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15" sheetId="1" r:id="rId1"/>
    <sheet name="информация на сайт 2014" sheetId="2" r:id="rId2"/>
    <sheet name="информация на сайт 2013" sheetId="3" r:id="rId3"/>
    <sheet name="информация на сайт 2012" sheetId="4" r:id="rId4"/>
    <sheet name="информация на сайт 2011" sheetId="5" r:id="rId5"/>
    <sheet name="информация на сайт 2010" sheetId="6" r:id="rId6"/>
    <sheet name="информация на сайт 2009" sheetId="7" r:id="rId7"/>
    <sheet name="информация на сайт 2008" sheetId="8" r:id="rId8"/>
  </sheets>
  <externalReferences>
    <externalReference r:id="rId11"/>
    <externalReference r:id="rId12"/>
    <externalReference r:id="rId13"/>
    <externalReference r:id="rId14"/>
  </externalReferences>
  <definedNames>
    <definedName name="_xlnm.Print_Area" localSheetId="7">'информация на сайт 2008'!$A$1:$J$91</definedName>
    <definedName name="_xlnm.Print_Area" localSheetId="5">'информация на сайт 2010'!$A$1:$J$92</definedName>
    <definedName name="_xlnm.Print_Area" localSheetId="4">'информация на сайт 2011'!$A$1:$J$92</definedName>
    <definedName name="_xlnm.Print_Area" localSheetId="3">'информация на сайт 2012'!$A$1:$J$97</definedName>
    <definedName name="_xlnm.Print_Area" localSheetId="2">'информация на сайт 2013'!$A$1:$J$97</definedName>
    <definedName name="_xlnm.Print_Area" localSheetId="1">'информация на сайт 2014'!$A$1:$J$97</definedName>
    <definedName name="_xlnm.Print_Area" localSheetId="0">'информация на сайт 2015'!$A$1:$J$97</definedName>
  </definedNames>
  <calcPr fullCalcOnLoad="1"/>
</workbook>
</file>

<file path=xl/sharedStrings.xml><?xml version="1.0" encoding="utf-8"?>
<sst xmlns="http://schemas.openxmlformats.org/spreadsheetml/2006/main" count="1120" uniqueCount="188">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</sst>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73">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color indexed="8"/>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1"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50">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1" fillId="0" borderId="0" xfId="0" applyFont="1" applyAlignment="1">
      <alignment/>
    </xf>
    <xf numFmtId="0" fontId="1"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0" fillId="0" borderId="0" xfId="0" applyFont="1" applyAlignment="1">
      <alignment/>
    </xf>
    <xf numFmtId="0" fontId="14" fillId="0" borderId="0" xfId="0" applyFont="1" applyAlignment="1">
      <alignment/>
    </xf>
    <xf numFmtId="0" fontId="13" fillId="0" borderId="0" xfId="0" applyFont="1" applyBorder="1" applyAlignment="1">
      <alignment/>
    </xf>
    <xf numFmtId="173" fontId="13"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9" fillId="0" borderId="0" xfId="0" applyFont="1" applyAlignment="1">
      <alignment horizontal="left" wrapText="1"/>
    </xf>
    <xf numFmtId="0" fontId="1"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72" fontId="6" fillId="0" borderId="31" xfId="0" applyNumberFormat="1" applyFont="1" applyBorder="1" applyAlignment="1">
      <alignment wrapText="1"/>
    </xf>
    <xf numFmtId="172" fontId="6" fillId="0" borderId="32" xfId="0" applyNumberFormat="1" applyFont="1" applyBorder="1" applyAlignment="1">
      <alignment wrapText="1"/>
    </xf>
    <xf numFmtId="172" fontId="6" fillId="0" borderId="30" xfId="0" applyNumberFormat="1" applyFont="1" applyBorder="1" applyAlignment="1">
      <alignment wrapText="1"/>
    </xf>
    <xf numFmtId="172" fontId="6" fillId="0" borderId="24" xfId="0" applyNumberFormat="1" applyFont="1" applyBorder="1" applyAlignment="1">
      <alignment wrapText="1"/>
    </xf>
    <xf numFmtId="172" fontId="6" fillId="0" borderId="25" xfId="0" applyNumberFormat="1" applyFont="1" applyBorder="1" applyAlignment="1">
      <alignment wrapText="1"/>
    </xf>
    <xf numFmtId="172" fontId="6" fillId="0" borderId="27" xfId="0" applyNumberFormat="1" applyFont="1" applyBorder="1" applyAlignment="1">
      <alignment wrapText="1"/>
    </xf>
    <xf numFmtId="0" fontId="0" fillId="0" borderId="0" xfId="0" applyFill="1" applyAlignment="1">
      <alignment/>
    </xf>
    <xf numFmtId="0" fontId="1" fillId="0" borderId="0" xfId="0" applyFont="1" applyFill="1" applyAlignment="1">
      <alignment horizontal="left"/>
    </xf>
    <xf numFmtId="173" fontId="63" fillId="0" borderId="0" xfId="0" applyNumberFormat="1" applyFont="1" applyAlignment="1">
      <alignment/>
    </xf>
    <xf numFmtId="173" fontId="64" fillId="0" borderId="0" xfId="0" applyNumberFormat="1" applyFont="1" applyAlignment="1">
      <alignment/>
    </xf>
    <xf numFmtId="173" fontId="64" fillId="33" borderId="0" xfId="0" applyNumberFormat="1" applyFont="1" applyFill="1" applyAlignment="1">
      <alignment/>
    </xf>
    <xf numFmtId="173" fontId="64" fillId="33" borderId="0" xfId="0" applyNumberFormat="1" applyFont="1" applyFill="1" applyAlignment="1">
      <alignment vertical="center"/>
    </xf>
    <xf numFmtId="173" fontId="64" fillId="0" borderId="0" xfId="0" applyNumberFormat="1" applyFont="1" applyAlignment="1">
      <alignment vertical="center"/>
    </xf>
    <xf numFmtId="173" fontId="13" fillId="0" borderId="0" xfId="0" applyNumberFormat="1" applyFont="1" applyAlignment="1">
      <alignment/>
    </xf>
    <xf numFmtId="173" fontId="65" fillId="0" borderId="0" xfId="0" applyNumberFormat="1" applyFont="1" applyFill="1" applyAlignment="1">
      <alignment/>
    </xf>
    <xf numFmtId="173" fontId="65" fillId="33" borderId="0" xfId="0" applyNumberFormat="1" applyFont="1" applyFill="1" applyAlignment="1">
      <alignment/>
    </xf>
    <xf numFmtId="0" fontId="66" fillId="0" borderId="13" xfId="0" applyFont="1" applyFill="1" applyBorder="1" applyAlignment="1">
      <alignment horizontal="center" wrapText="1"/>
    </xf>
    <xf numFmtId="0" fontId="66" fillId="0" borderId="11" xfId="0" applyFont="1" applyBorder="1" applyAlignment="1">
      <alignment wrapText="1"/>
    </xf>
    <xf numFmtId="4" fontId="67" fillId="0" borderId="16" xfId="0" applyNumberFormat="1" applyFont="1" applyBorder="1" applyAlignment="1">
      <alignment horizontal="right" wrapText="1"/>
    </xf>
    <xf numFmtId="4" fontId="67" fillId="0" borderId="12" xfId="0" applyNumberFormat="1" applyFont="1" applyBorder="1" applyAlignment="1">
      <alignment horizontal="right" wrapText="1"/>
    </xf>
    <xf numFmtId="4" fontId="67" fillId="0" borderId="13" xfId="0" applyNumberFormat="1" applyFont="1" applyBorder="1" applyAlignment="1">
      <alignment horizontal="right" wrapText="1"/>
    </xf>
    <xf numFmtId="4" fontId="67" fillId="0" borderId="11"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0" fontId="69" fillId="0" borderId="13" xfId="0" applyFont="1" applyFill="1" applyBorder="1" applyAlignment="1">
      <alignment horizontal="center" wrapText="1"/>
    </xf>
    <xf numFmtId="0" fontId="69" fillId="0" borderId="11" xfId="0" applyFont="1" applyBorder="1" applyAlignment="1">
      <alignment wrapText="1"/>
    </xf>
    <xf numFmtId="4" fontId="70" fillId="0" borderId="16" xfId="0" applyNumberFormat="1" applyFont="1" applyBorder="1" applyAlignment="1">
      <alignment horizontal="right" wrapText="1"/>
    </xf>
    <xf numFmtId="4" fontId="70" fillId="0" borderId="12" xfId="0" applyNumberFormat="1" applyFont="1" applyBorder="1" applyAlignment="1">
      <alignment horizontal="right" wrapText="1"/>
    </xf>
    <xf numFmtId="4" fontId="70" fillId="0" borderId="13" xfId="0" applyNumberFormat="1" applyFont="1" applyBorder="1" applyAlignment="1">
      <alignment horizontal="right" wrapText="1"/>
    </xf>
    <xf numFmtId="4" fontId="70" fillId="0" borderId="11"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0" fontId="0" fillId="33" borderId="0" xfId="0" applyFont="1" applyFill="1" applyAlignment="1">
      <alignment/>
    </xf>
    <xf numFmtId="0" fontId="64" fillId="0" borderId="0" xfId="0" applyFont="1" applyAlignment="1">
      <alignment/>
    </xf>
    <xf numFmtId="0" fontId="64" fillId="0" borderId="0" xfId="0" applyFont="1" applyFill="1" applyAlignment="1">
      <alignment/>
    </xf>
    <xf numFmtId="0" fontId="72"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8" fillId="0" borderId="0" xfId="0" applyFont="1" applyAlignment="1">
      <alignment/>
    </xf>
    <xf numFmtId="173" fontId="18" fillId="0" borderId="0" xfId="0" applyNumberFormat="1" applyFont="1" applyAlignment="1">
      <alignment/>
    </xf>
    <xf numFmtId="173" fontId="18" fillId="0" borderId="0" xfId="0" applyNumberFormat="1" applyFont="1" applyAlignment="1">
      <alignment horizontal="right" vertical="center" wrapText="1"/>
    </xf>
    <xf numFmtId="173" fontId="18" fillId="33" borderId="0" xfId="0" applyNumberFormat="1" applyFont="1" applyFill="1" applyAlignment="1">
      <alignment horizontal="right" vertical="center" wrapText="1"/>
    </xf>
    <xf numFmtId="2" fontId="14"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37" xfId="0" applyFont="1" applyBorder="1" applyAlignment="1">
      <alignment horizontal="center" wrapText="1"/>
    </xf>
    <xf numFmtId="0" fontId="6" fillId="0" borderId="0" xfId="0" applyFont="1" applyFill="1" applyBorder="1" applyAlignment="1">
      <alignment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10" fontId="6" fillId="0" borderId="42" xfId="0" applyNumberFormat="1" applyFont="1" applyBorder="1" applyAlignment="1">
      <alignment horizontal="center" vertical="center" wrapText="1"/>
    </xf>
    <xf numFmtId="10" fontId="6" fillId="0" borderId="39" xfId="0" applyNumberFormat="1" applyFont="1" applyBorder="1" applyAlignment="1">
      <alignment horizontal="center" vertical="center" wrapText="1"/>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43" xfId="0" applyFont="1" applyFill="1" applyBorder="1" applyAlignment="1">
      <alignment wrapText="1"/>
    </xf>
    <xf numFmtId="0" fontId="6" fillId="0" borderId="26" xfId="0" applyFont="1" applyFill="1" applyBorder="1" applyAlignment="1">
      <alignment wrapText="1"/>
    </xf>
    <xf numFmtId="0" fontId="6" fillId="0" borderId="40" xfId="0" applyFont="1" applyFill="1" applyBorder="1" applyAlignment="1">
      <alignment wrapText="1"/>
    </xf>
    <xf numFmtId="0" fontId="6" fillId="0" borderId="28" xfId="0" applyFont="1" applyFill="1" applyBorder="1" applyAlignment="1">
      <alignment wrapText="1"/>
    </xf>
    <xf numFmtId="0" fontId="9" fillId="0" borderId="0" xfId="0" applyFont="1" applyAlignment="1">
      <alignment horizontal="left" wrapText="1"/>
    </xf>
    <xf numFmtId="0" fontId="1" fillId="0" borderId="0" xfId="0" applyFont="1" applyAlignment="1">
      <alignment horizontal="left" wrapText="1"/>
    </xf>
    <xf numFmtId="0" fontId="1" fillId="34" borderId="0" xfId="0" applyFont="1" applyFill="1" applyAlignment="1">
      <alignment horizontal="left" wrapText="1"/>
    </xf>
    <xf numFmtId="0" fontId="1" fillId="34" borderId="0" xfId="0" applyNumberFormat="1" applyFont="1" applyFill="1" applyAlignment="1">
      <alignment horizontal="left" wrapText="1"/>
    </xf>
    <xf numFmtId="0" fontId="7" fillId="0" borderId="0" xfId="42" applyAlignment="1" applyProtection="1">
      <alignment horizontal="left" wrapText="1"/>
      <protection/>
    </xf>
    <xf numFmtId="0" fontId="12" fillId="0" borderId="44" xfId="53" applyNumberFormat="1" applyFont="1" applyFill="1" applyBorder="1" applyAlignment="1" applyProtection="1">
      <alignment horizontal="center" vertical="center" wrapText="1"/>
      <protection/>
    </xf>
    <xf numFmtId="0" fontId="12" fillId="0" borderId="45" xfId="53" applyNumberFormat="1" applyFont="1" applyFill="1" applyBorder="1" applyAlignment="1" applyProtection="1">
      <alignment horizontal="center" vertical="center" wrapText="1"/>
      <protection/>
    </xf>
    <xf numFmtId="0" fontId="12" fillId="0" borderId="46" xfId="53" applyNumberFormat="1" applyFont="1" applyFill="1" applyBorder="1" applyAlignment="1" applyProtection="1">
      <alignment horizontal="center" vertical="center" wrapText="1"/>
      <protection/>
    </xf>
    <xf numFmtId="0" fontId="12" fillId="0" borderId="18" xfId="53" applyNumberFormat="1" applyFont="1" applyFill="1" applyBorder="1" applyAlignment="1" applyProtection="1">
      <alignment horizontal="center" vertical="center" wrapText="1"/>
      <protection/>
    </xf>
    <xf numFmtId="0" fontId="12" fillId="0" borderId="22" xfId="53" applyNumberFormat="1" applyFont="1" applyFill="1" applyBorder="1" applyAlignment="1" applyProtection="1">
      <alignment horizontal="center" vertical="center" wrapText="1"/>
      <protection/>
    </xf>
    <xf numFmtId="0" fontId="12" fillId="0" borderId="10" xfId="53" applyNumberFormat="1" applyFont="1" applyFill="1" applyBorder="1" applyAlignment="1" applyProtection="1">
      <alignment horizontal="center" vertical="center" wrapText="1"/>
      <protection/>
    </xf>
    <xf numFmtId="173" fontId="13" fillId="34" borderId="44" xfId="0" applyNumberFormat="1" applyFont="1" applyFill="1" applyBorder="1" applyAlignment="1">
      <alignment horizontal="center"/>
    </xf>
    <xf numFmtId="173" fontId="13" fillId="34" borderId="46" xfId="0" applyNumberFormat="1" applyFont="1" applyFill="1" applyBorder="1" applyAlignment="1">
      <alignment horizontal="center"/>
    </xf>
    <xf numFmtId="173" fontId="0" fillId="34" borderId="44" xfId="0" applyNumberFormat="1" applyFont="1" applyFill="1" applyBorder="1" applyAlignment="1">
      <alignment horizontal="center"/>
    </xf>
    <xf numFmtId="173" fontId="0" fillId="34" borderId="46" xfId="0" applyNumberFormat="1" applyFont="1" applyFill="1" applyBorder="1" applyAlignment="1">
      <alignment horizontal="center"/>
    </xf>
    <xf numFmtId="173" fontId="0" fillId="34" borderId="45" xfId="0" applyNumberFormat="1" applyFont="1" applyFill="1" applyBorder="1" applyAlignment="1">
      <alignment horizontal="center"/>
    </xf>
    <xf numFmtId="0" fontId="12" fillId="0" borderId="44" xfId="53" applyNumberFormat="1" applyFont="1" applyFill="1" applyBorder="1" applyAlignment="1" applyProtection="1">
      <alignment horizontal="left" vertical="center" wrapText="1"/>
      <protection/>
    </xf>
    <xf numFmtId="0" fontId="12" fillId="0" borderId="45" xfId="53" applyNumberFormat="1" applyFont="1" applyFill="1" applyBorder="1" applyAlignment="1" applyProtection="1">
      <alignment horizontal="left" vertical="center" wrapText="1"/>
      <protection/>
    </xf>
    <xf numFmtId="173" fontId="12" fillId="0" borderId="45"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73" fontId="0" fillId="0" borderId="24" xfId="0" applyNumberFormat="1" applyFill="1" applyBorder="1" applyAlignment="1">
      <alignment horizontal="center" vertical="center"/>
    </xf>
    <xf numFmtId="0" fontId="15" fillId="34" borderId="24" xfId="53" applyNumberFormat="1" applyFont="1" applyFill="1" applyBorder="1" applyAlignment="1" applyProtection="1">
      <alignment horizontal="center" vertical="center" wrapText="1"/>
      <protection/>
    </xf>
    <xf numFmtId="0" fontId="15" fillId="34" borderId="29"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wrapText="1"/>
    </xf>
    <xf numFmtId="0" fontId="0" fillId="0" borderId="25" xfId="0" applyFill="1" applyBorder="1" applyAlignment="1">
      <alignment horizontal="left" vertical="center" wrapText="1"/>
    </xf>
    <xf numFmtId="0" fontId="15" fillId="34" borderId="25" xfId="53" applyNumberFormat="1" applyFont="1" applyFill="1" applyBorder="1" applyAlignment="1" applyProtection="1">
      <alignment horizontal="center" vertical="center" wrapText="1"/>
      <protection/>
    </xf>
    <xf numFmtId="0" fontId="15" fillId="34" borderId="26"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xf>
    <xf numFmtId="0" fontId="0" fillId="0" borderId="25"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15" fillId="34" borderId="45" xfId="53" applyNumberFormat="1" applyFont="1" applyFill="1" applyBorder="1" applyAlignment="1" applyProtection="1">
      <alignment horizontal="center" vertical="center" wrapText="1"/>
      <protection/>
    </xf>
    <xf numFmtId="0" fontId="15" fillId="34" borderId="46" xfId="53" applyNumberFormat="1" applyFont="1" applyFill="1" applyBorder="1" applyAlignment="1" applyProtection="1">
      <alignment horizontal="center" vertical="center" wrapText="1"/>
      <protection/>
    </xf>
    <xf numFmtId="173" fontId="0" fillId="0" borderId="25" xfId="0" applyNumberForma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5" fillId="34" borderId="50" xfId="53" applyNumberFormat="1" applyFont="1" applyFill="1" applyBorder="1" applyAlignment="1" applyProtection="1">
      <alignment horizontal="center" vertical="center" wrapText="1"/>
      <protection/>
    </xf>
    <xf numFmtId="0" fontId="15" fillId="34" borderId="52" xfId="53" applyNumberFormat="1" applyFont="1" applyFill="1" applyBorder="1" applyAlignment="1" applyProtection="1">
      <alignment horizontal="center" vertical="center" wrapText="1"/>
      <protection/>
    </xf>
    <xf numFmtId="0" fontId="0" fillId="0" borderId="53" xfId="0" applyFill="1" applyBorder="1" applyAlignment="1">
      <alignment horizontal="left" vertical="center"/>
    </xf>
    <xf numFmtId="0" fontId="0" fillId="0" borderId="51" xfId="0" applyFill="1" applyBorder="1" applyAlignment="1">
      <alignment horizontal="left" vertical="center"/>
    </xf>
    <xf numFmtId="0" fontId="0" fillId="0" borderId="32" xfId="0" applyFill="1" applyBorder="1" applyAlignment="1">
      <alignment horizontal="left" vertical="center"/>
    </xf>
    <xf numFmtId="0" fontId="15" fillId="34" borderId="50" xfId="53" applyNumberFormat="1" applyFont="1" applyFill="1" applyBorder="1" applyAlignment="1" applyProtection="1">
      <alignment horizontal="center" vertical="top" wrapText="1"/>
      <protection/>
    </xf>
    <xf numFmtId="0" fontId="15" fillId="34" borderId="52" xfId="53" applyNumberFormat="1" applyFont="1" applyFill="1" applyBorder="1" applyAlignment="1" applyProtection="1">
      <alignment horizontal="center" vertical="top" wrapText="1"/>
      <protection/>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30" xfId="0" applyFill="1" applyBorder="1" applyAlignment="1">
      <alignment horizontal="left" vertical="center"/>
    </xf>
    <xf numFmtId="173" fontId="0" fillId="0" borderId="56" xfId="0" applyNumberFormat="1" applyFill="1" applyBorder="1" applyAlignment="1">
      <alignment horizontal="center" vertical="center"/>
    </xf>
    <xf numFmtId="173" fontId="0" fillId="0" borderId="55" xfId="0" applyNumberFormat="1" applyFill="1" applyBorder="1" applyAlignment="1">
      <alignment horizontal="center" vertical="center"/>
    </xf>
    <xf numFmtId="173" fontId="0" fillId="0" borderId="30" xfId="0" applyNumberFormat="1" applyFill="1" applyBorder="1" applyAlignment="1">
      <alignment horizontal="center" vertical="center"/>
    </xf>
    <xf numFmtId="0" fontId="15" fillId="34" borderId="56" xfId="53" applyNumberFormat="1" applyFont="1" applyFill="1" applyBorder="1" applyAlignment="1" applyProtection="1">
      <alignment horizontal="center" vertical="center" wrapText="1"/>
      <protection/>
    </xf>
    <xf numFmtId="0" fontId="15" fillId="34" borderId="57" xfId="53" applyNumberFormat="1" applyFont="1" applyFill="1" applyBorder="1" applyAlignment="1" applyProtection="1">
      <alignment horizontal="center" vertical="center" wrapText="1"/>
      <protection/>
    </xf>
    <xf numFmtId="0" fontId="17" fillId="0" borderId="51" xfId="0" applyFont="1" applyBorder="1" applyAlignment="1">
      <alignment horizontal="left" vertical="center" wrapText="1"/>
    </xf>
    <xf numFmtId="0" fontId="17" fillId="0" borderId="32" xfId="0" applyFont="1" applyBorder="1" applyAlignment="1">
      <alignment horizontal="left" vertical="center" wrapText="1"/>
    </xf>
    <xf numFmtId="0" fontId="0" fillId="0" borderId="38" xfId="0" applyFill="1" applyBorder="1" applyAlignment="1">
      <alignment horizontal="left" vertical="center"/>
    </xf>
    <xf numFmtId="0" fontId="0" fillId="0" borderId="42" xfId="0" applyFill="1" applyBorder="1" applyAlignment="1">
      <alignment horizontal="left" vertical="center"/>
    </xf>
    <xf numFmtId="173" fontId="0" fillId="0" borderId="42" xfId="0" applyNumberFormat="1" applyFill="1" applyBorder="1" applyAlignment="1">
      <alignment horizontal="center" vertical="center"/>
    </xf>
    <xf numFmtId="0" fontId="15" fillId="34" borderId="42" xfId="53" applyNumberFormat="1" applyFont="1" applyFill="1" applyBorder="1" applyAlignment="1" applyProtection="1">
      <alignment horizontal="center" vertical="center" wrapText="1"/>
      <protection/>
    </xf>
    <xf numFmtId="0" fontId="15" fillId="34" borderId="39" xfId="53" applyNumberFormat="1" applyFont="1" applyFill="1" applyBorder="1" applyAlignment="1" applyProtection="1">
      <alignment horizontal="center" vertical="center" wrapText="1"/>
      <protection/>
    </xf>
    <xf numFmtId="0" fontId="0" fillId="0" borderId="40" xfId="0" applyFill="1" applyBorder="1" applyAlignment="1">
      <alignment horizontal="left" vertical="center" wrapText="1"/>
    </xf>
    <xf numFmtId="0" fontId="0" fillId="0" borderId="27" xfId="0" applyFill="1" applyBorder="1" applyAlignment="1">
      <alignment horizontal="left" vertical="center" wrapText="1"/>
    </xf>
    <xf numFmtId="173" fontId="0" fillId="0" borderId="27" xfId="0" applyNumberFormat="1" applyFill="1" applyBorder="1" applyAlignment="1">
      <alignment horizontal="center" vertical="center"/>
    </xf>
    <xf numFmtId="0" fontId="15" fillId="34" borderId="27" xfId="53" applyNumberFormat="1" applyFont="1" applyFill="1" applyBorder="1" applyAlignment="1" applyProtection="1">
      <alignment horizontal="center" vertical="center" wrapText="1"/>
      <protection/>
    </xf>
    <xf numFmtId="0" fontId="15" fillId="34" borderId="28" xfId="53" applyNumberFormat="1" applyFont="1" applyFill="1" applyBorder="1" applyAlignment="1" applyProtection="1">
      <alignment horizontal="center" vertical="center" wrapText="1"/>
      <protection/>
    </xf>
    <xf numFmtId="173" fontId="0" fillId="34" borderId="44" xfId="0" applyNumberFormat="1" applyFont="1" applyFill="1" applyBorder="1" applyAlignment="1">
      <alignment horizontal="center"/>
    </xf>
    <xf numFmtId="173" fontId="0" fillId="34" borderId="46" xfId="0" applyNumberFormat="1" applyFont="1" applyFill="1" applyBorder="1" applyAlignment="1">
      <alignment horizontal="center"/>
    </xf>
    <xf numFmtId="173" fontId="0" fillId="34" borderId="45" xfId="0" applyNumberFormat="1" applyFont="1" applyFill="1" applyBorder="1" applyAlignment="1">
      <alignment horizontal="center"/>
    </xf>
    <xf numFmtId="173" fontId="13" fillId="33" borderId="44" xfId="0" applyNumberFormat="1" applyFont="1" applyFill="1" applyBorder="1" applyAlignment="1">
      <alignment horizontal="center"/>
    </xf>
    <xf numFmtId="173" fontId="13" fillId="33" borderId="46" xfId="0" applyNumberFormat="1" applyFont="1" applyFill="1" applyBorder="1" applyAlignment="1">
      <alignment horizontal="center"/>
    </xf>
    <xf numFmtId="173" fontId="0" fillId="33" borderId="44" xfId="0" applyNumberFormat="1" applyFont="1" applyFill="1" applyBorder="1" applyAlignment="1">
      <alignment horizontal="center"/>
    </xf>
    <xf numFmtId="173" fontId="0" fillId="33" borderId="46" xfId="0" applyNumberFormat="1" applyFont="1" applyFill="1" applyBorder="1" applyAlignment="1">
      <alignment horizontal="center"/>
    </xf>
    <xf numFmtId="173" fontId="0" fillId="33" borderId="45" xfId="0" applyNumberFormat="1" applyFont="1" applyFill="1" applyBorder="1" applyAlignment="1">
      <alignment horizontal="center"/>
    </xf>
    <xf numFmtId="0" fontId="15" fillId="33" borderId="24" xfId="53" applyNumberFormat="1" applyFont="1" applyFill="1" applyBorder="1" applyAlignment="1" applyProtection="1">
      <alignment horizontal="center" vertical="center" wrapText="1"/>
      <protection/>
    </xf>
    <xf numFmtId="0" fontId="15" fillId="33" borderId="29" xfId="53" applyNumberFormat="1" applyFont="1" applyFill="1" applyBorder="1" applyAlignment="1" applyProtection="1">
      <alignment horizontal="center" vertical="center" wrapText="1"/>
      <protection/>
    </xf>
    <xf numFmtId="0" fontId="15" fillId="33" borderId="25" xfId="53" applyNumberFormat="1" applyFont="1" applyFill="1" applyBorder="1" applyAlignment="1" applyProtection="1">
      <alignment horizontal="center" vertical="center" wrapText="1"/>
      <protection/>
    </xf>
    <xf numFmtId="0" fontId="15" fillId="33" borderId="26" xfId="53" applyNumberFormat="1" applyFont="1" applyFill="1" applyBorder="1" applyAlignment="1" applyProtection="1">
      <alignment horizontal="center" vertical="center" wrapText="1"/>
      <protection/>
    </xf>
    <xf numFmtId="0" fontId="15" fillId="33" borderId="45" xfId="53" applyNumberFormat="1" applyFont="1" applyFill="1" applyBorder="1" applyAlignment="1" applyProtection="1">
      <alignment horizontal="center" vertical="center" wrapText="1"/>
      <protection/>
    </xf>
    <xf numFmtId="0" fontId="15" fillId="33" borderId="46" xfId="53" applyNumberFormat="1" applyFont="1" applyFill="1" applyBorder="1" applyAlignment="1" applyProtection="1">
      <alignment horizontal="center" vertical="center" wrapText="1"/>
      <protection/>
    </xf>
    <xf numFmtId="0" fontId="15" fillId="33" borderId="50" xfId="53" applyNumberFormat="1" applyFont="1" applyFill="1" applyBorder="1" applyAlignment="1" applyProtection="1">
      <alignment horizontal="center" vertical="center" wrapText="1"/>
      <protection/>
    </xf>
    <xf numFmtId="0" fontId="15" fillId="33" borderId="52" xfId="53" applyNumberFormat="1" applyFont="1" applyFill="1" applyBorder="1" applyAlignment="1" applyProtection="1">
      <alignment horizontal="center" vertical="center" wrapText="1"/>
      <protection/>
    </xf>
    <xf numFmtId="0" fontId="15" fillId="33" borderId="56" xfId="53" applyNumberFormat="1" applyFont="1" applyFill="1" applyBorder="1" applyAlignment="1" applyProtection="1">
      <alignment horizontal="center" vertical="center" wrapText="1"/>
      <protection/>
    </xf>
    <xf numFmtId="0" fontId="15" fillId="33" borderId="57" xfId="53" applyNumberFormat="1" applyFont="1" applyFill="1" applyBorder="1" applyAlignment="1" applyProtection="1">
      <alignment horizontal="center" vertical="center" wrapText="1"/>
      <protection/>
    </xf>
    <xf numFmtId="0" fontId="15" fillId="33" borderId="42" xfId="53" applyNumberFormat="1" applyFont="1" applyFill="1" applyBorder="1" applyAlignment="1" applyProtection="1">
      <alignment horizontal="center" vertical="center" wrapText="1"/>
      <protection/>
    </xf>
    <xf numFmtId="0" fontId="15" fillId="33" borderId="39" xfId="53" applyNumberFormat="1" applyFont="1" applyFill="1" applyBorder="1" applyAlignment="1" applyProtection="1">
      <alignment horizontal="center" vertical="center" wrapText="1"/>
      <protection/>
    </xf>
    <xf numFmtId="0" fontId="15" fillId="33" borderId="27" xfId="53" applyNumberFormat="1" applyFont="1" applyFill="1" applyBorder="1" applyAlignment="1" applyProtection="1">
      <alignment horizontal="center" vertical="center" wrapText="1"/>
      <protection/>
    </xf>
    <xf numFmtId="0" fontId="15" fillId="33" borderId="28" xfId="53" applyNumberFormat="1" applyFont="1" applyFill="1" applyBorder="1" applyAlignment="1" applyProtection="1">
      <alignment horizontal="center" vertical="center" wrapText="1"/>
      <protection/>
    </xf>
    <xf numFmtId="0" fontId="1" fillId="3" borderId="0" xfId="0" applyFont="1" applyFill="1" applyAlignment="1">
      <alignment horizontal="left" wrapText="1"/>
    </xf>
    <xf numFmtId="0" fontId="1" fillId="3" borderId="0" xfId="0" applyNumberFormat="1" applyFont="1" applyFill="1" applyAlignment="1">
      <alignment horizontal="left"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30" xfId="0" applyBorder="1" applyAlignment="1">
      <alignment horizontal="left" vertical="center"/>
    </xf>
    <xf numFmtId="173" fontId="0" fillId="0" borderId="27" xfId="0" applyNumberFormat="1" applyBorder="1" applyAlignment="1">
      <alignment horizontal="center" vertical="center"/>
    </xf>
    <xf numFmtId="0" fontId="15" fillId="0" borderId="27" xfId="53" applyNumberFormat="1" applyFont="1" applyFill="1" applyBorder="1" applyAlignment="1" applyProtection="1">
      <alignment horizontal="center" vertical="center" wrapText="1"/>
      <protection/>
    </xf>
    <xf numFmtId="0" fontId="15" fillId="0" borderId="28" xfId="53" applyNumberFormat="1" applyFont="1" applyFill="1" applyBorder="1" applyAlignment="1" applyProtection="1">
      <alignment horizontal="center" vertical="center" wrapText="1"/>
      <protection/>
    </xf>
    <xf numFmtId="0" fontId="0" fillId="0" borderId="43" xfId="0" applyBorder="1" applyAlignment="1">
      <alignment horizontal="left" vertical="center"/>
    </xf>
    <xf numFmtId="0" fontId="0" fillId="0" borderId="25" xfId="0" applyBorder="1" applyAlignment="1">
      <alignment horizontal="left" vertical="center"/>
    </xf>
    <xf numFmtId="173" fontId="0" fillId="0" borderId="25" xfId="0" applyNumberFormat="1" applyBorder="1" applyAlignment="1">
      <alignment horizontal="center" vertical="center"/>
    </xf>
    <xf numFmtId="0" fontId="15" fillId="0" borderId="25" xfId="53" applyNumberFormat="1" applyFont="1" applyFill="1" applyBorder="1" applyAlignment="1" applyProtection="1">
      <alignment horizontal="center" vertical="center" wrapText="1"/>
      <protection/>
    </xf>
    <xf numFmtId="0" fontId="15" fillId="0" borderId="26" xfId="53" applyNumberFormat="1" applyFont="1" applyFill="1" applyBorder="1" applyAlignment="1" applyProtection="1">
      <alignment horizontal="center" vertical="center" wrapText="1"/>
      <protection/>
    </xf>
    <xf numFmtId="0" fontId="0" fillId="0" borderId="53" xfId="0" applyBorder="1" applyAlignment="1">
      <alignment horizontal="left" vertical="center"/>
    </xf>
    <xf numFmtId="0" fontId="0" fillId="0" borderId="51" xfId="0" applyBorder="1" applyAlignment="1">
      <alignment horizontal="left" vertical="center"/>
    </xf>
    <xf numFmtId="0" fontId="0" fillId="0" borderId="32" xfId="0" applyBorder="1" applyAlignment="1">
      <alignment horizontal="left" vertical="center"/>
    </xf>
    <xf numFmtId="0" fontId="1" fillId="0" borderId="0" xfId="0" applyNumberFormat="1" applyFont="1" applyFill="1" applyAlignment="1">
      <alignment horizontal="left" wrapText="1"/>
    </xf>
    <xf numFmtId="173" fontId="13" fillId="0" borderId="44" xfId="0" applyNumberFormat="1" applyFont="1" applyBorder="1" applyAlignment="1">
      <alignment horizontal="center"/>
    </xf>
    <xf numFmtId="173" fontId="13" fillId="0" borderId="46" xfId="0" applyNumberFormat="1" applyFont="1" applyBorder="1" applyAlignment="1">
      <alignment horizontal="center"/>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173" fontId="0" fillId="0" borderId="45" xfId="0" applyNumberFormat="1" applyFont="1" applyBorder="1" applyAlignment="1">
      <alignment horizontal="center"/>
    </xf>
    <xf numFmtId="0" fontId="15" fillId="0" borderId="24" xfId="53" applyNumberFormat="1" applyFont="1" applyFill="1" applyBorder="1" applyAlignment="1" applyProtection="1">
      <alignment horizontal="center" vertical="center" wrapText="1"/>
      <protection/>
    </xf>
    <xf numFmtId="0" fontId="15" fillId="0" borderId="29" xfId="53" applyNumberFormat="1" applyFont="1" applyFill="1" applyBorder="1" applyAlignment="1" applyProtection="1">
      <alignment horizontal="center" vertical="center" wrapText="1"/>
      <protection/>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0" fillId="0" borderId="30" xfId="0" applyFill="1" applyBorder="1" applyAlignment="1">
      <alignment horizontal="left" vertical="center" wrapText="1"/>
    </xf>
    <xf numFmtId="0" fontId="15" fillId="0" borderId="45" xfId="53" applyNumberFormat="1" applyFont="1" applyFill="1" applyBorder="1" applyAlignment="1" applyProtection="1">
      <alignment horizontal="center" vertical="center" wrapText="1"/>
      <protection/>
    </xf>
    <xf numFmtId="0" fontId="15" fillId="0" borderId="46" xfId="53" applyNumberFormat="1" applyFont="1" applyFill="1" applyBorder="1" applyAlignment="1" applyProtection="1">
      <alignment horizontal="center" vertical="center" wrapText="1"/>
      <protection/>
    </xf>
    <xf numFmtId="173" fontId="0" fillId="0" borderId="24" xfId="0" applyNumberFormat="1" applyBorder="1" applyAlignment="1">
      <alignment horizontal="center" vertical="center"/>
    </xf>
    <xf numFmtId="0" fontId="0" fillId="0" borderId="43" xfId="0" applyBorder="1" applyAlignment="1">
      <alignment horizontal="left" vertical="center" wrapText="1"/>
    </xf>
    <xf numFmtId="0" fontId="0" fillId="0" borderId="25" xfId="0" applyBorder="1" applyAlignment="1">
      <alignment horizontal="left" vertical="center" wrapText="1"/>
    </xf>
    <xf numFmtId="0" fontId="12" fillId="0" borderId="58" xfId="53" applyNumberFormat="1" applyFont="1" applyFill="1" applyBorder="1" applyAlignment="1" applyProtection="1">
      <alignment horizontal="left" vertical="center" wrapText="1"/>
      <protection/>
    </xf>
    <xf numFmtId="0" fontId="12" fillId="0" borderId="59" xfId="53" applyNumberFormat="1" applyFont="1" applyFill="1" applyBorder="1" applyAlignment="1" applyProtection="1">
      <alignment horizontal="left" vertical="center" wrapText="1"/>
      <protection/>
    </xf>
    <xf numFmtId="173" fontId="12" fillId="0" borderId="59" xfId="53" applyNumberFormat="1" applyFont="1" applyFill="1" applyBorder="1" applyAlignment="1" applyProtection="1">
      <alignment horizontal="center" vertical="center" wrapText="1"/>
      <protection/>
    </xf>
    <xf numFmtId="0" fontId="15" fillId="0" borderId="59" xfId="53" applyNumberFormat="1" applyFont="1" applyFill="1" applyBorder="1" applyAlignment="1" applyProtection="1">
      <alignment horizontal="center" vertical="center" wrapText="1"/>
      <protection/>
    </xf>
    <xf numFmtId="0" fontId="15" fillId="0" borderId="60" xfId="53" applyNumberFormat="1" applyFont="1" applyFill="1" applyBorder="1" applyAlignment="1" applyProtection="1">
      <alignment horizontal="center" vertical="center" wrapText="1"/>
      <protection/>
    </xf>
    <xf numFmtId="0" fontId="0" fillId="0" borderId="38" xfId="0" applyBorder="1" applyAlignment="1">
      <alignment horizontal="left" vertical="center"/>
    </xf>
    <xf numFmtId="0" fontId="0" fillId="0" borderId="42" xfId="0" applyBorder="1" applyAlignment="1">
      <alignment horizontal="left" vertical="center"/>
    </xf>
    <xf numFmtId="173" fontId="0" fillId="0" borderId="42" xfId="0" applyNumberFormat="1" applyBorder="1" applyAlignment="1">
      <alignment horizontal="center" vertical="center"/>
    </xf>
    <xf numFmtId="0" fontId="15" fillId="0" borderId="42" xfId="53" applyNumberFormat="1" applyFont="1" applyFill="1" applyBorder="1" applyAlignment="1" applyProtection="1">
      <alignment horizontal="center" vertical="center" wrapText="1"/>
      <protection/>
    </xf>
    <xf numFmtId="0" fontId="15" fillId="0" borderId="39" xfId="53" applyNumberFormat="1" applyFont="1" applyFill="1" applyBorder="1" applyAlignment="1" applyProtection="1">
      <alignment horizontal="center" vertical="center" wrapText="1"/>
      <protection/>
    </xf>
    <xf numFmtId="0" fontId="0" fillId="33" borderId="43" xfId="0" applyFill="1" applyBorder="1" applyAlignment="1">
      <alignment horizontal="left" vertical="center"/>
    </xf>
    <xf numFmtId="0" fontId="0" fillId="33" borderId="25" xfId="0" applyFill="1"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43" xfId="0" applyFill="1" applyBorder="1" applyAlignment="1">
      <alignment horizontal="left" vertical="center" wrapText="1"/>
    </xf>
    <xf numFmtId="0" fontId="0" fillId="33" borderId="25" xfId="0" applyFill="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173" fontId="0" fillId="33" borderId="24" xfId="0" applyNumberFormat="1" applyFill="1" applyBorder="1" applyAlignment="1">
      <alignment horizontal="center" vertical="center"/>
    </xf>
    <xf numFmtId="173" fontId="0" fillId="33" borderId="25" xfId="0" applyNumberFormat="1" applyFill="1" applyBorder="1" applyAlignment="1">
      <alignment horizontal="center" vertical="center"/>
    </xf>
    <xf numFmtId="173" fontId="0" fillId="0" borderId="62" xfId="0" applyNumberFormat="1" applyBorder="1" applyAlignment="1">
      <alignment horizontal="center" vertical="center"/>
    </xf>
    <xf numFmtId="0" fontId="15" fillId="0" borderId="64" xfId="53" applyNumberFormat="1" applyFont="1" applyFill="1" applyBorder="1" applyAlignment="1" applyProtection="1">
      <alignment horizontal="center" vertical="center" wrapText="1"/>
      <protection/>
    </xf>
    <xf numFmtId="0" fontId="15" fillId="0" borderId="65" xfId="53" applyNumberFormat="1" applyFont="1" applyFill="1" applyBorder="1" applyAlignment="1" applyProtection="1">
      <alignment horizontal="center" vertical="center" wrapText="1"/>
      <protection/>
    </xf>
    <xf numFmtId="173" fontId="0" fillId="0" borderId="64" xfId="0" applyNumberFormat="1" applyBorder="1" applyAlignment="1">
      <alignment horizontal="center" vertical="center"/>
    </xf>
    <xf numFmtId="0" fontId="15" fillId="0" borderId="62" xfId="53" applyNumberFormat="1" applyFont="1" applyFill="1" applyBorder="1" applyAlignment="1" applyProtection="1">
      <alignment horizontal="center" vertical="center" wrapText="1"/>
      <protection/>
    </xf>
    <xf numFmtId="0" fontId="15" fillId="0" borderId="66" xfId="53" applyNumberFormat="1" applyFont="1" applyFill="1" applyBorder="1" applyAlignment="1" applyProtection="1">
      <alignment horizontal="center"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0" xfId="42" applyFont="1" applyAlignment="1" applyProtection="1">
      <alignment horizontal="left"/>
      <protection/>
    </xf>
    <xf numFmtId="0" fontId="1" fillId="0" borderId="0" xfId="0" applyFont="1" applyAlignment="1">
      <alignment horizontal="left"/>
    </xf>
    <xf numFmtId="0" fontId="1" fillId="0" borderId="0" xfId="0" applyNumberFormat="1" applyFont="1" applyAlignment="1">
      <alignment horizontal="left" wrapText="1"/>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7"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7" xfId="0" applyFont="1" applyBorder="1" applyAlignment="1">
      <alignment horizontal="center" wrapText="1"/>
    </xf>
    <xf numFmtId="49" fontId="0" fillId="0" borderId="43"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173" fontId="0" fillId="0" borderId="25" xfId="0" applyNumberFormat="1" applyFont="1" applyBorder="1" applyAlignment="1">
      <alignment horizontal="center" vertical="center"/>
    </xf>
    <xf numFmtId="49" fontId="0" fillId="0" borderId="40"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xf numFmtId="0" fontId="0" fillId="0" borderId="38" xfId="0" applyFont="1" applyBorder="1" applyAlignment="1">
      <alignment horizontal="left" vertical="center"/>
    </xf>
    <xf numFmtId="0" fontId="0" fillId="0" borderId="42" xfId="0" applyFont="1" applyBorder="1" applyAlignment="1">
      <alignment horizontal="left" vertical="center"/>
    </xf>
    <xf numFmtId="173" fontId="0" fillId="0" borderId="42" xfId="0" applyNumberFormat="1" applyFont="1" applyBorder="1" applyAlignment="1">
      <alignment horizontal="center" vertical="center"/>
    </xf>
    <xf numFmtId="0" fontId="0" fillId="0" borderId="43" xfId="0" applyFont="1" applyBorder="1" applyAlignment="1">
      <alignment horizontal="left" vertical="center"/>
    </xf>
    <xf numFmtId="0" fontId="0" fillId="0" borderId="25"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30" xfId="0" applyFont="1" applyBorder="1" applyAlignment="1">
      <alignment horizontal="left" vertical="center"/>
    </xf>
    <xf numFmtId="173" fontId="0" fillId="0" borderId="62" xfId="0" applyNumberFormat="1" applyFont="1" applyBorder="1" applyAlignment="1">
      <alignment horizontal="center" vertical="center"/>
    </xf>
    <xf numFmtId="0" fontId="0" fillId="0" borderId="43" xfId="0" applyFont="1" applyBorder="1" applyAlignment="1">
      <alignment horizontal="left" vertical="center" wrapText="1"/>
    </xf>
    <xf numFmtId="0" fontId="0" fillId="0" borderId="25"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173" fontId="0" fillId="0" borderId="45" xfId="0" applyNumberFormat="1" applyFont="1" applyBorder="1" applyAlignment="1">
      <alignment horizontal="center"/>
    </xf>
    <xf numFmtId="0" fontId="16" fillId="0" borderId="0" xfId="42" applyFont="1" applyAlignment="1" applyProtection="1">
      <alignment horizontal="left" wrapText="1"/>
      <protection/>
    </xf>
    <xf numFmtId="0" fontId="16" fillId="0" borderId="0" xfId="42" applyFont="1" applyAlignment="1" applyProtection="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BO97"/>
  <sheetViews>
    <sheetView tabSelected="1" view="pageBreakPreview" zoomScaleSheetLayoutView="100" zoomScalePageLayoutView="0" workbookViewId="0" topLeftCell="A35">
      <selection activeCell="M61" sqref="M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39" t="s">
        <v>177</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0" t="s">
        <v>76</v>
      </c>
      <c r="C21" s="150"/>
      <c r="D21" s="150"/>
      <c r="E21" s="150"/>
      <c r="F21" s="150"/>
      <c r="G21" s="150"/>
      <c r="H21" s="150"/>
      <c r="I21" s="150"/>
      <c r="J21" s="150"/>
      <c r="K21" s="71"/>
      <c r="L21" s="71"/>
      <c r="M21" s="71"/>
      <c r="N21" s="71"/>
      <c r="O21" s="71"/>
      <c r="P21" s="71"/>
    </row>
    <row r="22" spans="2:16" ht="12.75" customHeight="1">
      <c r="B22" s="150" t="s">
        <v>78</v>
      </c>
      <c r="C22" s="150"/>
      <c r="D22" s="150"/>
      <c r="E22" s="150"/>
      <c r="F22" s="150"/>
      <c r="G22" s="150"/>
      <c r="H22" s="150"/>
      <c r="I22" s="150"/>
      <c r="J22" s="150"/>
      <c r="K22" s="71"/>
      <c r="L22" s="71"/>
      <c r="M22" s="71"/>
      <c r="N22" s="71"/>
      <c r="O22" s="71"/>
      <c r="P22" s="71"/>
    </row>
    <row r="23" spans="2:16" ht="12.75">
      <c r="B23" s="150"/>
      <c r="C23" s="150"/>
      <c r="D23" s="150"/>
      <c r="E23" s="150"/>
      <c r="F23" s="150"/>
      <c r="G23" s="150"/>
      <c r="H23" s="150"/>
      <c r="I23" s="150"/>
      <c r="J23" s="150"/>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0" t="s">
        <v>178</v>
      </c>
      <c r="C25" s="140"/>
      <c r="D25" s="140"/>
      <c r="E25" s="140"/>
      <c r="F25" s="140"/>
      <c r="G25" s="140"/>
      <c r="H25" s="140"/>
      <c r="I25" s="140"/>
      <c r="J25" s="140"/>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1" t="s">
        <v>185</v>
      </c>
      <c r="C27" s="152"/>
      <c r="D27" s="155" t="s">
        <v>66</v>
      </c>
      <c r="E27" s="156"/>
      <c r="F27" s="157" t="s">
        <v>17</v>
      </c>
      <c r="G27" s="157"/>
      <c r="H27" s="157" t="s">
        <v>21</v>
      </c>
      <c r="I27" s="158"/>
      <c r="J27" s="23"/>
      <c r="K27" s="71"/>
      <c r="L27" s="71"/>
      <c r="M27" s="71"/>
      <c r="N27" s="71"/>
      <c r="O27" s="71"/>
      <c r="P27" s="71"/>
    </row>
    <row r="28" spans="2:16" ht="13.5" thickBot="1">
      <c r="B28" s="153"/>
      <c r="C28" s="154"/>
      <c r="D28" s="56" t="s">
        <v>14</v>
      </c>
      <c r="E28" s="54" t="s">
        <v>11</v>
      </c>
      <c r="F28" s="53" t="s">
        <v>14</v>
      </c>
      <c r="G28" s="54" t="s">
        <v>11</v>
      </c>
      <c r="H28" s="53" t="s">
        <v>14</v>
      </c>
      <c r="I28" s="55" t="s">
        <v>11</v>
      </c>
      <c r="J28" s="23"/>
      <c r="K28" s="71"/>
      <c r="L28" s="71"/>
      <c r="M28" s="133"/>
      <c r="N28" s="71"/>
      <c r="O28" s="133"/>
      <c r="P28" s="71"/>
    </row>
    <row r="29" spans="2:16" ht="12.75">
      <c r="B29" s="159" t="s">
        <v>55</v>
      </c>
      <c r="C29" s="160"/>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161" t="s">
        <v>56</v>
      </c>
      <c r="C30" s="162"/>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161" t="s">
        <v>57</v>
      </c>
      <c r="C31" s="162"/>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161" t="s">
        <v>58</v>
      </c>
      <c r="C32" s="162"/>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161" t="s">
        <v>59</v>
      </c>
      <c r="C33" s="162"/>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161" t="s">
        <v>62</v>
      </c>
      <c r="C34" s="162"/>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161" t="s">
        <v>63</v>
      </c>
      <c r="C35" s="162"/>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161" t="s">
        <v>65</v>
      </c>
      <c r="C36" s="162"/>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161" t="s">
        <v>64</v>
      </c>
      <c r="C37" s="162"/>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161" t="s">
        <v>176</v>
      </c>
      <c r="C38" s="162"/>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163" t="s">
        <v>60</v>
      </c>
      <c r="C39" s="164"/>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150"/>
      <c r="C40" s="150"/>
      <c r="D40" s="23"/>
      <c r="E40" s="60"/>
      <c r="F40" s="23"/>
      <c r="G40" s="60"/>
      <c r="H40" s="23"/>
      <c r="I40" s="60"/>
      <c r="J40" s="61"/>
      <c r="K40" s="71"/>
      <c r="L40" s="71"/>
      <c r="M40" s="133"/>
      <c r="N40" s="71"/>
      <c r="O40" s="133"/>
      <c r="P40" s="71"/>
    </row>
    <row r="41" spans="2:16" ht="12.75">
      <c r="B41" s="165" t="s">
        <v>71</v>
      </c>
      <c r="C41" s="165"/>
      <c r="D41" s="165"/>
      <c r="E41" s="165"/>
      <c r="F41" s="165"/>
      <c r="G41" s="165"/>
      <c r="H41" s="165"/>
      <c r="I41" s="165"/>
      <c r="J41" s="165"/>
      <c r="K41" s="71"/>
      <c r="L41" s="71"/>
      <c r="M41" s="133"/>
      <c r="N41" s="71"/>
      <c r="O41" s="133"/>
      <c r="P41" s="71"/>
    </row>
    <row r="42" spans="2:16" ht="12.75">
      <c r="B42" s="166"/>
      <c r="C42" s="166"/>
      <c r="D42" s="166"/>
      <c r="E42" s="166"/>
      <c r="F42" s="166"/>
      <c r="G42" s="166"/>
      <c r="H42" s="166"/>
      <c r="I42" s="166"/>
      <c r="J42" s="166"/>
      <c r="K42" s="71"/>
      <c r="L42" s="71"/>
      <c r="M42" s="71"/>
      <c r="N42" s="71"/>
      <c r="O42" s="71"/>
      <c r="P42" s="71"/>
    </row>
    <row r="43" spans="2:16" s="103" customFormat="1" ht="21" customHeight="1">
      <c r="B43" s="167" t="s">
        <v>179</v>
      </c>
      <c r="C43" s="167"/>
      <c r="D43" s="167"/>
      <c r="E43" s="167"/>
      <c r="F43" s="167"/>
      <c r="G43" s="167"/>
      <c r="H43" s="167"/>
      <c r="I43" s="167"/>
      <c r="J43" s="167"/>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168" t="s">
        <v>186</v>
      </c>
      <c r="C47" s="168"/>
      <c r="D47" s="168"/>
      <c r="E47" s="168"/>
      <c r="F47" s="168"/>
      <c r="G47" s="168"/>
      <c r="H47" s="168"/>
      <c r="I47" s="168"/>
      <c r="J47" s="168"/>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23.25" customHeight="1">
      <c r="B51" s="167" t="s">
        <v>24</v>
      </c>
      <c r="C51" s="167"/>
      <c r="D51" s="167"/>
      <c r="E51" s="167"/>
      <c r="F51" s="167"/>
      <c r="G51" s="167"/>
      <c r="H51" s="167"/>
      <c r="I51" s="167"/>
      <c r="J51" s="167"/>
    </row>
    <row r="52" spans="2:10" ht="12.75">
      <c r="B52" s="166" t="s">
        <v>187</v>
      </c>
      <c r="C52" s="166"/>
      <c r="D52" s="166"/>
      <c r="E52" s="166"/>
      <c r="F52" s="166"/>
      <c r="G52" s="166"/>
      <c r="H52" s="166"/>
      <c r="I52" s="166"/>
      <c r="J52" s="166"/>
    </row>
    <row r="53" spans="2:10" ht="12.75">
      <c r="B53" s="169"/>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f>D61+F61+H61</f>
        <v>69011.246</v>
      </c>
      <c r="C61" s="177"/>
      <c r="D61" s="178">
        <v>52704.803</v>
      </c>
      <c r="E61" s="179"/>
      <c r="F61" s="178">
        <v>3590.492</v>
      </c>
      <c r="G61" s="179"/>
      <c r="H61" s="178">
        <v>12715.951</v>
      </c>
      <c r="I61" s="180"/>
      <c r="J61" s="179"/>
      <c r="K61" s="136"/>
      <c r="L61" s="66"/>
      <c r="M61" s="65"/>
    </row>
    <row r="62" spans="11:12" ht="12.75">
      <c r="K62" s="135"/>
      <c r="L62" s="71"/>
    </row>
    <row r="63" spans="11:12" ht="12.75" hidden="1">
      <c r="K63" s="135"/>
      <c r="L63" s="71"/>
    </row>
    <row r="64" spans="2:12" ht="12.75">
      <c r="B64" s="37" t="s">
        <v>169</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c r="L67" s="71"/>
    </row>
    <row r="68" spans="2:12" ht="24.75" customHeight="1">
      <c r="B68" s="184" t="s">
        <v>142</v>
      </c>
      <c r="C68" s="185"/>
      <c r="D68" s="185"/>
      <c r="E68" s="185"/>
      <c r="F68" s="186" t="s">
        <v>181</v>
      </c>
      <c r="G68" s="186"/>
      <c r="H68" s="186"/>
      <c r="I68" s="187" t="s">
        <v>149</v>
      </c>
      <c r="J68" s="188"/>
      <c r="K68" s="137"/>
      <c r="L68" s="71"/>
    </row>
    <row r="69" spans="1:12" s="96" customFormat="1" ht="24.75" customHeight="1">
      <c r="A69" s="103"/>
      <c r="B69" s="184" t="s">
        <v>45</v>
      </c>
      <c r="C69" s="185"/>
      <c r="D69" s="185"/>
      <c r="E69" s="185"/>
      <c r="F69" s="186" t="s">
        <v>181</v>
      </c>
      <c r="G69" s="186"/>
      <c r="H69" s="186"/>
      <c r="I69" s="187" t="s">
        <v>149</v>
      </c>
      <c r="J69" s="188"/>
      <c r="K69" s="137"/>
      <c r="L69" s="129"/>
    </row>
    <row r="70" spans="1:12" s="96" customFormat="1" ht="24.75" customHeight="1">
      <c r="A70" s="103"/>
      <c r="B70" s="189" t="s">
        <v>44</v>
      </c>
      <c r="C70" s="190"/>
      <c r="D70" s="190"/>
      <c r="E70" s="190"/>
      <c r="F70" s="186" t="s">
        <v>181</v>
      </c>
      <c r="G70" s="186"/>
      <c r="H70" s="186"/>
      <c r="I70" s="191" t="s">
        <v>149</v>
      </c>
      <c r="J70" s="192"/>
      <c r="K70" s="137"/>
      <c r="L70" s="129"/>
    </row>
    <row r="71" spans="1:12" s="96" customFormat="1" ht="24.75" customHeight="1">
      <c r="A71" s="103"/>
      <c r="B71" s="193" t="s">
        <v>40</v>
      </c>
      <c r="C71" s="194"/>
      <c r="D71" s="194"/>
      <c r="E71" s="194"/>
      <c r="F71" s="186" t="s">
        <v>181</v>
      </c>
      <c r="G71" s="186"/>
      <c r="H71" s="186"/>
      <c r="I71" s="191" t="s">
        <v>149</v>
      </c>
      <c r="J71" s="192"/>
      <c r="K71" s="137"/>
      <c r="L71" s="129"/>
    </row>
    <row r="72" spans="1:12" s="96" customFormat="1" ht="24.75" customHeight="1" thickBot="1">
      <c r="A72" s="103"/>
      <c r="B72" s="184" t="s">
        <v>143</v>
      </c>
      <c r="C72" s="185"/>
      <c r="D72" s="185"/>
      <c r="E72" s="185"/>
      <c r="F72" s="186" t="s">
        <v>181</v>
      </c>
      <c r="G72" s="186"/>
      <c r="H72" s="186"/>
      <c r="I72" s="191" t="s">
        <v>149</v>
      </c>
      <c r="J72" s="192"/>
      <c r="K72" s="137"/>
      <c r="L72" s="129"/>
    </row>
    <row r="73" spans="1:12" s="96" customFormat="1" ht="24.75" customHeight="1" hidden="1">
      <c r="A73" s="103"/>
      <c r="B73" s="195" t="s">
        <v>147</v>
      </c>
      <c r="C73" s="196"/>
      <c r="D73" s="196"/>
      <c r="E73" s="197"/>
      <c r="F73" s="186" t="s">
        <v>175</v>
      </c>
      <c r="G73" s="186"/>
      <c r="H73" s="186"/>
      <c r="I73" s="191" t="s">
        <v>149</v>
      </c>
      <c r="J73" s="192"/>
      <c r="K73" s="138"/>
      <c r="L73" s="129"/>
    </row>
    <row r="74" spans="2:12" ht="24.75" customHeight="1" thickBot="1">
      <c r="B74" s="181" t="s">
        <v>28</v>
      </c>
      <c r="C74" s="182"/>
      <c r="D74" s="182"/>
      <c r="E74" s="182"/>
      <c r="F74" s="183"/>
      <c r="G74" s="183"/>
      <c r="H74" s="183"/>
      <c r="I74" s="198"/>
      <c r="J74" s="199"/>
      <c r="K74" s="137"/>
      <c r="L74" s="71"/>
    </row>
    <row r="75" spans="2:12" ht="24.75" customHeight="1">
      <c r="B75" s="193" t="s">
        <v>47</v>
      </c>
      <c r="C75" s="194"/>
      <c r="D75" s="194"/>
      <c r="E75" s="194"/>
      <c r="F75" s="200" t="s">
        <v>181</v>
      </c>
      <c r="G75" s="200"/>
      <c r="H75" s="200"/>
      <c r="I75" s="191" t="s">
        <v>148</v>
      </c>
      <c r="J75" s="192"/>
      <c r="K75" s="138"/>
      <c r="L75" s="71"/>
    </row>
    <row r="76" spans="2:12" ht="24.75" customHeight="1">
      <c r="B76" s="189" t="s">
        <v>48</v>
      </c>
      <c r="C76" s="190"/>
      <c r="D76" s="190"/>
      <c r="E76" s="190"/>
      <c r="F76" s="200" t="s">
        <v>181</v>
      </c>
      <c r="G76" s="200"/>
      <c r="H76" s="200"/>
      <c r="I76" s="191" t="s">
        <v>149</v>
      </c>
      <c r="J76" s="192"/>
      <c r="K76" s="138"/>
      <c r="L76" s="71"/>
    </row>
    <row r="77" spans="2:12" ht="24.75" customHeight="1">
      <c r="B77" s="193" t="s">
        <v>49</v>
      </c>
      <c r="C77" s="194"/>
      <c r="D77" s="194"/>
      <c r="E77" s="194"/>
      <c r="F77" s="200" t="s">
        <v>181</v>
      </c>
      <c r="G77" s="200"/>
      <c r="H77" s="200"/>
      <c r="I77" s="191" t="s">
        <v>149</v>
      </c>
      <c r="J77" s="192"/>
      <c r="K77" s="138"/>
      <c r="L77" s="66"/>
    </row>
    <row r="78" spans="2:12" ht="24.75" customHeight="1">
      <c r="B78" s="201" t="s">
        <v>151</v>
      </c>
      <c r="C78" s="202"/>
      <c r="D78" s="202"/>
      <c r="E78" s="203"/>
      <c r="F78" s="200" t="s">
        <v>181</v>
      </c>
      <c r="G78" s="200"/>
      <c r="H78" s="200"/>
      <c r="I78" s="204" t="s">
        <v>148</v>
      </c>
      <c r="J78" s="205"/>
      <c r="K78" s="138"/>
      <c r="L78" s="66"/>
    </row>
    <row r="79" spans="2:12" ht="45.75" customHeight="1" thickBot="1">
      <c r="B79" s="206" t="s">
        <v>153</v>
      </c>
      <c r="C79" s="207"/>
      <c r="D79" s="207"/>
      <c r="E79" s="208"/>
      <c r="F79" s="200" t="s">
        <v>181</v>
      </c>
      <c r="G79" s="200"/>
      <c r="H79" s="200"/>
      <c r="I79" s="209" t="s">
        <v>157</v>
      </c>
      <c r="J79" s="210"/>
      <c r="K79" s="138"/>
      <c r="L79" s="66"/>
    </row>
    <row r="80" spans="2:12" ht="70.5" customHeight="1" hidden="1">
      <c r="B80" s="206" t="s">
        <v>152</v>
      </c>
      <c r="C80" s="207"/>
      <c r="D80" s="207"/>
      <c r="E80" s="208"/>
      <c r="F80" s="200" t="s">
        <v>175</v>
      </c>
      <c r="G80" s="200"/>
      <c r="H80" s="200"/>
      <c r="I80" s="204" t="s">
        <v>157</v>
      </c>
      <c r="J80" s="205"/>
      <c r="K80" s="138"/>
      <c r="L80" s="66"/>
    </row>
    <row r="81" spans="2:12" ht="60.75" customHeight="1" hidden="1">
      <c r="B81" s="206" t="s">
        <v>154</v>
      </c>
      <c r="C81" s="207"/>
      <c r="D81" s="207"/>
      <c r="E81" s="208"/>
      <c r="F81" s="200" t="s">
        <v>175</v>
      </c>
      <c r="G81" s="200"/>
      <c r="H81" s="200"/>
      <c r="I81" s="204" t="s">
        <v>156</v>
      </c>
      <c r="J81" s="205"/>
      <c r="K81" s="138"/>
      <c r="L81" s="66"/>
    </row>
    <row r="82" spans="2:67" ht="63.75" customHeight="1" hidden="1">
      <c r="B82" s="211" t="s">
        <v>155</v>
      </c>
      <c r="C82" s="212"/>
      <c r="D82" s="212"/>
      <c r="E82" s="213"/>
      <c r="F82" s="214" t="s">
        <v>175</v>
      </c>
      <c r="G82" s="215"/>
      <c r="H82" s="216"/>
      <c r="I82" s="217" t="s">
        <v>156</v>
      </c>
      <c r="J82" s="218"/>
      <c r="K82" s="137"/>
      <c r="L82" s="66"/>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20"/>
    </row>
    <row r="83" spans="2:12" ht="24.75" customHeight="1" thickBot="1">
      <c r="B83" s="181" t="s">
        <v>29</v>
      </c>
      <c r="C83" s="182"/>
      <c r="D83" s="182"/>
      <c r="E83" s="182"/>
      <c r="F83" s="183"/>
      <c r="G83" s="183"/>
      <c r="H83" s="183"/>
      <c r="I83" s="198"/>
      <c r="J83" s="199"/>
      <c r="K83" s="137"/>
      <c r="L83" s="71"/>
    </row>
    <row r="84" spans="2:12" ht="24.75" customHeight="1">
      <c r="B84" s="221" t="s">
        <v>144</v>
      </c>
      <c r="C84" s="222"/>
      <c r="D84" s="222"/>
      <c r="E84" s="222"/>
      <c r="F84" s="223" t="s">
        <v>181</v>
      </c>
      <c r="G84" s="223"/>
      <c r="H84" s="223"/>
      <c r="I84" s="224" t="s">
        <v>150</v>
      </c>
      <c r="J84" s="225"/>
      <c r="K84" s="137"/>
      <c r="L84" s="71"/>
    </row>
    <row r="85" spans="2:12" ht="24.75" customHeight="1" thickBot="1">
      <c r="B85" s="226" t="s">
        <v>145</v>
      </c>
      <c r="C85" s="227"/>
      <c r="D85" s="227"/>
      <c r="E85" s="227"/>
      <c r="F85" s="228" t="s">
        <v>181</v>
      </c>
      <c r="G85" s="228"/>
      <c r="H85" s="228"/>
      <c r="I85" s="229" t="s">
        <v>148</v>
      </c>
      <c r="J85" s="230"/>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5" t="s">
        <v>30</v>
      </c>
      <c r="C91" s="165"/>
      <c r="D91" s="165"/>
      <c r="E91" s="165"/>
      <c r="F91" s="165"/>
      <c r="G91" s="165"/>
      <c r="H91" s="165"/>
      <c r="I91" s="165"/>
      <c r="J91" s="165"/>
      <c r="K91" s="135"/>
    </row>
    <row r="92" spans="2:11" ht="96.75" customHeight="1">
      <c r="B92" s="165" t="s">
        <v>183</v>
      </c>
      <c r="C92" s="165"/>
      <c r="D92" s="165"/>
      <c r="E92" s="165"/>
      <c r="F92" s="165"/>
      <c r="G92" s="165"/>
      <c r="H92" s="165"/>
      <c r="I92" s="165"/>
      <c r="J92" s="165"/>
      <c r="K92" s="135"/>
    </row>
    <row r="93" spans="2:11" ht="38.25" customHeight="1">
      <c r="B93" s="165" t="s">
        <v>31</v>
      </c>
      <c r="C93" s="165"/>
      <c r="D93" s="165"/>
      <c r="E93" s="165"/>
      <c r="F93" s="165"/>
      <c r="G93" s="165"/>
      <c r="H93" s="165"/>
      <c r="I93" s="165"/>
      <c r="J93" s="165"/>
      <c r="K93" s="135"/>
    </row>
    <row r="94" spans="2:11" ht="69.75" customHeight="1">
      <c r="B94" s="165" t="s">
        <v>32</v>
      </c>
      <c r="C94" s="165"/>
      <c r="D94" s="165"/>
      <c r="E94" s="165"/>
      <c r="F94" s="165"/>
      <c r="G94" s="165"/>
      <c r="H94" s="165"/>
      <c r="I94" s="165"/>
      <c r="J94" s="165"/>
      <c r="K94" s="135"/>
    </row>
    <row r="95" spans="2:11" ht="171" customHeight="1">
      <c r="B95" s="165" t="s">
        <v>33</v>
      </c>
      <c r="C95" s="165"/>
      <c r="D95" s="165"/>
      <c r="E95" s="165"/>
      <c r="F95" s="165"/>
      <c r="G95" s="165"/>
      <c r="H95" s="165"/>
      <c r="I95" s="165"/>
      <c r="J95" s="165"/>
      <c r="K95" s="135"/>
    </row>
    <row r="96" spans="2:11" ht="62.25" customHeight="1">
      <c r="B96" s="165" t="s">
        <v>34</v>
      </c>
      <c r="C96" s="165"/>
      <c r="D96" s="165"/>
      <c r="E96" s="165"/>
      <c r="F96" s="165"/>
      <c r="G96" s="165"/>
      <c r="H96" s="165"/>
      <c r="I96" s="165"/>
      <c r="J96" s="165"/>
      <c r="K96" s="135"/>
    </row>
    <row r="97" spans="2:11" ht="51.75" customHeight="1">
      <c r="B97" s="165" t="s">
        <v>182</v>
      </c>
      <c r="C97" s="165"/>
      <c r="D97" s="165"/>
      <c r="E97" s="165"/>
      <c r="F97" s="165"/>
      <c r="G97" s="165"/>
      <c r="H97" s="165"/>
      <c r="I97" s="165"/>
      <c r="J97" s="165"/>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39" t="s">
        <v>171</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0" t="s">
        <v>76</v>
      </c>
      <c r="C21" s="150"/>
      <c r="D21" s="150"/>
      <c r="E21" s="150"/>
      <c r="F21" s="150"/>
      <c r="G21" s="150"/>
      <c r="H21" s="150"/>
      <c r="I21" s="150"/>
      <c r="J21" s="150"/>
      <c r="K21" s="71"/>
      <c r="L21" s="71"/>
      <c r="M21" s="71"/>
      <c r="N21" s="71"/>
      <c r="O21" s="71"/>
      <c r="P21" s="71"/>
    </row>
    <row r="22" spans="2:16" ht="12.75" customHeight="1">
      <c r="B22" s="150" t="s">
        <v>78</v>
      </c>
      <c r="C22" s="150"/>
      <c r="D22" s="150"/>
      <c r="E22" s="150"/>
      <c r="F22" s="150"/>
      <c r="G22" s="150"/>
      <c r="H22" s="150"/>
      <c r="I22" s="150"/>
      <c r="J22" s="150"/>
      <c r="K22" s="71"/>
      <c r="L22" s="71"/>
      <c r="M22" s="71"/>
      <c r="N22" s="71"/>
      <c r="O22" s="71"/>
      <c r="P22" s="71"/>
    </row>
    <row r="23" spans="2:16" ht="12.75">
      <c r="B23" s="150"/>
      <c r="C23" s="150"/>
      <c r="D23" s="150"/>
      <c r="E23" s="150"/>
      <c r="F23" s="150"/>
      <c r="G23" s="150"/>
      <c r="H23" s="150"/>
      <c r="I23" s="150"/>
      <c r="J23" s="150"/>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0" t="s">
        <v>172</v>
      </c>
      <c r="C25" s="140"/>
      <c r="D25" s="140"/>
      <c r="E25" s="140"/>
      <c r="F25" s="140"/>
      <c r="G25" s="140"/>
      <c r="H25" s="140"/>
      <c r="I25" s="140"/>
      <c r="J25" s="140"/>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1" t="s">
        <v>67</v>
      </c>
      <c r="C27" s="152"/>
      <c r="D27" s="155" t="s">
        <v>66</v>
      </c>
      <c r="E27" s="156"/>
      <c r="F27" s="157" t="s">
        <v>17</v>
      </c>
      <c r="G27" s="157"/>
      <c r="H27" s="157" t="s">
        <v>21</v>
      </c>
      <c r="I27" s="158"/>
      <c r="J27" s="23"/>
      <c r="K27" s="71"/>
      <c r="L27" s="71"/>
      <c r="M27" s="71"/>
      <c r="N27" s="71"/>
      <c r="O27" s="71"/>
      <c r="P27" s="71"/>
    </row>
    <row r="28" spans="2:16" ht="13.5" thickBot="1">
      <c r="B28" s="153"/>
      <c r="C28" s="154"/>
      <c r="D28" s="56" t="s">
        <v>14</v>
      </c>
      <c r="E28" s="54" t="s">
        <v>11</v>
      </c>
      <c r="F28" s="53" t="s">
        <v>14</v>
      </c>
      <c r="G28" s="54" t="s">
        <v>11</v>
      </c>
      <c r="H28" s="53" t="s">
        <v>14</v>
      </c>
      <c r="I28" s="55" t="s">
        <v>11</v>
      </c>
      <c r="J28" s="23"/>
      <c r="K28" s="71"/>
      <c r="L28" s="71"/>
      <c r="M28" s="133"/>
      <c r="N28" s="71"/>
      <c r="O28" s="133"/>
      <c r="P28" s="71"/>
    </row>
    <row r="29" spans="2:16" ht="12.75">
      <c r="B29" s="159" t="s">
        <v>55</v>
      </c>
      <c r="C29" s="160"/>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161" t="s">
        <v>56</v>
      </c>
      <c r="C30" s="162"/>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161" t="s">
        <v>57</v>
      </c>
      <c r="C31" s="162"/>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161" t="s">
        <v>58</v>
      </c>
      <c r="C32" s="162"/>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161" t="s">
        <v>59</v>
      </c>
      <c r="C33" s="162"/>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161" t="s">
        <v>62</v>
      </c>
      <c r="C34" s="162"/>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161" t="s">
        <v>63</v>
      </c>
      <c r="C35" s="162"/>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161" t="s">
        <v>65</v>
      </c>
      <c r="C36" s="162"/>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161" t="s">
        <v>64</v>
      </c>
      <c r="C37" s="162"/>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161" t="s">
        <v>176</v>
      </c>
      <c r="C38" s="162"/>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163" t="s">
        <v>60</v>
      </c>
      <c r="C39" s="164"/>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50"/>
      <c r="C40" s="150"/>
      <c r="D40" s="23"/>
      <c r="E40" s="60"/>
      <c r="F40" s="23"/>
      <c r="G40" s="60"/>
      <c r="H40" s="23"/>
      <c r="I40" s="60"/>
      <c r="J40" s="61"/>
      <c r="K40" s="71"/>
      <c r="L40" s="71"/>
      <c r="M40" s="133"/>
      <c r="N40" s="71"/>
      <c r="O40" s="133"/>
      <c r="P40" s="71"/>
    </row>
    <row r="41" spans="2:16" ht="12.75">
      <c r="B41" s="165" t="s">
        <v>71</v>
      </c>
      <c r="C41" s="165"/>
      <c r="D41" s="165"/>
      <c r="E41" s="165"/>
      <c r="F41" s="165"/>
      <c r="G41" s="165"/>
      <c r="H41" s="165"/>
      <c r="I41" s="165"/>
      <c r="J41" s="165"/>
      <c r="K41" s="71"/>
      <c r="L41" s="71"/>
      <c r="M41" s="133"/>
      <c r="N41" s="71"/>
      <c r="O41" s="133"/>
      <c r="P41" s="71"/>
    </row>
    <row r="42" spans="2:16" ht="12.75">
      <c r="B42" s="166"/>
      <c r="C42" s="166"/>
      <c r="D42" s="166"/>
      <c r="E42" s="166"/>
      <c r="F42" s="166"/>
      <c r="G42" s="166"/>
      <c r="H42" s="166"/>
      <c r="I42" s="166"/>
      <c r="J42" s="166"/>
      <c r="K42" s="71"/>
      <c r="L42" s="71"/>
      <c r="M42" s="71"/>
      <c r="N42" s="71"/>
      <c r="O42" s="71"/>
      <c r="P42" s="71"/>
    </row>
    <row r="43" spans="2:16" s="103" customFormat="1" ht="24.75" customHeight="1">
      <c r="B43" s="167" t="s">
        <v>138</v>
      </c>
      <c r="C43" s="167"/>
      <c r="D43" s="167"/>
      <c r="E43" s="167"/>
      <c r="F43" s="167"/>
      <c r="G43" s="167"/>
      <c r="H43" s="167"/>
      <c r="I43" s="167"/>
      <c r="J43" s="167"/>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168" t="s">
        <v>167</v>
      </c>
      <c r="C47" s="168"/>
      <c r="D47" s="168"/>
      <c r="E47" s="168"/>
      <c r="F47" s="168"/>
      <c r="G47" s="168"/>
      <c r="H47" s="168"/>
      <c r="I47" s="168"/>
      <c r="J47" s="168"/>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176">
        <f>D61+F61+H61</f>
        <v>75924.7333949</v>
      </c>
      <c r="C61" s="177"/>
      <c r="D61" s="231">
        <f>K67</f>
        <v>60750.3292646</v>
      </c>
      <c r="E61" s="232"/>
      <c r="F61" s="231">
        <f>K74</f>
        <v>2649.0921302999996</v>
      </c>
      <c r="G61" s="232"/>
      <c r="H61" s="231">
        <f>K83</f>
        <v>12525.312000000002</v>
      </c>
      <c r="I61" s="233"/>
      <c r="J61" s="232"/>
      <c r="K61" s="136"/>
      <c r="L61" s="66"/>
      <c r="M61" s="65"/>
    </row>
    <row r="62" spans="11:12" ht="12.75">
      <c r="K62" s="135"/>
      <c r="L62" s="71"/>
    </row>
    <row r="63" spans="11:12" ht="12.75" hidden="1">
      <c r="K63" s="135"/>
      <c r="L63" s="71"/>
    </row>
    <row r="64" spans="2:12" ht="12.75">
      <c r="B64" s="37" t="s">
        <v>169</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f>SUM(K68:K73)</f>
        <v>60750.3292646</v>
      </c>
      <c r="L67" s="71"/>
    </row>
    <row r="68" spans="2:12" ht="24.75" customHeight="1">
      <c r="B68" s="184" t="s">
        <v>142</v>
      </c>
      <c r="C68" s="185"/>
      <c r="D68" s="185"/>
      <c r="E68" s="185"/>
      <c r="F68" s="186" t="s">
        <v>175</v>
      </c>
      <c r="G68" s="186"/>
      <c r="H68" s="186"/>
      <c r="I68" s="187" t="s">
        <v>149</v>
      </c>
      <c r="J68" s="188"/>
      <c r="K68" s="137">
        <f>'[4]ПУИ ф15'!R35</f>
        <v>763.7183319999997</v>
      </c>
      <c r="L68" s="71"/>
    </row>
    <row r="69" spans="1:12" s="96" customFormat="1" ht="24.75" customHeight="1">
      <c r="A69" s="103"/>
      <c r="B69" s="184" t="s">
        <v>45</v>
      </c>
      <c r="C69" s="185"/>
      <c r="D69" s="185"/>
      <c r="E69" s="185"/>
      <c r="F69" s="186" t="s">
        <v>175</v>
      </c>
      <c r="G69" s="186"/>
      <c r="H69" s="186"/>
      <c r="I69" s="187" t="s">
        <v>149</v>
      </c>
      <c r="J69" s="188"/>
      <c r="K69" s="137">
        <f>'[4]ПУИ ф15'!R32</f>
        <v>1274.731541</v>
      </c>
      <c r="L69" s="129"/>
    </row>
    <row r="70" spans="1:12" s="96" customFormat="1" ht="24.75" customHeight="1">
      <c r="A70" s="103"/>
      <c r="B70" s="189" t="s">
        <v>44</v>
      </c>
      <c r="C70" s="190"/>
      <c r="D70" s="190"/>
      <c r="E70" s="190"/>
      <c r="F70" s="186" t="s">
        <v>175</v>
      </c>
      <c r="G70" s="186"/>
      <c r="H70" s="186"/>
      <c r="I70" s="191" t="s">
        <v>149</v>
      </c>
      <c r="J70" s="192"/>
      <c r="K70" s="137">
        <f>'[4]ПУИ ф15'!R33</f>
        <v>47.999438000000005</v>
      </c>
      <c r="L70" s="129"/>
    </row>
    <row r="71" spans="1:12" s="96" customFormat="1" ht="24.75" customHeight="1">
      <c r="A71" s="103"/>
      <c r="B71" s="193" t="s">
        <v>40</v>
      </c>
      <c r="C71" s="194"/>
      <c r="D71" s="194"/>
      <c r="E71" s="194"/>
      <c r="F71" s="186" t="s">
        <v>175</v>
      </c>
      <c r="G71" s="186"/>
      <c r="H71" s="186"/>
      <c r="I71" s="191" t="s">
        <v>149</v>
      </c>
      <c r="J71" s="192"/>
      <c r="K71" s="137">
        <f>'[4]ПУИ ф15'!R34</f>
        <v>1107.311973</v>
      </c>
      <c r="L71" s="129"/>
    </row>
    <row r="72" spans="1:12" s="96" customFormat="1" ht="24.75" customHeight="1" thickBot="1">
      <c r="A72" s="103"/>
      <c r="B72" s="184" t="s">
        <v>143</v>
      </c>
      <c r="C72" s="185"/>
      <c r="D72" s="185"/>
      <c r="E72" s="185"/>
      <c r="F72" s="186" t="s">
        <v>175</v>
      </c>
      <c r="G72" s="186"/>
      <c r="H72" s="186"/>
      <c r="I72" s="191" t="s">
        <v>149</v>
      </c>
      <c r="J72" s="192"/>
      <c r="K72" s="137">
        <f>'[4]ПУИ ф15'!R36+'[4]ПУИ ф15'!R30</f>
        <v>57556.5679806</v>
      </c>
      <c r="L72" s="129"/>
    </row>
    <row r="73" spans="1:12" s="96" customFormat="1" ht="24.75" customHeight="1" hidden="1">
      <c r="A73" s="103"/>
      <c r="B73" s="195" t="s">
        <v>147</v>
      </c>
      <c r="C73" s="196"/>
      <c r="D73" s="196"/>
      <c r="E73" s="197"/>
      <c r="F73" s="186" t="s">
        <v>175</v>
      </c>
      <c r="G73" s="186"/>
      <c r="H73" s="186"/>
      <c r="I73" s="191" t="s">
        <v>149</v>
      </c>
      <c r="J73" s="192"/>
      <c r="K73" s="138"/>
      <c r="L73" s="129"/>
    </row>
    <row r="74" spans="2:12" ht="24.75" customHeight="1" thickBot="1">
      <c r="B74" s="181" t="s">
        <v>28</v>
      </c>
      <c r="C74" s="182"/>
      <c r="D74" s="182"/>
      <c r="E74" s="182"/>
      <c r="F74" s="183"/>
      <c r="G74" s="183"/>
      <c r="H74" s="183"/>
      <c r="I74" s="198"/>
      <c r="J74" s="199"/>
      <c r="K74" s="137">
        <f>SUM(K75:K82)</f>
        <v>2649.0921302999996</v>
      </c>
      <c r="L74" s="71"/>
    </row>
    <row r="75" spans="2:12" ht="24.75" customHeight="1">
      <c r="B75" s="193" t="s">
        <v>47</v>
      </c>
      <c r="C75" s="194"/>
      <c r="D75" s="194"/>
      <c r="E75" s="194"/>
      <c r="F75" s="200" t="s">
        <v>175</v>
      </c>
      <c r="G75" s="200"/>
      <c r="H75" s="200"/>
      <c r="I75" s="191" t="s">
        <v>148</v>
      </c>
      <c r="J75" s="192"/>
      <c r="K75" s="138">
        <f>'[4]ПУИ ф15'!R23</f>
        <v>1788.5684229999997</v>
      </c>
      <c r="L75" s="71"/>
    </row>
    <row r="76" spans="2:12" ht="24.75" customHeight="1">
      <c r="B76" s="189" t="s">
        <v>48</v>
      </c>
      <c r="C76" s="190"/>
      <c r="D76" s="190"/>
      <c r="E76" s="190"/>
      <c r="F76" s="200" t="s">
        <v>175</v>
      </c>
      <c r="G76" s="200"/>
      <c r="H76" s="200"/>
      <c r="I76" s="191" t="s">
        <v>149</v>
      </c>
      <c r="J76" s="192"/>
      <c r="K76" s="138">
        <f>'[4]ПУИ ф15'!R24</f>
        <v>162.408864</v>
      </c>
      <c r="L76" s="71"/>
    </row>
    <row r="77" spans="2:12" ht="24.75" customHeight="1">
      <c r="B77" s="193" t="s">
        <v>49</v>
      </c>
      <c r="C77" s="194"/>
      <c r="D77" s="194"/>
      <c r="E77" s="194"/>
      <c r="F77" s="200" t="s">
        <v>175</v>
      </c>
      <c r="G77" s="200"/>
      <c r="H77" s="200"/>
      <c r="I77" s="191" t="s">
        <v>149</v>
      </c>
      <c r="J77" s="192"/>
      <c r="K77" s="138">
        <f>'[4]ПУИ ф15'!R25</f>
        <v>23.692</v>
      </c>
      <c r="L77" s="66"/>
    </row>
    <row r="78" spans="2:12" ht="24.75" customHeight="1">
      <c r="B78" s="201" t="s">
        <v>151</v>
      </c>
      <c r="C78" s="202"/>
      <c r="D78" s="202"/>
      <c r="E78" s="203"/>
      <c r="F78" s="200" t="s">
        <v>175</v>
      </c>
      <c r="G78" s="200"/>
      <c r="H78" s="200"/>
      <c r="I78" s="204" t="s">
        <v>148</v>
      </c>
      <c r="J78" s="205"/>
      <c r="K78" s="138">
        <f>'[4]ПУИ ф15'!R26</f>
        <v>317.42284329999995</v>
      </c>
      <c r="L78" s="66"/>
    </row>
    <row r="79" spans="2:12" ht="45.75" customHeight="1" thickBot="1">
      <c r="B79" s="206" t="s">
        <v>153</v>
      </c>
      <c r="C79" s="207"/>
      <c r="D79" s="207"/>
      <c r="E79" s="208"/>
      <c r="F79" s="200" t="s">
        <v>175</v>
      </c>
      <c r="G79" s="200"/>
      <c r="H79" s="200"/>
      <c r="I79" s="209" t="s">
        <v>157</v>
      </c>
      <c r="J79" s="210"/>
      <c r="K79" s="138">
        <f>'[4]ПУИ ф15'!R27+'[4]ПУИ ф15'!R28+'[4]ПУИ ф15'!R29</f>
        <v>357</v>
      </c>
      <c r="L79" s="66"/>
    </row>
    <row r="80" spans="2:12" ht="70.5" customHeight="1" hidden="1">
      <c r="B80" s="206" t="s">
        <v>152</v>
      </c>
      <c r="C80" s="207"/>
      <c r="D80" s="207"/>
      <c r="E80" s="208"/>
      <c r="F80" s="200" t="s">
        <v>175</v>
      </c>
      <c r="G80" s="200"/>
      <c r="H80" s="200"/>
      <c r="I80" s="204" t="s">
        <v>157</v>
      </c>
      <c r="J80" s="205"/>
      <c r="K80" s="138">
        <f>SUM('[2]Программа по годам РСК'!$BC$325:$BC$348,'[2]Программа по годам РСК'!$BC$350:$BC$351,'[2]Программа по годам РСК'!$BC$367:$BC$395)*1000</f>
        <v>0</v>
      </c>
      <c r="L80" s="66"/>
    </row>
    <row r="81" spans="2:12" ht="60.75" customHeight="1" hidden="1">
      <c r="B81" s="206" t="s">
        <v>154</v>
      </c>
      <c r="C81" s="207"/>
      <c r="D81" s="207"/>
      <c r="E81" s="208"/>
      <c r="F81" s="200" t="s">
        <v>175</v>
      </c>
      <c r="G81" s="200"/>
      <c r="H81" s="200"/>
      <c r="I81" s="204" t="s">
        <v>156</v>
      </c>
      <c r="J81" s="205"/>
      <c r="K81" s="138">
        <f>SUM('[2]Программа по годам РСК'!$BC$462:$BC$463)*1000</f>
        <v>0</v>
      </c>
      <c r="L81" s="66"/>
    </row>
    <row r="82" spans="2:67" ht="63.75" customHeight="1" hidden="1">
      <c r="B82" s="211" t="s">
        <v>155</v>
      </c>
      <c r="C82" s="212"/>
      <c r="D82" s="212"/>
      <c r="E82" s="213"/>
      <c r="F82" s="214" t="s">
        <v>175</v>
      </c>
      <c r="G82" s="215"/>
      <c r="H82" s="216"/>
      <c r="I82" s="217" t="s">
        <v>156</v>
      </c>
      <c r="J82" s="218"/>
      <c r="K82" s="137">
        <f>SUM('[2]Программа по годам РСК'!$BC$465)*1000</f>
        <v>0</v>
      </c>
      <c r="L82" s="66"/>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20"/>
    </row>
    <row r="83" spans="2:12" ht="24.75" customHeight="1" thickBot="1">
      <c r="B83" s="181" t="s">
        <v>29</v>
      </c>
      <c r="C83" s="182"/>
      <c r="D83" s="182"/>
      <c r="E83" s="182"/>
      <c r="F83" s="183"/>
      <c r="G83" s="183"/>
      <c r="H83" s="183"/>
      <c r="I83" s="198"/>
      <c r="J83" s="199"/>
      <c r="K83" s="137">
        <f>SUM(K84:K85)</f>
        <v>12525.312000000002</v>
      </c>
      <c r="L83" s="71"/>
    </row>
    <row r="84" spans="2:12" ht="24.75" customHeight="1">
      <c r="B84" s="221" t="s">
        <v>144</v>
      </c>
      <c r="C84" s="222"/>
      <c r="D84" s="222"/>
      <c r="E84" s="222"/>
      <c r="F84" s="223" t="s">
        <v>175</v>
      </c>
      <c r="G84" s="223"/>
      <c r="H84" s="223"/>
      <c r="I84" s="224" t="s">
        <v>150</v>
      </c>
      <c r="J84" s="225"/>
      <c r="K84" s="137">
        <f>'[4]ПУИ ф15'!$R$21</f>
        <v>6797.9400000000005</v>
      </c>
      <c r="L84" s="71"/>
    </row>
    <row r="85" spans="2:12" ht="24.75" customHeight="1" thickBot="1">
      <c r="B85" s="226" t="s">
        <v>145</v>
      </c>
      <c r="C85" s="227"/>
      <c r="D85" s="227"/>
      <c r="E85" s="227"/>
      <c r="F85" s="228" t="s">
        <v>175</v>
      </c>
      <c r="G85" s="228"/>
      <c r="H85" s="228"/>
      <c r="I85" s="229" t="s">
        <v>148</v>
      </c>
      <c r="J85" s="230"/>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5" t="s">
        <v>30</v>
      </c>
      <c r="C91" s="165"/>
      <c r="D91" s="165"/>
      <c r="E91" s="165"/>
      <c r="F91" s="165"/>
      <c r="G91" s="165"/>
      <c r="H91" s="165"/>
      <c r="I91" s="165"/>
      <c r="J91" s="165"/>
      <c r="K91" s="135"/>
    </row>
    <row r="92" spans="2:11" ht="96.75" customHeight="1">
      <c r="B92" s="165" t="s">
        <v>35</v>
      </c>
      <c r="C92" s="165"/>
      <c r="D92" s="165"/>
      <c r="E92" s="165"/>
      <c r="F92" s="165"/>
      <c r="G92" s="165"/>
      <c r="H92" s="165"/>
      <c r="I92" s="165"/>
      <c r="J92" s="165"/>
      <c r="K92" s="135"/>
    </row>
    <row r="93" spans="2:11" ht="38.25" customHeight="1">
      <c r="B93" s="165" t="s">
        <v>31</v>
      </c>
      <c r="C93" s="165"/>
      <c r="D93" s="165"/>
      <c r="E93" s="165"/>
      <c r="F93" s="165"/>
      <c r="G93" s="165"/>
      <c r="H93" s="165"/>
      <c r="I93" s="165"/>
      <c r="J93" s="165"/>
      <c r="K93" s="135"/>
    </row>
    <row r="94" spans="2:11" ht="69.75" customHeight="1">
      <c r="B94" s="165" t="s">
        <v>32</v>
      </c>
      <c r="C94" s="165"/>
      <c r="D94" s="165"/>
      <c r="E94" s="165"/>
      <c r="F94" s="165"/>
      <c r="G94" s="165"/>
      <c r="H94" s="165"/>
      <c r="I94" s="165"/>
      <c r="J94" s="165"/>
      <c r="K94" s="135"/>
    </row>
    <row r="95" spans="2:11" ht="171" customHeight="1">
      <c r="B95" s="165" t="s">
        <v>33</v>
      </c>
      <c r="C95" s="165"/>
      <c r="D95" s="165"/>
      <c r="E95" s="165"/>
      <c r="F95" s="165"/>
      <c r="G95" s="165"/>
      <c r="H95" s="165"/>
      <c r="I95" s="165"/>
      <c r="J95" s="165"/>
      <c r="K95" s="135"/>
    </row>
    <row r="96" spans="2:11" ht="62.25" customHeight="1">
      <c r="B96" s="165" t="s">
        <v>34</v>
      </c>
      <c r="C96" s="165"/>
      <c r="D96" s="165"/>
      <c r="E96" s="165"/>
      <c r="F96" s="165"/>
      <c r="G96" s="165"/>
      <c r="H96" s="165"/>
      <c r="I96" s="165"/>
      <c r="J96" s="165"/>
      <c r="K96" s="135"/>
    </row>
    <row r="97" spans="2:11" ht="51.75" customHeight="1">
      <c r="B97" s="165" t="s">
        <v>36</v>
      </c>
      <c r="C97" s="165"/>
      <c r="D97" s="165"/>
      <c r="E97" s="165"/>
      <c r="F97" s="165"/>
      <c r="G97" s="165"/>
      <c r="H97" s="165"/>
      <c r="I97" s="165"/>
      <c r="J97" s="165"/>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3.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39" t="s">
        <v>164</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166</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161" t="s">
        <v>56</v>
      </c>
      <c r="C30" s="162"/>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161" t="s">
        <v>57</v>
      </c>
      <c r="C31" s="162"/>
      <c r="D31" s="98">
        <v>0.09048</v>
      </c>
      <c r="E31" s="45">
        <v>482845.513</v>
      </c>
      <c r="F31" s="101">
        <v>0.08887</v>
      </c>
      <c r="G31" s="45">
        <v>474252.216</v>
      </c>
      <c r="H31" s="44">
        <f t="shared" si="2"/>
        <v>0.0016100000000000003</v>
      </c>
      <c r="I31" s="47">
        <f t="shared" si="1"/>
        <v>8593.296999999962</v>
      </c>
      <c r="J31" s="61"/>
      <c r="M31" s="64"/>
      <c r="O31" s="64"/>
    </row>
    <row r="32" spans="2:15" ht="12.75">
      <c r="B32" s="161" t="s">
        <v>58</v>
      </c>
      <c r="C32" s="162"/>
      <c r="D32" s="98">
        <v>0.17793</v>
      </c>
      <c r="E32" s="45">
        <v>121675.796</v>
      </c>
      <c r="F32" s="101">
        <v>0.17626</v>
      </c>
      <c r="G32" s="45">
        <v>120533.047</v>
      </c>
      <c r="H32" s="44">
        <f t="shared" si="2"/>
        <v>0.0016700000000000048</v>
      </c>
      <c r="I32" s="47">
        <f t="shared" si="1"/>
        <v>1142.7489999999962</v>
      </c>
      <c r="J32" s="61"/>
      <c r="M32" s="64"/>
      <c r="O32" s="64"/>
    </row>
    <row r="33" spans="2:15" ht="12.75">
      <c r="B33" s="161" t="s">
        <v>59</v>
      </c>
      <c r="C33" s="162"/>
      <c r="D33" s="98">
        <v>0.19467</v>
      </c>
      <c r="E33" s="45">
        <v>200521.748</v>
      </c>
      <c r="F33" s="101">
        <v>0.1692</v>
      </c>
      <c r="G33" s="45">
        <v>174295.502</v>
      </c>
      <c r="H33" s="44">
        <f t="shared" si="2"/>
        <v>0.02547000000000002</v>
      </c>
      <c r="I33" s="47">
        <f t="shared" si="1"/>
        <v>26226.245999999985</v>
      </c>
      <c r="J33" s="61"/>
      <c r="M33" s="64"/>
      <c r="O33" s="64"/>
    </row>
    <row r="34" spans="2:15" ht="12.75">
      <c r="B34" s="161" t="s">
        <v>62</v>
      </c>
      <c r="C34" s="162"/>
      <c r="D34" s="98">
        <v>0.17139</v>
      </c>
      <c r="E34" s="45">
        <v>170805.988</v>
      </c>
      <c r="F34" s="101">
        <v>0.17891</v>
      </c>
      <c r="G34" s="45">
        <v>178303.736</v>
      </c>
      <c r="H34" s="44">
        <f t="shared" si="2"/>
        <v>-0.007520000000000027</v>
      </c>
      <c r="I34" s="47">
        <f t="shared" si="1"/>
        <v>-7497.747999999992</v>
      </c>
      <c r="J34" s="61"/>
      <c r="M34" s="64"/>
      <c r="O34" s="64"/>
    </row>
    <row r="35" spans="2:15" ht="12.75">
      <c r="B35" s="161" t="s">
        <v>63</v>
      </c>
      <c r="C35" s="162"/>
      <c r="D35" s="98">
        <v>0.22382</v>
      </c>
      <c r="E35" s="45">
        <v>653946.36</v>
      </c>
      <c r="F35" s="101">
        <v>0.18951</v>
      </c>
      <c r="G35" s="45">
        <v>553703.005</v>
      </c>
      <c r="H35" s="44">
        <f t="shared" si="2"/>
        <v>0.03430999999999998</v>
      </c>
      <c r="I35" s="47">
        <f t="shared" si="1"/>
        <v>100243.35499999998</v>
      </c>
      <c r="J35" s="61"/>
      <c r="M35" s="64"/>
      <c r="O35" s="64"/>
    </row>
    <row r="36" spans="2:15" ht="12.75">
      <c r="B36" s="161" t="s">
        <v>65</v>
      </c>
      <c r="C36" s="162"/>
      <c r="D36" s="98">
        <v>0.14628</v>
      </c>
      <c r="E36" s="45">
        <v>169201.203</v>
      </c>
      <c r="F36" s="101">
        <v>0.1489</v>
      </c>
      <c r="G36" s="45">
        <v>172236.759</v>
      </c>
      <c r="H36" s="44">
        <f t="shared" si="2"/>
        <v>-0.002620000000000011</v>
      </c>
      <c r="I36" s="47">
        <f t="shared" si="1"/>
        <v>-3035.5559999999823</v>
      </c>
      <c r="J36" s="61"/>
      <c r="M36" s="64"/>
      <c r="O36" s="64"/>
    </row>
    <row r="37" spans="2:15" ht="12.75">
      <c r="B37" s="161" t="s">
        <v>64</v>
      </c>
      <c r="C37" s="162"/>
      <c r="D37" s="98">
        <v>0.1353</v>
      </c>
      <c r="E37" s="45">
        <v>126054.381</v>
      </c>
      <c r="F37" s="101">
        <v>0.13559</v>
      </c>
      <c r="G37" s="45">
        <v>126325.104</v>
      </c>
      <c r="H37" s="44">
        <f t="shared" si="2"/>
        <v>-0.0002899999999999847</v>
      </c>
      <c r="I37" s="47">
        <f t="shared" si="1"/>
        <v>-270.7230000000127</v>
      </c>
      <c r="J37" s="61"/>
      <c r="M37" s="64"/>
      <c r="O37" s="64"/>
    </row>
    <row r="38" spans="2:15" ht="12.75">
      <c r="B38" s="161" t="s">
        <v>61</v>
      </c>
      <c r="C38" s="162"/>
      <c r="D38" s="98">
        <v>0.17643</v>
      </c>
      <c r="E38" s="45">
        <v>163789.02</v>
      </c>
      <c r="F38" s="101">
        <v>0.1785</v>
      </c>
      <c r="G38" s="45">
        <v>165709.387</v>
      </c>
      <c r="H38" s="44">
        <f t="shared" si="2"/>
        <v>-0.0020699999999999885</v>
      </c>
      <c r="I38" s="47">
        <f t="shared" si="1"/>
        <v>-1920.3669999999984</v>
      </c>
      <c r="J38" s="61"/>
      <c r="M38" s="64"/>
      <c r="O38" s="64"/>
    </row>
    <row r="39" spans="2:10" ht="13.5" thickBot="1">
      <c r="B39" s="163" t="s">
        <v>60</v>
      </c>
      <c r="C39" s="164"/>
      <c r="D39" s="99">
        <v>0.07361</v>
      </c>
      <c r="E39" s="49">
        <v>283401.323</v>
      </c>
      <c r="F39" s="102">
        <v>0.0771</v>
      </c>
      <c r="G39" s="49">
        <v>296803.601</v>
      </c>
      <c r="H39" s="48">
        <f t="shared" si="2"/>
        <v>-0.003490000000000007</v>
      </c>
      <c r="I39" s="50">
        <f t="shared" si="1"/>
        <v>-13402.27800000005</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1" s="103" customFormat="1" ht="24.75" customHeight="1">
      <c r="B43" s="167" t="s">
        <v>138</v>
      </c>
      <c r="C43" s="167"/>
      <c r="D43" s="167"/>
      <c r="E43" s="167"/>
      <c r="F43" s="167"/>
      <c r="G43" s="167"/>
      <c r="H43" s="167"/>
      <c r="I43" s="167"/>
      <c r="J43" s="167"/>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132"/>
      <c r="L46" s="32"/>
      <c r="M46" s="32"/>
      <c r="N46" s="32"/>
      <c r="O46" s="32"/>
      <c r="P46" s="32"/>
      <c r="Q46" s="32"/>
      <c r="R46" s="32"/>
      <c r="S46" s="32"/>
      <c r="T46" s="32"/>
    </row>
    <row r="47" spans="2:10" ht="25.5" customHeight="1">
      <c r="B47" s="168" t="s">
        <v>167</v>
      </c>
      <c r="C47" s="168"/>
      <c r="D47" s="168"/>
      <c r="E47" s="168"/>
      <c r="F47" s="168"/>
      <c r="G47" s="168"/>
      <c r="H47" s="168"/>
      <c r="I47" s="168"/>
      <c r="J47" s="168"/>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34">
        <f>D61+F61+H61</f>
        <v>48226.42840180492</v>
      </c>
      <c r="C61" s="235"/>
      <c r="D61" s="236">
        <f>K67</f>
        <v>37338.86644016667</v>
      </c>
      <c r="E61" s="237"/>
      <c r="F61" s="236">
        <f>K74</f>
        <v>2891.5197816382597</v>
      </c>
      <c r="G61" s="237"/>
      <c r="H61" s="236">
        <f>K83</f>
        <v>7996.04218</v>
      </c>
      <c r="I61" s="238"/>
      <c r="J61" s="237"/>
      <c r="K61" s="106"/>
      <c r="L61" s="66"/>
      <c r="M61" s="65"/>
    </row>
    <row r="62" ht="12.75">
      <c r="L62" s="71"/>
    </row>
    <row r="63" ht="12.75" hidden="1">
      <c r="L63" s="71"/>
    </row>
    <row r="64" spans="2:12" ht="12.75">
      <c r="B64" s="37" t="s">
        <v>169</v>
      </c>
      <c r="L64" s="71"/>
    </row>
    <row r="65" ht="13.5" thickBot="1">
      <c r="L65" s="71"/>
    </row>
    <row r="66" spans="2:12" ht="24.75" customHeight="1" thickBot="1">
      <c r="B66" s="170" t="s">
        <v>39</v>
      </c>
      <c r="C66" s="171"/>
      <c r="D66" s="171"/>
      <c r="E66" s="171"/>
      <c r="F66" s="171" t="s">
        <v>68</v>
      </c>
      <c r="G66" s="171"/>
      <c r="H66" s="171"/>
      <c r="I66" s="171" t="s">
        <v>51</v>
      </c>
      <c r="J66" s="172"/>
      <c r="L66" s="71"/>
    </row>
    <row r="67" spans="2:12" ht="24.75" customHeight="1" thickBot="1">
      <c r="B67" s="181" t="s">
        <v>27</v>
      </c>
      <c r="C67" s="182"/>
      <c r="D67" s="182"/>
      <c r="E67" s="182"/>
      <c r="F67" s="183"/>
      <c r="G67" s="183"/>
      <c r="H67" s="183"/>
      <c r="I67" s="171"/>
      <c r="J67" s="172"/>
      <c r="K67" s="106">
        <f>SUM(K68:K73)</f>
        <v>37338.86644016667</v>
      </c>
      <c r="L67" s="71"/>
    </row>
    <row r="68" spans="2:12" ht="24.75" customHeight="1">
      <c r="B68" s="184" t="s">
        <v>142</v>
      </c>
      <c r="C68" s="185"/>
      <c r="D68" s="185"/>
      <c r="E68" s="185"/>
      <c r="F68" s="186" t="s">
        <v>170</v>
      </c>
      <c r="G68" s="186"/>
      <c r="H68" s="186"/>
      <c r="I68" s="239" t="s">
        <v>149</v>
      </c>
      <c r="J68" s="240"/>
      <c r="K68" s="106">
        <f>SUM('[2]Программа по годам РСК'!$BC$41:$BC$43)*1000</f>
        <v>1293.614</v>
      </c>
      <c r="L68" s="71"/>
    </row>
    <row r="69" spans="1:12" s="96" customFormat="1" ht="24.75" customHeight="1">
      <c r="A69" s="103"/>
      <c r="B69" s="184" t="s">
        <v>45</v>
      </c>
      <c r="C69" s="185"/>
      <c r="D69" s="185"/>
      <c r="E69" s="185"/>
      <c r="F69" s="186" t="s">
        <v>170</v>
      </c>
      <c r="G69" s="186"/>
      <c r="H69" s="186"/>
      <c r="I69" s="239" t="s">
        <v>149</v>
      </c>
      <c r="J69" s="240"/>
      <c r="K69" s="106">
        <f>SUM('[2]Программа по годам РСК'!$BC$14:$BC$22)*1000</f>
        <v>1438.5939999999998</v>
      </c>
      <c r="L69" s="129"/>
    </row>
    <row r="70" spans="1:12" s="96" customFormat="1" ht="24.75" customHeight="1">
      <c r="A70" s="103"/>
      <c r="B70" s="189" t="s">
        <v>44</v>
      </c>
      <c r="C70" s="190"/>
      <c r="D70" s="190"/>
      <c r="E70" s="190"/>
      <c r="F70" s="186" t="s">
        <v>170</v>
      </c>
      <c r="G70" s="186"/>
      <c r="H70" s="186"/>
      <c r="I70" s="241" t="s">
        <v>149</v>
      </c>
      <c r="J70" s="242"/>
      <c r="K70" s="107">
        <f>SUM('[2]Программа по годам РСК'!$BC$24:$BC$27)*1000</f>
        <v>103.01</v>
      </c>
      <c r="L70" s="129"/>
    </row>
    <row r="71" spans="1:12" s="96" customFormat="1" ht="24.75" customHeight="1">
      <c r="A71" s="103"/>
      <c r="B71" s="193" t="s">
        <v>40</v>
      </c>
      <c r="C71" s="194"/>
      <c r="D71" s="194"/>
      <c r="E71" s="194"/>
      <c r="F71" s="186" t="s">
        <v>170</v>
      </c>
      <c r="G71" s="186"/>
      <c r="H71" s="186"/>
      <c r="I71" s="241" t="s">
        <v>149</v>
      </c>
      <c r="J71" s="242"/>
      <c r="K71" s="107">
        <f>SUM('[2]Программа по годам РСК'!$BC$29:$BC$39)*1000</f>
        <v>1109.5916171666668</v>
      </c>
      <c r="L71" s="129"/>
    </row>
    <row r="72" spans="1:12" s="96" customFormat="1" ht="24.75" customHeight="1" thickBot="1">
      <c r="A72" s="103"/>
      <c r="B72" s="184" t="s">
        <v>143</v>
      </c>
      <c r="C72" s="185"/>
      <c r="D72" s="185"/>
      <c r="E72" s="185"/>
      <c r="F72" s="186" t="s">
        <v>170</v>
      </c>
      <c r="G72" s="186"/>
      <c r="H72" s="186"/>
      <c r="I72" s="241" t="s">
        <v>149</v>
      </c>
      <c r="J72" s="242"/>
      <c r="K72" s="107">
        <f>SUM('[2]Программа по годам РСК'!$BC$70:$BC$158)*1000</f>
        <v>33394.056823</v>
      </c>
      <c r="L72" s="129"/>
    </row>
    <row r="73" spans="1:12" s="96" customFormat="1" ht="24.75" customHeight="1" hidden="1" thickBot="1">
      <c r="A73" s="103"/>
      <c r="B73" s="195" t="s">
        <v>147</v>
      </c>
      <c r="C73" s="196"/>
      <c r="D73" s="196"/>
      <c r="E73" s="197"/>
      <c r="F73" s="186" t="s">
        <v>170</v>
      </c>
      <c r="G73" s="186"/>
      <c r="H73" s="186"/>
      <c r="I73" s="241" t="s">
        <v>149</v>
      </c>
      <c r="J73" s="242"/>
      <c r="K73" s="107"/>
      <c r="L73" s="129"/>
    </row>
    <row r="74" spans="2:12" ht="24.75" customHeight="1" thickBot="1">
      <c r="B74" s="181" t="s">
        <v>28</v>
      </c>
      <c r="C74" s="182"/>
      <c r="D74" s="182"/>
      <c r="E74" s="182"/>
      <c r="F74" s="183"/>
      <c r="G74" s="183"/>
      <c r="H74" s="183"/>
      <c r="I74" s="243"/>
      <c r="J74" s="244"/>
      <c r="K74" s="106">
        <f>SUM(K75:K82)</f>
        <v>2891.5197816382597</v>
      </c>
      <c r="L74" s="71"/>
    </row>
    <row r="75" spans="2:12" ht="24.75" customHeight="1">
      <c r="B75" s="193" t="s">
        <v>47</v>
      </c>
      <c r="C75" s="194"/>
      <c r="D75" s="194"/>
      <c r="E75" s="194"/>
      <c r="F75" s="200" t="s">
        <v>170</v>
      </c>
      <c r="G75" s="200"/>
      <c r="H75" s="200"/>
      <c r="I75" s="241" t="s">
        <v>148</v>
      </c>
      <c r="J75" s="242"/>
      <c r="K75" s="107">
        <f>SUM('[2]Программа по годам РСК'!$BC$397:$BC$419)*1000</f>
        <v>2002.9259730049262</v>
      </c>
      <c r="L75" s="71"/>
    </row>
    <row r="76" spans="2:12" ht="24.75" customHeight="1">
      <c r="B76" s="189" t="s">
        <v>48</v>
      </c>
      <c r="C76" s="190"/>
      <c r="D76" s="190"/>
      <c r="E76" s="190"/>
      <c r="F76" s="200" t="s">
        <v>170</v>
      </c>
      <c r="G76" s="200"/>
      <c r="H76" s="200"/>
      <c r="I76" s="241" t="s">
        <v>149</v>
      </c>
      <c r="J76" s="242"/>
      <c r="K76" s="107">
        <f>SUM('[2]Программа по годам РСК'!$BC$420:$BC$431)*1000</f>
        <v>73.99650933333334</v>
      </c>
      <c r="L76" s="71"/>
    </row>
    <row r="77" spans="2:12" ht="24.75" customHeight="1">
      <c r="B77" s="193" t="s">
        <v>49</v>
      </c>
      <c r="C77" s="194"/>
      <c r="D77" s="194"/>
      <c r="E77" s="194"/>
      <c r="F77" s="200" t="s">
        <v>170</v>
      </c>
      <c r="G77" s="200"/>
      <c r="H77" s="200"/>
      <c r="I77" s="241" t="s">
        <v>149</v>
      </c>
      <c r="J77" s="242"/>
      <c r="K77" s="107">
        <f>SUM('[2]Программа по годам РСК'!$BC$432:$BC$443)*1000</f>
        <v>35.8675</v>
      </c>
      <c r="L77" s="66"/>
    </row>
    <row r="78" spans="2:12" ht="24.75" customHeight="1">
      <c r="B78" s="201" t="s">
        <v>151</v>
      </c>
      <c r="C78" s="202"/>
      <c r="D78" s="202"/>
      <c r="E78" s="203"/>
      <c r="F78" s="200" t="s">
        <v>170</v>
      </c>
      <c r="G78" s="200"/>
      <c r="H78" s="200"/>
      <c r="I78" s="245" t="s">
        <v>148</v>
      </c>
      <c r="J78" s="246"/>
      <c r="K78" s="107">
        <f>SUM('[2]Программа по годам РСК'!$BC$444:$BC$455)*1000</f>
        <v>356.22979929999997</v>
      </c>
      <c r="L78" s="66"/>
    </row>
    <row r="79" spans="2:12" ht="45.75" customHeight="1" thickBot="1">
      <c r="B79" s="206" t="s">
        <v>153</v>
      </c>
      <c r="C79" s="207"/>
      <c r="D79" s="207"/>
      <c r="E79" s="208"/>
      <c r="F79" s="200" t="s">
        <v>170</v>
      </c>
      <c r="G79" s="200"/>
      <c r="H79" s="200"/>
      <c r="I79" s="245" t="s">
        <v>157</v>
      </c>
      <c r="J79" s="246"/>
      <c r="K79" s="107">
        <f>SUM('[2]Программа по годам РСК'!$BC$317:$BC$322,'[2]Программа по годам РСК'!$BC$353:$BC$359,'[2]Программа по годам РСК'!$BC$361:$BC$362)*1000</f>
        <v>422.5</v>
      </c>
      <c r="L79" s="66"/>
    </row>
    <row r="80" spans="2:12" ht="70.5" customHeight="1" hidden="1">
      <c r="B80" s="206" t="s">
        <v>152</v>
      </c>
      <c r="C80" s="207"/>
      <c r="D80" s="207"/>
      <c r="E80" s="208"/>
      <c r="F80" s="200" t="s">
        <v>170</v>
      </c>
      <c r="G80" s="200"/>
      <c r="H80" s="200"/>
      <c r="I80" s="245" t="s">
        <v>157</v>
      </c>
      <c r="J80" s="246"/>
      <c r="K80" s="107">
        <f>SUM('[2]Программа по годам РСК'!$BC$325:$BC$348,'[2]Программа по годам РСК'!$BC$350:$BC$351,'[2]Программа по годам РСК'!$BC$367:$BC$395)*1000</f>
        <v>0</v>
      </c>
      <c r="L80" s="66"/>
    </row>
    <row r="81" spans="2:12" ht="60.75" customHeight="1" hidden="1">
      <c r="B81" s="206" t="s">
        <v>154</v>
      </c>
      <c r="C81" s="207"/>
      <c r="D81" s="207"/>
      <c r="E81" s="208"/>
      <c r="F81" s="200" t="s">
        <v>170</v>
      </c>
      <c r="G81" s="200"/>
      <c r="H81" s="200"/>
      <c r="I81" s="245" t="s">
        <v>156</v>
      </c>
      <c r="J81" s="246"/>
      <c r="K81" s="108">
        <f>SUM('[2]Программа по годам РСК'!$BC$462:$BC$463)*1000</f>
        <v>0</v>
      </c>
      <c r="L81" s="66"/>
    </row>
    <row r="82" spans="2:67" ht="63.75" customHeight="1" hidden="1" thickBot="1">
      <c r="B82" s="211" t="s">
        <v>155</v>
      </c>
      <c r="C82" s="212"/>
      <c r="D82" s="212"/>
      <c r="E82" s="213"/>
      <c r="F82" s="214" t="s">
        <v>170</v>
      </c>
      <c r="G82" s="215"/>
      <c r="H82" s="216"/>
      <c r="I82" s="247" t="s">
        <v>156</v>
      </c>
      <c r="J82" s="248"/>
      <c r="K82" s="109">
        <f>SUM('[2]Программа по годам РСК'!$BC$465)*1000</f>
        <v>0</v>
      </c>
      <c r="L82" s="66"/>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20"/>
    </row>
    <row r="83" spans="2:12" ht="24.75" customHeight="1" thickBot="1">
      <c r="B83" s="181" t="s">
        <v>29</v>
      </c>
      <c r="C83" s="182"/>
      <c r="D83" s="182"/>
      <c r="E83" s="182"/>
      <c r="F83" s="183"/>
      <c r="G83" s="183"/>
      <c r="H83" s="183"/>
      <c r="I83" s="243"/>
      <c r="J83" s="244"/>
      <c r="K83" s="106">
        <f>SUM(K84:K85)</f>
        <v>7996.04218</v>
      </c>
      <c r="L83" s="71"/>
    </row>
    <row r="84" spans="2:12" ht="24.75" customHeight="1">
      <c r="B84" s="221" t="s">
        <v>144</v>
      </c>
      <c r="C84" s="222"/>
      <c r="D84" s="222"/>
      <c r="E84" s="222"/>
      <c r="F84" s="223" t="s">
        <v>170</v>
      </c>
      <c r="G84" s="223"/>
      <c r="H84" s="223"/>
      <c r="I84" s="249" t="s">
        <v>150</v>
      </c>
      <c r="J84" s="250"/>
      <c r="K84" s="106">
        <f>SUM('[2]Программа по годам РСК'!$BC$294:$BC$297)*1000</f>
        <v>5627.588500000001</v>
      </c>
      <c r="L84" s="71"/>
    </row>
    <row r="85" spans="2:12" ht="24.75" customHeight="1" thickBot="1">
      <c r="B85" s="226" t="s">
        <v>145</v>
      </c>
      <c r="C85" s="227"/>
      <c r="D85" s="227"/>
      <c r="E85" s="227"/>
      <c r="F85" s="228" t="s">
        <v>170</v>
      </c>
      <c r="G85" s="228"/>
      <c r="H85" s="228"/>
      <c r="I85" s="251" t="s">
        <v>148</v>
      </c>
      <c r="J85" s="252"/>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5" t="s">
        <v>30</v>
      </c>
      <c r="C91" s="165"/>
      <c r="D91" s="165"/>
      <c r="E91" s="165"/>
      <c r="F91" s="165"/>
      <c r="G91" s="165"/>
      <c r="H91" s="165"/>
      <c r="I91" s="165"/>
      <c r="J91" s="165"/>
    </row>
    <row r="92" spans="2:10" ht="96.75" customHeight="1">
      <c r="B92" s="165" t="s">
        <v>35</v>
      </c>
      <c r="C92" s="165"/>
      <c r="D92" s="165"/>
      <c r="E92" s="165"/>
      <c r="F92" s="165"/>
      <c r="G92" s="165"/>
      <c r="H92" s="165"/>
      <c r="I92" s="165"/>
      <c r="J92" s="165"/>
    </row>
    <row r="93" spans="2:10" ht="38.25" customHeight="1">
      <c r="B93" s="165" t="s">
        <v>31</v>
      </c>
      <c r="C93" s="165"/>
      <c r="D93" s="165"/>
      <c r="E93" s="165"/>
      <c r="F93" s="165"/>
      <c r="G93" s="165"/>
      <c r="H93" s="165"/>
      <c r="I93" s="165"/>
      <c r="J93" s="165"/>
    </row>
    <row r="94" spans="2:10" ht="69.75" customHeight="1">
      <c r="B94" s="165" t="s">
        <v>32</v>
      </c>
      <c r="C94" s="165"/>
      <c r="D94" s="165"/>
      <c r="E94" s="165"/>
      <c r="F94" s="165"/>
      <c r="G94" s="165"/>
      <c r="H94" s="165"/>
      <c r="I94" s="165"/>
      <c r="J94" s="165"/>
    </row>
    <row r="95" spans="2:10" ht="171" customHeight="1">
      <c r="B95" s="165" t="s">
        <v>33</v>
      </c>
      <c r="C95" s="165"/>
      <c r="D95" s="165"/>
      <c r="E95" s="165"/>
      <c r="F95" s="165"/>
      <c r="G95" s="165"/>
      <c r="H95" s="165"/>
      <c r="I95" s="165"/>
      <c r="J95" s="165"/>
    </row>
    <row r="96" spans="2:10" ht="62.25" customHeight="1">
      <c r="B96" s="165" t="s">
        <v>34</v>
      </c>
      <c r="C96" s="165"/>
      <c r="D96" s="165"/>
      <c r="E96" s="165"/>
      <c r="F96" s="165"/>
      <c r="G96" s="165"/>
      <c r="H96" s="165"/>
      <c r="I96" s="165"/>
      <c r="J96" s="165"/>
    </row>
    <row r="97" spans="2:10" ht="51.75" customHeight="1">
      <c r="B97" s="165" t="s">
        <v>36</v>
      </c>
      <c r="C97" s="165"/>
      <c r="D97" s="165"/>
      <c r="E97" s="165"/>
      <c r="F97" s="165"/>
      <c r="G97" s="165"/>
      <c r="H97" s="165"/>
      <c r="I97" s="165"/>
      <c r="J97" s="16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39" t="s">
        <v>165</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137</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161" t="s">
        <v>56</v>
      </c>
      <c r="C30" s="162"/>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161" t="s">
        <v>57</v>
      </c>
      <c r="C31" s="162"/>
      <c r="D31" s="98">
        <v>0.08481</v>
      </c>
      <c r="E31" s="45">
        <v>446708.047</v>
      </c>
      <c r="F31" s="101">
        <v>0.08539</v>
      </c>
      <c r="G31" s="45">
        <v>449731.414</v>
      </c>
      <c r="H31" s="44">
        <f t="shared" si="2"/>
        <v>-0.0005799999999999972</v>
      </c>
      <c r="I31" s="47">
        <f t="shared" si="1"/>
        <v>-3023.3669999999693</v>
      </c>
      <c r="J31" s="61"/>
      <c r="M31" s="64"/>
      <c r="O31" s="64"/>
    </row>
    <row r="32" spans="2:15" ht="12.75">
      <c r="B32" s="161" t="s">
        <v>58</v>
      </c>
      <c r="C32" s="162"/>
      <c r="D32" s="98">
        <v>0.18579</v>
      </c>
      <c r="E32" s="45">
        <v>127061.741</v>
      </c>
      <c r="F32" s="101">
        <v>0.18977</v>
      </c>
      <c r="G32" s="45">
        <v>129779.63</v>
      </c>
      <c r="H32" s="44">
        <f t="shared" si="2"/>
        <v>-0.0039799999999999836</v>
      </c>
      <c r="I32" s="47">
        <f t="shared" si="1"/>
        <v>-2717.88900000001</v>
      </c>
      <c r="J32" s="61"/>
      <c r="M32" s="64"/>
      <c r="O32" s="64"/>
    </row>
    <row r="33" spans="2:15" ht="12.75">
      <c r="B33" s="161" t="s">
        <v>59</v>
      </c>
      <c r="C33" s="162"/>
      <c r="D33" s="98">
        <v>0.16838</v>
      </c>
      <c r="E33" s="45">
        <v>176689.016</v>
      </c>
      <c r="F33" s="101">
        <v>0.16856</v>
      </c>
      <c r="G33" s="45">
        <v>176883.892</v>
      </c>
      <c r="H33" s="44">
        <f t="shared" si="2"/>
        <v>-0.00017999999999998573</v>
      </c>
      <c r="I33" s="47">
        <f t="shared" si="1"/>
        <v>-194.8759999999893</v>
      </c>
      <c r="J33" s="61"/>
      <c r="M33" s="64"/>
      <c r="O33" s="64"/>
    </row>
    <row r="34" spans="2:15" ht="12.75">
      <c r="B34" s="161" t="s">
        <v>62</v>
      </c>
      <c r="C34" s="162"/>
      <c r="D34" s="98">
        <v>0.16448</v>
      </c>
      <c r="E34" s="45">
        <v>165759.351</v>
      </c>
      <c r="F34" s="101">
        <v>0.16605</v>
      </c>
      <c r="G34" s="45">
        <v>167347.991</v>
      </c>
      <c r="H34" s="44">
        <f t="shared" si="2"/>
        <v>-0.0015700000000000158</v>
      </c>
      <c r="I34" s="47">
        <f t="shared" si="1"/>
        <v>-1588.640000000014</v>
      </c>
      <c r="J34" s="61"/>
      <c r="M34" s="64"/>
      <c r="O34" s="64"/>
    </row>
    <row r="35" spans="2:15" ht="12.75">
      <c r="B35" s="161" t="s">
        <v>63</v>
      </c>
      <c r="C35" s="162"/>
      <c r="D35" s="98">
        <v>0.22484</v>
      </c>
      <c r="E35" s="45">
        <v>644258.444</v>
      </c>
      <c r="F35" s="101">
        <v>0.19234</v>
      </c>
      <c r="G35" s="45">
        <v>551154.537</v>
      </c>
      <c r="H35" s="44">
        <f t="shared" si="2"/>
        <v>0.0325</v>
      </c>
      <c r="I35" s="47">
        <f t="shared" si="1"/>
        <v>93103.907</v>
      </c>
      <c r="J35" s="61"/>
      <c r="M35" s="64"/>
      <c r="O35" s="64"/>
    </row>
    <row r="36" spans="2:15" ht="12.75">
      <c r="B36" s="161" t="s">
        <v>65</v>
      </c>
      <c r="C36" s="162"/>
      <c r="D36" s="98">
        <v>0.13124</v>
      </c>
      <c r="E36" s="45">
        <v>150206.532</v>
      </c>
      <c r="F36" s="101">
        <v>0.1282</v>
      </c>
      <c r="G36" s="45">
        <v>146725.838</v>
      </c>
      <c r="H36" s="44">
        <f t="shared" si="2"/>
        <v>0.003039999999999987</v>
      </c>
      <c r="I36" s="47">
        <f t="shared" si="1"/>
        <v>3480.6940000000177</v>
      </c>
      <c r="J36" s="61"/>
      <c r="M36" s="64"/>
      <c r="O36" s="64"/>
    </row>
    <row r="37" spans="2:15" ht="12.75">
      <c r="B37" s="161" t="s">
        <v>64</v>
      </c>
      <c r="C37" s="162"/>
      <c r="D37" s="98">
        <v>0.13184</v>
      </c>
      <c r="E37" s="45">
        <v>122544.265</v>
      </c>
      <c r="F37" s="101">
        <v>0.1295</v>
      </c>
      <c r="G37" s="45">
        <v>120370.976</v>
      </c>
      <c r="H37" s="44">
        <f t="shared" si="2"/>
        <v>0.0023400000000000087</v>
      </c>
      <c r="I37" s="47">
        <f t="shared" si="1"/>
        <v>2173.2890000000043</v>
      </c>
      <c r="J37" s="61"/>
      <c r="M37" s="64"/>
      <c r="O37" s="64"/>
    </row>
    <row r="38" spans="2:15" ht="12.75">
      <c r="B38" s="161" t="s">
        <v>61</v>
      </c>
      <c r="C38" s="162"/>
      <c r="D38" s="98">
        <v>0.1935</v>
      </c>
      <c r="E38" s="45">
        <v>181785.021</v>
      </c>
      <c r="F38" s="101">
        <v>0.14914</v>
      </c>
      <c r="G38" s="45">
        <v>140114.784</v>
      </c>
      <c r="H38" s="44">
        <f t="shared" si="2"/>
        <v>0.04436000000000001</v>
      </c>
      <c r="I38" s="47">
        <f t="shared" si="1"/>
        <v>41670.236999999994</v>
      </c>
      <c r="J38" s="61"/>
      <c r="M38" s="64"/>
      <c r="O38" s="64"/>
    </row>
    <row r="39" spans="2:10" ht="13.5" thickBot="1">
      <c r="B39" s="163" t="s">
        <v>60</v>
      </c>
      <c r="C39" s="164"/>
      <c r="D39" s="99">
        <v>0.0718</v>
      </c>
      <c r="E39" s="49">
        <v>275981.99</v>
      </c>
      <c r="F39" s="102">
        <v>0.07272</v>
      </c>
      <c r="G39" s="49">
        <v>279505.393</v>
      </c>
      <c r="H39" s="48">
        <f t="shared" si="2"/>
        <v>-0.0009200000000000041</v>
      </c>
      <c r="I39" s="50">
        <f t="shared" si="1"/>
        <v>-3523.402999999991</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0" s="103" customFormat="1" ht="24.75" customHeight="1">
      <c r="B43" s="253" t="s">
        <v>138</v>
      </c>
      <c r="C43" s="253"/>
      <c r="D43" s="253"/>
      <c r="E43" s="253"/>
      <c r="F43" s="253"/>
      <c r="G43" s="253"/>
      <c r="H43" s="253"/>
      <c r="I43" s="253"/>
      <c r="J43" s="253"/>
    </row>
    <row r="44" s="103" customFormat="1" ht="12.75" customHeight="1">
      <c r="B44" s="103" t="s">
        <v>139</v>
      </c>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254" t="s">
        <v>140</v>
      </c>
      <c r="C47" s="254"/>
      <c r="D47" s="254"/>
      <c r="E47" s="254"/>
      <c r="F47" s="254"/>
      <c r="G47" s="254"/>
      <c r="H47" s="254"/>
      <c r="I47" s="254"/>
      <c r="J47" s="254"/>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253" t="s">
        <v>24</v>
      </c>
      <c r="C51" s="253"/>
      <c r="D51" s="253"/>
      <c r="E51" s="253"/>
      <c r="F51" s="253"/>
      <c r="G51" s="253"/>
      <c r="H51" s="253"/>
      <c r="I51" s="253"/>
      <c r="J51" s="253"/>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34">
        <f>D61+F61+H61</f>
        <v>136185.25170550635</v>
      </c>
      <c r="C61" s="235"/>
      <c r="D61" s="236">
        <f>K67</f>
        <v>66106.3567929375</v>
      </c>
      <c r="E61" s="237"/>
      <c r="F61" s="236">
        <f>K74</f>
        <v>47386.50682683225</v>
      </c>
      <c r="G61" s="237"/>
      <c r="H61" s="236">
        <f>K83</f>
        <v>22692.388085736613</v>
      </c>
      <c r="I61" s="238"/>
      <c r="J61" s="237"/>
      <c r="K61" s="65"/>
      <c r="L61" s="65"/>
      <c r="M61" s="65"/>
    </row>
    <row r="63" ht="12.75" hidden="1"/>
    <row r="64" ht="12.75">
      <c r="B64" s="37" t="s">
        <v>146</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106">
        <f>SUM(K68:K73)</f>
        <v>66106.3567929375</v>
      </c>
    </row>
    <row r="68" spans="2:11" ht="24.75" customHeight="1">
      <c r="B68" s="184" t="s">
        <v>142</v>
      </c>
      <c r="C68" s="185"/>
      <c r="D68" s="185"/>
      <c r="E68" s="185"/>
      <c r="F68" s="186" t="s">
        <v>141</v>
      </c>
      <c r="G68" s="186"/>
      <c r="H68" s="186"/>
      <c r="I68" s="239" t="s">
        <v>149</v>
      </c>
      <c r="J68" s="240"/>
      <c r="K68" s="106">
        <v>1532.9934583333334</v>
      </c>
    </row>
    <row r="69" spans="1:11" s="96" customFormat="1" ht="24.75" customHeight="1">
      <c r="A69" s="103"/>
      <c r="B69" s="184" t="s">
        <v>45</v>
      </c>
      <c r="C69" s="185"/>
      <c r="D69" s="185"/>
      <c r="E69" s="185"/>
      <c r="F69" s="186" t="s">
        <v>141</v>
      </c>
      <c r="G69" s="186"/>
      <c r="H69" s="186"/>
      <c r="I69" s="239" t="s">
        <v>149</v>
      </c>
      <c r="J69" s="240"/>
      <c r="K69" s="107">
        <v>1780.2389999999998</v>
      </c>
    </row>
    <row r="70" spans="1:11" s="96" customFormat="1" ht="24.75" customHeight="1">
      <c r="A70" s="103"/>
      <c r="B70" s="189" t="s">
        <v>44</v>
      </c>
      <c r="C70" s="190"/>
      <c r="D70" s="190"/>
      <c r="E70" s="190"/>
      <c r="F70" s="186" t="s">
        <v>141</v>
      </c>
      <c r="G70" s="186"/>
      <c r="H70" s="186"/>
      <c r="I70" s="241" t="s">
        <v>149</v>
      </c>
      <c r="J70" s="242"/>
      <c r="K70" s="107">
        <v>106.81</v>
      </c>
    </row>
    <row r="71" spans="1:11" s="96" customFormat="1" ht="24.75" customHeight="1">
      <c r="A71" s="103"/>
      <c r="B71" s="193" t="s">
        <v>40</v>
      </c>
      <c r="C71" s="194"/>
      <c r="D71" s="194"/>
      <c r="E71" s="194"/>
      <c r="F71" s="186" t="s">
        <v>141</v>
      </c>
      <c r="G71" s="186"/>
      <c r="H71" s="186"/>
      <c r="I71" s="241" t="s">
        <v>149</v>
      </c>
      <c r="J71" s="242"/>
      <c r="K71" s="107">
        <v>2261.1631486041665</v>
      </c>
    </row>
    <row r="72" spans="1:11" s="96" customFormat="1" ht="24.75" customHeight="1">
      <c r="A72" s="103"/>
      <c r="B72" s="184" t="s">
        <v>143</v>
      </c>
      <c r="C72" s="185"/>
      <c r="D72" s="185"/>
      <c r="E72" s="185"/>
      <c r="F72" s="186" t="s">
        <v>141</v>
      </c>
      <c r="G72" s="186"/>
      <c r="H72" s="186"/>
      <c r="I72" s="241" t="s">
        <v>149</v>
      </c>
      <c r="J72" s="242"/>
      <c r="K72" s="107">
        <v>27437.802186</v>
      </c>
    </row>
    <row r="73" spans="1:11" s="96" customFormat="1" ht="24.75" customHeight="1" thickBot="1">
      <c r="A73" s="103"/>
      <c r="B73" s="195" t="s">
        <v>147</v>
      </c>
      <c r="C73" s="196"/>
      <c r="D73" s="196"/>
      <c r="E73" s="197"/>
      <c r="F73" s="186" t="s">
        <v>141</v>
      </c>
      <c r="G73" s="186"/>
      <c r="H73" s="186"/>
      <c r="I73" s="241" t="s">
        <v>149</v>
      </c>
      <c r="J73" s="242"/>
      <c r="K73" s="107">
        <v>32987.348999999995</v>
      </c>
    </row>
    <row r="74" spans="2:11" ht="24.75" customHeight="1" thickBot="1">
      <c r="B74" s="181" t="s">
        <v>28</v>
      </c>
      <c r="C74" s="182"/>
      <c r="D74" s="182"/>
      <c r="E74" s="182"/>
      <c r="F74" s="183"/>
      <c r="G74" s="183"/>
      <c r="H74" s="183"/>
      <c r="I74" s="243"/>
      <c r="J74" s="244"/>
      <c r="K74" s="106">
        <f>SUM(K75:K82)</f>
        <v>47386.50682683225</v>
      </c>
    </row>
    <row r="75" spans="2:11" ht="24.75" customHeight="1">
      <c r="B75" s="193" t="s">
        <v>47</v>
      </c>
      <c r="C75" s="194"/>
      <c r="D75" s="194"/>
      <c r="E75" s="194"/>
      <c r="F75" s="200" t="s">
        <v>141</v>
      </c>
      <c r="G75" s="200"/>
      <c r="H75" s="200"/>
      <c r="I75" s="241" t="s">
        <v>148</v>
      </c>
      <c r="J75" s="242"/>
      <c r="K75" s="107">
        <v>17042.73744590218</v>
      </c>
    </row>
    <row r="76" spans="2:11" ht="24.75" customHeight="1">
      <c r="B76" s="189" t="s">
        <v>48</v>
      </c>
      <c r="C76" s="190"/>
      <c r="D76" s="190"/>
      <c r="E76" s="190"/>
      <c r="F76" s="200" t="s">
        <v>141</v>
      </c>
      <c r="G76" s="200"/>
      <c r="H76" s="200"/>
      <c r="I76" s="241" t="s">
        <v>149</v>
      </c>
      <c r="J76" s="242"/>
      <c r="K76" s="107">
        <v>2615.265596666666</v>
      </c>
    </row>
    <row r="77" spans="2:12" ht="24.75" customHeight="1">
      <c r="B77" s="193" t="s">
        <v>49</v>
      </c>
      <c r="C77" s="194"/>
      <c r="D77" s="194"/>
      <c r="E77" s="194"/>
      <c r="F77" s="200" t="s">
        <v>141</v>
      </c>
      <c r="G77" s="200"/>
      <c r="H77" s="200"/>
      <c r="I77" s="241" t="s">
        <v>149</v>
      </c>
      <c r="J77" s="242"/>
      <c r="K77" s="107">
        <v>2183.6890399999997</v>
      </c>
      <c r="L77" s="65"/>
    </row>
    <row r="78" spans="2:12" ht="24.75" customHeight="1">
      <c r="B78" s="201" t="s">
        <v>151</v>
      </c>
      <c r="C78" s="202"/>
      <c r="D78" s="202"/>
      <c r="E78" s="203"/>
      <c r="F78" s="200" t="s">
        <v>141</v>
      </c>
      <c r="G78" s="200"/>
      <c r="H78" s="200"/>
      <c r="I78" s="245" t="s">
        <v>148</v>
      </c>
      <c r="J78" s="246"/>
      <c r="K78" s="107">
        <v>14662.7504942634</v>
      </c>
      <c r="L78" s="65"/>
    </row>
    <row r="79" spans="2:12" ht="67.5" customHeight="1">
      <c r="B79" s="206" t="s">
        <v>153</v>
      </c>
      <c r="C79" s="207"/>
      <c r="D79" s="207"/>
      <c r="E79" s="208"/>
      <c r="F79" s="200" t="s">
        <v>141</v>
      </c>
      <c r="G79" s="200"/>
      <c r="H79" s="200"/>
      <c r="I79" s="245" t="s">
        <v>156</v>
      </c>
      <c r="J79" s="246"/>
      <c r="K79" s="107">
        <v>1564.1655</v>
      </c>
      <c r="L79" s="65"/>
    </row>
    <row r="80" spans="2:12" ht="70.5" customHeight="1">
      <c r="B80" s="206" t="s">
        <v>152</v>
      </c>
      <c r="C80" s="207"/>
      <c r="D80" s="207"/>
      <c r="E80" s="208"/>
      <c r="F80" s="200" t="s">
        <v>141</v>
      </c>
      <c r="G80" s="200"/>
      <c r="H80" s="200"/>
      <c r="I80" s="245" t="s">
        <v>157</v>
      </c>
      <c r="J80" s="246"/>
      <c r="K80" s="107">
        <v>9114.39405</v>
      </c>
      <c r="L80" s="65"/>
    </row>
    <row r="81" spans="2:12" ht="60.75" customHeight="1">
      <c r="B81" s="206" t="s">
        <v>154</v>
      </c>
      <c r="C81" s="207"/>
      <c r="D81" s="207"/>
      <c r="E81" s="208"/>
      <c r="F81" s="200" t="s">
        <v>141</v>
      </c>
      <c r="G81" s="200"/>
      <c r="H81" s="200"/>
      <c r="I81" s="245" t="s">
        <v>156</v>
      </c>
      <c r="J81" s="246"/>
      <c r="K81" s="108">
        <v>145</v>
      </c>
      <c r="L81" s="65"/>
    </row>
    <row r="82" spans="2:12" ht="63.75" customHeight="1" thickBot="1">
      <c r="B82" s="211" t="s">
        <v>155</v>
      </c>
      <c r="C82" s="212"/>
      <c r="D82" s="212"/>
      <c r="E82" s="213"/>
      <c r="F82" s="214" t="s">
        <v>141</v>
      </c>
      <c r="G82" s="215"/>
      <c r="H82" s="216"/>
      <c r="I82" s="247" t="s">
        <v>156</v>
      </c>
      <c r="J82" s="248"/>
      <c r="K82" s="109">
        <v>58.5047</v>
      </c>
      <c r="L82" s="66"/>
    </row>
    <row r="83" spans="2:11" ht="24.75" customHeight="1" thickBot="1">
      <c r="B83" s="181" t="s">
        <v>29</v>
      </c>
      <c r="C83" s="182"/>
      <c r="D83" s="182"/>
      <c r="E83" s="182"/>
      <c r="F83" s="183"/>
      <c r="G83" s="183"/>
      <c r="H83" s="183"/>
      <c r="I83" s="243"/>
      <c r="J83" s="244"/>
      <c r="K83" s="106">
        <f>SUM(K84:K85)</f>
        <v>22692.388085736613</v>
      </c>
    </row>
    <row r="84" spans="2:11" ht="24.75" customHeight="1">
      <c r="B84" s="221" t="s">
        <v>144</v>
      </c>
      <c r="C84" s="222"/>
      <c r="D84" s="222"/>
      <c r="E84" s="222"/>
      <c r="F84" s="223" t="s">
        <v>141</v>
      </c>
      <c r="G84" s="223"/>
      <c r="H84" s="223"/>
      <c r="I84" s="249" t="s">
        <v>150</v>
      </c>
      <c r="J84" s="250"/>
      <c r="K84" s="106">
        <v>12634.774335736613</v>
      </c>
    </row>
    <row r="85" spans="2:11" ht="24.75" customHeight="1" thickBot="1">
      <c r="B85" s="226" t="s">
        <v>145</v>
      </c>
      <c r="C85" s="227"/>
      <c r="D85" s="227"/>
      <c r="E85" s="227"/>
      <c r="F85" s="228" t="s">
        <v>141</v>
      </c>
      <c r="G85" s="228"/>
      <c r="H85" s="228"/>
      <c r="I85" s="251" t="s">
        <v>148</v>
      </c>
      <c r="J85" s="252"/>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5" t="s">
        <v>30</v>
      </c>
      <c r="C91" s="165"/>
      <c r="D91" s="165"/>
      <c r="E91" s="165"/>
      <c r="F91" s="165"/>
      <c r="G91" s="165"/>
      <c r="H91" s="165"/>
      <c r="I91" s="165"/>
      <c r="J91" s="165"/>
    </row>
    <row r="92" spans="2:10" ht="96.75" customHeight="1">
      <c r="B92" s="165" t="s">
        <v>35</v>
      </c>
      <c r="C92" s="165"/>
      <c r="D92" s="165"/>
      <c r="E92" s="165"/>
      <c r="F92" s="165"/>
      <c r="G92" s="165"/>
      <c r="H92" s="165"/>
      <c r="I92" s="165"/>
      <c r="J92" s="165"/>
    </row>
    <row r="93" spans="2:10" ht="38.25" customHeight="1">
      <c r="B93" s="165" t="s">
        <v>31</v>
      </c>
      <c r="C93" s="165"/>
      <c r="D93" s="165"/>
      <c r="E93" s="165"/>
      <c r="F93" s="165"/>
      <c r="G93" s="165"/>
      <c r="H93" s="165"/>
      <c r="I93" s="165"/>
      <c r="J93" s="165"/>
    </row>
    <row r="94" spans="2:10" ht="69.75" customHeight="1">
      <c r="B94" s="165" t="s">
        <v>32</v>
      </c>
      <c r="C94" s="165"/>
      <c r="D94" s="165"/>
      <c r="E94" s="165"/>
      <c r="F94" s="165"/>
      <c r="G94" s="165"/>
      <c r="H94" s="165"/>
      <c r="I94" s="165"/>
      <c r="J94" s="165"/>
    </row>
    <row r="95" spans="2:10" ht="171" customHeight="1">
      <c r="B95" s="165" t="s">
        <v>33</v>
      </c>
      <c r="C95" s="165"/>
      <c r="D95" s="165"/>
      <c r="E95" s="165"/>
      <c r="F95" s="165"/>
      <c r="G95" s="165"/>
      <c r="H95" s="165"/>
      <c r="I95" s="165"/>
      <c r="J95" s="165"/>
    </row>
    <row r="96" spans="2:10" ht="62.25" customHeight="1">
      <c r="B96" s="165" t="s">
        <v>34</v>
      </c>
      <c r="C96" s="165"/>
      <c r="D96" s="165"/>
      <c r="E96" s="165"/>
      <c r="F96" s="165"/>
      <c r="G96" s="165"/>
      <c r="H96" s="165"/>
      <c r="I96" s="165"/>
      <c r="J96" s="165"/>
    </row>
    <row r="97" spans="2:10" ht="51.75" customHeight="1">
      <c r="B97" s="165" t="s">
        <v>36</v>
      </c>
      <c r="C97" s="165"/>
      <c r="D97" s="165"/>
      <c r="E97" s="165"/>
      <c r="F97" s="165"/>
      <c r="G97" s="165"/>
      <c r="H97" s="165"/>
      <c r="I97" s="165"/>
      <c r="J97" s="165"/>
    </row>
  </sheetData>
  <sheetProtection/>
  <mergeCells count="113">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9:E69"/>
    <mergeCell ref="F69:H69"/>
    <mergeCell ref="I69:J69"/>
    <mergeCell ref="B68:E68"/>
    <mergeCell ref="I68:J68"/>
    <mergeCell ref="F68:H68"/>
    <mergeCell ref="B70:E70"/>
    <mergeCell ref="F70:H70"/>
    <mergeCell ref="I70:J70"/>
    <mergeCell ref="B71:E71"/>
    <mergeCell ref="F71:H71"/>
    <mergeCell ref="I71:J71"/>
    <mergeCell ref="B80:E80"/>
    <mergeCell ref="B81:E81"/>
    <mergeCell ref="I81:J81"/>
    <mergeCell ref="I74:J74"/>
    <mergeCell ref="I75:J75"/>
    <mergeCell ref="B75:E75"/>
    <mergeCell ref="F75:H75"/>
    <mergeCell ref="B78:E78"/>
    <mergeCell ref="I76:J76"/>
    <mergeCell ref="B76:E76"/>
    <mergeCell ref="F76:H76"/>
    <mergeCell ref="I78:J78"/>
    <mergeCell ref="B79:E79"/>
    <mergeCell ref="F77:H77"/>
    <mergeCell ref="I77:J77"/>
    <mergeCell ref="F84:H84"/>
    <mergeCell ref="I84:J84"/>
    <mergeCell ref="F78:H78"/>
    <mergeCell ref="F79:H79"/>
    <mergeCell ref="F80:H80"/>
    <mergeCell ref="I80:J80"/>
    <mergeCell ref="F81:H81"/>
    <mergeCell ref="B93:J93"/>
    <mergeCell ref="B82:E82"/>
    <mergeCell ref="F82:H82"/>
    <mergeCell ref="I82:J82"/>
    <mergeCell ref="B83:E83"/>
    <mergeCell ref="F83:H83"/>
    <mergeCell ref="I83:J83"/>
    <mergeCell ref="B84:E84"/>
    <mergeCell ref="B94:J94"/>
    <mergeCell ref="B95:J95"/>
    <mergeCell ref="B96:J96"/>
    <mergeCell ref="B97:J97"/>
    <mergeCell ref="B43:J43"/>
    <mergeCell ref="B85:E85"/>
    <mergeCell ref="F85:H85"/>
    <mergeCell ref="I85:J85"/>
    <mergeCell ref="B91:J91"/>
    <mergeCell ref="B92:J92"/>
    <mergeCell ref="I79:J79"/>
    <mergeCell ref="B72:E72"/>
    <mergeCell ref="F72:H72"/>
    <mergeCell ref="I72:J72"/>
    <mergeCell ref="B73:E73"/>
    <mergeCell ref="F73:H73"/>
    <mergeCell ref="I73:J73"/>
    <mergeCell ref="B74:E74"/>
    <mergeCell ref="F74:H74"/>
    <mergeCell ref="B77:E77"/>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5.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139" t="s">
        <v>133</v>
      </c>
      <c r="C4" s="139"/>
      <c r="D4" s="139"/>
      <c r="E4" s="139"/>
      <c r="F4" s="139"/>
      <c r="G4" s="139"/>
      <c r="H4" s="139"/>
      <c r="I4" s="139"/>
      <c r="J4" s="139"/>
    </row>
    <row r="5" spans="2:10" ht="12.75" customHeight="1">
      <c r="B5" s="140"/>
      <c r="C5" s="140"/>
      <c r="D5" s="140"/>
      <c r="E5" s="140"/>
      <c r="F5" s="140"/>
      <c r="G5" s="140"/>
      <c r="H5" s="140"/>
      <c r="I5" s="140"/>
      <c r="J5" s="140"/>
    </row>
    <row r="6" spans="2:10" ht="13.5"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134</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161" t="s">
        <v>56</v>
      </c>
      <c r="C30" s="162"/>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161" t="s">
        <v>57</v>
      </c>
      <c r="C31" s="162"/>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161" t="s">
        <v>58</v>
      </c>
      <c r="C32" s="162"/>
      <c r="D32" s="98">
        <v>0.18572</v>
      </c>
      <c r="E32" s="45">
        <v>121412.75</v>
      </c>
      <c r="F32" s="101">
        <f>'[1]12 мес'!$R$15/100</f>
        <v>0.18672</v>
      </c>
      <c r="G32" s="45">
        <v>122068.431</v>
      </c>
      <c r="H32" s="44">
        <f t="shared" si="1"/>
        <v>-0.0010000000000000009</v>
      </c>
      <c r="I32" s="47">
        <f t="shared" si="0"/>
        <v>-655.6809999999969</v>
      </c>
      <c r="J32" s="61"/>
      <c r="M32" s="64"/>
      <c r="O32" s="64"/>
    </row>
    <row r="33" spans="2:15" ht="12.75">
      <c r="B33" s="161" t="s">
        <v>59</v>
      </c>
      <c r="C33" s="162"/>
      <c r="D33" s="98">
        <v>0.18825</v>
      </c>
      <c r="E33" s="45">
        <v>192891.918</v>
      </c>
      <c r="F33" s="101">
        <f>'[1]12 мес'!$R$14/100</f>
        <v>0.17404</v>
      </c>
      <c r="G33" s="45">
        <v>178330.481</v>
      </c>
      <c r="H33" s="44">
        <f t="shared" si="1"/>
        <v>0.01421</v>
      </c>
      <c r="I33" s="47">
        <f t="shared" si="0"/>
        <v>14561.437000000005</v>
      </c>
      <c r="J33" s="61"/>
      <c r="M33" s="64"/>
      <c r="O33" s="64"/>
    </row>
    <row r="34" spans="2:15" ht="12.75">
      <c r="B34" s="161" t="s">
        <v>62</v>
      </c>
      <c r="C34" s="162"/>
      <c r="D34" s="98">
        <v>0.17947</v>
      </c>
      <c r="E34" s="45">
        <v>169311.025</v>
      </c>
      <c r="F34" s="101">
        <f>'[1]12 мес'!$R$16/100</f>
        <v>0.17142</v>
      </c>
      <c r="G34" s="45">
        <v>161722.509</v>
      </c>
      <c r="H34" s="44">
        <f t="shared" si="1"/>
        <v>0.008050000000000002</v>
      </c>
      <c r="I34" s="47">
        <f t="shared" si="0"/>
        <v>7588.516000000003</v>
      </c>
      <c r="J34" s="61"/>
      <c r="M34" s="64"/>
      <c r="O34" s="64"/>
    </row>
    <row r="35" spans="2:15" ht="12.75">
      <c r="B35" s="161" t="s">
        <v>63</v>
      </c>
      <c r="C35" s="162"/>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161" t="s">
        <v>65</v>
      </c>
      <c r="C36" s="162"/>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161" t="s">
        <v>64</v>
      </c>
      <c r="C37" s="162"/>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161" t="s">
        <v>61</v>
      </c>
      <c r="C38" s="162"/>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163" t="s">
        <v>60</v>
      </c>
      <c r="C39" s="164"/>
      <c r="D39" s="99">
        <v>0.07715</v>
      </c>
      <c r="E39" s="49">
        <v>293096.163</v>
      </c>
      <c r="F39" s="102">
        <f>'[1]12 мес'!$R$10/100</f>
        <v>0.07776</v>
      </c>
      <c r="G39" s="49">
        <v>295394.622</v>
      </c>
      <c r="H39" s="48">
        <f t="shared" si="1"/>
        <v>-0.0006099999999999994</v>
      </c>
      <c r="I39" s="50">
        <f t="shared" si="0"/>
        <v>-2298.4589999999735</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269" t="s">
        <v>136</v>
      </c>
      <c r="C47" s="269"/>
      <c r="D47" s="269"/>
      <c r="E47" s="269"/>
      <c r="F47" s="269"/>
      <c r="G47" s="269"/>
      <c r="H47" s="269"/>
      <c r="I47" s="269"/>
      <c r="J47" s="269"/>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6" t="s">
        <v>24</v>
      </c>
      <c r="C51" s="166"/>
      <c r="D51" s="166"/>
      <c r="E51" s="166"/>
      <c r="F51" s="166"/>
      <c r="G51" s="166"/>
      <c r="H51" s="166"/>
      <c r="I51" s="166"/>
      <c r="J51" s="166"/>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70">
        <f>D61+F61+H61</f>
        <v>75773.8735612905</v>
      </c>
      <c r="C61" s="271"/>
      <c r="D61" s="272">
        <f>K67</f>
        <v>5383.4209382125</v>
      </c>
      <c r="E61" s="273"/>
      <c r="F61" s="272">
        <f>K72</f>
        <v>22479.15123776613</v>
      </c>
      <c r="G61" s="273"/>
      <c r="H61" s="272">
        <f>K79</f>
        <v>47911.301385311875</v>
      </c>
      <c r="I61" s="274"/>
      <c r="J61" s="273"/>
      <c r="K61" s="65">
        <f>D61</f>
        <v>5383.4209382125</v>
      </c>
      <c r="L61" s="65">
        <f>F61-K75</f>
        <v>22124.811610493405</v>
      </c>
      <c r="M61" s="65">
        <f>H61+K75</f>
        <v>48265.6410125846</v>
      </c>
    </row>
    <row r="63" ht="12.75">
      <c r="N63" s="65"/>
    </row>
    <row r="64" ht="12.75">
      <c r="B64" s="37" t="s">
        <v>81</v>
      </c>
    </row>
    <row r="65" ht="13.5" thickBot="1"/>
    <row r="66" spans="2:14" ht="24.75" customHeight="1" thickBot="1">
      <c r="B66" s="170" t="s">
        <v>39</v>
      </c>
      <c r="C66" s="171"/>
      <c r="D66" s="171"/>
      <c r="E66" s="171"/>
      <c r="F66" s="171" t="s">
        <v>68</v>
      </c>
      <c r="G66" s="171"/>
      <c r="H66" s="171"/>
      <c r="I66" s="171" t="s">
        <v>51</v>
      </c>
      <c r="J66" s="172"/>
      <c r="M66" s="65">
        <f>M67+M79</f>
        <v>75773.8735612905</v>
      </c>
      <c r="N66" s="65">
        <f>N67+N79</f>
        <v>75773.8735612905</v>
      </c>
    </row>
    <row r="67" spans="2:14" ht="24.75" customHeight="1" thickBot="1">
      <c r="B67" s="181" t="s">
        <v>27</v>
      </c>
      <c r="C67" s="182"/>
      <c r="D67" s="182"/>
      <c r="E67" s="182"/>
      <c r="F67" s="183"/>
      <c r="G67" s="183"/>
      <c r="H67" s="183"/>
      <c r="I67" s="171"/>
      <c r="J67" s="172"/>
      <c r="K67" s="110">
        <f>SUM(K68:K71)</f>
        <v>5383.4209382125</v>
      </c>
      <c r="M67" s="65">
        <f>K67+K72</f>
        <v>27862.572175978632</v>
      </c>
      <c r="N67" s="65">
        <f>M67-K75</f>
        <v>27508.232548705906</v>
      </c>
    </row>
    <row r="68" spans="1:14" s="96" customFormat="1" ht="24.75" customHeight="1">
      <c r="A68" s="103"/>
      <c r="B68" s="184" t="s">
        <v>45</v>
      </c>
      <c r="C68" s="185"/>
      <c r="D68" s="185"/>
      <c r="E68" s="185"/>
      <c r="F68" s="186" t="s">
        <v>132</v>
      </c>
      <c r="G68" s="186"/>
      <c r="H68" s="186"/>
      <c r="I68" s="275" t="s">
        <v>52</v>
      </c>
      <c r="J68" s="276"/>
      <c r="K68" s="111">
        <v>3552.16</v>
      </c>
      <c r="L68" s="103"/>
      <c r="M68" s="103"/>
      <c r="N68" s="103"/>
    </row>
    <row r="69" spans="1:14" s="96" customFormat="1" ht="24.75" customHeight="1">
      <c r="A69" s="103"/>
      <c r="B69" s="189" t="s">
        <v>44</v>
      </c>
      <c r="C69" s="190"/>
      <c r="D69" s="190"/>
      <c r="E69" s="190"/>
      <c r="F69" s="200" t="s">
        <v>132</v>
      </c>
      <c r="G69" s="200"/>
      <c r="H69" s="200"/>
      <c r="I69" s="264" t="s">
        <v>52</v>
      </c>
      <c r="J69" s="265"/>
      <c r="K69" s="111">
        <v>150.065</v>
      </c>
      <c r="L69" s="103"/>
      <c r="M69" s="103"/>
      <c r="N69" s="103"/>
    </row>
    <row r="70" spans="1:14" s="96" customFormat="1" ht="24.75" customHeight="1">
      <c r="A70" s="103"/>
      <c r="B70" s="193" t="s">
        <v>40</v>
      </c>
      <c r="C70" s="194"/>
      <c r="D70" s="194"/>
      <c r="E70" s="194"/>
      <c r="F70" s="200" t="s">
        <v>132</v>
      </c>
      <c r="G70" s="200"/>
      <c r="H70" s="200"/>
      <c r="I70" s="264" t="s">
        <v>52</v>
      </c>
      <c r="J70" s="265"/>
      <c r="K70" s="111">
        <v>1341.7839382124998</v>
      </c>
      <c r="L70" s="103"/>
      <c r="M70" s="103"/>
      <c r="N70" s="103"/>
    </row>
    <row r="71" spans="1:14" ht="24.75" customHeight="1" thickBot="1">
      <c r="A71" s="103"/>
      <c r="B71" s="277" t="s">
        <v>159</v>
      </c>
      <c r="C71" s="278"/>
      <c r="D71" s="278"/>
      <c r="E71" s="279"/>
      <c r="F71" s="200" t="s">
        <v>132</v>
      </c>
      <c r="G71" s="200"/>
      <c r="H71" s="200"/>
      <c r="I71" s="264" t="s">
        <v>52</v>
      </c>
      <c r="J71" s="265"/>
      <c r="K71" s="111">
        <v>339.412</v>
      </c>
      <c r="L71" s="103"/>
      <c r="M71" s="103"/>
      <c r="N71" s="103"/>
    </row>
    <row r="72" spans="2:11" ht="24.75" customHeight="1" thickBot="1">
      <c r="B72" s="181" t="s">
        <v>28</v>
      </c>
      <c r="C72" s="182"/>
      <c r="D72" s="182"/>
      <c r="E72" s="182"/>
      <c r="F72" s="183"/>
      <c r="G72" s="183"/>
      <c r="H72" s="183"/>
      <c r="I72" s="280"/>
      <c r="J72" s="281"/>
      <c r="K72" s="110">
        <f>SUM(K73:K78)</f>
        <v>22479.15123776613</v>
      </c>
    </row>
    <row r="73" spans="2:11" ht="24.75" customHeight="1">
      <c r="B73" s="41" t="s">
        <v>46</v>
      </c>
      <c r="C73" s="42"/>
      <c r="D73" s="42"/>
      <c r="E73" s="42"/>
      <c r="F73" s="282" t="s">
        <v>132</v>
      </c>
      <c r="G73" s="282"/>
      <c r="H73" s="282"/>
      <c r="I73" s="275" t="s">
        <v>54</v>
      </c>
      <c r="J73" s="276"/>
      <c r="K73" s="112">
        <v>133.172</v>
      </c>
    </row>
    <row r="74" spans="2:11" ht="24.75" customHeight="1">
      <c r="B74" s="261" t="s">
        <v>47</v>
      </c>
      <c r="C74" s="262"/>
      <c r="D74" s="262"/>
      <c r="E74" s="262"/>
      <c r="F74" s="263" t="s">
        <v>132</v>
      </c>
      <c r="G74" s="263"/>
      <c r="H74" s="263"/>
      <c r="I74" s="264" t="s">
        <v>54</v>
      </c>
      <c r="J74" s="265"/>
      <c r="K74" s="112">
        <v>5789.1275000000005</v>
      </c>
    </row>
    <row r="75" spans="2:12" ht="24.75" customHeight="1">
      <c r="B75" s="261" t="s">
        <v>41</v>
      </c>
      <c r="C75" s="262"/>
      <c r="D75" s="262"/>
      <c r="E75" s="262"/>
      <c r="F75" s="263" t="s">
        <v>132</v>
      </c>
      <c r="G75" s="263"/>
      <c r="H75" s="263"/>
      <c r="I75" s="264" t="s">
        <v>54</v>
      </c>
      <c r="J75" s="265"/>
      <c r="K75" s="79">
        <v>354.339627272727</v>
      </c>
      <c r="L75" s="65"/>
    </row>
    <row r="76" spans="2:11" ht="24.75" customHeight="1">
      <c r="B76" s="283" t="s">
        <v>48</v>
      </c>
      <c r="C76" s="284"/>
      <c r="D76" s="284"/>
      <c r="E76" s="284"/>
      <c r="F76" s="263" t="s">
        <v>132</v>
      </c>
      <c r="G76" s="263"/>
      <c r="H76" s="263"/>
      <c r="I76" s="264" t="s">
        <v>54</v>
      </c>
      <c r="J76" s="265"/>
      <c r="K76" s="112">
        <v>854.3815314703202</v>
      </c>
    </row>
    <row r="77" spans="2:12" ht="24.75" customHeight="1">
      <c r="B77" s="261" t="s">
        <v>49</v>
      </c>
      <c r="C77" s="262"/>
      <c r="D77" s="262"/>
      <c r="E77" s="262"/>
      <c r="F77" s="263" t="s">
        <v>132</v>
      </c>
      <c r="G77" s="263"/>
      <c r="H77" s="263"/>
      <c r="I77" s="264" t="s">
        <v>54</v>
      </c>
      <c r="J77" s="265"/>
      <c r="K77" s="112">
        <v>273.5373434153846</v>
      </c>
      <c r="L77" s="65"/>
    </row>
    <row r="78" spans="2:11" ht="24.75" customHeight="1" thickBot="1">
      <c r="B78" s="283" t="s">
        <v>82</v>
      </c>
      <c r="C78" s="284"/>
      <c r="D78" s="284"/>
      <c r="E78" s="284"/>
      <c r="F78" s="263" t="s">
        <v>132</v>
      </c>
      <c r="G78" s="263"/>
      <c r="H78" s="263"/>
      <c r="I78" s="264" t="s">
        <v>53</v>
      </c>
      <c r="J78" s="265"/>
      <c r="K78" s="79">
        <v>15074.5932356077</v>
      </c>
    </row>
    <row r="79" spans="2:14" ht="24.75" customHeight="1" thickBot="1">
      <c r="B79" s="285" t="s">
        <v>29</v>
      </c>
      <c r="C79" s="286"/>
      <c r="D79" s="286"/>
      <c r="E79" s="286"/>
      <c r="F79" s="287"/>
      <c r="G79" s="287"/>
      <c r="H79" s="287"/>
      <c r="I79" s="288"/>
      <c r="J79" s="289"/>
      <c r="K79" s="110">
        <f>SUM(K80:K83)</f>
        <v>47911.301385311875</v>
      </c>
      <c r="M79" s="65">
        <f>K79</f>
        <v>47911.301385311875</v>
      </c>
      <c r="N79" s="65">
        <f>M79+K75</f>
        <v>48265.6410125846</v>
      </c>
    </row>
    <row r="80" spans="2:11" ht="24.75" customHeight="1">
      <c r="B80" s="290" t="s">
        <v>43</v>
      </c>
      <c r="C80" s="291"/>
      <c r="D80" s="291"/>
      <c r="E80" s="291"/>
      <c r="F80" s="292" t="s">
        <v>132</v>
      </c>
      <c r="G80" s="292"/>
      <c r="H80" s="292"/>
      <c r="I80" s="293" t="s">
        <v>52</v>
      </c>
      <c r="J80" s="294"/>
      <c r="K80" s="79">
        <v>20997.115</v>
      </c>
    </row>
    <row r="81" spans="2:14" ht="12.75">
      <c r="B81" s="261" t="s">
        <v>160</v>
      </c>
      <c r="C81" s="262"/>
      <c r="D81" s="262"/>
      <c r="E81" s="262"/>
      <c r="F81" s="263" t="s">
        <v>132</v>
      </c>
      <c r="G81" s="263"/>
      <c r="H81" s="263"/>
      <c r="I81" s="264" t="s">
        <v>161</v>
      </c>
      <c r="J81" s="265"/>
      <c r="K81" s="65">
        <v>8485.784430424648</v>
      </c>
      <c r="M81">
        <v>0.3445</v>
      </c>
      <c r="N81" s="65">
        <f>K79*M81</f>
        <v>16505.44332723994</v>
      </c>
    </row>
    <row r="82" spans="2:11" ht="12.75">
      <c r="B82" s="266" t="s">
        <v>162</v>
      </c>
      <c r="C82" s="267"/>
      <c r="D82" s="267"/>
      <c r="E82" s="268"/>
      <c r="F82" s="263" t="s">
        <v>132</v>
      </c>
      <c r="G82" s="263"/>
      <c r="H82" s="263"/>
      <c r="I82" s="264" t="s">
        <v>53</v>
      </c>
      <c r="J82" s="265"/>
      <c r="K82" s="65">
        <v>5579.21052631579</v>
      </c>
    </row>
    <row r="83" spans="2:11" ht="13.5" thickBot="1">
      <c r="B83" s="255" t="s">
        <v>163</v>
      </c>
      <c r="C83" s="256"/>
      <c r="D83" s="256"/>
      <c r="E83" s="257"/>
      <c r="F83" s="258" t="s">
        <v>132</v>
      </c>
      <c r="G83" s="258"/>
      <c r="H83" s="258"/>
      <c r="I83" s="259" t="s">
        <v>53</v>
      </c>
      <c r="J83" s="260"/>
      <c r="K83" s="65">
        <v>12849.191428571427</v>
      </c>
    </row>
    <row r="85" spans="2:10" ht="68.25" customHeight="1">
      <c r="B85" s="165" t="s">
        <v>30</v>
      </c>
      <c r="C85" s="165"/>
      <c r="D85" s="165"/>
      <c r="E85" s="165"/>
      <c r="F85" s="165"/>
      <c r="G85" s="165"/>
      <c r="H85" s="165"/>
      <c r="I85" s="165"/>
      <c r="J85" s="165"/>
    </row>
    <row r="86" spans="2:10" ht="90" customHeight="1">
      <c r="B86" s="165" t="s">
        <v>35</v>
      </c>
      <c r="C86" s="165"/>
      <c r="D86" s="165"/>
      <c r="E86" s="165"/>
      <c r="F86" s="165"/>
      <c r="G86" s="165"/>
      <c r="H86" s="165"/>
      <c r="I86" s="165"/>
      <c r="J86" s="165"/>
    </row>
    <row r="87" spans="2:10" ht="32.25" customHeight="1">
      <c r="B87" s="165" t="s">
        <v>31</v>
      </c>
      <c r="C87" s="165"/>
      <c r="D87" s="165"/>
      <c r="E87" s="165"/>
      <c r="F87" s="165"/>
      <c r="G87" s="165"/>
      <c r="H87" s="165"/>
      <c r="I87" s="165"/>
      <c r="J87" s="165"/>
    </row>
    <row r="88" spans="2:10" ht="69" customHeight="1">
      <c r="B88" s="165" t="s">
        <v>32</v>
      </c>
      <c r="C88" s="165"/>
      <c r="D88" s="165"/>
      <c r="E88" s="165"/>
      <c r="F88" s="165"/>
      <c r="G88" s="165"/>
      <c r="H88" s="165"/>
      <c r="I88" s="165"/>
      <c r="J88" s="165"/>
    </row>
    <row r="89" spans="2:10" ht="170.25" customHeight="1">
      <c r="B89" s="165" t="s">
        <v>33</v>
      </c>
      <c r="C89" s="165"/>
      <c r="D89" s="165"/>
      <c r="E89" s="165"/>
      <c r="F89" s="165"/>
      <c r="G89" s="165"/>
      <c r="H89" s="165"/>
      <c r="I89" s="165"/>
      <c r="J89" s="165"/>
    </row>
    <row r="90" spans="2:10" ht="55.5" customHeight="1">
      <c r="B90" s="165" t="s">
        <v>34</v>
      </c>
      <c r="C90" s="165"/>
      <c r="D90" s="165"/>
      <c r="E90" s="165"/>
      <c r="F90" s="165"/>
      <c r="G90" s="165"/>
      <c r="H90" s="165"/>
      <c r="I90" s="165"/>
      <c r="J90" s="165"/>
    </row>
    <row r="91" spans="2:10" ht="45.75" customHeight="1">
      <c r="B91" s="165" t="s">
        <v>36</v>
      </c>
      <c r="C91" s="165"/>
      <c r="D91" s="165"/>
      <c r="E91" s="165"/>
      <c r="F91" s="165"/>
      <c r="G91" s="165"/>
      <c r="H91" s="165"/>
      <c r="I91" s="165"/>
      <c r="J91" s="165"/>
    </row>
    <row r="92" spans="2:10" ht="47.25" customHeight="1">
      <c r="B92" s="165" t="s">
        <v>36</v>
      </c>
      <c r="C92" s="165"/>
      <c r="D92" s="165"/>
      <c r="E92" s="165"/>
      <c r="F92" s="165"/>
      <c r="G92" s="165"/>
      <c r="H92" s="165"/>
      <c r="I92" s="165"/>
      <c r="J92" s="165"/>
    </row>
  </sheetData>
  <sheetProtection/>
  <mergeCells count="106">
    <mergeCell ref="B89:J89"/>
    <mergeCell ref="B90:J90"/>
    <mergeCell ref="B91:J91"/>
    <mergeCell ref="B92:J92"/>
    <mergeCell ref="B80:E80"/>
    <mergeCell ref="F80:H80"/>
    <mergeCell ref="I80:J80"/>
    <mergeCell ref="B86:J86"/>
    <mergeCell ref="B87:J87"/>
    <mergeCell ref="B88:J88"/>
    <mergeCell ref="B78:E78"/>
    <mergeCell ref="F78:H78"/>
    <mergeCell ref="I78:J78"/>
    <mergeCell ref="B79:E79"/>
    <mergeCell ref="F79:H79"/>
    <mergeCell ref="I79:J79"/>
    <mergeCell ref="B76:E76"/>
    <mergeCell ref="F76:H76"/>
    <mergeCell ref="I76:J76"/>
    <mergeCell ref="B77:E77"/>
    <mergeCell ref="F77:H77"/>
    <mergeCell ref="I77:J77"/>
    <mergeCell ref="B74:E74"/>
    <mergeCell ref="F74:H74"/>
    <mergeCell ref="I74:J74"/>
    <mergeCell ref="B75:E75"/>
    <mergeCell ref="F75:H75"/>
    <mergeCell ref="I75:J75"/>
    <mergeCell ref="B71:E71"/>
    <mergeCell ref="F71:H71"/>
    <mergeCell ref="I71:J71"/>
    <mergeCell ref="F72:H72"/>
    <mergeCell ref="I72:J72"/>
    <mergeCell ref="F73:H73"/>
    <mergeCell ref="I73:J73"/>
    <mergeCell ref="B72:E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 ref="B83:E83"/>
    <mergeCell ref="F83:H83"/>
    <mergeCell ref="I83:J83"/>
    <mergeCell ref="B85:J85"/>
    <mergeCell ref="B81:E81"/>
    <mergeCell ref="F81:H81"/>
    <mergeCell ref="I81:J81"/>
    <mergeCell ref="B82:E82"/>
    <mergeCell ref="F82:H82"/>
    <mergeCell ref="I82:J82"/>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139" t="s">
        <v>131</v>
      </c>
      <c r="C4" s="139"/>
      <c r="D4" s="139"/>
      <c r="E4" s="139"/>
      <c r="F4" s="139"/>
      <c r="G4" s="139"/>
      <c r="H4" s="139"/>
      <c r="I4" s="139"/>
      <c r="J4" s="139"/>
    </row>
    <row r="5" spans="2:10" ht="12.75" customHeight="1">
      <c r="B5" s="140"/>
      <c r="C5" s="140"/>
      <c r="D5" s="140"/>
      <c r="E5" s="140"/>
      <c r="F5" s="140"/>
      <c r="G5" s="140"/>
      <c r="H5" s="140"/>
      <c r="I5" s="140"/>
      <c r="J5" s="140"/>
    </row>
    <row r="6" spans="2:10" ht="13.5"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80</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57">
        <v>0.16073</v>
      </c>
      <c r="E29" s="51">
        <v>202705.147</v>
      </c>
      <c r="F29" s="46">
        <v>0.163</v>
      </c>
      <c r="G29" s="51">
        <v>205567.237</v>
      </c>
      <c r="H29" s="46">
        <f>D29-F29</f>
        <v>-0.0022699999999999942</v>
      </c>
      <c r="I29" s="52">
        <f aca="true" t="shared" si="0" ref="I29:I39">E29-G29</f>
        <v>-2862.0899999999965</v>
      </c>
      <c r="J29" s="61"/>
      <c r="M29" s="64"/>
      <c r="O29" s="64"/>
    </row>
    <row r="30" spans="2:15" ht="12.75">
      <c r="B30" s="161" t="s">
        <v>56</v>
      </c>
      <c r="C30" s="162"/>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161" t="s">
        <v>57</v>
      </c>
      <c r="C31" s="162"/>
      <c r="D31" s="58">
        <v>0.08583</v>
      </c>
      <c r="E31" s="45">
        <v>398955.975</v>
      </c>
      <c r="F31" s="44">
        <v>0.08814</v>
      </c>
      <c r="G31" s="45">
        <v>409677.842</v>
      </c>
      <c r="H31" s="44">
        <f t="shared" si="1"/>
        <v>-0.0023099999999999926</v>
      </c>
      <c r="I31" s="47">
        <f t="shared" si="0"/>
        <v>-10721.867000000027</v>
      </c>
      <c r="J31" s="61"/>
      <c r="M31" s="64"/>
      <c r="O31" s="64"/>
    </row>
    <row r="32" spans="2:15" ht="12.75">
      <c r="B32" s="161" t="s">
        <v>58</v>
      </c>
      <c r="C32" s="162"/>
      <c r="D32" s="58">
        <v>0.18023</v>
      </c>
      <c r="E32" s="45">
        <v>113226.836</v>
      </c>
      <c r="F32" s="44">
        <v>0.18394</v>
      </c>
      <c r="G32" s="45">
        <v>115556.704</v>
      </c>
      <c r="H32" s="44">
        <f t="shared" si="1"/>
        <v>-0.003709999999999991</v>
      </c>
      <c r="I32" s="47">
        <f t="shared" si="0"/>
        <v>-2329.868000000002</v>
      </c>
      <c r="J32" s="61"/>
      <c r="M32" s="64"/>
      <c r="O32" s="64"/>
    </row>
    <row r="33" spans="2:15" ht="12.75">
      <c r="B33" s="161" t="s">
        <v>59</v>
      </c>
      <c r="C33" s="162"/>
      <c r="D33" s="58">
        <v>0.17537</v>
      </c>
      <c r="E33" s="45">
        <v>175238.304</v>
      </c>
      <c r="F33" s="44">
        <v>0.17115</v>
      </c>
      <c r="G33" s="45">
        <v>171021.747</v>
      </c>
      <c r="H33" s="44">
        <f t="shared" si="1"/>
        <v>0.0042200000000000015</v>
      </c>
      <c r="I33" s="47">
        <f t="shared" si="0"/>
        <v>4216.557000000001</v>
      </c>
      <c r="J33" s="61"/>
      <c r="M33" s="64"/>
      <c r="O33" s="64"/>
    </row>
    <row r="34" spans="2:15" ht="12.75">
      <c r="B34" s="161" t="s">
        <v>62</v>
      </c>
      <c r="C34" s="162"/>
      <c r="D34" s="58">
        <v>0.16798</v>
      </c>
      <c r="E34" s="45">
        <v>152281.478</v>
      </c>
      <c r="F34" s="44">
        <v>0.16943</v>
      </c>
      <c r="G34" s="45">
        <v>153597.448</v>
      </c>
      <c r="H34" s="44">
        <f t="shared" si="1"/>
        <v>-0.0014500000000000068</v>
      </c>
      <c r="I34" s="47">
        <f t="shared" si="0"/>
        <v>-1315.9700000000012</v>
      </c>
      <c r="J34" s="61"/>
      <c r="M34" s="64"/>
      <c r="O34" s="64"/>
    </row>
    <row r="35" spans="2:15" ht="12.75">
      <c r="B35" s="161" t="s">
        <v>63</v>
      </c>
      <c r="C35" s="162"/>
      <c r="D35" s="58">
        <v>0.22996</v>
      </c>
      <c r="E35" s="45">
        <v>583606.843</v>
      </c>
      <c r="F35" s="44">
        <v>0.19431</v>
      </c>
      <c r="G35" s="45">
        <v>493128.424</v>
      </c>
      <c r="H35" s="44">
        <f t="shared" si="1"/>
        <v>0.03564999999999999</v>
      </c>
      <c r="I35" s="47">
        <f t="shared" si="0"/>
        <v>90478.419</v>
      </c>
      <c r="J35" s="61"/>
      <c r="M35" s="64"/>
      <c r="O35" s="64"/>
    </row>
    <row r="36" spans="2:15" ht="12.75">
      <c r="B36" s="161" t="s">
        <v>65</v>
      </c>
      <c r="C36" s="162"/>
      <c r="D36" s="58">
        <v>0.13357</v>
      </c>
      <c r="E36" s="45">
        <v>143248.573</v>
      </c>
      <c r="F36" s="44">
        <v>0.13509</v>
      </c>
      <c r="G36" s="45">
        <v>144883.199</v>
      </c>
      <c r="H36" s="44">
        <f t="shared" si="1"/>
        <v>-0.0015199999999999936</v>
      </c>
      <c r="I36" s="47">
        <f t="shared" si="0"/>
        <v>-1634.6259999999893</v>
      </c>
      <c r="J36" s="61"/>
      <c r="M36" s="64"/>
      <c r="O36" s="64"/>
    </row>
    <row r="37" spans="2:15" ht="12.75">
      <c r="B37" s="161" t="s">
        <v>64</v>
      </c>
      <c r="C37" s="162"/>
      <c r="D37" s="58">
        <v>0.12398</v>
      </c>
      <c r="E37" s="45">
        <v>109466.42</v>
      </c>
      <c r="F37" s="44">
        <v>0.12833</v>
      </c>
      <c r="G37" s="45">
        <v>113305.777</v>
      </c>
      <c r="H37" s="44">
        <f t="shared" si="1"/>
        <v>-0.004349999999999993</v>
      </c>
      <c r="I37" s="47">
        <f t="shared" si="0"/>
        <v>-3839.3570000000036</v>
      </c>
      <c r="J37" s="61"/>
      <c r="M37" s="64"/>
      <c r="O37" s="64"/>
    </row>
    <row r="38" spans="2:15" ht="12.75">
      <c r="B38" s="161" t="s">
        <v>61</v>
      </c>
      <c r="C38" s="162"/>
      <c r="D38" s="58">
        <v>0.14445</v>
      </c>
      <c r="E38" s="45">
        <v>118077.179</v>
      </c>
      <c r="F38" s="44">
        <v>0.15014</v>
      </c>
      <c r="G38" s="45">
        <v>122726.728</v>
      </c>
      <c r="H38" s="44">
        <f t="shared" si="1"/>
        <v>-0.005690000000000001</v>
      </c>
      <c r="I38" s="47">
        <f t="shared" si="0"/>
        <v>-4649.548999999999</v>
      </c>
      <c r="J38" s="61"/>
      <c r="M38" s="64"/>
      <c r="O38" s="64"/>
    </row>
    <row r="39" spans="2:10" ht="13.5" thickBot="1">
      <c r="B39" s="163" t="s">
        <v>60</v>
      </c>
      <c r="C39" s="164"/>
      <c r="D39" s="59">
        <v>0.07268</v>
      </c>
      <c r="E39" s="49">
        <v>261712.111</v>
      </c>
      <c r="F39" s="48">
        <v>0.07558</v>
      </c>
      <c r="G39" s="49">
        <v>272153.021</v>
      </c>
      <c r="H39" s="48">
        <f t="shared" si="1"/>
        <v>-0.0029</v>
      </c>
      <c r="I39" s="50">
        <f t="shared" si="0"/>
        <v>-10440.910000000003</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269" t="s">
        <v>130</v>
      </c>
      <c r="C47" s="269"/>
      <c r="D47" s="269"/>
      <c r="E47" s="269"/>
      <c r="F47" s="269"/>
      <c r="G47" s="269"/>
      <c r="H47" s="269"/>
      <c r="I47" s="269"/>
      <c r="J47" s="269"/>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6" t="s">
        <v>24</v>
      </c>
      <c r="C51" s="166"/>
      <c r="D51" s="166"/>
      <c r="E51" s="166"/>
      <c r="F51" s="166"/>
      <c r="G51" s="166"/>
      <c r="H51" s="166"/>
      <c r="I51" s="166"/>
      <c r="J51" s="166"/>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70">
        <f>D61+F61+H61</f>
        <v>36614.65815</v>
      </c>
      <c r="C61" s="271"/>
      <c r="D61" s="272">
        <f>K67</f>
        <v>6095.18</v>
      </c>
      <c r="E61" s="273"/>
      <c r="F61" s="272">
        <f>K71</f>
        <v>9790.045150000002</v>
      </c>
      <c r="G61" s="273"/>
      <c r="H61" s="272">
        <f>K79</f>
        <v>20729.433</v>
      </c>
      <c r="I61" s="274"/>
      <c r="J61" s="273"/>
      <c r="K61" s="65">
        <f>D61</f>
        <v>6095.18</v>
      </c>
      <c r="L61" s="65">
        <f>F61-K74</f>
        <v>9548.008150000001</v>
      </c>
      <c r="M61" s="65">
        <f>H61+K74</f>
        <v>20971.47</v>
      </c>
    </row>
    <row r="64" ht="12.75">
      <c r="B64" s="37" t="s">
        <v>81</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66">
        <f>SUM(K68:K70)</f>
        <v>6095.18</v>
      </c>
    </row>
    <row r="68" spans="2:11" s="96" customFormat="1" ht="24.75" customHeight="1">
      <c r="B68" s="297" t="s">
        <v>45</v>
      </c>
      <c r="C68" s="298"/>
      <c r="D68" s="298"/>
      <c r="E68" s="298"/>
      <c r="F68" s="305" t="s">
        <v>79</v>
      </c>
      <c r="G68" s="305"/>
      <c r="H68" s="305"/>
      <c r="I68" s="239" t="s">
        <v>52</v>
      </c>
      <c r="J68" s="240"/>
      <c r="K68" s="79">
        <v>4724.215</v>
      </c>
    </row>
    <row r="69" spans="2:11" s="96" customFormat="1" ht="24.75" customHeight="1">
      <c r="B69" s="299" t="s">
        <v>44</v>
      </c>
      <c r="C69" s="300"/>
      <c r="D69" s="300"/>
      <c r="E69" s="300"/>
      <c r="F69" s="306" t="s">
        <v>79</v>
      </c>
      <c r="G69" s="306"/>
      <c r="H69" s="306"/>
      <c r="I69" s="241" t="s">
        <v>52</v>
      </c>
      <c r="J69" s="242"/>
      <c r="K69" s="79">
        <v>38.864</v>
      </c>
    </row>
    <row r="70" spans="2:11" s="96" customFormat="1" ht="24.75" customHeight="1" thickBot="1">
      <c r="B70" s="295" t="s">
        <v>40</v>
      </c>
      <c r="C70" s="296"/>
      <c r="D70" s="296"/>
      <c r="E70" s="296"/>
      <c r="F70" s="306" t="s">
        <v>79</v>
      </c>
      <c r="G70" s="306"/>
      <c r="H70" s="306"/>
      <c r="I70" s="241" t="s">
        <v>52</v>
      </c>
      <c r="J70" s="242"/>
      <c r="K70" s="79">
        <v>1332.101</v>
      </c>
    </row>
    <row r="71" spans="2:11" ht="24.75" customHeight="1" thickBot="1">
      <c r="B71" s="181" t="s">
        <v>28</v>
      </c>
      <c r="C71" s="182"/>
      <c r="D71" s="182"/>
      <c r="E71" s="182"/>
      <c r="F71" s="183"/>
      <c r="G71" s="183"/>
      <c r="H71" s="183"/>
      <c r="I71" s="280"/>
      <c r="J71" s="281"/>
      <c r="K71" s="66">
        <f>SUM(K72:K78)</f>
        <v>9790.045150000002</v>
      </c>
    </row>
    <row r="72" spans="2:11" ht="24.75" customHeight="1">
      <c r="B72" s="41" t="s">
        <v>46</v>
      </c>
      <c r="C72" s="42"/>
      <c r="D72" s="42"/>
      <c r="E72" s="42"/>
      <c r="F72" s="282" t="s">
        <v>79</v>
      </c>
      <c r="G72" s="282"/>
      <c r="H72" s="282"/>
      <c r="I72" s="275" t="s">
        <v>53</v>
      </c>
      <c r="J72" s="276"/>
      <c r="K72" s="79">
        <v>169.077</v>
      </c>
    </row>
    <row r="73" spans="2:11" ht="24.75" customHeight="1">
      <c r="B73" s="261" t="s">
        <v>47</v>
      </c>
      <c r="C73" s="262"/>
      <c r="D73" s="262"/>
      <c r="E73" s="262"/>
      <c r="F73" s="263" t="s">
        <v>79</v>
      </c>
      <c r="G73" s="263"/>
      <c r="H73" s="263"/>
      <c r="I73" s="264" t="s">
        <v>53</v>
      </c>
      <c r="J73" s="265"/>
      <c r="K73" s="79">
        <v>4242.71715</v>
      </c>
    </row>
    <row r="74" spans="2:12" ht="24.75" customHeight="1">
      <c r="B74" s="261" t="s">
        <v>41</v>
      </c>
      <c r="C74" s="262"/>
      <c r="D74" s="262"/>
      <c r="E74" s="262"/>
      <c r="F74" s="263" t="s">
        <v>79</v>
      </c>
      <c r="G74" s="263"/>
      <c r="H74" s="263"/>
      <c r="I74" s="264" t="s">
        <v>53</v>
      </c>
      <c r="J74" s="265"/>
      <c r="K74" s="79">
        <v>242.037</v>
      </c>
      <c r="L74" s="65">
        <f>K73+K74</f>
        <v>4484.754150000001</v>
      </c>
    </row>
    <row r="75" spans="2:11" ht="24.75" customHeight="1">
      <c r="B75" s="283" t="s">
        <v>48</v>
      </c>
      <c r="C75" s="284"/>
      <c r="D75" s="284"/>
      <c r="E75" s="284"/>
      <c r="F75" s="263" t="s">
        <v>79</v>
      </c>
      <c r="G75" s="263"/>
      <c r="H75" s="263"/>
      <c r="I75" s="264" t="s">
        <v>53</v>
      </c>
      <c r="J75" s="265"/>
      <c r="K75" s="79">
        <v>4698.78</v>
      </c>
    </row>
    <row r="76" spans="2:12" ht="24.75" customHeight="1">
      <c r="B76" s="261" t="s">
        <v>49</v>
      </c>
      <c r="C76" s="262"/>
      <c r="D76" s="262"/>
      <c r="E76" s="262"/>
      <c r="F76" s="263" t="s">
        <v>79</v>
      </c>
      <c r="G76" s="263"/>
      <c r="H76" s="263"/>
      <c r="I76" s="264" t="s">
        <v>54</v>
      </c>
      <c r="J76" s="265"/>
      <c r="K76" s="79">
        <v>325.326</v>
      </c>
      <c r="L76" s="65">
        <f>K75+K76</f>
        <v>5024.106</v>
      </c>
    </row>
    <row r="77" spans="2:11" ht="24.75" customHeight="1">
      <c r="B77" s="283" t="s">
        <v>82</v>
      </c>
      <c r="C77" s="284"/>
      <c r="D77" s="284"/>
      <c r="E77" s="284"/>
      <c r="F77" s="263" t="s">
        <v>79</v>
      </c>
      <c r="G77" s="263"/>
      <c r="H77" s="263"/>
      <c r="I77" s="264" t="s">
        <v>53</v>
      </c>
      <c r="J77" s="265"/>
      <c r="K77" s="79">
        <v>112.108</v>
      </c>
    </row>
    <row r="78" spans="2:11" ht="24.75" customHeight="1" thickBot="1">
      <c r="B78" s="301" t="s">
        <v>42</v>
      </c>
      <c r="C78" s="302"/>
      <c r="D78" s="302"/>
      <c r="E78" s="302"/>
      <c r="F78" s="307" t="s">
        <v>79</v>
      </c>
      <c r="G78" s="307"/>
      <c r="H78" s="307"/>
      <c r="I78" s="311" t="s">
        <v>54</v>
      </c>
      <c r="J78" s="312"/>
      <c r="K78" s="66"/>
    </row>
    <row r="79" spans="2:11" ht="24.75" customHeight="1" thickBot="1">
      <c r="B79" s="181" t="s">
        <v>29</v>
      </c>
      <c r="C79" s="182"/>
      <c r="D79" s="182"/>
      <c r="E79" s="182"/>
      <c r="F79" s="183"/>
      <c r="G79" s="183"/>
      <c r="H79" s="183"/>
      <c r="I79" s="280"/>
      <c r="J79" s="281"/>
      <c r="K79" s="66">
        <f>SUM(K80)</f>
        <v>20729.433</v>
      </c>
    </row>
    <row r="80" spans="2:11" ht="24.75" customHeight="1" thickBot="1">
      <c r="B80" s="303" t="s">
        <v>43</v>
      </c>
      <c r="C80" s="304"/>
      <c r="D80" s="304"/>
      <c r="E80" s="304"/>
      <c r="F80" s="310" t="s">
        <v>79</v>
      </c>
      <c r="G80" s="310"/>
      <c r="H80" s="310"/>
      <c r="I80" s="308" t="s">
        <v>52</v>
      </c>
      <c r="J80" s="309"/>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65" t="s">
        <v>30</v>
      </c>
      <c r="C86" s="165"/>
      <c r="D86" s="165"/>
      <c r="E86" s="165"/>
      <c r="F86" s="165"/>
      <c r="G86" s="165"/>
      <c r="H86" s="165"/>
      <c r="I86" s="165"/>
      <c r="J86" s="165"/>
    </row>
    <row r="87" spans="2:10" ht="96.75" customHeight="1">
      <c r="B87" s="165" t="s">
        <v>35</v>
      </c>
      <c r="C87" s="165"/>
      <c r="D87" s="165"/>
      <c r="E87" s="165"/>
      <c r="F87" s="165"/>
      <c r="G87" s="165"/>
      <c r="H87" s="165"/>
      <c r="I87" s="165"/>
      <c r="J87" s="165"/>
    </row>
    <row r="88" spans="2:10" ht="38.25" customHeight="1">
      <c r="B88" s="165" t="s">
        <v>31</v>
      </c>
      <c r="C88" s="165"/>
      <c r="D88" s="165"/>
      <c r="E88" s="165"/>
      <c r="F88" s="165"/>
      <c r="G88" s="165"/>
      <c r="H88" s="165"/>
      <c r="I88" s="165"/>
      <c r="J88" s="165"/>
    </row>
    <row r="89" spans="2:10" ht="69.75" customHeight="1">
      <c r="B89" s="165" t="s">
        <v>32</v>
      </c>
      <c r="C89" s="165"/>
      <c r="D89" s="165"/>
      <c r="E89" s="165"/>
      <c r="F89" s="165"/>
      <c r="G89" s="165"/>
      <c r="H89" s="165"/>
      <c r="I89" s="165"/>
      <c r="J89" s="165"/>
    </row>
    <row r="90" spans="2:10" ht="171" customHeight="1">
      <c r="B90" s="165" t="s">
        <v>33</v>
      </c>
      <c r="C90" s="165"/>
      <c r="D90" s="165"/>
      <c r="E90" s="165"/>
      <c r="F90" s="165"/>
      <c r="G90" s="165"/>
      <c r="H90" s="165"/>
      <c r="I90" s="165"/>
      <c r="J90" s="165"/>
    </row>
    <row r="91" spans="2:10" ht="62.25" customHeight="1">
      <c r="B91" s="165" t="s">
        <v>34</v>
      </c>
      <c r="C91" s="165"/>
      <c r="D91" s="165"/>
      <c r="E91" s="165"/>
      <c r="F91" s="165"/>
      <c r="G91" s="165"/>
      <c r="H91" s="165"/>
      <c r="I91" s="165"/>
      <c r="J91" s="165"/>
    </row>
    <row r="92" spans="2:10" ht="51.75" customHeight="1">
      <c r="B92" s="165" t="s">
        <v>36</v>
      </c>
      <c r="C92" s="165"/>
      <c r="D92" s="165"/>
      <c r="E92" s="165"/>
      <c r="F92" s="165"/>
      <c r="G92" s="165"/>
      <c r="H92" s="165"/>
      <c r="I92" s="165"/>
      <c r="J92" s="165"/>
    </row>
  </sheetData>
  <sheetProtection/>
  <mergeCells count="97">
    <mergeCell ref="B40:C40"/>
    <mergeCell ref="B27:C28"/>
    <mergeCell ref="B25:J25"/>
    <mergeCell ref="I77:J77"/>
    <mergeCell ref="I78:J78"/>
    <mergeCell ref="I79:J79"/>
    <mergeCell ref="I66:J66"/>
    <mergeCell ref="I67:J67"/>
    <mergeCell ref="I68:J68"/>
    <mergeCell ref="I69:J69"/>
    <mergeCell ref="I71:J71"/>
    <mergeCell ref="I72:J72"/>
    <mergeCell ref="I73:J73"/>
    <mergeCell ref="I74:J74"/>
    <mergeCell ref="I75:J75"/>
    <mergeCell ref="I76:J76"/>
    <mergeCell ref="F75:H75"/>
    <mergeCell ref="F76:H76"/>
    <mergeCell ref="F77:H77"/>
    <mergeCell ref="F78:H78"/>
    <mergeCell ref="F79:H79"/>
    <mergeCell ref="I80:J80"/>
    <mergeCell ref="F80:H80"/>
    <mergeCell ref="B80:E80"/>
    <mergeCell ref="F66:H66"/>
    <mergeCell ref="F67:H67"/>
    <mergeCell ref="F68:H68"/>
    <mergeCell ref="F69:H69"/>
    <mergeCell ref="F70:H70"/>
    <mergeCell ref="F71:H71"/>
    <mergeCell ref="F72:H72"/>
    <mergeCell ref="F73:H73"/>
    <mergeCell ref="F74:H74"/>
    <mergeCell ref="B74:E74"/>
    <mergeCell ref="B75:E75"/>
    <mergeCell ref="B76:E76"/>
    <mergeCell ref="B77:E77"/>
    <mergeCell ref="B78:E78"/>
    <mergeCell ref="B79:E79"/>
    <mergeCell ref="B92:J92"/>
    <mergeCell ref="B91:J91"/>
    <mergeCell ref="F8:G8"/>
    <mergeCell ref="B5:J5"/>
    <mergeCell ref="B7:B9"/>
    <mergeCell ref="C7:C9"/>
    <mergeCell ref="B90:J90"/>
    <mergeCell ref="B71:E71"/>
    <mergeCell ref="B73:E73"/>
    <mergeCell ref="B86:J86"/>
    <mergeCell ref="B87:J87"/>
    <mergeCell ref="B89:J89"/>
    <mergeCell ref="B88:J88"/>
    <mergeCell ref="B60:C60"/>
    <mergeCell ref="D61:E61"/>
    <mergeCell ref="B66:E66"/>
    <mergeCell ref="B68:E68"/>
    <mergeCell ref="B67:E67"/>
    <mergeCell ref="B69:E69"/>
    <mergeCell ref="F60:G60"/>
    <mergeCell ref="F61:G61"/>
    <mergeCell ref="B51:J51"/>
    <mergeCell ref="B70:E70"/>
    <mergeCell ref="H61:J61"/>
    <mergeCell ref="B59:J59"/>
    <mergeCell ref="D60:E60"/>
    <mergeCell ref="B61:C61"/>
    <mergeCell ref="I70:J70"/>
    <mergeCell ref="H60:J60"/>
    <mergeCell ref="F7:J7"/>
    <mergeCell ref="D7:D9"/>
    <mergeCell ref="E7:E9"/>
    <mergeCell ref="D27:E27"/>
    <mergeCell ref="F27:G27"/>
    <mergeCell ref="B23:J23"/>
    <mergeCell ref="B22:J22"/>
    <mergeCell ref="B21:J21"/>
    <mergeCell ref="B53:J53"/>
    <mergeCell ref="B52:J52"/>
    <mergeCell ref="H27:I27"/>
    <mergeCell ref="B39:C39"/>
    <mergeCell ref="B37:C37"/>
    <mergeCell ref="B36:C36"/>
    <mergeCell ref="B35:C35"/>
    <mergeCell ref="B34:C34"/>
    <mergeCell ref="B29:C29"/>
    <mergeCell ref="B30:C30"/>
    <mergeCell ref="B4:J4"/>
    <mergeCell ref="B42:J42"/>
    <mergeCell ref="B41:J41"/>
    <mergeCell ref="B46:J46"/>
    <mergeCell ref="B47:J47"/>
    <mergeCell ref="B49:J49"/>
    <mergeCell ref="B31:C31"/>
    <mergeCell ref="B32:C32"/>
    <mergeCell ref="B33:C33"/>
    <mergeCell ref="B38:C3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7.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40" t="s">
        <v>85</v>
      </c>
      <c r="C5" s="140"/>
      <c r="D5" s="140"/>
      <c r="E5" s="140"/>
      <c r="F5" s="140"/>
      <c r="G5" s="140"/>
      <c r="H5" s="140"/>
      <c r="I5" s="140"/>
      <c r="J5" s="140"/>
    </row>
    <row r="6" spans="2:10" ht="13.5" thickBot="1">
      <c r="B6" s="1"/>
      <c r="C6" s="1"/>
      <c r="D6" s="1"/>
      <c r="E6" s="1"/>
      <c r="F6" s="1"/>
      <c r="G6" s="1"/>
      <c r="H6" s="1"/>
      <c r="I6" s="1"/>
      <c r="J6" s="1"/>
    </row>
    <row r="7" spans="2:10" ht="13.5" customHeight="1" thickBot="1">
      <c r="B7" s="318" t="s">
        <v>0</v>
      </c>
      <c r="C7" s="318" t="s">
        <v>1</v>
      </c>
      <c r="D7" s="318" t="s">
        <v>2</v>
      </c>
      <c r="E7" s="322" t="s">
        <v>3</v>
      </c>
      <c r="F7" s="145" t="s">
        <v>4</v>
      </c>
      <c r="G7" s="146"/>
      <c r="H7" s="146"/>
      <c r="I7" s="146"/>
      <c r="J7" s="147"/>
    </row>
    <row r="8" spans="2:10" ht="13.5" thickBot="1">
      <c r="B8" s="319"/>
      <c r="C8" s="319"/>
      <c r="D8" s="319"/>
      <c r="E8" s="323"/>
      <c r="F8" s="148" t="s">
        <v>5</v>
      </c>
      <c r="G8" s="149"/>
      <c r="H8" s="25" t="s">
        <v>6</v>
      </c>
      <c r="I8" s="26" t="s">
        <v>7</v>
      </c>
      <c r="J8" s="27" t="s">
        <v>8</v>
      </c>
    </row>
    <row r="9" spans="2:10" ht="13.5" thickBot="1">
      <c r="B9" s="320"/>
      <c r="C9" s="320"/>
      <c r="D9" s="321"/>
      <c r="E9" s="324"/>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50" t="s">
        <v>76</v>
      </c>
      <c r="C18" s="150"/>
      <c r="D18" s="150"/>
      <c r="E18" s="150"/>
      <c r="F18" s="150"/>
      <c r="G18" s="150"/>
      <c r="H18" s="150"/>
      <c r="I18" s="150"/>
      <c r="J18" s="150"/>
    </row>
    <row r="19" spans="2:10" ht="12.75" customHeight="1">
      <c r="B19" s="150" t="s">
        <v>78</v>
      </c>
      <c r="C19" s="150"/>
      <c r="D19" s="150"/>
      <c r="E19" s="150"/>
      <c r="F19" s="150"/>
      <c r="G19" s="150"/>
      <c r="H19" s="150"/>
      <c r="I19" s="150"/>
      <c r="J19" s="150"/>
    </row>
    <row r="20" spans="2:10" ht="12.75">
      <c r="B20" s="150"/>
      <c r="C20" s="150"/>
      <c r="D20" s="150"/>
      <c r="E20" s="150"/>
      <c r="F20" s="150"/>
      <c r="G20" s="150"/>
      <c r="H20" s="150"/>
      <c r="I20" s="150"/>
      <c r="J20" s="150"/>
    </row>
    <row r="21" spans="2:10" ht="12.75">
      <c r="B21" s="43"/>
      <c r="C21" s="22"/>
      <c r="D21" s="22"/>
      <c r="E21" s="23"/>
      <c r="F21" s="23"/>
      <c r="G21" s="23"/>
      <c r="H21" s="23"/>
      <c r="I21" s="23"/>
      <c r="J21" s="23"/>
    </row>
    <row r="22" spans="2:10" ht="12.75">
      <c r="B22" s="140" t="s">
        <v>86</v>
      </c>
      <c r="C22" s="140"/>
      <c r="D22" s="140"/>
      <c r="E22" s="140"/>
      <c r="F22" s="140"/>
      <c r="G22" s="140"/>
      <c r="H22" s="140"/>
      <c r="I22" s="140"/>
      <c r="J22" s="140"/>
    </row>
    <row r="23" spans="2:10" ht="13.5" thickBot="1">
      <c r="B23" s="43"/>
      <c r="C23" s="22"/>
      <c r="D23" s="22"/>
      <c r="E23" s="23"/>
      <c r="F23" s="23"/>
      <c r="G23" s="23"/>
      <c r="H23" s="23"/>
      <c r="I23" s="23"/>
      <c r="J23" s="23"/>
    </row>
    <row r="24" spans="2:10" ht="25.5" customHeight="1">
      <c r="B24" s="151" t="s">
        <v>67</v>
      </c>
      <c r="C24" s="152"/>
      <c r="D24" s="155" t="s">
        <v>66</v>
      </c>
      <c r="E24" s="156"/>
      <c r="F24" s="157" t="s">
        <v>17</v>
      </c>
      <c r="G24" s="157"/>
      <c r="H24" s="157" t="s">
        <v>21</v>
      </c>
      <c r="I24" s="158"/>
      <c r="J24" s="23"/>
    </row>
    <row r="25" spans="2:10" ht="13.5" thickBot="1">
      <c r="B25" s="153"/>
      <c r="C25" s="154"/>
      <c r="D25" s="56" t="s">
        <v>14</v>
      </c>
      <c r="E25" s="54" t="s">
        <v>11</v>
      </c>
      <c r="F25" s="53" t="s">
        <v>14</v>
      </c>
      <c r="G25" s="54" t="s">
        <v>11</v>
      </c>
      <c r="H25" s="53" t="s">
        <v>14</v>
      </c>
      <c r="I25" s="55" t="s">
        <v>11</v>
      </c>
      <c r="J25" s="23"/>
    </row>
    <row r="26" spans="2:10" ht="12.75">
      <c r="B26" s="159" t="s">
        <v>55</v>
      </c>
      <c r="C26" s="160"/>
      <c r="D26" s="57">
        <v>0.16168</v>
      </c>
      <c r="E26" s="51">
        <v>195515.201</v>
      </c>
      <c r="F26" s="46">
        <v>0.16705</v>
      </c>
      <c r="G26" s="51">
        <v>202006.337</v>
      </c>
      <c r="H26" s="46">
        <v>-0.005367860963032016</v>
      </c>
      <c r="I26" s="52">
        <v>-6491.135999999999</v>
      </c>
      <c r="J26" s="61"/>
    </row>
    <row r="27" spans="2:10" ht="12.75">
      <c r="B27" s="161" t="s">
        <v>56</v>
      </c>
      <c r="C27" s="162"/>
      <c r="D27" s="58">
        <v>0.09353</v>
      </c>
      <c r="E27" s="45">
        <v>133458.458</v>
      </c>
      <c r="F27" s="44">
        <v>0.09887</v>
      </c>
      <c r="G27" s="45">
        <v>141075.634</v>
      </c>
      <c r="H27" s="44">
        <v>-0.0053384435057744215</v>
      </c>
      <c r="I27" s="47">
        <v>-7617.175999999978</v>
      </c>
      <c r="J27" s="61"/>
    </row>
    <row r="28" spans="2:10" ht="12.75">
      <c r="B28" s="161" t="s">
        <v>57</v>
      </c>
      <c r="C28" s="162"/>
      <c r="D28" s="58">
        <v>0.0857</v>
      </c>
      <c r="E28" s="45">
        <v>370222.983</v>
      </c>
      <c r="F28" s="44">
        <v>0.09046078491293692</v>
      </c>
      <c r="G28" s="45">
        <v>390809.046</v>
      </c>
      <c r="H28" s="44">
        <v>-0.0047650673297034325</v>
      </c>
      <c r="I28" s="47">
        <v>-20586.062999999966</v>
      </c>
      <c r="J28" s="61"/>
    </row>
    <row r="29" spans="2:10" ht="12.75">
      <c r="B29" s="161" t="s">
        <v>58</v>
      </c>
      <c r="C29" s="162"/>
      <c r="D29" s="58">
        <v>0.18123</v>
      </c>
      <c r="E29" s="45">
        <v>110008.087</v>
      </c>
      <c r="F29" s="44">
        <v>0.18705</v>
      </c>
      <c r="G29" s="45">
        <v>113537.223</v>
      </c>
      <c r="H29" s="44">
        <v>-0.005814031914072069</v>
      </c>
      <c r="I29" s="47">
        <v>-3529.1359999999986</v>
      </c>
      <c r="J29" s="61"/>
    </row>
    <row r="30" spans="2:10" ht="12.75">
      <c r="B30" s="161" t="s">
        <v>59</v>
      </c>
      <c r="C30" s="162"/>
      <c r="D30" s="58">
        <v>0.16619</v>
      </c>
      <c r="E30" s="45">
        <v>160974.752</v>
      </c>
      <c r="F30" s="44">
        <v>0.17383</v>
      </c>
      <c r="G30" s="45">
        <v>168380.647</v>
      </c>
      <c r="H30" s="44">
        <v>-0.0076455991439012575</v>
      </c>
      <c r="I30" s="47">
        <v>-7405.8949999999895</v>
      </c>
      <c r="J30" s="61"/>
    </row>
    <row r="31" spans="2:10" ht="12.75">
      <c r="B31" s="161" t="s">
        <v>62</v>
      </c>
      <c r="C31" s="162"/>
      <c r="D31" s="58">
        <v>0.15664</v>
      </c>
      <c r="E31" s="45">
        <v>129477.013</v>
      </c>
      <c r="F31" s="44">
        <v>0.16993</v>
      </c>
      <c r="G31" s="45">
        <v>140456.656</v>
      </c>
      <c r="H31" s="44">
        <v>-0.01328340321209301</v>
      </c>
      <c r="I31" s="47">
        <v>-10979.642999999982</v>
      </c>
      <c r="J31" s="61"/>
    </row>
    <row r="32" spans="2:10" ht="12.75">
      <c r="B32" s="161" t="s">
        <v>63</v>
      </c>
      <c r="C32" s="162"/>
      <c r="D32" s="58">
        <v>0.21894</v>
      </c>
      <c r="E32" s="45">
        <v>521701.325</v>
      </c>
      <c r="F32" s="44">
        <v>0.19013</v>
      </c>
      <c r="G32" s="45">
        <v>453046.515</v>
      </c>
      <c r="H32" s="44">
        <v>0.02881172619711467</v>
      </c>
      <c r="I32" s="47">
        <v>68654.81</v>
      </c>
      <c r="J32" s="61"/>
    </row>
    <row r="33" spans="2:10" ht="12.75">
      <c r="B33" s="161" t="s">
        <v>65</v>
      </c>
      <c r="C33" s="162"/>
      <c r="D33" s="58">
        <v>0.12822</v>
      </c>
      <c r="E33" s="45">
        <v>135370.589</v>
      </c>
      <c r="F33" s="44">
        <v>0.1385</v>
      </c>
      <c r="G33" s="45">
        <v>146225.417</v>
      </c>
      <c r="H33" s="44">
        <v>-0.010281573940629417</v>
      </c>
      <c r="I33" s="47">
        <v>-10854.82799999998</v>
      </c>
      <c r="J33" s="61"/>
    </row>
    <row r="34" spans="2:10" ht="12.75">
      <c r="B34" s="161" t="s">
        <v>64</v>
      </c>
      <c r="C34" s="162"/>
      <c r="D34" s="58">
        <v>0.11875</v>
      </c>
      <c r="E34" s="45">
        <v>101980.598</v>
      </c>
      <c r="F34" s="44">
        <v>0.1287</v>
      </c>
      <c r="G34" s="45">
        <v>110521.722</v>
      </c>
      <c r="H34" s="44">
        <v>-0.009945899934068522</v>
      </c>
      <c r="I34" s="47">
        <v>-8541.123999999996</v>
      </c>
      <c r="J34" s="61"/>
    </row>
    <row r="35" spans="2:10" ht="12.75">
      <c r="B35" s="161" t="s">
        <v>61</v>
      </c>
      <c r="C35" s="162"/>
      <c r="D35" s="58">
        <v>0.1397</v>
      </c>
      <c r="E35" s="45">
        <v>110027.36</v>
      </c>
      <c r="F35" s="44">
        <v>0.15274</v>
      </c>
      <c r="G35" s="45">
        <v>120294.765</v>
      </c>
      <c r="H35" s="44">
        <v>-0.013036706508247314</v>
      </c>
      <c r="I35" s="47">
        <v>-10267.404999999999</v>
      </c>
      <c r="J35" s="61"/>
    </row>
    <row r="36" spans="2:10" ht="13.5" thickBot="1">
      <c r="B36" s="163" t="s">
        <v>60</v>
      </c>
      <c r="C36" s="164"/>
      <c r="D36" s="59">
        <v>0.07374</v>
      </c>
      <c r="E36" s="49">
        <v>253549.606</v>
      </c>
      <c r="F36" s="48">
        <v>0.07753</v>
      </c>
      <c r="G36" s="49">
        <v>266597.87</v>
      </c>
      <c r="H36" s="48">
        <v>-0.0037947985705935614</v>
      </c>
      <c r="I36" s="50">
        <v>-13048.263999999996</v>
      </c>
      <c r="J36" s="61"/>
    </row>
    <row r="37" spans="2:10" ht="12.75">
      <c r="B37" s="150"/>
      <c r="C37" s="150"/>
      <c r="D37" s="23"/>
      <c r="E37" s="60"/>
      <c r="F37" s="23"/>
      <c r="G37" s="60"/>
      <c r="H37" s="23"/>
      <c r="I37" s="60"/>
      <c r="J37" s="61"/>
    </row>
    <row r="38" spans="2:10" ht="12.75">
      <c r="B38" s="165" t="s">
        <v>71</v>
      </c>
      <c r="C38" s="165"/>
      <c r="D38" s="165"/>
      <c r="E38" s="165"/>
      <c r="F38" s="165"/>
      <c r="G38" s="165"/>
      <c r="H38" s="165"/>
      <c r="I38" s="165"/>
      <c r="J38" s="165"/>
    </row>
    <row r="39" spans="2:10" ht="12.75">
      <c r="B39" s="166" t="s">
        <v>87</v>
      </c>
      <c r="C39" s="166"/>
      <c r="D39" s="166"/>
      <c r="E39" s="166"/>
      <c r="F39" s="166"/>
      <c r="G39" s="166"/>
      <c r="H39" s="166"/>
      <c r="I39" s="166"/>
      <c r="J39" s="166"/>
    </row>
    <row r="40" spans="2:10" ht="12.75">
      <c r="B40" s="63" t="s">
        <v>88</v>
      </c>
      <c r="C40" s="63"/>
      <c r="D40" s="63"/>
      <c r="E40" s="63"/>
      <c r="F40" s="63"/>
      <c r="G40" s="63"/>
      <c r="H40" s="63"/>
      <c r="I40" s="63"/>
      <c r="J40" s="63"/>
    </row>
    <row r="41" spans="2:10" ht="12.75">
      <c r="B41" s="315" t="s">
        <v>89</v>
      </c>
      <c r="C41" s="316"/>
      <c r="D41" s="316"/>
      <c r="E41" s="316"/>
      <c r="F41" s="316"/>
      <c r="G41" s="316"/>
      <c r="H41" s="316"/>
      <c r="I41" s="316"/>
      <c r="J41" s="316"/>
    </row>
    <row r="42" spans="2:10" ht="12.75">
      <c r="B42" s="34"/>
      <c r="C42" s="33"/>
      <c r="D42" s="33"/>
      <c r="E42" s="33"/>
      <c r="F42" s="33"/>
      <c r="G42" s="33"/>
      <c r="H42" s="33"/>
      <c r="I42" s="33"/>
      <c r="J42" s="33"/>
    </row>
    <row r="43" spans="2:19" ht="25.5" customHeight="1">
      <c r="B43" s="165" t="s">
        <v>73</v>
      </c>
      <c r="C43" s="165"/>
      <c r="D43" s="165"/>
      <c r="E43" s="165"/>
      <c r="F43" s="165"/>
      <c r="G43" s="165"/>
      <c r="H43" s="165"/>
      <c r="I43" s="165"/>
      <c r="J43" s="165"/>
      <c r="K43" s="32"/>
      <c r="L43" s="32"/>
      <c r="M43" s="32"/>
      <c r="N43" s="32"/>
      <c r="O43" s="32"/>
      <c r="P43" s="32"/>
      <c r="Q43" s="32"/>
      <c r="R43" s="32"/>
      <c r="S43" s="32"/>
    </row>
    <row r="44" spans="2:10" ht="38.25" customHeight="1">
      <c r="B44" s="317" t="s">
        <v>90</v>
      </c>
      <c r="C44" s="317"/>
      <c r="D44" s="317"/>
      <c r="E44" s="317"/>
      <c r="F44" s="317"/>
      <c r="G44" s="317"/>
      <c r="H44" s="317"/>
      <c r="I44" s="317"/>
      <c r="J44" s="317"/>
    </row>
    <row r="45" spans="2:10" ht="12.75">
      <c r="B45" s="62"/>
      <c r="C45" s="62"/>
      <c r="D45" s="62"/>
      <c r="E45" s="62"/>
      <c r="F45" s="62"/>
      <c r="G45" s="62"/>
      <c r="H45" s="62"/>
      <c r="I45" s="62"/>
      <c r="J45" s="62"/>
    </row>
    <row r="46" spans="2:10" ht="12.75">
      <c r="B46" s="165" t="s">
        <v>72</v>
      </c>
      <c r="C46" s="165"/>
      <c r="D46" s="165"/>
      <c r="E46" s="165"/>
      <c r="F46" s="165"/>
      <c r="G46" s="165"/>
      <c r="H46" s="165"/>
      <c r="I46" s="165"/>
      <c r="J46" s="165"/>
    </row>
    <row r="47" spans="2:10" ht="12.75">
      <c r="B47" s="62"/>
      <c r="C47" s="62"/>
      <c r="D47" s="62"/>
      <c r="E47" s="62"/>
      <c r="F47" s="62"/>
      <c r="G47" s="62"/>
      <c r="H47" s="62"/>
      <c r="I47" s="62"/>
      <c r="J47" s="62"/>
    </row>
    <row r="48" spans="2:10" ht="37.5" customHeight="1">
      <c r="B48" s="166" t="s">
        <v>24</v>
      </c>
      <c r="C48" s="166"/>
      <c r="D48" s="166"/>
      <c r="E48" s="166"/>
      <c r="F48" s="166"/>
      <c r="G48" s="166"/>
      <c r="H48" s="166"/>
      <c r="I48" s="166"/>
      <c r="J48" s="166"/>
    </row>
    <row r="49" spans="2:10" ht="12.75">
      <c r="B49" s="166" t="s">
        <v>75</v>
      </c>
      <c r="C49" s="166"/>
      <c r="D49" s="166"/>
      <c r="E49" s="166"/>
      <c r="F49" s="166"/>
      <c r="G49" s="166"/>
      <c r="H49" s="166"/>
      <c r="I49" s="166"/>
      <c r="J49" s="166"/>
    </row>
    <row r="50" spans="2:10" ht="12.75">
      <c r="B50" s="169" t="s">
        <v>74</v>
      </c>
      <c r="C50" s="169"/>
      <c r="D50" s="169"/>
      <c r="E50" s="169"/>
      <c r="F50" s="169"/>
      <c r="G50" s="169"/>
      <c r="H50" s="169"/>
      <c r="I50" s="169"/>
      <c r="J50" s="169"/>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0" t="s">
        <v>25</v>
      </c>
      <c r="C56" s="171"/>
      <c r="D56" s="171"/>
      <c r="E56" s="171"/>
      <c r="F56" s="171"/>
      <c r="G56" s="171"/>
      <c r="H56" s="171"/>
      <c r="I56" s="171"/>
      <c r="J56" s="172"/>
    </row>
    <row r="57" spans="2:10" ht="46.5" customHeight="1" thickBot="1">
      <c r="B57" s="170" t="s">
        <v>26</v>
      </c>
      <c r="C57" s="172"/>
      <c r="D57" s="170" t="s">
        <v>27</v>
      </c>
      <c r="E57" s="172"/>
      <c r="F57" s="170" t="s">
        <v>28</v>
      </c>
      <c r="G57" s="172"/>
      <c r="H57" s="173" t="s">
        <v>29</v>
      </c>
      <c r="I57" s="174"/>
      <c r="J57" s="175"/>
    </row>
    <row r="58" spans="2:10" ht="18" customHeight="1" thickBot="1">
      <c r="B58" s="270">
        <f>D58+F58+H58</f>
        <v>11662.89</v>
      </c>
      <c r="C58" s="271"/>
      <c r="D58" s="272">
        <f>9723.813-H58</f>
        <v>2417.3590000000004</v>
      </c>
      <c r="E58" s="273"/>
      <c r="F58" s="272">
        <v>1939.077</v>
      </c>
      <c r="G58" s="273"/>
      <c r="H58" s="272">
        <v>7306.454</v>
      </c>
      <c r="I58" s="274"/>
      <c r="J58" s="273"/>
    </row>
    <row r="61" ht="12.75">
      <c r="B61" s="37" t="s">
        <v>92</v>
      </c>
    </row>
    <row r="62" ht="13.5" thickBot="1"/>
    <row r="63" spans="2:10" ht="24.75" customHeight="1" thickBot="1">
      <c r="B63" s="170" t="s">
        <v>39</v>
      </c>
      <c r="C63" s="171"/>
      <c r="D63" s="171"/>
      <c r="E63" s="171"/>
      <c r="F63" s="171" t="s">
        <v>68</v>
      </c>
      <c r="G63" s="171"/>
      <c r="H63" s="171"/>
      <c r="I63" s="171" t="s">
        <v>51</v>
      </c>
      <c r="J63" s="172"/>
    </row>
    <row r="64" spans="2:10" ht="24.75" customHeight="1" thickBot="1">
      <c r="B64" s="181" t="s">
        <v>27</v>
      </c>
      <c r="C64" s="182"/>
      <c r="D64" s="182"/>
      <c r="E64" s="182"/>
      <c r="F64" s="183"/>
      <c r="G64" s="183"/>
      <c r="H64" s="183"/>
      <c r="I64" s="171"/>
      <c r="J64" s="172"/>
    </row>
    <row r="65" spans="2:10" ht="24.75" customHeight="1">
      <c r="B65" s="313" t="s">
        <v>45</v>
      </c>
      <c r="C65" s="314"/>
      <c r="D65" s="314"/>
      <c r="E65" s="314"/>
      <c r="F65" s="282" t="s">
        <v>93</v>
      </c>
      <c r="G65" s="282"/>
      <c r="H65" s="282"/>
      <c r="I65" s="275" t="s">
        <v>52</v>
      </c>
      <c r="J65" s="276"/>
    </row>
    <row r="66" spans="2:10" ht="24.75" customHeight="1">
      <c r="B66" s="283" t="s">
        <v>44</v>
      </c>
      <c r="C66" s="284"/>
      <c r="D66" s="284"/>
      <c r="E66" s="284"/>
      <c r="F66" s="263" t="s">
        <v>93</v>
      </c>
      <c r="G66" s="263"/>
      <c r="H66" s="263"/>
      <c r="I66" s="264" t="s">
        <v>52</v>
      </c>
      <c r="J66" s="265"/>
    </row>
    <row r="67" spans="2:10" ht="24.75" customHeight="1">
      <c r="B67" s="261" t="s">
        <v>40</v>
      </c>
      <c r="C67" s="262"/>
      <c r="D67" s="262"/>
      <c r="E67" s="262"/>
      <c r="F67" s="263" t="s">
        <v>93</v>
      </c>
      <c r="G67" s="263"/>
      <c r="H67" s="263"/>
      <c r="I67" s="264" t="s">
        <v>52</v>
      </c>
      <c r="J67" s="265"/>
    </row>
    <row r="68" spans="2:10" ht="24.75" customHeight="1" thickBot="1">
      <c r="B68" s="301" t="s">
        <v>94</v>
      </c>
      <c r="C68" s="302"/>
      <c r="D68" s="302"/>
      <c r="E68" s="302"/>
      <c r="F68" s="307" t="s">
        <v>93</v>
      </c>
      <c r="G68" s="307"/>
      <c r="H68" s="307"/>
      <c r="I68" s="311" t="s">
        <v>52</v>
      </c>
      <c r="J68" s="312"/>
    </row>
    <row r="69" spans="2:10" ht="24.75" customHeight="1" thickBot="1">
      <c r="B69" s="181" t="s">
        <v>28</v>
      </c>
      <c r="C69" s="182"/>
      <c r="D69" s="182"/>
      <c r="E69" s="182"/>
      <c r="F69" s="183"/>
      <c r="G69" s="183"/>
      <c r="H69" s="183"/>
      <c r="I69" s="280"/>
      <c r="J69" s="281"/>
    </row>
    <row r="70" spans="2:10" ht="24.75" customHeight="1">
      <c r="B70" s="41" t="s">
        <v>46</v>
      </c>
      <c r="C70" s="42"/>
      <c r="D70" s="42"/>
      <c r="E70" s="42"/>
      <c r="F70" s="282" t="s">
        <v>93</v>
      </c>
      <c r="G70" s="282"/>
      <c r="H70" s="282"/>
      <c r="I70" s="275" t="s">
        <v>53</v>
      </c>
      <c r="J70" s="276"/>
    </row>
    <row r="71" spans="2:10" ht="24.75" customHeight="1">
      <c r="B71" s="261" t="s">
        <v>47</v>
      </c>
      <c r="C71" s="262"/>
      <c r="D71" s="262"/>
      <c r="E71" s="262"/>
      <c r="F71" s="263" t="s">
        <v>93</v>
      </c>
      <c r="G71" s="263"/>
      <c r="H71" s="263"/>
      <c r="I71" s="264" t="s">
        <v>53</v>
      </c>
      <c r="J71" s="265"/>
    </row>
    <row r="72" spans="2:10" ht="24.75" customHeight="1">
      <c r="B72" s="261" t="s">
        <v>41</v>
      </c>
      <c r="C72" s="262"/>
      <c r="D72" s="262"/>
      <c r="E72" s="262"/>
      <c r="F72" s="263" t="s">
        <v>93</v>
      </c>
      <c r="G72" s="263"/>
      <c r="H72" s="263"/>
      <c r="I72" s="264" t="s">
        <v>53</v>
      </c>
      <c r="J72" s="265"/>
    </row>
    <row r="73" spans="2:10" ht="24.75" customHeight="1">
      <c r="B73" s="283" t="s">
        <v>48</v>
      </c>
      <c r="C73" s="284"/>
      <c r="D73" s="284"/>
      <c r="E73" s="284"/>
      <c r="F73" s="263" t="s">
        <v>93</v>
      </c>
      <c r="G73" s="263"/>
      <c r="H73" s="263"/>
      <c r="I73" s="264" t="s">
        <v>53</v>
      </c>
      <c r="J73" s="265"/>
    </row>
    <row r="74" spans="2:10" ht="24.75" customHeight="1">
      <c r="B74" s="261" t="s">
        <v>49</v>
      </c>
      <c r="C74" s="262"/>
      <c r="D74" s="262"/>
      <c r="E74" s="262"/>
      <c r="F74" s="263" t="s">
        <v>93</v>
      </c>
      <c r="G74" s="263"/>
      <c r="H74" s="263"/>
      <c r="I74" s="264" t="s">
        <v>54</v>
      </c>
      <c r="J74" s="265"/>
    </row>
    <row r="75" spans="2:10" ht="24.75" customHeight="1">
      <c r="B75" s="283" t="s">
        <v>95</v>
      </c>
      <c r="C75" s="284"/>
      <c r="D75" s="284"/>
      <c r="E75" s="284"/>
      <c r="F75" s="263" t="s">
        <v>93</v>
      </c>
      <c r="G75" s="263"/>
      <c r="H75" s="263"/>
      <c r="I75" s="264" t="s">
        <v>53</v>
      </c>
      <c r="J75" s="265"/>
    </row>
    <row r="76" spans="2:10" ht="24.75" customHeight="1" thickBot="1">
      <c r="B76" s="301" t="s">
        <v>42</v>
      </c>
      <c r="C76" s="302"/>
      <c r="D76" s="302"/>
      <c r="E76" s="302"/>
      <c r="F76" s="307" t="s">
        <v>93</v>
      </c>
      <c r="G76" s="307"/>
      <c r="H76" s="307"/>
      <c r="I76" s="311" t="s">
        <v>54</v>
      </c>
      <c r="J76" s="312"/>
    </row>
    <row r="77" spans="2:10" ht="24.75" customHeight="1" thickBot="1">
      <c r="B77" s="181" t="s">
        <v>29</v>
      </c>
      <c r="C77" s="182"/>
      <c r="D77" s="182"/>
      <c r="E77" s="182"/>
      <c r="F77" s="183"/>
      <c r="G77" s="183"/>
      <c r="H77" s="183"/>
      <c r="I77" s="280"/>
      <c r="J77" s="281"/>
    </row>
    <row r="78" spans="2:10" ht="24.75" customHeight="1" thickBot="1">
      <c r="B78" s="303" t="s">
        <v>43</v>
      </c>
      <c r="C78" s="304"/>
      <c r="D78" s="304"/>
      <c r="E78" s="304"/>
      <c r="F78" s="310" t="s">
        <v>93</v>
      </c>
      <c r="G78" s="310"/>
      <c r="H78" s="310"/>
      <c r="I78" s="308" t="s">
        <v>52</v>
      </c>
      <c r="J78" s="309"/>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65" t="s">
        <v>30</v>
      </c>
      <c r="C84" s="165"/>
      <c r="D84" s="165"/>
      <c r="E84" s="165"/>
      <c r="F84" s="165"/>
      <c r="G84" s="165"/>
      <c r="H84" s="165"/>
      <c r="I84" s="165"/>
      <c r="J84" s="165"/>
    </row>
    <row r="85" spans="2:10" ht="96.75" customHeight="1">
      <c r="B85" s="165" t="s">
        <v>35</v>
      </c>
      <c r="C85" s="165"/>
      <c r="D85" s="165"/>
      <c r="E85" s="165"/>
      <c r="F85" s="165"/>
      <c r="G85" s="165"/>
      <c r="H85" s="165"/>
      <c r="I85" s="165"/>
      <c r="J85" s="165"/>
    </row>
    <row r="86" spans="2:10" ht="38.25" customHeight="1">
      <c r="B86" s="165" t="s">
        <v>31</v>
      </c>
      <c r="C86" s="165"/>
      <c r="D86" s="165"/>
      <c r="E86" s="165"/>
      <c r="F86" s="165"/>
      <c r="G86" s="165"/>
      <c r="H86" s="165"/>
      <c r="I86" s="165"/>
      <c r="J86" s="165"/>
    </row>
    <row r="87" spans="2:10" ht="69.75" customHeight="1">
      <c r="B87" s="165" t="s">
        <v>32</v>
      </c>
      <c r="C87" s="165"/>
      <c r="D87" s="165"/>
      <c r="E87" s="165"/>
      <c r="F87" s="165"/>
      <c r="G87" s="165"/>
      <c r="H87" s="165"/>
      <c r="I87" s="165"/>
      <c r="J87" s="165"/>
    </row>
    <row r="88" spans="2:10" ht="171" customHeight="1">
      <c r="B88" s="165" t="s">
        <v>33</v>
      </c>
      <c r="C88" s="165"/>
      <c r="D88" s="165"/>
      <c r="E88" s="165"/>
      <c r="F88" s="165"/>
      <c r="G88" s="165"/>
      <c r="H88" s="165"/>
      <c r="I88" s="165"/>
      <c r="J88" s="165"/>
    </row>
    <row r="89" spans="2:10" ht="62.25" customHeight="1">
      <c r="B89" s="165" t="s">
        <v>34</v>
      </c>
      <c r="C89" s="165"/>
      <c r="D89" s="165"/>
      <c r="E89" s="165"/>
      <c r="F89" s="165"/>
      <c r="G89" s="165"/>
      <c r="H89" s="165"/>
      <c r="I89" s="165"/>
      <c r="J89" s="165"/>
    </row>
    <row r="90" spans="2:10" ht="51.75" customHeight="1">
      <c r="B90" s="165" t="s">
        <v>36</v>
      </c>
      <c r="C90" s="165"/>
      <c r="D90" s="165"/>
      <c r="E90" s="165"/>
      <c r="F90" s="165"/>
      <c r="G90" s="165"/>
      <c r="H90" s="165"/>
      <c r="I90" s="165"/>
      <c r="J90" s="165"/>
    </row>
  </sheetData>
  <sheetProtection/>
  <mergeCells count="99">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90:J90"/>
    <mergeCell ref="B84:J84"/>
    <mergeCell ref="B85:J85"/>
    <mergeCell ref="B86:J86"/>
    <mergeCell ref="B87:J87"/>
    <mergeCell ref="B88:J88"/>
    <mergeCell ref="B89:J89"/>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8.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40" t="s">
        <v>96</v>
      </c>
      <c r="C5" s="140"/>
      <c r="D5" s="140"/>
      <c r="E5" s="140"/>
      <c r="F5" s="140"/>
      <c r="G5" s="140"/>
      <c r="H5" s="140"/>
      <c r="I5" s="140"/>
      <c r="J5" s="140"/>
    </row>
    <row r="6" spans="1:10" ht="13.5" thickBot="1">
      <c r="A6" s="71"/>
      <c r="B6" s="1"/>
      <c r="C6" s="1"/>
      <c r="D6" s="1"/>
      <c r="E6" s="1"/>
      <c r="F6" s="1"/>
      <c r="G6" s="1"/>
      <c r="H6" s="1"/>
      <c r="I6" s="1"/>
      <c r="J6" s="1"/>
    </row>
    <row r="7" spans="1:10" ht="13.5" customHeight="1" thickBot="1">
      <c r="A7" s="71"/>
      <c r="B7" s="318" t="s">
        <v>0</v>
      </c>
      <c r="C7" s="318" t="s">
        <v>1</v>
      </c>
      <c r="D7" s="318" t="s">
        <v>2</v>
      </c>
      <c r="E7" s="322" t="s">
        <v>3</v>
      </c>
      <c r="F7" s="145" t="s">
        <v>4</v>
      </c>
      <c r="G7" s="146"/>
      <c r="H7" s="146"/>
      <c r="I7" s="146"/>
      <c r="J7" s="147"/>
    </row>
    <row r="8" spans="1:10" ht="13.5" thickBot="1">
      <c r="A8" s="71"/>
      <c r="B8" s="319"/>
      <c r="C8" s="319"/>
      <c r="D8" s="319"/>
      <c r="E8" s="323"/>
      <c r="F8" s="148" t="s">
        <v>5</v>
      </c>
      <c r="G8" s="149"/>
      <c r="H8" s="25" t="s">
        <v>6</v>
      </c>
      <c r="I8" s="26" t="s">
        <v>7</v>
      </c>
      <c r="J8" s="27" t="s">
        <v>8</v>
      </c>
    </row>
    <row r="9" spans="1:10" ht="13.5" thickBot="1">
      <c r="A9" s="71"/>
      <c r="B9" s="319"/>
      <c r="C9" s="319"/>
      <c r="D9" s="319"/>
      <c r="E9" s="323"/>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50" t="s">
        <v>76</v>
      </c>
      <c r="C18" s="150"/>
      <c r="D18" s="150"/>
      <c r="E18" s="150"/>
      <c r="F18" s="150"/>
      <c r="G18" s="150"/>
      <c r="H18" s="150"/>
      <c r="I18" s="150"/>
      <c r="J18" s="150"/>
    </row>
    <row r="19" spans="1:10" ht="12.75" customHeight="1">
      <c r="A19" s="71"/>
      <c r="B19" s="150" t="s">
        <v>78</v>
      </c>
      <c r="C19" s="150"/>
      <c r="D19" s="150"/>
      <c r="E19" s="150"/>
      <c r="F19" s="150"/>
      <c r="G19" s="150"/>
      <c r="H19" s="150"/>
      <c r="I19" s="150"/>
      <c r="J19" s="150"/>
    </row>
    <row r="20" spans="1:10" ht="12.75">
      <c r="A20" s="71"/>
      <c r="B20" s="150"/>
      <c r="C20" s="150"/>
      <c r="D20" s="150"/>
      <c r="E20" s="150"/>
      <c r="F20" s="150"/>
      <c r="G20" s="150"/>
      <c r="H20" s="150"/>
      <c r="I20" s="150"/>
      <c r="J20" s="150"/>
    </row>
    <row r="21" spans="1:10" ht="12.75">
      <c r="A21" s="71"/>
      <c r="B21" s="43"/>
      <c r="C21" s="22"/>
      <c r="D21" s="22"/>
      <c r="E21" s="23"/>
      <c r="F21" s="23"/>
      <c r="G21" s="23"/>
      <c r="H21" s="23"/>
      <c r="I21" s="23"/>
      <c r="J21" s="23"/>
    </row>
    <row r="22" spans="1:10" ht="12.75">
      <c r="A22" s="71"/>
      <c r="B22" s="140" t="s">
        <v>97</v>
      </c>
      <c r="C22" s="140"/>
      <c r="D22" s="140"/>
      <c r="E22" s="140"/>
      <c r="F22" s="140"/>
      <c r="G22" s="140"/>
      <c r="H22" s="140"/>
      <c r="I22" s="140"/>
      <c r="J22" s="140"/>
    </row>
    <row r="23" spans="1:10" ht="13.5" thickBot="1">
      <c r="A23" s="71"/>
      <c r="B23" s="43"/>
      <c r="C23" s="22"/>
      <c r="D23" s="22"/>
      <c r="E23" s="23"/>
      <c r="F23" s="23"/>
      <c r="G23" s="23"/>
      <c r="H23" s="23"/>
      <c r="I23" s="23"/>
      <c r="J23" s="23"/>
    </row>
    <row r="24" spans="1:10" ht="25.5" customHeight="1">
      <c r="A24" s="71"/>
      <c r="B24" s="151" t="s">
        <v>67</v>
      </c>
      <c r="C24" s="152"/>
      <c r="D24" s="155" t="s">
        <v>66</v>
      </c>
      <c r="E24" s="156"/>
      <c r="F24" s="157" t="s">
        <v>17</v>
      </c>
      <c r="G24" s="157"/>
      <c r="H24" s="157" t="s">
        <v>21</v>
      </c>
      <c r="I24" s="158"/>
      <c r="J24" s="23"/>
    </row>
    <row r="25" spans="1:10" ht="13.5" thickBot="1">
      <c r="A25" s="71"/>
      <c r="B25" s="153"/>
      <c r="C25" s="154"/>
      <c r="D25" s="56" t="s">
        <v>14</v>
      </c>
      <c r="E25" s="54" t="s">
        <v>11</v>
      </c>
      <c r="F25" s="53" t="s">
        <v>14</v>
      </c>
      <c r="G25" s="54" t="s">
        <v>11</v>
      </c>
      <c r="H25" s="53" t="s">
        <v>14</v>
      </c>
      <c r="I25" s="55" t="s">
        <v>11</v>
      </c>
      <c r="J25" s="23"/>
    </row>
    <row r="26" spans="1:10" ht="12.75">
      <c r="A26" s="71"/>
      <c r="B26" s="159" t="s">
        <v>55</v>
      </c>
      <c r="C26" s="160"/>
      <c r="D26" s="57">
        <v>0.16285</v>
      </c>
      <c r="E26" s="51">
        <v>200346.45</v>
      </c>
      <c r="F26" s="46">
        <v>0.16874</v>
      </c>
      <c r="G26" s="51">
        <v>207590.596</v>
      </c>
      <c r="H26" s="46">
        <f>D26-F26</f>
        <v>-0.005890000000000006</v>
      </c>
      <c r="I26" s="47">
        <f>E26-G26</f>
        <v>-7244.145999999979</v>
      </c>
      <c r="J26" s="61"/>
    </row>
    <row r="27" spans="1:10" ht="12.75">
      <c r="A27" s="71"/>
      <c r="B27" s="161" t="s">
        <v>56</v>
      </c>
      <c r="C27" s="162"/>
      <c r="D27" s="58">
        <v>0.0913</v>
      </c>
      <c r="E27" s="45">
        <v>130752.905</v>
      </c>
      <c r="F27" s="44">
        <v>0.1</v>
      </c>
      <c r="G27" s="45">
        <v>143216.98</v>
      </c>
      <c r="H27" s="44">
        <f aca="true" t="shared" si="0" ref="H27:I36">D27-F27</f>
        <v>-0.0087</v>
      </c>
      <c r="I27" s="47">
        <f t="shared" si="0"/>
        <v>-12464.075000000012</v>
      </c>
      <c r="J27" s="61"/>
    </row>
    <row r="28" spans="1:10" ht="12.75">
      <c r="A28" s="71"/>
      <c r="B28" s="161" t="s">
        <v>57</v>
      </c>
      <c r="C28" s="162"/>
      <c r="D28" s="58">
        <v>0.08599</v>
      </c>
      <c r="E28" s="45">
        <v>367357.567</v>
      </c>
      <c r="F28" s="44">
        <v>0.09066</v>
      </c>
      <c r="G28" s="45">
        <v>387301.971</v>
      </c>
      <c r="H28" s="44">
        <f t="shared" si="0"/>
        <v>-0.0046700000000000075</v>
      </c>
      <c r="I28" s="47">
        <f t="shared" si="0"/>
        <v>-19944.40400000004</v>
      </c>
      <c r="J28" s="61"/>
    </row>
    <row r="29" spans="1:10" ht="12.75">
      <c r="A29" s="71"/>
      <c r="B29" s="161" t="s">
        <v>58</v>
      </c>
      <c r="C29" s="162"/>
      <c r="D29" s="58">
        <v>0.18372</v>
      </c>
      <c r="E29" s="45">
        <v>113484.488</v>
      </c>
      <c r="F29" s="44">
        <v>0.18748</v>
      </c>
      <c r="G29" s="45">
        <v>115802.518</v>
      </c>
      <c r="H29" s="44">
        <f t="shared" si="0"/>
        <v>-0.0037600000000000133</v>
      </c>
      <c r="I29" s="47">
        <f t="shared" si="0"/>
        <v>-2318.029999999999</v>
      </c>
      <c r="J29" s="61"/>
    </row>
    <row r="30" spans="1:10" ht="12.75">
      <c r="A30" s="71"/>
      <c r="B30" s="161" t="s">
        <v>59</v>
      </c>
      <c r="C30" s="162"/>
      <c r="D30" s="58">
        <v>0.1725</v>
      </c>
      <c r="E30" s="45">
        <v>164230.235</v>
      </c>
      <c r="F30" s="44">
        <v>0.17504</v>
      </c>
      <c r="G30" s="45">
        <v>166653.343</v>
      </c>
      <c r="H30" s="44">
        <f t="shared" si="0"/>
        <v>-0.0025400000000000145</v>
      </c>
      <c r="I30" s="47">
        <f t="shared" si="0"/>
        <v>-2423.1080000000075</v>
      </c>
      <c r="J30" s="61"/>
    </row>
    <row r="31" spans="1:10" ht="12.75">
      <c r="A31" s="71"/>
      <c r="B31" s="161" t="s">
        <v>62</v>
      </c>
      <c r="C31" s="162"/>
      <c r="D31" s="58">
        <v>0.15629</v>
      </c>
      <c r="E31" s="45">
        <v>126177.443</v>
      </c>
      <c r="F31" s="44">
        <v>0.16853</v>
      </c>
      <c r="G31" s="45">
        <v>136055.045</v>
      </c>
      <c r="H31" s="44">
        <f t="shared" si="0"/>
        <v>-0.012240000000000001</v>
      </c>
      <c r="I31" s="47">
        <f t="shared" si="0"/>
        <v>-9877.602000000014</v>
      </c>
      <c r="J31" s="61"/>
    </row>
    <row r="32" spans="1:10" ht="12.75">
      <c r="A32" s="71"/>
      <c r="B32" s="161" t="s">
        <v>63</v>
      </c>
      <c r="C32" s="162"/>
      <c r="D32" s="58">
        <v>0.21412</v>
      </c>
      <c r="E32" s="45">
        <v>504474.503</v>
      </c>
      <c r="F32" s="44">
        <v>0.19102</v>
      </c>
      <c r="G32" s="45">
        <v>450036.187</v>
      </c>
      <c r="H32" s="44">
        <f t="shared" si="0"/>
        <v>0.02310000000000001</v>
      </c>
      <c r="I32" s="47">
        <f t="shared" si="0"/>
        <v>54438.31600000005</v>
      </c>
      <c r="J32" s="61"/>
    </row>
    <row r="33" spans="1:10" ht="12.75">
      <c r="A33" s="71"/>
      <c r="B33" s="161" t="s">
        <v>65</v>
      </c>
      <c r="C33" s="162"/>
      <c r="D33" s="58">
        <v>0.12523</v>
      </c>
      <c r="E33" s="45">
        <v>130137.55</v>
      </c>
      <c r="F33" s="44">
        <v>0.13005</v>
      </c>
      <c r="G33" s="45">
        <v>135143.025</v>
      </c>
      <c r="H33" s="44">
        <f t="shared" si="0"/>
        <v>-0.004819999999999991</v>
      </c>
      <c r="I33" s="47">
        <f t="shared" si="0"/>
        <v>-5005.474999999991</v>
      </c>
      <c r="J33" s="61"/>
    </row>
    <row r="34" spans="1:10" ht="12.75">
      <c r="A34" s="71"/>
      <c r="B34" s="161" t="s">
        <v>64</v>
      </c>
      <c r="C34" s="162"/>
      <c r="D34" s="58">
        <v>0.11908</v>
      </c>
      <c r="E34" s="45">
        <v>101096.161</v>
      </c>
      <c r="F34" s="44">
        <v>0.12901</v>
      </c>
      <c r="G34" s="45">
        <v>109528.105</v>
      </c>
      <c r="H34" s="44">
        <f t="shared" si="0"/>
        <v>-0.009930000000000008</v>
      </c>
      <c r="I34" s="47">
        <f t="shared" si="0"/>
        <v>-8431.944000000003</v>
      </c>
      <c r="J34" s="61"/>
    </row>
    <row r="35" spans="1:10" ht="12.75">
      <c r="A35" s="71"/>
      <c r="B35" s="161" t="s">
        <v>61</v>
      </c>
      <c r="C35" s="162"/>
      <c r="D35" s="58">
        <v>0.15043</v>
      </c>
      <c r="E35" s="45">
        <v>117364.18</v>
      </c>
      <c r="F35" s="44">
        <v>0.15368</v>
      </c>
      <c r="G35" s="45">
        <v>119899.185</v>
      </c>
      <c r="H35" s="44">
        <f t="shared" si="0"/>
        <v>-0.003250000000000003</v>
      </c>
      <c r="I35" s="47">
        <f t="shared" si="0"/>
        <v>-2535.0050000000047</v>
      </c>
      <c r="J35" s="61"/>
    </row>
    <row r="36" spans="1:10" ht="13.5" thickBot="1">
      <c r="A36" s="71"/>
      <c r="B36" s="163" t="s">
        <v>60</v>
      </c>
      <c r="C36" s="164"/>
      <c r="D36" s="59">
        <v>0.06999</v>
      </c>
      <c r="E36" s="49">
        <v>235295.814</v>
      </c>
      <c r="F36" s="48">
        <v>0.07373</v>
      </c>
      <c r="G36" s="49">
        <v>247841.689</v>
      </c>
      <c r="H36" s="48">
        <f t="shared" si="0"/>
        <v>-0.003740000000000007</v>
      </c>
      <c r="I36" s="50">
        <f t="shared" si="0"/>
        <v>-12545.875</v>
      </c>
      <c r="J36" s="61"/>
    </row>
    <row r="37" spans="1:10" ht="12.75">
      <c r="A37" s="71"/>
      <c r="B37" s="150"/>
      <c r="C37" s="150"/>
      <c r="D37" s="23"/>
      <c r="E37" s="60"/>
      <c r="F37" s="23"/>
      <c r="G37" s="60"/>
      <c r="H37" s="23"/>
      <c r="I37" s="60"/>
      <c r="J37" s="61"/>
    </row>
    <row r="38" spans="1:10" ht="12.75">
      <c r="A38" s="71"/>
      <c r="B38" s="165" t="s">
        <v>71</v>
      </c>
      <c r="C38" s="165"/>
      <c r="D38" s="165"/>
      <c r="E38" s="165"/>
      <c r="F38" s="165"/>
      <c r="G38" s="165"/>
      <c r="H38" s="165"/>
      <c r="I38" s="165"/>
      <c r="J38" s="165"/>
    </row>
    <row r="39" spans="1:10" ht="12.75">
      <c r="A39" s="71"/>
      <c r="B39" s="166" t="s">
        <v>87</v>
      </c>
      <c r="C39" s="166"/>
      <c r="D39" s="166"/>
      <c r="E39" s="166"/>
      <c r="F39" s="166"/>
      <c r="G39" s="166"/>
      <c r="H39" s="166"/>
      <c r="I39" s="166"/>
      <c r="J39" s="166"/>
    </row>
    <row r="40" spans="1:10" ht="12.75">
      <c r="A40" s="71"/>
      <c r="B40" s="63" t="s">
        <v>88</v>
      </c>
      <c r="C40" s="63"/>
      <c r="D40" s="63"/>
      <c r="E40" s="63"/>
      <c r="F40" s="63"/>
      <c r="G40" s="63"/>
      <c r="H40" s="63"/>
      <c r="I40" s="63"/>
      <c r="J40" s="63"/>
    </row>
    <row r="41" spans="1:10" ht="12.75">
      <c r="A41" s="71"/>
      <c r="B41" s="349" t="s">
        <v>98</v>
      </c>
      <c r="C41" s="349"/>
      <c r="D41" s="349"/>
      <c r="E41" s="349"/>
      <c r="F41" s="349"/>
      <c r="G41" s="349"/>
      <c r="H41" s="349"/>
      <c r="I41" s="349"/>
      <c r="J41" s="349"/>
    </row>
    <row r="42" spans="1:10" ht="12.75">
      <c r="A42" s="71"/>
      <c r="B42" s="34"/>
      <c r="C42" s="33"/>
      <c r="D42" s="33"/>
      <c r="E42" s="33"/>
      <c r="F42" s="33"/>
      <c r="G42" s="33"/>
      <c r="H42" s="33"/>
      <c r="I42" s="33"/>
      <c r="J42" s="33"/>
    </row>
    <row r="43" spans="1:17" ht="25.5" customHeight="1">
      <c r="A43" s="71"/>
      <c r="B43" s="165" t="s">
        <v>73</v>
      </c>
      <c r="C43" s="165"/>
      <c r="D43" s="165"/>
      <c r="E43" s="165"/>
      <c r="F43" s="165"/>
      <c r="G43" s="165"/>
      <c r="H43" s="165"/>
      <c r="I43" s="165"/>
      <c r="J43" s="165"/>
      <c r="K43" s="32"/>
      <c r="L43" s="32"/>
      <c r="M43" s="32"/>
      <c r="N43" s="32"/>
      <c r="O43" s="32"/>
      <c r="P43" s="32"/>
      <c r="Q43" s="32"/>
    </row>
    <row r="44" spans="1:10" ht="26.25" customHeight="1">
      <c r="A44" s="71"/>
      <c r="B44" s="269" t="s">
        <v>99</v>
      </c>
      <c r="C44" s="269"/>
      <c r="D44" s="269"/>
      <c r="E44" s="269"/>
      <c r="F44" s="269"/>
      <c r="G44" s="269"/>
      <c r="H44" s="269"/>
      <c r="I44" s="269"/>
      <c r="J44" s="269"/>
    </row>
    <row r="45" spans="1:10" ht="12.75">
      <c r="A45" s="71"/>
      <c r="B45" s="62"/>
      <c r="C45" s="62"/>
      <c r="D45" s="62"/>
      <c r="E45" s="62"/>
      <c r="F45" s="62"/>
      <c r="G45" s="62"/>
      <c r="H45" s="62"/>
      <c r="I45" s="62"/>
      <c r="J45" s="62"/>
    </row>
    <row r="46" spans="1:10" ht="12.75">
      <c r="A46" s="71"/>
      <c r="B46" s="165" t="s">
        <v>72</v>
      </c>
      <c r="C46" s="165"/>
      <c r="D46" s="165"/>
      <c r="E46" s="165"/>
      <c r="F46" s="165"/>
      <c r="G46" s="165"/>
      <c r="H46" s="165"/>
      <c r="I46" s="165"/>
      <c r="J46" s="165"/>
    </row>
    <row r="47" spans="1:10" ht="12.75">
      <c r="A47" s="71"/>
      <c r="B47" s="62"/>
      <c r="C47" s="62"/>
      <c r="D47" s="62"/>
      <c r="E47" s="62"/>
      <c r="F47" s="62"/>
      <c r="G47" s="62"/>
      <c r="H47" s="62"/>
      <c r="I47" s="62"/>
      <c r="J47" s="62"/>
    </row>
    <row r="48" spans="1:10" ht="37.5" customHeight="1">
      <c r="A48" s="71"/>
      <c r="B48" s="166" t="s">
        <v>100</v>
      </c>
      <c r="C48" s="166"/>
      <c r="D48" s="166"/>
      <c r="E48" s="166"/>
      <c r="F48" s="166"/>
      <c r="G48" s="166"/>
      <c r="H48" s="166"/>
      <c r="I48" s="166"/>
      <c r="J48" s="166"/>
    </row>
    <row r="49" spans="1:10" ht="12.75">
      <c r="A49" s="71"/>
      <c r="B49" s="166" t="s">
        <v>75</v>
      </c>
      <c r="C49" s="166"/>
      <c r="D49" s="166"/>
      <c r="E49" s="166"/>
      <c r="F49" s="166"/>
      <c r="G49" s="166"/>
      <c r="H49" s="166"/>
      <c r="I49" s="166"/>
      <c r="J49" s="166"/>
    </row>
    <row r="50" spans="1:10" ht="12.75">
      <c r="A50" s="71"/>
      <c r="B50" s="348" t="s">
        <v>101</v>
      </c>
      <c r="C50" s="165"/>
      <c r="D50" s="165"/>
      <c r="E50" s="165"/>
      <c r="F50" s="165"/>
      <c r="G50" s="165"/>
      <c r="H50" s="165"/>
      <c r="I50" s="165"/>
      <c r="J50" s="165"/>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0" t="s">
        <v>25</v>
      </c>
      <c r="C56" s="171"/>
      <c r="D56" s="171"/>
      <c r="E56" s="171"/>
      <c r="F56" s="171"/>
      <c r="G56" s="171"/>
      <c r="H56" s="171"/>
      <c r="I56" s="171"/>
      <c r="J56" s="172"/>
    </row>
    <row r="57" spans="1:10" ht="46.5" customHeight="1" thickBot="1">
      <c r="A57" s="71"/>
      <c r="B57" s="170" t="s">
        <v>26</v>
      </c>
      <c r="C57" s="172"/>
      <c r="D57" s="170" t="s">
        <v>27</v>
      </c>
      <c r="E57" s="172"/>
      <c r="F57" s="170" t="s">
        <v>28</v>
      </c>
      <c r="G57" s="172"/>
      <c r="H57" s="173" t="s">
        <v>29</v>
      </c>
      <c r="I57" s="174"/>
      <c r="J57" s="175"/>
    </row>
    <row r="58" spans="1:10" ht="18" customHeight="1" thickBot="1">
      <c r="A58" s="71"/>
      <c r="B58" s="270">
        <f>D58+F58+H58</f>
        <v>35538.884</v>
      </c>
      <c r="C58" s="271"/>
      <c r="D58" s="345">
        <v>6566.039</v>
      </c>
      <c r="E58" s="346"/>
      <c r="F58" s="345">
        <v>2910.254</v>
      </c>
      <c r="G58" s="346"/>
      <c r="H58" s="345">
        <v>26062.591</v>
      </c>
      <c r="I58" s="347"/>
      <c r="J58" s="346"/>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0" t="s">
        <v>39</v>
      </c>
      <c r="C63" s="171"/>
      <c r="D63" s="171"/>
      <c r="E63" s="171"/>
      <c r="F63" s="171" t="s">
        <v>68</v>
      </c>
      <c r="G63" s="171"/>
      <c r="H63" s="171"/>
      <c r="I63" s="171" t="s">
        <v>51</v>
      </c>
      <c r="J63" s="172"/>
    </row>
    <row r="64" spans="1:10" ht="24.75" customHeight="1" thickBot="1">
      <c r="A64" s="71"/>
      <c r="B64" s="181" t="s">
        <v>27</v>
      </c>
      <c r="C64" s="182"/>
      <c r="D64" s="182"/>
      <c r="E64" s="182"/>
      <c r="F64" s="183"/>
      <c r="G64" s="183"/>
      <c r="H64" s="183"/>
      <c r="I64" s="171"/>
      <c r="J64" s="172"/>
    </row>
    <row r="65" spans="1:10" ht="24.75" customHeight="1">
      <c r="A65" s="71"/>
      <c r="B65" s="343" t="s">
        <v>45</v>
      </c>
      <c r="C65" s="344"/>
      <c r="D65" s="344"/>
      <c r="E65" s="344"/>
      <c r="F65" s="342" t="s">
        <v>104</v>
      </c>
      <c r="G65" s="342"/>
      <c r="H65" s="342"/>
      <c r="I65" s="275" t="s">
        <v>52</v>
      </c>
      <c r="J65" s="276"/>
    </row>
    <row r="66" spans="1:10" ht="24.75" customHeight="1">
      <c r="A66" s="71"/>
      <c r="B66" s="340" t="s">
        <v>44</v>
      </c>
      <c r="C66" s="341"/>
      <c r="D66" s="341"/>
      <c r="E66" s="341"/>
      <c r="F66" s="327" t="s">
        <v>104</v>
      </c>
      <c r="G66" s="327"/>
      <c r="H66" s="327"/>
      <c r="I66" s="264" t="s">
        <v>52</v>
      </c>
      <c r="J66" s="265"/>
    </row>
    <row r="67" spans="1:10" ht="24.75" customHeight="1">
      <c r="A67" s="71"/>
      <c r="B67" s="334" t="s">
        <v>40</v>
      </c>
      <c r="C67" s="335"/>
      <c r="D67" s="335"/>
      <c r="E67" s="335"/>
      <c r="F67" s="327" t="s">
        <v>104</v>
      </c>
      <c r="G67" s="327"/>
      <c r="H67" s="327"/>
      <c r="I67" s="264" t="s">
        <v>52</v>
      </c>
      <c r="J67" s="265"/>
    </row>
    <row r="68" spans="1:10" ht="24.75" customHeight="1" thickBot="1">
      <c r="A68" s="71"/>
      <c r="B68" s="334" t="s">
        <v>105</v>
      </c>
      <c r="C68" s="335"/>
      <c r="D68" s="335"/>
      <c r="E68" s="335"/>
      <c r="F68" s="327" t="s">
        <v>93</v>
      </c>
      <c r="G68" s="327"/>
      <c r="H68" s="327"/>
      <c r="I68" s="264" t="s">
        <v>52</v>
      </c>
      <c r="J68" s="265"/>
    </row>
    <row r="69" spans="1:10" ht="24.75" customHeight="1" thickBot="1">
      <c r="A69" s="71"/>
      <c r="B69" s="181" t="s">
        <v>28</v>
      </c>
      <c r="C69" s="182"/>
      <c r="D69" s="182"/>
      <c r="E69" s="182"/>
      <c r="F69" s="183"/>
      <c r="G69" s="183"/>
      <c r="H69" s="183"/>
      <c r="I69" s="280"/>
      <c r="J69" s="281"/>
    </row>
    <row r="70" spans="1:10" ht="24.75" customHeight="1">
      <c r="A70" s="71"/>
      <c r="B70" s="75" t="s">
        <v>46</v>
      </c>
      <c r="C70" s="76"/>
      <c r="D70" s="76"/>
      <c r="E70" s="76"/>
      <c r="F70" s="342" t="s">
        <v>104</v>
      </c>
      <c r="G70" s="342"/>
      <c r="H70" s="342"/>
      <c r="I70" s="275" t="s">
        <v>53</v>
      </c>
      <c r="J70" s="276"/>
    </row>
    <row r="71" spans="1:10" ht="24.75" customHeight="1">
      <c r="A71" s="71"/>
      <c r="B71" s="334" t="s">
        <v>47</v>
      </c>
      <c r="C71" s="335"/>
      <c r="D71" s="335"/>
      <c r="E71" s="335"/>
      <c r="F71" s="327" t="s">
        <v>104</v>
      </c>
      <c r="G71" s="327"/>
      <c r="H71" s="327"/>
      <c r="I71" s="264" t="s">
        <v>53</v>
      </c>
      <c r="J71" s="265"/>
    </row>
    <row r="72" spans="1:10" ht="24.75" customHeight="1">
      <c r="A72" s="71"/>
      <c r="B72" s="334" t="s">
        <v>41</v>
      </c>
      <c r="C72" s="335"/>
      <c r="D72" s="335"/>
      <c r="E72" s="335"/>
      <c r="F72" s="327" t="s">
        <v>104</v>
      </c>
      <c r="G72" s="327"/>
      <c r="H72" s="327"/>
      <c r="I72" s="264" t="s">
        <v>53</v>
      </c>
      <c r="J72" s="265"/>
    </row>
    <row r="73" spans="1:10" ht="24.75" customHeight="1">
      <c r="A73" s="71"/>
      <c r="B73" s="340" t="s">
        <v>48</v>
      </c>
      <c r="C73" s="341"/>
      <c r="D73" s="341"/>
      <c r="E73" s="341"/>
      <c r="F73" s="327" t="s">
        <v>104</v>
      </c>
      <c r="G73" s="327"/>
      <c r="H73" s="327"/>
      <c r="I73" s="264" t="s">
        <v>53</v>
      </c>
      <c r="J73" s="265"/>
    </row>
    <row r="74" spans="1:10" ht="24.75" customHeight="1">
      <c r="A74" s="71"/>
      <c r="B74" s="334" t="s">
        <v>49</v>
      </c>
      <c r="C74" s="335"/>
      <c r="D74" s="335"/>
      <c r="E74" s="335"/>
      <c r="F74" s="327" t="s">
        <v>104</v>
      </c>
      <c r="G74" s="327"/>
      <c r="H74" s="327"/>
      <c r="I74" s="264" t="s">
        <v>54</v>
      </c>
      <c r="J74" s="265"/>
    </row>
    <row r="75" spans="1:10" ht="24.75" customHeight="1">
      <c r="A75" s="71"/>
      <c r="B75" s="334" t="s">
        <v>82</v>
      </c>
      <c r="C75" s="335"/>
      <c r="D75" s="335"/>
      <c r="E75" s="335"/>
      <c r="F75" s="327" t="s">
        <v>104</v>
      </c>
      <c r="G75" s="327"/>
      <c r="H75" s="327"/>
      <c r="I75" s="264" t="s">
        <v>53</v>
      </c>
      <c r="J75" s="265"/>
    </row>
    <row r="76" spans="1:10" ht="24.75" customHeight="1" thickBot="1">
      <c r="A76" s="71"/>
      <c r="B76" s="336" t="s">
        <v>106</v>
      </c>
      <c r="C76" s="337"/>
      <c r="D76" s="337"/>
      <c r="E76" s="338"/>
      <c r="F76" s="339" t="s">
        <v>104</v>
      </c>
      <c r="G76" s="339"/>
      <c r="H76" s="339"/>
      <c r="I76" s="311" t="s">
        <v>54</v>
      </c>
      <c r="J76" s="312"/>
    </row>
    <row r="77" spans="1:10" ht="24.75" customHeight="1" thickBot="1">
      <c r="A77" s="71"/>
      <c r="B77" s="285" t="s">
        <v>29</v>
      </c>
      <c r="C77" s="286"/>
      <c r="D77" s="286"/>
      <c r="E77" s="286"/>
      <c r="F77" s="287"/>
      <c r="G77" s="287"/>
      <c r="H77" s="287"/>
      <c r="I77" s="288"/>
      <c r="J77" s="289"/>
    </row>
    <row r="78" spans="1:10" ht="24.75" customHeight="1">
      <c r="A78" s="71"/>
      <c r="B78" s="331" t="s">
        <v>43</v>
      </c>
      <c r="C78" s="332"/>
      <c r="D78" s="332"/>
      <c r="E78" s="332"/>
      <c r="F78" s="333" t="s">
        <v>104</v>
      </c>
      <c r="G78" s="333"/>
      <c r="H78" s="333"/>
      <c r="I78" s="293" t="s">
        <v>52</v>
      </c>
      <c r="J78" s="294"/>
    </row>
    <row r="79" spans="1:10" ht="27" customHeight="1">
      <c r="A79" s="71"/>
      <c r="B79" s="325" t="s">
        <v>107</v>
      </c>
      <c r="C79" s="326"/>
      <c r="D79" s="326"/>
      <c r="E79" s="326"/>
      <c r="F79" s="327" t="s">
        <v>104</v>
      </c>
      <c r="G79" s="327"/>
      <c r="H79" s="327"/>
      <c r="I79" s="264" t="s">
        <v>52</v>
      </c>
      <c r="J79" s="265"/>
    </row>
    <row r="80" spans="1:10" ht="27" customHeight="1">
      <c r="A80" s="71"/>
      <c r="B80" s="325" t="s">
        <v>108</v>
      </c>
      <c r="C80" s="326"/>
      <c r="D80" s="326"/>
      <c r="E80" s="326"/>
      <c r="F80" s="327" t="s">
        <v>104</v>
      </c>
      <c r="G80" s="327"/>
      <c r="H80" s="327"/>
      <c r="I80" s="264" t="s">
        <v>52</v>
      </c>
      <c r="J80" s="265"/>
    </row>
    <row r="81" spans="1:10" ht="27" customHeight="1">
      <c r="A81" s="71"/>
      <c r="B81" s="325" t="s">
        <v>109</v>
      </c>
      <c r="C81" s="326"/>
      <c r="D81" s="326"/>
      <c r="E81" s="326"/>
      <c r="F81" s="327" t="s">
        <v>104</v>
      </c>
      <c r="G81" s="327"/>
      <c r="H81" s="327"/>
      <c r="I81" s="264" t="s">
        <v>52</v>
      </c>
      <c r="J81" s="265"/>
    </row>
    <row r="82" spans="1:10" ht="27" customHeight="1">
      <c r="A82" s="71"/>
      <c r="B82" s="325" t="s">
        <v>110</v>
      </c>
      <c r="C82" s="326"/>
      <c r="D82" s="326"/>
      <c r="E82" s="326"/>
      <c r="F82" s="327" t="s">
        <v>104</v>
      </c>
      <c r="G82" s="327"/>
      <c r="H82" s="327"/>
      <c r="I82" s="264" t="s">
        <v>52</v>
      </c>
      <c r="J82" s="265"/>
    </row>
    <row r="83" spans="1:10" ht="27" customHeight="1">
      <c r="A83" s="71"/>
      <c r="B83" s="325" t="s">
        <v>111</v>
      </c>
      <c r="C83" s="326"/>
      <c r="D83" s="326"/>
      <c r="E83" s="326"/>
      <c r="F83" s="327" t="s">
        <v>104</v>
      </c>
      <c r="G83" s="327"/>
      <c r="H83" s="327"/>
      <c r="I83" s="264" t="s">
        <v>53</v>
      </c>
      <c r="J83" s="265"/>
    </row>
    <row r="84" spans="1:10" ht="27" customHeight="1">
      <c r="A84" s="71"/>
      <c r="B84" s="325" t="s">
        <v>112</v>
      </c>
      <c r="C84" s="326"/>
      <c r="D84" s="326"/>
      <c r="E84" s="326"/>
      <c r="F84" s="327" t="s">
        <v>104</v>
      </c>
      <c r="G84" s="327"/>
      <c r="H84" s="327"/>
      <c r="I84" s="264" t="s">
        <v>53</v>
      </c>
      <c r="J84" s="265"/>
    </row>
    <row r="85" spans="1:10" ht="27" customHeight="1">
      <c r="A85" s="71"/>
      <c r="B85" s="325" t="s">
        <v>113</v>
      </c>
      <c r="C85" s="326"/>
      <c r="D85" s="326"/>
      <c r="E85" s="326"/>
      <c r="F85" s="327" t="s">
        <v>104</v>
      </c>
      <c r="G85" s="327"/>
      <c r="H85" s="327"/>
      <c r="I85" s="264" t="s">
        <v>53</v>
      </c>
      <c r="J85" s="265"/>
    </row>
    <row r="86" spans="1:10" ht="27" customHeight="1">
      <c r="A86" s="71"/>
      <c r="B86" s="325" t="s">
        <v>114</v>
      </c>
      <c r="C86" s="326"/>
      <c r="D86" s="326"/>
      <c r="E86" s="326"/>
      <c r="F86" s="327" t="s">
        <v>104</v>
      </c>
      <c r="G86" s="327"/>
      <c r="H86" s="327"/>
      <c r="I86" s="264" t="s">
        <v>53</v>
      </c>
      <c r="J86" s="265"/>
    </row>
    <row r="87" spans="1:10" ht="27" customHeight="1">
      <c r="A87" s="71"/>
      <c r="B87" s="325" t="s">
        <v>115</v>
      </c>
      <c r="C87" s="326"/>
      <c r="D87" s="326"/>
      <c r="E87" s="326"/>
      <c r="F87" s="327" t="s">
        <v>104</v>
      </c>
      <c r="G87" s="327"/>
      <c r="H87" s="327"/>
      <c r="I87" s="264" t="s">
        <v>53</v>
      </c>
      <c r="J87" s="265"/>
    </row>
    <row r="88" spans="1:10" ht="27" customHeight="1">
      <c r="A88" s="71"/>
      <c r="B88" s="325" t="s">
        <v>116</v>
      </c>
      <c r="C88" s="326"/>
      <c r="D88" s="326"/>
      <c r="E88" s="326"/>
      <c r="F88" s="327" t="s">
        <v>104</v>
      </c>
      <c r="G88" s="327"/>
      <c r="H88" s="327"/>
      <c r="I88" s="264" t="s">
        <v>53</v>
      </c>
      <c r="J88" s="265"/>
    </row>
    <row r="89" spans="1:10" ht="27" customHeight="1">
      <c r="A89" s="71"/>
      <c r="B89" s="325" t="s">
        <v>117</v>
      </c>
      <c r="C89" s="326"/>
      <c r="D89" s="326"/>
      <c r="E89" s="326"/>
      <c r="F89" s="327" t="s">
        <v>104</v>
      </c>
      <c r="G89" s="327"/>
      <c r="H89" s="327"/>
      <c r="I89" s="264" t="s">
        <v>53</v>
      </c>
      <c r="J89" s="265"/>
    </row>
    <row r="90" spans="1:10" ht="27" customHeight="1" thickBot="1">
      <c r="A90" s="71"/>
      <c r="B90" s="328" t="s">
        <v>118</v>
      </c>
      <c r="C90" s="329"/>
      <c r="D90" s="329"/>
      <c r="E90" s="329"/>
      <c r="F90" s="330" t="s">
        <v>104</v>
      </c>
      <c r="G90" s="330"/>
      <c r="H90" s="330"/>
      <c r="I90" s="259" t="s">
        <v>52</v>
      </c>
      <c r="J90" s="260"/>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65"/>
      <c r="C95" s="165"/>
      <c r="D95" s="165"/>
      <c r="E95" s="165"/>
      <c r="F95" s="165"/>
      <c r="G95" s="165"/>
      <c r="H95" s="165"/>
      <c r="I95" s="165"/>
      <c r="J95" s="165"/>
    </row>
    <row r="96" spans="1:10" ht="96.75" customHeight="1">
      <c r="A96" s="71"/>
      <c r="B96" s="165"/>
      <c r="C96" s="165"/>
      <c r="D96" s="165"/>
      <c r="E96" s="165"/>
      <c r="F96" s="165"/>
      <c r="G96" s="165"/>
      <c r="H96" s="165"/>
      <c r="I96" s="165"/>
      <c r="J96" s="165"/>
    </row>
    <row r="97" spans="1:10" ht="38.25" customHeight="1">
      <c r="A97" s="71"/>
      <c r="B97" s="165"/>
      <c r="C97" s="165"/>
      <c r="D97" s="165"/>
      <c r="E97" s="165"/>
      <c r="F97" s="165"/>
      <c r="G97" s="165"/>
      <c r="H97" s="165"/>
      <c r="I97" s="165"/>
      <c r="J97" s="165"/>
    </row>
    <row r="98" spans="1:10" ht="69.75" customHeight="1">
      <c r="A98" s="71"/>
      <c r="B98" s="165"/>
      <c r="C98" s="165"/>
      <c r="D98" s="165"/>
      <c r="E98" s="165"/>
      <c r="F98" s="165"/>
      <c r="G98" s="165"/>
      <c r="H98" s="165"/>
      <c r="I98" s="165"/>
      <c r="J98" s="165"/>
    </row>
    <row r="99" spans="1:10" ht="171" customHeight="1">
      <c r="A99" s="71"/>
      <c r="B99" s="165"/>
      <c r="C99" s="165"/>
      <c r="D99" s="165"/>
      <c r="E99" s="165"/>
      <c r="F99" s="165"/>
      <c r="G99" s="165"/>
      <c r="H99" s="165"/>
      <c r="I99" s="165"/>
      <c r="J99" s="165"/>
    </row>
    <row r="100" spans="1:10" ht="62.25" customHeight="1">
      <c r="A100" s="71"/>
      <c r="B100" s="165"/>
      <c r="C100" s="165"/>
      <c r="D100" s="165"/>
      <c r="E100" s="165"/>
      <c r="F100" s="165"/>
      <c r="G100" s="165"/>
      <c r="H100" s="165"/>
      <c r="I100" s="165"/>
      <c r="J100" s="165"/>
    </row>
    <row r="101" spans="1:10" ht="51.75" customHeight="1">
      <c r="A101" s="71"/>
      <c r="B101" s="165"/>
      <c r="C101" s="165"/>
      <c r="D101" s="165"/>
      <c r="E101" s="165"/>
      <c r="F101" s="165"/>
      <c r="G101" s="165"/>
      <c r="H101" s="165"/>
      <c r="I101" s="165"/>
      <c r="J101" s="165"/>
    </row>
  </sheetData>
  <sheetProtection/>
  <mergeCells count="135">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B83:E83"/>
    <mergeCell ref="F83:H83"/>
    <mergeCell ref="I83:J83"/>
    <mergeCell ref="B84:E84"/>
    <mergeCell ref="F84:H84"/>
    <mergeCell ref="I84:J84"/>
    <mergeCell ref="B85:E85"/>
    <mergeCell ref="F85:H85"/>
    <mergeCell ref="I85:J85"/>
    <mergeCell ref="B86:E86"/>
    <mergeCell ref="F86:H86"/>
    <mergeCell ref="I86:J86"/>
    <mergeCell ref="B87:E87"/>
    <mergeCell ref="F87:H87"/>
    <mergeCell ref="I87:J87"/>
    <mergeCell ref="B88:E88"/>
    <mergeCell ref="F88:H88"/>
    <mergeCell ref="I88:J88"/>
    <mergeCell ref="B89:E89"/>
    <mergeCell ref="F89:H89"/>
    <mergeCell ref="I89:J89"/>
    <mergeCell ref="B90:E90"/>
    <mergeCell ref="F90:H90"/>
    <mergeCell ref="I90:J90"/>
    <mergeCell ref="B101:J101"/>
    <mergeCell ref="B95:J95"/>
    <mergeCell ref="B96:J96"/>
    <mergeCell ref="B97:J97"/>
    <mergeCell ref="B98:J98"/>
    <mergeCell ref="B99:J99"/>
    <mergeCell ref="B100:J100"/>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2016-02-05T12:08:11Z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