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955" windowHeight="9720" tabRatio="764" activeTab="1"/>
  </bookViews>
  <sheets>
    <sheet name="приложение 5" sheetId="14" r:id="rId1"/>
    <sheet name="приложение 6.1" sheetId="3" r:id="rId2"/>
    <sheet name="приложение 6.2" sheetId="5" r:id="rId3"/>
    <sheet name="приложение 6.3" sheetId="7" r:id="rId4"/>
    <sheet name="приложение  7.1 " sheetId="8" r:id="rId5"/>
    <sheet name="приложение  7.2" sheetId="9" r:id="rId6"/>
    <sheet name="приложение 8" sheetId="4" r:id="rId7"/>
    <sheet name="приложение 9" sheetId="6" r:id="rId8"/>
    <sheet name="приложение 11.1" sheetId="10" r:id="rId9"/>
    <sheet name="приложение 11.2" sheetId="11" r:id="rId10"/>
    <sheet name="приложение 12" sheetId="13" r:id="rId11"/>
    <sheet name="приложение 13" sheetId="12" r:id="rId12"/>
  </sheets>
  <definedNames>
    <definedName name="_xlnm._FilterDatabase" localSheetId="4" hidden="1">'приложение  7.1 '!$A$21:$Z$303</definedName>
    <definedName name="_xlnm._FilterDatabase" localSheetId="5" hidden="1">'приложение  7.2'!$A$15:$AW$299</definedName>
    <definedName name="_xlnm._FilterDatabase" localSheetId="1" hidden="1">'приложение 6.1'!$A$18:$O$299</definedName>
    <definedName name="_xlnm.Print_Titles" localSheetId="4">'приложение  7.1 '!$19:$21</definedName>
    <definedName name="_xlnm.Print_Titles" localSheetId="5">'приложение  7.2'!$12:$14</definedName>
    <definedName name="_xlnm.Print_Titles">#REF!</definedName>
    <definedName name="_xlnm.Print_Area" localSheetId="4">'приложение  7.1 '!$A$1:$Y$321</definedName>
    <definedName name="_xlnm.Print_Area" localSheetId="5">'приложение  7.2'!$A$1:$AW$303</definedName>
    <definedName name="_xlnm.Print_Area" localSheetId="0">'приложение 5'!$A$1:$D$90</definedName>
  </definedNames>
  <calcPr calcId="145621"/>
</workbook>
</file>

<file path=xl/calcChain.xml><?xml version="1.0" encoding="utf-8"?>
<calcChain xmlns="http://schemas.openxmlformats.org/spreadsheetml/2006/main">
  <c r="G19" i="3" l="1"/>
  <c r="G18" i="3" s="1"/>
  <c r="D86" i="14" l="1"/>
  <c r="C86" i="14"/>
  <c r="D85" i="14"/>
  <c r="C85" i="14"/>
  <c r="D84" i="14"/>
  <c r="C84" i="14"/>
  <c r="D78" i="14"/>
  <c r="C78" i="14"/>
  <c r="D72" i="14"/>
  <c r="C72" i="14"/>
  <c r="D69" i="14"/>
  <c r="C69" i="14"/>
  <c r="D68" i="14"/>
  <c r="C68" i="14"/>
  <c r="C67" i="14"/>
  <c r="C65" i="14" s="1"/>
  <c r="D65" i="14"/>
  <c r="D61" i="14"/>
  <c r="C61" i="14"/>
  <c r="D57" i="14"/>
  <c r="C57" i="14"/>
  <c r="D49" i="14"/>
  <c r="C49" i="14"/>
  <c r="D47" i="14"/>
  <c r="C47" i="14"/>
  <c r="D45" i="14"/>
  <c r="C45" i="14"/>
  <c r="D44" i="14"/>
  <c r="C44" i="14"/>
  <c r="D43" i="14"/>
  <c r="D41" i="14"/>
  <c r="C41" i="14"/>
  <c r="C40" i="14" s="1"/>
  <c r="D40" i="14"/>
  <c r="D26" i="14"/>
  <c r="D25" i="14" s="1"/>
  <c r="D80" i="14" s="1"/>
  <c r="C26" i="14"/>
  <c r="C25" i="14" s="1"/>
  <c r="C80" i="14" s="1"/>
  <c r="D24" i="14"/>
  <c r="C24" i="14"/>
  <c r="D23" i="14"/>
  <c r="C23" i="14"/>
  <c r="D22" i="14"/>
  <c r="C22" i="14"/>
  <c r="D20" i="14"/>
  <c r="D39" i="14" s="1"/>
  <c r="D48" i="14" s="1"/>
  <c r="D50" i="14" s="1"/>
  <c r="C20" i="14"/>
  <c r="C39" i="14" l="1"/>
  <c r="C48" i="14" s="1"/>
  <c r="C50" i="14" s="1"/>
  <c r="C79" i="14"/>
  <c r="C81" i="14" s="1"/>
  <c r="D79" i="14"/>
  <c r="D81" i="14" s="1"/>
  <c r="AT1182" i="6"/>
  <c r="AR1182" i="6"/>
  <c r="AQ1182" i="6"/>
  <c r="AU1182" i="6" s="1"/>
  <c r="AP1182" i="6"/>
  <c r="AS1182" i="6" s="1"/>
  <c r="W1182" i="6"/>
  <c r="V1182" i="6"/>
  <c r="AT1181" i="6"/>
  <c r="AR1181" i="6"/>
  <c r="AQ1181" i="6"/>
  <c r="AU1181" i="6" s="1"/>
  <c r="AP1181" i="6"/>
  <c r="AS1181" i="6" s="1"/>
  <c r="W1181" i="6"/>
  <c r="V1181" i="6"/>
  <c r="AT1180" i="6"/>
  <c r="AR1180" i="6"/>
  <c r="AI1180" i="6"/>
  <c r="AQ1180" i="6" s="1"/>
  <c r="AU1180" i="6" s="1"/>
  <c r="AH1180" i="6"/>
  <c r="AP1180" i="6" s="1"/>
  <c r="AS1180" i="6" s="1"/>
  <c r="AG1180" i="6"/>
  <c r="AF1180" i="6"/>
  <c r="AE1180" i="6"/>
  <c r="AD1180" i="6"/>
  <c r="AC1180" i="6"/>
  <c r="AB1180" i="6"/>
  <c r="AA1180" i="6"/>
  <c r="Z1180" i="6"/>
  <c r="Y1180" i="6"/>
  <c r="X1180" i="6"/>
  <c r="S1180" i="6"/>
  <c r="R1180" i="6"/>
  <c r="Q1180" i="6"/>
  <c r="P1180" i="6"/>
  <c r="O1180" i="6"/>
  <c r="W1180" i="6" s="1"/>
  <c r="N1180" i="6"/>
  <c r="V1180" i="6" s="1"/>
  <c r="M1180" i="6"/>
  <c r="L1180" i="6"/>
  <c r="K1180" i="6"/>
  <c r="J1180" i="6"/>
  <c r="I1180" i="6"/>
  <c r="H1180" i="6"/>
  <c r="G1180" i="6"/>
  <c r="F1180" i="6"/>
  <c r="E1180" i="6"/>
  <c r="D1180" i="6"/>
  <c r="AT1179" i="6"/>
  <c r="AR1179" i="6"/>
  <c r="AQ1179" i="6"/>
  <c r="AU1179" i="6" s="1"/>
  <c r="AP1179" i="6"/>
  <c r="AS1179" i="6" s="1"/>
  <c r="W1179" i="6"/>
  <c r="V1179" i="6"/>
  <c r="M1179" i="6"/>
  <c r="L1179" i="6"/>
  <c r="AT1178" i="6"/>
  <c r="AR1178" i="6"/>
  <c r="AQ1178" i="6"/>
  <c r="AU1178" i="6" s="1"/>
  <c r="AP1178" i="6"/>
  <c r="AS1178" i="6" s="1"/>
  <c r="W1178" i="6"/>
  <c r="V1178" i="6"/>
  <c r="M1178" i="6"/>
  <c r="L1178" i="6"/>
  <c r="AT1177" i="6"/>
  <c r="AR1177" i="6"/>
  <c r="AQ1177" i="6"/>
  <c r="AU1177" i="6" s="1"/>
  <c r="AP1177" i="6"/>
  <c r="AS1177" i="6" s="1"/>
  <c r="W1177" i="6"/>
  <c r="V1177" i="6"/>
  <c r="M1177" i="6"/>
  <c r="L1177" i="6"/>
  <c r="AT1176" i="6"/>
  <c r="AR1176" i="6"/>
  <c r="AQ1176" i="6"/>
  <c r="AU1176" i="6" s="1"/>
  <c r="AP1176" i="6"/>
  <c r="AS1176" i="6" s="1"/>
  <c r="W1176" i="6"/>
  <c r="V1176" i="6"/>
  <c r="M1176" i="6"/>
  <c r="L1176" i="6"/>
  <c r="AT1175" i="6"/>
  <c r="AR1175" i="6"/>
  <c r="AI1175" i="6"/>
  <c r="AQ1175" i="6" s="1"/>
  <c r="AU1175" i="6" s="1"/>
  <c r="AH1175" i="6"/>
  <c r="AP1175" i="6" s="1"/>
  <c r="AS1175" i="6" s="1"/>
  <c r="AG1175" i="6"/>
  <c r="AF1175" i="6"/>
  <c r="AE1175" i="6"/>
  <c r="AD1175" i="6"/>
  <c r="AC1175" i="6"/>
  <c r="AB1175" i="6"/>
  <c r="AA1175" i="6"/>
  <c r="Z1175" i="6"/>
  <c r="Y1175" i="6"/>
  <c r="X1175" i="6"/>
  <c r="U1175" i="6"/>
  <c r="T1175" i="6"/>
  <c r="S1175" i="6"/>
  <c r="R1175" i="6"/>
  <c r="Q1175" i="6"/>
  <c r="P1175" i="6"/>
  <c r="O1175" i="6"/>
  <c r="W1175" i="6" s="1"/>
  <c r="N1175" i="6"/>
  <c r="V1175" i="6" s="1"/>
  <c r="K1175" i="6"/>
  <c r="J1175" i="6"/>
  <c r="I1175" i="6"/>
  <c r="H1175" i="6"/>
  <c r="G1175" i="6"/>
  <c r="F1175" i="6"/>
  <c r="E1175" i="6"/>
  <c r="M1175" i="6" s="1"/>
  <c r="D1175" i="6"/>
  <c r="L1175" i="6" s="1"/>
  <c r="AT1174" i="6"/>
  <c r="AR1174" i="6"/>
  <c r="AQ1174" i="6"/>
  <c r="AU1174" i="6" s="1"/>
  <c r="AP1174" i="6"/>
  <c r="AS1174" i="6" s="1"/>
  <c r="W1174" i="6"/>
  <c r="V1174" i="6"/>
  <c r="M1174" i="6"/>
  <c r="L1174" i="6"/>
  <c r="AT1173" i="6"/>
  <c r="AR1173" i="6"/>
  <c r="AQ1173" i="6"/>
  <c r="AU1173" i="6" s="1"/>
  <c r="AP1173" i="6"/>
  <c r="AS1173" i="6" s="1"/>
  <c r="W1173" i="6"/>
  <c r="V1173" i="6"/>
  <c r="M1173" i="6"/>
  <c r="L1173" i="6"/>
  <c r="AT1172" i="6"/>
  <c r="AR1172" i="6"/>
  <c r="AQ1172" i="6"/>
  <c r="AU1172" i="6" s="1"/>
  <c r="AP1172" i="6"/>
  <c r="AS1172" i="6" s="1"/>
  <c r="W1172" i="6"/>
  <c r="V1172" i="6"/>
  <c r="M1172" i="6"/>
  <c r="L1172" i="6"/>
  <c r="AT1171" i="6"/>
  <c r="AR1171" i="6"/>
  <c r="AI1171" i="6"/>
  <c r="AQ1171" i="6" s="1"/>
  <c r="AU1171" i="6" s="1"/>
  <c r="AH1171" i="6"/>
  <c r="AP1171" i="6" s="1"/>
  <c r="AS1171" i="6" s="1"/>
  <c r="AG1171" i="6"/>
  <c r="AF1171" i="6"/>
  <c r="AE1171" i="6"/>
  <c r="AD1171" i="6"/>
  <c r="AC1171" i="6"/>
  <c r="AB1171" i="6"/>
  <c r="AA1171" i="6"/>
  <c r="Z1171" i="6"/>
  <c r="Y1171" i="6"/>
  <c r="X1171" i="6"/>
  <c r="U1171" i="6"/>
  <c r="T1171" i="6"/>
  <c r="S1171" i="6"/>
  <c r="R1171" i="6"/>
  <c r="Q1171" i="6"/>
  <c r="P1171" i="6"/>
  <c r="O1171" i="6"/>
  <c r="W1171" i="6" s="1"/>
  <c r="N1171" i="6"/>
  <c r="V1171" i="6" s="1"/>
  <c r="K1171" i="6"/>
  <c r="J1171" i="6"/>
  <c r="I1171" i="6"/>
  <c r="H1171" i="6"/>
  <c r="G1171" i="6"/>
  <c r="F1171" i="6"/>
  <c r="E1171" i="6"/>
  <c r="M1171" i="6" s="1"/>
  <c r="D1171" i="6"/>
  <c r="L1171" i="6" s="1"/>
  <c r="AT1170" i="6"/>
  <c r="AR1170" i="6"/>
  <c r="AQ1170" i="6"/>
  <c r="AU1170" i="6" s="1"/>
  <c r="AP1170" i="6"/>
  <c r="AS1170" i="6" s="1"/>
  <c r="W1170" i="6"/>
  <c r="V1170" i="6"/>
  <c r="M1170" i="6"/>
  <c r="L1170" i="6"/>
  <c r="AT1169" i="6"/>
  <c r="AR1169" i="6"/>
  <c r="AQ1169" i="6"/>
  <c r="AU1169" i="6" s="1"/>
  <c r="AP1169" i="6"/>
  <c r="AS1169" i="6" s="1"/>
  <c r="W1169" i="6"/>
  <c r="V1169" i="6"/>
  <c r="M1169" i="6"/>
  <c r="L1169" i="6"/>
  <c r="AT1168" i="6"/>
  <c r="AR1168" i="6"/>
  <c r="AQ1168" i="6"/>
  <c r="AU1168" i="6" s="1"/>
  <c r="AP1168" i="6"/>
  <c r="AS1168" i="6" s="1"/>
  <c r="W1168" i="6"/>
  <c r="V1168" i="6"/>
  <c r="M1168" i="6"/>
  <c r="L1168" i="6"/>
  <c r="AT1167" i="6"/>
  <c r="AR1167" i="6"/>
  <c r="AQ1167" i="6"/>
  <c r="AU1167" i="6" s="1"/>
  <c r="AP1167" i="6"/>
  <c r="AS1167" i="6" s="1"/>
  <c r="W1167" i="6"/>
  <c r="V1167" i="6"/>
  <c r="M1167" i="6"/>
  <c r="L1167" i="6"/>
  <c r="AT1166" i="6"/>
  <c r="AR1166" i="6"/>
  <c r="AQ1166" i="6"/>
  <c r="AU1166" i="6" s="1"/>
  <c r="AP1166" i="6"/>
  <c r="AS1166" i="6" s="1"/>
  <c r="W1166" i="6"/>
  <c r="V1166" i="6"/>
  <c r="M1166" i="6"/>
  <c r="L1166" i="6"/>
  <c r="AT1165" i="6"/>
  <c r="AR1165" i="6"/>
  <c r="AQ1165" i="6"/>
  <c r="AU1165" i="6" s="1"/>
  <c r="AP1165" i="6"/>
  <c r="AS1165" i="6" s="1"/>
  <c r="W1165" i="6"/>
  <c r="V1165" i="6"/>
  <c r="M1165" i="6"/>
  <c r="L1165" i="6"/>
  <c r="AT1164" i="6"/>
  <c r="AR1164" i="6"/>
  <c r="AQ1164" i="6"/>
  <c r="AU1164" i="6" s="1"/>
  <c r="AP1164" i="6"/>
  <c r="AS1164" i="6" s="1"/>
  <c r="W1164" i="6"/>
  <c r="V1164" i="6"/>
  <c r="M1164" i="6"/>
  <c r="L1164" i="6"/>
  <c r="AT1163" i="6"/>
  <c r="AR1163" i="6"/>
  <c r="AQ1163" i="6"/>
  <c r="AU1163" i="6" s="1"/>
  <c r="AP1163" i="6"/>
  <c r="AS1163" i="6" s="1"/>
  <c r="W1163" i="6"/>
  <c r="V1163" i="6"/>
  <c r="M1163" i="6"/>
  <c r="L1163" i="6"/>
  <c r="AT1162" i="6"/>
  <c r="AR1162" i="6"/>
  <c r="AQ1162" i="6"/>
  <c r="AU1162" i="6" s="1"/>
  <c r="AP1162" i="6"/>
  <c r="AS1162" i="6" s="1"/>
  <c r="W1162" i="6"/>
  <c r="V1162" i="6"/>
  <c r="M1162" i="6"/>
  <c r="L1162" i="6"/>
  <c r="AT1161" i="6"/>
  <c r="AR1161" i="6"/>
  <c r="AQ1161" i="6"/>
  <c r="AU1161" i="6" s="1"/>
  <c r="AP1161" i="6"/>
  <c r="AS1161" i="6" s="1"/>
  <c r="W1161" i="6"/>
  <c r="V1161" i="6"/>
  <c r="M1161" i="6"/>
  <c r="L1161" i="6"/>
  <c r="AT1160" i="6"/>
  <c r="AR1160" i="6"/>
  <c r="AQ1160" i="6"/>
  <c r="AU1160" i="6" s="1"/>
  <c r="AP1160" i="6"/>
  <c r="AS1160" i="6" s="1"/>
  <c r="W1160" i="6"/>
  <c r="V1160" i="6"/>
  <c r="M1160" i="6"/>
  <c r="L1160" i="6"/>
  <c r="AT1159" i="6"/>
  <c r="AR1159" i="6"/>
  <c r="AQ1159" i="6"/>
  <c r="AU1159" i="6" s="1"/>
  <c r="AP1159" i="6"/>
  <c r="AS1159" i="6" s="1"/>
  <c r="W1159" i="6"/>
  <c r="V1159" i="6"/>
  <c r="M1159" i="6"/>
  <c r="L1159" i="6"/>
  <c r="AT1158" i="6"/>
  <c r="AR1158" i="6"/>
  <c r="AQ1158" i="6"/>
  <c r="AU1158" i="6" s="1"/>
  <c r="AP1158" i="6"/>
  <c r="AS1158" i="6" s="1"/>
  <c r="W1158" i="6"/>
  <c r="V1158" i="6"/>
  <c r="M1158" i="6"/>
  <c r="L1158" i="6"/>
  <c r="AT1157" i="6"/>
  <c r="AR1157" i="6"/>
  <c r="AQ1157" i="6"/>
  <c r="AU1157" i="6" s="1"/>
  <c r="AP1157" i="6"/>
  <c r="AS1157" i="6" s="1"/>
  <c r="W1157" i="6"/>
  <c r="V1157" i="6"/>
  <c r="M1157" i="6"/>
  <c r="L1157" i="6"/>
  <c r="AT1156" i="6"/>
  <c r="AR1156" i="6"/>
  <c r="AQ1156" i="6"/>
  <c r="AU1156" i="6" s="1"/>
  <c r="AP1156" i="6"/>
  <c r="AS1156" i="6" s="1"/>
  <c r="W1156" i="6"/>
  <c r="V1156" i="6"/>
  <c r="M1156" i="6"/>
  <c r="L1156" i="6"/>
  <c r="AT1155" i="6"/>
  <c r="AR1155" i="6"/>
  <c r="AQ1155" i="6"/>
  <c r="AU1155" i="6" s="1"/>
  <c r="AP1155" i="6"/>
  <c r="AS1155" i="6" s="1"/>
  <c r="W1155" i="6"/>
  <c r="V1155" i="6"/>
  <c r="M1155" i="6"/>
  <c r="L1155" i="6"/>
  <c r="AT1154" i="6"/>
  <c r="AR1154" i="6"/>
  <c r="AQ1154" i="6"/>
  <c r="AU1154" i="6" s="1"/>
  <c r="AP1154" i="6"/>
  <c r="AS1154" i="6" s="1"/>
  <c r="W1154" i="6"/>
  <c r="V1154" i="6"/>
  <c r="M1154" i="6"/>
  <c r="L1154" i="6"/>
  <c r="AT1153" i="6"/>
  <c r="AR1153" i="6"/>
  <c r="AQ1153" i="6"/>
  <c r="AU1153" i="6" s="1"/>
  <c r="AP1153" i="6"/>
  <c r="AS1153" i="6" s="1"/>
  <c r="W1153" i="6"/>
  <c r="V1153" i="6"/>
  <c r="M1153" i="6"/>
  <c r="L1153" i="6"/>
  <c r="AT1152" i="6"/>
  <c r="AR1152" i="6"/>
  <c r="AQ1152" i="6"/>
  <c r="AU1152" i="6" s="1"/>
  <c r="AP1152" i="6"/>
  <c r="AS1152" i="6" s="1"/>
  <c r="W1152" i="6"/>
  <c r="V1152" i="6"/>
  <c r="M1152" i="6"/>
  <c r="L1152" i="6"/>
  <c r="AT1151" i="6"/>
  <c r="AR1151" i="6"/>
  <c r="AQ1151" i="6"/>
  <c r="AU1151" i="6" s="1"/>
  <c r="AP1151" i="6"/>
  <c r="AS1151" i="6" s="1"/>
  <c r="W1151" i="6"/>
  <c r="V1151" i="6"/>
  <c r="M1151" i="6"/>
  <c r="L1151" i="6"/>
  <c r="AT1150" i="6"/>
  <c r="AR1150" i="6"/>
  <c r="AQ1150" i="6"/>
  <c r="AU1150" i="6" s="1"/>
  <c r="AP1150" i="6"/>
  <c r="AS1150" i="6" s="1"/>
  <c r="W1150" i="6"/>
  <c r="V1150" i="6"/>
  <c r="M1150" i="6"/>
  <c r="L1150" i="6"/>
  <c r="AT1149" i="6"/>
  <c r="AR1149" i="6"/>
  <c r="AO1149" i="6"/>
  <c r="AN1149" i="6"/>
  <c r="AM1149" i="6"/>
  <c r="AL1149" i="6"/>
  <c r="AK1149" i="6"/>
  <c r="AQ1149" i="6" s="1"/>
  <c r="AJ1149" i="6"/>
  <c r="AP1149" i="6" s="1"/>
  <c r="AI1149" i="6"/>
  <c r="AH1149" i="6"/>
  <c r="AG1149" i="6"/>
  <c r="AF1149" i="6"/>
  <c r="AE1149" i="6"/>
  <c r="AD1149" i="6"/>
  <c r="AC1149" i="6"/>
  <c r="AB1149" i="6"/>
  <c r="AA1149" i="6"/>
  <c r="Z1149" i="6"/>
  <c r="Y1149" i="6"/>
  <c r="X1149" i="6"/>
  <c r="U1149" i="6"/>
  <c r="T1149" i="6"/>
  <c r="S1149" i="6"/>
  <c r="R1149" i="6"/>
  <c r="Q1149" i="6"/>
  <c r="P1149" i="6"/>
  <c r="O1149" i="6"/>
  <c r="W1149" i="6" s="1"/>
  <c r="N1149" i="6"/>
  <c r="V1149" i="6" s="1"/>
  <c r="K1149" i="6"/>
  <c r="J1149" i="6"/>
  <c r="I1149" i="6"/>
  <c r="H1149" i="6"/>
  <c r="G1149" i="6"/>
  <c r="F1149" i="6"/>
  <c r="E1149" i="6"/>
  <c r="M1149" i="6" s="1"/>
  <c r="M1119" i="6" s="1"/>
  <c r="D1149" i="6"/>
  <c r="L1149" i="6" s="1"/>
  <c r="L1119" i="6" s="1"/>
  <c r="AT1148" i="6"/>
  <c r="AR1148" i="6"/>
  <c r="AQ1148" i="6"/>
  <c r="AU1148" i="6" s="1"/>
  <c r="AP1148" i="6"/>
  <c r="AS1148" i="6" s="1"/>
  <c r="W1148" i="6"/>
  <c r="V1148" i="6"/>
  <c r="AT1147" i="6"/>
  <c r="AR1147" i="6"/>
  <c r="AO1147" i="6"/>
  <c r="AN1147" i="6"/>
  <c r="AM1147" i="6"/>
  <c r="AL1147" i="6"/>
  <c r="AP1147" i="6" s="1"/>
  <c r="W1147" i="6"/>
  <c r="V1147" i="6"/>
  <c r="M1147" i="6"/>
  <c r="L1147" i="6"/>
  <c r="AT1146" i="6"/>
  <c r="AR1146" i="6"/>
  <c r="AQ1146" i="6"/>
  <c r="AU1146" i="6" s="1"/>
  <c r="AP1146" i="6"/>
  <c r="AS1146" i="6" s="1"/>
  <c r="W1146" i="6"/>
  <c r="V1146" i="6"/>
  <c r="M1146" i="6"/>
  <c r="L1146" i="6"/>
  <c r="AT1145" i="6"/>
  <c r="AR1145" i="6"/>
  <c r="AQ1145" i="6"/>
  <c r="AU1145" i="6" s="1"/>
  <c r="AP1145" i="6"/>
  <c r="AS1145" i="6" s="1"/>
  <c r="W1145" i="6"/>
  <c r="V1145" i="6"/>
  <c r="M1145" i="6"/>
  <c r="L1145" i="6"/>
  <c r="AT1144" i="6"/>
  <c r="AR1144" i="6"/>
  <c r="AQ1144" i="6"/>
  <c r="AU1144" i="6" s="1"/>
  <c r="AP1144" i="6"/>
  <c r="AS1144" i="6" s="1"/>
  <c r="W1144" i="6"/>
  <c r="V1144" i="6"/>
  <c r="AT1143" i="6"/>
  <c r="AR1143" i="6"/>
  <c r="AQ1143" i="6"/>
  <c r="AU1143" i="6" s="1"/>
  <c r="AP1143" i="6"/>
  <c r="AS1143" i="6" s="1"/>
  <c r="U1143" i="6"/>
  <c r="T1143" i="6"/>
  <c r="S1143" i="6"/>
  <c r="R1143" i="6"/>
  <c r="Q1143" i="6"/>
  <c r="P1143" i="6"/>
  <c r="O1143" i="6"/>
  <c r="W1143" i="6" s="1"/>
  <c r="N1143" i="6"/>
  <c r="V1143" i="6" s="1"/>
  <c r="AT1142" i="6"/>
  <c r="AR1142" i="6"/>
  <c r="AQ1142" i="6"/>
  <c r="AU1142" i="6" s="1"/>
  <c r="AP1142" i="6"/>
  <c r="AS1142" i="6" s="1"/>
  <c r="W1142" i="6"/>
  <c r="V1142" i="6"/>
  <c r="M1142" i="6"/>
  <c r="L1142" i="6"/>
  <c r="AT1141" i="6"/>
  <c r="AR1141" i="6"/>
  <c r="AQ1141" i="6"/>
  <c r="AU1141" i="6" s="1"/>
  <c r="AP1141" i="6"/>
  <c r="AS1141" i="6" s="1"/>
  <c r="W1141" i="6"/>
  <c r="V1141" i="6"/>
  <c r="AT1140" i="6"/>
  <c r="AR1140" i="6"/>
  <c r="AQ1140" i="6"/>
  <c r="AU1140" i="6" s="1"/>
  <c r="AP1140" i="6"/>
  <c r="AS1140" i="6" s="1"/>
  <c r="W1140" i="6"/>
  <c r="V1140" i="6"/>
  <c r="AT1139" i="6"/>
  <c r="AR1139" i="6"/>
  <c r="AQ1139" i="6"/>
  <c r="AU1139" i="6" s="1"/>
  <c r="AP1139" i="6"/>
  <c r="AS1139" i="6" s="1"/>
  <c r="W1139" i="6"/>
  <c r="V1139" i="6"/>
  <c r="AT1138" i="6"/>
  <c r="AR1138" i="6"/>
  <c r="AQ1138" i="6"/>
  <c r="AU1138" i="6" s="1"/>
  <c r="AP1138" i="6"/>
  <c r="AS1138" i="6" s="1"/>
  <c r="W1138" i="6"/>
  <c r="V1138" i="6"/>
  <c r="AT1137" i="6"/>
  <c r="AR1137" i="6"/>
  <c r="AQ1137" i="6"/>
  <c r="AU1137" i="6" s="1"/>
  <c r="AP1137" i="6"/>
  <c r="AS1137" i="6" s="1"/>
  <c r="W1137" i="6"/>
  <c r="V1137" i="6"/>
  <c r="AT1136" i="6"/>
  <c r="AR1136" i="6"/>
  <c r="AQ1136" i="6"/>
  <c r="AU1136" i="6" s="1"/>
  <c r="AP1136" i="6"/>
  <c r="AS1136" i="6" s="1"/>
  <c r="W1136" i="6"/>
  <c r="V1136" i="6"/>
  <c r="AT1135" i="6"/>
  <c r="AR1135" i="6"/>
  <c r="AQ1135" i="6"/>
  <c r="AU1135" i="6" s="1"/>
  <c r="AP1135" i="6"/>
  <c r="AS1135" i="6" s="1"/>
  <c r="W1135" i="6"/>
  <c r="V1135" i="6"/>
  <c r="AT1134" i="6"/>
  <c r="AR1134" i="6"/>
  <c r="AQ1134" i="6"/>
  <c r="AU1134" i="6" s="1"/>
  <c r="AP1134" i="6"/>
  <c r="AS1134" i="6" s="1"/>
  <c r="W1134" i="6"/>
  <c r="V1134" i="6"/>
  <c r="AT1133" i="6"/>
  <c r="AR1133" i="6"/>
  <c r="AQ1133" i="6"/>
  <c r="AU1133" i="6" s="1"/>
  <c r="AP1133" i="6"/>
  <c r="AS1133" i="6" s="1"/>
  <c r="W1133" i="6"/>
  <c r="V1133" i="6"/>
  <c r="AT1132" i="6"/>
  <c r="AR1132" i="6"/>
  <c r="AQ1132" i="6"/>
  <c r="AU1132" i="6" s="1"/>
  <c r="AP1132" i="6"/>
  <c r="AS1132" i="6" s="1"/>
  <c r="W1132" i="6"/>
  <c r="V1132" i="6"/>
  <c r="AT1131" i="6"/>
  <c r="AR1131" i="6"/>
  <c r="AQ1131" i="6"/>
  <c r="AU1131" i="6" s="1"/>
  <c r="AP1131" i="6"/>
  <c r="AS1131" i="6" s="1"/>
  <c r="W1131" i="6"/>
  <c r="V1131" i="6"/>
  <c r="AT1130" i="6"/>
  <c r="AR1130" i="6"/>
  <c r="AQ1130" i="6"/>
  <c r="AU1130" i="6" s="1"/>
  <c r="AP1130" i="6"/>
  <c r="AS1130" i="6" s="1"/>
  <c r="W1130" i="6"/>
  <c r="V1130" i="6"/>
  <c r="AT1129" i="6"/>
  <c r="AR1129" i="6"/>
  <c r="AO1129" i="6"/>
  <c r="AN1129" i="6"/>
  <c r="AM1129" i="6"/>
  <c r="AU1129" i="6" s="1"/>
  <c r="AL1129" i="6"/>
  <c r="AS1129" i="6" s="1"/>
  <c r="AK1129" i="6"/>
  <c r="AQ1129" i="6" s="1"/>
  <c r="AJ1129" i="6"/>
  <c r="AP1129" i="6" s="1"/>
  <c r="AI1129" i="6"/>
  <c r="AH1129" i="6"/>
  <c r="AG1129" i="6"/>
  <c r="AF1129" i="6"/>
  <c r="AE1129" i="6"/>
  <c r="AD1129" i="6"/>
  <c r="AC1129" i="6"/>
  <c r="AB1129" i="6"/>
  <c r="AA1129" i="6"/>
  <c r="Z1129" i="6"/>
  <c r="Y1129" i="6"/>
  <c r="X1129" i="6"/>
  <c r="U1129" i="6"/>
  <c r="T1129" i="6"/>
  <c r="S1129" i="6"/>
  <c r="R1129" i="6"/>
  <c r="Q1129" i="6"/>
  <c r="P1129" i="6"/>
  <c r="O1129" i="6"/>
  <c r="W1129" i="6" s="1"/>
  <c r="N1129" i="6"/>
  <c r="V1129" i="6" s="1"/>
  <c r="M1129" i="6"/>
  <c r="L1129" i="6"/>
  <c r="K1129" i="6"/>
  <c r="J1129" i="6"/>
  <c r="I1129" i="6"/>
  <c r="H1129" i="6"/>
  <c r="G1129" i="6"/>
  <c r="F1129" i="6"/>
  <c r="E1129" i="6"/>
  <c r="D1129" i="6"/>
  <c r="AT1128" i="6"/>
  <c r="AR1128" i="6"/>
  <c r="AQ1128" i="6"/>
  <c r="AU1128" i="6" s="1"/>
  <c r="AP1128" i="6"/>
  <c r="AS1128" i="6" s="1"/>
  <c r="W1128" i="6"/>
  <c r="V1128" i="6"/>
  <c r="AT1127" i="6"/>
  <c r="AR1127" i="6"/>
  <c r="AQ1127" i="6"/>
  <c r="AU1127" i="6" s="1"/>
  <c r="AP1127" i="6"/>
  <c r="AS1127" i="6" s="1"/>
  <c r="W1127" i="6"/>
  <c r="V1127" i="6"/>
  <c r="AT1126" i="6"/>
  <c r="AR1126" i="6"/>
  <c r="AQ1126" i="6"/>
  <c r="AU1126" i="6" s="1"/>
  <c r="AP1126" i="6"/>
  <c r="AS1126" i="6" s="1"/>
  <c r="W1126" i="6"/>
  <c r="V1126" i="6"/>
  <c r="AT1125" i="6"/>
  <c r="AR1125" i="6"/>
  <c r="AQ1125" i="6"/>
  <c r="AU1125" i="6" s="1"/>
  <c r="AP1125" i="6"/>
  <c r="AS1125" i="6" s="1"/>
  <c r="W1125" i="6"/>
  <c r="V1125" i="6"/>
  <c r="AT1124" i="6"/>
  <c r="AR1124" i="6"/>
  <c r="AQ1124" i="6"/>
  <c r="AU1124" i="6" s="1"/>
  <c r="AP1124" i="6"/>
  <c r="AS1124" i="6" s="1"/>
  <c r="W1124" i="6"/>
  <c r="V1124" i="6"/>
  <c r="AT1123" i="6"/>
  <c r="AR1123" i="6"/>
  <c r="AQ1123" i="6"/>
  <c r="AU1123" i="6" s="1"/>
  <c r="AP1123" i="6"/>
  <c r="AS1123" i="6" s="1"/>
  <c r="W1123" i="6"/>
  <c r="V1123" i="6"/>
  <c r="AT1122" i="6"/>
  <c r="AR1122" i="6"/>
  <c r="AQ1122" i="6"/>
  <c r="AU1122" i="6" s="1"/>
  <c r="AP1122" i="6"/>
  <c r="AS1122" i="6" s="1"/>
  <c r="W1122" i="6"/>
  <c r="V1122" i="6"/>
  <c r="AT1121" i="6"/>
  <c r="AR1121" i="6"/>
  <c r="AO1121" i="6"/>
  <c r="AN1121" i="6"/>
  <c r="AM1121" i="6"/>
  <c r="AU1121" i="6" s="1"/>
  <c r="AL1121" i="6"/>
  <c r="AS1121" i="6" s="1"/>
  <c r="AK1121" i="6"/>
  <c r="AQ1121" i="6" s="1"/>
  <c r="AJ1121" i="6"/>
  <c r="AP1121" i="6" s="1"/>
  <c r="U1121" i="6"/>
  <c r="T1121" i="6"/>
  <c r="S1121" i="6"/>
  <c r="W1121" i="6" s="1"/>
  <c r="R1121" i="6"/>
  <c r="V1121" i="6" s="1"/>
  <c r="AT1120" i="6"/>
  <c r="AR1120" i="6"/>
  <c r="AO1120" i="6"/>
  <c r="AN1120" i="6"/>
  <c r="AM1120" i="6"/>
  <c r="AU1120" i="6" s="1"/>
  <c r="AL1120" i="6"/>
  <c r="AS1120" i="6" s="1"/>
  <c r="AK1120" i="6"/>
  <c r="AQ1120" i="6" s="1"/>
  <c r="AJ1120" i="6"/>
  <c r="AP1120" i="6" s="1"/>
  <c r="AI1120" i="6"/>
  <c r="AH1120" i="6"/>
  <c r="AG1120" i="6"/>
  <c r="AF1120" i="6"/>
  <c r="AE1120" i="6"/>
  <c r="AD1120" i="6"/>
  <c r="AC1120" i="6"/>
  <c r="AB1120" i="6"/>
  <c r="AA1120" i="6"/>
  <c r="Z1120" i="6"/>
  <c r="Y1120" i="6"/>
  <c r="X1120" i="6"/>
  <c r="U1120" i="6"/>
  <c r="T1120" i="6"/>
  <c r="S1120" i="6"/>
  <c r="R1120" i="6"/>
  <c r="Q1120" i="6"/>
  <c r="P1120" i="6"/>
  <c r="O1120" i="6"/>
  <c r="W1120" i="6" s="1"/>
  <c r="N1120" i="6"/>
  <c r="V1120" i="6" s="1"/>
  <c r="M1120" i="6"/>
  <c r="L1120" i="6"/>
  <c r="K1120" i="6"/>
  <c r="J1120" i="6"/>
  <c r="I1120" i="6"/>
  <c r="H1120" i="6"/>
  <c r="G1120" i="6"/>
  <c r="F1120" i="6"/>
  <c r="E1120" i="6"/>
  <c r="D1120" i="6"/>
  <c r="AT1119" i="6"/>
  <c r="AR1119" i="6"/>
  <c r="AO1119" i="6"/>
  <c r="AN1119" i="6"/>
  <c r="AM1119" i="6"/>
  <c r="AL1119" i="6"/>
  <c r="AK1119" i="6"/>
  <c r="AQ1119" i="6" s="1"/>
  <c r="AJ1119" i="6"/>
  <c r="AP1119" i="6" s="1"/>
  <c r="AI1119" i="6"/>
  <c r="AH1119" i="6"/>
  <c r="AG1119" i="6"/>
  <c r="AF1119" i="6"/>
  <c r="AE1119" i="6"/>
  <c r="AD1119" i="6"/>
  <c r="AC1119" i="6"/>
  <c r="AB1119" i="6"/>
  <c r="AA1119" i="6"/>
  <c r="Z1119" i="6"/>
  <c r="Y1119" i="6"/>
  <c r="X1119" i="6"/>
  <c r="U1119" i="6"/>
  <c r="T1119" i="6"/>
  <c r="S1119" i="6"/>
  <c r="R1119" i="6"/>
  <c r="Q1119" i="6"/>
  <c r="P1119" i="6"/>
  <c r="O1119" i="6"/>
  <c r="W1119" i="6" s="1"/>
  <c r="N1119" i="6"/>
  <c r="V1119" i="6" s="1"/>
  <c r="K1119" i="6"/>
  <c r="J1119" i="6"/>
  <c r="I1119" i="6"/>
  <c r="H1119" i="6"/>
  <c r="G1119" i="6"/>
  <c r="F1119" i="6"/>
  <c r="E1119" i="6"/>
  <c r="D1119" i="6"/>
  <c r="AT1118" i="6"/>
  <c r="AR1118" i="6"/>
  <c r="AQ1118" i="6"/>
  <c r="AU1118" i="6" s="1"/>
  <c r="AP1118" i="6"/>
  <c r="AS1118" i="6" s="1"/>
  <c r="W1118" i="6"/>
  <c r="V1118" i="6"/>
  <c r="M1118" i="6"/>
  <c r="L1118" i="6"/>
  <c r="AT1117" i="6"/>
  <c r="AR1117" i="6"/>
  <c r="AQ1117" i="6"/>
  <c r="AU1117" i="6" s="1"/>
  <c r="AP1117" i="6"/>
  <c r="AS1117" i="6" s="1"/>
  <c r="W1117" i="6"/>
  <c r="V1117" i="6"/>
  <c r="M1117" i="6"/>
  <c r="L1117" i="6"/>
  <c r="AT1116" i="6"/>
  <c r="AR1116" i="6"/>
  <c r="AQ1116" i="6"/>
  <c r="AU1116" i="6" s="1"/>
  <c r="AP1116" i="6"/>
  <c r="AS1116" i="6" s="1"/>
  <c r="W1116" i="6"/>
  <c r="V1116" i="6"/>
  <c r="M1116" i="6"/>
  <c r="L1116" i="6"/>
  <c r="AT1115" i="6"/>
  <c r="AR1115" i="6"/>
  <c r="AQ1115" i="6"/>
  <c r="AU1115" i="6" s="1"/>
  <c r="AP1115" i="6"/>
  <c r="AS1115" i="6" s="1"/>
  <c r="W1115" i="6"/>
  <c r="V1115" i="6"/>
  <c r="AT1114" i="6"/>
  <c r="AR1114" i="6"/>
  <c r="AQ1114" i="6"/>
  <c r="AU1114" i="6" s="1"/>
  <c r="AP1114" i="6"/>
  <c r="AS1114" i="6" s="1"/>
  <c r="W1114" i="6"/>
  <c r="V1114" i="6"/>
  <c r="AT1113" i="6"/>
  <c r="AR1113" i="6"/>
  <c r="AQ1113" i="6"/>
  <c r="AU1113" i="6" s="1"/>
  <c r="AP1113" i="6"/>
  <c r="AS1113" i="6" s="1"/>
  <c r="W1113" i="6"/>
  <c r="V1113" i="6"/>
  <c r="AT1112" i="6"/>
  <c r="AR1112" i="6"/>
  <c r="AQ1112" i="6"/>
  <c r="AU1112" i="6" s="1"/>
  <c r="AP1112" i="6"/>
  <c r="AS1112" i="6" s="1"/>
  <c r="W1112" i="6"/>
  <c r="V1112" i="6"/>
  <c r="AT1111" i="6"/>
  <c r="AR1111" i="6"/>
  <c r="AQ1111" i="6"/>
  <c r="AU1111" i="6" s="1"/>
  <c r="AP1111" i="6"/>
  <c r="AS1111" i="6" s="1"/>
  <c r="W1111" i="6"/>
  <c r="V1111" i="6"/>
  <c r="AT1110" i="6"/>
  <c r="AR1110" i="6"/>
  <c r="AQ1110" i="6"/>
  <c r="AU1110" i="6" s="1"/>
  <c r="AP1110" i="6"/>
  <c r="AS1110" i="6" s="1"/>
  <c r="W1110" i="6"/>
  <c r="V1110" i="6"/>
  <c r="AT1109" i="6"/>
  <c r="AR1109" i="6"/>
  <c r="AQ1109" i="6"/>
  <c r="AU1109" i="6" s="1"/>
  <c r="AP1109" i="6"/>
  <c r="AS1109" i="6" s="1"/>
  <c r="W1109" i="6"/>
  <c r="V1109" i="6"/>
  <c r="AT1108" i="6"/>
  <c r="AR1108" i="6"/>
  <c r="AQ1108" i="6"/>
  <c r="AU1108" i="6" s="1"/>
  <c r="AP1108" i="6"/>
  <c r="AS1108" i="6" s="1"/>
  <c r="W1108" i="6"/>
  <c r="V1108" i="6"/>
  <c r="AT1107" i="6"/>
  <c r="AR1107" i="6"/>
  <c r="AQ1107" i="6"/>
  <c r="AU1107" i="6" s="1"/>
  <c r="AP1107" i="6"/>
  <c r="AS1107" i="6" s="1"/>
  <c r="W1107" i="6"/>
  <c r="V1107" i="6"/>
  <c r="AT1106" i="6"/>
  <c r="AR1106" i="6"/>
  <c r="AQ1106" i="6"/>
  <c r="AU1106" i="6" s="1"/>
  <c r="AP1106" i="6"/>
  <c r="AS1106" i="6" s="1"/>
  <c r="W1106" i="6"/>
  <c r="V1106" i="6"/>
  <c r="AT1105" i="6"/>
  <c r="AR1105" i="6"/>
  <c r="AQ1105" i="6"/>
  <c r="AU1105" i="6" s="1"/>
  <c r="AP1105" i="6"/>
  <c r="AS1105" i="6" s="1"/>
  <c r="W1105" i="6"/>
  <c r="V1105" i="6"/>
  <c r="AT1104" i="6"/>
  <c r="AR1104" i="6"/>
  <c r="AQ1104" i="6"/>
  <c r="AU1104" i="6" s="1"/>
  <c r="AP1104" i="6"/>
  <c r="AS1104" i="6" s="1"/>
  <c r="W1104" i="6"/>
  <c r="V1104" i="6"/>
  <c r="AT1103" i="6"/>
  <c r="AR1103" i="6"/>
  <c r="AQ1103" i="6"/>
  <c r="AU1103" i="6" s="1"/>
  <c r="AP1103" i="6"/>
  <c r="AS1103" i="6" s="1"/>
  <c r="W1103" i="6"/>
  <c r="V1103" i="6"/>
  <c r="AT1102" i="6"/>
  <c r="AR1102" i="6"/>
  <c r="AQ1102" i="6"/>
  <c r="AU1102" i="6" s="1"/>
  <c r="AP1102" i="6"/>
  <c r="AS1102" i="6" s="1"/>
  <c r="W1102" i="6"/>
  <c r="V1102" i="6"/>
  <c r="AT1101" i="6"/>
  <c r="AR1101" i="6"/>
  <c r="AQ1101" i="6"/>
  <c r="AU1101" i="6" s="1"/>
  <c r="AP1101" i="6"/>
  <c r="AS1101" i="6" s="1"/>
  <c r="W1101" i="6"/>
  <c r="V1101" i="6"/>
  <c r="AT1100" i="6"/>
  <c r="AR1100" i="6"/>
  <c r="AQ1100" i="6"/>
  <c r="AU1100" i="6" s="1"/>
  <c r="AP1100" i="6"/>
  <c r="AS1100" i="6" s="1"/>
  <c r="W1100" i="6"/>
  <c r="V1100" i="6"/>
  <c r="AT1099" i="6"/>
  <c r="AR1099" i="6"/>
  <c r="AQ1099" i="6"/>
  <c r="AU1099" i="6" s="1"/>
  <c r="AP1099" i="6"/>
  <c r="AS1099" i="6" s="1"/>
  <c r="W1099" i="6"/>
  <c r="V1099" i="6"/>
  <c r="AT1098" i="6"/>
  <c r="AR1098" i="6"/>
  <c r="AQ1098" i="6"/>
  <c r="AU1098" i="6" s="1"/>
  <c r="AP1098" i="6"/>
  <c r="AS1098" i="6" s="1"/>
  <c r="W1098" i="6"/>
  <c r="V1098" i="6"/>
  <c r="AT1097" i="6"/>
  <c r="AR1097" i="6"/>
  <c r="AQ1097" i="6"/>
  <c r="AU1097" i="6" s="1"/>
  <c r="AP1097" i="6"/>
  <c r="AS1097" i="6" s="1"/>
  <c r="W1097" i="6"/>
  <c r="V1097" i="6"/>
  <c r="AT1096" i="6"/>
  <c r="AR1096" i="6"/>
  <c r="AQ1096" i="6"/>
  <c r="AU1096" i="6" s="1"/>
  <c r="AP1096" i="6"/>
  <c r="AS1096" i="6" s="1"/>
  <c r="W1096" i="6"/>
  <c r="V1096" i="6"/>
  <c r="AT1095" i="6"/>
  <c r="AR1095" i="6"/>
  <c r="AQ1095" i="6"/>
  <c r="AU1095" i="6" s="1"/>
  <c r="AP1095" i="6"/>
  <c r="AS1095" i="6" s="1"/>
  <c r="W1095" i="6"/>
  <c r="V1095" i="6"/>
  <c r="AT1094" i="6"/>
  <c r="AR1094" i="6"/>
  <c r="AQ1094" i="6"/>
  <c r="AU1094" i="6" s="1"/>
  <c r="AP1094" i="6"/>
  <c r="AS1094" i="6" s="1"/>
  <c r="W1094" i="6"/>
  <c r="V1094" i="6"/>
  <c r="AT1093" i="6"/>
  <c r="AR1093" i="6"/>
  <c r="AQ1093" i="6"/>
  <c r="AU1093" i="6" s="1"/>
  <c r="AP1093" i="6"/>
  <c r="AS1093" i="6" s="1"/>
  <c r="W1093" i="6"/>
  <c r="V1093" i="6"/>
  <c r="AT1092" i="6"/>
  <c r="AR1092" i="6"/>
  <c r="AQ1092" i="6"/>
  <c r="AU1092" i="6" s="1"/>
  <c r="AP1092" i="6"/>
  <c r="AS1092" i="6" s="1"/>
  <c r="W1092" i="6"/>
  <c r="V1092" i="6"/>
  <c r="AT1091" i="6"/>
  <c r="AR1091" i="6"/>
  <c r="AQ1091" i="6"/>
  <c r="AU1091" i="6" s="1"/>
  <c r="AP1091" i="6"/>
  <c r="AS1091" i="6" s="1"/>
  <c r="W1091" i="6"/>
  <c r="V1091" i="6"/>
  <c r="AT1090" i="6"/>
  <c r="AR1090" i="6"/>
  <c r="AQ1090" i="6"/>
  <c r="AU1090" i="6" s="1"/>
  <c r="AP1090" i="6"/>
  <c r="AS1090" i="6" s="1"/>
  <c r="W1090" i="6"/>
  <c r="V1090" i="6"/>
  <c r="AT1089" i="6"/>
  <c r="AR1089" i="6"/>
  <c r="AQ1089" i="6"/>
  <c r="AU1089" i="6" s="1"/>
  <c r="AP1089" i="6"/>
  <c r="AS1089" i="6" s="1"/>
  <c r="W1089" i="6"/>
  <c r="V1089" i="6"/>
  <c r="AT1088" i="6"/>
  <c r="AR1088" i="6"/>
  <c r="AQ1088" i="6"/>
  <c r="AU1088" i="6" s="1"/>
  <c r="AP1088" i="6"/>
  <c r="AS1088" i="6" s="1"/>
  <c r="W1088" i="6"/>
  <c r="V1088" i="6"/>
  <c r="AT1087" i="6"/>
  <c r="AR1087" i="6"/>
  <c r="AQ1087" i="6"/>
  <c r="AU1087" i="6" s="1"/>
  <c r="AP1087" i="6"/>
  <c r="AS1087" i="6" s="1"/>
  <c r="W1087" i="6"/>
  <c r="V1087" i="6"/>
  <c r="AT1086" i="6"/>
  <c r="AR1086" i="6"/>
  <c r="AQ1086" i="6"/>
  <c r="AU1086" i="6" s="1"/>
  <c r="AP1086" i="6"/>
  <c r="AS1086" i="6" s="1"/>
  <c r="W1086" i="6"/>
  <c r="V1086" i="6"/>
  <c r="AT1085" i="6"/>
  <c r="AR1085" i="6"/>
  <c r="AQ1085" i="6"/>
  <c r="AU1085" i="6" s="1"/>
  <c r="AP1085" i="6"/>
  <c r="AS1085" i="6" s="1"/>
  <c r="W1085" i="6"/>
  <c r="V1085" i="6"/>
  <c r="AT1084" i="6"/>
  <c r="AR1084" i="6"/>
  <c r="AQ1084" i="6"/>
  <c r="AU1084" i="6" s="1"/>
  <c r="AP1084" i="6"/>
  <c r="AS1084" i="6" s="1"/>
  <c r="W1084" i="6"/>
  <c r="V1084" i="6"/>
  <c r="AT1083" i="6"/>
  <c r="AR1083" i="6"/>
  <c r="AQ1083" i="6"/>
  <c r="AU1083" i="6" s="1"/>
  <c r="AP1083" i="6"/>
  <c r="AS1083" i="6" s="1"/>
  <c r="W1083" i="6"/>
  <c r="V1083" i="6"/>
  <c r="AT1082" i="6"/>
  <c r="AR1082" i="6"/>
  <c r="AQ1082" i="6"/>
  <c r="AU1082" i="6" s="1"/>
  <c r="AP1082" i="6"/>
  <c r="AS1082" i="6" s="1"/>
  <c r="W1082" i="6"/>
  <c r="V1082" i="6"/>
  <c r="AT1081" i="6"/>
  <c r="AR1081" i="6"/>
  <c r="AQ1081" i="6"/>
  <c r="AU1081" i="6" s="1"/>
  <c r="AP1081" i="6"/>
  <c r="AS1081" i="6" s="1"/>
  <c r="W1081" i="6"/>
  <c r="V1081" i="6"/>
  <c r="AT1080" i="6"/>
  <c r="AR1080" i="6"/>
  <c r="AQ1080" i="6"/>
  <c r="AU1080" i="6" s="1"/>
  <c r="AP1080" i="6"/>
  <c r="AS1080" i="6" s="1"/>
  <c r="W1080" i="6"/>
  <c r="V1080" i="6"/>
  <c r="AT1079" i="6"/>
  <c r="AR1079" i="6"/>
  <c r="AQ1079" i="6"/>
  <c r="AU1079" i="6" s="1"/>
  <c r="AP1079" i="6"/>
  <c r="AS1079" i="6" s="1"/>
  <c r="W1079" i="6"/>
  <c r="V1079" i="6"/>
  <c r="AT1078" i="6"/>
  <c r="AR1078" i="6"/>
  <c r="AQ1078" i="6"/>
  <c r="AU1078" i="6" s="1"/>
  <c r="AP1078" i="6"/>
  <c r="AS1078" i="6" s="1"/>
  <c r="W1078" i="6"/>
  <c r="V1078" i="6"/>
  <c r="AT1077" i="6"/>
  <c r="AR1077" i="6"/>
  <c r="AQ1077" i="6"/>
  <c r="AU1077" i="6" s="1"/>
  <c r="AP1077" i="6"/>
  <c r="AS1077" i="6" s="1"/>
  <c r="W1077" i="6"/>
  <c r="V1077" i="6"/>
  <c r="AT1076" i="6"/>
  <c r="AR1076" i="6"/>
  <c r="AQ1076" i="6"/>
  <c r="AU1076" i="6" s="1"/>
  <c r="AP1076" i="6"/>
  <c r="AS1076" i="6" s="1"/>
  <c r="W1076" i="6"/>
  <c r="V1076" i="6"/>
  <c r="AT1075" i="6"/>
  <c r="AR1075" i="6"/>
  <c r="AQ1075" i="6"/>
  <c r="AU1075" i="6" s="1"/>
  <c r="AP1075" i="6"/>
  <c r="AS1075" i="6" s="1"/>
  <c r="W1075" i="6"/>
  <c r="V1075" i="6"/>
  <c r="AT1074" i="6"/>
  <c r="AR1074" i="6"/>
  <c r="AQ1074" i="6"/>
  <c r="AU1074" i="6" s="1"/>
  <c r="AP1074" i="6"/>
  <c r="AS1074" i="6" s="1"/>
  <c r="W1074" i="6"/>
  <c r="V1074" i="6"/>
  <c r="AT1073" i="6"/>
  <c r="AR1073" i="6"/>
  <c r="AQ1073" i="6"/>
  <c r="AU1073" i="6" s="1"/>
  <c r="AP1073" i="6"/>
  <c r="AS1073" i="6" s="1"/>
  <c r="W1073" i="6"/>
  <c r="V1073" i="6"/>
  <c r="AT1072" i="6"/>
  <c r="AR1072" i="6"/>
  <c r="AQ1072" i="6"/>
  <c r="AU1072" i="6" s="1"/>
  <c r="AP1072" i="6"/>
  <c r="AS1072" i="6" s="1"/>
  <c r="W1072" i="6"/>
  <c r="V1072" i="6"/>
  <c r="AT1071" i="6"/>
  <c r="AR1071" i="6"/>
  <c r="AQ1071" i="6"/>
  <c r="AU1071" i="6" s="1"/>
  <c r="AP1071" i="6"/>
  <c r="AS1071" i="6" s="1"/>
  <c r="W1071" i="6"/>
  <c r="V1071" i="6"/>
  <c r="AT1070" i="6"/>
  <c r="AR1070" i="6"/>
  <c r="AQ1070" i="6"/>
  <c r="AU1070" i="6" s="1"/>
  <c r="AP1070" i="6"/>
  <c r="AS1070" i="6" s="1"/>
  <c r="W1070" i="6"/>
  <c r="V1070" i="6"/>
  <c r="AT1069" i="6"/>
  <c r="AR1069" i="6"/>
  <c r="AQ1069" i="6"/>
  <c r="AU1069" i="6" s="1"/>
  <c r="AP1069" i="6"/>
  <c r="AS1069" i="6" s="1"/>
  <c r="W1069" i="6"/>
  <c r="V1069" i="6"/>
  <c r="AT1068" i="6"/>
  <c r="AR1068" i="6"/>
  <c r="AQ1068" i="6"/>
  <c r="AU1068" i="6" s="1"/>
  <c r="AP1068" i="6"/>
  <c r="AS1068" i="6" s="1"/>
  <c r="W1068" i="6"/>
  <c r="V1068" i="6"/>
  <c r="AT1067" i="6"/>
  <c r="AR1067" i="6"/>
  <c r="AQ1067" i="6"/>
  <c r="AU1067" i="6" s="1"/>
  <c r="AP1067" i="6"/>
  <c r="AS1067" i="6" s="1"/>
  <c r="W1067" i="6"/>
  <c r="V1067" i="6"/>
  <c r="AT1066" i="6"/>
  <c r="AR1066" i="6"/>
  <c r="AQ1066" i="6"/>
  <c r="AU1066" i="6" s="1"/>
  <c r="AP1066" i="6"/>
  <c r="AS1066" i="6" s="1"/>
  <c r="W1066" i="6"/>
  <c r="V1066" i="6"/>
  <c r="AT1065" i="6"/>
  <c r="AR1065" i="6"/>
  <c r="AQ1065" i="6"/>
  <c r="AU1065" i="6" s="1"/>
  <c r="AP1065" i="6"/>
  <c r="AS1065" i="6" s="1"/>
  <c r="W1065" i="6"/>
  <c r="V1065" i="6"/>
  <c r="AT1064" i="6"/>
  <c r="AR1064" i="6"/>
  <c r="AQ1064" i="6"/>
  <c r="AU1064" i="6" s="1"/>
  <c r="AP1064" i="6"/>
  <c r="AS1064" i="6" s="1"/>
  <c r="W1064" i="6"/>
  <c r="V1064" i="6"/>
  <c r="AT1063" i="6"/>
  <c r="AR1063" i="6"/>
  <c r="AQ1063" i="6"/>
  <c r="AU1063" i="6" s="1"/>
  <c r="AP1063" i="6"/>
  <c r="AS1063" i="6" s="1"/>
  <c r="W1063" i="6"/>
  <c r="V1063" i="6"/>
  <c r="AT1062" i="6"/>
  <c r="AR1062" i="6"/>
  <c r="AQ1062" i="6"/>
  <c r="AU1062" i="6" s="1"/>
  <c r="AP1062" i="6"/>
  <c r="AS1062" i="6" s="1"/>
  <c r="W1062" i="6"/>
  <c r="V1062" i="6"/>
  <c r="AT1061" i="6"/>
  <c r="AR1061" i="6"/>
  <c r="AQ1061" i="6"/>
  <c r="AU1061" i="6" s="1"/>
  <c r="AP1061" i="6"/>
  <c r="AS1061" i="6" s="1"/>
  <c r="W1061" i="6"/>
  <c r="V1061" i="6"/>
  <c r="AT1060" i="6"/>
  <c r="AR1060" i="6"/>
  <c r="AQ1060" i="6"/>
  <c r="AU1060" i="6" s="1"/>
  <c r="AP1060" i="6"/>
  <c r="AS1060" i="6" s="1"/>
  <c r="W1060" i="6"/>
  <c r="V1060" i="6"/>
  <c r="AT1059" i="6"/>
  <c r="AR1059" i="6"/>
  <c r="AQ1059" i="6"/>
  <c r="AU1059" i="6" s="1"/>
  <c r="AP1059" i="6"/>
  <c r="AS1059" i="6" s="1"/>
  <c r="W1059" i="6"/>
  <c r="V1059" i="6"/>
  <c r="AT1058" i="6"/>
  <c r="AR1058" i="6"/>
  <c r="AQ1058" i="6"/>
  <c r="AU1058" i="6" s="1"/>
  <c r="AP1058" i="6"/>
  <c r="AS1058" i="6" s="1"/>
  <c r="W1058" i="6"/>
  <c r="V1058" i="6"/>
  <c r="AT1057" i="6"/>
  <c r="AR1057" i="6"/>
  <c r="AQ1057" i="6"/>
  <c r="AU1057" i="6" s="1"/>
  <c r="AP1057" i="6"/>
  <c r="AS1057" i="6" s="1"/>
  <c r="W1057" i="6"/>
  <c r="V1057" i="6"/>
  <c r="AT1056" i="6"/>
  <c r="AR1056" i="6"/>
  <c r="AQ1056" i="6"/>
  <c r="AU1056" i="6" s="1"/>
  <c r="AP1056" i="6"/>
  <c r="AS1056" i="6" s="1"/>
  <c r="W1056" i="6"/>
  <c r="V1056" i="6"/>
  <c r="AT1055" i="6"/>
  <c r="AR1055" i="6"/>
  <c r="AQ1055" i="6"/>
  <c r="AU1055" i="6" s="1"/>
  <c r="AP1055" i="6"/>
  <c r="AS1055" i="6" s="1"/>
  <c r="W1055" i="6"/>
  <c r="V1055" i="6"/>
  <c r="AT1054" i="6"/>
  <c r="AR1054" i="6"/>
  <c r="AQ1054" i="6"/>
  <c r="AU1054" i="6" s="1"/>
  <c r="AP1054" i="6"/>
  <c r="AS1054" i="6" s="1"/>
  <c r="W1054" i="6"/>
  <c r="V1054" i="6"/>
  <c r="AT1053" i="6"/>
  <c r="AR1053" i="6"/>
  <c r="AQ1053" i="6"/>
  <c r="AU1053" i="6" s="1"/>
  <c r="AP1053" i="6"/>
  <c r="AS1053" i="6" s="1"/>
  <c r="W1053" i="6"/>
  <c r="V1053" i="6"/>
  <c r="AT1052" i="6"/>
  <c r="AR1052" i="6"/>
  <c r="AQ1052" i="6"/>
  <c r="AU1052" i="6" s="1"/>
  <c r="AP1052" i="6"/>
  <c r="AS1052" i="6" s="1"/>
  <c r="W1052" i="6"/>
  <c r="V1052" i="6"/>
  <c r="AT1051" i="6"/>
  <c r="AR1051" i="6"/>
  <c r="AQ1051" i="6"/>
  <c r="AU1051" i="6" s="1"/>
  <c r="AP1051" i="6"/>
  <c r="AS1051" i="6" s="1"/>
  <c r="W1051" i="6"/>
  <c r="V1051" i="6"/>
  <c r="AT1050" i="6"/>
  <c r="AR1050" i="6"/>
  <c r="AQ1050" i="6"/>
  <c r="AU1050" i="6" s="1"/>
  <c r="AP1050" i="6"/>
  <c r="AS1050" i="6" s="1"/>
  <c r="W1050" i="6"/>
  <c r="V1050" i="6"/>
  <c r="AT1049" i="6"/>
  <c r="AR1049" i="6"/>
  <c r="AQ1049" i="6"/>
  <c r="AU1049" i="6" s="1"/>
  <c r="AP1049" i="6"/>
  <c r="AS1049" i="6" s="1"/>
  <c r="W1049" i="6"/>
  <c r="V1049" i="6"/>
  <c r="AT1048" i="6"/>
  <c r="AR1048" i="6"/>
  <c r="AQ1048" i="6"/>
  <c r="AU1048" i="6" s="1"/>
  <c r="AP1048" i="6"/>
  <c r="AS1048" i="6" s="1"/>
  <c r="W1048" i="6"/>
  <c r="V1048" i="6"/>
  <c r="AT1047" i="6"/>
  <c r="AR1047" i="6"/>
  <c r="AQ1047" i="6"/>
  <c r="AU1047" i="6" s="1"/>
  <c r="AP1047" i="6"/>
  <c r="AS1047" i="6" s="1"/>
  <c r="W1047" i="6"/>
  <c r="V1047" i="6"/>
  <c r="AT1046" i="6"/>
  <c r="AR1046" i="6"/>
  <c r="AQ1046" i="6"/>
  <c r="AU1046" i="6" s="1"/>
  <c r="AP1046" i="6"/>
  <c r="AS1046" i="6" s="1"/>
  <c r="W1046" i="6"/>
  <c r="V1046" i="6"/>
  <c r="AT1045" i="6"/>
  <c r="AR1045" i="6"/>
  <c r="AQ1045" i="6"/>
  <c r="AU1045" i="6" s="1"/>
  <c r="AP1045" i="6"/>
  <c r="AS1045" i="6" s="1"/>
  <c r="W1045" i="6"/>
  <c r="V1045" i="6"/>
  <c r="AT1044" i="6"/>
  <c r="AR1044" i="6"/>
  <c r="AQ1044" i="6"/>
  <c r="AU1044" i="6" s="1"/>
  <c r="AP1044" i="6"/>
  <c r="AS1044" i="6" s="1"/>
  <c r="W1044" i="6"/>
  <c r="V1044" i="6"/>
  <c r="AT1043" i="6"/>
  <c r="AR1043" i="6"/>
  <c r="AQ1043" i="6"/>
  <c r="AU1043" i="6" s="1"/>
  <c r="AP1043" i="6"/>
  <c r="AS1043" i="6" s="1"/>
  <c r="W1043" i="6"/>
  <c r="V1043" i="6"/>
  <c r="AT1042" i="6"/>
  <c r="AR1042" i="6"/>
  <c r="AQ1042" i="6"/>
  <c r="AU1042" i="6" s="1"/>
  <c r="AP1042" i="6"/>
  <c r="AS1042" i="6" s="1"/>
  <c r="W1042" i="6"/>
  <c r="V1042" i="6"/>
  <c r="AT1041" i="6"/>
  <c r="AR1041" i="6"/>
  <c r="AQ1041" i="6"/>
  <c r="AU1041" i="6" s="1"/>
  <c r="AP1041" i="6"/>
  <c r="AS1041" i="6" s="1"/>
  <c r="W1041" i="6"/>
  <c r="V1041" i="6"/>
  <c r="AT1040" i="6"/>
  <c r="AR1040" i="6"/>
  <c r="AQ1040" i="6"/>
  <c r="AU1040" i="6" s="1"/>
  <c r="AP1040" i="6"/>
  <c r="AS1040" i="6" s="1"/>
  <c r="W1040" i="6"/>
  <c r="V1040" i="6"/>
  <c r="AT1039" i="6"/>
  <c r="AR1039" i="6"/>
  <c r="AQ1039" i="6"/>
  <c r="AU1039" i="6" s="1"/>
  <c r="AP1039" i="6"/>
  <c r="AS1039" i="6" s="1"/>
  <c r="W1039" i="6"/>
  <c r="V1039" i="6"/>
  <c r="AT1038" i="6"/>
  <c r="AR1038" i="6"/>
  <c r="AQ1038" i="6"/>
  <c r="AU1038" i="6" s="1"/>
  <c r="AP1038" i="6"/>
  <c r="AS1038" i="6" s="1"/>
  <c r="W1038" i="6"/>
  <c r="V1038" i="6"/>
  <c r="AT1037" i="6"/>
  <c r="AR1037" i="6"/>
  <c r="AQ1037" i="6"/>
  <c r="AU1037" i="6" s="1"/>
  <c r="AP1037" i="6"/>
  <c r="AS1037" i="6" s="1"/>
  <c r="W1037" i="6"/>
  <c r="V1037" i="6"/>
  <c r="AT1036" i="6"/>
  <c r="AR1036" i="6"/>
  <c r="AQ1036" i="6"/>
  <c r="AU1036" i="6" s="1"/>
  <c r="AP1036" i="6"/>
  <c r="AS1036" i="6" s="1"/>
  <c r="W1036" i="6"/>
  <c r="V1036" i="6"/>
  <c r="AT1035" i="6"/>
  <c r="AR1035" i="6"/>
  <c r="AQ1035" i="6"/>
  <c r="AU1035" i="6" s="1"/>
  <c r="AP1035" i="6"/>
  <c r="AS1035" i="6" s="1"/>
  <c r="W1035" i="6"/>
  <c r="V1035" i="6"/>
  <c r="AT1034" i="6"/>
  <c r="AR1034" i="6"/>
  <c r="AQ1034" i="6"/>
  <c r="AU1034" i="6" s="1"/>
  <c r="AP1034" i="6"/>
  <c r="AS1034" i="6" s="1"/>
  <c r="W1034" i="6"/>
  <c r="V1034" i="6"/>
  <c r="AT1033" i="6"/>
  <c r="AR1033" i="6"/>
  <c r="AQ1033" i="6"/>
  <c r="AU1033" i="6" s="1"/>
  <c r="AP1033" i="6"/>
  <c r="AS1033" i="6" s="1"/>
  <c r="W1033" i="6"/>
  <c r="V1033" i="6"/>
  <c r="AT1032" i="6"/>
  <c r="AR1032" i="6"/>
  <c r="AQ1032" i="6"/>
  <c r="AU1032" i="6" s="1"/>
  <c r="AP1032" i="6"/>
  <c r="AS1032" i="6" s="1"/>
  <c r="W1032" i="6"/>
  <c r="V1032" i="6"/>
  <c r="AT1031" i="6"/>
  <c r="AR1031" i="6"/>
  <c r="AQ1031" i="6"/>
  <c r="AU1031" i="6" s="1"/>
  <c r="AP1031" i="6"/>
  <c r="AS1031" i="6" s="1"/>
  <c r="W1031" i="6"/>
  <c r="V1031" i="6"/>
  <c r="AT1030" i="6"/>
  <c r="AR1030" i="6"/>
  <c r="AQ1030" i="6"/>
  <c r="AU1030" i="6" s="1"/>
  <c r="AP1030" i="6"/>
  <c r="AS1030" i="6" s="1"/>
  <c r="W1030" i="6"/>
  <c r="V1030" i="6"/>
  <c r="AT1029" i="6"/>
  <c r="AS1029" i="6"/>
  <c r="AR1029" i="6"/>
  <c r="AQ1029" i="6"/>
  <c r="AU1029" i="6" s="1"/>
  <c r="AP1029" i="6"/>
  <c r="W1029" i="6"/>
  <c r="V1029" i="6"/>
  <c r="AT1028" i="6"/>
  <c r="AS1028" i="6"/>
  <c r="AR1028" i="6"/>
  <c r="AQ1028" i="6"/>
  <c r="AU1028" i="6" s="1"/>
  <c r="AP1028" i="6"/>
  <c r="W1028" i="6"/>
  <c r="V1028" i="6"/>
  <c r="AT1027" i="6"/>
  <c r="AS1027" i="6"/>
  <c r="AR1027" i="6"/>
  <c r="AQ1027" i="6"/>
  <c r="AU1027" i="6" s="1"/>
  <c r="AP1027" i="6"/>
  <c r="W1027" i="6"/>
  <c r="V1027" i="6"/>
  <c r="AT1026" i="6"/>
  <c r="AS1026" i="6"/>
  <c r="AR1026" i="6"/>
  <c r="AQ1026" i="6"/>
  <c r="AU1026" i="6" s="1"/>
  <c r="AP1026" i="6"/>
  <c r="W1026" i="6"/>
  <c r="V1026" i="6"/>
  <c r="AT1025" i="6"/>
  <c r="AS1025" i="6"/>
  <c r="AR1025" i="6"/>
  <c r="AQ1025" i="6"/>
  <c r="AU1025" i="6" s="1"/>
  <c r="AP1025" i="6"/>
  <c r="W1025" i="6"/>
  <c r="V1025" i="6"/>
  <c r="AT1024" i="6"/>
  <c r="AS1024" i="6"/>
  <c r="AR1024" i="6"/>
  <c r="AQ1024" i="6"/>
  <c r="AU1024" i="6" s="1"/>
  <c r="AP1024" i="6"/>
  <c r="W1024" i="6"/>
  <c r="V1024" i="6"/>
  <c r="AT1023" i="6"/>
  <c r="AS1023" i="6"/>
  <c r="AR1023" i="6"/>
  <c r="AQ1023" i="6"/>
  <c r="AU1023" i="6" s="1"/>
  <c r="AP1023" i="6"/>
  <c r="W1023" i="6"/>
  <c r="V1023" i="6"/>
  <c r="AT1022" i="6"/>
  <c r="AS1022" i="6"/>
  <c r="AR1022" i="6"/>
  <c r="AQ1022" i="6"/>
  <c r="AU1022" i="6" s="1"/>
  <c r="AP1022" i="6"/>
  <c r="W1022" i="6"/>
  <c r="V1022" i="6"/>
  <c r="AT1021" i="6"/>
  <c r="AS1021" i="6"/>
  <c r="AR1021" i="6"/>
  <c r="AQ1021" i="6"/>
  <c r="AU1021" i="6" s="1"/>
  <c r="AP1021" i="6"/>
  <c r="W1021" i="6"/>
  <c r="V1021" i="6"/>
  <c r="AT1020" i="6"/>
  <c r="AS1020" i="6"/>
  <c r="AR1020" i="6"/>
  <c r="AQ1020" i="6"/>
  <c r="AU1020" i="6" s="1"/>
  <c r="AP1020" i="6"/>
  <c r="W1020" i="6"/>
  <c r="V1020" i="6"/>
  <c r="AT1019" i="6"/>
  <c r="AS1019" i="6"/>
  <c r="AR1019" i="6"/>
  <c r="AQ1019" i="6"/>
  <c r="AU1019" i="6" s="1"/>
  <c r="AP1019" i="6"/>
  <c r="W1019" i="6"/>
  <c r="V1019" i="6"/>
  <c r="AT1018" i="6"/>
  <c r="AS1018" i="6"/>
  <c r="AR1018" i="6"/>
  <c r="AQ1018" i="6"/>
  <c r="AU1018" i="6" s="1"/>
  <c r="AP1018" i="6"/>
  <c r="W1018" i="6"/>
  <c r="V1018" i="6"/>
  <c r="AT1017" i="6"/>
  <c r="AS1017" i="6"/>
  <c r="AR1017" i="6"/>
  <c r="AQ1017" i="6"/>
  <c r="AU1017" i="6" s="1"/>
  <c r="AP1017" i="6"/>
  <c r="W1017" i="6"/>
  <c r="V1017" i="6"/>
  <c r="AT1016" i="6"/>
  <c r="AS1016" i="6"/>
  <c r="AR1016" i="6"/>
  <c r="AQ1016" i="6"/>
  <c r="AU1016" i="6" s="1"/>
  <c r="AP1016" i="6"/>
  <c r="W1016" i="6"/>
  <c r="V1016" i="6"/>
  <c r="AT1015" i="6"/>
  <c r="AS1015" i="6"/>
  <c r="AR1015" i="6"/>
  <c r="AQ1015" i="6"/>
  <c r="AU1015" i="6" s="1"/>
  <c r="AP1015" i="6"/>
  <c r="W1015" i="6"/>
  <c r="V1015" i="6"/>
  <c r="AT1014" i="6"/>
  <c r="AS1014" i="6"/>
  <c r="AR1014" i="6"/>
  <c r="AQ1014" i="6"/>
  <c r="AU1014" i="6" s="1"/>
  <c r="AP1014" i="6"/>
  <c r="W1014" i="6"/>
  <c r="V1014" i="6"/>
  <c r="AT1013" i="6"/>
  <c r="AS1013" i="6"/>
  <c r="AR1013" i="6"/>
  <c r="AQ1013" i="6"/>
  <c r="AU1013" i="6" s="1"/>
  <c r="AP1013" i="6"/>
  <c r="W1013" i="6"/>
  <c r="V1013" i="6"/>
  <c r="AT1012" i="6"/>
  <c r="AS1012" i="6"/>
  <c r="AR1012" i="6"/>
  <c r="AQ1012" i="6"/>
  <c r="AU1012" i="6" s="1"/>
  <c r="AP1012" i="6"/>
  <c r="W1012" i="6"/>
  <c r="V1012" i="6"/>
  <c r="AT1011" i="6"/>
  <c r="AS1011" i="6"/>
  <c r="AR1011" i="6"/>
  <c r="AQ1011" i="6"/>
  <c r="AU1011" i="6" s="1"/>
  <c r="AP1011" i="6"/>
  <c r="W1011" i="6"/>
  <c r="V1011" i="6"/>
  <c r="AT1010" i="6"/>
  <c r="AS1010" i="6"/>
  <c r="AR1010" i="6"/>
  <c r="AQ1010" i="6"/>
  <c r="AU1010" i="6" s="1"/>
  <c r="AP1010" i="6"/>
  <c r="W1010" i="6"/>
  <c r="V1010" i="6"/>
  <c r="AT1009" i="6"/>
  <c r="AS1009" i="6"/>
  <c r="AR1009" i="6"/>
  <c r="AQ1009" i="6"/>
  <c r="AU1009" i="6" s="1"/>
  <c r="AP1009" i="6"/>
  <c r="W1009" i="6"/>
  <c r="V1009" i="6"/>
  <c r="AT1008" i="6"/>
  <c r="AS1008" i="6"/>
  <c r="AR1008" i="6"/>
  <c r="AQ1008" i="6"/>
  <c r="AU1008" i="6" s="1"/>
  <c r="AP1008" i="6"/>
  <c r="W1008" i="6"/>
  <c r="V1008" i="6"/>
  <c r="AT1007" i="6"/>
  <c r="AS1007" i="6"/>
  <c r="AR1007" i="6"/>
  <c r="AQ1007" i="6"/>
  <c r="AU1007" i="6" s="1"/>
  <c r="AP1007" i="6"/>
  <c r="W1007" i="6"/>
  <c r="V1007" i="6"/>
  <c r="AT1006" i="6"/>
  <c r="AS1006" i="6"/>
  <c r="AR1006" i="6"/>
  <c r="AQ1006" i="6"/>
  <c r="AU1006" i="6" s="1"/>
  <c r="AP1006" i="6"/>
  <c r="W1006" i="6"/>
  <c r="V1006" i="6"/>
  <c r="AT1005" i="6"/>
  <c r="AS1005" i="6"/>
  <c r="AR1005" i="6"/>
  <c r="AQ1005" i="6"/>
  <c r="AU1005" i="6" s="1"/>
  <c r="AP1005" i="6"/>
  <c r="W1005" i="6"/>
  <c r="V1005" i="6"/>
  <c r="AT1004" i="6"/>
  <c r="AS1004" i="6"/>
  <c r="AR1004" i="6"/>
  <c r="AQ1004" i="6"/>
  <c r="AU1004" i="6" s="1"/>
  <c r="AP1004" i="6"/>
  <c r="W1004" i="6"/>
  <c r="V1004" i="6"/>
  <c r="AT1003" i="6"/>
  <c r="AS1003" i="6"/>
  <c r="AR1003" i="6"/>
  <c r="AQ1003" i="6"/>
  <c r="AU1003" i="6" s="1"/>
  <c r="AP1003" i="6"/>
  <c r="W1003" i="6"/>
  <c r="V1003" i="6"/>
  <c r="AT1002" i="6"/>
  <c r="AS1002" i="6"/>
  <c r="AR1002" i="6"/>
  <c r="AQ1002" i="6"/>
  <c r="AU1002" i="6" s="1"/>
  <c r="AP1002" i="6"/>
  <c r="W1002" i="6"/>
  <c r="V1002" i="6"/>
  <c r="AT1001" i="6"/>
  <c r="AS1001" i="6"/>
  <c r="AR1001" i="6"/>
  <c r="AQ1001" i="6"/>
  <c r="AU1001" i="6" s="1"/>
  <c r="AP1001" i="6"/>
  <c r="W1001" i="6"/>
  <c r="V1001" i="6"/>
  <c r="AT1000" i="6"/>
  <c r="AS1000" i="6"/>
  <c r="AR1000" i="6"/>
  <c r="AQ1000" i="6"/>
  <c r="AU1000" i="6" s="1"/>
  <c r="AP1000" i="6"/>
  <c r="W1000" i="6"/>
  <c r="V1000" i="6"/>
  <c r="AT999" i="6"/>
  <c r="AS999" i="6"/>
  <c r="AR999" i="6"/>
  <c r="AQ999" i="6"/>
  <c r="AU999" i="6" s="1"/>
  <c r="AP999" i="6"/>
  <c r="W999" i="6"/>
  <c r="V999" i="6"/>
  <c r="AT998" i="6"/>
  <c r="AS998" i="6"/>
  <c r="AR998" i="6"/>
  <c r="AQ998" i="6"/>
  <c r="AU998" i="6" s="1"/>
  <c r="AP998" i="6"/>
  <c r="W998" i="6"/>
  <c r="V998" i="6"/>
  <c r="AT997" i="6"/>
  <c r="AS997" i="6"/>
  <c r="AR997" i="6"/>
  <c r="AQ997" i="6"/>
  <c r="AU997" i="6" s="1"/>
  <c r="AP997" i="6"/>
  <c r="W997" i="6"/>
  <c r="V997" i="6"/>
  <c r="AT996" i="6"/>
  <c r="AS996" i="6"/>
  <c r="AR996" i="6"/>
  <c r="AQ996" i="6"/>
  <c r="AU996" i="6" s="1"/>
  <c r="AP996" i="6"/>
  <c r="W996" i="6"/>
  <c r="V996" i="6"/>
  <c r="AT995" i="6"/>
  <c r="AS995" i="6"/>
  <c r="AR995" i="6"/>
  <c r="AQ995" i="6"/>
  <c r="AU995" i="6" s="1"/>
  <c r="AP995" i="6"/>
  <c r="W995" i="6"/>
  <c r="V995" i="6"/>
  <c r="AT994" i="6"/>
  <c r="AS994" i="6"/>
  <c r="AR994" i="6"/>
  <c r="AQ994" i="6"/>
  <c r="AU994" i="6" s="1"/>
  <c r="AP994" i="6"/>
  <c r="W994" i="6"/>
  <c r="V994" i="6"/>
  <c r="AT993" i="6"/>
  <c r="AS993" i="6"/>
  <c r="AR993" i="6"/>
  <c r="AQ993" i="6"/>
  <c r="AU993" i="6" s="1"/>
  <c r="AP993" i="6"/>
  <c r="W993" i="6"/>
  <c r="V993" i="6"/>
  <c r="AT992" i="6"/>
  <c r="AS992" i="6"/>
  <c r="AR992" i="6"/>
  <c r="AQ992" i="6"/>
  <c r="AU992" i="6" s="1"/>
  <c r="AP992" i="6"/>
  <c r="W992" i="6"/>
  <c r="V992" i="6"/>
  <c r="AT991" i="6"/>
  <c r="AS991" i="6"/>
  <c r="AR991" i="6"/>
  <c r="AQ991" i="6"/>
  <c r="AU991" i="6" s="1"/>
  <c r="AP991" i="6"/>
  <c r="W991" i="6"/>
  <c r="V991" i="6"/>
  <c r="AT990" i="6"/>
  <c r="AS990" i="6"/>
  <c r="AR990" i="6"/>
  <c r="AQ990" i="6"/>
  <c r="AU990" i="6" s="1"/>
  <c r="AP990" i="6"/>
  <c r="W990" i="6"/>
  <c r="V990" i="6"/>
  <c r="AT989" i="6"/>
  <c r="AS989" i="6"/>
  <c r="AR989" i="6"/>
  <c r="AQ989" i="6"/>
  <c r="AU989" i="6" s="1"/>
  <c r="AP989" i="6"/>
  <c r="W989" i="6"/>
  <c r="V989" i="6"/>
  <c r="AT988" i="6"/>
  <c r="AS988" i="6"/>
  <c r="AR988" i="6"/>
  <c r="AQ988" i="6"/>
  <c r="AU988" i="6" s="1"/>
  <c r="AP988" i="6"/>
  <c r="W988" i="6"/>
  <c r="V988" i="6"/>
  <c r="AT987" i="6"/>
  <c r="AS987" i="6"/>
  <c r="AR987" i="6"/>
  <c r="AQ987" i="6"/>
  <c r="AU987" i="6" s="1"/>
  <c r="AP987" i="6"/>
  <c r="W987" i="6"/>
  <c r="V987" i="6"/>
  <c r="AT986" i="6"/>
  <c r="AS986" i="6"/>
  <c r="AR986" i="6"/>
  <c r="AQ986" i="6"/>
  <c r="AU986" i="6" s="1"/>
  <c r="AP986" i="6"/>
  <c r="W986" i="6"/>
  <c r="V986" i="6"/>
  <c r="AT985" i="6"/>
  <c r="AS985" i="6"/>
  <c r="AR985" i="6"/>
  <c r="AQ985" i="6"/>
  <c r="AU985" i="6" s="1"/>
  <c r="AP985" i="6"/>
  <c r="W985" i="6"/>
  <c r="V985" i="6"/>
  <c r="AT984" i="6"/>
  <c r="AS984" i="6"/>
  <c r="AR984" i="6"/>
  <c r="AQ984" i="6"/>
  <c r="AU984" i="6" s="1"/>
  <c r="AP984" i="6"/>
  <c r="W984" i="6"/>
  <c r="V984" i="6"/>
  <c r="AT983" i="6"/>
  <c r="AS983" i="6"/>
  <c r="AR983" i="6"/>
  <c r="AQ983" i="6"/>
  <c r="AU983" i="6" s="1"/>
  <c r="AP983" i="6"/>
  <c r="W983" i="6"/>
  <c r="V983" i="6"/>
  <c r="AT982" i="6"/>
  <c r="AS982" i="6"/>
  <c r="AR982" i="6"/>
  <c r="AQ982" i="6"/>
  <c r="AU982" i="6" s="1"/>
  <c r="AP982" i="6"/>
  <c r="W982" i="6"/>
  <c r="V982" i="6"/>
  <c r="AT981" i="6"/>
  <c r="AS981" i="6"/>
  <c r="AR981" i="6"/>
  <c r="AQ981" i="6"/>
  <c r="AU981" i="6" s="1"/>
  <c r="AP981" i="6"/>
  <c r="W981" i="6"/>
  <c r="V981" i="6"/>
  <c r="AT980" i="6"/>
  <c r="AS980" i="6"/>
  <c r="AR980" i="6"/>
  <c r="AQ980" i="6"/>
  <c r="AU980" i="6" s="1"/>
  <c r="AP980" i="6"/>
  <c r="W980" i="6"/>
  <c r="V980" i="6"/>
  <c r="AT979" i="6"/>
  <c r="AS979" i="6"/>
  <c r="AR979" i="6"/>
  <c r="AQ979" i="6"/>
  <c r="AU979" i="6" s="1"/>
  <c r="AP979" i="6"/>
  <c r="W979" i="6"/>
  <c r="V979" i="6"/>
  <c r="AT978" i="6"/>
  <c r="AS978" i="6"/>
  <c r="AR978" i="6"/>
  <c r="AQ978" i="6"/>
  <c r="AU978" i="6" s="1"/>
  <c r="AP978" i="6"/>
  <c r="W978" i="6"/>
  <c r="V978" i="6"/>
  <c r="AT977" i="6"/>
  <c r="AS977" i="6"/>
  <c r="AR977" i="6"/>
  <c r="AQ977" i="6"/>
  <c r="AU977" i="6" s="1"/>
  <c r="AP977" i="6"/>
  <c r="W977" i="6"/>
  <c r="V977" i="6"/>
  <c r="AT976" i="6"/>
  <c r="AS976" i="6"/>
  <c r="AR976" i="6"/>
  <c r="AQ976" i="6"/>
  <c r="AU976" i="6" s="1"/>
  <c r="AP976" i="6"/>
  <c r="W976" i="6"/>
  <c r="V976" i="6"/>
  <c r="AT975" i="6"/>
  <c r="AS975" i="6"/>
  <c r="AR975" i="6"/>
  <c r="AQ975" i="6"/>
  <c r="AU975" i="6" s="1"/>
  <c r="AP975" i="6"/>
  <c r="W975" i="6"/>
  <c r="V975" i="6"/>
  <c r="AT974" i="6"/>
  <c r="AS974" i="6"/>
  <c r="AR974" i="6"/>
  <c r="AQ974" i="6"/>
  <c r="AU974" i="6" s="1"/>
  <c r="AP974" i="6"/>
  <c r="W974" i="6"/>
  <c r="V974" i="6"/>
  <c r="AT973" i="6"/>
  <c r="AS973" i="6"/>
  <c r="AR973" i="6"/>
  <c r="AQ973" i="6"/>
  <c r="AU973" i="6" s="1"/>
  <c r="AP973" i="6"/>
  <c r="W973" i="6"/>
  <c r="V973" i="6"/>
  <c r="AT972" i="6"/>
  <c r="AS972" i="6"/>
  <c r="AR972" i="6"/>
  <c r="AQ972" i="6"/>
  <c r="AU972" i="6" s="1"/>
  <c r="AP972" i="6"/>
  <c r="W972" i="6"/>
  <c r="V972" i="6"/>
  <c r="AT971" i="6"/>
  <c r="AS971" i="6"/>
  <c r="AR971" i="6"/>
  <c r="AQ971" i="6"/>
  <c r="AU971" i="6" s="1"/>
  <c r="AP971" i="6"/>
  <c r="W971" i="6"/>
  <c r="V971" i="6"/>
  <c r="AT970" i="6"/>
  <c r="AS970" i="6"/>
  <c r="AR970" i="6"/>
  <c r="AQ970" i="6"/>
  <c r="AU970" i="6" s="1"/>
  <c r="AP970" i="6"/>
  <c r="W970" i="6"/>
  <c r="V970" i="6"/>
  <c r="AT969" i="6"/>
  <c r="AS969" i="6"/>
  <c r="AR969" i="6"/>
  <c r="AQ969" i="6"/>
  <c r="AU969" i="6" s="1"/>
  <c r="AP969" i="6"/>
  <c r="W969" i="6"/>
  <c r="V969" i="6"/>
  <c r="AT968" i="6"/>
  <c r="AS968" i="6"/>
  <c r="AR968" i="6"/>
  <c r="AQ968" i="6"/>
  <c r="AU968" i="6" s="1"/>
  <c r="AP968" i="6"/>
  <c r="W968" i="6"/>
  <c r="V968" i="6"/>
  <c r="AT967" i="6"/>
  <c r="AS967" i="6"/>
  <c r="AR967" i="6"/>
  <c r="AQ967" i="6"/>
  <c r="AU967" i="6" s="1"/>
  <c r="AP967" i="6"/>
  <c r="W967" i="6"/>
  <c r="V967" i="6"/>
  <c r="AT966" i="6"/>
  <c r="AS966" i="6"/>
  <c r="AR966" i="6"/>
  <c r="AQ966" i="6"/>
  <c r="AU966" i="6" s="1"/>
  <c r="AP966" i="6"/>
  <c r="W966" i="6"/>
  <c r="V966" i="6"/>
  <c r="AT965" i="6"/>
  <c r="AS965" i="6"/>
  <c r="AR965" i="6"/>
  <c r="AQ965" i="6"/>
  <c r="AU965" i="6" s="1"/>
  <c r="AP965" i="6"/>
  <c r="W965" i="6"/>
  <c r="V965" i="6"/>
  <c r="AT964" i="6"/>
  <c r="AS964" i="6"/>
  <c r="AR964" i="6"/>
  <c r="AQ964" i="6"/>
  <c r="AU964" i="6" s="1"/>
  <c r="AP964" i="6"/>
  <c r="W964" i="6"/>
  <c r="V964" i="6"/>
  <c r="AT963" i="6"/>
  <c r="AS963" i="6"/>
  <c r="AR963" i="6"/>
  <c r="AQ963" i="6"/>
  <c r="AU963" i="6" s="1"/>
  <c r="AP963" i="6"/>
  <c r="W963" i="6"/>
  <c r="V963" i="6"/>
  <c r="AT962" i="6"/>
  <c r="AS962" i="6"/>
  <c r="AR962" i="6"/>
  <c r="AQ962" i="6"/>
  <c r="AU962" i="6" s="1"/>
  <c r="AP962" i="6"/>
  <c r="W962" i="6"/>
  <c r="V962" i="6"/>
  <c r="AT961" i="6"/>
  <c r="AS961" i="6"/>
  <c r="AR961" i="6"/>
  <c r="AQ961" i="6"/>
  <c r="AU961" i="6" s="1"/>
  <c r="AP961" i="6"/>
  <c r="W961" i="6"/>
  <c r="V961" i="6"/>
  <c r="AT960" i="6"/>
  <c r="AS960" i="6"/>
  <c r="AR960" i="6"/>
  <c r="AQ960" i="6"/>
  <c r="AU960" i="6" s="1"/>
  <c r="AP960" i="6"/>
  <c r="W960" i="6"/>
  <c r="V960" i="6"/>
  <c r="AT959" i="6"/>
  <c r="AS959" i="6"/>
  <c r="AR959" i="6"/>
  <c r="AQ959" i="6"/>
  <c r="AU959" i="6" s="1"/>
  <c r="AP959" i="6"/>
  <c r="W959" i="6"/>
  <c r="V959" i="6"/>
  <c r="AT958" i="6"/>
  <c r="AS958" i="6"/>
  <c r="AR958" i="6"/>
  <c r="AQ958" i="6"/>
  <c r="AU958" i="6" s="1"/>
  <c r="AP958" i="6"/>
  <c r="W958" i="6"/>
  <c r="V958" i="6"/>
  <c r="AT957" i="6"/>
  <c r="AS957" i="6"/>
  <c r="AR957" i="6"/>
  <c r="AQ957" i="6"/>
  <c r="AU957" i="6" s="1"/>
  <c r="AP957" i="6"/>
  <c r="W957" i="6"/>
  <c r="V957" i="6"/>
  <c r="AT956" i="6"/>
  <c r="AS956" i="6"/>
  <c r="AR956" i="6"/>
  <c r="AQ956" i="6"/>
  <c r="AU956" i="6" s="1"/>
  <c r="AP956" i="6"/>
  <c r="W956" i="6"/>
  <c r="V956" i="6"/>
  <c r="AT955" i="6"/>
  <c r="AS955" i="6"/>
  <c r="AR955" i="6"/>
  <c r="AQ955" i="6"/>
  <c r="AU955" i="6" s="1"/>
  <c r="AP955" i="6"/>
  <c r="W955" i="6"/>
  <c r="V955" i="6"/>
  <c r="AT954" i="6"/>
  <c r="AS954" i="6"/>
  <c r="AR954" i="6"/>
  <c r="AQ954" i="6"/>
  <c r="AU954" i="6" s="1"/>
  <c r="AP954" i="6"/>
  <c r="W954" i="6"/>
  <c r="V954" i="6"/>
  <c r="AT953" i="6"/>
  <c r="AS953" i="6"/>
  <c r="AR953" i="6"/>
  <c r="AQ953" i="6"/>
  <c r="AU953" i="6" s="1"/>
  <c r="AP953" i="6"/>
  <c r="W953" i="6"/>
  <c r="V953" i="6"/>
  <c r="AT952" i="6"/>
  <c r="AS952" i="6"/>
  <c r="AR952" i="6"/>
  <c r="AQ952" i="6"/>
  <c r="AU952" i="6" s="1"/>
  <c r="AP952" i="6"/>
  <c r="W952" i="6"/>
  <c r="V952" i="6"/>
  <c r="AT951" i="6"/>
  <c r="AS951" i="6"/>
  <c r="AR951" i="6"/>
  <c r="AQ951" i="6"/>
  <c r="AU951" i="6" s="1"/>
  <c r="AP951" i="6"/>
  <c r="W951" i="6"/>
  <c r="V951" i="6"/>
  <c r="AT950" i="6"/>
  <c r="AS950" i="6"/>
  <c r="AR950" i="6"/>
  <c r="AQ950" i="6"/>
  <c r="AU950" i="6" s="1"/>
  <c r="AP950" i="6"/>
  <c r="W950" i="6"/>
  <c r="V950" i="6"/>
  <c r="AT949" i="6"/>
  <c r="AS949" i="6"/>
  <c r="AR949" i="6"/>
  <c r="AQ949" i="6"/>
  <c r="AU949" i="6" s="1"/>
  <c r="AP949" i="6"/>
  <c r="W949" i="6"/>
  <c r="V949" i="6"/>
  <c r="AT948" i="6"/>
  <c r="AS948" i="6"/>
  <c r="AR948" i="6"/>
  <c r="AQ948" i="6"/>
  <c r="AU948" i="6" s="1"/>
  <c r="AP948" i="6"/>
  <c r="W948" i="6"/>
  <c r="V948" i="6"/>
  <c r="AT947" i="6"/>
  <c r="AS947" i="6"/>
  <c r="AR947" i="6"/>
  <c r="AQ947" i="6"/>
  <c r="AU947" i="6" s="1"/>
  <c r="AP947" i="6"/>
  <c r="W947" i="6"/>
  <c r="V947" i="6"/>
  <c r="AT946" i="6"/>
  <c r="AS946" i="6"/>
  <c r="AR946" i="6"/>
  <c r="AQ946" i="6"/>
  <c r="AU946" i="6" s="1"/>
  <c r="AP946" i="6"/>
  <c r="W946" i="6"/>
  <c r="V946" i="6"/>
  <c r="AT945" i="6"/>
  <c r="AS945" i="6"/>
  <c r="AR945" i="6"/>
  <c r="AQ945" i="6"/>
  <c r="AU945" i="6" s="1"/>
  <c r="AP945" i="6"/>
  <c r="W945" i="6"/>
  <c r="V945" i="6"/>
  <c r="AT944" i="6"/>
  <c r="AS944" i="6"/>
  <c r="AR944" i="6"/>
  <c r="AQ944" i="6"/>
  <c r="AU944" i="6" s="1"/>
  <c r="AP944" i="6"/>
  <c r="W944" i="6"/>
  <c r="V944" i="6"/>
  <c r="AT943" i="6"/>
  <c r="AS943" i="6"/>
  <c r="AR943" i="6"/>
  <c r="AQ943" i="6"/>
  <c r="AU943" i="6" s="1"/>
  <c r="AP943" i="6"/>
  <c r="W943" i="6"/>
  <c r="V943" i="6"/>
  <c r="AT942" i="6"/>
  <c r="AS942" i="6"/>
  <c r="AR942" i="6"/>
  <c r="AQ942" i="6"/>
  <c r="AU942" i="6" s="1"/>
  <c r="AP942" i="6"/>
  <c r="W942" i="6"/>
  <c r="V942" i="6"/>
  <c r="AT941" i="6"/>
  <c r="AS941" i="6"/>
  <c r="AR941" i="6"/>
  <c r="AQ941" i="6"/>
  <c r="AU941" i="6" s="1"/>
  <c r="AP941" i="6"/>
  <c r="W941" i="6"/>
  <c r="V941" i="6"/>
  <c r="AT940" i="6"/>
  <c r="AS940" i="6"/>
  <c r="AR940" i="6"/>
  <c r="AQ940" i="6"/>
  <c r="AU940" i="6" s="1"/>
  <c r="AP940" i="6"/>
  <c r="W940" i="6"/>
  <c r="V940" i="6"/>
  <c r="AT939" i="6"/>
  <c r="AS939" i="6"/>
  <c r="AR939" i="6"/>
  <c r="AQ939" i="6"/>
  <c r="AU939" i="6" s="1"/>
  <c r="AP939" i="6"/>
  <c r="W939" i="6"/>
  <c r="V939" i="6"/>
  <c r="AT938" i="6"/>
  <c r="AS938" i="6"/>
  <c r="AR938" i="6"/>
  <c r="AQ938" i="6"/>
  <c r="AU938" i="6" s="1"/>
  <c r="AP938" i="6"/>
  <c r="W938" i="6"/>
  <c r="V938" i="6"/>
  <c r="AT937" i="6"/>
  <c r="AS937" i="6"/>
  <c r="AR937" i="6"/>
  <c r="AQ937" i="6"/>
  <c r="AU937" i="6" s="1"/>
  <c r="AP937" i="6"/>
  <c r="W937" i="6"/>
  <c r="V937" i="6"/>
  <c r="AT936" i="6"/>
  <c r="AS936" i="6"/>
  <c r="AR936" i="6"/>
  <c r="AQ936" i="6"/>
  <c r="AU936" i="6" s="1"/>
  <c r="AP936" i="6"/>
  <c r="W936" i="6"/>
  <c r="V936" i="6"/>
  <c r="AT935" i="6"/>
  <c r="AS935" i="6"/>
  <c r="AR935" i="6"/>
  <c r="AQ935" i="6"/>
  <c r="AU935" i="6" s="1"/>
  <c r="AP935" i="6"/>
  <c r="W935" i="6"/>
  <c r="V935" i="6"/>
  <c r="AT934" i="6"/>
  <c r="AS934" i="6"/>
  <c r="AR934" i="6"/>
  <c r="AQ934" i="6"/>
  <c r="AU934" i="6" s="1"/>
  <c r="AP934" i="6"/>
  <c r="W934" i="6"/>
  <c r="V934" i="6"/>
  <c r="AT933" i="6"/>
  <c r="AS933" i="6"/>
  <c r="AR933" i="6"/>
  <c r="AQ933" i="6"/>
  <c r="AU933" i="6" s="1"/>
  <c r="AP933" i="6"/>
  <c r="W933" i="6"/>
  <c r="V933" i="6"/>
  <c r="AT932" i="6"/>
  <c r="AS932" i="6"/>
  <c r="AR932" i="6"/>
  <c r="AQ932" i="6"/>
  <c r="AU932" i="6" s="1"/>
  <c r="AP932" i="6"/>
  <c r="W932" i="6"/>
  <c r="V932" i="6"/>
  <c r="AT931" i="6"/>
  <c r="AS931" i="6"/>
  <c r="AR931" i="6"/>
  <c r="AQ931" i="6"/>
  <c r="AU931" i="6" s="1"/>
  <c r="AP931" i="6"/>
  <c r="W931" i="6"/>
  <c r="V931" i="6"/>
  <c r="AT930" i="6"/>
  <c r="AS930" i="6"/>
  <c r="AR930" i="6"/>
  <c r="AQ930" i="6"/>
  <c r="AU930" i="6" s="1"/>
  <c r="AP930" i="6"/>
  <c r="W930" i="6"/>
  <c r="V930" i="6"/>
  <c r="AT929" i="6"/>
  <c r="AS929" i="6"/>
  <c r="AR929" i="6"/>
  <c r="AQ929" i="6"/>
  <c r="AU929" i="6" s="1"/>
  <c r="AP929" i="6"/>
  <c r="W929" i="6"/>
  <c r="V929" i="6"/>
  <c r="AT928" i="6"/>
  <c r="AS928" i="6"/>
  <c r="AR928" i="6"/>
  <c r="AQ928" i="6"/>
  <c r="AU928" i="6" s="1"/>
  <c r="AP928" i="6"/>
  <c r="W928" i="6"/>
  <c r="V928" i="6"/>
  <c r="AT927" i="6"/>
  <c r="AS927" i="6"/>
  <c r="AR927" i="6"/>
  <c r="AQ927" i="6"/>
  <c r="AU927" i="6" s="1"/>
  <c r="AP927" i="6"/>
  <c r="W927" i="6"/>
  <c r="V927" i="6"/>
  <c r="AT926" i="6"/>
  <c r="AS926" i="6"/>
  <c r="AR926" i="6"/>
  <c r="AQ926" i="6"/>
  <c r="AU926" i="6" s="1"/>
  <c r="AP926" i="6"/>
  <c r="W926" i="6"/>
  <c r="V926" i="6"/>
  <c r="AT925" i="6"/>
  <c r="AS925" i="6"/>
  <c r="AR925" i="6"/>
  <c r="AQ925" i="6"/>
  <c r="AU925" i="6" s="1"/>
  <c r="AP925" i="6"/>
  <c r="W925" i="6"/>
  <c r="V925" i="6"/>
  <c r="AT924" i="6"/>
  <c r="AS924" i="6"/>
  <c r="AR924" i="6"/>
  <c r="AQ924" i="6"/>
  <c r="AU924" i="6" s="1"/>
  <c r="AP924" i="6"/>
  <c r="W924" i="6"/>
  <c r="V924" i="6"/>
  <c r="AT923" i="6"/>
  <c r="AS923" i="6"/>
  <c r="AR923" i="6"/>
  <c r="AQ923" i="6"/>
  <c r="AU923" i="6" s="1"/>
  <c r="AP923" i="6"/>
  <c r="W923" i="6"/>
  <c r="V923" i="6"/>
  <c r="AT922" i="6"/>
  <c r="AS922" i="6"/>
  <c r="AR922" i="6"/>
  <c r="AQ922" i="6"/>
  <c r="AU922" i="6" s="1"/>
  <c r="AP922" i="6"/>
  <c r="W922" i="6"/>
  <c r="V922" i="6"/>
  <c r="AT921" i="6"/>
  <c r="AS921" i="6"/>
  <c r="AR921" i="6"/>
  <c r="AQ921" i="6"/>
  <c r="AU921" i="6" s="1"/>
  <c r="AP921" i="6"/>
  <c r="W921" i="6"/>
  <c r="V921" i="6"/>
  <c r="AT920" i="6"/>
  <c r="AS920" i="6"/>
  <c r="AR920" i="6"/>
  <c r="AQ920" i="6"/>
  <c r="AU920" i="6" s="1"/>
  <c r="AP920" i="6"/>
  <c r="W920" i="6"/>
  <c r="V920" i="6"/>
  <c r="AT919" i="6"/>
  <c r="AS919" i="6"/>
  <c r="AR919" i="6"/>
  <c r="AQ919" i="6"/>
  <c r="AU919" i="6" s="1"/>
  <c r="AP919" i="6"/>
  <c r="W919" i="6"/>
  <c r="V919" i="6"/>
  <c r="AT918" i="6"/>
  <c r="AS918" i="6"/>
  <c r="AR918" i="6"/>
  <c r="AQ918" i="6"/>
  <c r="AU918" i="6" s="1"/>
  <c r="AP918" i="6"/>
  <c r="W918" i="6"/>
  <c r="V918" i="6"/>
  <c r="AT917" i="6"/>
  <c r="AS917" i="6"/>
  <c r="AR917" i="6"/>
  <c r="AQ917" i="6"/>
  <c r="AU917" i="6" s="1"/>
  <c r="AP917" i="6"/>
  <c r="W917" i="6"/>
  <c r="V917" i="6"/>
  <c r="AT916" i="6"/>
  <c r="AS916" i="6"/>
  <c r="AR916" i="6"/>
  <c r="AQ916" i="6"/>
  <c r="AU916" i="6" s="1"/>
  <c r="AP916" i="6"/>
  <c r="W916" i="6"/>
  <c r="V916" i="6"/>
  <c r="AT915" i="6"/>
  <c r="AS915" i="6"/>
  <c r="AR915" i="6"/>
  <c r="AQ915" i="6"/>
  <c r="AU915" i="6" s="1"/>
  <c r="AP915" i="6"/>
  <c r="W915" i="6"/>
  <c r="V915" i="6"/>
  <c r="AT914" i="6"/>
  <c r="AS914" i="6"/>
  <c r="AR914" i="6"/>
  <c r="AQ914" i="6"/>
  <c r="AU914" i="6" s="1"/>
  <c r="AP914" i="6"/>
  <c r="W914" i="6"/>
  <c r="V914" i="6"/>
  <c r="AT913" i="6"/>
  <c r="AS913" i="6"/>
  <c r="AR913" i="6"/>
  <c r="AQ913" i="6"/>
  <c r="AU913" i="6" s="1"/>
  <c r="AP913" i="6"/>
  <c r="W913" i="6"/>
  <c r="V913" i="6"/>
  <c r="AT912" i="6"/>
  <c r="AS912" i="6"/>
  <c r="AR912" i="6"/>
  <c r="AQ912" i="6"/>
  <c r="AU912" i="6" s="1"/>
  <c r="AP912" i="6"/>
  <c r="W912" i="6"/>
  <c r="V912" i="6"/>
  <c r="AT911" i="6"/>
  <c r="AS911" i="6"/>
  <c r="AR911" i="6"/>
  <c r="AQ911" i="6"/>
  <c r="AU911" i="6" s="1"/>
  <c r="AP911" i="6"/>
  <c r="W911" i="6"/>
  <c r="V911" i="6"/>
  <c r="AT910" i="6"/>
  <c r="AS910" i="6"/>
  <c r="AR910" i="6"/>
  <c r="AQ910" i="6"/>
  <c r="AU910" i="6" s="1"/>
  <c r="AP910" i="6"/>
  <c r="W910" i="6"/>
  <c r="V910" i="6"/>
  <c r="AT909" i="6"/>
  <c r="AS909" i="6"/>
  <c r="AR909" i="6"/>
  <c r="AQ909" i="6"/>
  <c r="AU909" i="6" s="1"/>
  <c r="AP909" i="6"/>
  <c r="W909" i="6"/>
  <c r="V909" i="6"/>
  <c r="AT908" i="6"/>
  <c r="AS908" i="6"/>
  <c r="AR908" i="6"/>
  <c r="AQ908" i="6"/>
  <c r="AU908" i="6" s="1"/>
  <c r="AP908" i="6"/>
  <c r="W908" i="6"/>
  <c r="V908" i="6"/>
  <c r="AT907" i="6"/>
  <c r="AS907" i="6"/>
  <c r="AR907" i="6"/>
  <c r="AQ907" i="6"/>
  <c r="AU907" i="6" s="1"/>
  <c r="AP907" i="6"/>
  <c r="W907" i="6"/>
  <c r="V907" i="6"/>
  <c r="AT906" i="6"/>
  <c r="AS906" i="6"/>
  <c r="AR906" i="6"/>
  <c r="AQ906" i="6"/>
  <c r="AU906" i="6" s="1"/>
  <c r="AP906" i="6"/>
  <c r="W906" i="6"/>
  <c r="V906" i="6"/>
  <c r="AT905" i="6"/>
  <c r="AS905" i="6"/>
  <c r="AR905" i="6"/>
  <c r="AQ905" i="6"/>
  <c r="AU905" i="6" s="1"/>
  <c r="AP905" i="6"/>
  <c r="W905" i="6"/>
  <c r="V905" i="6"/>
  <c r="AT904" i="6"/>
  <c r="AS904" i="6"/>
  <c r="AR904" i="6"/>
  <c r="AQ904" i="6"/>
  <c r="AU904" i="6" s="1"/>
  <c r="AP904" i="6"/>
  <c r="W904" i="6"/>
  <c r="V904" i="6"/>
  <c r="AT903" i="6"/>
  <c r="AS903" i="6"/>
  <c r="AR903" i="6"/>
  <c r="AQ903" i="6"/>
  <c r="AU903" i="6" s="1"/>
  <c r="AP903" i="6"/>
  <c r="W903" i="6"/>
  <c r="V903" i="6"/>
  <c r="AT902" i="6"/>
  <c r="AS902" i="6"/>
  <c r="AR902" i="6"/>
  <c r="AQ902" i="6"/>
  <c r="AU902" i="6" s="1"/>
  <c r="AP902" i="6"/>
  <c r="W902" i="6"/>
  <c r="V902" i="6"/>
  <c r="AT901" i="6"/>
  <c r="AS901" i="6"/>
  <c r="AR901" i="6"/>
  <c r="AQ901" i="6"/>
  <c r="AU901" i="6" s="1"/>
  <c r="AP901" i="6"/>
  <c r="W901" i="6"/>
  <c r="V901" i="6"/>
  <c r="AT900" i="6"/>
  <c r="AS900" i="6"/>
  <c r="AR900" i="6"/>
  <c r="AQ900" i="6"/>
  <c r="AU900" i="6" s="1"/>
  <c r="AP900" i="6"/>
  <c r="W900" i="6"/>
  <c r="V900" i="6"/>
  <c r="AT899" i="6"/>
  <c r="AS899" i="6"/>
  <c r="AR899" i="6"/>
  <c r="AQ899" i="6"/>
  <c r="AU899" i="6" s="1"/>
  <c r="AP899" i="6"/>
  <c r="W899" i="6"/>
  <c r="V899" i="6"/>
  <c r="AT898" i="6"/>
  <c r="AS898" i="6"/>
  <c r="AR898" i="6"/>
  <c r="AQ898" i="6"/>
  <c r="AU898" i="6" s="1"/>
  <c r="AP898" i="6"/>
  <c r="W898" i="6"/>
  <c r="V898" i="6"/>
  <c r="AT897" i="6"/>
  <c r="AS897" i="6"/>
  <c r="AR897" i="6"/>
  <c r="AQ897" i="6"/>
  <c r="AU897" i="6" s="1"/>
  <c r="AP897" i="6"/>
  <c r="W897" i="6"/>
  <c r="V897" i="6"/>
  <c r="AT896" i="6"/>
  <c r="AS896" i="6"/>
  <c r="AR896" i="6"/>
  <c r="AQ896" i="6"/>
  <c r="AU896" i="6" s="1"/>
  <c r="AP896" i="6"/>
  <c r="W896" i="6"/>
  <c r="V896" i="6"/>
  <c r="AT895" i="6"/>
  <c r="AS895" i="6"/>
  <c r="AR895" i="6"/>
  <c r="AQ895" i="6"/>
  <c r="AU895" i="6" s="1"/>
  <c r="AP895" i="6"/>
  <c r="W895" i="6"/>
  <c r="V895" i="6"/>
  <c r="AT894" i="6"/>
  <c r="AS894" i="6"/>
  <c r="AR894" i="6"/>
  <c r="AQ894" i="6"/>
  <c r="AU894" i="6" s="1"/>
  <c r="AP894" i="6"/>
  <c r="W894" i="6"/>
  <c r="V894" i="6"/>
  <c r="AT893" i="6"/>
  <c r="AS893" i="6"/>
  <c r="AR893" i="6"/>
  <c r="AQ893" i="6"/>
  <c r="AU893" i="6" s="1"/>
  <c r="AP893" i="6"/>
  <c r="W893" i="6"/>
  <c r="V893" i="6"/>
  <c r="AT892" i="6"/>
  <c r="AS892" i="6"/>
  <c r="AR892" i="6"/>
  <c r="AQ892" i="6"/>
  <c r="AU892" i="6" s="1"/>
  <c r="AP892" i="6"/>
  <c r="W892" i="6"/>
  <c r="V892" i="6"/>
  <c r="AT891" i="6"/>
  <c r="AS891" i="6"/>
  <c r="AR891" i="6"/>
  <c r="AQ891" i="6"/>
  <c r="AU891" i="6" s="1"/>
  <c r="AP891" i="6"/>
  <c r="W891" i="6"/>
  <c r="V891" i="6"/>
  <c r="AT890" i="6"/>
  <c r="AS890" i="6"/>
  <c r="AR890" i="6"/>
  <c r="AQ890" i="6"/>
  <c r="AU890" i="6" s="1"/>
  <c r="AP890" i="6"/>
  <c r="W890" i="6"/>
  <c r="V890" i="6"/>
  <c r="AT889" i="6"/>
  <c r="AS889" i="6"/>
  <c r="AR889" i="6"/>
  <c r="AQ889" i="6"/>
  <c r="AU889" i="6" s="1"/>
  <c r="AP889" i="6"/>
  <c r="W889" i="6"/>
  <c r="V889" i="6"/>
  <c r="AT888" i="6"/>
  <c r="AS888" i="6"/>
  <c r="AR888" i="6"/>
  <c r="AQ888" i="6"/>
  <c r="AU888" i="6" s="1"/>
  <c r="AP888" i="6"/>
  <c r="W888" i="6"/>
  <c r="V888" i="6"/>
  <c r="AT887" i="6"/>
  <c r="AS887" i="6"/>
  <c r="AR887" i="6"/>
  <c r="AQ887" i="6"/>
  <c r="AU887" i="6" s="1"/>
  <c r="AP887" i="6"/>
  <c r="W887" i="6"/>
  <c r="V887" i="6"/>
  <c r="AT886" i="6"/>
  <c r="AS886" i="6"/>
  <c r="AR886" i="6"/>
  <c r="AQ886" i="6"/>
  <c r="AU886" i="6" s="1"/>
  <c r="AP886" i="6"/>
  <c r="W886" i="6"/>
  <c r="V886" i="6"/>
  <c r="AT885" i="6"/>
  <c r="AS885" i="6"/>
  <c r="AR885" i="6"/>
  <c r="AQ885" i="6"/>
  <c r="AU885" i="6" s="1"/>
  <c r="AP885" i="6"/>
  <c r="W885" i="6"/>
  <c r="V885" i="6"/>
  <c r="AT884" i="6"/>
  <c r="AS884" i="6"/>
  <c r="AR884" i="6"/>
  <c r="AQ884" i="6"/>
  <c r="AU884" i="6" s="1"/>
  <c r="AP884" i="6"/>
  <c r="W884" i="6"/>
  <c r="V884" i="6"/>
  <c r="AT883" i="6"/>
  <c r="AS883" i="6"/>
  <c r="AR883" i="6"/>
  <c r="AQ883" i="6"/>
  <c r="AU883" i="6" s="1"/>
  <c r="AP883" i="6"/>
  <c r="W883" i="6"/>
  <c r="V883" i="6"/>
  <c r="AT882" i="6"/>
  <c r="AS882" i="6"/>
  <c r="AR882" i="6"/>
  <c r="AQ882" i="6"/>
  <c r="AU882" i="6" s="1"/>
  <c r="AP882" i="6"/>
  <c r="W882" i="6"/>
  <c r="V882" i="6"/>
  <c r="AT881" i="6"/>
  <c r="AS881" i="6"/>
  <c r="AR881" i="6"/>
  <c r="AQ881" i="6"/>
  <c r="AU881" i="6" s="1"/>
  <c r="AP881" i="6"/>
  <c r="W881" i="6"/>
  <c r="V881" i="6"/>
  <c r="AT880" i="6"/>
  <c r="AR880" i="6"/>
  <c r="AQ880" i="6"/>
  <c r="AU880" i="6" s="1"/>
  <c r="AP880" i="6"/>
  <c r="AS880" i="6" s="1"/>
  <c r="W880" i="6"/>
  <c r="V880" i="6"/>
  <c r="AT879" i="6"/>
  <c r="AS879" i="6"/>
  <c r="AR879" i="6"/>
  <c r="AQ879" i="6"/>
  <c r="AU879" i="6" s="1"/>
  <c r="AP879" i="6"/>
  <c r="W879" i="6"/>
  <c r="V879" i="6"/>
  <c r="AT878" i="6"/>
  <c r="AS878" i="6"/>
  <c r="AR878" i="6"/>
  <c r="AQ878" i="6"/>
  <c r="AU878" i="6" s="1"/>
  <c r="AP878" i="6"/>
  <c r="W878" i="6"/>
  <c r="V878" i="6"/>
  <c r="AT877" i="6"/>
  <c r="AR877" i="6"/>
  <c r="AQ877" i="6"/>
  <c r="AU877" i="6" s="1"/>
  <c r="AP877" i="6"/>
  <c r="AS877" i="6" s="1"/>
  <c r="W877" i="6"/>
  <c r="V877" i="6"/>
  <c r="AT876" i="6"/>
  <c r="AR876" i="6"/>
  <c r="AQ876" i="6"/>
  <c r="AU876" i="6" s="1"/>
  <c r="AP876" i="6"/>
  <c r="AS876" i="6" s="1"/>
  <c r="W876" i="6"/>
  <c r="V876" i="6"/>
  <c r="AT875" i="6"/>
  <c r="AS875" i="6"/>
  <c r="AR875" i="6"/>
  <c r="AQ875" i="6"/>
  <c r="AU875" i="6" s="1"/>
  <c r="AP875" i="6"/>
  <c r="W875" i="6"/>
  <c r="V875" i="6"/>
  <c r="AT874" i="6"/>
  <c r="AS874" i="6"/>
  <c r="AR874" i="6"/>
  <c r="AQ874" i="6"/>
  <c r="AU874" i="6" s="1"/>
  <c r="AP874" i="6"/>
  <c r="W874" i="6"/>
  <c r="V874" i="6"/>
  <c r="AT873" i="6"/>
  <c r="AR873" i="6"/>
  <c r="AQ873" i="6"/>
  <c r="AU873" i="6" s="1"/>
  <c r="AP873" i="6"/>
  <c r="AS873" i="6" s="1"/>
  <c r="W873" i="6"/>
  <c r="V873" i="6"/>
  <c r="AT872" i="6"/>
  <c r="AR872" i="6"/>
  <c r="AQ872" i="6"/>
  <c r="AU872" i="6" s="1"/>
  <c r="AP872" i="6"/>
  <c r="AS872" i="6" s="1"/>
  <c r="W872" i="6"/>
  <c r="V872" i="6"/>
  <c r="AT871" i="6"/>
  <c r="AS871" i="6"/>
  <c r="AR871" i="6"/>
  <c r="AQ871" i="6"/>
  <c r="AU871" i="6" s="1"/>
  <c r="AP871" i="6"/>
  <c r="W871" i="6"/>
  <c r="V871" i="6"/>
  <c r="AT870" i="6"/>
  <c r="AS870" i="6"/>
  <c r="AR870" i="6"/>
  <c r="AQ870" i="6"/>
  <c r="AU870" i="6" s="1"/>
  <c r="AP870" i="6"/>
  <c r="W870" i="6"/>
  <c r="V870" i="6"/>
  <c r="AT869" i="6"/>
  <c r="AR869" i="6"/>
  <c r="AQ869" i="6"/>
  <c r="AU869" i="6" s="1"/>
  <c r="AP869" i="6"/>
  <c r="AS869" i="6" s="1"/>
  <c r="W869" i="6"/>
  <c r="V869" i="6"/>
  <c r="AT868" i="6"/>
  <c r="AR868" i="6"/>
  <c r="AQ868" i="6"/>
  <c r="AU868" i="6" s="1"/>
  <c r="AP868" i="6"/>
  <c r="AS868" i="6" s="1"/>
  <c r="W868" i="6"/>
  <c r="V868" i="6"/>
  <c r="AT867" i="6"/>
  <c r="AS867" i="6"/>
  <c r="AR867" i="6"/>
  <c r="AQ867" i="6"/>
  <c r="AU867" i="6" s="1"/>
  <c r="AP867" i="6"/>
  <c r="W867" i="6"/>
  <c r="V867" i="6"/>
  <c r="AT866" i="6"/>
  <c r="AS866" i="6"/>
  <c r="AR866" i="6"/>
  <c r="AQ866" i="6"/>
  <c r="AU866" i="6" s="1"/>
  <c r="AP866" i="6"/>
  <c r="W866" i="6"/>
  <c r="V866" i="6"/>
  <c r="AT865" i="6"/>
  <c r="AR865" i="6"/>
  <c r="AQ865" i="6"/>
  <c r="AU865" i="6" s="1"/>
  <c r="AP865" i="6"/>
  <c r="AS865" i="6" s="1"/>
  <c r="W865" i="6"/>
  <c r="V865" i="6"/>
  <c r="AT864" i="6"/>
  <c r="AR864" i="6"/>
  <c r="AQ864" i="6"/>
  <c r="AU864" i="6" s="1"/>
  <c r="AP864" i="6"/>
  <c r="AS864" i="6" s="1"/>
  <c r="W864" i="6"/>
  <c r="V864" i="6"/>
  <c r="AT863" i="6"/>
  <c r="AS863" i="6"/>
  <c r="AR863" i="6"/>
  <c r="AQ863" i="6"/>
  <c r="AU863" i="6" s="1"/>
  <c r="AP863" i="6"/>
  <c r="W863" i="6"/>
  <c r="V863" i="6"/>
  <c r="AT862" i="6"/>
  <c r="AS862" i="6"/>
  <c r="AR862" i="6"/>
  <c r="AQ862" i="6"/>
  <c r="AU862" i="6" s="1"/>
  <c r="AP862" i="6"/>
  <c r="W862" i="6"/>
  <c r="V862" i="6"/>
  <c r="AT861" i="6"/>
  <c r="AR861" i="6"/>
  <c r="AQ861" i="6"/>
  <c r="AU861" i="6" s="1"/>
  <c r="AP861" i="6"/>
  <c r="AS861" i="6" s="1"/>
  <c r="W861" i="6"/>
  <c r="V861" i="6"/>
  <c r="AT860" i="6"/>
  <c r="AR860" i="6"/>
  <c r="AQ860" i="6"/>
  <c r="AU860" i="6" s="1"/>
  <c r="AP860" i="6"/>
  <c r="AS860" i="6" s="1"/>
  <c r="W860" i="6"/>
  <c r="V860" i="6"/>
  <c r="AT859" i="6"/>
  <c r="AR859" i="6"/>
  <c r="AQ859" i="6"/>
  <c r="AU859" i="6" s="1"/>
  <c r="AP859" i="6"/>
  <c r="AS859" i="6" s="1"/>
  <c r="W859" i="6"/>
  <c r="V859" i="6"/>
  <c r="AT858" i="6"/>
  <c r="AR858" i="6"/>
  <c r="AQ858" i="6"/>
  <c r="AU858" i="6" s="1"/>
  <c r="AP858" i="6"/>
  <c r="AS858" i="6" s="1"/>
  <c r="W858" i="6"/>
  <c r="V858" i="6"/>
  <c r="AT857" i="6"/>
  <c r="AR857" i="6"/>
  <c r="AQ857" i="6"/>
  <c r="AU857" i="6" s="1"/>
  <c r="AP857" i="6"/>
  <c r="AS857" i="6" s="1"/>
  <c r="W857" i="6"/>
  <c r="V857" i="6"/>
  <c r="AT856" i="6"/>
  <c r="AR856" i="6"/>
  <c r="AQ856" i="6"/>
  <c r="AU856" i="6" s="1"/>
  <c r="AP856" i="6"/>
  <c r="AS856" i="6" s="1"/>
  <c r="W856" i="6"/>
  <c r="V856" i="6"/>
  <c r="AT855" i="6"/>
  <c r="AR855" i="6"/>
  <c r="AQ855" i="6"/>
  <c r="AU855" i="6" s="1"/>
  <c r="AP855" i="6"/>
  <c r="AS855" i="6" s="1"/>
  <c r="W855" i="6"/>
  <c r="V855" i="6"/>
  <c r="AT854" i="6"/>
  <c r="AR854" i="6"/>
  <c r="AQ854" i="6"/>
  <c r="AU854" i="6" s="1"/>
  <c r="AP854" i="6"/>
  <c r="AS854" i="6" s="1"/>
  <c r="W854" i="6"/>
  <c r="V854" i="6"/>
  <c r="AT853" i="6"/>
  <c r="AR853" i="6"/>
  <c r="AQ853" i="6"/>
  <c r="AU853" i="6" s="1"/>
  <c r="AP853" i="6"/>
  <c r="AS853" i="6" s="1"/>
  <c r="W853" i="6"/>
  <c r="V853" i="6"/>
  <c r="AT852" i="6"/>
  <c r="AR852" i="6"/>
  <c r="AQ852" i="6"/>
  <c r="AU852" i="6" s="1"/>
  <c r="AP852" i="6"/>
  <c r="AS852" i="6" s="1"/>
  <c r="W852" i="6"/>
  <c r="V852" i="6"/>
  <c r="AT851" i="6"/>
  <c r="AR851" i="6"/>
  <c r="AQ851" i="6"/>
  <c r="AU851" i="6" s="1"/>
  <c r="AP851" i="6"/>
  <c r="AS851" i="6" s="1"/>
  <c r="W851" i="6"/>
  <c r="V851" i="6"/>
  <c r="AT850" i="6"/>
  <c r="AR850" i="6"/>
  <c r="AQ850" i="6"/>
  <c r="AU850" i="6" s="1"/>
  <c r="AP850" i="6"/>
  <c r="AS850" i="6" s="1"/>
  <c r="W850" i="6"/>
  <c r="V850" i="6"/>
  <c r="AT849" i="6"/>
  <c r="AR849" i="6"/>
  <c r="AQ849" i="6"/>
  <c r="AU849" i="6" s="1"/>
  <c r="AP849" i="6"/>
  <c r="AS849" i="6" s="1"/>
  <c r="W849" i="6"/>
  <c r="V849" i="6"/>
  <c r="AT848" i="6"/>
  <c r="AR848" i="6"/>
  <c r="AQ848" i="6"/>
  <c r="AU848" i="6" s="1"/>
  <c r="AP848" i="6"/>
  <c r="AS848" i="6" s="1"/>
  <c r="W848" i="6"/>
  <c r="V848" i="6"/>
  <c r="AT847" i="6"/>
  <c r="AR847" i="6"/>
  <c r="AQ847" i="6"/>
  <c r="AU847" i="6" s="1"/>
  <c r="AP847" i="6"/>
  <c r="AS847" i="6" s="1"/>
  <c r="W847" i="6"/>
  <c r="V847" i="6"/>
  <c r="AT846" i="6"/>
  <c r="AR846" i="6"/>
  <c r="AQ846" i="6"/>
  <c r="AU846" i="6" s="1"/>
  <c r="AP846" i="6"/>
  <c r="AS846" i="6" s="1"/>
  <c r="W846" i="6"/>
  <c r="V846" i="6"/>
  <c r="AT845" i="6"/>
  <c r="AR845" i="6"/>
  <c r="AQ845" i="6"/>
  <c r="AU845" i="6" s="1"/>
  <c r="AP845" i="6"/>
  <c r="AS845" i="6" s="1"/>
  <c r="W845" i="6"/>
  <c r="V845" i="6"/>
  <c r="AT844" i="6"/>
  <c r="AR844" i="6"/>
  <c r="AQ844" i="6"/>
  <c r="AU844" i="6" s="1"/>
  <c r="AP844" i="6"/>
  <c r="AS844" i="6" s="1"/>
  <c r="W844" i="6"/>
  <c r="V844" i="6"/>
  <c r="AT843" i="6"/>
  <c r="AR843" i="6"/>
  <c r="AQ843" i="6"/>
  <c r="AU843" i="6" s="1"/>
  <c r="AP843" i="6"/>
  <c r="AS843" i="6" s="1"/>
  <c r="W843" i="6"/>
  <c r="V843" i="6"/>
  <c r="AT842" i="6"/>
  <c r="AR842" i="6"/>
  <c r="AQ842" i="6"/>
  <c r="AU842" i="6" s="1"/>
  <c r="AP842" i="6"/>
  <c r="AS842" i="6" s="1"/>
  <c r="W842" i="6"/>
  <c r="V842" i="6"/>
  <c r="AT841" i="6"/>
  <c r="AR841" i="6"/>
  <c r="AQ841" i="6"/>
  <c r="AU841" i="6" s="1"/>
  <c r="AP841" i="6"/>
  <c r="AS841" i="6" s="1"/>
  <c r="W841" i="6"/>
  <c r="V841" i="6"/>
  <c r="AT840" i="6"/>
  <c r="AR840" i="6"/>
  <c r="AQ840" i="6"/>
  <c r="AU840" i="6" s="1"/>
  <c r="AP840" i="6"/>
  <c r="AS840" i="6" s="1"/>
  <c r="W840" i="6"/>
  <c r="V840" i="6"/>
  <c r="AT839" i="6"/>
  <c r="AR839" i="6"/>
  <c r="AQ839" i="6"/>
  <c r="AU839" i="6" s="1"/>
  <c r="AP839" i="6"/>
  <c r="AS839" i="6" s="1"/>
  <c r="W839" i="6"/>
  <c r="V839" i="6"/>
  <c r="AT838" i="6"/>
  <c r="AR838" i="6"/>
  <c r="AQ838" i="6"/>
  <c r="AU838" i="6" s="1"/>
  <c r="AP838" i="6"/>
  <c r="AS838" i="6" s="1"/>
  <c r="W838" i="6"/>
  <c r="V838" i="6"/>
  <c r="AT837" i="6"/>
  <c r="AR837" i="6"/>
  <c r="AQ837" i="6"/>
  <c r="AU837" i="6" s="1"/>
  <c r="AP837" i="6"/>
  <c r="AS837" i="6" s="1"/>
  <c r="W837" i="6"/>
  <c r="V837" i="6"/>
  <c r="AT836" i="6"/>
  <c r="AR836" i="6"/>
  <c r="AQ836" i="6"/>
  <c r="AU836" i="6" s="1"/>
  <c r="AP836" i="6"/>
  <c r="AS836" i="6" s="1"/>
  <c r="W836" i="6"/>
  <c r="V836" i="6"/>
  <c r="AT835" i="6"/>
  <c r="AR835" i="6"/>
  <c r="AQ835" i="6"/>
  <c r="AU835" i="6" s="1"/>
  <c r="AP835" i="6"/>
  <c r="AS835" i="6" s="1"/>
  <c r="W835" i="6"/>
  <c r="V835" i="6"/>
  <c r="AT834" i="6"/>
  <c r="AR834" i="6"/>
  <c r="AQ834" i="6"/>
  <c r="AU834" i="6" s="1"/>
  <c r="AP834" i="6"/>
  <c r="AS834" i="6" s="1"/>
  <c r="W834" i="6"/>
  <c r="V834" i="6"/>
  <c r="AT833" i="6"/>
  <c r="AR833" i="6"/>
  <c r="AQ833" i="6"/>
  <c r="AU833" i="6" s="1"/>
  <c r="AP833" i="6"/>
  <c r="AS833" i="6" s="1"/>
  <c r="W833" i="6"/>
  <c r="V833" i="6"/>
  <c r="AT832" i="6"/>
  <c r="AR832" i="6"/>
  <c r="AQ832" i="6"/>
  <c r="AU832" i="6" s="1"/>
  <c r="AP832" i="6"/>
  <c r="AS832" i="6" s="1"/>
  <c r="W832" i="6"/>
  <c r="V832" i="6"/>
  <c r="AT831" i="6"/>
  <c r="AR831" i="6"/>
  <c r="AQ831" i="6"/>
  <c r="AU831" i="6" s="1"/>
  <c r="AP831" i="6"/>
  <c r="AS831" i="6" s="1"/>
  <c r="W831" i="6"/>
  <c r="V831" i="6"/>
  <c r="AT830" i="6"/>
  <c r="AR830" i="6"/>
  <c r="AQ830" i="6"/>
  <c r="AU830" i="6" s="1"/>
  <c r="AP830" i="6"/>
  <c r="AS830" i="6" s="1"/>
  <c r="W830" i="6"/>
  <c r="V830" i="6"/>
  <c r="AT829" i="6"/>
  <c r="AR829" i="6"/>
  <c r="AQ829" i="6"/>
  <c r="AU829" i="6" s="1"/>
  <c r="AP829" i="6"/>
  <c r="AS829" i="6" s="1"/>
  <c r="W829" i="6"/>
  <c r="V829" i="6"/>
  <c r="AT828" i="6"/>
  <c r="AR828" i="6"/>
  <c r="AQ828" i="6"/>
  <c r="AU828" i="6" s="1"/>
  <c r="AP828" i="6"/>
  <c r="AS828" i="6" s="1"/>
  <c r="W828" i="6"/>
  <c r="V828" i="6"/>
  <c r="AT827" i="6"/>
  <c r="AR827" i="6"/>
  <c r="AQ827" i="6"/>
  <c r="AU827" i="6" s="1"/>
  <c r="AP827" i="6"/>
  <c r="AS827" i="6" s="1"/>
  <c r="W827" i="6"/>
  <c r="V827" i="6"/>
  <c r="AT826" i="6"/>
  <c r="AR826" i="6"/>
  <c r="AQ826" i="6"/>
  <c r="AU826" i="6" s="1"/>
  <c r="AP826" i="6"/>
  <c r="AS826" i="6" s="1"/>
  <c r="W826" i="6"/>
  <c r="V826" i="6"/>
  <c r="AT825" i="6"/>
  <c r="AR825" i="6"/>
  <c r="AQ825" i="6"/>
  <c r="AU825" i="6" s="1"/>
  <c r="AP825" i="6"/>
  <c r="AS825" i="6" s="1"/>
  <c r="W825" i="6"/>
  <c r="V825" i="6"/>
  <c r="AT824" i="6"/>
  <c r="AR824" i="6"/>
  <c r="AQ824" i="6"/>
  <c r="AU824" i="6" s="1"/>
  <c r="AP824" i="6"/>
  <c r="AS824" i="6" s="1"/>
  <c r="W824" i="6"/>
  <c r="V824" i="6"/>
  <c r="AT823" i="6"/>
  <c r="AR823" i="6"/>
  <c r="AQ823" i="6"/>
  <c r="AU823" i="6" s="1"/>
  <c r="AP823" i="6"/>
  <c r="AS823" i="6" s="1"/>
  <c r="W823" i="6"/>
  <c r="V823" i="6"/>
  <c r="AT822" i="6"/>
  <c r="AR822" i="6"/>
  <c r="AQ822" i="6"/>
  <c r="AU822" i="6" s="1"/>
  <c r="AP822" i="6"/>
  <c r="AS822" i="6" s="1"/>
  <c r="W822" i="6"/>
  <c r="V822" i="6"/>
  <c r="AT821" i="6"/>
  <c r="AR821" i="6"/>
  <c r="AQ821" i="6"/>
  <c r="AU821" i="6" s="1"/>
  <c r="AP821" i="6"/>
  <c r="AS821" i="6" s="1"/>
  <c r="W821" i="6"/>
  <c r="V821" i="6"/>
  <c r="AT820" i="6"/>
  <c r="AR820" i="6"/>
  <c r="AQ820" i="6"/>
  <c r="AU820" i="6" s="1"/>
  <c r="AP820" i="6"/>
  <c r="AS820" i="6" s="1"/>
  <c r="W820" i="6"/>
  <c r="V820" i="6"/>
  <c r="AT819" i="6"/>
  <c r="AR819" i="6"/>
  <c r="AQ819" i="6"/>
  <c r="AU819" i="6" s="1"/>
  <c r="AP819" i="6"/>
  <c r="AS819" i="6" s="1"/>
  <c r="W819" i="6"/>
  <c r="V819" i="6"/>
  <c r="AT818" i="6"/>
  <c r="AR818" i="6"/>
  <c r="AQ818" i="6"/>
  <c r="AU818" i="6" s="1"/>
  <c r="AP818" i="6"/>
  <c r="AS818" i="6" s="1"/>
  <c r="W818" i="6"/>
  <c r="V818" i="6"/>
  <c r="AT817" i="6"/>
  <c r="AR817" i="6"/>
  <c r="AQ817" i="6"/>
  <c r="AU817" i="6" s="1"/>
  <c r="AP817" i="6"/>
  <c r="AS817" i="6" s="1"/>
  <c r="W817" i="6"/>
  <c r="V817" i="6"/>
  <c r="AT816" i="6"/>
  <c r="AR816" i="6"/>
  <c r="AQ816" i="6"/>
  <c r="AU816" i="6" s="1"/>
  <c r="AP816" i="6"/>
  <c r="AS816" i="6" s="1"/>
  <c r="W816" i="6"/>
  <c r="V816" i="6"/>
  <c r="AT815" i="6"/>
  <c r="AR815" i="6"/>
  <c r="AQ815" i="6"/>
  <c r="AU815" i="6" s="1"/>
  <c r="AP815" i="6"/>
  <c r="AS815" i="6" s="1"/>
  <c r="W815" i="6"/>
  <c r="V815" i="6"/>
  <c r="AT814" i="6"/>
  <c r="AR814" i="6"/>
  <c r="AQ814" i="6"/>
  <c r="AU814" i="6" s="1"/>
  <c r="AP814" i="6"/>
  <c r="AS814" i="6" s="1"/>
  <c r="W814" i="6"/>
  <c r="V814" i="6"/>
  <c r="AT813" i="6"/>
  <c r="AR813" i="6"/>
  <c r="AQ813" i="6"/>
  <c r="AU813" i="6" s="1"/>
  <c r="AP813" i="6"/>
  <c r="AS813" i="6" s="1"/>
  <c r="W813" i="6"/>
  <c r="V813" i="6"/>
  <c r="AT812" i="6"/>
  <c r="AR812" i="6"/>
  <c r="AQ812" i="6"/>
  <c r="AU812" i="6" s="1"/>
  <c r="AP812" i="6"/>
  <c r="AS812" i="6" s="1"/>
  <c r="W812" i="6"/>
  <c r="V812" i="6"/>
  <c r="AT811" i="6"/>
  <c r="AR811" i="6"/>
  <c r="AQ811" i="6"/>
  <c r="AU811" i="6" s="1"/>
  <c r="AP811" i="6"/>
  <c r="AS811" i="6" s="1"/>
  <c r="W811" i="6"/>
  <c r="V811" i="6"/>
  <c r="AT810" i="6"/>
  <c r="AR810" i="6"/>
  <c r="AQ810" i="6"/>
  <c r="AU810" i="6" s="1"/>
  <c r="AP810" i="6"/>
  <c r="AS810" i="6" s="1"/>
  <c r="W810" i="6"/>
  <c r="V810" i="6"/>
  <c r="AT809" i="6"/>
  <c r="AR809" i="6"/>
  <c r="AQ809" i="6"/>
  <c r="AU809" i="6" s="1"/>
  <c r="AP809" i="6"/>
  <c r="AS809" i="6" s="1"/>
  <c r="W809" i="6"/>
  <c r="V809" i="6"/>
  <c r="AT808" i="6"/>
  <c r="AR808" i="6"/>
  <c r="AQ808" i="6"/>
  <c r="AU808" i="6" s="1"/>
  <c r="AP808" i="6"/>
  <c r="AS808" i="6" s="1"/>
  <c r="W808" i="6"/>
  <c r="V808" i="6"/>
  <c r="AT807" i="6"/>
  <c r="AR807" i="6"/>
  <c r="AQ807" i="6"/>
  <c r="AU807" i="6" s="1"/>
  <c r="AP807" i="6"/>
  <c r="AS807" i="6" s="1"/>
  <c r="W807" i="6"/>
  <c r="V807" i="6"/>
  <c r="AT806" i="6"/>
  <c r="AS806" i="6"/>
  <c r="AR806" i="6"/>
  <c r="AQ806" i="6"/>
  <c r="AU806" i="6" s="1"/>
  <c r="AP806" i="6"/>
  <c r="W806" i="6"/>
  <c r="V806" i="6"/>
  <c r="AT805" i="6"/>
  <c r="AS805" i="6"/>
  <c r="AR805" i="6"/>
  <c r="AQ805" i="6"/>
  <c r="AU805" i="6" s="1"/>
  <c r="AP805" i="6"/>
  <c r="W805" i="6"/>
  <c r="V805" i="6"/>
  <c r="AT804" i="6"/>
  <c r="AS804" i="6"/>
  <c r="AR804" i="6"/>
  <c r="AQ804" i="6"/>
  <c r="AU804" i="6" s="1"/>
  <c r="AP804" i="6"/>
  <c r="W804" i="6"/>
  <c r="V804" i="6"/>
  <c r="AT803" i="6"/>
  <c r="AS803" i="6"/>
  <c r="AR803" i="6"/>
  <c r="AQ803" i="6"/>
  <c r="AU803" i="6" s="1"/>
  <c r="AP803" i="6"/>
  <c r="W803" i="6"/>
  <c r="V803" i="6"/>
  <c r="AT802" i="6"/>
  <c r="AS802" i="6"/>
  <c r="AR802" i="6"/>
  <c r="AQ802" i="6"/>
  <c r="AU802" i="6" s="1"/>
  <c r="AP802" i="6"/>
  <c r="W802" i="6"/>
  <c r="V802" i="6"/>
  <c r="AT801" i="6"/>
  <c r="AR801" i="6"/>
  <c r="AQ801" i="6"/>
  <c r="AU801" i="6" s="1"/>
  <c r="AP801" i="6"/>
  <c r="AS801" i="6" s="1"/>
  <c r="W801" i="6"/>
  <c r="V801" i="6"/>
  <c r="AT800" i="6"/>
  <c r="AR800" i="6"/>
  <c r="AQ800" i="6"/>
  <c r="AU800" i="6" s="1"/>
  <c r="AP800" i="6"/>
  <c r="AS800" i="6" s="1"/>
  <c r="W800" i="6"/>
  <c r="V800" i="6"/>
  <c r="AT799" i="6"/>
  <c r="AR799" i="6"/>
  <c r="AQ799" i="6"/>
  <c r="AU799" i="6" s="1"/>
  <c r="AP799" i="6"/>
  <c r="AS799" i="6" s="1"/>
  <c r="W799" i="6"/>
  <c r="V799" i="6"/>
  <c r="AT798" i="6"/>
  <c r="AR798" i="6"/>
  <c r="AQ798" i="6"/>
  <c r="AU798" i="6" s="1"/>
  <c r="AP798" i="6"/>
  <c r="AS798" i="6" s="1"/>
  <c r="W798" i="6"/>
  <c r="V798" i="6"/>
  <c r="AT797" i="6"/>
  <c r="AR797" i="6"/>
  <c r="AQ797" i="6"/>
  <c r="AU797" i="6" s="1"/>
  <c r="AP797" i="6"/>
  <c r="AS797" i="6" s="1"/>
  <c r="W797" i="6"/>
  <c r="V797" i="6"/>
  <c r="AT796" i="6"/>
  <c r="AR796" i="6"/>
  <c r="AQ796" i="6"/>
  <c r="AU796" i="6" s="1"/>
  <c r="AP796" i="6"/>
  <c r="AS796" i="6" s="1"/>
  <c r="W796" i="6"/>
  <c r="V796" i="6"/>
  <c r="AT795" i="6"/>
  <c r="AR795" i="6"/>
  <c r="AQ795" i="6"/>
  <c r="AU795" i="6" s="1"/>
  <c r="AP795" i="6"/>
  <c r="AS795" i="6" s="1"/>
  <c r="W795" i="6"/>
  <c r="V795" i="6"/>
  <c r="AT794" i="6"/>
  <c r="AR794" i="6"/>
  <c r="AQ794" i="6"/>
  <c r="AU794" i="6" s="1"/>
  <c r="AP794" i="6"/>
  <c r="AS794" i="6" s="1"/>
  <c r="W794" i="6"/>
  <c r="V794" i="6"/>
  <c r="AT793" i="6"/>
  <c r="AR793" i="6"/>
  <c r="AQ793" i="6"/>
  <c r="AU793" i="6" s="1"/>
  <c r="AP793" i="6"/>
  <c r="AS793" i="6" s="1"/>
  <c r="W793" i="6"/>
  <c r="V793" i="6"/>
  <c r="AT792" i="6"/>
  <c r="AR792" i="6"/>
  <c r="AQ792" i="6"/>
  <c r="AU792" i="6" s="1"/>
  <c r="AP792" i="6"/>
  <c r="AS792" i="6" s="1"/>
  <c r="W792" i="6"/>
  <c r="V792" i="6"/>
  <c r="AT791" i="6"/>
  <c r="AR791" i="6"/>
  <c r="AQ791" i="6"/>
  <c r="AU791" i="6" s="1"/>
  <c r="AP791" i="6"/>
  <c r="AS791" i="6" s="1"/>
  <c r="W791" i="6"/>
  <c r="V791" i="6"/>
  <c r="AT790" i="6"/>
  <c r="AR790" i="6"/>
  <c r="AQ790" i="6"/>
  <c r="AU790" i="6" s="1"/>
  <c r="AP790" i="6"/>
  <c r="AS790" i="6" s="1"/>
  <c r="W790" i="6"/>
  <c r="V790" i="6"/>
  <c r="AT789" i="6"/>
  <c r="AR789" i="6"/>
  <c r="AQ789" i="6"/>
  <c r="AU789" i="6" s="1"/>
  <c r="AP789" i="6"/>
  <c r="AS789" i="6" s="1"/>
  <c r="W789" i="6"/>
  <c r="V789" i="6"/>
  <c r="AT788" i="6"/>
  <c r="AR788" i="6"/>
  <c r="AQ788" i="6"/>
  <c r="AU788" i="6" s="1"/>
  <c r="AP788" i="6"/>
  <c r="AS788" i="6" s="1"/>
  <c r="W788" i="6"/>
  <c r="V788" i="6"/>
  <c r="AT787" i="6"/>
  <c r="AR787" i="6"/>
  <c r="AQ787" i="6"/>
  <c r="AU787" i="6" s="1"/>
  <c r="AP787" i="6"/>
  <c r="AS787" i="6" s="1"/>
  <c r="W787" i="6"/>
  <c r="V787" i="6"/>
  <c r="AT786" i="6"/>
  <c r="AR786" i="6"/>
  <c r="AQ786" i="6"/>
  <c r="AU786" i="6" s="1"/>
  <c r="AP786" i="6"/>
  <c r="AS786" i="6" s="1"/>
  <c r="W786" i="6"/>
  <c r="V786" i="6"/>
  <c r="AT785" i="6"/>
  <c r="AR785" i="6"/>
  <c r="AQ785" i="6"/>
  <c r="AU785" i="6" s="1"/>
  <c r="AP785" i="6"/>
  <c r="AS785" i="6" s="1"/>
  <c r="W785" i="6"/>
  <c r="V785" i="6"/>
  <c r="AT784" i="6"/>
  <c r="AR784" i="6"/>
  <c r="AQ784" i="6"/>
  <c r="AU784" i="6" s="1"/>
  <c r="AP784" i="6"/>
  <c r="AS784" i="6" s="1"/>
  <c r="W784" i="6"/>
  <c r="V784" i="6"/>
  <c r="AT783" i="6"/>
  <c r="AR783" i="6"/>
  <c r="AQ783" i="6"/>
  <c r="AU783" i="6" s="1"/>
  <c r="AP783" i="6"/>
  <c r="AS783" i="6" s="1"/>
  <c r="W783" i="6"/>
  <c r="V783" i="6"/>
  <c r="AT782" i="6"/>
  <c r="AR782" i="6"/>
  <c r="AQ782" i="6"/>
  <c r="AU782" i="6" s="1"/>
  <c r="AP782" i="6"/>
  <c r="AS782" i="6" s="1"/>
  <c r="W782" i="6"/>
  <c r="V782" i="6"/>
  <c r="AT781" i="6"/>
  <c r="AR781" i="6"/>
  <c r="AQ781" i="6"/>
  <c r="AU781" i="6" s="1"/>
  <c r="AP781" i="6"/>
  <c r="AS781" i="6" s="1"/>
  <c r="W781" i="6"/>
  <c r="V781" i="6"/>
  <c r="AT780" i="6"/>
  <c r="AR780" i="6"/>
  <c r="AQ780" i="6"/>
  <c r="AU780" i="6" s="1"/>
  <c r="AP780" i="6"/>
  <c r="AS780" i="6" s="1"/>
  <c r="W780" i="6"/>
  <c r="V780" i="6"/>
  <c r="AT779" i="6"/>
  <c r="AR779" i="6"/>
  <c r="AQ779" i="6"/>
  <c r="AU779" i="6" s="1"/>
  <c r="AP779" i="6"/>
  <c r="AS779" i="6" s="1"/>
  <c r="W779" i="6"/>
  <c r="V779" i="6"/>
  <c r="AT778" i="6"/>
  <c r="AR778" i="6"/>
  <c r="AQ778" i="6"/>
  <c r="AU778" i="6" s="1"/>
  <c r="AP778" i="6"/>
  <c r="AS778" i="6" s="1"/>
  <c r="W778" i="6"/>
  <c r="V778" i="6"/>
  <c r="AT777" i="6"/>
  <c r="AR777" i="6"/>
  <c r="AQ777" i="6"/>
  <c r="AU777" i="6" s="1"/>
  <c r="AP777" i="6"/>
  <c r="AS777" i="6" s="1"/>
  <c r="W777" i="6"/>
  <c r="V777" i="6"/>
  <c r="AT776" i="6"/>
  <c r="AR776" i="6"/>
  <c r="AQ776" i="6"/>
  <c r="AU776" i="6" s="1"/>
  <c r="AP776" i="6"/>
  <c r="AS776" i="6" s="1"/>
  <c r="W776" i="6"/>
  <c r="V776" i="6"/>
  <c r="AT775" i="6"/>
  <c r="AS775" i="6"/>
  <c r="AR775" i="6"/>
  <c r="AQ775" i="6"/>
  <c r="AU775" i="6" s="1"/>
  <c r="AP775" i="6"/>
  <c r="W775" i="6"/>
  <c r="V775" i="6"/>
  <c r="AT774" i="6"/>
  <c r="AS774" i="6"/>
  <c r="AR774" i="6"/>
  <c r="AQ774" i="6"/>
  <c r="AU774" i="6" s="1"/>
  <c r="AP774" i="6"/>
  <c r="W774" i="6"/>
  <c r="V774" i="6"/>
  <c r="AT773" i="6"/>
  <c r="AS773" i="6"/>
  <c r="AR773" i="6"/>
  <c r="AQ773" i="6"/>
  <c r="AU773" i="6" s="1"/>
  <c r="AP773" i="6"/>
  <c r="W773" i="6"/>
  <c r="V773" i="6"/>
  <c r="AT772" i="6"/>
  <c r="AS772" i="6"/>
  <c r="AR772" i="6"/>
  <c r="AQ772" i="6"/>
  <c r="AU772" i="6" s="1"/>
  <c r="AP772" i="6"/>
  <c r="W772" i="6"/>
  <c r="V772" i="6"/>
  <c r="AT771" i="6"/>
  <c r="AS771" i="6"/>
  <c r="AR771" i="6"/>
  <c r="AQ771" i="6"/>
  <c r="AU771" i="6" s="1"/>
  <c r="AP771" i="6"/>
  <c r="W771" i="6"/>
  <c r="V771" i="6"/>
  <c r="AT770" i="6"/>
  <c r="AS770" i="6"/>
  <c r="AR770" i="6"/>
  <c r="AQ770" i="6"/>
  <c r="AU770" i="6" s="1"/>
  <c r="AP770" i="6"/>
  <c r="W770" i="6"/>
  <c r="V770" i="6"/>
  <c r="AT769" i="6"/>
  <c r="AS769" i="6"/>
  <c r="AR769" i="6"/>
  <c r="AQ769" i="6"/>
  <c r="AU769" i="6" s="1"/>
  <c r="AP769" i="6"/>
  <c r="W769" i="6"/>
  <c r="V769" i="6"/>
  <c r="AT768" i="6"/>
  <c r="AS768" i="6"/>
  <c r="AR768" i="6"/>
  <c r="AQ768" i="6"/>
  <c r="AU768" i="6" s="1"/>
  <c r="AP768" i="6"/>
  <c r="W768" i="6"/>
  <c r="V768" i="6"/>
  <c r="AT767" i="6"/>
  <c r="AS767" i="6"/>
  <c r="AR767" i="6"/>
  <c r="AQ767" i="6"/>
  <c r="AU767" i="6" s="1"/>
  <c r="AP767" i="6"/>
  <c r="W767" i="6"/>
  <c r="V767" i="6"/>
  <c r="AT766" i="6"/>
  <c r="AS766" i="6"/>
  <c r="AR766" i="6"/>
  <c r="AQ766" i="6"/>
  <c r="AU766" i="6" s="1"/>
  <c r="AP766" i="6"/>
  <c r="W766" i="6"/>
  <c r="V766" i="6"/>
  <c r="AT765" i="6"/>
  <c r="AS765" i="6"/>
  <c r="AR765" i="6"/>
  <c r="AQ765" i="6"/>
  <c r="AU765" i="6" s="1"/>
  <c r="AP765" i="6"/>
  <c r="W765" i="6"/>
  <c r="V765" i="6"/>
  <c r="AT764" i="6"/>
  <c r="AS764" i="6"/>
  <c r="AR764" i="6"/>
  <c r="AQ764" i="6"/>
  <c r="AU764" i="6" s="1"/>
  <c r="AP764" i="6"/>
  <c r="W764" i="6"/>
  <c r="V764" i="6"/>
  <c r="AT763" i="6"/>
  <c r="AS763" i="6"/>
  <c r="AR763" i="6"/>
  <c r="AQ763" i="6"/>
  <c r="AU763" i="6" s="1"/>
  <c r="AP763" i="6"/>
  <c r="W763" i="6"/>
  <c r="V763" i="6"/>
  <c r="AT762" i="6"/>
  <c r="AS762" i="6"/>
  <c r="AR762" i="6"/>
  <c r="AQ762" i="6"/>
  <c r="AU762" i="6" s="1"/>
  <c r="AP762" i="6"/>
  <c r="W762" i="6"/>
  <c r="V762" i="6"/>
  <c r="AT761" i="6"/>
  <c r="AS761" i="6"/>
  <c r="AR761" i="6"/>
  <c r="AQ761" i="6"/>
  <c r="AU761" i="6" s="1"/>
  <c r="AP761" i="6"/>
  <c r="W761" i="6"/>
  <c r="V761" i="6"/>
  <c r="AT760" i="6"/>
  <c r="AS760" i="6"/>
  <c r="AR760" i="6"/>
  <c r="AQ760" i="6"/>
  <c r="AU760" i="6" s="1"/>
  <c r="AP760" i="6"/>
  <c r="W760" i="6"/>
  <c r="V760" i="6"/>
  <c r="AT759" i="6"/>
  <c r="AS759" i="6"/>
  <c r="AR759" i="6"/>
  <c r="AQ759" i="6"/>
  <c r="AU759" i="6" s="1"/>
  <c r="AP759" i="6"/>
  <c r="W759" i="6"/>
  <c r="V759" i="6"/>
  <c r="AT758" i="6"/>
  <c r="AS758" i="6"/>
  <c r="AR758" i="6"/>
  <c r="AQ758" i="6"/>
  <c r="AU758" i="6" s="1"/>
  <c r="AP758" i="6"/>
  <c r="W758" i="6"/>
  <c r="V758" i="6"/>
  <c r="AT757" i="6"/>
  <c r="AS757" i="6"/>
  <c r="AR757" i="6"/>
  <c r="AQ757" i="6"/>
  <c r="AU757" i="6" s="1"/>
  <c r="AP757" i="6"/>
  <c r="W757" i="6"/>
  <c r="V757" i="6"/>
  <c r="AT756" i="6"/>
  <c r="AS756" i="6"/>
  <c r="AR756" i="6"/>
  <c r="AQ756" i="6"/>
  <c r="AU756" i="6" s="1"/>
  <c r="AP756" i="6"/>
  <c r="W756" i="6"/>
  <c r="V756" i="6"/>
  <c r="AT755" i="6"/>
  <c r="AS755" i="6"/>
  <c r="AR755" i="6"/>
  <c r="AQ755" i="6"/>
  <c r="AU755" i="6" s="1"/>
  <c r="AP755" i="6"/>
  <c r="W755" i="6"/>
  <c r="V755" i="6"/>
  <c r="AT754" i="6"/>
  <c r="AS754" i="6"/>
  <c r="AR754" i="6"/>
  <c r="AQ754" i="6"/>
  <c r="AU754" i="6" s="1"/>
  <c r="AP754" i="6"/>
  <c r="W754" i="6"/>
  <c r="V754" i="6"/>
  <c r="AT753" i="6"/>
  <c r="AS753" i="6"/>
  <c r="AR753" i="6"/>
  <c r="AQ753" i="6"/>
  <c r="AU753" i="6" s="1"/>
  <c r="AP753" i="6"/>
  <c r="W753" i="6"/>
  <c r="V753" i="6"/>
  <c r="AT752" i="6"/>
  <c r="AS752" i="6"/>
  <c r="AR752" i="6"/>
  <c r="AQ752" i="6"/>
  <c r="AU752" i="6" s="1"/>
  <c r="AP752" i="6"/>
  <c r="W752" i="6"/>
  <c r="V752" i="6"/>
  <c r="AT751" i="6"/>
  <c r="AS751" i="6"/>
  <c r="AR751" i="6"/>
  <c r="AQ751" i="6"/>
  <c r="AU751" i="6" s="1"/>
  <c r="AP751" i="6"/>
  <c r="W751" i="6"/>
  <c r="V751" i="6"/>
  <c r="AT750" i="6"/>
  <c r="AS750" i="6"/>
  <c r="AR750" i="6"/>
  <c r="AQ750" i="6"/>
  <c r="AU750" i="6" s="1"/>
  <c r="AP750" i="6"/>
  <c r="W750" i="6"/>
  <c r="V750" i="6"/>
  <c r="AT749" i="6"/>
  <c r="AS749" i="6"/>
  <c r="AR749" i="6"/>
  <c r="AQ749" i="6"/>
  <c r="AU749" i="6" s="1"/>
  <c r="AP749" i="6"/>
  <c r="W749" i="6"/>
  <c r="V749" i="6"/>
  <c r="AT748" i="6"/>
  <c r="AS748" i="6"/>
  <c r="AR748" i="6"/>
  <c r="AQ748" i="6"/>
  <c r="AU748" i="6" s="1"/>
  <c r="AP748" i="6"/>
  <c r="W748" i="6"/>
  <c r="V748" i="6"/>
  <c r="AT747" i="6"/>
  <c r="AS747" i="6"/>
  <c r="AR747" i="6"/>
  <c r="AQ747" i="6"/>
  <c r="AU747" i="6" s="1"/>
  <c r="AP747" i="6"/>
  <c r="W747" i="6"/>
  <c r="V747" i="6"/>
  <c r="AT746" i="6"/>
  <c r="AS746" i="6"/>
  <c r="AR746" i="6"/>
  <c r="AQ746" i="6"/>
  <c r="AU746" i="6" s="1"/>
  <c r="AP746" i="6"/>
  <c r="W746" i="6"/>
  <c r="V746" i="6"/>
  <c r="AT745" i="6"/>
  <c r="AS745" i="6"/>
  <c r="AR745" i="6"/>
  <c r="AQ745" i="6"/>
  <c r="AU745" i="6" s="1"/>
  <c r="AP745" i="6"/>
  <c r="W745" i="6"/>
  <c r="V745" i="6"/>
  <c r="AT744" i="6"/>
  <c r="AS744" i="6"/>
  <c r="AR744" i="6"/>
  <c r="AQ744" i="6"/>
  <c r="AU744" i="6" s="1"/>
  <c r="AP744" i="6"/>
  <c r="W744" i="6"/>
  <c r="V744" i="6"/>
  <c r="AT743" i="6"/>
  <c r="AS743" i="6"/>
  <c r="AR743" i="6"/>
  <c r="AQ743" i="6"/>
  <c r="AU743" i="6" s="1"/>
  <c r="AP743" i="6"/>
  <c r="W743" i="6"/>
  <c r="V743" i="6"/>
  <c r="AT742" i="6"/>
  <c r="AS742" i="6"/>
  <c r="AR742" i="6"/>
  <c r="AQ742" i="6"/>
  <c r="AU742" i="6" s="1"/>
  <c r="AP742" i="6"/>
  <c r="W742" i="6"/>
  <c r="V742" i="6"/>
  <c r="AT741" i="6"/>
  <c r="AS741" i="6"/>
  <c r="AR741" i="6"/>
  <c r="AQ741" i="6"/>
  <c r="AU741" i="6" s="1"/>
  <c r="AP741" i="6"/>
  <c r="W741" i="6"/>
  <c r="V741" i="6"/>
  <c r="AT740" i="6"/>
  <c r="AS740" i="6"/>
  <c r="AR740" i="6"/>
  <c r="AQ740" i="6"/>
  <c r="AU740" i="6" s="1"/>
  <c r="AP740" i="6"/>
  <c r="W740" i="6"/>
  <c r="V740" i="6"/>
  <c r="AT739" i="6"/>
  <c r="AS739" i="6"/>
  <c r="AR739" i="6"/>
  <c r="AQ739" i="6"/>
  <c r="AU739" i="6" s="1"/>
  <c r="AP739" i="6"/>
  <c r="W739" i="6"/>
  <c r="V739" i="6"/>
  <c r="AT738" i="6"/>
  <c r="AS738" i="6"/>
  <c r="AR738" i="6"/>
  <c r="AQ738" i="6"/>
  <c r="AU738" i="6" s="1"/>
  <c r="AP738" i="6"/>
  <c r="W738" i="6"/>
  <c r="V738" i="6"/>
  <c r="AT737" i="6"/>
  <c r="AS737" i="6"/>
  <c r="AR737" i="6"/>
  <c r="AQ737" i="6"/>
  <c r="AU737" i="6" s="1"/>
  <c r="AP737" i="6"/>
  <c r="W737" i="6"/>
  <c r="V737" i="6"/>
  <c r="AT736" i="6"/>
  <c r="AS736" i="6"/>
  <c r="AR736" i="6"/>
  <c r="AQ736" i="6"/>
  <c r="AU736" i="6" s="1"/>
  <c r="AP736" i="6"/>
  <c r="W736" i="6"/>
  <c r="V736" i="6"/>
  <c r="AT735" i="6"/>
  <c r="AS735" i="6"/>
  <c r="AR735" i="6"/>
  <c r="AQ735" i="6"/>
  <c r="AU735" i="6" s="1"/>
  <c r="AP735" i="6"/>
  <c r="W735" i="6"/>
  <c r="V735" i="6"/>
  <c r="AT734" i="6"/>
  <c r="AS734" i="6"/>
  <c r="AR734" i="6"/>
  <c r="AQ734" i="6"/>
  <c r="AU734" i="6" s="1"/>
  <c r="AP734" i="6"/>
  <c r="W734" i="6"/>
  <c r="V734" i="6"/>
  <c r="AT733" i="6"/>
  <c r="AS733" i="6"/>
  <c r="AR733" i="6"/>
  <c r="AQ733" i="6"/>
  <c r="AU733" i="6" s="1"/>
  <c r="AP733" i="6"/>
  <c r="W733" i="6"/>
  <c r="V733" i="6"/>
  <c r="AT732" i="6"/>
  <c r="AS732" i="6"/>
  <c r="AR732" i="6"/>
  <c r="AQ732" i="6"/>
  <c r="AU732" i="6" s="1"/>
  <c r="AP732" i="6"/>
  <c r="W732" i="6"/>
  <c r="V732" i="6"/>
  <c r="AT731" i="6"/>
  <c r="AS731" i="6"/>
  <c r="AR731" i="6"/>
  <c r="AQ731" i="6"/>
  <c r="AU731" i="6" s="1"/>
  <c r="AP731" i="6"/>
  <c r="W731" i="6"/>
  <c r="V731" i="6"/>
  <c r="AT730" i="6"/>
  <c r="AS730" i="6"/>
  <c r="AR730" i="6"/>
  <c r="AQ730" i="6"/>
  <c r="AU730" i="6" s="1"/>
  <c r="AP730" i="6"/>
  <c r="W730" i="6"/>
  <c r="V730" i="6"/>
  <c r="AT729" i="6"/>
  <c r="AS729" i="6"/>
  <c r="AR729" i="6"/>
  <c r="AQ729" i="6"/>
  <c r="AU729" i="6" s="1"/>
  <c r="AP729" i="6"/>
  <c r="W729" i="6"/>
  <c r="V729" i="6"/>
  <c r="AT728" i="6"/>
  <c r="AS728" i="6"/>
  <c r="AR728" i="6"/>
  <c r="AQ728" i="6"/>
  <c r="AU728" i="6" s="1"/>
  <c r="AP728" i="6"/>
  <c r="W728" i="6"/>
  <c r="V728" i="6"/>
  <c r="AT727" i="6"/>
  <c r="AS727" i="6"/>
  <c r="AR727" i="6"/>
  <c r="AQ727" i="6"/>
  <c r="AU727" i="6" s="1"/>
  <c r="AP727" i="6"/>
  <c r="W727" i="6"/>
  <c r="V727" i="6"/>
  <c r="AT726" i="6"/>
  <c r="AS726" i="6"/>
  <c r="AR726" i="6"/>
  <c r="AQ726" i="6"/>
  <c r="AU726" i="6" s="1"/>
  <c r="AP726" i="6"/>
  <c r="W726" i="6"/>
  <c r="V726" i="6"/>
  <c r="AT725" i="6"/>
  <c r="AS725" i="6"/>
  <c r="AR725" i="6"/>
  <c r="AQ725" i="6"/>
  <c r="AU725" i="6" s="1"/>
  <c r="AP725" i="6"/>
  <c r="W725" i="6"/>
  <c r="V725" i="6"/>
  <c r="AT724" i="6"/>
  <c r="AS724" i="6"/>
  <c r="AR724" i="6"/>
  <c r="AQ724" i="6"/>
  <c r="AU724" i="6" s="1"/>
  <c r="AP724" i="6"/>
  <c r="W724" i="6"/>
  <c r="V724" i="6"/>
  <c r="AT723" i="6"/>
  <c r="AS723" i="6"/>
  <c r="AR723" i="6"/>
  <c r="AQ723" i="6"/>
  <c r="AU723" i="6" s="1"/>
  <c r="AP723" i="6"/>
  <c r="W723" i="6"/>
  <c r="V723" i="6"/>
  <c r="AT722" i="6"/>
  <c r="AS722" i="6"/>
  <c r="AR722" i="6"/>
  <c r="AQ722" i="6"/>
  <c r="AU722" i="6" s="1"/>
  <c r="AP722" i="6"/>
  <c r="W722" i="6"/>
  <c r="V722" i="6"/>
  <c r="AT721" i="6"/>
  <c r="AS721" i="6"/>
  <c r="AR721" i="6"/>
  <c r="AQ721" i="6"/>
  <c r="AU721" i="6" s="1"/>
  <c r="AP721" i="6"/>
  <c r="W721" i="6"/>
  <c r="V721" i="6"/>
  <c r="AT720" i="6"/>
  <c r="AS720" i="6"/>
  <c r="AR720" i="6"/>
  <c r="AQ720" i="6"/>
  <c r="AU720" i="6" s="1"/>
  <c r="AP720" i="6"/>
  <c r="W720" i="6"/>
  <c r="V720" i="6"/>
  <c r="AT719" i="6"/>
  <c r="AS719" i="6"/>
  <c r="AR719" i="6"/>
  <c r="AQ719" i="6"/>
  <c r="AU719" i="6" s="1"/>
  <c r="AP719" i="6"/>
  <c r="W719" i="6"/>
  <c r="V719" i="6"/>
  <c r="AT718" i="6"/>
  <c r="AS718" i="6"/>
  <c r="AR718" i="6"/>
  <c r="AQ718" i="6"/>
  <c r="AU718" i="6" s="1"/>
  <c r="AP718" i="6"/>
  <c r="W718" i="6"/>
  <c r="V718" i="6"/>
  <c r="AT717" i="6"/>
  <c r="AS717" i="6"/>
  <c r="AR717" i="6"/>
  <c r="AQ717" i="6"/>
  <c r="AU717" i="6" s="1"/>
  <c r="AP717" i="6"/>
  <c r="W717" i="6"/>
  <c r="V717" i="6"/>
  <c r="AT716" i="6"/>
  <c r="AS716" i="6"/>
  <c r="AR716" i="6"/>
  <c r="AQ716" i="6"/>
  <c r="AU716" i="6" s="1"/>
  <c r="AP716" i="6"/>
  <c r="W716" i="6"/>
  <c r="V716" i="6"/>
  <c r="AT715" i="6"/>
  <c r="AS715" i="6"/>
  <c r="AR715" i="6"/>
  <c r="AQ715" i="6"/>
  <c r="AU715" i="6" s="1"/>
  <c r="AP715" i="6"/>
  <c r="W715" i="6"/>
  <c r="V715" i="6"/>
  <c r="AT714" i="6"/>
  <c r="AS714" i="6"/>
  <c r="AR714" i="6"/>
  <c r="AQ714" i="6"/>
  <c r="AU714" i="6" s="1"/>
  <c r="AP714" i="6"/>
  <c r="W714" i="6"/>
  <c r="V714" i="6"/>
  <c r="AT713" i="6"/>
  <c r="AS713" i="6"/>
  <c r="AR713" i="6"/>
  <c r="AQ713" i="6"/>
  <c r="AU713" i="6" s="1"/>
  <c r="AP713" i="6"/>
  <c r="W713" i="6"/>
  <c r="V713" i="6"/>
  <c r="AT712" i="6"/>
  <c r="AS712" i="6"/>
  <c r="AR712" i="6"/>
  <c r="AQ712" i="6"/>
  <c r="AU712" i="6" s="1"/>
  <c r="AP712" i="6"/>
  <c r="W712" i="6"/>
  <c r="V712" i="6"/>
  <c r="AT711" i="6"/>
  <c r="AS711" i="6"/>
  <c r="AR711" i="6"/>
  <c r="AQ711" i="6"/>
  <c r="AU711" i="6" s="1"/>
  <c r="AP711" i="6"/>
  <c r="W711" i="6"/>
  <c r="V711" i="6"/>
  <c r="AT710" i="6"/>
  <c r="AS710" i="6"/>
  <c r="AR710" i="6"/>
  <c r="AQ710" i="6"/>
  <c r="AU710" i="6" s="1"/>
  <c r="AP710" i="6"/>
  <c r="W710" i="6"/>
  <c r="V710" i="6"/>
  <c r="AT709" i="6"/>
  <c r="AS709" i="6"/>
  <c r="AR709" i="6"/>
  <c r="AQ709" i="6"/>
  <c r="AU709" i="6" s="1"/>
  <c r="AP709" i="6"/>
  <c r="W709" i="6"/>
  <c r="V709" i="6"/>
  <c r="AT708" i="6"/>
  <c r="AS708" i="6"/>
  <c r="AR708" i="6"/>
  <c r="AQ708" i="6"/>
  <c r="AU708" i="6" s="1"/>
  <c r="AP708" i="6"/>
  <c r="W708" i="6"/>
  <c r="V708" i="6"/>
  <c r="AT707" i="6"/>
  <c r="AS707" i="6"/>
  <c r="AR707" i="6"/>
  <c r="AQ707" i="6"/>
  <c r="AU707" i="6" s="1"/>
  <c r="AP707" i="6"/>
  <c r="W707" i="6"/>
  <c r="V707" i="6"/>
  <c r="AT706" i="6"/>
  <c r="AS706" i="6"/>
  <c r="AR706" i="6"/>
  <c r="AQ706" i="6"/>
  <c r="AU706" i="6" s="1"/>
  <c r="AP706" i="6"/>
  <c r="W706" i="6"/>
  <c r="V706" i="6"/>
  <c r="AT705" i="6"/>
  <c r="AS705" i="6"/>
  <c r="AR705" i="6"/>
  <c r="AQ705" i="6"/>
  <c r="AU705" i="6" s="1"/>
  <c r="AP705" i="6"/>
  <c r="W705" i="6"/>
  <c r="V705" i="6"/>
  <c r="AT704" i="6"/>
  <c r="AS704" i="6"/>
  <c r="AR704" i="6"/>
  <c r="AQ704" i="6"/>
  <c r="AU704" i="6" s="1"/>
  <c r="AP704" i="6"/>
  <c r="W704" i="6"/>
  <c r="V704" i="6"/>
  <c r="AT703" i="6"/>
  <c r="AS703" i="6"/>
  <c r="AR703" i="6"/>
  <c r="AQ703" i="6"/>
  <c r="AU703" i="6" s="1"/>
  <c r="AP703" i="6"/>
  <c r="W703" i="6"/>
  <c r="V703" i="6"/>
  <c r="AT702" i="6"/>
  <c r="AS702" i="6"/>
  <c r="AR702" i="6"/>
  <c r="AQ702" i="6"/>
  <c r="AU702" i="6" s="1"/>
  <c r="AP702" i="6"/>
  <c r="W702" i="6"/>
  <c r="V702" i="6"/>
  <c r="AT701" i="6"/>
  <c r="AS701" i="6"/>
  <c r="AR701" i="6"/>
  <c r="AQ701" i="6"/>
  <c r="AU701" i="6" s="1"/>
  <c r="AP701" i="6"/>
  <c r="W701" i="6"/>
  <c r="V701" i="6"/>
  <c r="AT700" i="6"/>
  <c r="AS700" i="6"/>
  <c r="AR700" i="6"/>
  <c r="AQ700" i="6"/>
  <c r="AU700" i="6" s="1"/>
  <c r="AP700" i="6"/>
  <c r="W700" i="6"/>
  <c r="V700" i="6"/>
  <c r="AT699" i="6"/>
  <c r="AS699" i="6"/>
  <c r="AR699" i="6"/>
  <c r="AQ699" i="6"/>
  <c r="AU699" i="6" s="1"/>
  <c r="AP699" i="6"/>
  <c r="W699" i="6"/>
  <c r="V699" i="6"/>
  <c r="AT698" i="6"/>
  <c r="AS698" i="6"/>
  <c r="AR698" i="6"/>
  <c r="AQ698" i="6"/>
  <c r="AU698" i="6" s="1"/>
  <c r="AP698" i="6"/>
  <c r="W698" i="6"/>
  <c r="V698" i="6"/>
  <c r="AT697" i="6"/>
  <c r="AS697" i="6"/>
  <c r="AR697" i="6"/>
  <c r="AQ697" i="6"/>
  <c r="AU697" i="6" s="1"/>
  <c r="AP697" i="6"/>
  <c r="W697" i="6"/>
  <c r="V697" i="6"/>
  <c r="AT696" i="6"/>
  <c r="AS696" i="6"/>
  <c r="AR696" i="6"/>
  <c r="AQ696" i="6"/>
  <c r="AU696" i="6" s="1"/>
  <c r="AP696" i="6"/>
  <c r="W696" i="6"/>
  <c r="V696" i="6"/>
  <c r="AT695" i="6"/>
  <c r="AS695" i="6"/>
  <c r="AR695" i="6"/>
  <c r="AQ695" i="6"/>
  <c r="AU695" i="6" s="1"/>
  <c r="AP695" i="6"/>
  <c r="W695" i="6"/>
  <c r="V695" i="6"/>
  <c r="AT694" i="6"/>
  <c r="AS694" i="6"/>
  <c r="AR694" i="6"/>
  <c r="AQ694" i="6"/>
  <c r="AU694" i="6" s="1"/>
  <c r="AP694" i="6"/>
  <c r="W694" i="6"/>
  <c r="V694" i="6"/>
  <c r="AT693" i="6"/>
  <c r="AS693" i="6"/>
  <c r="AR693" i="6"/>
  <c r="AQ693" i="6"/>
  <c r="AU693" i="6" s="1"/>
  <c r="AP693" i="6"/>
  <c r="W693" i="6"/>
  <c r="V693" i="6"/>
  <c r="AT692" i="6"/>
  <c r="AS692" i="6"/>
  <c r="AR692" i="6"/>
  <c r="AQ692" i="6"/>
  <c r="AU692" i="6" s="1"/>
  <c r="AP692" i="6"/>
  <c r="W692" i="6"/>
  <c r="V692" i="6"/>
  <c r="AT691" i="6"/>
  <c r="AS691" i="6"/>
  <c r="AR691" i="6"/>
  <c r="AQ691" i="6"/>
  <c r="AU691" i="6" s="1"/>
  <c r="AP691" i="6"/>
  <c r="W691" i="6"/>
  <c r="V691" i="6"/>
  <c r="AT690" i="6"/>
  <c r="AS690" i="6"/>
  <c r="AR690" i="6"/>
  <c r="AQ690" i="6"/>
  <c r="AU690" i="6" s="1"/>
  <c r="AP690" i="6"/>
  <c r="W690" i="6"/>
  <c r="V690" i="6"/>
  <c r="AT689" i="6"/>
  <c r="AS689" i="6"/>
  <c r="AR689" i="6"/>
  <c r="AQ689" i="6"/>
  <c r="AU689" i="6" s="1"/>
  <c r="AP689" i="6"/>
  <c r="W689" i="6"/>
  <c r="V689" i="6"/>
  <c r="AT688" i="6"/>
  <c r="AS688" i="6"/>
  <c r="AR688" i="6"/>
  <c r="AQ688" i="6"/>
  <c r="AU688" i="6" s="1"/>
  <c r="AP688" i="6"/>
  <c r="W688" i="6"/>
  <c r="V688" i="6"/>
  <c r="AT687" i="6"/>
  <c r="AS687" i="6"/>
  <c r="AR687" i="6"/>
  <c r="AQ687" i="6"/>
  <c r="AU687" i="6" s="1"/>
  <c r="AP687" i="6"/>
  <c r="W687" i="6"/>
  <c r="V687" i="6"/>
  <c r="AT686" i="6"/>
  <c r="AS686" i="6"/>
  <c r="AR686" i="6"/>
  <c r="AQ686" i="6"/>
  <c r="AU686" i="6" s="1"/>
  <c r="AP686" i="6"/>
  <c r="W686" i="6"/>
  <c r="V686" i="6"/>
  <c r="AT685" i="6"/>
  <c r="AS685" i="6"/>
  <c r="AR685" i="6"/>
  <c r="AQ685" i="6"/>
  <c r="AU685" i="6" s="1"/>
  <c r="AP685" i="6"/>
  <c r="W685" i="6"/>
  <c r="V685" i="6"/>
  <c r="AT684" i="6"/>
  <c r="AS684" i="6"/>
  <c r="AR684" i="6"/>
  <c r="AQ684" i="6"/>
  <c r="AU684" i="6" s="1"/>
  <c r="AP684" i="6"/>
  <c r="W684" i="6"/>
  <c r="V684" i="6"/>
  <c r="AT683" i="6"/>
  <c r="AS683" i="6"/>
  <c r="AR683" i="6"/>
  <c r="AQ683" i="6"/>
  <c r="AU683" i="6" s="1"/>
  <c r="AP683" i="6"/>
  <c r="W683" i="6"/>
  <c r="V683" i="6"/>
  <c r="AT682" i="6"/>
  <c r="AS682" i="6"/>
  <c r="AR682" i="6"/>
  <c r="AQ682" i="6"/>
  <c r="AU682" i="6" s="1"/>
  <c r="AP682" i="6"/>
  <c r="W682" i="6"/>
  <c r="V682" i="6"/>
  <c r="AT681" i="6"/>
  <c r="AS681" i="6"/>
  <c r="AR681" i="6"/>
  <c r="AQ681" i="6"/>
  <c r="AU681" i="6" s="1"/>
  <c r="AP681" i="6"/>
  <c r="W681" i="6"/>
  <c r="V681" i="6"/>
  <c r="AT680" i="6"/>
  <c r="AS680" i="6"/>
  <c r="AR680" i="6"/>
  <c r="AQ680" i="6"/>
  <c r="AU680" i="6" s="1"/>
  <c r="AP680" i="6"/>
  <c r="W680" i="6"/>
  <c r="V680" i="6"/>
  <c r="AT679" i="6"/>
  <c r="AS679" i="6"/>
  <c r="AR679" i="6"/>
  <c r="AQ679" i="6"/>
  <c r="AU679" i="6" s="1"/>
  <c r="AP679" i="6"/>
  <c r="W679" i="6"/>
  <c r="V679" i="6"/>
  <c r="AT678" i="6"/>
  <c r="AS678" i="6"/>
  <c r="AR678" i="6"/>
  <c r="AQ678" i="6"/>
  <c r="AU678" i="6" s="1"/>
  <c r="AP678" i="6"/>
  <c r="W678" i="6"/>
  <c r="V678" i="6"/>
  <c r="AT677" i="6"/>
  <c r="AS677" i="6"/>
  <c r="AR677" i="6"/>
  <c r="AQ677" i="6"/>
  <c r="AU677" i="6" s="1"/>
  <c r="AP677" i="6"/>
  <c r="W677" i="6"/>
  <c r="V677" i="6"/>
  <c r="AT676" i="6"/>
  <c r="AS676" i="6"/>
  <c r="AR676" i="6"/>
  <c r="AQ676" i="6"/>
  <c r="AU676" i="6" s="1"/>
  <c r="AP676" i="6"/>
  <c r="W676" i="6"/>
  <c r="V676" i="6"/>
  <c r="AT675" i="6"/>
  <c r="AS675" i="6"/>
  <c r="AR675" i="6"/>
  <c r="AQ675" i="6"/>
  <c r="AU675" i="6" s="1"/>
  <c r="AP675" i="6"/>
  <c r="W675" i="6"/>
  <c r="V675" i="6"/>
  <c r="AT674" i="6"/>
  <c r="AS674" i="6"/>
  <c r="AR674" i="6"/>
  <c r="AQ674" i="6"/>
  <c r="AU674" i="6" s="1"/>
  <c r="AP674" i="6"/>
  <c r="W674" i="6"/>
  <c r="V674" i="6"/>
  <c r="AT673" i="6"/>
  <c r="AS673" i="6"/>
  <c r="AR673" i="6"/>
  <c r="AQ673" i="6"/>
  <c r="AU673" i="6" s="1"/>
  <c r="AP673" i="6"/>
  <c r="W673" i="6"/>
  <c r="V673" i="6"/>
  <c r="AT672" i="6"/>
  <c r="AS672" i="6"/>
  <c r="AR672" i="6"/>
  <c r="AQ672" i="6"/>
  <c r="AU672" i="6" s="1"/>
  <c r="AP672" i="6"/>
  <c r="W672" i="6"/>
  <c r="V672" i="6"/>
  <c r="AT671" i="6"/>
  <c r="AS671" i="6"/>
  <c r="AR671" i="6"/>
  <c r="AQ671" i="6"/>
  <c r="AU671" i="6" s="1"/>
  <c r="AP671" i="6"/>
  <c r="W671" i="6"/>
  <c r="V671" i="6"/>
  <c r="AT670" i="6"/>
  <c r="AS670" i="6"/>
  <c r="AR670" i="6"/>
  <c r="AQ670" i="6"/>
  <c r="AU670" i="6" s="1"/>
  <c r="AP670" i="6"/>
  <c r="W670" i="6"/>
  <c r="V670" i="6"/>
  <c r="AT669" i="6"/>
  <c r="AS669" i="6"/>
  <c r="AR669" i="6"/>
  <c r="AQ669" i="6"/>
  <c r="AU669" i="6" s="1"/>
  <c r="AP669" i="6"/>
  <c r="W669" i="6"/>
  <c r="V669" i="6"/>
  <c r="AT668" i="6"/>
  <c r="AS668" i="6"/>
  <c r="AR668" i="6"/>
  <c r="AQ668" i="6"/>
  <c r="AU668" i="6" s="1"/>
  <c r="AP668" i="6"/>
  <c r="W668" i="6"/>
  <c r="V668" i="6"/>
  <c r="AT667" i="6"/>
  <c r="AS667" i="6"/>
  <c r="AR667" i="6"/>
  <c r="AQ667" i="6"/>
  <c r="AU667" i="6" s="1"/>
  <c r="AP667" i="6"/>
  <c r="W667" i="6"/>
  <c r="V667" i="6"/>
  <c r="AT666" i="6"/>
  <c r="AS666" i="6"/>
  <c r="AR666" i="6"/>
  <c r="AQ666" i="6"/>
  <c r="AU666" i="6" s="1"/>
  <c r="AP666" i="6"/>
  <c r="W666" i="6"/>
  <c r="V666" i="6"/>
  <c r="AT665" i="6"/>
  <c r="AS665" i="6"/>
  <c r="AR665" i="6"/>
  <c r="AQ665" i="6"/>
  <c r="AU665" i="6" s="1"/>
  <c r="AP665" i="6"/>
  <c r="W665" i="6"/>
  <c r="V665" i="6"/>
  <c r="AT664" i="6"/>
  <c r="AS664" i="6"/>
  <c r="AR664" i="6"/>
  <c r="AQ664" i="6"/>
  <c r="AU664" i="6" s="1"/>
  <c r="AP664" i="6"/>
  <c r="W664" i="6"/>
  <c r="V664" i="6"/>
  <c r="AT663" i="6"/>
  <c r="AS663" i="6"/>
  <c r="AR663" i="6"/>
  <c r="AQ663" i="6"/>
  <c r="AU663" i="6" s="1"/>
  <c r="AP663" i="6"/>
  <c r="W663" i="6"/>
  <c r="V663" i="6"/>
  <c r="AT662" i="6"/>
  <c r="AS662" i="6"/>
  <c r="AR662" i="6"/>
  <c r="AQ662" i="6"/>
  <c r="AU662" i="6" s="1"/>
  <c r="AP662" i="6"/>
  <c r="W662" i="6"/>
  <c r="V662" i="6"/>
  <c r="AT661" i="6"/>
  <c r="AS661" i="6"/>
  <c r="AR661" i="6"/>
  <c r="AQ661" i="6"/>
  <c r="AU661" i="6" s="1"/>
  <c r="AP661" i="6"/>
  <c r="W661" i="6"/>
  <c r="V661" i="6"/>
  <c r="AT660" i="6"/>
  <c r="AS660" i="6"/>
  <c r="AR660" i="6"/>
  <c r="AQ660" i="6"/>
  <c r="AU660" i="6" s="1"/>
  <c r="AP660" i="6"/>
  <c r="W660" i="6"/>
  <c r="V660" i="6"/>
  <c r="AT659" i="6"/>
  <c r="AS659" i="6"/>
  <c r="AR659" i="6"/>
  <c r="AQ659" i="6"/>
  <c r="AU659" i="6" s="1"/>
  <c r="AP659" i="6"/>
  <c r="W659" i="6"/>
  <c r="V659" i="6"/>
  <c r="AT658" i="6"/>
  <c r="AS658" i="6"/>
  <c r="AR658" i="6"/>
  <c r="AQ658" i="6"/>
  <c r="AU658" i="6" s="1"/>
  <c r="AP658" i="6"/>
  <c r="W658" i="6"/>
  <c r="V658" i="6"/>
  <c r="AT657" i="6"/>
  <c r="AS657" i="6"/>
  <c r="AR657" i="6"/>
  <c r="AQ657" i="6"/>
  <c r="AU657" i="6" s="1"/>
  <c r="AP657" i="6"/>
  <c r="W657" i="6"/>
  <c r="V657" i="6"/>
  <c r="AT656" i="6"/>
  <c r="AS656" i="6"/>
  <c r="AR656" i="6"/>
  <c r="AQ656" i="6"/>
  <c r="AU656" i="6" s="1"/>
  <c r="AP656" i="6"/>
  <c r="W656" i="6"/>
  <c r="V656" i="6"/>
  <c r="AT655" i="6"/>
  <c r="AS655" i="6"/>
  <c r="AR655" i="6"/>
  <c r="AQ655" i="6"/>
  <c r="AU655" i="6" s="1"/>
  <c r="AP655" i="6"/>
  <c r="W655" i="6"/>
  <c r="V655" i="6"/>
  <c r="AT654" i="6"/>
  <c r="AS654" i="6"/>
  <c r="AR654" i="6"/>
  <c r="AQ654" i="6"/>
  <c r="AU654" i="6" s="1"/>
  <c r="AP654" i="6"/>
  <c r="W654" i="6"/>
  <c r="V654" i="6"/>
  <c r="AT653" i="6"/>
  <c r="AS653" i="6"/>
  <c r="AR653" i="6"/>
  <c r="AQ653" i="6"/>
  <c r="AU653" i="6" s="1"/>
  <c r="AP653" i="6"/>
  <c r="W653" i="6"/>
  <c r="V653" i="6"/>
  <c r="AT652" i="6"/>
  <c r="AS652" i="6"/>
  <c r="AR652" i="6"/>
  <c r="AQ652" i="6"/>
  <c r="AU652" i="6" s="1"/>
  <c r="AP652" i="6"/>
  <c r="W652" i="6"/>
  <c r="V652" i="6"/>
  <c r="AT651" i="6"/>
  <c r="AS651" i="6"/>
  <c r="AR651" i="6"/>
  <c r="AQ651" i="6"/>
  <c r="AU651" i="6" s="1"/>
  <c r="AP651" i="6"/>
  <c r="W651" i="6"/>
  <c r="V651" i="6"/>
  <c r="AT650" i="6"/>
  <c r="AS650" i="6"/>
  <c r="AR650" i="6"/>
  <c r="AQ650" i="6"/>
  <c r="AU650" i="6" s="1"/>
  <c r="AP650" i="6"/>
  <c r="W650" i="6"/>
  <c r="V650" i="6"/>
  <c r="AT649" i="6"/>
  <c r="AS649" i="6"/>
  <c r="AR649" i="6"/>
  <c r="AQ649" i="6"/>
  <c r="AU649" i="6" s="1"/>
  <c r="AP649" i="6"/>
  <c r="W649" i="6"/>
  <c r="V649" i="6"/>
  <c r="AT648" i="6"/>
  <c r="AS648" i="6"/>
  <c r="AR648" i="6"/>
  <c r="AQ648" i="6"/>
  <c r="AU648" i="6" s="1"/>
  <c r="AP648" i="6"/>
  <c r="W648" i="6"/>
  <c r="V648" i="6"/>
  <c r="AT647" i="6"/>
  <c r="AS647" i="6"/>
  <c r="AR647" i="6"/>
  <c r="AQ647" i="6"/>
  <c r="AU647" i="6" s="1"/>
  <c r="AP647" i="6"/>
  <c r="W647" i="6"/>
  <c r="V647" i="6"/>
  <c r="AT646" i="6"/>
  <c r="AS646" i="6"/>
  <c r="AR646" i="6"/>
  <c r="AQ646" i="6"/>
  <c r="AU646" i="6" s="1"/>
  <c r="AP646" i="6"/>
  <c r="W646" i="6"/>
  <c r="V646" i="6"/>
  <c r="AT645" i="6"/>
  <c r="AS645" i="6"/>
  <c r="AR645" i="6"/>
  <c r="AQ645" i="6"/>
  <c r="AU645" i="6" s="1"/>
  <c r="AP645" i="6"/>
  <c r="W645" i="6"/>
  <c r="V645" i="6"/>
  <c r="AT644" i="6"/>
  <c r="AS644" i="6"/>
  <c r="AR644" i="6"/>
  <c r="AQ644" i="6"/>
  <c r="AU644" i="6" s="1"/>
  <c r="AP644" i="6"/>
  <c r="W644" i="6"/>
  <c r="V644" i="6"/>
  <c r="AT643" i="6"/>
  <c r="AS643" i="6"/>
  <c r="AR643" i="6"/>
  <c r="AQ643" i="6"/>
  <c r="AU643" i="6" s="1"/>
  <c r="AP643" i="6"/>
  <c r="W643" i="6"/>
  <c r="V643" i="6"/>
  <c r="AT642" i="6"/>
  <c r="AS642" i="6"/>
  <c r="AR642" i="6"/>
  <c r="AQ642" i="6"/>
  <c r="AU642" i="6" s="1"/>
  <c r="AP642" i="6"/>
  <c r="W642" i="6"/>
  <c r="V642" i="6"/>
  <c r="AT641" i="6"/>
  <c r="AS641" i="6"/>
  <c r="AR641" i="6"/>
  <c r="AQ641" i="6"/>
  <c r="AU641" i="6" s="1"/>
  <c r="AP641" i="6"/>
  <c r="W641" i="6"/>
  <c r="V641" i="6"/>
  <c r="AT640" i="6"/>
  <c r="AS640" i="6"/>
  <c r="AR640" i="6"/>
  <c r="AQ640" i="6"/>
  <c r="AU640" i="6" s="1"/>
  <c r="AP640" i="6"/>
  <c r="W640" i="6"/>
  <c r="V640" i="6"/>
  <c r="AT639" i="6"/>
  <c r="AS639" i="6"/>
  <c r="AR639" i="6"/>
  <c r="AQ639" i="6"/>
  <c r="AU639" i="6" s="1"/>
  <c r="AP639" i="6"/>
  <c r="W639" i="6"/>
  <c r="V639" i="6"/>
  <c r="AT638" i="6"/>
  <c r="AS638" i="6"/>
  <c r="AR638" i="6"/>
  <c r="AQ638" i="6"/>
  <c r="AU638" i="6" s="1"/>
  <c r="AP638" i="6"/>
  <c r="W638" i="6"/>
  <c r="V638" i="6"/>
  <c r="AT637" i="6"/>
  <c r="AS637" i="6"/>
  <c r="AR637" i="6"/>
  <c r="AQ637" i="6"/>
  <c r="AU637" i="6" s="1"/>
  <c r="AP637" i="6"/>
  <c r="W637" i="6"/>
  <c r="V637" i="6"/>
  <c r="AT636" i="6"/>
  <c r="AS636" i="6"/>
  <c r="AR636" i="6"/>
  <c r="AQ636" i="6"/>
  <c r="AU636" i="6" s="1"/>
  <c r="AP636" i="6"/>
  <c r="W636" i="6"/>
  <c r="V636" i="6"/>
  <c r="AT635" i="6"/>
  <c r="AS635" i="6"/>
  <c r="AR635" i="6"/>
  <c r="AQ635" i="6"/>
  <c r="AU635" i="6" s="1"/>
  <c r="AP635" i="6"/>
  <c r="W635" i="6"/>
  <c r="V635" i="6"/>
  <c r="AT634" i="6"/>
  <c r="AS634" i="6"/>
  <c r="AR634" i="6"/>
  <c r="AQ634" i="6"/>
  <c r="AU634" i="6" s="1"/>
  <c r="AP634" i="6"/>
  <c r="W634" i="6"/>
  <c r="V634" i="6"/>
  <c r="AT633" i="6"/>
  <c r="AS633" i="6"/>
  <c r="AR633" i="6"/>
  <c r="AQ633" i="6"/>
  <c r="AU633" i="6" s="1"/>
  <c r="AP633" i="6"/>
  <c r="W633" i="6"/>
  <c r="V633" i="6"/>
  <c r="AT632" i="6"/>
  <c r="AS632" i="6"/>
  <c r="AR632" i="6"/>
  <c r="AQ632" i="6"/>
  <c r="AU632" i="6" s="1"/>
  <c r="AP632" i="6"/>
  <c r="W632" i="6"/>
  <c r="V632" i="6"/>
  <c r="AT631" i="6"/>
  <c r="AS631" i="6"/>
  <c r="AR631" i="6"/>
  <c r="AQ631" i="6"/>
  <c r="AU631" i="6" s="1"/>
  <c r="AP631" i="6"/>
  <c r="W631" i="6"/>
  <c r="V631" i="6"/>
  <c r="AT630" i="6"/>
  <c r="AS630" i="6"/>
  <c r="AR630" i="6"/>
  <c r="AQ630" i="6"/>
  <c r="AU630" i="6" s="1"/>
  <c r="AP630" i="6"/>
  <c r="W630" i="6"/>
  <c r="V630" i="6"/>
  <c r="AT629" i="6"/>
  <c r="AS629" i="6"/>
  <c r="AR629" i="6"/>
  <c r="AQ629" i="6"/>
  <c r="AU629" i="6" s="1"/>
  <c r="AP629" i="6"/>
  <c r="W629" i="6"/>
  <c r="V629" i="6"/>
  <c r="AT628" i="6"/>
  <c r="AS628" i="6"/>
  <c r="AR628" i="6"/>
  <c r="AQ628" i="6"/>
  <c r="AU628" i="6" s="1"/>
  <c r="AP628" i="6"/>
  <c r="W628" i="6"/>
  <c r="V628" i="6"/>
  <c r="AT627" i="6"/>
  <c r="AS627" i="6"/>
  <c r="AR627" i="6"/>
  <c r="AQ627" i="6"/>
  <c r="AU627" i="6" s="1"/>
  <c r="AP627" i="6"/>
  <c r="W627" i="6"/>
  <c r="V627" i="6"/>
  <c r="AT626" i="6"/>
  <c r="AS626" i="6"/>
  <c r="AR626" i="6"/>
  <c r="AQ626" i="6"/>
  <c r="AU626" i="6" s="1"/>
  <c r="AP626" i="6"/>
  <c r="W626" i="6"/>
  <c r="V626" i="6"/>
  <c r="AT625" i="6"/>
  <c r="AS625" i="6"/>
  <c r="AR625" i="6"/>
  <c r="AQ625" i="6"/>
  <c r="AU625" i="6" s="1"/>
  <c r="AP625" i="6"/>
  <c r="W625" i="6"/>
  <c r="V625" i="6"/>
  <c r="AT624" i="6"/>
  <c r="AS624" i="6"/>
  <c r="AR624" i="6"/>
  <c r="AQ624" i="6"/>
  <c r="AU624" i="6" s="1"/>
  <c r="AP624" i="6"/>
  <c r="W624" i="6"/>
  <c r="V624" i="6"/>
  <c r="AT623" i="6"/>
  <c r="AS623" i="6"/>
  <c r="AR623" i="6"/>
  <c r="AQ623" i="6"/>
  <c r="AU623" i="6" s="1"/>
  <c r="AP623" i="6"/>
  <c r="W623" i="6"/>
  <c r="V623" i="6"/>
  <c r="AT622" i="6"/>
  <c r="AS622" i="6"/>
  <c r="AR622" i="6"/>
  <c r="AQ622" i="6"/>
  <c r="AU622" i="6" s="1"/>
  <c r="AP622" i="6"/>
  <c r="W622" i="6"/>
  <c r="V622" i="6"/>
  <c r="AT621" i="6"/>
  <c r="AS621" i="6"/>
  <c r="AR621" i="6"/>
  <c r="AQ621" i="6"/>
  <c r="AU621" i="6" s="1"/>
  <c r="AP621" i="6"/>
  <c r="W621" i="6"/>
  <c r="V621" i="6"/>
  <c r="AT620" i="6"/>
  <c r="AS620" i="6"/>
  <c r="AR620" i="6"/>
  <c r="AQ620" i="6"/>
  <c r="AU620" i="6" s="1"/>
  <c r="AP620" i="6"/>
  <c r="W620" i="6"/>
  <c r="V620" i="6"/>
  <c r="AT619" i="6"/>
  <c r="AS619" i="6"/>
  <c r="AR619" i="6"/>
  <c r="AQ619" i="6"/>
  <c r="AU619" i="6" s="1"/>
  <c r="AP619" i="6"/>
  <c r="W619" i="6"/>
  <c r="V619" i="6"/>
  <c r="AT618" i="6"/>
  <c r="AS618" i="6"/>
  <c r="AR618" i="6"/>
  <c r="AQ618" i="6"/>
  <c r="AU618" i="6" s="1"/>
  <c r="AP618" i="6"/>
  <c r="W618" i="6"/>
  <c r="V618" i="6"/>
  <c r="AT617" i="6"/>
  <c r="AS617" i="6"/>
  <c r="AR617" i="6"/>
  <c r="AQ617" i="6"/>
  <c r="AU617" i="6" s="1"/>
  <c r="AP617" i="6"/>
  <c r="W617" i="6"/>
  <c r="V617" i="6"/>
  <c r="AT616" i="6"/>
  <c r="AS616" i="6"/>
  <c r="AR616" i="6"/>
  <c r="AQ616" i="6"/>
  <c r="AU616" i="6" s="1"/>
  <c r="AP616" i="6"/>
  <c r="W616" i="6"/>
  <c r="V616" i="6"/>
  <c r="AT615" i="6"/>
  <c r="AS615" i="6"/>
  <c r="AR615" i="6"/>
  <c r="AQ615" i="6"/>
  <c r="AU615" i="6" s="1"/>
  <c r="AP615" i="6"/>
  <c r="W615" i="6"/>
  <c r="V615" i="6"/>
  <c r="AT614" i="6"/>
  <c r="AS614" i="6"/>
  <c r="AR614" i="6"/>
  <c r="AQ614" i="6"/>
  <c r="AU614" i="6" s="1"/>
  <c r="AP614" i="6"/>
  <c r="W614" i="6"/>
  <c r="V614" i="6"/>
  <c r="AT613" i="6"/>
  <c r="AS613" i="6"/>
  <c r="AR613" i="6"/>
  <c r="AQ613" i="6"/>
  <c r="AU613" i="6" s="1"/>
  <c r="AP613" i="6"/>
  <c r="W613" i="6"/>
  <c r="V613" i="6"/>
  <c r="AT612" i="6"/>
  <c r="AS612" i="6"/>
  <c r="AR612" i="6"/>
  <c r="AQ612" i="6"/>
  <c r="AU612" i="6" s="1"/>
  <c r="AP612" i="6"/>
  <c r="W612" i="6"/>
  <c r="V612" i="6"/>
  <c r="AT611" i="6"/>
  <c r="AS611" i="6"/>
  <c r="AR611" i="6"/>
  <c r="AQ611" i="6"/>
  <c r="AU611" i="6" s="1"/>
  <c r="AP611" i="6"/>
  <c r="W611" i="6"/>
  <c r="V611" i="6"/>
  <c r="AT610" i="6"/>
  <c r="AS610" i="6"/>
  <c r="AR610" i="6"/>
  <c r="AQ610" i="6"/>
  <c r="AU610" i="6" s="1"/>
  <c r="AP610" i="6"/>
  <c r="W610" i="6"/>
  <c r="V610" i="6"/>
  <c r="AT609" i="6"/>
  <c r="AS609" i="6"/>
  <c r="AR609" i="6"/>
  <c r="AQ609" i="6"/>
  <c r="AU609" i="6" s="1"/>
  <c r="AP609" i="6"/>
  <c r="W609" i="6"/>
  <c r="V609" i="6"/>
  <c r="AT608" i="6"/>
  <c r="AS608" i="6"/>
  <c r="AR608" i="6"/>
  <c r="AQ608" i="6"/>
  <c r="AU608" i="6" s="1"/>
  <c r="AP608" i="6"/>
  <c r="W608" i="6"/>
  <c r="V608" i="6"/>
  <c r="AT607" i="6"/>
  <c r="AS607" i="6"/>
  <c r="AR607" i="6"/>
  <c r="AQ607" i="6"/>
  <c r="AU607" i="6" s="1"/>
  <c r="AP607" i="6"/>
  <c r="W607" i="6"/>
  <c r="V607" i="6"/>
  <c r="AT606" i="6"/>
  <c r="AS606" i="6"/>
  <c r="AR606" i="6"/>
  <c r="AQ606" i="6"/>
  <c r="AU606" i="6" s="1"/>
  <c r="AP606" i="6"/>
  <c r="W606" i="6"/>
  <c r="V606" i="6"/>
  <c r="AT605" i="6"/>
  <c r="AR605" i="6"/>
  <c r="AQ605" i="6"/>
  <c r="AU605" i="6" s="1"/>
  <c r="AP605" i="6"/>
  <c r="AS605" i="6" s="1"/>
  <c r="W605" i="6"/>
  <c r="V605" i="6"/>
  <c r="AT604" i="6"/>
  <c r="AR604" i="6"/>
  <c r="AQ604" i="6"/>
  <c r="AU604" i="6" s="1"/>
  <c r="AP604" i="6"/>
  <c r="AS604" i="6" s="1"/>
  <c r="W604" i="6"/>
  <c r="V604" i="6"/>
  <c r="AT603" i="6"/>
  <c r="AR603" i="6"/>
  <c r="AQ603" i="6"/>
  <c r="AU603" i="6" s="1"/>
  <c r="AP603" i="6"/>
  <c r="AS603" i="6" s="1"/>
  <c r="W603" i="6"/>
  <c r="V603" i="6"/>
  <c r="AT602" i="6"/>
  <c r="AR602" i="6"/>
  <c r="AQ602" i="6"/>
  <c r="AU602" i="6" s="1"/>
  <c r="AP602" i="6"/>
  <c r="AS602" i="6" s="1"/>
  <c r="W602" i="6"/>
  <c r="V602" i="6"/>
  <c r="AT601" i="6"/>
  <c r="AR601" i="6"/>
  <c r="AQ601" i="6"/>
  <c r="AU601" i="6" s="1"/>
  <c r="AP601" i="6"/>
  <c r="AS601" i="6" s="1"/>
  <c r="W601" i="6"/>
  <c r="V601" i="6"/>
  <c r="AT600" i="6"/>
  <c r="AR600" i="6"/>
  <c r="AQ600" i="6"/>
  <c r="AU600" i="6" s="1"/>
  <c r="AP600" i="6"/>
  <c r="AS600" i="6" s="1"/>
  <c r="W600" i="6"/>
  <c r="V600" i="6"/>
  <c r="AT599" i="6"/>
  <c r="AR599" i="6"/>
  <c r="AQ599" i="6"/>
  <c r="AU599" i="6" s="1"/>
  <c r="AP599" i="6"/>
  <c r="AS599" i="6" s="1"/>
  <c r="W599" i="6"/>
  <c r="V599" i="6"/>
  <c r="AT598" i="6"/>
  <c r="AR598" i="6"/>
  <c r="AQ598" i="6"/>
  <c r="AU598" i="6" s="1"/>
  <c r="AP598" i="6"/>
  <c r="AS598" i="6" s="1"/>
  <c r="W598" i="6"/>
  <c r="V598" i="6"/>
  <c r="AT597" i="6"/>
  <c r="AR597" i="6"/>
  <c r="AQ597" i="6"/>
  <c r="AU597" i="6" s="1"/>
  <c r="AP597" i="6"/>
  <c r="AS597" i="6" s="1"/>
  <c r="W597" i="6"/>
  <c r="V597" i="6"/>
  <c r="AT596" i="6"/>
  <c r="AR596" i="6"/>
  <c r="AQ596" i="6"/>
  <c r="AU596" i="6" s="1"/>
  <c r="AP596" i="6"/>
  <c r="AS596" i="6" s="1"/>
  <c r="W596" i="6"/>
  <c r="V596" i="6"/>
  <c r="AT595" i="6"/>
  <c r="AR595" i="6"/>
  <c r="AQ595" i="6"/>
  <c r="AU595" i="6" s="1"/>
  <c r="AP595" i="6"/>
  <c r="AS595" i="6" s="1"/>
  <c r="W595" i="6"/>
  <c r="V595" i="6"/>
  <c r="AT594" i="6"/>
  <c r="AR594" i="6"/>
  <c r="AQ594" i="6"/>
  <c r="AU594" i="6" s="1"/>
  <c r="AP594" i="6"/>
  <c r="AS594" i="6" s="1"/>
  <c r="W594" i="6"/>
  <c r="V594" i="6"/>
  <c r="AT593" i="6"/>
  <c r="AR593" i="6"/>
  <c r="AQ593" i="6"/>
  <c r="AU593" i="6" s="1"/>
  <c r="AP593" i="6"/>
  <c r="AS593" i="6" s="1"/>
  <c r="W593" i="6"/>
  <c r="V593" i="6"/>
  <c r="AT592" i="6"/>
  <c r="AR592" i="6"/>
  <c r="AQ592" i="6"/>
  <c r="AU592" i="6" s="1"/>
  <c r="AP592" i="6"/>
  <c r="AS592" i="6" s="1"/>
  <c r="W592" i="6"/>
  <c r="V592" i="6"/>
  <c r="AT591" i="6"/>
  <c r="AR591" i="6"/>
  <c r="AQ591" i="6"/>
  <c r="AU591" i="6" s="1"/>
  <c r="AP591" i="6"/>
  <c r="AS591" i="6" s="1"/>
  <c r="W591" i="6"/>
  <c r="V591" i="6"/>
  <c r="AT590" i="6"/>
  <c r="AR590" i="6"/>
  <c r="AQ590" i="6"/>
  <c r="AU590" i="6" s="1"/>
  <c r="AP590" i="6"/>
  <c r="AS590" i="6" s="1"/>
  <c r="W590" i="6"/>
  <c r="V590" i="6"/>
  <c r="AT589" i="6"/>
  <c r="AR589" i="6"/>
  <c r="AQ589" i="6"/>
  <c r="AU589" i="6" s="1"/>
  <c r="AP589" i="6"/>
  <c r="AS589" i="6" s="1"/>
  <c r="W589" i="6"/>
  <c r="V589" i="6"/>
  <c r="AT588" i="6"/>
  <c r="AR588" i="6"/>
  <c r="AQ588" i="6"/>
  <c r="AU588" i="6" s="1"/>
  <c r="AP588" i="6"/>
  <c r="AS588" i="6" s="1"/>
  <c r="W588" i="6"/>
  <c r="V588" i="6"/>
  <c r="AT587" i="6"/>
  <c r="AR587" i="6"/>
  <c r="AQ587" i="6"/>
  <c r="AU587" i="6" s="1"/>
  <c r="AP587" i="6"/>
  <c r="AS587" i="6" s="1"/>
  <c r="W587" i="6"/>
  <c r="V587" i="6"/>
  <c r="AT586" i="6"/>
  <c r="AR586" i="6"/>
  <c r="AQ586" i="6"/>
  <c r="AU586" i="6" s="1"/>
  <c r="AP586" i="6"/>
  <c r="AS586" i="6" s="1"/>
  <c r="W586" i="6"/>
  <c r="V586" i="6"/>
  <c r="AT585" i="6"/>
  <c r="AR585" i="6"/>
  <c r="AQ585" i="6"/>
  <c r="AU585" i="6" s="1"/>
  <c r="AP585" i="6"/>
  <c r="AS585" i="6" s="1"/>
  <c r="W585" i="6"/>
  <c r="V585" i="6"/>
  <c r="AT584" i="6"/>
  <c r="AR584" i="6"/>
  <c r="AQ584" i="6"/>
  <c r="AU584" i="6" s="1"/>
  <c r="AP584" i="6"/>
  <c r="AS584" i="6" s="1"/>
  <c r="W584" i="6"/>
  <c r="V584" i="6"/>
  <c r="AT583" i="6"/>
  <c r="AR583" i="6"/>
  <c r="AQ583" i="6"/>
  <c r="AU583" i="6" s="1"/>
  <c r="AP583" i="6"/>
  <c r="AS583" i="6" s="1"/>
  <c r="W583" i="6"/>
  <c r="V583" i="6"/>
  <c r="AT582" i="6"/>
  <c r="AR582" i="6"/>
  <c r="AQ582" i="6"/>
  <c r="AU582" i="6" s="1"/>
  <c r="AP582" i="6"/>
  <c r="AS582" i="6" s="1"/>
  <c r="W582" i="6"/>
  <c r="V582" i="6"/>
  <c r="AT581" i="6"/>
  <c r="AR581" i="6"/>
  <c r="AQ581" i="6"/>
  <c r="AU581" i="6" s="1"/>
  <c r="AP581" i="6"/>
  <c r="AS581" i="6" s="1"/>
  <c r="W581" i="6"/>
  <c r="V581" i="6"/>
  <c r="AT580" i="6"/>
  <c r="AR580" i="6"/>
  <c r="AQ580" i="6"/>
  <c r="AU580" i="6" s="1"/>
  <c r="AP580" i="6"/>
  <c r="AS580" i="6" s="1"/>
  <c r="W580" i="6"/>
  <c r="V580" i="6"/>
  <c r="AT579" i="6"/>
  <c r="AR579" i="6"/>
  <c r="AQ579" i="6"/>
  <c r="AU579" i="6" s="1"/>
  <c r="AP579" i="6"/>
  <c r="AS579" i="6" s="1"/>
  <c r="W579" i="6"/>
  <c r="V579" i="6"/>
  <c r="AT578" i="6"/>
  <c r="AR578" i="6"/>
  <c r="AQ578" i="6"/>
  <c r="AU578" i="6" s="1"/>
  <c r="AP578" i="6"/>
  <c r="AS578" i="6" s="1"/>
  <c r="W578" i="6"/>
  <c r="V578" i="6"/>
  <c r="AT577" i="6"/>
  <c r="AR577" i="6"/>
  <c r="AQ577" i="6"/>
  <c r="AU577" i="6" s="1"/>
  <c r="AP577" i="6"/>
  <c r="AS577" i="6" s="1"/>
  <c r="W577" i="6"/>
  <c r="V577" i="6"/>
  <c r="AT576" i="6"/>
  <c r="AR576" i="6"/>
  <c r="AQ576" i="6"/>
  <c r="AU576" i="6" s="1"/>
  <c r="AP576" i="6"/>
  <c r="AS576" i="6" s="1"/>
  <c r="W576" i="6"/>
  <c r="V576" i="6"/>
  <c r="AT575" i="6"/>
  <c r="AR575" i="6"/>
  <c r="AQ575" i="6"/>
  <c r="AU575" i="6" s="1"/>
  <c r="AP575" i="6"/>
  <c r="AS575" i="6" s="1"/>
  <c r="W575" i="6"/>
  <c r="V575" i="6"/>
  <c r="AT574" i="6"/>
  <c r="AR574" i="6"/>
  <c r="AQ574" i="6"/>
  <c r="AU574" i="6" s="1"/>
  <c r="AP574" i="6"/>
  <c r="AS574" i="6" s="1"/>
  <c r="W574" i="6"/>
  <c r="V574" i="6"/>
  <c r="AT573" i="6"/>
  <c r="AR573" i="6"/>
  <c r="AQ573" i="6"/>
  <c r="AU573" i="6" s="1"/>
  <c r="AP573" i="6"/>
  <c r="AS573" i="6" s="1"/>
  <c r="W573" i="6"/>
  <c r="V573" i="6"/>
  <c r="AT572" i="6"/>
  <c r="AR572" i="6"/>
  <c r="AQ572" i="6"/>
  <c r="AU572" i="6" s="1"/>
  <c r="AP572" i="6"/>
  <c r="AS572" i="6" s="1"/>
  <c r="W572" i="6"/>
  <c r="V572" i="6"/>
  <c r="AT571" i="6"/>
  <c r="AR571" i="6"/>
  <c r="AQ571" i="6"/>
  <c r="AU571" i="6" s="1"/>
  <c r="AP571" i="6"/>
  <c r="AS571" i="6" s="1"/>
  <c r="W571" i="6"/>
  <c r="V571" i="6"/>
  <c r="AT570" i="6"/>
  <c r="AR570" i="6"/>
  <c r="AQ570" i="6"/>
  <c r="AU570" i="6" s="1"/>
  <c r="AP570" i="6"/>
  <c r="AS570" i="6" s="1"/>
  <c r="W570" i="6"/>
  <c r="V570" i="6"/>
  <c r="AT569" i="6"/>
  <c r="AR569" i="6"/>
  <c r="AQ569" i="6"/>
  <c r="AU569" i="6" s="1"/>
  <c r="AP569" i="6"/>
  <c r="AS569" i="6" s="1"/>
  <c r="W569" i="6"/>
  <c r="V569" i="6"/>
  <c r="AT568" i="6"/>
  <c r="AR568" i="6"/>
  <c r="AQ568" i="6"/>
  <c r="AU568" i="6" s="1"/>
  <c r="AP568" i="6"/>
  <c r="AS568" i="6" s="1"/>
  <c r="W568" i="6"/>
  <c r="V568" i="6"/>
  <c r="AT567" i="6"/>
  <c r="AR567" i="6"/>
  <c r="AQ567" i="6"/>
  <c r="AU567" i="6" s="1"/>
  <c r="AP567" i="6"/>
  <c r="AS567" i="6" s="1"/>
  <c r="W567" i="6"/>
  <c r="V567" i="6"/>
  <c r="AT566" i="6"/>
  <c r="AR566" i="6"/>
  <c r="AQ566" i="6"/>
  <c r="AU566" i="6" s="1"/>
  <c r="AP566" i="6"/>
  <c r="AS566" i="6" s="1"/>
  <c r="W566" i="6"/>
  <c r="V566" i="6"/>
  <c r="AT565" i="6"/>
  <c r="AR565" i="6"/>
  <c r="AQ565" i="6"/>
  <c r="AU565" i="6" s="1"/>
  <c r="AP565" i="6"/>
  <c r="AS565" i="6" s="1"/>
  <c r="W565" i="6"/>
  <c r="V565" i="6"/>
  <c r="AT564" i="6"/>
  <c r="AR564" i="6"/>
  <c r="AQ564" i="6"/>
  <c r="AU564" i="6" s="1"/>
  <c r="AP564" i="6"/>
  <c r="AS564" i="6" s="1"/>
  <c r="W564" i="6"/>
  <c r="V564" i="6"/>
  <c r="AT563" i="6"/>
  <c r="AR563" i="6"/>
  <c r="AQ563" i="6"/>
  <c r="AU563" i="6" s="1"/>
  <c r="AP563" i="6"/>
  <c r="AS563" i="6" s="1"/>
  <c r="W563" i="6"/>
  <c r="V563" i="6"/>
  <c r="AT562" i="6"/>
  <c r="AR562" i="6"/>
  <c r="AQ562" i="6"/>
  <c r="AU562" i="6" s="1"/>
  <c r="AP562" i="6"/>
  <c r="AS562" i="6" s="1"/>
  <c r="W562" i="6"/>
  <c r="V562" i="6"/>
  <c r="AT561" i="6"/>
  <c r="AR561" i="6"/>
  <c r="AQ561" i="6"/>
  <c r="AU561" i="6" s="1"/>
  <c r="AP561" i="6"/>
  <c r="AS561" i="6" s="1"/>
  <c r="W561" i="6"/>
  <c r="V561" i="6"/>
  <c r="AT560" i="6"/>
  <c r="AR560" i="6"/>
  <c r="AQ560" i="6"/>
  <c r="AU560" i="6" s="1"/>
  <c r="AP560" i="6"/>
  <c r="AS560" i="6" s="1"/>
  <c r="W560" i="6"/>
  <c r="V560" i="6"/>
  <c r="AT559" i="6"/>
  <c r="AR559" i="6"/>
  <c r="AQ559" i="6"/>
  <c r="AU559" i="6" s="1"/>
  <c r="AP559" i="6"/>
  <c r="AS559" i="6" s="1"/>
  <c r="W559" i="6"/>
  <c r="V559" i="6"/>
  <c r="AT558" i="6"/>
  <c r="AR558" i="6"/>
  <c r="AQ558" i="6"/>
  <c r="AU558" i="6" s="1"/>
  <c r="AP558" i="6"/>
  <c r="AS558" i="6" s="1"/>
  <c r="W558" i="6"/>
  <c r="V558" i="6"/>
  <c r="AT557" i="6"/>
  <c r="AR557" i="6"/>
  <c r="AQ557" i="6"/>
  <c r="AU557" i="6" s="1"/>
  <c r="AP557" i="6"/>
  <c r="AS557" i="6" s="1"/>
  <c r="W557" i="6"/>
  <c r="V557" i="6"/>
  <c r="AT556" i="6"/>
  <c r="AR556" i="6"/>
  <c r="AQ556" i="6"/>
  <c r="AU556" i="6" s="1"/>
  <c r="AP556" i="6"/>
  <c r="AS556" i="6" s="1"/>
  <c r="W556" i="6"/>
  <c r="V556" i="6"/>
  <c r="AT555" i="6"/>
  <c r="AR555" i="6"/>
  <c r="AQ555" i="6"/>
  <c r="AU555" i="6" s="1"/>
  <c r="AP555" i="6"/>
  <c r="AS555" i="6" s="1"/>
  <c r="W555" i="6"/>
  <c r="V555" i="6"/>
  <c r="AT554" i="6"/>
  <c r="AR554" i="6"/>
  <c r="AQ554" i="6"/>
  <c r="AU554" i="6" s="1"/>
  <c r="AP554" i="6"/>
  <c r="AS554" i="6" s="1"/>
  <c r="W554" i="6"/>
  <c r="V554" i="6"/>
  <c r="AT553" i="6"/>
  <c r="AR553" i="6"/>
  <c r="AQ553" i="6"/>
  <c r="AU553" i="6" s="1"/>
  <c r="AP553" i="6"/>
  <c r="AS553" i="6" s="1"/>
  <c r="W553" i="6"/>
  <c r="V553" i="6"/>
  <c r="AT552" i="6"/>
  <c r="AR552" i="6"/>
  <c r="AQ552" i="6"/>
  <c r="AU552" i="6" s="1"/>
  <c r="AP552" i="6"/>
  <c r="AS552" i="6" s="1"/>
  <c r="W552" i="6"/>
  <c r="V552" i="6"/>
  <c r="AT551" i="6"/>
  <c r="AR551" i="6"/>
  <c r="AQ551" i="6"/>
  <c r="AU551" i="6" s="1"/>
  <c r="AP551" i="6"/>
  <c r="AS551" i="6" s="1"/>
  <c r="W551" i="6"/>
  <c r="V551" i="6"/>
  <c r="AT550" i="6"/>
  <c r="AR550" i="6"/>
  <c r="AQ550" i="6"/>
  <c r="AU550" i="6" s="1"/>
  <c r="AP550" i="6"/>
  <c r="AS550" i="6" s="1"/>
  <c r="W550" i="6"/>
  <c r="V550" i="6"/>
  <c r="AT549" i="6"/>
  <c r="AR549" i="6"/>
  <c r="AQ549" i="6"/>
  <c r="AU549" i="6" s="1"/>
  <c r="AP549" i="6"/>
  <c r="AS549" i="6" s="1"/>
  <c r="W549" i="6"/>
  <c r="V549" i="6"/>
  <c r="AT548" i="6"/>
  <c r="AR548" i="6"/>
  <c r="AQ548" i="6"/>
  <c r="AU548" i="6" s="1"/>
  <c r="AP548" i="6"/>
  <c r="AS548" i="6" s="1"/>
  <c r="W548" i="6"/>
  <c r="V548" i="6"/>
  <c r="AT547" i="6"/>
  <c r="AR547" i="6"/>
  <c r="AQ547" i="6"/>
  <c r="AU547" i="6" s="1"/>
  <c r="AP547" i="6"/>
  <c r="AS547" i="6" s="1"/>
  <c r="W547" i="6"/>
  <c r="V547" i="6"/>
  <c r="AT546" i="6"/>
  <c r="AR546" i="6"/>
  <c r="AQ546" i="6"/>
  <c r="AU546" i="6" s="1"/>
  <c r="AP546" i="6"/>
  <c r="AS546" i="6" s="1"/>
  <c r="W546" i="6"/>
  <c r="V546" i="6"/>
  <c r="AT545" i="6"/>
  <c r="AR545" i="6"/>
  <c r="AQ545" i="6"/>
  <c r="AU545" i="6" s="1"/>
  <c r="AP545" i="6"/>
  <c r="AS545" i="6" s="1"/>
  <c r="W545" i="6"/>
  <c r="V545" i="6"/>
  <c r="AT544" i="6"/>
  <c r="AR544" i="6"/>
  <c r="AQ544" i="6"/>
  <c r="AU544" i="6" s="1"/>
  <c r="AP544" i="6"/>
  <c r="AS544" i="6" s="1"/>
  <c r="W544" i="6"/>
  <c r="V544" i="6"/>
  <c r="AT543" i="6"/>
  <c r="AR543" i="6"/>
  <c r="AQ543" i="6"/>
  <c r="AU543" i="6" s="1"/>
  <c r="AP543" i="6"/>
  <c r="AS543" i="6" s="1"/>
  <c r="W543" i="6"/>
  <c r="V543" i="6"/>
  <c r="AT542" i="6"/>
  <c r="AR542" i="6"/>
  <c r="AQ542" i="6"/>
  <c r="AU542" i="6" s="1"/>
  <c r="AP542" i="6"/>
  <c r="AS542" i="6" s="1"/>
  <c r="W542" i="6"/>
  <c r="V542" i="6"/>
  <c r="AT541" i="6"/>
  <c r="AR541" i="6"/>
  <c r="AQ541" i="6"/>
  <c r="AU541" i="6" s="1"/>
  <c r="AP541" i="6"/>
  <c r="AS541" i="6" s="1"/>
  <c r="W541" i="6"/>
  <c r="V541" i="6"/>
  <c r="AT540" i="6"/>
  <c r="AR540" i="6"/>
  <c r="AQ540" i="6"/>
  <c r="AU540" i="6" s="1"/>
  <c r="AP540" i="6"/>
  <c r="AS540" i="6" s="1"/>
  <c r="W540" i="6"/>
  <c r="V540" i="6"/>
  <c r="AT539" i="6"/>
  <c r="AR539" i="6"/>
  <c r="AQ539" i="6"/>
  <c r="AU539" i="6" s="1"/>
  <c r="AP539" i="6"/>
  <c r="AS539" i="6" s="1"/>
  <c r="W539" i="6"/>
  <c r="V539" i="6"/>
  <c r="AT538" i="6"/>
  <c r="AR538" i="6"/>
  <c r="AQ538" i="6"/>
  <c r="AU538" i="6" s="1"/>
  <c r="AP538" i="6"/>
  <c r="AS538" i="6" s="1"/>
  <c r="W538" i="6"/>
  <c r="V538" i="6"/>
  <c r="AT537" i="6"/>
  <c r="AR537" i="6"/>
  <c r="AQ537" i="6"/>
  <c r="AU537" i="6" s="1"/>
  <c r="AP537" i="6"/>
  <c r="AS537" i="6" s="1"/>
  <c r="W537" i="6"/>
  <c r="V537" i="6"/>
  <c r="AT536" i="6"/>
  <c r="AR536" i="6"/>
  <c r="AQ536" i="6"/>
  <c r="AU536" i="6" s="1"/>
  <c r="AP536" i="6"/>
  <c r="AS536" i="6" s="1"/>
  <c r="W536" i="6"/>
  <c r="V536" i="6"/>
  <c r="AT535" i="6"/>
  <c r="AR535" i="6"/>
  <c r="AQ535" i="6"/>
  <c r="AU535" i="6" s="1"/>
  <c r="AP535" i="6"/>
  <c r="AS535" i="6" s="1"/>
  <c r="W535" i="6"/>
  <c r="V535" i="6"/>
  <c r="AT534" i="6"/>
  <c r="AR534" i="6"/>
  <c r="AQ534" i="6"/>
  <c r="AU534" i="6" s="1"/>
  <c r="AP534" i="6"/>
  <c r="AS534" i="6" s="1"/>
  <c r="W534" i="6"/>
  <c r="V534" i="6"/>
  <c r="AT533" i="6"/>
  <c r="AR533" i="6"/>
  <c r="AQ533" i="6"/>
  <c r="AU533" i="6" s="1"/>
  <c r="AP533" i="6"/>
  <c r="AS533" i="6" s="1"/>
  <c r="W533" i="6"/>
  <c r="V533" i="6"/>
  <c r="AT532" i="6"/>
  <c r="AR532" i="6"/>
  <c r="AQ532" i="6"/>
  <c r="AU532" i="6" s="1"/>
  <c r="AP532" i="6"/>
  <c r="AS532" i="6" s="1"/>
  <c r="W532" i="6"/>
  <c r="V532" i="6"/>
  <c r="AT531" i="6"/>
  <c r="AR531" i="6"/>
  <c r="AQ531" i="6"/>
  <c r="AU531" i="6" s="1"/>
  <c r="AP531" i="6"/>
  <c r="AS531" i="6" s="1"/>
  <c r="W531" i="6"/>
  <c r="V531" i="6"/>
  <c r="AT530" i="6"/>
  <c r="AR530" i="6"/>
  <c r="AQ530" i="6"/>
  <c r="AU530" i="6" s="1"/>
  <c r="AP530" i="6"/>
  <c r="AS530" i="6" s="1"/>
  <c r="W530" i="6"/>
  <c r="V530" i="6"/>
  <c r="AT529" i="6"/>
  <c r="AR529" i="6"/>
  <c r="AQ529" i="6"/>
  <c r="AU529" i="6" s="1"/>
  <c r="AP529" i="6"/>
  <c r="AS529" i="6" s="1"/>
  <c r="W529" i="6"/>
  <c r="V529" i="6"/>
  <c r="AT528" i="6"/>
  <c r="AR528" i="6"/>
  <c r="AQ528" i="6"/>
  <c r="AU528" i="6" s="1"/>
  <c r="AP528" i="6"/>
  <c r="AS528" i="6" s="1"/>
  <c r="W528" i="6"/>
  <c r="V528" i="6"/>
  <c r="AT527" i="6"/>
  <c r="AR527" i="6"/>
  <c r="AQ527" i="6"/>
  <c r="AU527" i="6" s="1"/>
  <c r="AP527" i="6"/>
  <c r="AS527" i="6" s="1"/>
  <c r="W527" i="6"/>
  <c r="V527" i="6"/>
  <c r="AT526" i="6"/>
  <c r="AR526" i="6"/>
  <c r="AQ526" i="6"/>
  <c r="AU526" i="6" s="1"/>
  <c r="AP526" i="6"/>
  <c r="AS526" i="6" s="1"/>
  <c r="W526" i="6"/>
  <c r="V526" i="6"/>
  <c r="AT525" i="6"/>
  <c r="AR525" i="6"/>
  <c r="AQ525" i="6"/>
  <c r="AU525" i="6" s="1"/>
  <c r="AP525" i="6"/>
  <c r="AS525" i="6" s="1"/>
  <c r="W525" i="6"/>
  <c r="V525" i="6"/>
  <c r="AT524" i="6"/>
  <c r="AR524" i="6"/>
  <c r="AQ524" i="6"/>
  <c r="AU524" i="6" s="1"/>
  <c r="AP524" i="6"/>
  <c r="AS524" i="6" s="1"/>
  <c r="W524" i="6"/>
  <c r="V524" i="6"/>
  <c r="AT523" i="6"/>
  <c r="AR523" i="6"/>
  <c r="AQ523" i="6"/>
  <c r="AU523" i="6" s="1"/>
  <c r="AP523" i="6"/>
  <c r="AS523" i="6" s="1"/>
  <c r="W523" i="6"/>
  <c r="V523" i="6"/>
  <c r="AT522" i="6"/>
  <c r="AR522" i="6"/>
  <c r="AQ522" i="6"/>
  <c r="AU522" i="6" s="1"/>
  <c r="AP522" i="6"/>
  <c r="AS522" i="6" s="1"/>
  <c r="W522" i="6"/>
  <c r="V522" i="6"/>
  <c r="AT521" i="6"/>
  <c r="AR521" i="6"/>
  <c r="AQ521" i="6"/>
  <c r="AU521" i="6" s="1"/>
  <c r="AP521" i="6"/>
  <c r="AS521" i="6" s="1"/>
  <c r="W521" i="6"/>
  <c r="V521" i="6"/>
  <c r="AT520" i="6"/>
  <c r="AR520" i="6"/>
  <c r="AQ520" i="6"/>
  <c r="AU520" i="6" s="1"/>
  <c r="AP520" i="6"/>
  <c r="AS520" i="6" s="1"/>
  <c r="W520" i="6"/>
  <c r="V520" i="6"/>
  <c r="AT519" i="6"/>
  <c r="AR519" i="6"/>
  <c r="AQ519" i="6"/>
  <c r="AU519" i="6" s="1"/>
  <c r="AP519" i="6"/>
  <c r="AS519" i="6" s="1"/>
  <c r="W519" i="6"/>
  <c r="V519" i="6"/>
  <c r="AT518" i="6"/>
  <c r="AR518" i="6"/>
  <c r="AQ518" i="6"/>
  <c r="AU518" i="6" s="1"/>
  <c r="AP518" i="6"/>
  <c r="AS518" i="6" s="1"/>
  <c r="W518" i="6"/>
  <c r="V518" i="6"/>
  <c r="AT517" i="6"/>
  <c r="AR517" i="6"/>
  <c r="AQ517" i="6"/>
  <c r="AU517" i="6" s="1"/>
  <c r="AP517" i="6"/>
  <c r="AS517" i="6" s="1"/>
  <c r="W517" i="6"/>
  <c r="V517" i="6"/>
  <c r="AT516" i="6"/>
  <c r="AR516" i="6"/>
  <c r="AQ516" i="6"/>
  <c r="AU516" i="6" s="1"/>
  <c r="AP516" i="6"/>
  <c r="AS516" i="6" s="1"/>
  <c r="W516" i="6"/>
  <c r="V516" i="6"/>
  <c r="AT515" i="6"/>
  <c r="AR515" i="6"/>
  <c r="AQ515" i="6"/>
  <c r="AU515" i="6" s="1"/>
  <c r="AP515" i="6"/>
  <c r="AS515" i="6" s="1"/>
  <c r="W515" i="6"/>
  <c r="V515" i="6"/>
  <c r="AT514" i="6"/>
  <c r="AR514" i="6"/>
  <c r="AQ514" i="6"/>
  <c r="AU514" i="6" s="1"/>
  <c r="AP514" i="6"/>
  <c r="AS514" i="6" s="1"/>
  <c r="W514" i="6"/>
  <c r="V514" i="6"/>
  <c r="AT513" i="6"/>
  <c r="AR513" i="6"/>
  <c r="AQ513" i="6"/>
  <c r="AU513" i="6" s="1"/>
  <c r="AP513" i="6"/>
  <c r="AS513" i="6" s="1"/>
  <c r="W513" i="6"/>
  <c r="V513" i="6"/>
  <c r="AT512" i="6"/>
  <c r="AR512" i="6"/>
  <c r="AQ512" i="6"/>
  <c r="AU512" i="6" s="1"/>
  <c r="AP512" i="6"/>
  <c r="AS512" i="6" s="1"/>
  <c r="W512" i="6"/>
  <c r="V512" i="6"/>
  <c r="AT511" i="6"/>
  <c r="AR511" i="6"/>
  <c r="AQ511" i="6"/>
  <c r="AU511" i="6" s="1"/>
  <c r="AP511" i="6"/>
  <c r="AS511" i="6" s="1"/>
  <c r="W511" i="6"/>
  <c r="V511" i="6"/>
  <c r="AT510" i="6"/>
  <c r="AR510" i="6"/>
  <c r="AQ510" i="6"/>
  <c r="AU510" i="6" s="1"/>
  <c r="AP510" i="6"/>
  <c r="AS510" i="6" s="1"/>
  <c r="W510" i="6"/>
  <c r="V510" i="6"/>
  <c r="AT509" i="6"/>
  <c r="AR509" i="6"/>
  <c r="AQ509" i="6"/>
  <c r="AU509" i="6" s="1"/>
  <c r="AP509" i="6"/>
  <c r="AS509" i="6" s="1"/>
  <c r="W509" i="6"/>
  <c r="V509" i="6"/>
  <c r="AT508" i="6"/>
  <c r="AR508" i="6"/>
  <c r="AQ508" i="6"/>
  <c r="AU508" i="6" s="1"/>
  <c r="AP508" i="6"/>
  <c r="AS508" i="6" s="1"/>
  <c r="W508" i="6"/>
  <c r="V508" i="6"/>
  <c r="AT507" i="6"/>
  <c r="AR507" i="6"/>
  <c r="AQ507" i="6"/>
  <c r="AU507" i="6" s="1"/>
  <c r="AP507" i="6"/>
  <c r="AS507" i="6" s="1"/>
  <c r="W507" i="6"/>
  <c r="V507" i="6"/>
  <c r="AT506" i="6"/>
  <c r="AR506" i="6"/>
  <c r="AQ506" i="6"/>
  <c r="AU506" i="6" s="1"/>
  <c r="AP506" i="6"/>
  <c r="AS506" i="6" s="1"/>
  <c r="W506" i="6"/>
  <c r="V506" i="6"/>
  <c r="AT505" i="6"/>
  <c r="AR505" i="6"/>
  <c r="AQ505" i="6"/>
  <c r="AU505" i="6" s="1"/>
  <c r="AP505" i="6"/>
  <c r="AS505" i="6" s="1"/>
  <c r="W505" i="6"/>
  <c r="V505" i="6"/>
  <c r="AT504" i="6"/>
  <c r="AR504" i="6"/>
  <c r="AQ504" i="6"/>
  <c r="AU504" i="6" s="1"/>
  <c r="AP504" i="6"/>
  <c r="AS504" i="6" s="1"/>
  <c r="W504" i="6"/>
  <c r="V504" i="6"/>
  <c r="AT503" i="6"/>
  <c r="AR503" i="6"/>
  <c r="AQ503" i="6"/>
  <c r="AU503" i="6" s="1"/>
  <c r="AP503" i="6"/>
  <c r="AS503" i="6" s="1"/>
  <c r="W503" i="6"/>
  <c r="V503" i="6"/>
  <c r="AT502" i="6"/>
  <c r="AR502" i="6"/>
  <c r="AQ502" i="6"/>
  <c r="AU502" i="6" s="1"/>
  <c r="AP502" i="6"/>
  <c r="AS502" i="6" s="1"/>
  <c r="W502" i="6"/>
  <c r="V502" i="6"/>
  <c r="AT501" i="6"/>
  <c r="AR501" i="6"/>
  <c r="AQ501" i="6"/>
  <c r="AU501" i="6" s="1"/>
  <c r="AP501" i="6"/>
  <c r="AS501" i="6" s="1"/>
  <c r="W501" i="6"/>
  <c r="V501" i="6"/>
  <c r="AT500" i="6"/>
  <c r="AR500" i="6"/>
  <c r="AQ500" i="6"/>
  <c r="AU500" i="6" s="1"/>
  <c r="AP500" i="6"/>
  <c r="AS500" i="6" s="1"/>
  <c r="W500" i="6"/>
  <c r="V500" i="6"/>
  <c r="AT499" i="6"/>
  <c r="AR499" i="6"/>
  <c r="AQ499" i="6"/>
  <c r="AU499" i="6" s="1"/>
  <c r="AP499" i="6"/>
  <c r="AS499" i="6" s="1"/>
  <c r="W499" i="6"/>
  <c r="V499" i="6"/>
  <c r="AT498" i="6"/>
  <c r="AR498" i="6"/>
  <c r="AQ498" i="6"/>
  <c r="AU498" i="6" s="1"/>
  <c r="AP498" i="6"/>
  <c r="AS498" i="6" s="1"/>
  <c r="W498" i="6"/>
  <c r="V498" i="6"/>
  <c r="AT497" i="6"/>
  <c r="AR497" i="6"/>
  <c r="AQ497" i="6"/>
  <c r="AU497" i="6" s="1"/>
  <c r="AP497" i="6"/>
  <c r="AS497" i="6" s="1"/>
  <c r="W497" i="6"/>
  <c r="V497" i="6"/>
  <c r="AT496" i="6"/>
  <c r="AR496" i="6"/>
  <c r="AQ496" i="6"/>
  <c r="AU496" i="6" s="1"/>
  <c r="AP496" i="6"/>
  <c r="AS496" i="6" s="1"/>
  <c r="W496" i="6"/>
  <c r="V496" i="6"/>
  <c r="AT495" i="6"/>
  <c r="AR495" i="6"/>
  <c r="AQ495" i="6"/>
  <c r="AU495" i="6" s="1"/>
  <c r="AP495" i="6"/>
  <c r="AS495" i="6" s="1"/>
  <c r="W495" i="6"/>
  <c r="V495" i="6"/>
  <c r="AT494" i="6"/>
  <c r="AR494" i="6"/>
  <c r="AQ494" i="6"/>
  <c r="AU494" i="6" s="1"/>
  <c r="AP494" i="6"/>
  <c r="AS494" i="6" s="1"/>
  <c r="W494" i="6"/>
  <c r="V494" i="6"/>
  <c r="AT493" i="6"/>
  <c r="AR493" i="6"/>
  <c r="AQ493" i="6"/>
  <c r="AU493" i="6" s="1"/>
  <c r="AP493" i="6"/>
  <c r="AS493" i="6" s="1"/>
  <c r="W493" i="6"/>
  <c r="V493" i="6"/>
  <c r="AT492" i="6"/>
  <c r="AR492" i="6"/>
  <c r="AQ492" i="6"/>
  <c r="AU492" i="6" s="1"/>
  <c r="AP492" i="6"/>
  <c r="AS492" i="6" s="1"/>
  <c r="W492" i="6"/>
  <c r="V492" i="6"/>
  <c r="AT491" i="6"/>
  <c r="AR491" i="6"/>
  <c r="AQ491" i="6"/>
  <c r="AU491" i="6" s="1"/>
  <c r="AP491" i="6"/>
  <c r="AS491" i="6" s="1"/>
  <c r="W491" i="6"/>
  <c r="V491" i="6"/>
  <c r="AT490" i="6"/>
  <c r="AR490" i="6"/>
  <c r="AQ490" i="6"/>
  <c r="AU490" i="6" s="1"/>
  <c r="AP490" i="6"/>
  <c r="AS490" i="6" s="1"/>
  <c r="W490" i="6"/>
  <c r="V490" i="6"/>
  <c r="AT489" i="6"/>
  <c r="AR489" i="6"/>
  <c r="AQ489" i="6"/>
  <c r="AU489" i="6" s="1"/>
  <c r="AP489" i="6"/>
  <c r="AS489" i="6" s="1"/>
  <c r="W489" i="6"/>
  <c r="V489" i="6"/>
  <c r="AT488" i="6"/>
  <c r="AR488" i="6"/>
  <c r="AQ488" i="6"/>
  <c r="AU488" i="6" s="1"/>
  <c r="AP488" i="6"/>
  <c r="AS488" i="6" s="1"/>
  <c r="W488" i="6"/>
  <c r="V488" i="6"/>
  <c r="AT487" i="6"/>
  <c r="AR487" i="6"/>
  <c r="AQ487" i="6"/>
  <c r="AU487" i="6" s="1"/>
  <c r="AP487" i="6"/>
  <c r="AS487" i="6" s="1"/>
  <c r="W487" i="6"/>
  <c r="V487" i="6"/>
  <c r="AT486" i="6"/>
  <c r="AR486" i="6"/>
  <c r="AQ486" i="6"/>
  <c r="AU486" i="6" s="1"/>
  <c r="AP486" i="6"/>
  <c r="AS486" i="6" s="1"/>
  <c r="W486" i="6"/>
  <c r="V486" i="6"/>
  <c r="AT485" i="6"/>
  <c r="AR485" i="6"/>
  <c r="AQ485" i="6"/>
  <c r="AU485" i="6" s="1"/>
  <c r="AP485" i="6"/>
  <c r="AS485" i="6" s="1"/>
  <c r="W485" i="6"/>
  <c r="V485" i="6"/>
  <c r="AT484" i="6"/>
  <c r="AR484" i="6"/>
  <c r="AQ484" i="6"/>
  <c r="AU484" i="6" s="1"/>
  <c r="AP484" i="6"/>
  <c r="AS484" i="6" s="1"/>
  <c r="W484" i="6"/>
  <c r="V484" i="6"/>
  <c r="AT483" i="6"/>
  <c r="AR483" i="6"/>
  <c r="AQ483" i="6"/>
  <c r="AU483" i="6" s="1"/>
  <c r="AP483" i="6"/>
  <c r="AS483" i="6" s="1"/>
  <c r="W483" i="6"/>
  <c r="V483" i="6"/>
  <c r="AT482" i="6"/>
  <c r="AR482" i="6"/>
  <c r="AQ482" i="6"/>
  <c r="AU482" i="6" s="1"/>
  <c r="AP482" i="6"/>
  <c r="AS482" i="6" s="1"/>
  <c r="W482" i="6"/>
  <c r="V482" i="6"/>
  <c r="AT481" i="6"/>
  <c r="AR481" i="6"/>
  <c r="AQ481" i="6"/>
  <c r="AU481" i="6" s="1"/>
  <c r="AP481" i="6"/>
  <c r="AS481" i="6" s="1"/>
  <c r="W481" i="6"/>
  <c r="V481" i="6"/>
  <c r="AT480" i="6"/>
  <c r="AR480" i="6"/>
  <c r="AQ480" i="6"/>
  <c r="AU480" i="6" s="1"/>
  <c r="AP480" i="6"/>
  <c r="AS480" i="6" s="1"/>
  <c r="W480" i="6"/>
  <c r="V480" i="6"/>
  <c r="AT479" i="6"/>
  <c r="AR479" i="6"/>
  <c r="AQ479" i="6"/>
  <c r="AU479" i="6" s="1"/>
  <c r="AP479" i="6"/>
  <c r="AS479" i="6" s="1"/>
  <c r="W479" i="6"/>
  <c r="V479" i="6"/>
  <c r="AT478" i="6"/>
  <c r="AR478" i="6"/>
  <c r="AQ478" i="6"/>
  <c r="AU478" i="6" s="1"/>
  <c r="AP478" i="6"/>
  <c r="AS478" i="6" s="1"/>
  <c r="W478" i="6"/>
  <c r="V478" i="6"/>
  <c r="AT477" i="6"/>
  <c r="AR477" i="6"/>
  <c r="AQ477" i="6"/>
  <c r="AU477" i="6" s="1"/>
  <c r="AP477" i="6"/>
  <c r="AS477" i="6" s="1"/>
  <c r="W477" i="6"/>
  <c r="V477" i="6"/>
  <c r="AT476" i="6"/>
  <c r="AR476" i="6"/>
  <c r="AQ476" i="6"/>
  <c r="AU476" i="6" s="1"/>
  <c r="AP476" i="6"/>
  <c r="AS476" i="6" s="1"/>
  <c r="W476" i="6"/>
  <c r="V476" i="6"/>
  <c r="AT475" i="6"/>
  <c r="AR475" i="6"/>
  <c r="AQ475" i="6"/>
  <c r="AU475" i="6" s="1"/>
  <c r="AP475" i="6"/>
  <c r="AS475" i="6" s="1"/>
  <c r="W475" i="6"/>
  <c r="V475" i="6"/>
  <c r="AT474" i="6"/>
  <c r="AR474" i="6"/>
  <c r="AQ474" i="6"/>
  <c r="AU474" i="6" s="1"/>
  <c r="AP474" i="6"/>
  <c r="AS474" i="6" s="1"/>
  <c r="W474" i="6"/>
  <c r="V474" i="6"/>
  <c r="AT473" i="6"/>
  <c r="AR473" i="6"/>
  <c r="AQ473" i="6"/>
  <c r="AU473" i="6" s="1"/>
  <c r="AP473" i="6"/>
  <c r="AS473" i="6" s="1"/>
  <c r="W473" i="6"/>
  <c r="V473" i="6"/>
  <c r="AT472" i="6"/>
  <c r="AR472" i="6"/>
  <c r="AQ472" i="6"/>
  <c r="AU472" i="6" s="1"/>
  <c r="AP472" i="6"/>
  <c r="AS472" i="6" s="1"/>
  <c r="W472" i="6"/>
  <c r="V472" i="6"/>
  <c r="AT471" i="6"/>
  <c r="AR471" i="6"/>
  <c r="AQ471" i="6"/>
  <c r="AU471" i="6" s="1"/>
  <c r="AP471" i="6"/>
  <c r="AS471" i="6" s="1"/>
  <c r="W471" i="6"/>
  <c r="V471" i="6"/>
  <c r="AT470" i="6"/>
  <c r="AR470" i="6"/>
  <c r="AQ470" i="6"/>
  <c r="AU470" i="6" s="1"/>
  <c r="AP470" i="6"/>
  <c r="AS470" i="6" s="1"/>
  <c r="W470" i="6"/>
  <c r="V470" i="6"/>
  <c r="AT469" i="6"/>
  <c r="AR469" i="6"/>
  <c r="AQ469" i="6"/>
  <c r="AU469" i="6" s="1"/>
  <c r="AP469" i="6"/>
  <c r="AS469" i="6" s="1"/>
  <c r="W469" i="6"/>
  <c r="V469" i="6"/>
  <c r="AT468" i="6"/>
  <c r="AR468" i="6"/>
  <c r="AQ468" i="6"/>
  <c r="AU468" i="6" s="1"/>
  <c r="AP468" i="6"/>
  <c r="AS468" i="6" s="1"/>
  <c r="W468" i="6"/>
  <c r="V468" i="6"/>
  <c r="AT467" i="6"/>
  <c r="AR467" i="6"/>
  <c r="AQ467" i="6"/>
  <c r="AU467" i="6" s="1"/>
  <c r="AP467" i="6"/>
  <c r="AS467" i="6" s="1"/>
  <c r="W467" i="6"/>
  <c r="V467" i="6"/>
  <c r="AT466" i="6"/>
  <c r="AR466" i="6"/>
  <c r="AQ466" i="6"/>
  <c r="AU466" i="6" s="1"/>
  <c r="AP466" i="6"/>
  <c r="AS466" i="6" s="1"/>
  <c r="W466" i="6"/>
  <c r="V466" i="6"/>
  <c r="AT465" i="6"/>
  <c r="AR465" i="6"/>
  <c r="AQ465" i="6"/>
  <c r="AU465" i="6" s="1"/>
  <c r="AP465" i="6"/>
  <c r="AS465" i="6" s="1"/>
  <c r="W465" i="6"/>
  <c r="V465" i="6"/>
  <c r="AT464" i="6"/>
  <c r="AR464" i="6"/>
  <c r="AQ464" i="6"/>
  <c r="AU464" i="6" s="1"/>
  <c r="AP464" i="6"/>
  <c r="AS464" i="6" s="1"/>
  <c r="W464" i="6"/>
  <c r="V464" i="6"/>
  <c r="AT463" i="6"/>
  <c r="AR463" i="6"/>
  <c r="AQ463" i="6"/>
  <c r="AU463" i="6" s="1"/>
  <c r="AP463" i="6"/>
  <c r="AS463" i="6" s="1"/>
  <c r="W463" i="6"/>
  <c r="V463" i="6"/>
  <c r="AT462" i="6"/>
  <c r="AR462" i="6"/>
  <c r="AQ462" i="6"/>
  <c r="AU462" i="6" s="1"/>
  <c r="AP462" i="6"/>
  <c r="AS462" i="6" s="1"/>
  <c r="W462" i="6"/>
  <c r="V462" i="6"/>
  <c r="AT461" i="6"/>
  <c r="AR461" i="6"/>
  <c r="AQ461" i="6"/>
  <c r="AU461" i="6" s="1"/>
  <c r="AP461" i="6"/>
  <c r="AS461" i="6" s="1"/>
  <c r="W461" i="6"/>
  <c r="V461" i="6"/>
  <c r="AT460" i="6"/>
  <c r="AR460" i="6"/>
  <c r="AQ460" i="6"/>
  <c r="AU460" i="6" s="1"/>
  <c r="AP460" i="6"/>
  <c r="AS460" i="6" s="1"/>
  <c r="W460" i="6"/>
  <c r="V460" i="6"/>
  <c r="AT459" i="6"/>
  <c r="AR459" i="6"/>
  <c r="AQ459" i="6"/>
  <c r="AU459" i="6" s="1"/>
  <c r="AP459" i="6"/>
  <c r="AS459" i="6" s="1"/>
  <c r="W459" i="6"/>
  <c r="V459" i="6"/>
  <c r="AT458" i="6"/>
  <c r="AR458" i="6"/>
  <c r="AQ458" i="6"/>
  <c r="AU458" i="6" s="1"/>
  <c r="AP458" i="6"/>
  <c r="AS458" i="6" s="1"/>
  <c r="W458" i="6"/>
  <c r="V458" i="6"/>
  <c r="AT457" i="6"/>
  <c r="AR457" i="6"/>
  <c r="AQ457" i="6"/>
  <c r="AU457" i="6" s="1"/>
  <c r="AP457" i="6"/>
  <c r="AS457" i="6" s="1"/>
  <c r="W457" i="6"/>
  <c r="V457" i="6"/>
  <c r="AT456" i="6"/>
  <c r="AR456" i="6"/>
  <c r="AQ456" i="6"/>
  <c r="AU456" i="6" s="1"/>
  <c r="AP456" i="6"/>
  <c r="AS456" i="6" s="1"/>
  <c r="W456" i="6"/>
  <c r="V456" i="6"/>
  <c r="AT455" i="6"/>
  <c r="AR455" i="6"/>
  <c r="AQ455" i="6"/>
  <c r="AU455" i="6" s="1"/>
  <c r="AP455" i="6"/>
  <c r="AS455" i="6" s="1"/>
  <c r="W455" i="6"/>
  <c r="V455" i="6"/>
  <c r="AT454" i="6"/>
  <c r="AR454" i="6"/>
  <c r="AQ454" i="6"/>
  <c r="AU454" i="6" s="1"/>
  <c r="AP454" i="6"/>
  <c r="AS454" i="6" s="1"/>
  <c r="W454" i="6"/>
  <c r="V454" i="6"/>
  <c r="AT453" i="6"/>
  <c r="AR453" i="6"/>
  <c r="AQ453" i="6"/>
  <c r="AU453" i="6" s="1"/>
  <c r="AP453" i="6"/>
  <c r="AS453" i="6" s="1"/>
  <c r="W453" i="6"/>
  <c r="V453" i="6"/>
  <c r="AT452" i="6"/>
  <c r="AR452" i="6"/>
  <c r="AQ452" i="6"/>
  <c r="AU452" i="6" s="1"/>
  <c r="AP452" i="6"/>
  <c r="AS452" i="6" s="1"/>
  <c r="W452" i="6"/>
  <c r="V452" i="6"/>
  <c r="AT451" i="6"/>
  <c r="AR451" i="6"/>
  <c r="AQ451" i="6"/>
  <c r="AU451" i="6" s="1"/>
  <c r="AP451" i="6"/>
  <c r="AS451" i="6" s="1"/>
  <c r="W451" i="6"/>
  <c r="V451" i="6"/>
  <c r="AT450" i="6"/>
  <c r="AR450" i="6"/>
  <c r="AQ450" i="6"/>
  <c r="AU450" i="6" s="1"/>
  <c r="AP450" i="6"/>
  <c r="AS450" i="6" s="1"/>
  <c r="W450" i="6"/>
  <c r="V450" i="6"/>
  <c r="AT449" i="6"/>
  <c r="AR449" i="6"/>
  <c r="AQ449" i="6"/>
  <c r="AU449" i="6" s="1"/>
  <c r="AP449" i="6"/>
  <c r="AS449" i="6" s="1"/>
  <c r="W449" i="6"/>
  <c r="V449" i="6"/>
  <c r="AT448" i="6"/>
  <c r="AR448" i="6"/>
  <c r="AQ448" i="6"/>
  <c r="AU448" i="6" s="1"/>
  <c r="AP448" i="6"/>
  <c r="AS448" i="6" s="1"/>
  <c r="W448" i="6"/>
  <c r="V448" i="6"/>
  <c r="AT447" i="6"/>
  <c r="AR447" i="6"/>
  <c r="AQ447" i="6"/>
  <c r="AU447" i="6" s="1"/>
  <c r="AP447" i="6"/>
  <c r="AS447" i="6" s="1"/>
  <c r="W447" i="6"/>
  <c r="V447" i="6"/>
  <c r="AT446" i="6"/>
  <c r="AR446" i="6"/>
  <c r="AQ446" i="6"/>
  <c r="AU446" i="6" s="1"/>
  <c r="AP446" i="6"/>
  <c r="AS446" i="6" s="1"/>
  <c r="W446" i="6"/>
  <c r="V446" i="6"/>
  <c r="AT445" i="6"/>
  <c r="AR445" i="6"/>
  <c r="AQ445" i="6"/>
  <c r="AU445" i="6" s="1"/>
  <c r="AP445" i="6"/>
  <c r="AS445" i="6" s="1"/>
  <c r="W445" i="6"/>
  <c r="V445" i="6"/>
  <c r="AT444" i="6"/>
  <c r="AR444" i="6"/>
  <c r="AQ444" i="6"/>
  <c r="AU444" i="6" s="1"/>
  <c r="AP444" i="6"/>
  <c r="AS444" i="6" s="1"/>
  <c r="W444" i="6"/>
  <c r="V444" i="6"/>
  <c r="AT443" i="6"/>
  <c r="AR443" i="6"/>
  <c r="AQ443" i="6"/>
  <c r="AU443" i="6" s="1"/>
  <c r="AP443" i="6"/>
  <c r="AS443" i="6" s="1"/>
  <c r="W443" i="6"/>
  <c r="V443" i="6"/>
  <c r="AT442" i="6"/>
  <c r="AR442" i="6"/>
  <c r="AQ442" i="6"/>
  <c r="AU442" i="6" s="1"/>
  <c r="AP442" i="6"/>
  <c r="AS442" i="6" s="1"/>
  <c r="W442" i="6"/>
  <c r="V442" i="6"/>
  <c r="AT441" i="6"/>
  <c r="AR441" i="6"/>
  <c r="AQ441" i="6"/>
  <c r="AU441" i="6" s="1"/>
  <c r="AP441" i="6"/>
  <c r="AS441" i="6" s="1"/>
  <c r="W441" i="6"/>
  <c r="V441" i="6"/>
  <c r="AT440" i="6"/>
  <c r="AR440" i="6"/>
  <c r="AQ440" i="6"/>
  <c r="AU440" i="6" s="1"/>
  <c r="AP440" i="6"/>
  <c r="AS440" i="6" s="1"/>
  <c r="W440" i="6"/>
  <c r="V440" i="6"/>
  <c r="AT439" i="6"/>
  <c r="AR439" i="6"/>
  <c r="AQ439" i="6"/>
  <c r="AU439" i="6" s="1"/>
  <c r="AP439" i="6"/>
  <c r="AS439" i="6" s="1"/>
  <c r="W439" i="6"/>
  <c r="V439" i="6"/>
  <c r="AT438" i="6"/>
  <c r="AR438" i="6"/>
  <c r="AQ438" i="6"/>
  <c r="AU438" i="6" s="1"/>
  <c r="AP438" i="6"/>
  <c r="AS438" i="6" s="1"/>
  <c r="W438" i="6"/>
  <c r="V438" i="6"/>
  <c r="AT437" i="6"/>
  <c r="AR437" i="6"/>
  <c r="AQ437" i="6"/>
  <c r="AU437" i="6" s="1"/>
  <c r="AP437" i="6"/>
  <c r="AS437" i="6" s="1"/>
  <c r="W437" i="6"/>
  <c r="V437" i="6"/>
  <c r="AT436" i="6"/>
  <c r="AR436" i="6"/>
  <c r="AQ436" i="6"/>
  <c r="AU436" i="6" s="1"/>
  <c r="AP436" i="6"/>
  <c r="AS436" i="6" s="1"/>
  <c r="W436" i="6"/>
  <c r="V436" i="6"/>
  <c r="AT435" i="6"/>
  <c r="AR435" i="6"/>
  <c r="AQ435" i="6"/>
  <c r="AU435" i="6" s="1"/>
  <c r="AP435" i="6"/>
  <c r="AS435" i="6" s="1"/>
  <c r="W435" i="6"/>
  <c r="V435" i="6"/>
  <c r="AT434" i="6"/>
  <c r="AR434" i="6"/>
  <c r="AQ434" i="6"/>
  <c r="AU434" i="6" s="1"/>
  <c r="AP434" i="6"/>
  <c r="AS434" i="6" s="1"/>
  <c r="W434" i="6"/>
  <c r="V434" i="6"/>
  <c r="AT433" i="6"/>
  <c r="AR433" i="6"/>
  <c r="AQ433" i="6"/>
  <c r="AU433" i="6" s="1"/>
  <c r="AP433" i="6"/>
  <c r="AS433" i="6" s="1"/>
  <c r="W433" i="6"/>
  <c r="V433" i="6"/>
  <c r="AT432" i="6"/>
  <c r="AR432" i="6"/>
  <c r="AQ432" i="6"/>
  <c r="AU432" i="6" s="1"/>
  <c r="AP432" i="6"/>
  <c r="AS432" i="6" s="1"/>
  <c r="W432" i="6"/>
  <c r="V432" i="6"/>
  <c r="AT431" i="6"/>
  <c r="AR431" i="6"/>
  <c r="AQ431" i="6"/>
  <c r="AU431" i="6" s="1"/>
  <c r="AP431" i="6"/>
  <c r="AS431" i="6" s="1"/>
  <c r="W431" i="6"/>
  <c r="V431" i="6"/>
  <c r="AT430" i="6"/>
  <c r="AR430" i="6"/>
  <c r="AQ430" i="6"/>
  <c r="AU430" i="6" s="1"/>
  <c r="AP430" i="6"/>
  <c r="AS430" i="6" s="1"/>
  <c r="W430" i="6"/>
  <c r="V430" i="6"/>
  <c r="AT429" i="6"/>
  <c r="AR429" i="6"/>
  <c r="AQ429" i="6"/>
  <c r="AU429" i="6" s="1"/>
  <c r="AP429" i="6"/>
  <c r="AS429" i="6" s="1"/>
  <c r="W429" i="6"/>
  <c r="V429" i="6"/>
  <c r="AT428" i="6"/>
  <c r="AR428" i="6"/>
  <c r="AQ428" i="6"/>
  <c r="AU428" i="6" s="1"/>
  <c r="AP428" i="6"/>
  <c r="AS428" i="6" s="1"/>
  <c r="W428" i="6"/>
  <c r="V428" i="6"/>
  <c r="AT427" i="6"/>
  <c r="AR427" i="6"/>
  <c r="AQ427" i="6"/>
  <c r="AU427" i="6" s="1"/>
  <c r="AP427" i="6"/>
  <c r="AS427" i="6" s="1"/>
  <c r="W427" i="6"/>
  <c r="V427" i="6"/>
  <c r="AT426" i="6"/>
  <c r="AR426" i="6"/>
  <c r="AQ426" i="6"/>
  <c r="AU426" i="6" s="1"/>
  <c r="AP426" i="6"/>
  <c r="AS426" i="6" s="1"/>
  <c r="W426" i="6"/>
  <c r="V426" i="6"/>
  <c r="AT425" i="6"/>
  <c r="AR425" i="6"/>
  <c r="AQ425" i="6"/>
  <c r="AU425" i="6" s="1"/>
  <c r="AP425" i="6"/>
  <c r="AS425" i="6" s="1"/>
  <c r="W425" i="6"/>
  <c r="V425" i="6"/>
  <c r="AT424" i="6"/>
  <c r="AR424" i="6"/>
  <c r="AQ424" i="6"/>
  <c r="AU424" i="6" s="1"/>
  <c r="AP424" i="6"/>
  <c r="AS424" i="6" s="1"/>
  <c r="W424" i="6"/>
  <c r="V424" i="6"/>
  <c r="AT423" i="6"/>
  <c r="AR423" i="6"/>
  <c r="AQ423" i="6"/>
  <c r="AU423" i="6" s="1"/>
  <c r="AP423" i="6"/>
  <c r="AS423" i="6" s="1"/>
  <c r="W423" i="6"/>
  <c r="V423" i="6"/>
  <c r="AT422" i="6"/>
  <c r="AR422" i="6"/>
  <c r="AQ422" i="6"/>
  <c r="AU422" i="6" s="1"/>
  <c r="AP422" i="6"/>
  <c r="AS422" i="6" s="1"/>
  <c r="W422" i="6"/>
  <c r="V422" i="6"/>
  <c r="AT421" i="6"/>
  <c r="AR421" i="6"/>
  <c r="AQ421" i="6"/>
  <c r="AU421" i="6" s="1"/>
  <c r="AP421" i="6"/>
  <c r="AS421" i="6" s="1"/>
  <c r="W421" i="6"/>
  <c r="V421" i="6"/>
  <c r="AT420" i="6"/>
  <c r="AR420" i="6"/>
  <c r="AQ420" i="6"/>
  <c r="AU420" i="6" s="1"/>
  <c r="AP420" i="6"/>
  <c r="AS420" i="6" s="1"/>
  <c r="W420" i="6"/>
  <c r="V420" i="6"/>
  <c r="AT419" i="6"/>
  <c r="AR419" i="6"/>
  <c r="AQ419" i="6"/>
  <c r="AU419" i="6" s="1"/>
  <c r="AP419" i="6"/>
  <c r="AS419" i="6" s="1"/>
  <c r="W419" i="6"/>
  <c r="V419" i="6"/>
  <c r="AT418" i="6"/>
  <c r="AR418" i="6"/>
  <c r="AQ418" i="6"/>
  <c r="AU418" i="6" s="1"/>
  <c r="AP418" i="6"/>
  <c r="AS418" i="6" s="1"/>
  <c r="W418" i="6"/>
  <c r="V418" i="6"/>
  <c r="AT417" i="6"/>
  <c r="AR417" i="6"/>
  <c r="AQ417" i="6"/>
  <c r="AU417" i="6" s="1"/>
  <c r="AP417" i="6"/>
  <c r="AS417" i="6" s="1"/>
  <c r="W417" i="6"/>
  <c r="V417" i="6"/>
  <c r="AT416" i="6"/>
  <c r="AR416" i="6"/>
  <c r="AQ416" i="6"/>
  <c r="AU416" i="6" s="1"/>
  <c r="AP416" i="6"/>
  <c r="AS416" i="6" s="1"/>
  <c r="W416" i="6"/>
  <c r="V416" i="6"/>
  <c r="AT415" i="6"/>
  <c r="AR415" i="6"/>
  <c r="AQ415" i="6"/>
  <c r="AU415" i="6" s="1"/>
  <c r="AP415" i="6"/>
  <c r="AS415" i="6" s="1"/>
  <c r="W415" i="6"/>
  <c r="V415" i="6"/>
  <c r="AT414" i="6"/>
  <c r="AR414" i="6"/>
  <c r="AQ414" i="6"/>
  <c r="AU414" i="6" s="1"/>
  <c r="AP414" i="6"/>
  <c r="AS414" i="6" s="1"/>
  <c r="W414" i="6"/>
  <c r="V414" i="6"/>
  <c r="AT413" i="6"/>
  <c r="AR413" i="6"/>
  <c r="AQ413" i="6"/>
  <c r="AU413" i="6" s="1"/>
  <c r="AP413" i="6"/>
  <c r="AS413" i="6" s="1"/>
  <c r="W413" i="6"/>
  <c r="V413" i="6"/>
  <c r="AT412" i="6"/>
  <c r="AR412" i="6"/>
  <c r="AQ412" i="6"/>
  <c r="AU412" i="6" s="1"/>
  <c r="AP412" i="6"/>
  <c r="AS412" i="6" s="1"/>
  <c r="W412" i="6"/>
  <c r="V412" i="6"/>
  <c r="AT411" i="6"/>
  <c r="AR411" i="6"/>
  <c r="AQ411" i="6"/>
  <c r="AU411" i="6" s="1"/>
  <c r="AP411" i="6"/>
  <c r="AS411" i="6" s="1"/>
  <c r="W411" i="6"/>
  <c r="V411" i="6"/>
  <c r="AT410" i="6"/>
  <c r="AR410" i="6"/>
  <c r="AQ410" i="6"/>
  <c r="AU410" i="6" s="1"/>
  <c r="AP410" i="6"/>
  <c r="AS410" i="6" s="1"/>
  <c r="W410" i="6"/>
  <c r="V410" i="6"/>
  <c r="AT409" i="6"/>
  <c r="AR409" i="6"/>
  <c r="AQ409" i="6"/>
  <c r="AU409" i="6" s="1"/>
  <c r="AP409" i="6"/>
  <c r="AS409" i="6" s="1"/>
  <c r="W409" i="6"/>
  <c r="V409" i="6"/>
  <c r="AT408" i="6"/>
  <c r="AR408" i="6"/>
  <c r="AQ408" i="6"/>
  <c r="AU408" i="6" s="1"/>
  <c r="AP408" i="6"/>
  <c r="AS408" i="6" s="1"/>
  <c r="W408" i="6"/>
  <c r="V408" i="6"/>
  <c r="AT407" i="6"/>
  <c r="AR407" i="6"/>
  <c r="AQ407" i="6"/>
  <c r="AU407" i="6" s="1"/>
  <c r="AP407" i="6"/>
  <c r="AS407" i="6" s="1"/>
  <c r="W407" i="6"/>
  <c r="V407" i="6"/>
  <c r="AT406" i="6"/>
  <c r="AR406" i="6"/>
  <c r="AQ406" i="6"/>
  <c r="AU406" i="6" s="1"/>
  <c r="AP406" i="6"/>
  <c r="AS406" i="6" s="1"/>
  <c r="W406" i="6"/>
  <c r="V406" i="6"/>
  <c r="AT405" i="6"/>
  <c r="AR405" i="6"/>
  <c r="AQ405" i="6"/>
  <c r="AU405" i="6" s="1"/>
  <c r="AP405" i="6"/>
  <c r="AS405" i="6" s="1"/>
  <c r="W405" i="6"/>
  <c r="V405" i="6"/>
  <c r="AT404" i="6"/>
  <c r="AR404" i="6"/>
  <c r="AQ404" i="6"/>
  <c r="AU404" i="6" s="1"/>
  <c r="AP404" i="6"/>
  <c r="AS404" i="6" s="1"/>
  <c r="W404" i="6"/>
  <c r="V404" i="6"/>
  <c r="AT403" i="6"/>
  <c r="AR403" i="6"/>
  <c r="AQ403" i="6"/>
  <c r="AU403" i="6" s="1"/>
  <c r="AP403" i="6"/>
  <c r="AS403" i="6" s="1"/>
  <c r="W403" i="6"/>
  <c r="V403" i="6"/>
  <c r="AT402" i="6"/>
  <c r="AR402" i="6"/>
  <c r="AQ402" i="6"/>
  <c r="AU402" i="6" s="1"/>
  <c r="AP402" i="6"/>
  <c r="AS402" i="6" s="1"/>
  <c r="W402" i="6"/>
  <c r="V402" i="6"/>
  <c r="AT401" i="6"/>
  <c r="AR401" i="6"/>
  <c r="AQ401" i="6"/>
  <c r="AU401" i="6" s="1"/>
  <c r="AP401" i="6"/>
  <c r="AS401" i="6" s="1"/>
  <c r="W401" i="6"/>
  <c r="V401" i="6"/>
  <c r="AT400" i="6"/>
  <c r="AR400" i="6"/>
  <c r="AQ400" i="6"/>
  <c r="AU400" i="6" s="1"/>
  <c r="AP400" i="6"/>
  <c r="AS400" i="6" s="1"/>
  <c r="W400" i="6"/>
  <c r="V400" i="6"/>
  <c r="AT399" i="6"/>
  <c r="AR399" i="6"/>
  <c r="AQ399" i="6"/>
  <c r="AU399" i="6" s="1"/>
  <c r="AP399" i="6"/>
  <c r="AS399" i="6" s="1"/>
  <c r="W399" i="6"/>
  <c r="V399" i="6"/>
  <c r="AT398" i="6"/>
  <c r="AR398" i="6"/>
  <c r="AQ398" i="6"/>
  <c r="AU398" i="6" s="1"/>
  <c r="AP398" i="6"/>
  <c r="AS398" i="6" s="1"/>
  <c r="W398" i="6"/>
  <c r="V398" i="6"/>
  <c r="AT397" i="6"/>
  <c r="AR397" i="6"/>
  <c r="AQ397" i="6"/>
  <c r="AU397" i="6" s="1"/>
  <c r="AP397" i="6"/>
  <c r="AS397" i="6" s="1"/>
  <c r="W397" i="6"/>
  <c r="V397" i="6"/>
  <c r="AT396" i="6"/>
  <c r="AR396" i="6"/>
  <c r="AQ396" i="6"/>
  <c r="AU396" i="6" s="1"/>
  <c r="AP396" i="6"/>
  <c r="AS396" i="6" s="1"/>
  <c r="W396" i="6"/>
  <c r="V396" i="6"/>
  <c r="AT395" i="6"/>
  <c r="AR395" i="6"/>
  <c r="AQ395" i="6"/>
  <c r="AU395" i="6" s="1"/>
  <c r="AP395" i="6"/>
  <c r="AS395" i="6" s="1"/>
  <c r="W395" i="6"/>
  <c r="V395" i="6"/>
  <c r="AT394" i="6"/>
  <c r="AR394" i="6"/>
  <c r="AQ394" i="6"/>
  <c r="AU394" i="6" s="1"/>
  <c r="AP394" i="6"/>
  <c r="AS394" i="6" s="1"/>
  <c r="W394" i="6"/>
  <c r="V394" i="6"/>
  <c r="AT393" i="6"/>
  <c r="AR393" i="6"/>
  <c r="AQ393" i="6"/>
  <c r="AU393" i="6" s="1"/>
  <c r="AP393" i="6"/>
  <c r="AS393" i="6" s="1"/>
  <c r="W393" i="6"/>
  <c r="V393" i="6"/>
  <c r="AT392" i="6"/>
  <c r="AR392" i="6"/>
  <c r="AQ392" i="6"/>
  <c r="AU392" i="6" s="1"/>
  <c r="AP392" i="6"/>
  <c r="AS392" i="6" s="1"/>
  <c r="W392" i="6"/>
  <c r="V392" i="6"/>
  <c r="AT391" i="6"/>
  <c r="AR391" i="6"/>
  <c r="AQ391" i="6"/>
  <c r="AU391" i="6" s="1"/>
  <c r="AP391" i="6"/>
  <c r="AS391" i="6" s="1"/>
  <c r="W391" i="6"/>
  <c r="V391" i="6"/>
  <c r="AT390" i="6"/>
  <c r="AR390" i="6"/>
  <c r="AQ390" i="6"/>
  <c r="AU390" i="6" s="1"/>
  <c r="AP390" i="6"/>
  <c r="AS390" i="6" s="1"/>
  <c r="W390" i="6"/>
  <c r="V390" i="6"/>
  <c r="AT389" i="6"/>
  <c r="AR389" i="6"/>
  <c r="AQ389" i="6"/>
  <c r="AU389" i="6" s="1"/>
  <c r="AP389" i="6"/>
  <c r="AS389" i="6" s="1"/>
  <c r="W389" i="6"/>
  <c r="V389" i="6"/>
  <c r="AT388" i="6"/>
  <c r="AR388" i="6"/>
  <c r="AQ388" i="6"/>
  <c r="AU388" i="6" s="1"/>
  <c r="AP388" i="6"/>
  <c r="AS388" i="6" s="1"/>
  <c r="W388" i="6"/>
  <c r="V388" i="6"/>
  <c r="AT387" i="6"/>
  <c r="AR387" i="6"/>
  <c r="AQ387" i="6"/>
  <c r="AU387" i="6" s="1"/>
  <c r="AP387" i="6"/>
  <c r="AS387" i="6" s="1"/>
  <c r="W387" i="6"/>
  <c r="V387" i="6"/>
  <c r="AT386" i="6"/>
  <c r="AR386" i="6"/>
  <c r="AQ386" i="6"/>
  <c r="AU386" i="6" s="1"/>
  <c r="AP386" i="6"/>
  <c r="AS386" i="6" s="1"/>
  <c r="W386" i="6"/>
  <c r="V386" i="6"/>
  <c r="AT385" i="6"/>
  <c r="AR385" i="6"/>
  <c r="AQ385" i="6"/>
  <c r="AU385" i="6" s="1"/>
  <c r="AP385" i="6"/>
  <c r="AS385" i="6" s="1"/>
  <c r="W385" i="6"/>
  <c r="V385" i="6"/>
  <c r="AT384" i="6"/>
  <c r="AR384" i="6"/>
  <c r="AQ384" i="6"/>
  <c r="AU384" i="6" s="1"/>
  <c r="AP384" i="6"/>
  <c r="AS384" i="6" s="1"/>
  <c r="W384" i="6"/>
  <c r="V384" i="6"/>
  <c r="AT383" i="6"/>
  <c r="AR383" i="6"/>
  <c r="AQ383" i="6"/>
  <c r="AU383" i="6" s="1"/>
  <c r="AP383" i="6"/>
  <c r="AS383" i="6" s="1"/>
  <c r="W383" i="6"/>
  <c r="V383" i="6"/>
  <c r="AT382" i="6"/>
  <c r="AR382" i="6"/>
  <c r="AQ382" i="6"/>
  <c r="AU382" i="6" s="1"/>
  <c r="AP382" i="6"/>
  <c r="AS382" i="6" s="1"/>
  <c r="W382" i="6"/>
  <c r="V382" i="6"/>
  <c r="AT381" i="6"/>
  <c r="AR381" i="6"/>
  <c r="AQ381" i="6"/>
  <c r="AU381" i="6" s="1"/>
  <c r="AP381" i="6"/>
  <c r="AS381" i="6" s="1"/>
  <c r="W381" i="6"/>
  <c r="V381" i="6"/>
  <c r="AT380" i="6"/>
  <c r="AR380" i="6"/>
  <c r="AQ380" i="6"/>
  <c r="AU380" i="6" s="1"/>
  <c r="AP380" i="6"/>
  <c r="AS380" i="6" s="1"/>
  <c r="W380" i="6"/>
  <c r="V380" i="6"/>
  <c r="AT379" i="6"/>
  <c r="AR379" i="6"/>
  <c r="AQ379" i="6"/>
  <c r="AU379" i="6" s="1"/>
  <c r="AP379" i="6"/>
  <c r="AS379" i="6" s="1"/>
  <c r="W379" i="6"/>
  <c r="V379" i="6"/>
  <c r="AT378" i="6"/>
  <c r="AR378" i="6"/>
  <c r="AQ378" i="6"/>
  <c r="AU378" i="6" s="1"/>
  <c r="AP378" i="6"/>
  <c r="AS378" i="6" s="1"/>
  <c r="W378" i="6"/>
  <c r="V378" i="6"/>
  <c r="AT377" i="6"/>
  <c r="AR377" i="6"/>
  <c r="AQ377" i="6"/>
  <c r="AU377" i="6" s="1"/>
  <c r="AP377" i="6"/>
  <c r="AS377" i="6" s="1"/>
  <c r="W377" i="6"/>
  <c r="V377" i="6"/>
  <c r="AT376" i="6"/>
  <c r="AR376" i="6"/>
  <c r="AQ376" i="6"/>
  <c r="AU376" i="6" s="1"/>
  <c r="AP376" i="6"/>
  <c r="AS376" i="6" s="1"/>
  <c r="W376" i="6"/>
  <c r="V376" i="6"/>
  <c r="AT375" i="6"/>
  <c r="AR375" i="6"/>
  <c r="AQ375" i="6"/>
  <c r="AU375" i="6" s="1"/>
  <c r="AP375" i="6"/>
  <c r="AS375" i="6" s="1"/>
  <c r="W375" i="6"/>
  <c r="V375" i="6"/>
  <c r="AT374" i="6"/>
  <c r="AR374" i="6"/>
  <c r="AQ374" i="6"/>
  <c r="AU374" i="6" s="1"/>
  <c r="AP374" i="6"/>
  <c r="AS374" i="6" s="1"/>
  <c r="W374" i="6"/>
  <c r="V374" i="6"/>
  <c r="AT373" i="6"/>
  <c r="AR373" i="6"/>
  <c r="AQ373" i="6"/>
  <c r="AU373" i="6" s="1"/>
  <c r="AP373" i="6"/>
  <c r="AS373" i="6" s="1"/>
  <c r="W373" i="6"/>
  <c r="V373" i="6"/>
  <c r="AT372" i="6"/>
  <c r="AR372" i="6"/>
  <c r="AQ372" i="6"/>
  <c r="AU372" i="6" s="1"/>
  <c r="AP372" i="6"/>
  <c r="AS372" i="6" s="1"/>
  <c r="W372" i="6"/>
  <c r="V372" i="6"/>
  <c r="AT371" i="6"/>
  <c r="AR371" i="6"/>
  <c r="AQ371" i="6"/>
  <c r="AU371" i="6" s="1"/>
  <c r="AP371" i="6"/>
  <c r="AS371" i="6" s="1"/>
  <c r="W371" i="6"/>
  <c r="V371" i="6"/>
  <c r="AT370" i="6"/>
  <c r="AR370" i="6"/>
  <c r="AQ370" i="6"/>
  <c r="AU370" i="6" s="1"/>
  <c r="AP370" i="6"/>
  <c r="AS370" i="6" s="1"/>
  <c r="W370" i="6"/>
  <c r="V370" i="6"/>
  <c r="AT369" i="6"/>
  <c r="AR369" i="6"/>
  <c r="AQ369" i="6"/>
  <c r="AU369" i="6" s="1"/>
  <c r="AP369" i="6"/>
  <c r="AS369" i="6" s="1"/>
  <c r="W369" i="6"/>
  <c r="V369" i="6"/>
  <c r="AT368" i="6"/>
  <c r="AR368" i="6"/>
  <c r="AQ368" i="6"/>
  <c r="AU368" i="6" s="1"/>
  <c r="AP368" i="6"/>
  <c r="AS368" i="6" s="1"/>
  <c r="W368" i="6"/>
  <c r="V368" i="6"/>
  <c r="AT367" i="6"/>
  <c r="AR367" i="6"/>
  <c r="AQ367" i="6"/>
  <c r="AU367" i="6" s="1"/>
  <c r="AP367" i="6"/>
  <c r="AS367" i="6" s="1"/>
  <c r="W367" i="6"/>
  <c r="V367" i="6"/>
  <c r="AT366" i="6"/>
  <c r="AR366" i="6"/>
  <c r="AQ366" i="6"/>
  <c r="AU366" i="6" s="1"/>
  <c r="AP366" i="6"/>
  <c r="AS366" i="6" s="1"/>
  <c r="W366" i="6"/>
  <c r="V366" i="6"/>
  <c r="AT365" i="6"/>
  <c r="AR365" i="6"/>
  <c r="AQ365" i="6"/>
  <c r="AU365" i="6" s="1"/>
  <c r="AP365" i="6"/>
  <c r="AS365" i="6" s="1"/>
  <c r="W365" i="6"/>
  <c r="V365" i="6"/>
  <c r="AT364" i="6"/>
  <c r="AR364" i="6"/>
  <c r="AQ364" i="6"/>
  <c r="AU364" i="6" s="1"/>
  <c r="AP364" i="6"/>
  <c r="AS364" i="6" s="1"/>
  <c r="W364" i="6"/>
  <c r="V364" i="6"/>
  <c r="AT363" i="6"/>
  <c r="AR363" i="6"/>
  <c r="AQ363" i="6"/>
  <c r="AU363" i="6" s="1"/>
  <c r="AP363" i="6"/>
  <c r="AS363" i="6" s="1"/>
  <c r="W363" i="6"/>
  <c r="V363" i="6"/>
  <c r="AT362" i="6"/>
  <c r="AR362" i="6"/>
  <c r="AQ362" i="6"/>
  <c r="AU362" i="6" s="1"/>
  <c r="AP362" i="6"/>
  <c r="AS362" i="6" s="1"/>
  <c r="W362" i="6"/>
  <c r="V362" i="6"/>
  <c r="AT361" i="6"/>
  <c r="AR361" i="6"/>
  <c r="AQ361" i="6"/>
  <c r="AU361" i="6" s="1"/>
  <c r="AP361" i="6"/>
  <c r="AS361" i="6" s="1"/>
  <c r="W361" i="6"/>
  <c r="V361" i="6"/>
  <c r="AT360" i="6"/>
  <c r="AR360" i="6"/>
  <c r="AQ360" i="6"/>
  <c r="AU360" i="6" s="1"/>
  <c r="AP360" i="6"/>
  <c r="AS360" i="6" s="1"/>
  <c r="W360" i="6"/>
  <c r="V360" i="6"/>
  <c r="AT359" i="6"/>
  <c r="AR359" i="6"/>
  <c r="AQ359" i="6"/>
  <c r="AU359" i="6" s="1"/>
  <c r="AP359" i="6"/>
  <c r="AS359" i="6" s="1"/>
  <c r="W359" i="6"/>
  <c r="V359" i="6"/>
  <c r="AT358" i="6"/>
  <c r="AR358" i="6"/>
  <c r="AQ358" i="6"/>
  <c r="AU358" i="6" s="1"/>
  <c r="AP358" i="6"/>
  <c r="AS358" i="6" s="1"/>
  <c r="W358" i="6"/>
  <c r="V358" i="6"/>
  <c r="AT357" i="6"/>
  <c r="AR357" i="6"/>
  <c r="AQ357" i="6"/>
  <c r="AU357" i="6" s="1"/>
  <c r="AP357" i="6"/>
  <c r="AS357" i="6" s="1"/>
  <c r="W357" i="6"/>
  <c r="V357" i="6"/>
  <c r="AT356" i="6"/>
  <c r="AR356" i="6"/>
  <c r="AQ356" i="6"/>
  <c r="AU356" i="6" s="1"/>
  <c r="AP356" i="6"/>
  <c r="AS356" i="6" s="1"/>
  <c r="W356" i="6"/>
  <c r="V356" i="6"/>
  <c r="AT355" i="6"/>
  <c r="AR355" i="6"/>
  <c r="AQ355" i="6"/>
  <c r="AU355" i="6" s="1"/>
  <c r="AP355" i="6"/>
  <c r="AS355" i="6" s="1"/>
  <c r="W355" i="6"/>
  <c r="V355" i="6"/>
  <c r="AT354" i="6"/>
  <c r="AR354" i="6"/>
  <c r="AQ354" i="6"/>
  <c r="AU354" i="6" s="1"/>
  <c r="AP354" i="6"/>
  <c r="AS354" i="6" s="1"/>
  <c r="W354" i="6"/>
  <c r="V354" i="6"/>
  <c r="AT353" i="6"/>
  <c r="AR353" i="6"/>
  <c r="AQ353" i="6"/>
  <c r="AU353" i="6" s="1"/>
  <c r="AP353" i="6"/>
  <c r="AS353" i="6" s="1"/>
  <c r="W353" i="6"/>
  <c r="V353" i="6"/>
  <c r="AT352" i="6"/>
  <c r="AR352" i="6"/>
  <c r="AQ352" i="6"/>
  <c r="AU352" i="6" s="1"/>
  <c r="AP352" i="6"/>
  <c r="AS352" i="6" s="1"/>
  <c r="W352" i="6"/>
  <c r="V352" i="6"/>
  <c r="AT351" i="6"/>
  <c r="AR351" i="6"/>
  <c r="AQ351" i="6"/>
  <c r="AU351" i="6" s="1"/>
  <c r="AP351" i="6"/>
  <c r="AS351" i="6" s="1"/>
  <c r="W351" i="6"/>
  <c r="V351" i="6"/>
  <c r="AT350" i="6"/>
  <c r="AR350" i="6"/>
  <c r="AQ350" i="6"/>
  <c r="AU350" i="6" s="1"/>
  <c r="AP350" i="6"/>
  <c r="AS350" i="6" s="1"/>
  <c r="W350" i="6"/>
  <c r="V350" i="6"/>
  <c r="AT349" i="6"/>
  <c r="AR349" i="6"/>
  <c r="AQ349" i="6"/>
  <c r="AU349" i="6" s="1"/>
  <c r="AP349" i="6"/>
  <c r="AS349" i="6" s="1"/>
  <c r="W349" i="6"/>
  <c r="V349" i="6"/>
  <c r="AT348" i="6"/>
  <c r="AR348" i="6"/>
  <c r="AQ348" i="6"/>
  <c r="AU348" i="6" s="1"/>
  <c r="AP348" i="6"/>
  <c r="AS348" i="6" s="1"/>
  <c r="W348" i="6"/>
  <c r="V348" i="6"/>
  <c r="AT347" i="6"/>
  <c r="AR347" i="6"/>
  <c r="AQ347" i="6"/>
  <c r="AU347" i="6" s="1"/>
  <c r="AP347" i="6"/>
  <c r="AS347" i="6" s="1"/>
  <c r="W347" i="6"/>
  <c r="V347" i="6"/>
  <c r="AT346" i="6"/>
  <c r="AR346" i="6"/>
  <c r="AQ346" i="6"/>
  <c r="AU346" i="6" s="1"/>
  <c r="AP346" i="6"/>
  <c r="AS346" i="6" s="1"/>
  <c r="W346" i="6"/>
  <c r="V346" i="6"/>
  <c r="AT345" i="6"/>
  <c r="AR345" i="6"/>
  <c r="AQ345" i="6"/>
  <c r="AU345" i="6" s="1"/>
  <c r="AP345" i="6"/>
  <c r="AS345" i="6" s="1"/>
  <c r="W345" i="6"/>
  <c r="V345" i="6"/>
  <c r="AT344" i="6"/>
  <c r="AR344" i="6"/>
  <c r="AQ344" i="6"/>
  <c r="AU344" i="6" s="1"/>
  <c r="AP344" i="6"/>
  <c r="AS344" i="6" s="1"/>
  <c r="W344" i="6"/>
  <c r="V344" i="6"/>
  <c r="AT343" i="6"/>
  <c r="AR343" i="6"/>
  <c r="AQ343" i="6"/>
  <c r="AU343" i="6" s="1"/>
  <c r="AP343" i="6"/>
  <c r="AS343" i="6" s="1"/>
  <c r="W343" i="6"/>
  <c r="V343" i="6"/>
  <c r="AT342" i="6"/>
  <c r="AR342" i="6"/>
  <c r="AQ342" i="6"/>
  <c r="AU342" i="6" s="1"/>
  <c r="AP342" i="6"/>
  <c r="AS342" i="6" s="1"/>
  <c r="W342" i="6"/>
  <c r="V342" i="6"/>
  <c r="AT341" i="6"/>
  <c r="AR341" i="6"/>
  <c r="AQ341" i="6"/>
  <c r="AU341" i="6" s="1"/>
  <c r="AP341" i="6"/>
  <c r="AS341" i="6" s="1"/>
  <c r="W341" i="6"/>
  <c r="V341" i="6"/>
  <c r="AT340" i="6"/>
  <c r="AR340" i="6"/>
  <c r="AQ340" i="6"/>
  <c r="AU340" i="6" s="1"/>
  <c r="AP340" i="6"/>
  <c r="AS340" i="6" s="1"/>
  <c r="W340" i="6"/>
  <c r="V340" i="6"/>
  <c r="AT339" i="6"/>
  <c r="AR339" i="6"/>
  <c r="AQ339" i="6"/>
  <c r="AU339" i="6" s="1"/>
  <c r="AP339" i="6"/>
  <c r="AS339" i="6" s="1"/>
  <c r="W339" i="6"/>
  <c r="V339" i="6"/>
  <c r="AT338" i="6"/>
  <c r="AR338" i="6"/>
  <c r="AQ338" i="6"/>
  <c r="AU338" i="6" s="1"/>
  <c r="AP338" i="6"/>
  <c r="AS338" i="6" s="1"/>
  <c r="W338" i="6"/>
  <c r="V338" i="6"/>
  <c r="AT337" i="6"/>
  <c r="AR337" i="6"/>
  <c r="AQ337" i="6"/>
  <c r="AU337" i="6" s="1"/>
  <c r="AP337" i="6"/>
  <c r="AS337" i="6" s="1"/>
  <c r="W337" i="6"/>
  <c r="V337" i="6"/>
  <c r="AT336" i="6"/>
  <c r="AR336" i="6"/>
  <c r="AQ336" i="6"/>
  <c r="AU336" i="6" s="1"/>
  <c r="AP336" i="6"/>
  <c r="AS336" i="6" s="1"/>
  <c r="W336" i="6"/>
  <c r="V336" i="6"/>
  <c r="AT335" i="6"/>
  <c r="AR335" i="6"/>
  <c r="AQ335" i="6"/>
  <c r="AU335" i="6" s="1"/>
  <c r="AP335" i="6"/>
  <c r="AS335" i="6" s="1"/>
  <c r="W335" i="6"/>
  <c r="V335" i="6"/>
  <c r="AT334" i="6"/>
  <c r="AR334" i="6"/>
  <c r="AQ334" i="6"/>
  <c r="AU334" i="6" s="1"/>
  <c r="AP334" i="6"/>
  <c r="AS334" i="6" s="1"/>
  <c r="W334" i="6"/>
  <c r="V334" i="6"/>
  <c r="AT333" i="6"/>
  <c r="AR333" i="6"/>
  <c r="AQ333" i="6"/>
  <c r="AU333" i="6" s="1"/>
  <c r="AP333" i="6"/>
  <c r="AS333" i="6" s="1"/>
  <c r="W333" i="6"/>
  <c r="V333" i="6"/>
  <c r="AT332" i="6"/>
  <c r="AR332" i="6"/>
  <c r="AQ332" i="6"/>
  <c r="AU332" i="6" s="1"/>
  <c r="AP332" i="6"/>
  <c r="AS332" i="6" s="1"/>
  <c r="W332" i="6"/>
  <c r="V332" i="6"/>
  <c r="AT331" i="6"/>
  <c r="AR331" i="6"/>
  <c r="AQ331" i="6"/>
  <c r="AU331" i="6" s="1"/>
  <c r="AP331" i="6"/>
  <c r="AS331" i="6" s="1"/>
  <c r="W331" i="6"/>
  <c r="V331" i="6"/>
  <c r="AT330" i="6"/>
  <c r="AR330" i="6"/>
  <c r="AQ330" i="6"/>
  <c r="AU330" i="6" s="1"/>
  <c r="AP330" i="6"/>
  <c r="AS330" i="6" s="1"/>
  <c r="W330" i="6"/>
  <c r="V330" i="6"/>
  <c r="AT329" i="6"/>
  <c r="AR329" i="6"/>
  <c r="AQ329" i="6"/>
  <c r="AU329" i="6" s="1"/>
  <c r="AP329" i="6"/>
  <c r="AS329" i="6" s="1"/>
  <c r="W329" i="6"/>
  <c r="V329" i="6"/>
  <c r="AT328" i="6"/>
  <c r="AR328" i="6"/>
  <c r="AQ328" i="6"/>
  <c r="AU328" i="6" s="1"/>
  <c r="AP328" i="6"/>
  <c r="AS328" i="6" s="1"/>
  <c r="W328" i="6"/>
  <c r="V328" i="6"/>
  <c r="AT327" i="6"/>
  <c r="AR327" i="6"/>
  <c r="AQ327" i="6"/>
  <c r="AU327" i="6" s="1"/>
  <c r="AP327" i="6"/>
  <c r="AS327" i="6" s="1"/>
  <c r="W327" i="6"/>
  <c r="V327" i="6"/>
  <c r="AT326" i="6"/>
  <c r="AR326" i="6"/>
  <c r="AQ326" i="6"/>
  <c r="AU326" i="6" s="1"/>
  <c r="AP326" i="6"/>
  <c r="AS326" i="6" s="1"/>
  <c r="W326" i="6"/>
  <c r="V326" i="6"/>
  <c r="AT325" i="6"/>
  <c r="AR325" i="6"/>
  <c r="AQ325" i="6"/>
  <c r="AU325" i="6" s="1"/>
  <c r="AP325" i="6"/>
  <c r="AS325" i="6" s="1"/>
  <c r="W325" i="6"/>
  <c r="V325" i="6"/>
  <c r="AT324" i="6"/>
  <c r="AR324" i="6"/>
  <c r="AQ324" i="6"/>
  <c r="AU324" i="6" s="1"/>
  <c r="AP324" i="6"/>
  <c r="AS324" i="6" s="1"/>
  <c r="W324" i="6"/>
  <c r="V324" i="6"/>
  <c r="AT323" i="6"/>
  <c r="AR323" i="6"/>
  <c r="AQ323" i="6"/>
  <c r="AU323" i="6" s="1"/>
  <c r="AP323" i="6"/>
  <c r="AS323" i="6" s="1"/>
  <c r="W323" i="6"/>
  <c r="V323" i="6"/>
  <c r="AT322" i="6"/>
  <c r="AR322" i="6"/>
  <c r="AQ322" i="6"/>
  <c r="AU322" i="6" s="1"/>
  <c r="AP322" i="6"/>
  <c r="AS322" i="6" s="1"/>
  <c r="W322" i="6"/>
  <c r="V322" i="6"/>
  <c r="AT321" i="6"/>
  <c r="AR321" i="6"/>
  <c r="AQ321" i="6"/>
  <c r="AU321" i="6" s="1"/>
  <c r="AP321" i="6"/>
  <c r="AS321" i="6" s="1"/>
  <c r="W321" i="6"/>
  <c r="V321" i="6"/>
  <c r="AT320" i="6"/>
  <c r="AR320" i="6"/>
  <c r="AQ320" i="6"/>
  <c r="AU320" i="6" s="1"/>
  <c r="AP320" i="6"/>
  <c r="AS320" i="6" s="1"/>
  <c r="W320" i="6"/>
  <c r="V320" i="6"/>
  <c r="AT319" i="6"/>
  <c r="AR319" i="6"/>
  <c r="AQ319" i="6"/>
  <c r="AU319" i="6" s="1"/>
  <c r="AP319" i="6"/>
  <c r="AS319" i="6" s="1"/>
  <c r="W319" i="6"/>
  <c r="V319" i="6"/>
  <c r="AT318" i="6"/>
  <c r="AR318" i="6"/>
  <c r="AQ318" i="6"/>
  <c r="AU318" i="6" s="1"/>
  <c r="AP318" i="6"/>
  <c r="AS318" i="6" s="1"/>
  <c r="W318" i="6"/>
  <c r="V318" i="6"/>
  <c r="AT317" i="6"/>
  <c r="AR317" i="6"/>
  <c r="AQ317" i="6"/>
  <c r="AU317" i="6" s="1"/>
  <c r="AP317" i="6"/>
  <c r="AS317" i="6" s="1"/>
  <c r="W317" i="6"/>
  <c r="V317" i="6"/>
  <c r="AT316" i="6"/>
  <c r="AR316" i="6"/>
  <c r="AQ316" i="6"/>
  <c r="AU316" i="6" s="1"/>
  <c r="AP316" i="6"/>
  <c r="AS316" i="6" s="1"/>
  <c r="W316" i="6"/>
  <c r="V316" i="6"/>
  <c r="AT315" i="6"/>
  <c r="AR315" i="6"/>
  <c r="AQ315" i="6"/>
  <c r="AU315" i="6" s="1"/>
  <c r="AP315" i="6"/>
  <c r="AS315" i="6" s="1"/>
  <c r="W315" i="6"/>
  <c r="V315" i="6"/>
  <c r="AT314" i="6"/>
  <c r="AR314" i="6"/>
  <c r="AQ314" i="6"/>
  <c r="AU314" i="6" s="1"/>
  <c r="AP314" i="6"/>
  <c r="AS314" i="6" s="1"/>
  <c r="W314" i="6"/>
  <c r="V314" i="6"/>
  <c r="AT313" i="6"/>
  <c r="AR313" i="6"/>
  <c r="AQ313" i="6"/>
  <c r="AU313" i="6" s="1"/>
  <c r="AP313" i="6"/>
  <c r="AS313" i="6" s="1"/>
  <c r="W313" i="6"/>
  <c r="V313" i="6"/>
  <c r="AT312" i="6"/>
  <c r="AR312" i="6"/>
  <c r="AQ312" i="6"/>
  <c r="AU312" i="6" s="1"/>
  <c r="AP312" i="6"/>
  <c r="AS312" i="6" s="1"/>
  <c r="W312" i="6"/>
  <c r="V312" i="6"/>
  <c r="AT311" i="6"/>
  <c r="AR311" i="6"/>
  <c r="AQ311" i="6"/>
  <c r="AU311" i="6" s="1"/>
  <c r="AP311" i="6"/>
  <c r="AS311" i="6" s="1"/>
  <c r="W311" i="6"/>
  <c r="V311" i="6"/>
  <c r="AT310" i="6"/>
  <c r="AR310" i="6"/>
  <c r="AQ310" i="6"/>
  <c r="AU310" i="6" s="1"/>
  <c r="AP310" i="6"/>
  <c r="AS310" i="6" s="1"/>
  <c r="W310" i="6"/>
  <c r="V310" i="6"/>
  <c r="AT309" i="6"/>
  <c r="AR309" i="6"/>
  <c r="AQ309" i="6"/>
  <c r="AU309" i="6" s="1"/>
  <c r="AP309" i="6"/>
  <c r="AS309" i="6" s="1"/>
  <c r="W309" i="6"/>
  <c r="V309" i="6"/>
  <c r="AT308" i="6"/>
  <c r="AR308" i="6"/>
  <c r="AQ308" i="6"/>
  <c r="AU308" i="6" s="1"/>
  <c r="AP308" i="6"/>
  <c r="AS308" i="6" s="1"/>
  <c r="W308" i="6"/>
  <c r="V308" i="6"/>
  <c r="AT307" i="6"/>
  <c r="AR307" i="6"/>
  <c r="AQ307" i="6"/>
  <c r="AU307" i="6" s="1"/>
  <c r="AP307" i="6"/>
  <c r="AS307" i="6" s="1"/>
  <c r="W307" i="6"/>
  <c r="V307" i="6"/>
  <c r="AT306" i="6"/>
  <c r="AR306" i="6"/>
  <c r="AQ306" i="6"/>
  <c r="AU306" i="6" s="1"/>
  <c r="AP306" i="6"/>
  <c r="AS306" i="6" s="1"/>
  <c r="W306" i="6"/>
  <c r="V306" i="6"/>
  <c r="AT305" i="6"/>
  <c r="AR305" i="6"/>
  <c r="AQ305" i="6"/>
  <c r="AU305" i="6" s="1"/>
  <c r="AP305" i="6"/>
  <c r="AS305" i="6" s="1"/>
  <c r="W305" i="6"/>
  <c r="V305" i="6"/>
  <c r="AT304" i="6"/>
  <c r="AR304" i="6"/>
  <c r="AQ304" i="6"/>
  <c r="AU304" i="6" s="1"/>
  <c r="AP304" i="6"/>
  <c r="AS304" i="6" s="1"/>
  <c r="W304" i="6"/>
  <c r="V304" i="6"/>
  <c r="AT303" i="6"/>
  <c r="AR303" i="6"/>
  <c r="AQ303" i="6"/>
  <c r="AU303" i="6" s="1"/>
  <c r="AP303" i="6"/>
  <c r="AS303" i="6" s="1"/>
  <c r="W303" i="6"/>
  <c r="V303" i="6"/>
  <c r="AT302" i="6"/>
  <c r="AR302" i="6"/>
  <c r="AQ302" i="6"/>
  <c r="AU302" i="6" s="1"/>
  <c r="AP302" i="6"/>
  <c r="AS302" i="6" s="1"/>
  <c r="W302" i="6"/>
  <c r="V302" i="6"/>
  <c r="AT301" i="6"/>
  <c r="AR301" i="6"/>
  <c r="AQ301" i="6"/>
  <c r="AU301" i="6" s="1"/>
  <c r="AP301" i="6"/>
  <c r="AS301" i="6" s="1"/>
  <c r="W301" i="6"/>
  <c r="V301" i="6"/>
  <c r="AT300" i="6"/>
  <c r="AR300" i="6"/>
  <c r="AQ300" i="6"/>
  <c r="AU300" i="6" s="1"/>
  <c r="AP300" i="6"/>
  <c r="AS300" i="6" s="1"/>
  <c r="W300" i="6"/>
  <c r="V300" i="6"/>
  <c r="AT299" i="6"/>
  <c r="AR299" i="6"/>
  <c r="AQ299" i="6"/>
  <c r="AU299" i="6" s="1"/>
  <c r="AP299" i="6"/>
  <c r="AS299" i="6" s="1"/>
  <c r="W299" i="6"/>
  <c r="V299" i="6"/>
  <c r="AT298" i="6"/>
  <c r="AR298" i="6"/>
  <c r="AQ298" i="6"/>
  <c r="AU298" i="6" s="1"/>
  <c r="AP298" i="6"/>
  <c r="AS298" i="6" s="1"/>
  <c r="W298" i="6"/>
  <c r="V298" i="6"/>
  <c r="AT297" i="6"/>
  <c r="AR297" i="6"/>
  <c r="AQ297" i="6"/>
  <c r="AU297" i="6" s="1"/>
  <c r="AP297" i="6"/>
  <c r="AS297" i="6" s="1"/>
  <c r="W297" i="6"/>
  <c r="V297" i="6"/>
  <c r="AT296" i="6"/>
  <c r="AR296" i="6"/>
  <c r="AQ296" i="6"/>
  <c r="AU296" i="6" s="1"/>
  <c r="AP296" i="6"/>
  <c r="AS296" i="6" s="1"/>
  <c r="W296" i="6"/>
  <c r="V296" i="6"/>
  <c r="AT295" i="6"/>
  <c r="AR295" i="6"/>
  <c r="AQ295" i="6"/>
  <c r="AU295" i="6" s="1"/>
  <c r="AP295" i="6"/>
  <c r="AS295" i="6" s="1"/>
  <c r="W295" i="6"/>
  <c r="V295" i="6"/>
  <c r="AT294" i="6"/>
  <c r="AR294" i="6"/>
  <c r="AQ294" i="6"/>
  <c r="AU294" i="6" s="1"/>
  <c r="AP294" i="6"/>
  <c r="AS294" i="6" s="1"/>
  <c r="W294" i="6"/>
  <c r="V294" i="6"/>
  <c r="AT293" i="6"/>
  <c r="AR293" i="6"/>
  <c r="AQ293" i="6"/>
  <c r="AU293" i="6" s="1"/>
  <c r="AP293" i="6"/>
  <c r="AS293" i="6" s="1"/>
  <c r="W293" i="6"/>
  <c r="V293" i="6"/>
  <c r="AT292" i="6"/>
  <c r="AR292" i="6"/>
  <c r="AQ292" i="6"/>
  <c r="AU292" i="6" s="1"/>
  <c r="AP292" i="6"/>
  <c r="AS292" i="6" s="1"/>
  <c r="W292" i="6"/>
  <c r="V292" i="6"/>
  <c r="AT291" i="6"/>
  <c r="AR291" i="6"/>
  <c r="AQ291" i="6"/>
  <c r="AU291" i="6" s="1"/>
  <c r="AP291" i="6"/>
  <c r="AS291" i="6" s="1"/>
  <c r="W291" i="6"/>
  <c r="V291" i="6"/>
  <c r="AT290" i="6"/>
  <c r="AR290" i="6"/>
  <c r="AQ290" i="6"/>
  <c r="AU290" i="6" s="1"/>
  <c r="AP290" i="6"/>
  <c r="AS290" i="6" s="1"/>
  <c r="W290" i="6"/>
  <c r="V290" i="6"/>
  <c r="AT289" i="6"/>
  <c r="AR289" i="6"/>
  <c r="AQ289" i="6"/>
  <c r="AU289" i="6" s="1"/>
  <c r="AP289" i="6"/>
  <c r="AS289" i="6" s="1"/>
  <c r="W289" i="6"/>
  <c r="V289" i="6"/>
  <c r="AT288" i="6"/>
  <c r="AR288" i="6"/>
  <c r="AO288" i="6"/>
  <c r="AN288" i="6"/>
  <c r="AM288" i="6"/>
  <c r="AL288" i="6"/>
  <c r="AK288" i="6"/>
  <c r="AQ288" i="6" s="1"/>
  <c r="AJ288" i="6"/>
  <c r="AP288" i="6" s="1"/>
  <c r="AI288" i="6"/>
  <c r="AH288" i="6"/>
  <c r="AG288" i="6"/>
  <c r="AF288" i="6"/>
  <c r="AE288" i="6"/>
  <c r="AD288" i="6"/>
  <c r="AC288" i="6"/>
  <c r="AB288" i="6"/>
  <c r="AA288" i="6"/>
  <c r="Z288" i="6"/>
  <c r="Y288" i="6"/>
  <c r="X288" i="6"/>
  <c r="U288" i="6"/>
  <c r="T288" i="6"/>
  <c r="S288" i="6"/>
  <c r="R288" i="6"/>
  <c r="Q288" i="6"/>
  <c r="P288" i="6"/>
  <c r="O288" i="6"/>
  <c r="W288" i="6" s="1"/>
  <c r="N288" i="6"/>
  <c r="V288" i="6" s="1"/>
  <c r="M288" i="6"/>
  <c r="L288" i="6"/>
  <c r="K288" i="6"/>
  <c r="J288" i="6"/>
  <c r="I288" i="6"/>
  <c r="H288" i="6"/>
  <c r="G288" i="6"/>
  <c r="F288" i="6"/>
  <c r="E288" i="6"/>
  <c r="D288" i="6"/>
  <c r="AT287" i="6"/>
  <c r="AS287" i="6"/>
  <c r="AR287" i="6"/>
  <c r="AQ287" i="6"/>
  <c r="AU287" i="6" s="1"/>
  <c r="AP287" i="6"/>
  <c r="W287" i="6"/>
  <c r="V287" i="6"/>
  <c r="AT286" i="6"/>
  <c r="AS286" i="6"/>
  <c r="AR286" i="6"/>
  <c r="AQ286" i="6"/>
  <c r="AU286" i="6" s="1"/>
  <c r="AP286" i="6"/>
  <c r="W286" i="6"/>
  <c r="V286" i="6"/>
  <c r="AT285" i="6"/>
  <c r="AS285" i="6"/>
  <c r="AR285" i="6"/>
  <c r="AQ285" i="6"/>
  <c r="AU285" i="6" s="1"/>
  <c r="AP285" i="6"/>
  <c r="W285" i="6"/>
  <c r="V285" i="6"/>
  <c r="AT284" i="6"/>
  <c r="AS284" i="6"/>
  <c r="AR284" i="6"/>
  <c r="AQ284" i="6"/>
  <c r="AU284" i="6" s="1"/>
  <c r="AP284" i="6"/>
  <c r="W284" i="6"/>
  <c r="V284" i="6"/>
  <c r="AT283" i="6"/>
  <c r="AS283" i="6"/>
  <c r="AR283" i="6"/>
  <c r="AQ283" i="6"/>
  <c r="AU283" i="6" s="1"/>
  <c r="AP283" i="6"/>
  <c r="W283" i="6"/>
  <c r="V283" i="6"/>
  <c r="AT282" i="6"/>
  <c r="AS282" i="6"/>
  <c r="AR282" i="6"/>
  <c r="AQ282" i="6"/>
  <c r="AU282" i="6" s="1"/>
  <c r="AP282" i="6"/>
  <c r="W282" i="6"/>
  <c r="V282" i="6"/>
  <c r="AT281" i="6"/>
  <c r="AS281" i="6"/>
  <c r="AR281" i="6"/>
  <c r="AQ281" i="6"/>
  <c r="AU281" i="6" s="1"/>
  <c r="AP281" i="6"/>
  <c r="W281" i="6"/>
  <c r="V281" i="6"/>
  <c r="AT280" i="6"/>
  <c r="AS280" i="6"/>
  <c r="AR280" i="6"/>
  <c r="AQ280" i="6"/>
  <c r="AU280" i="6" s="1"/>
  <c r="AP280" i="6"/>
  <c r="W280" i="6"/>
  <c r="V280" i="6"/>
  <c r="AT279" i="6"/>
  <c r="AS279" i="6"/>
  <c r="AR279" i="6"/>
  <c r="AQ279" i="6"/>
  <c r="AU279" i="6" s="1"/>
  <c r="AP279" i="6"/>
  <c r="W279" i="6"/>
  <c r="V279" i="6"/>
  <c r="AT278" i="6"/>
  <c r="AS278" i="6"/>
  <c r="AR278" i="6"/>
  <c r="AQ278" i="6"/>
  <c r="AU278" i="6" s="1"/>
  <c r="AP278" i="6"/>
  <c r="W278" i="6"/>
  <c r="V278" i="6"/>
  <c r="AT277" i="6"/>
  <c r="AS277" i="6"/>
  <c r="AR277" i="6"/>
  <c r="AQ277" i="6"/>
  <c r="AU277" i="6" s="1"/>
  <c r="AP277" i="6"/>
  <c r="W277" i="6"/>
  <c r="V277" i="6"/>
  <c r="AT276" i="6"/>
  <c r="AS276" i="6"/>
  <c r="AR276" i="6"/>
  <c r="AQ276" i="6"/>
  <c r="AU276" i="6" s="1"/>
  <c r="AP276" i="6"/>
  <c r="W276" i="6"/>
  <c r="V276" i="6"/>
  <c r="AT275" i="6"/>
  <c r="AR275" i="6"/>
  <c r="AQ275" i="6"/>
  <c r="AU275" i="6" s="1"/>
  <c r="AP275" i="6"/>
  <c r="AS275" i="6" s="1"/>
  <c r="W275" i="6"/>
  <c r="V275" i="6"/>
  <c r="AT274" i="6"/>
  <c r="AS274" i="6"/>
  <c r="AR274" i="6"/>
  <c r="AQ274" i="6"/>
  <c r="AU274" i="6" s="1"/>
  <c r="AP274" i="6"/>
  <c r="W274" i="6"/>
  <c r="V274" i="6"/>
  <c r="AT273" i="6"/>
  <c r="AS273" i="6"/>
  <c r="AR273" i="6"/>
  <c r="AQ273" i="6"/>
  <c r="AU273" i="6" s="1"/>
  <c r="AP273" i="6"/>
  <c r="W273" i="6"/>
  <c r="V273" i="6"/>
  <c r="AT272" i="6"/>
  <c r="AR272" i="6"/>
  <c r="AQ272" i="6"/>
  <c r="AU272" i="6" s="1"/>
  <c r="AP272" i="6"/>
  <c r="AS272" i="6" s="1"/>
  <c r="W272" i="6"/>
  <c r="V272" i="6"/>
  <c r="AT271" i="6"/>
  <c r="AR271" i="6"/>
  <c r="AQ271" i="6"/>
  <c r="AU271" i="6" s="1"/>
  <c r="AP271" i="6"/>
  <c r="AS271" i="6" s="1"/>
  <c r="W271" i="6"/>
  <c r="V271" i="6"/>
  <c r="AT270" i="6"/>
  <c r="AS270" i="6"/>
  <c r="AR270" i="6"/>
  <c r="AQ270" i="6"/>
  <c r="AU270" i="6" s="1"/>
  <c r="AP270" i="6"/>
  <c r="W270" i="6"/>
  <c r="V270" i="6"/>
  <c r="AT269" i="6"/>
  <c r="AS269" i="6"/>
  <c r="AR269" i="6"/>
  <c r="AQ269" i="6"/>
  <c r="AU269" i="6" s="1"/>
  <c r="AP269" i="6"/>
  <c r="W269" i="6"/>
  <c r="V269" i="6"/>
  <c r="AT268" i="6"/>
  <c r="AR268" i="6"/>
  <c r="AQ268" i="6"/>
  <c r="AU268" i="6" s="1"/>
  <c r="AP268" i="6"/>
  <c r="AS268" i="6" s="1"/>
  <c r="W268" i="6"/>
  <c r="V268" i="6"/>
  <c r="AT267" i="6"/>
  <c r="AR267" i="6"/>
  <c r="AQ267" i="6"/>
  <c r="AU267" i="6" s="1"/>
  <c r="AP267" i="6"/>
  <c r="AS267" i="6" s="1"/>
  <c r="W267" i="6"/>
  <c r="V267" i="6"/>
  <c r="AT266" i="6"/>
  <c r="AR266" i="6"/>
  <c r="AQ266" i="6"/>
  <c r="AU266" i="6" s="1"/>
  <c r="AP266" i="6"/>
  <c r="AS266" i="6" s="1"/>
  <c r="W266" i="6"/>
  <c r="V266" i="6"/>
  <c r="AT265" i="6"/>
  <c r="AR265" i="6"/>
  <c r="AQ265" i="6"/>
  <c r="AU265" i="6" s="1"/>
  <c r="AP265" i="6"/>
  <c r="AS265" i="6" s="1"/>
  <c r="W265" i="6"/>
  <c r="V265" i="6"/>
  <c r="AT264" i="6"/>
  <c r="AR264" i="6"/>
  <c r="AQ264" i="6"/>
  <c r="AU264" i="6" s="1"/>
  <c r="AP264" i="6"/>
  <c r="AS264" i="6" s="1"/>
  <c r="W264" i="6"/>
  <c r="V264" i="6"/>
  <c r="AT263" i="6"/>
  <c r="AR263" i="6"/>
  <c r="AQ263" i="6"/>
  <c r="AU263" i="6" s="1"/>
  <c r="AP263" i="6"/>
  <c r="AS263" i="6" s="1"/>
  <c r="W263" i="6"/>
  <c r="V263" i="6"/>
  <c r="AT262" i="6"/>
  <c r="AR262" i="6"/>
  <c r="AQ262" i="6"/>
  <c r="AU262" i="6" s="1"/>
  <c r="AP262" i="6"/>
  <c r="AS262" i="6" s="1"/>
  <c r="W262" i="6"/>
  <c r="V262" i="6"/>
  <c r="AT261" i="6"/>
  <c r="AR261" i="6"/>
  <c r="AQ261" i="6"/>
  <c r="AU261" i="6" s="1"/>
  <c r="AP261" i="6"/>
  <c r="AS261" i="6" s="1"/>
  <c r="W261" i="6"/>
  <c r="V261" i="6"/>
  <c r="AT260" i="6"/>
  <c r="AR260" i="6"/>
  <c r="AQ260" i="6"/>
  <c r="AU260" i="6" s="1"/>
  <c r="AP260" i="6"/>
  <c r="AS260" i="6" s="1"/>
  <c r="W260" i="6"/>
  <c r="V260" i="6"/>
  <c r="AT259" i="6"/>
  <c r="AR259" i="6"/>
  <c r="AQ259" i="6"/>
  <c r="AU259" i="6" s="1"/>
  <c r="AP259" i="6"/>
  <c r="AS259" i="6" s="1"/>
  <c r="W259" i="6"/>
  <c r="V259" i="6"/>
  <c r="AT258" i="6"/>
  <c r="AR258" i="6"/>
  <c r="AQ258" i="6"/>
  <c r="AU258" i="6" s="1"/>
  <c r="AP258" i="6"/>
  <c r="AS258" i="6" s="1"/>
  <c r="W258" i="6"/>
  <c r="V258" i="6"/>
  <c r="AT257" i="6"/>
  <c r="AR257" i="6"/>
  <c r="AQ257" i="6"/>
  <c r="AU257" i="6" s="1"/>
  <c r="AP257" i="6"/>
  <c r="AS257" i="6" s="1"/>
  <c r="W257" i="6"/>
  <c r="V257" i="6"/>
  <c r="AT256" i="6"/>
  <c r="AR256" i="6"/>
  <c r="AQ256" i="6"/>
  <c r="AU256" i="6" s="1"/>
  <c r="AP256" i="6"/>
  <c r="AS256" i="6" s="1"/>
  <c r="W256" i="6"/>
  <c r="V256" i="6"/>
  <c r="AT255" i="6"/>
  <c r="AR255" i="6"/>
  <c r="AQ255" i="6"/>
  <c r="AU255" i="6" s="1"/>
  <c r="AP255" i="6"/>
  <c r="AS255" i="6" s="1"/>
  <c r="W255" i="6"/>
  <c r="V255" i="6"/>
  <c r="AT254" i="6"/>
  <c r="AR254" i="6"/>
  <c r="AQ254" i="6"/>
  <c r="AU254" i="6" s="1"/>
  <c r="AP254" i="6"/>
  <c r="AS254" i="6" s="1"/>
  <c r="W254" i="6"/>
  <c r="V254" i="6"/>
  <c r="AT253" i="6"/>
  <c r="AR253" i="6"/>
  <c r="AQ253" i="6"/>
  <c r="AU253" i="6" s="1"/>
  <c r="AP253" i="6"/>
  <c r="AS253" i="6" s="1"/>
  <c r="W253" i="6"/>
  <c r="V253" i="6"/>
  <c r="AT252" i="6"/>
  <c r="AR252" i="6"/>
  <c r="AQ252" i="6"/>
  <c r="AU252" i="6" s="1"/>
  <c r="AP252" i="6"/>
  <c r="AS252" i="6" s="1"/>
  <c r="W252" i="6"/>
  <c r="V252" i="6"/>
  <c r="AT251" i="6"/>
  <c r="AR251" i="6"/>
  <c r="AQ251" i="6"/>
  <c r="AU251" i="6" s="1"/>
  <c r="AP251" i="6"/>
  <c r="AS251" i="6" s="1"/>
  <c r="W251" i="6"/>
  <c r="V251" i="6"/>
  <c r="W250" i="6"/>
  <c r="V250" i="6"/>
  <c r="W249" i="6"/>
  <c r="V249" i="6"/>
  <c r="AT248" i="6"/>
  <c r="AR248" i="6"/>
  <c r="AQ248" i="6"/>
  <c r="AU248" i="6" s="1"/>
  <c r="AP248" i="6"/>
  <c r="AS248" i="6" s="1"/>
  <c r="W248" i="6"/>
  <c r="V248" i="6"/>
  <c r="AT247" i="6"/>
  <c r="AR247" i="6"/>
  <c r="AQ247" i="6"/>
  <c r="AU247" i="6" s="1"/>
  <c r="AP247" i="6"/>
  <c r="AS247" i="6" s="1"/>
  <c r="W247" i="6"/>
  <c r="V247" i="6"/>
  <c r="AT246" i="6"/>
  <c r="AR246" i="6"/>
  <c r="AQ246" i="6"/>
  <c r="AU246" i="6" s="1"/>
  <c r="AP246" i="6"/>
  <c r="AS246" i="6" s="1"/>
  <c r="W246" i="6"/>
  <c r="V246" i="6"/>
  <c r="AT245" i="6"/>
  <c r="AR245" i="6"/>
  <c r="AO245" i="6"/>
  <c r="AN245" i="6"/>
  <c r="AM245" i="6"/>
  <c r="AU245" i="6" s="1"/>
  <c r="AL245" i="6"/>
  <c r="AK245" i="6"/>
  <c r="AQ245" i="6" s="1"/>
  <c r="AJ245" i="6"/>
  <c r="AI245" i="6"/>
  <c r="AH245" i="6"/>
  <c r="AP245" i="6" s="1"/>
  <c r="AG245" i="6"/>
  <c r="AF245" i="6"/>
  <c r="AE245" i="6"/>
  <c r="AD245" i="6"/>
  <c r="AC245" i="6"/>
  <c r="AB245" i="6"/>
  <c r="AA245" i="6"/>
  <c r="Z245" i="6"/>
  <c r="Y245" i="6"/>
  <c r="X245" i="6"/>
  <c r="U245" i="6"/>
  <c r="T245" i="6"/>
  <c r="S245" i="6"/>
  <c r="R245" i="6"/>
  <c r="Q245" i="6"/>
  <c r="P245" i="6"/>
  <c r="O245" i="6"/>
  <c r="W245" i="6" s="1"/>
  <c r="N245" i="6"/>
  <c r="V245" i="6" s="1"/>
  <c r="M245" i="6"/>
  <c r="L245" i="6"/>
  <c r="K245" i="6"/>
  <c r="J245" i="6"/>
  <c r="I245" i="6"/>
  <c r="H245" i="6"/>
  <c r="G245" i="6"/>
  <c r="F245" i="6"/>
  <c r="E245" i="6"/>
  <c r="D245" i="6"/>
  <c r="AT244" i="6"/>
  <c r="AR244" i="6"/>
  <c r="AQ244" i="6"/>
  <c r="AU244" i="6" s="1"/>
  <c r="AP244" i="6"/>
  <c r="AS244" i="6" s="1"/>
  <c r="W244" i="6"/>
  <c r="V244" i="6"/>
  <c r="AT243" i="6"/>
  <c r="AR243" i="6"/>
  <c r="AQ243" i="6"/>
  <c r="AU243" i="6" s="1"/>
  <c r="AP243" i="6"/>
  <c r="AS243" i="6" s="1"/>
  <c r="W243" i="6"/>
  <c r="V243" i="6"/>
  <c r="AT242" i="6"/>
  <c r="AR242" i="6"/>
  <c r="AQ242" i="6"/>
  <c r="AU242" i="6" s="1"/>
  <c r="AP242" i="6"/>
  <c r="AS242" i="6" s="1"/>
  <c r="W242" i="6"/>
  <c r="V242" i="6"/>
  <c r="AT241" i="6"/>
  <c r="AR241" i="6"/>
  <c r="AQ241" i="6"/>
  <c r="AU241" i="6" s="1"/>
  <c r="AP241" i="6"/>
  <c r="AS241" i="6" s="1"/>
  <c r="W241" i="6"/>
  <c r="V241" i="6"/>
  <c r="W240" i="6"/>
  <c r="V240" i="6"/>
  <c r="AT239" i="6"/>
  <c r="AR239" i="6"/>
  <c r="AQ239" i="6"/>
  <c r="AU239" i="6" s="1"/>
  <c r="AP239" i="6"/>
  <c r="AS239" i="6" s="1"/>
  <c r="W239" i="6"/>
  <c r="V239" i="6"/>
  <c r="AT238" i="6"/>
  <c r="AR238" i="6"/>
  <c r="AQ238" i="6"/>
  <c r="AU238" i="6" s="1"/>
  <c r="AP238" i="6"/>
  <c r="AS238" i="6" s="1"/>
  <c r="W238" i="6"/>
  <c r="V238" i="6"/>
  <c r="AT237" i="6"/>
  <c r="AR237" i="6"/>
  <c r="AQ237" i="6"/>
  <c r="AU237" i="6" s="1"/>
  <c r="AP237" i="6"/>
  <c r="AS237" i="6" s="1"/>
  <c r="W237" i="6"/>
  <c r="V237" i="6"/>
  <c r="AT236" i="6"/>
  <c r="AR236" i="6"/>
  <c r="AQ236" i="6"/>
  <c r="AU236" i="6" s="1"/>
  <c r="AP236" i="6"/>
  <c r="AS236" i="6" s="1"/>
  <c r="W236" i="6"/>
  <c r="V236" i="6"/>
  <c r="AT235" i="6"/>
  <c r="AR235" i="6"/>
  <c r="AQ235" i="6"/>
  <c r="AU235" i="6" s="1"/>
  <c r="AP235" i="6"/>
  <c r="AS235" i="6" s="1"/>
  <c r="W235" i="6"/>
  <c r="V235" i="6"/>
  <c r="AT234" i="6"/>
  <c r="AR234" i="6"/>
  <c r="AQ234" i="6"/>
  <c r="AU234" i="6" s="1"/>
  <c r="AP234" i="6"/>
  <c r="AS234" i="6" s="1"/>
  <c r="W234" i="6"/>
  <c r="V234" i="6"/>
  <c r="AT233" i="6"/>
  <c r="AR233" i="6"/>
  <c r="AQ233" i="6"/>
  <c r="AU233" i="6" s="1"/>
  <c r="AP233" i="6"/>
  <c r="AS233" i="6" s="1"/>
  <c r="W233" i="6"/>
  <c r="V233" i="6"/>
  <c r="AT232" i="6"/>
  <c r="AR232" i="6"/>
  <c r="AQ232" i="6"/>
  <c r="AU232" i="6" s="1"/>
  <c r="AP232" i="6"/>
  <c r="AS232" i="6" s="1"/>
  <c r="W232" i="6"/>
  <c r="V232" i="6"/>
  <c r="AT231" i="6"/>
  <c r="AR231" i="6"/>
  <c r="AO231" i="6"/>
  <c r="AN231" i="6"/>
  <c r="AM231" i="6"/>
  <c r="AL231" i="6"/>
  <c r="AS231" i="6" s="1"/>
  <c r="AK231" i="6"/>
  <c r="AJ231" i="6"/>
  <c r="AP231" i="6" s="1"/>
  <c r="AI231" i="6"/>
  <c r="AQ231" i="6" s="1"/>
  <c r="AH231" i="6"/>
  <c r="AG231" i="6"/>
  <c r="AF231" i="6"/>
  <c r="AE231" i="6"/>
  <c r="AD231" i="6"/>
  <c r="AC231" i="6"/>
  <c r="AB231" i="6"/>
  <c r="AA231" i="6"/>
  <c r="Z231" i="6"/>
  <c r="Y231" i="6"/>
  <c r="X231" i="6"/>
  <c r="U231" i="6"/>
  <c r="T231" i="6"/>
  <c r="S231" i="6"/>
  <c r="R231" i="6"/>
  <c r="Q231" i="6"/>
  <c r="P231" i="6"/>
  <c r="O231" i="6"/>
  <c r="W231" i="6" s="1"/>
  <c r="N231" i="6"/>
  <c r="V231" i="6" s="1"/>
  <c r="M231" i="6"/>
  <c r="L231" i="6"/>
  <c r="K231" i="6"/>
  <c r="J231" i="6"/>
  <c r="I231" i="6"/>
  <c r="H231" i="6"/>
  <c r="G231" i="6"/>
  <c r="F231" i="6"/>
  <c r="E231" i="6"/>
  <c r="D231" i="6"/>
  <c r="AT230" i="6"/>
  <c r="AR230" i="6"/>
  <c r="AQ230" i="6"/>
  <c r="AU230" i="6" s="1"/>
  <c r="AP230" i="6"/>
  <c r="AS230" i="6" s="1"/>
  <c r="W230" i="6"/>
  <c r="V230" i="6"/>
  <c r="AT229" i="6"/>
  <c r="AR229" i="6"/>
  <c r="AQ229" i="6"/>
  <c r="AU229" i="6" s="1"/>
  <c r="AP229" i="6"/>
  <c r="AS229" i="6" s="1"/>
  <c r="W229" i="6"/>
  <c r="V229" i="6"/>
  <c r="AT228" i="6"/>
  <c r="AR228" i="6"/>
  <c r="AO228" i="6"/>
  <c r="AN228" i="6"/>
  <c r="AM228" i="6"/>
  <c r="AL228" i="6"/>
  <c r="AK228" i="6"/>
  <c r="AJ228" i="6"/>
  <c r="AP228" i="6" s="1"/>
  <c r="AI228" i="6"/>
  <c r="AQ228" i="6" s="1"/>
  <c r="AH228" i="6"/>
  <c r="AG228" i="6"/>
  <c r="AF228" i="6"/>
  <c r="AE228" i="6"/>
  <c r="AD228" i="6"/>
  <c r="AC228" i="6"/>
  <c r="AB228" i="6"/>
  <c r="AA228" i="6"/>
  <c r="Z228" i="6"/>
  <c r="Y228" i="6"/>
  <c r="X228" i="6"/>
  <c r="U228" i="6"/>
  <c r="T228" i="6"/>
  <c r="S228" i="6"/>
  <c r="R228" i="6"/>
  <c r="Q228" i="6"/>
  <c r="P228" i="6"/>
  <c r="O228" i="6"/>
  <c r="W228" i="6" s="1"/>
  <c r="N228" i="6"/>
  <c r="V228" i="6" s="1"/>
  <c r="M228" i="6"/>
  <c r="L228" i="6"/>
  <c r="K228" i="6"/>
  <c r="J228" i="6"/>
  <c r="I228" i="6"/>
  <c r="H228" i="6"/>
  <c r="G228" i="6"/>
  <c r="F228" i="6"/>
  <c r="E228" i="6"/>
  <c r="D228" i="6"/>
  <c r="AT227" i="6"/>
  <c r="AR227" i="6"/>
  <c r="AQ227" i="6"/>
  <c r="AU227" i="6" s="1"/>
  <c r="AP227" i="6"/>
  <c r="AS227" i="6" s="1"/>
  <c r="W227" i="6"/>
  <c r="V227" i="6"/>
  <c r="AT226" i="6"/>
  <c r="AR226" i="6"/>
  <c r="AQ226" i="6"/>
  <c r="AU226" i="6" s="1"/>
  <c r="AP226" i="6"/>
  <c r="AS226" i="6" s="1"/>
  <c r="W226" i="6"/>
  <c r="V226" i="6"/>
  <c r="AT225" i="6"/>
  <c r="AR225" i="6"/>
  <c r="AQ225" i="6"/>
  <c r="AU225" i="6" s="1"/>
  <c r="AP225" i="6"/>
  <c r="AS225" i="6" s="1"/>
  <c r="W225" i="6"/>
  <c r="V225" i="6"/>
  <c r="AT224" i="6"/>
  <c r="AR224" i="6"/>
  <c r="AQ224" i="6"/>
  <c r="AU224" i="6" s="1"/>
  <c r="AP224" i="6"/>
  <c r="AS224" i="6" s="1"/>
  <c r="W224" i="6"/>
  <c r="V224" i="6"/>
  <c r="AT223" i="6"/>
  <c r="AR223" i="6"/>
  <c r="AQ223" i="6"/>
  <c r="AU223" i="6" s="1"/>
  <c r="AP223" i="6"/>
  <c r="AS223" i="6" s="1"/>
  <c r="W223" i="6"/>
  <c r="V223" i="6"/>
  <c r="AT222" i="6"/>
  <c r="AR222" i="6"/>
  <c r="AQ222" i="6"/>
  <c r="AU222" i="6" s="1"/>
  <c r="AP222" i="6"/>
  <c r="AS222" i="6" s="1"/>
  <c r="W222" i="6"/>
  <c r="V222" i="6"/>
  <c r="AT221" i="6"/>
  <c r="AR221" i="6"/>
  <c r="AQ221" i="6"/>
  <c r="AU221" i="6" s="1"/>
  <c r="AP221" i="6"/>
  <c r="AS221" i="6" s="1"/>
  <c r="W221" i="6"/>
  <c r="V221" i="6"/>
  <c r="AT220" i="6"/>
  <c r="AR220" i="6"/>
  <c r="AQ220" i="6"/>
  <c r="AU220" i="6" s="1"/>
  <c r="AP220" i="6"/>
  <c r="AS220" i="6" s="1"/>
  <c r="W220" i="6"/>
  <c r="V220" i="6"/>
  <c r="AT219" i="6"/>
  <c r="AR219" i="6"/>
  <c r="AQ219" i="6"/>
  <c r="AU219" i="6" s="1"/>
  <c r="AP219" i="6"/>
  <c r="AS219" i="6" s="1"/>
  <c r="W219" i="6"/>
  <c r="V219" i="6"/>
  <c r="AT218" i="6"/>
  <c r="AR218" i="6"/>
  <c r="AQ218" i="6"/>
  <c r="AU218" i="6" s="1"/>
  <c r="AP218" i="6"/>
  <c r="AS218" i="6" s="1"/>
  <c r="W218" i="6"/>
  <c r="V218" i="6"/>
  <c r="AT217" i="6"/>
  <c r="AR217" i="6"/>
  <c r="AQ217" i="6"/>
  <c r="AU217" i="6" s="1"/>
  <c r="AP217" i="6"/>
  <c r="AS217" i="6" s="1"/>
  <c r="W217" i="6"/>
  <c r="V217" i="6"/>
  <c r="AT216" i="6"/>
  <c r="AR216" i="6"/>
  <c r="AQ216" i="6"/>
  <c r="AU216" i="6" s="1"/>
  <c r="AP216" i="6"/>
  <c r="AS216" i="6" s="1"/>
  <c r="W216" i="6"/>
  <c r="V216" i="6"/>
  <c r="AT215" i="6"/>
  <c r="AR215" i="6"/>
  <c r="AQ215" i="6"/>
  <c r="AU215" i="6" s="1"/>
  <c r="AP215" i="6"/>
  <c r="AS215" i="6" s="1"/>
  <c r="W215" i="6"/>
  <c r="V215" i="6"/>
  <c r="AT214" i="6"/>
  <c r="AR214" i="6"/>
  <c r="AQ214" i="6"/>
  <c r="AU214" i="6" s="1"/>
  <c r="AP214" i="6"/>
  <c r="AS214" i="6" s="1"/>
  <c r="W214" i="6"/>
  <c r="V214" i="6"/>
  <c r="AT213" i="6"/>
  <c r="AR213" i="6"/>
  <c r="AO213" i="6"/>
  <c r="AN213" i="6"/>
  <c r="AM213" i="6"/>
  <c r="AL213" i="6"/>
  <c r="AP213" i="6" s="1"/>
  <c r="U213" i="6"/>
  <c r="T213" i="6"/>
  <c r="S213" i="6"/>
  <c r="R213" i="6"/>
  <c r="V213" i="6" s="1"/>
  <c r="Q213" i="6"/>
  <c r="W213" i="6" s="1"/>
  <c r="P213" i="6"/>
  <c r="AT212" i="6"/>
  <c r="AR212" i="6"/>
  <c r="AQ212" i="6"/>
  <c r="AU212" i="6" s="1"/>
  <c r="AP212" i="6"/>
  <c r="AS212" i="6" s="1"/>
  <c r="W212" i="6"/>
  <c r="V212" i="6"/>
  <c r="AT211" i="6"/>
  <c r="AR211" i="6"/>
  <c r="AO211" i="6"/>
  <c r="AN211" i="6"/>
  <c r="AM211" i="6"/>
  <c r="AL211" i="6"/>
  <c r="AK211" i="6"/>
  <c r="AQ211" i="6" s="1"/>
  <c r="AJ211" i="6"/>
  <c r="AI211" i="6"/>
  <c r="AH211" i="6"/>
  <c r="AP211" i="6" s="1"/>
  <c r="AG211" i="6"/>
  <c r="AF211" i="6"/>
  <c r="AE211" i="6"/>
  <c r="AD211" i="6"/>
  <c r="AC211" i="6"/>
  <c r="AB211" i="6"/>
  <c r="AA211" i="6"/>
  <c r="Z211" i="6"/>
  <c r="Y211" i="6"/>
  <c r="X211" i="6"/>
  <c r="U211" i="6"/>
  <c r="T211" i="6"/>
  <c r="S211" i="6"/>
  <c r="R211" i="6"/>
  <c r="Q211" i="6"/>
  <c r="P211" i="6"/>
  <c r="O211" i="6"/>
  <c r="W211" i="6" s="1"/>
  <c r="N211" i="6"/>
  <c r="V211" i="6" s="1"/>
  <c r="K211" i="6"/>
  <c r="J211" i="6"/>
  <c r="I211" i="6"/>
  <c r="H211" i="6"/>
  <c r="G211" i="6"/>
  <c r="F211" i="6"/>
  <c r="E211" i="6"/>
  <c r="M211" i="6" s="1"/>
  <c r="M210" i="6" s="1"/>
  <c r="M209" i="6" s="1"/>
  <c r="D211" i="6"/>
  <c r="L211" i="6" s="1"/>
  <c r="L210" i="6" s="1"/>
  <c r="L209" i="6" s="1"/>
  <c r="AT210" i="6"/>
  <c r="AR210" i="6"/>
  <c r="AO210" i="6"/>
  <c r="AN210" i="6"/>
  <c r="AL210" i="6"/>
  <c r="AK210" i="6"/>
  <c r="AJ210" i="6"/>
  <c r="AI210" i="6"/>
  <c r="AH210" i="6"/>
  <c r="AP210" i="6" s="1"/>
  <c r="AG210" i="6"/>
  <c r="AF210" i="6"/>
  <c r="AE210" i="6"/>
  <c r="AD210" i="6"/>
  <c r="AC210" i="6"/>
  <c r="AB210" i="6"/>
  <c r="AA210" i="6"/>
  <c r="Z210" i="6"/>
  <c r="Y210" i="6"/>
  <c r="X210" i="6"/>
  <c r="U210" i="6"/>
  <c r="T210" i="6"/>
  <c r="S210" i="6"/>
  <c r="R210" i="6"/>
  <c r="Q210" i="6"/>
  <c r="P210" i="6"/>
  <c r="O210" i="6"/>
  <c r="W210" i="6" s="1"/>
  <c r="N210" i="6"/>
  <c r="V210" i="6" s="1"/>
  <c r="K210" i="6"/>
  <c r="J210" i="6"/>
  <c r="I210" i="6"/>
  <c r="H210" i="6"/>
  <c r="G210" i="6"/>
  <c r="F210" i="6"/>
  <c r="E210" i="6"/>
  <c r="D210" i="6"/>
  <c r="AT209" i="6"/>
  <c r="AR209" i="6"/>
  <c r="AO209" i="6"/>
  <c r="AN209" i="6"/>
  <c r="AL209" i="6"/>
  <c r="AK209" i="6"/>
  <c r="AJ209" i="6"/>
  <c r="AI209" i="6"/>
  <c r="AH209" i="6"/>
  <c r="AP209" i="6" s="1"/>
  <c r="AG209" i="6"/>
  <c r="AF209" i="6"/>
  <c r="AE209" i="6"/>
  <c r="AD209" i="6"/>
  <c r="AC209" i="6"/>
  <c r="AB209" i="6"/>
  <c r="AA209" i="6"/>
  <c r="Z209" i="6"/>
  <c r="Y209" i="6"/>
  <c r="X209" i="6"/>
  <c r="U209" i="6"/>
  <c r="T209" i="6"/>
  <c r="S209" i="6"/>
  <c r="R209" i="6"/>
  <c r="Q209" i="6"/>
  <c r="P209" i="6"/>
  <c r="O209" i="6"/>
  <c r="W209" i="6" s="1"/>
  <c r="N209" i="6"/>
  <c r="V209" i="6" s="1"/>
  <c r="K209" i="6"/>
  <c r="J209" i="6"/>
  <c r="I209" i="6"/>
  <c r="H209" i="6"/>
  <c r="G209" i="6"/>
  <c r="F209" i="6"/>
  <c r="E209" i="6"/>
  <c r="D209" i="6"/>
  <c r="AT208" i="6"/>
  <c r="AR208" i="6"/>
  <c r="AQ208" i="6"/>
  <c r="AU208" i="6" s="1"/>
  <c r="AP208" i="6"/>
  <c r="AS208" i="6" s="1"/>
  <c r="W208" i="6"/>
  <c r="V208" i="6"/>
  <c r="M208" i="6"/>
  <c r="L208" i="6"/>
  <c r="AT207" i="6"/>
  <c r="AR207" i="6"/>
  <c r="AQ207" i="6"/>
  <c r="AU207" i="6" s="1"/>
  <c r="AP207" i="6"/>
  <c r="AS207" i="6" s="1"/>
  <c r="W207" i="6"/>
  <c r="V207" i="6"/>
  <c r="M207" i="6"/>
  <c r="L207" i="6"/>
  <c r="AT206" i="6"/>
  <c r="AR206" i="6"/>
  <c r="AQ206" i="6"/>
  <c r="AU206" i="6" s="1"/>
  <c r="AP206" i="6"/>
  <c r="AS206" i="6" s="1"/>
  <c r="W206" i="6"/>
  <c r="V206" i="6"/>
  <c r="M206" i="6"/>
  <c r="L206" i="6"/>
  <c r="AT205" i="6"/>
  <c r="AR205" i="6"/>
  <c r="AQ205" i="6"/>
  <c r="AU205" i="6" s="1"/>
  <c r="AP205" i="6"/>
  <c r="AS205" i="6" s="1"/>
  <c r="W205" i="6"/>
  <c r="V205" i="6"/>
  <c r="M205" i="6"/>
  <c r="L205" i="6"/>
  <c r="AT204" i="6"/>
  <c r="AR204" i="6"/>
  <c r="AQ204" i="6"/>
  <c r="AU204" i="6" s="1"/>
  <c r="AP204" i="6"/>
  <c r="AS204" i="6" s="1"/>
  <c r="W204" i="6"/>
  <c r="V204" i="6"/>
  <c r="M204" i="6"/>
  <c r="L204" i="6"/>
  <c r="AT203" i="6"/>
  <c r="AR203" i="6"/>
  <c r="AQ203" i="6"/>
  <c r="AU203" i="6" s="1"/>
  <c r="AP203" i="6"/>
  <c r="AS203" i="6" s="1"/>
  <c r="W203" i="6"/>
  <c r="V203" i="6"/>
  <c r="M203" i="6"/>
  <c r="L203" i="6"/>
  <c r="AT202" i="6"/>
  <c r="AR202" i="6"/>
  <c r="AQ202" i="6"/>
  <c r="AU202" i="6" s="1"/>
  <c r="AP202" i="6"/>
  <c r="AS202" i="6" s="1"/>
  <c r="W202" i="6"/>
  <c r="V202" i="6"/>
  <c r="M202" i="6"/>
  <c r="L202" i="6"/>
  <c r="AT201" i="6"/>
  <c r="AR201" i="6"/>
  <c r="AQ201" i="6"/>
  <c r="AU201" i="6" s="1"/>
  <c r="AP201" i="6"/>
  <c r="AS201" i="6" s="1"/>
  <c r="W201" i="6"/>
  <c r="V201" i="6"/>
  <c r="M201" i="6"/>
  <c r="L201" i="6"/>
  <c r="AT200" i="6"/>
  <c r="AR200" i="6"/>
  <c r="AQ200" i="6"/>
  <c r="AU200" i="6" s="1"/>
  <c r="AP200" i="6"/>
  <c r="AS200" i="6" s="1"/>
  <c r="W200" i="6"/>
  <c r="V200" i="6"/>
  <c r="M200" i="6"/>
  <c r="L200" i="6"/>
  <c r="AT199" i="6"/>
  <c r="AR199" i="6"/>
  <c r="AQ199" i="6"/>
  <c r="AU199" i="6" s="1"/>
  <c r="AP199" i="6"/>
  <c r="AS199" i="6" s="1"/>
  <c r="W199" i="6"/>
  <c r="V199" i="6"/>
  <c r="M199" i="6"/>
  <c r="L199" i="6"/>
  <c r="AT198" i="6"/>
  <c r="AR198" i="6"/>
  <c r="AQ198" i="6"/>
  <c r="AU198" i="6" s="1"/>
  <c r="AP198" i="6"/>
  <c r="AS198" i="6" s="1"/>
  <c r="W198" i="6"/>
  <c r="V198" i="6"/>
  <c r="M198" i="6"/>
  <c r="L198" i="6"/>
  <c r="AT197" i="6"/>
  <c r="AR197" i="6"/>
  <c r="AQ197" i="6"/>
  <c r="AU197" i="6" s="1"/>
  <c r="AP197" i="6"/>
  <c r="AS197" i="6" s="1"/>
  <c r="W197" i="6"/>
  <c r="V197" i="6"/>
  <c r="M197" i="6"/>
  <c r="L197" i="6"/>
  <c r="AT196" i="6"/>
  <c r="AR196" i="6"/>
  <c r="AO196" i="6"/>
  <c r="AN196" i="6"/>
  <c r="AM196" i="6"/>
  <c r="AU196" i="6" s="1"/>
  <c r="AL196" i="6"/>
  <c r="AK196" i="6"/>
  <c r="AQ196" i="6" s="1"/>
  <c r="AJ196" i="6"/>
  <c r="AI196" i="6"/>
  <c r="AH196" i="6"/>
  <c r="AP196" i="6" s="1"/>
  <c r="AG196" i="6"/>
  <c r="AF196" i="6"/>
  <c r="AE196" i="6"/>
  <c r="AD196" i="6"/>
  <c r="AC196" i="6"/>
  <c r="AB196" i="6"/>
  <c r="AA196" i="6"/>
  <c r="Z196" i="6"/>
  <c r="Y196" i="6"/>
  <c r="X196" i="6"/>
  <c r="U196" i="6"/>
  <c r="T196" i="6"/>
  <c r="S196" i="6"/>
  <c r="R196" i="6"/>
  <c r="Q196" i="6"/>
  <c r="P196" i="6"/>
  <c r="O196" i="6"/>
  <c r="W196" i="6" s="1"/>
  <c r="N196" i="6"/>
  <c r="V196" i="6" s="1"/>
  <c r="K196" i="6"/>
  <c r="J196" i="6"/>
  <c r="I196" i="6"/>
  <c r="H196" i="6"/>
  <c r="G196" i="6"/>
  <c r="F196" i="6"/>
  <c r="E196" i="6"/>
  <c r="M196" i="6" s="1"/>
  <c r="D196" i="6"/>
  <c r="L196" i="6" s="1"/>
  <c r="AT195" i="6"/>
  <c r="AS195" i="6"/>
  <c r="AR195" i="6"/>
  <c r="AQ195" i="6"/>
  <c r="AU195" i="6" s="1"/>
  <c r="AP195" i="6"/>
  <c r="W195" i="6"/>
  <c r="V195" i="6"/>
  <c r="M195" i="6"/>
  <c r="L195" i="6"/>
  <c r="AT194" i="6"/>
  <c r="AR194" i="6"/>
  <c r="AQ194" i="6"/>
  <c r="AU194" i="6" s="1"/>
  <c r="AP194" i="6"/>
  <c r="AS194" i="6" s="1"/>
  <c r="W194" i="6"/>
  <c r="V194" i="6"/>
  <c r="M194" i="6"/>
  <c r="L194" i="6"/>
  <c r="AT193" i="6"/>
  <c r="AS193" i="6"/>
  <c r="AR193" i="6"/>
  <c r="AQ193" i="6"/>
  <c r="AU193" i="6" s="1"/>
  <c r="AP193" i="6"/>
  <c r="W193" i="6"/>
  <c r="V193" i="6"/>
  <c r="M193" i="6"/>
  <c r="L193" i="6"/>
  <c r="AT192" i="6"/>
  <c r="AR192" i="6"/>
  <c r="AQ192" i="6"/>
  <c r="AU192" i="6" s="1"/>
  <c r="AP192" i="6"/>
  <c r="AS192" i="6" s="1"/>
  <c r="W192" i="6"/>
  <c r="V192" i="6"/>
  <c r="M192" i="6"/>
  <c r="L192" i="6"/>
  <c r="AT191" i="6"/>
  <c r="AS191" i="6"/>
  <c r="AR191" i="6"/>
  <c r="AQ191" i="6"/>
  <c r="AU191" i="6" s="1"/>
  <c r="AP191" i="6"/>
  <c r="W191" i="6"/>
  <c r="V191" i="6"/>
  <c r="M191" i="6"/>
  <c r="L191" i="6"/>
  <c r="AT190" i="6"/>
  <c r="AR190" i="6"/>
  <c r="AQ190" i="6"/>
  <c r="AU190" i="6" s="1"/>
  <c r="AP190" i="6"/>
  <c r="AS190" i="6" s="1"/>
  <c r="W190" i="6"/>
  <c r="V190" i="6"/>
  <c r="M190" i="6"/>
  <c r="L190" i="6"/>
  <c r="AT189" i="6"/>
  <c r="AS189" i="6"/>
  <c r="AR189" i="6"/>
  <c r="AQ189" i="6"/>
  <c r="AU189" i="6" s="1"/>
  <c r="AP189" i="6"/>
  <c r="W189" i="6"/>
  <c r="V189" i="6"/>
  <c r="M189" i="6"/>
  <c r="L189" i="6"/>
  <c r="AT188" i="6"/>
  <c r="AR188" i="6"/>
  <c r="AQ188" i="6"/>
  <c r="AU188" i="6" s="1"/>
  <c r="AP188" i="6"/>
  <c r="AS188" i="6" s="1"/>
  <c r="W188" i="6"/>
  <c r="V188" i="6"/>
  <c r="M188" i="6"/>
  <c r="L188" i="6"/>
  <c r="AT187" i="6"/>
  <c r="AS187" i="6"/>
  <c r="AR187" i="6"/>
  <c r="AQ187" i="6"/>
  <c r="AU187" i="6" s="1"/>
  <c r="AP187" i="6"/>
  <c r="W187" i="6"/>
  <c r="V187" i="6"/>
  <c r="M187" i="6"/>
  <c r="L187" i="6"/>
  <c r="AT186" i="6"/>
  <c r="AR186" i="6"/>
  <c r="AQ186" i="6"/>
  <c r="AU186" i="6" s="1"/>
  <c r="AP186" i="6"/>
  <c r="AS186" i="6" s="1"/>
  <c r="W186" i="6"/>
  <c r="V186" i="6"/>
  <c r="M186" i="6"/>
  <c r="L186" i="6"/>
  <c r="AT185" i="6"/>
  <c r="AR185" i="6"/>
  <c r="AQ185" i="6"/>
  <c r="AU185" i="6" s="1"/>
  <c r="AP185" i="6"/>
  <c r="AS185" i="6" s="1"/>
  <c r="W185" i="6"/>
  <c r="V185" i="6"/>
  <c r="M185" i="6"/>
  <c r="L185" i="6"/>
  <c r="AT184" i="6"/>
  <c r="AR184" i="6"/>
  <c r="AQ184" i="6"/>
  <c r="AU184" i="6" s="1"/>
  <c r="AP184" i="6"/>
  <c r="AS184" i="6" s="1"/>
  <c r="W184" i="6"/>
  <c r="V184" i="6"/>
  <c r="M184" i="6"/>
  <c r="L184" i="6"/>
  <c r="AT183" i="6"/>
  <c r="AR183" i="6"/>
  <c r="AO183" i="6"/>
  <c r="AN183" i="6"/>
  <c r="AM183" i="6"/>
  <c r="AL183" i="6"/>
  <c r="AK183" i="6"/>
  <c r="AQ183" i="6" s="1"/>
  <c r="AJ183" i="6"/>
  <c r="AI183" i="6"/>
  <c r="AH183" i="6"/>
  <c r="AG183" i="6"/>
  <c r="AF183" i="6"/>
  <c r="AE183" i="6"/>
  <c r="AD183" i="6"/>
  <c r="AC183" i="6"/>
  <c r="AB183" i="6"/>
  <c r="AA183" i="6"/>
  <c r="Z183" i="6"/>
  <c r="Y183" i="6"/>
  <c r="X183" i="6"/>
  <c r="U183" i="6"/>
  <c r="T183" i="6"/>
  <c r="S183" i="6"/>
  <c r="R183" i="6"/>
  <c r="Q183" i="6"/>
  <c r="P183" i="6"/>
  <c r="O183" i="6"/>
  <c r="W183" i="6" s="1"/>
  <c r="N183" i="6"/>
  <c r="V183" i="6" s="1"/>
  <c r="K183" i="6"/>
  <c r="J183" i="6"/>
  <c r="I183" i="6"/>
  <c r="H183" i="6"/>
  <c r="G183" i="6"/>
  <c r="F183" i="6"/>
  <c r="E183" i="6"/>
  <c r="M183" i="6" s="1"/>
  <c r="D183" i="6"/>
  <c r="L183" i="6" s="1"/>
  <c r="AT182" i="6"/>
  <c r="AR182" i="6"/>
  <c r="AO182" i="6"/>
  <c r="AN182" i="6"/>
  <c r="AM182" i="6"/>
  <c r="AU182" i="6" s="1"/>
  <c r="AL182" i="6"/>
  <c r="AK182" i="6"/>
  <c r="AQ182" i="6" s="1"/>
  <c r="AJ182" i="6"/>
  <c r="AI182" i="6"/>
  <c r="AH182" i="6"/>
  <c r="AG182" i="6"/>
  <c r="AF182" i="6"/>
  <c r="AE182" i="6"/>
  <c r="AD182" i="6"/>
  <c r="AC182" i="6"/>
  <c r="AB182" i="6"/>
  <c r="AA182" i="6"/>
  <c r="Z182" i="6"/>
  <c r="Y182" i="6"/>
  <c r="X182" i="6"/>
  <c r="U182" i="6"/>
  <c r="T182" i="6"/>
  <c r="S182" i="6"/>
  <c r="R182" i="6"/>
  <c r="Q182" i="6"/>
  <c r="P182" i="6"/>
  <c r="O182" i="6"/>
  <c r="W182" i="6" s="1"/>
  <c r="N182" i="6"/>
  <c r="V182" i="6" s="1"/>
  <c r="K182" i="6"/>
  <c r="J182" i="6"/>
  <c r="I182" i="6"/>
  <c r="H182" i="6"/>
  <c r="G182" i="6"/>
  <c r="F182" i="6"/>
  <c r="E182" i="6"/>
  <c r="M182" i="6" s="1"/>
  <c r="D182" i="6"/>
  <c r="L182" i="6" s="1"/>
  <c r="AT181" i="6"/>
  <c r="AS181" i="6"/>
  <c r="AR181" i="6"/>
  <c r="AQ181" i="6"/>
  <c r="AU181" i="6" s="1"/>
  <c r="AP181" i="6"/>
  <c r="W181" i="6"/>
  <c r="V181" i="6"/>
  <c r="M181" i="6"/>
  <c r="L181" i="6"/>
  <c r="AT180" i="6"/>
  <c r="AR180" i="6"/>
  <c r="AQ180" i="6"/>
  <c r="AU180" i="6" s="1"/>
  <c r="AP180" i="6"/>
  <c r="AS180" i="6" s="1"/>
  <c r="W180" i="6"/>
  <c r="V180" i="6"/>
  <c r="M180" i="6"/>
  <c r="L180" i="6"/>
  <c r="AT179" i="6"/>
  <c r="AS179" i="6"/>
  <c r="AR179" i="6"/>
  <c r="AQ179" i="6"/>
  <c r="AU179" i="6" s="1"/>
  <c r="AP179" i="6"/>
  <c r="W179" i="6"/>
  <c r="V179" i="6"/>
  <c r="AT178" i="6"/>
  <c r="AR178" i="6"/>
  <c r="AO178" i="6"/>
  <c r="AN178" i="6"/>
  <c r="AM178" i="6"/>
  <c r="AU178" i="6" s="1"/>
  <c r="AL178" i="6"/>
  <c r="AK178" i="6"/>
  <c r="AQ178" i="6" s="1"/>
  <c r="AJ178" i="6"/>
  <c r="AI178" i="6"/>
  <c r="AH178" i="6"/>
  <c r="AG178" i="6"/>
  <c r="AF178" i="6"/>
  <c r="AE178" i="6"/>
  <c r="AD178" i="6"/>
  <c r="AC178" i="6"/>
  <c r="AB178" i="6"/>
  <c r="AA178" i="6"/>
  <c r="Z178" i="6"/>
  <c r="Y178" i="6"/>
  <c r="X178" i="6"/>
  <c r="U178" i="6"/>
  <c r="T178" i="6"/>
  <c r="S178" i="6"/>
  <c r="R178" i="6"/>
  <c r="Q178" i="6"/>
  <c r="P178" i="6"/>
  <c r="O178" i="6"/>
  <c r="W178" i="6" s="1"/>
  <c r="N178" i="6"/>
  <c r="V178" i="6" s="1"/>
  <c r="M178" i="6"/>
  <c r="L178" i="6"/>
  <c r="K178" i="6"/>
  <c r="J178" i="6"/>
  <c r="I178" i="6"/>
  <c r="H178" i="6"/>
  <c r="G178" i="6"/>
  <c r="F178" i="6"/>
  <c r="E178" i="6"/>
  <c r="D178" i="6"/>
  <c r="AT177" i="6"/>
  <c r="AS177" i="6"/>
  <c r="AR177" i="6"/>
  <c r="AQ177" i="6"/>
  <c r="AU177" i="6" s="1"/>
  <c r="AP177" i="6"/>
  <c r="W177" i="6"/>
  <c r="V177" i="6"/>
  <c r="M177" i="6"/>
  <c r="L177" i="6"/>
  <c r="AT176" i="6"/>
  <c r="AR176" i="6"/>
  <c r="AQ176" i="6"/>
  <c r="AU176" i="6" s="1"/>
  <c r="AP176" i="6"/>
  <c r="AS176" i="6" s="1"/>
  <c r="W176" i="6"/>
  <c r="V176" i="6"/>
  <c r="M176" i="6"/>
  <c r="L176" i="6"/>
  <c r="AT175" i="6"/>
  <c r="AS175" i="6"/>
  <c r="AR175" i="6"/>
  <c r="AQ175" i="6"/>
  <c r="AU175" i="6" s="1"/>
  <c r="AP175" i="6"/>
  <c r="W175" i="6"/>
  <c r="V175" i="6"/>
  <c r="M175" i="6"/>
  <c r="L175" i="6"/>
  <c r="AT174" i="6"/>
  <c r="AR174" i="6"/>
  <c r="AQ174" i="6"/>
  <c r="AU174" i="6" s="1"/>
  <c r="AP174" i="6"/>
  <c r="AS174" i="6" s="1"/>
  <c r="W174" i="6"/>
  <c r="V174" i="6"/>
  <c r="AT173" i="6"/>
  <c r="AR173" i="6"/>
  <c r="AQ173" i="6"/>
  <c r="AU173" i="6" s="1"/>
  <c r="AP173" i="6"/>
  <c r="AS173" i="6" s="1"/>
  <c r="W173" i="6"/>
  <c r="V173" i="6"/>
  <c r="AT172" i="6"/>
  <c r="AR172" i="6"/>
  <c r="AQ172" i="6"/>
  <c r="AU172" i="6" s="1"/>
  <c r="AP172" i="6"/>
  <c r="AS172" i="6" s="1"/>
  <c r="U172" i="6"/>
  <c r="T172" i="6"/>
  <c r="S172" i="6"/>
  <c r="R172" i="6"/>
  <c r="Q172" i="6"/>
  <c r="W172" i="6" s="1"/>
  <c r="P172" i="6"/>
  <c r="V172" i="6" s="1"/>
  <c r="AT171" i="6"/>
  <c r="AS171" i="6"/>
  <c r="AR171" i="6"/>
  <c r="AQ171" i="6"/>
  <c r="AU171" i="6" s="1"/>
  <c r="AP171" i="6"/>
  <c r="W171" i="6"/>
  <c r="V171" i="6"/>
  <c r="M171" i="6"/>
  <c r="L171" i="6"/>
  <c r="AT170" i="6"/>
  <c r="AR170" i="6"/>
  <c r="AQ170" i="6"/>
  <c r="AU170" i="6" s="1"/>
  <c r="AP170" i="6"/>
  <c r="AS170" i="6" s="1"/>
  <c r="W170" i="6"/>
  <c r="V170" i="6"/>
  <c r="M170" i="6"/>
  <c r="L170" i="6"/>
  <c r="AT169" i="6"/>
  <c r="AS169" i="6"/>
  <c r="AR169" i="6"/>
  <c r="AQ169" i="6"/>
  <c r="AU169" i="6" s="1"/>
  <c r="AP169" i="6"/>
  <c r="W169" i="6"/>
  <c r="V169" i="6"/>
  <c r="M169" i="6"/>
  <c r="L169" i="6"/>
  <c r="AT168" i="6"/>
  <c r="AR168" i="6"/>
  <c r="AQ168" i="6"/>
  <c r="AU168" i="6" s="1"/>
  <c r="AP168" i="6"/>
  <c r="AS168" i="6" s="1"/>
  <c r="W168" i="6"/>
  <c r="V168" i="6"/>
  <c r="M168" i="6"/>
  <c r="L168" i="6"/>
  <c r="AT167" i="6"/>
  <c r="AS167" i="6"/>
  <c r="AR167" i="6"/>
  <c r="AQ167" i="6"/>
  <c r="AU167" i="6" s="1"/>
  <c r="AP167" i="6"/>
  <c r="W167" i="6"/>
  <c r="V167" i="6"/>
  <c r="M167" i="6"/>
  <c r="L167" i="6"/>
  <c r="AT166" i="6"/>
  <c r="AR166" i="6"/>
  <c r="AQ166" i="6"/>
  <c r="AU166" i="6" s="1"/>
  <c r="AP166" i="6"/>
  <c r="AS166" i="6" s="1"/>
  <c r="W166" i="6"/>
  <c r="V166" i="6"/>
  <c r="M166" i="6"/>
  <c r="L166" i="6"/>
  <c r="AT165" i="6"/>
  <c r="AR165" i="6"/>
  <c r="AO165" i="6"/>
  <c r="AN165" i="6"/>
  <c r="AM165" i="6"/>
  <c r="AU165" i="6" s="1"/>
  <c r="AL165" i="6"/>
  <c r="AK165" i="6"/>
  <c r="AQ165" i="6" s="1"/>
  <c r="AJ165" i="6"/>
  <c r="AI165" i="6"/>
  <c r="AH165" i="6"/>
  <c r="AG165" i="6"/>
  <c r="AF165" i="6"/>
  <c r="AE165" i="6"/>
  <c r="AD165" i="6"/>
  <c r="AC165" i="6"/>
  <c r="AB165" i="6"/>
  <c r="AA165" i="6"/>
  <c r="Z165" i="6"/>
  <c r="Y165" i="6"/>
  <c r="X165" i="6"/>
  <c r="U165" i="6"/>
  <c r="T165" i="6"/>
  <c r="S165" i="6"/>
  <c r="R165" i="6"/>
  <c r="Q165" i="6"/>
  <c r="P165" i="6"/>
  <c r="O165" i="6"/>
  <c r="W165" i="6" s="1"/>
  <c r="N165" i="6"/>
  <c r="V165" i="6" s="1"/>
  <c r="K165" i="6"/>
  <c r="J165" i="6"/>
  <c r="I165" i="6"/>
  <c r="H165" i="6"/>
  <c r="G165" i="6"/>
  <c r="F165" i="6"/>
  <c r="E165" i="6"/>
  <c r="M165" i="6" s="1"/>
  <c r="D165" i="6"/>
  <c r="L165" i="6" s="1"/>
  <c r="AT164" i="6"/>
  <c r="AS164" i="6"/>
  <c r="AR164" i="6"/>
  <c r="AQ164" i="6"/>
  <c r="AU164" i="6" s="1"/>
  <c r="AP164" i="6"/>
  <c r="W164" i="6"/>
  <c r="V164" i="6"/>
  <c r="M164" i="6"/>
  <c r="L164" i="6"/>
  <c r="AT163" i="6"/>
  <c r="AR163" i="6"/>
  <c r="AQ163" i="6"/>
  <c r="AU163" i="6" s="1"/>
  <c r="AP163" i="6"/>
  <c r="AS163" i="6" s="1"/>
  <c r="W163" i="6"/>
  <c r="V163" i="6"/>
  <c r="M163" i="6"/>
  <c r="L163" i="6"/>
  <c r="AT162" i="6"/>
  <c r="AS162" i="6"/>
  <c r="AR162" i="6"/>
  <c r="AQ162" i="6"/>
  <c r="AU162" i="6" s="1"/>
  <c r="AP162" i="6"/>
  <c r="W162" i="6"/>
  <c r="V162" i="6"/>
  <c r="M162" i="6"/>
  <c r="L162" i="6"/>
  <c r="AT161" i="6"/>
  <c r="AR161" i="6"/>
  <c r="AQ161" i="6"/>
  <c r="AU161" i="6" s="1"/>
  <c r="AP161" i="6"/>
  <c r="AS161" i="6" s="1"/>
  <c r="W161" i="6"/>
  <c r="V161" i="6"/>
  <c r="M161" i="6"/>
  <c r="L161" i="6"/>
  <c r="AT160" i="6"/>
  <c r="AS160" i="6"/>
  <c r="AR160" i="6"/>
  <c r="AQ160" i="6"/>
  <c r="AU160" i="6" s="1"/>
  <c r="AP160" i="6"/>
  <c r="W160" i="6"/>
  <c r="V160" i="6"/>
  <c r="AT159" i="6"/>
  <c r="AS159" i="6"/>
  <c r="AR159" i="6"/>
  <c r="AQ159" i="6"/>
  <c r="AU159" i="6" s="1"/>
  <c r="AP159" i="6"/>
  <c r="W159" i="6"/>
  <c r="V159" i="6"/>
  <c r="AT158" i="6"/>
  <c r="AS158" i="6"/>
  <c r="AR158" i="6"/>
  <c r="AQ158" i="6"/>
  <c r="AU158" i="6" s="1"/>
  <c r="AP158" i="6"/>
  <c r="W158" i="6"/>
  <c r="V158" i="6"/>
  <c r="AT157" i="6"/>
  <c r="AS157" i="6"/>
  <c r="AR157" i="6"/>
  <c r="AQ157" i="6"/>
  <c r="AU157" i="6" s="1"/>
  <c r="AP157" i="6"/>
  <c r="W157" i="6"/>
  <c r="V157" i="6"/>
  <c r="AT156" i="6"/>
  <c r="AS156" i="6"/>
  <c r="AR156" i="6"/>
  <c r="AQ156" i="6"/>
  <c r="AU156" i="6" s="1"/>
  <c r="AP156" i="6"/>
  <c r="W156" i="6"/>
  <c r="V156" i="6"/>
  <c r="AT155" i="6"/>
  <c r="AS155" i="6"/>
  <c r="AR155" i="6"/>
  <c r="AQ155" i="6"/>
  <c r="AU155" i="6" s="1"/>
  <c r="AP155" i="6"/>
  <c r="W155" i="6"/>
  <c r="V155" i="6"/>
  <c r="AT154" i="6"/>
  <c r="AS154" i="6"/>
  <c r="AR154" i="6"/>
  <c r="AQ154" i="6"/>
  <c r="AU154" i="6" s="1"/>
  <c r="AP154" i="6"/>
  <c r="W154" i="6"/>
  <c r="V154" i="6"/>
  <c r="AT153" i="6"/>
  <c r="AS153" i="6"/>
  <c r="AR153" i="6"/>
  <c r="AQ153" i="6"/>
  <c r="AU153" i="6" s="1"/>
  <c r="AP153" i="6"/>
  <c r="W153" i="6"/>
  <c r="V153" i="6"/>
  <c r="AT152" i="6"/>
  <c r="AS152" i="6"/>
  <c r="AR152" i="6"/>
  <c r="AQ152" i="6"/>
  <c r="AU152" i="6" s="1"/>
  <c r="AP152" i="6"/>
  <c r="W152" i="6"/>
  <c r="V152" i="6"/>
  <c r="AT151" i="6"/>
  <c r="AS151" i="6"/>
  <c r="AR151" i="6"/>
  <c r="AQ151" i="6"/>
  <c r="AU151" i="6" s="1"/>
  <c r="AP151" i="6"/>
  <c r="W151" i="6"/>
  <c r="V151" i="6"/>
  <c r="AT150" i="6"/>
  <c r="AS150" i="6"/>
  <c r="AR150" i="6"/>
  <c r="AQ150" i="6"/>
  <c r="AU150" i="6" s="1"/>
  <c r="AP150" i="6"/>
  <c r="W150" i="6"/>
  <c r="V150" i="6"/>
  <c r="AT149" i="6"/>
  <c r="AS149" i="6"/>
  <c r="AR149" i="6"/>
  <c r="AQ149" i="6"/>
  <c r="AU149" i="6" s="1"/>
  <c r="AP149" i="6"/>
  <c r="W149" i="6"/>
  <c r="V149" i="6"/>
  <c r="AT148" i="6"/>
  <c r="AS148" i="6"/>
  <c r="AR148" i="6"/>
  <c r="AQ148" i="6"/>
  <c r="AU148" i="6" s="1"/>
  <c r="AP148" i="6"/>
  <c r="W148" i="6"/>
  <c r="V148" i="6"/>
  <c r="AT147" i="6"/>
  <c r="AS147" i="6"/>
  <c r="AR147" i="6"/>
  <c r="AQ147" i="6"/>
  <c r="AU147" i="6" s="1"/>
  <c r="AP147" i="6"/>
  <c r="W147" i="6"/>
  <c r="V147" i="6"/>
  <c r="AT146" i="6"/>
  <c r="AS146" i="6"/>
  <c r="AR146" i="6"/>
  <c r="AQ146" i="6"/>
  <c r="AU146" i="6" s="1"/>
  <c r="AP146" i="6"/>
  <c r="W146" i="6"/>
  <c r="V146" i="6"/>
  <c r="AT145" i="6"/>
  <c r="AS145" i="6"/>
  <c r="AR145" i="6"/>
  <c r="AQ145" i="6"/>
  <c r="AU145" i="6" s="1"/>
  <c r="AP145" i="6"/>
  <c r="W145" i="6"/>
  <c r="V145" i="6"/>
  <c r="AT144" i="6"/>
  <c r="AS144" i="6"/>
  <c r="AR144" i="6"/>
  <c r="AQ144" i="6"/>
  <c r="AU144" i="6" s="1"/>
  <c r="AP144" i="6"/>
  <c r="W144" i="6"/>
  <c r="V144" i="6"/>
  <c r="AT143" i="6"/>
  <c r="AS143" i="6"/>
  <c r="AR143" i="6"/>
  <c r="AQ143" i="6"/>
  <c r="AU143" i="6" s="1"/>
  <c r="AP143" i="6"/>
  <c r="W143" i="6"/>
  <c r="V143" i="6"/>
  <c r="AT142" i="6"/>
  <c r="AS142" i="6"/>
  <c r="AR142" i="6"/>
  <c r="AQ142" i="6"/>
  <c r="AU142" i="6" s="1"/>
  <c r="AP142" i="6"/>
  <c r="W142" i="6"/>
  <c r="V142" i="6"/>
  <c r="AT141" i="6"/>
  <c r="AS141" i="6"/>
  <c r="AR141" i="6"/>
  <c r="AQ141" i="6"/>
  <c r="AU141" i="6" s="1"/>
  <c r="AP141" i="6"/>
  <c r="W141" i="6"/>
  <c r="V141" i="6"/>
  <c r="AT140" i="6"/>
  <c r="AS140" i="6"/>
  <c r="AR140" i="6"/>
  <c r="AQ140" i="6"/>
  <c r="AU140" i="6" s="1"/>
  <c r="AP140" i="6"/>
  <c r="W140" i="6"/>
  <c r="V140" i="6"/>
  <c r="AT139" i="6"/>
  <c r="AS139" i="6"/>
  <c r="AR139" i="6"/>
  <c r="AQ139" i="6"/>
  <c r="AU139" i="6" s="1"/>
  <c r="AP139" i="6"/>
  <c r="W139" i="6"/>
  <c r="V139" i="6"/>
  <c r="AT138" i="6"/>
  <c r="AS138" i="6"/>
  <c r="AR138" i="6"/>
  <c r="AQ138" i="6"/>
  <c r="AU138" i="6" s="1"/>
  <c r="AP138" i="6"/>
  <c r="W138" i="6"/>
  <c r="V138" i="6"/>
  <c r="AT137" i="6"/>
  <c r="AS137" i="6"/>
  <c r="AR137" i="6"/>
  <c r="AQ137" i="6"/>
  <c r="AU137" i="6" s="1"/>
  <c r="AP137" i="6"/>
  <c r="W137" i="6"/>
  <c r="V137" i="6"/>
  <c r="AT136" i="6"/>
  <c r="AS136" i="6"/>
  <c r="AR136" i="6"/>
  <c r="AQ136" i="6"/>
  <c r="AU136" i="6" s="1"/>
  <c r="AP136" i="6"/>
  <c r="W136" i="6"/>
  <c r="V136" i="6"/>
  <c r="AT135" i="6"/>
  <c r="AR135" i="6"/>
  <c r="AO135" i="6"/>
  <c r="AN135" i="6"/>
  <c r="AM135" i="6"/>
  <c r="AL135" i="6"/>
  <c r="AK135" i="6"/>
  <c r="AQ135" i="6" s="1"/>
  <c r="AJ135" i="6"/>
  <c r="AI135" i="6"/>
  <c r="AH135" i="6"/>
  <c r="AG135" i="6"/>
  <c r="AF135" i="6"/>
  <c r="AE135" i="6"/>
  <c r="AD135" i="6"/>
  <c r="AC135" i="6"/>
  <c r="AB135" i="6"/>
  <c r="AA135" i="6"/>
  <c r="Z135" i="6"/>
  <c r="Y135" i="6"/>
  <c r="X135" i="6"/>
  <c r="Q135" i="6"/>
  <c r="P135" i="6"/>
  <c r="O135" i="6"/>
  <c r="W135" i="6" s="1"/>
  <c r="N135" i="6"/>
  <c r="V135" i="6" s="1"/>
  <c r="M135" i="6"/>
  <c r="L135" i="6"/>
  <c r="K135" i="6"/>
  <c r="J135" i="6"/>
  <c r="I135" i="6"/>
  <c r="H135" i="6"/>
  <c r="G135" i="6"/>
  <c r="F135" i="6"/>
  <c r="E135" i="6"/>
  <c r="D135" i="6"/>
  <c r="AT134" i="6"/>
  <c r="AR134" i="6"/>
  <c r="AO134" i="6"/>
  <c r="AN134" i="6"/>
  <c r="AM134" i="6"/>
  <c r="AU134" i="6" s="1"/>
  <c r="AL134" i="6"/>
  <c r="AK134" i="6"/>
  <c r="AQ134" i="6" s="1"/>
  <c r="AJ134" i="6"/>
  <c r="AI134" i="6"/>
  <c r="AH134" i="6"/>
  <c r="AG134" i="6"/>
  <c r="AF134" i="6"/>
  <c r="AE134" i="6"/>
  <c r="AD134" i="6"/>
  <c r="AC134" i="6"/>
  <c r="AB134" i="6"/>
  <c r="AA134" i="6"/>
  <c r="Z134" i="6"/>
  <c r="Y134" i="6"/>
  <c r="X134" i="6"/>
  <c r="U134" i="6"/>
  <c r="T134" i="6"/>
  <c r="S134" i="6"/>
  <c r="R134" i="6"/>
  <c r="Q134" i="6"/>
  <c r="P134" i="6"/>
  <c r="O134" i="6"/>
  <c r="W134" i="6" s="1"/>
  <c r="N134" i="6"/>
  <c r="V134" i="6" s="1"/>
  <c r="M134" i="6"/>
  <c r="L134" i="6"/>
  <c r="K134" i="6"/>
  <c r="J134" i="6"/>
  <c r="I134" i="6"/>
  <c r="H134" i="6"/>
  <c r="G134" i="6"/>
  <c r="F134" i="6"/>
  <c r="E134" i="6"/>
  <c r="D134" i="6"/>
  <c r="AT133" i="6"/>
  <c r="AS133" i="6"/>
  <c r="AR133" i="6"/>
  <c r="AQ133" i="6"/>
  <c r="AU133" i="6" s="1"/>
  <c r="AP133" i="6"/>
  <c r="W133" i="6"/>
  <c r="V133" i="6"/>
  <c r="AT132" i="6"/>
  <c r="AS132" i="6"/>
  <c r="AR132" i="6"/>
  <c r="AQ132" i="6"/>
  <c r="AU132" i="6" s="1"/>
  <c r="AP132" i="6"/>
  <c r="W132" i="6"/>
  <c r="V132" i="6"/>
  <c r="AT131" i="6"/>
  <c r="AS131" i="6"/>
  <c r="AR131" i="6"/>
  <c r="AQ131" i="6"/>
  <c r="AU131" i="6" s="1"/>
  <c r="AP131" i="6"/>
  <c r="W131" i="6"/>
  <c r="V131" i="6"/>
  <c r="AT130" i="6"/>
  <c r="AS130" i="6"/>
  <c r="AR130" i="6"/>
  <c r="AQ130" i="6"/>
  <c r="AU130" i="6" s="1"/>
  <c r="AP130" i="6"/>
  <c r="W130" i="6"/>
  <c r="V130" i="6"/>
  <c r="AT129" i="6"/>
  <c r="AS129" i="6"/>
  <c r="AR129" i="6"/>
  <c r="AQ129" i="6"/>
  <c r="AU129" i="6" s="1"/>
  <c r="AP129" i="6"/>
  <c r="W129" i="6"/>
  <c r="V129" i="6"/>
  <c r="AT128" i="6"/>
  <c r="AS128" i="6"/>
  <c r="AR128" i="6"/>
  <c r="AQ128" i="6"/>
  <c r="AU128" i="6" s="1"/>
  <c r="AP128" i="6"/>
  <c r="W128" i="6"/>
  <c r="V128" i="6"/>
  <c r="AT127" i="6"/>
  <c r="AS127" i="6"/>
  <c r="AR127" i="6"/>
  <c r="AQ127" i="6"/>
  <c r="AU127" i="6" s="1"/>
  <c r="AP127" i="6"/>
  <c r="W127" i="6"/>
  <c r="V127" i="6"/>
  <c r="AT126" i="6"/>
  <c r="AS126" i="6"/>
  <c r="AR126" i="6"/>
  <c r="AQ126" i="6"/>
  <c r="AU126" i="6" s="1"/>
  <c r="AP126" i="6"/>
  <c r="W126" i="6"/>
  <c r="V126" i="6"/>
  <c r="AT125" i="6"/>
  <c r="AS125" i="6"/>
  <c r="AR125" i="6"/>
  <c r="AQ125" i="6"/>
  <c r="AU125" i="6" s="1"/>
  <c r="AP125" i="6"/>
  <c r="W125" i="6"/>
  <c r="V125" i="6"/>
  <c r="AT124" i="6"/>
  <c r="AS124" i="6"/>
  <c r="AR124" i="6"/>
  <c r="AQ124" i="6"/>
  <c r="AU124" i="6" s="1"/>
  <c r="AP124" i="6"/>
  <c r="W124" i="6"/>
  <c r="V124" i="6"/>
  <c r="AT123" i="6"/>
  <c r="AS123" i="6"/>
  <c r="AR123" i="6"/>
  <c r="AQ123" i="6"/>
  <c r="AU123" i="6" s="1"/>
  <c r="AP123" i="6"/>
  <c r="W123" i="6"/>
  <c r="V123" i="6"/>
  <c r="AT122" i="6"/>
  <c r="AS122" i="6"/>
  <c r="AR122" i="6"/>
  <c r="AQ122" i="6"/>
  <c r="AU122" i="6" s="1"/>
  <c r="AP122" i="6"/>
  <c r="W122" i="6"/>
  <c r="V122" i="6"/>
  <c r="AT121" i="6"/>
  <c r="AS121" i="6"/>
  <c r="AR121" i="6"/>
  <c r="AQ121" i="6"/>
  <c r="AU121" i="6" s="1"/>
  <c r="AP121" i="6"/>
  <c r="W121" i="6"/>
  <c r="V121" i="6"/>
  <c r="AT120" i="6"/>
  <c r="AS120" i="6"/>
  <c r="AR120" i="6"/>
  <c r="AQ120" i="6"/>
  <c r="AU120" i="6" s="1"/>
  <c r="AP120" i="6"/>
  <c r="W120" i="6"/>
  <c r="V120" i="6"/>
  <c r="AT119" i="6"/>
  <c r="AS119" i="6"/>
  <c r="AR119" i="6"/>
  <c r="AQ119" i="6"/>
  <c r="AU119" i="6" s="1"/>
  <c r="AP119" i="6"/>
  <c r="W119" i="6"/>
  <c r="V119" i="6"/>
  <c r="AT118" i="6"/>
  <c r="AS118" i="6"/>
  <c r="AR118" i="6"/>
  <c r="AQ118" i="6"/>
  <c r="AU118" i="6" s="1"/>
  <c r="AP118" i="6"/>
  <c r="W118" i="6"/>
  <c r="V118" i="6"/>
  <c r="AT117" i="6"/>
  <c r="AS117" i="6"/>
  <c r="AR117" i="6"/>
  <c r="AQ117" i="6"/>
  <c r="AU117" i="6" s="1"/>
  <c r="AP117" i="6"/>
  <c r="W117" i="6"/>
  <c r="V117" i="6"/>
  <c r="AT116" i="6"/>
  <c r="AS116" i="6"/>
  <c r="AR116" i="6"/>
  <c r="AQ116" i="6"/>
  <c r="AU116" i="6" s="1"/>
  <c r="AP116" i="6"/>
  <c r="W116" i="6"/>
  <c r="V116" i="6"/>
  <c r="AT115" i="6"/>
  <c r="AS115" i="6"/>
  <c r="AR115" i="6"/>
  <c r="AQ115" i="6"/>
  <c r="AU115" i="6" s="1"/>
  <c r="AP115" i="6"/>
  <c r="W115" i="6"/>
  <c r="V115" i="6"/>
  <c r="AT114" i="6"/>
  <c r="AS114" i="6"/>
  <c r="AR114" i="6"/>
  <c r="AQ114" i="6"/>
  <c r="AU114" i="6" s="1"/>
  <c r="AP114" i="6"/>
  <c r="W114" i="6"/>
  <c r="V114" i="6"/>
  <c r="AT113" i="6"/>
  <c r="AS113" i="6"/>
  <c r="AR113" i="6"/>
  <c r="AQ113" i="6"/>
  <c r="AU113" i="6" s="1"/>
  <c r="AP113" i="6"/>
  <c r="W113" i="6"/>
  <c r="V113" i="6"/>
  <c r="AT112" i="6"/>
  <c r="AS112" i="6"/>
  <c r="AR112" i="6"/>
  <c r="AQ112" i="6"/>
  <c r="AU112" i="6" s="1"/>
  <c r="AP112" i="6"/>
  <c r="W112" i="6"/>
  <c r="V112" i="6"/>
  <c r="AT111" i="6"/>
  <c r="AS111" i="6"/>
  <c r="AR111" i="6"/>
  <c r="AQ111" i="6"/>
  <c r="AU111" i="6" s="1"/>
  <c r="AP111" i="6"/>
  <c r="W111" i="6"/>
  <c r="V111" i="6"/>
  <c r="AT110" i="6"/>
  <c r="AS110" i="6"/>
  <c r="AR110" i="6"/>
  <c r="AQ110" i="6"/>
  <c r="AU110" i="6" s="1"/>
  <c r="AP110" i="6"/>
  <c r="W110" i="6"/>
  <c r="V110" i="6"/>
  <c r="AT109" i="6"/>
  <c r="AS109" i="6"/>
  <c r="AR109" i="6"/>
  <c r="AQ109" i="6"/>
  <c r="AU109" i="6" s="1"/>
  <c r="AP109" i="6"/>
  <c r="W109" i="6"/>
  <c r="V109" i="6"/>
  <c r="AT108" i="6"/>
  <c r="AS108" i="6"/>
  <c r="AR108" i="6"/>
  <c r="AQ108" i="6"/>
  <c r="AU108" i="6" s="1"/>
  <c r="AP108" i="6"/>
  <c r="W108" i="6"/>
  <c r="V108" i="6"/>
  <c r="AT107" i="6"/>
  <c r="AS107" i="6"/>
  <c r="AR107" i="6"/>
  <c r="AQ107" i="6"/>
  <c r="AU107" i="6" s="1"/>
  <c r="AP107" i="6"/>
  <c r="W107" i="6"/>
  <c r="V107" i="6"/>
  <c r="AT106" i="6"/>
  <c r="AS106" i="6"/>
  <c r="AR106" i="6"/>
  <c r="AQ106" i="6"/>
  <c r="AU106" i="6" s="1"/>
  <c r="AP106" i="6"/>
  <c r="W106" i="6"/>
  <c r="V106" i="6"/>
  <c r="AT105" i="6"/>
  <c r="AS105" i="6"/>
  <c r="AR105" i="6"/>
  <c r="AQ105" i="6"/>
  <c r="AU105" i="6" s="1"/>
  <c r="AP105" i="6"/>
  <c r="W105" i="6"/>
  <c r="V105" i="6"/>
  <c r="AT104" i="6"/>
  <c r="AS104" i="6"/>
  <c r="AR104" i="6"/>
  <c r="AQ104" i="6"/>
  <c r="AU104" i="6" s="1"/>
  <c r="AP104" i="6"/>
  <c r="W104" i="6"/>
  <c r="V104" i="6"/>
  <c r="AT103" i="6"/>
  <c r="AS103" i="6"/>
  <c r="AR103" i="6"/>
  <c r="AQ103" i="6"/>
  <c r="AU103" i="6" s="1"/>
  <c r="AP103" i="6"/>
  <c r="W103" i="6"/>
  <c r="V103" i="6"/>
  <c r="AT102" i="6"/>
  <c r="AS102" i="6"/>
  <c r="AR102" i="6"/>
  <c r="AQ102" i="6"/>
  <c r="AU102" i="6" s="1"/>
  <c r="AP102" i="6"/>
  <c r="W102" i="6"/>
  <c r="V102" i="6"/>
  <c r="AT101" i="6"/>
  <c r="AS101" i="6"/>
  <c r="AR101" i="6"/>
  <c r="AQ101" i="6"/>
  <c r="AU101" i="6" s="1"/>
  <c r="AP101" i="6"/>
  <c r="W101" i="6"/>
  <c r="V101" i="6"/>
  <c r="AT100" i="6"/>
  <c r="AS100" i="6"/>
  <c r="AR100" i="6"/>
  <c r="AQ100" i="6"/>
  <c r="AU100" i="6" s="1"/>
  <c r="AP100" i="6"/>
  <c r="W100" i="6"/>
  <c r="V100" i="6"/>
  <c r="AT99" i="6"/>
  <c r="AS99" i="6"/>
  <c r="AR99" i="6"/>
  <c r="AQ99" i="6"/>
  <c r="AU99" i="6" s="1"/>
  <c r="AP99" i="6"/>
  <c r="W99" i="6"/>
  <c r="V99" i="6"/>
  <c r="AT98" i="6"/>
  <c r="AS98" i="6"/>
  <c r="AR98" i="6"/>
  <c r="AQ98" i="6"/>
  <c r="AU98" i="6" s="1"/>
  <c r="AP98" i="6"/>
  <c r="W98" i="6"/>
  <c r="V98" i="6"/>
  <c r="AT97" i="6"/>
  <c r="AS97" i="6"/>
  <c r="AR97" i="6"/>
  <c r="AQ97" i="6"/>
  <c r="AU97" i="6" s="1"/>
  <c r="AP97" i="6"/>
  <c r="W97" i="6"/>
  <c r="V97" i="6"/>
  <c r="AT96" i="6"/>
  <c r="AR96" i="6"/>
  <c r="AI96" i="6"/>
  <c r="AQ96" i="6" s="1"/>
  <c r="AU96" i="6" s="1"/>
  <c r="AH96" i="6"/>
  <c r="AP96" i="6" s="1"/>
  <c r="AS96" i="6" s="1"/>
  <c r="AG96" i="6"/>
  <c r="AF96" i="6"/>
  <c r="AE96" i="6"/>
  <c r="AE95" i="6" s="1"/>
  <c r="AD96" i="6"/>
  <c r="AD95" i="6" s="1"/>
  <c r="AC96" i="6"/>
  <c r="AB96" i="6"/>
  <c r="AA96" i="6"/>
  <c r="AA95" i="6" s="1"/>
  <c r="Z96" i="6"/>
  <c r="Z95" i="6" s="1"/>
  <c r="Y96" i="6"/>
  <c r="X96" i="6"/>
  <c r="U96" i="6"/>
  <c r="T96" i="6"/>
  <c r="S96" i="6"/>
  <c r="S95" i="6" s="1"/>
  <c r="R96" i="6"/>
  <c r="R95" i="6" s="1"/>
  <c r="Q96" i="6"/>
  <c r="P96" i="6"/>
  <c r="O96" i="6"/>
  <c r="W96" i="6" s="1"/>
  <c r="N96" i="6"/>
  <c r="V96" i="6" s="1"/>
  <c r="M96" i="6"/>
  <c r="L96" i="6"/>
  <c r="K96" i="6"/>
  <c r="K95" i="6" s="1"/>
  <c r="J96" i="6"/>
  <c r="J95" i="6" s="1"/>
  <c r="I96" i="6"/>
  <c r="H96" i="6"/>
  <c r="G96" i="6"/>
  <c r="G95" i="6" s="1"/>
  <c r="F96" i="6"/>
  <c r="F95" i="6" s="1"/>
  <c r="E96" i="6"/>
  <c r="D96" i="6"/>
  <c r="AT95" i="6"/>
  <c r="AR95" i="6"/>
  <c r="AG95" i="6"/>
  <c r="AF95" i="6"/>
  <c r="AC95" i="6"/>
  <c r="AB95" i="6"/>
  <c r="Y95" i="6"/>
  <c r="X95" i="6"/>
  <c r="U95" i="6"/>
  <c r="T95" i="6"/>
  <c r="Q95" i="6"/>
  <c r="P95" i="6"/>
  <c r="M95" i="6"/>
  <c r="L95" i="6"/>
  <c r="I95" i="6"/>
  <c r="H95" i="6"/>
  <c r="E95" i="6"/>
  <c r="D95" i="6"/>
  <c r="AT94" i="6"/>
  <c r="AS94" i="6"/>
  <c r="AR94" i="6"/>
  <c r="AQ94" i="6"/>
  <c r="AU94" i="6" s="1"/>
  <c r="AP94" i="6"/>
  <c r="W94" i="6"/>
  <c r="V94" i="6"/>
  <c r="AT93" i="6"/>
  <c r="AS93" i="6"/>
  <c r="AR93" i="6"/>
  <c r="AQ93" i="6"/>
  <c r="AU93" i="6" s="1"/>
  <c r="AP93" i="6"/>
  <c r="W93" i="6"/>
  <c r="V93" i="6"/>
  <c r="AT92" i="6"/>
  <c r="AS92" i="6"/>
  <c r="AR92" i="6"/>
  <c r="AQ92" i="6"/>
  <c r="AU92" i="6" s="1"/>
  <c r="AP92" i="6"/>
  <c r="W92" i="6"/>
  <c r="V92" i="6"/>
  <c r="AT91" i="6"/>
  <c r="AS91" i="6"/>
  <c r="AR91" i="6"/>
  <c r="AQ91" i="6"/>
  <c r="AU91" i="6" s="1"/>
  <c r="AP91" i="6"/>
  <c r="W91" i="6"/>
  <c r="V91" i="6"/>
  <c r="AT90" i="6"/>
  <c r="AS90" i="6"/>
  <c r="AR90" i="6"/>
  <c r="AQ90" i="6"/>
  <c r="AU90" i="6" s="1"/>
  <c r="AP90" i="6"/>
  <c r="W90" i="6"/>
  <c r="V90" i="6"/>
  <c r="AT89" i="6"/>
  <c r="AS89" i="6"/>
  <c r="AR89" i="6"/>
  <c r="AQ89" i="6"/>
  <c r="AU89" i="6" s="1"/>
  <c r="AP89" i="6"/>
  <c r="W89" i="6"/>
  <c r="V89" i="6"/>
  <c r="AT88" i="6"/>
  <c r="AS88" i="6"/>
  <c r="AR88" i="6"/>
  <c r="AQ88" i="6"/>
  <c r="AU88" i="6" s="1"/>
  <c r="AP88" i="6"/>
  <c r="W88" i="6"/>
  <c r="V88" i="6"/>
  <c r="AT87" i="6"/>
  <c r="AS87" i="6"/>
  <c r="AR87" i="6"/>
  <c r="AQ87" i="6"/>
  <c r="AU87" i="6" s="1"/>
  <c r="AP87" i="6"/>
  <c r="W87" i="6"/>
  <c r="V87" i="6"/>
  <c r="AT86" i="6"/>
  <c r="AS86" i="6"/>
  <c r="AR86" i="6"/>
  <c r="AQ86" i="6"/>
  <c r="AU86" i="6" s="1"/>
  <c r="AP86" i="6"/>
  <c r="W86" i="6"/>
  <c r="V86" i="6"/>
  <c r="AT85" i="6"/>
  <c r="AR85" i="6"/>
  <c r="AO85" i="6"/>
  <c r="AO84" i="6" s="1"/>
  <c r="AO83" i="6" s="1"/>
  <c r="AO62" i="6" s="1"/>
  <c r="AO61" i="6" s="1"/>
  <c r="AO26" i="6" s="1"/>
  <c r="AN85" i="6"/>
  <c r="AN84" i="6" s="1"/>
  <c r="AN83" i="6" s="1"/>
  <c r="AN62" i="6" s="1"/>
  <c r="AN61" i="6" s="1"/>
  <c r="AN26" i="6" s="1"/>
  <c r="AM85" i="6"/>
  <c r="AL85" i="6"/>
  <c r="AK85" i="6"/>
  <c r="AQ85" i="6" s="1"/>
  <c r="AJ85" i="6"/>
  <c r="AI85" i="6"/>
  <c r="AH85" i="6"/>
  <c r="AG85" i="6"/>
  <c r="AG84" i="6" s="1"/>
  <c r="AG83" i="6" s="1"/>
  <c r="AG62" i="6" s="1"/>
  <c r="AG61" i="6" s="1"/>
  <c r="AG26" i="6" s="1"/>
  <c r="AF85" i="6"/>
  <c r="AF84" i="6" s="1"/>
  <c r="AF83" i="6" s="1"/>
  <c r="AF62" i="6" s="1"/>
  <c r="AF61" i="6" s="1"/>
  <c r="AF26" i="6" s="1"/>
  <c r="AE85" i="6"/>
  <c r="AD85" i="6"/>
  <c r="AC85" i="6"/>
  <c r="AC84" i="6" s="1"/>
  <c r="AC83" i="6" s="1"/>
  <c r="AC62" i="6" s="1"/>
  <c r="AC61" i="6" s="1"/>
  <c r="AC26" i="6" s="1"/>
  <c r="AB85" i="6"/>
  <c r="AB84" i="6" s="1"/>
  <c r="AB83" i="6" s="1"/>
  <c r="AB62" i="6" s="1"/>
  <c r="AB61" i="6" s="1"/>
  <c r="AB26" i="6" s="1"/>
  <c r="AA85" i="6"/>
  <c r="Z85" i="6"/>
  <c r="Y85" i="6"/>
  <c r="Y84" i="6" s="1"/>
  <c r="Y83" i="6" s="1"/>
  <c r="Y62" i="6" s="1"/>
  <c r="Y61" i="6" s="1"/>
  <c r="Y26" i="6" s="1"/>
  <c r="X85" i="6"/>
  <c r="X84" i="6" s="1"/>
  <c r="X83" i="6" s="1"/>
  <c r="X62" i="6" s="1"/>
  <c r="X61" i="6" s="1"/>
  <c r="X26" i="6" s="1"/>
  <c r="S85" i="6"/>
  <c r="S84" i="6" s="1"/>
  <c r="R85" i="6"/>
  <c r="R84" i="6" s="1"/>
  <c r="R83" i="6" s="1"/>
  <c r="R62" i="6" s="1"/>
  <c r="R61" i="6" s="1"/>
  <c r="Q85" i="6"/>
  <c r="P85" i="6"/>
  <c r="O85" i="6"/>
  <c r="W85" i="6" s="1"/>
  <c r="N85" i="6"/>
  <c r="V85" i="6" s="1"/>
  <c r="M85" i="6"/>
  <c r="L85" i="6"/>
  <c r="K85" i="6"/>
  <c r="K84" i="6" s="1"/>
  <c r="J85" i="6"/>
  <c r="J84" i="6" s="1"/>
  <c r="J83" i="6" s="1"/>
  <c r="J62" i="6" s="1"/>
  <c r="J61" i="6" s="1"/>
  <c r="J26" i="6" s="1"/>
  <c r="I85" i="6"/>
  <c r="H85" i="6"/>
  <c r="G85" i="6"/>
  <c r="G84" i="6" s="1"/>
  <c r="F85" i="6"/>
  <c r="F84" i="6" s="1"/>
  <c r="F83" i="6" s="1"/>
  <c r="F62" i="6" s="1"/>
  <c r="F61" i="6" s="1"/>
  <c r="F26" i="6" s="1"/>
  <c r="E85" i="6"/>
  <c r="D85" i="6"/>
  <c r="AT84" i="6"/>
  <c r="AR84" i="6"/>
  <c r="AM84" i="6"/>
  <c r="AL84" i="6"/>
  <c r="AI84" i="6"/>
  <c r="AH84" i="6"/>
  <c r="AE84" i="6"/>
  <c r="AE83" i="6" s="1"/>
  <c r="AE62" i="6" s="1"/>
  <c r="AE61" i="6" s="1"/>
  <c r="AE26" i="6" s="1"/>
  <c r="AD84" i="6"/>
  <c r="AD83" i="6" s="1"/>
  <c r="AD62" i="6" s="1"/>
  <c r="AD61" i="6" s="1"/>
  <c r="AD26" i="6" s="1"/>
  <c r="AA84" i="6"/>
  <c r="AA83" i="6" s="1"/>
  <c r="AA62" i="6" s="1"/>
  <c r="AA61" i="6" s="1"/>
  <c r="AA26" i="6" s="1"/>
  <c r="Z84" i="6"/>
  <c r="Z83" i="6" s="1"/>
  <c r="Z62" i="6" s="1"/>
  <c r="Z61" i="6" s="1"/>
  <c r="Z26" i="6" s="1"/>
  <c r="Q84" i="6"/>
  <c r="P84" i="6"/>
  <c r="M84" i="6"/>
  <c r="L84" i="6"/>
  <c r="I84" i="6"/>
  <c r="H84" i="6"/>
  <c r="E84" i="6"/>
  <c r="D84" i="6"/>
  <c r="AT83" i="6"/>
  <c r="AR83" i="6"/>
  <c r="U83" i="6"/>
  <c r="T83" i="6"/>
  <c r="Q83" i="6"/>
  <c r="P83" i="6"/>
  <c r="M83" i="6"/>
  <c r="L83" i="6"/>
  <c r="I83" i="6"/>
  <c r="H83" i="6"/>
  <c r="E83" i="6"/>
  <c r="D83" i="6"/>
  <c r="AT82" i="6"/>
  <c r="AS82" i="6"/>
  <c r="AR82" i="6"/>
  <c r="AQ82" i="6"/>
  <c r="AU82" i="6" s="1"/>
  <c r="AP82" i="6"/>
  <c r="W82" i="6"/>
  <c r="V82" i="6"/>
  <c r="M82" i="6"/>
  <c r="L82" i="6"/>
  <c r="AT81" i="6"/>
  <c r="AR81" i="6"/>
  <c r="AQ81" i="6"/>
  <c r="AU81" i="6" s="1"/>
  <c r="AP81" i="6"/>
  <c r="AS81" i="6" s="1"/>
  <c r="W81" i="6"/>
  <c r="V81" i="6"/>
  <c r="AT80" i="6"/>
  <c r="AR80" i="6"/>
  <c r="AQ80" i="6"/>
  <c r="AU80" i="6" s="1"/>
  <c r="AP80" i="6"/>
  <c r="AS80" i="6" s="1"/>
  <c r="W80" i="6"/>
  <c r="V80" i="6"/>
  <c r="M80" i="6"/>
  <c r="L80" i="6"/>
  <c r="AT79" i="6"/>
  <c r="AS79" i="6"/>
  <c r="AR79" i="6"/>
  <c r="AQ79" i="6"/>
  <c r="AU79" i="6" s="1"/>
  <c r="AP79" i="6"/>
  <c r="W79" i="6"/>
  <c r="V79" i="6"/>
  <c r="M79" i="6"/>
  <c r="L79" i="6"/>
  <c r="AT78" i="6"/>
  <c r="AR78" i="6"/>
  <c r="AQ78" i="6"/>
  <c r="AU78" i="6" s="1"/>
  <c r="AP78" i="6"/>
  <c r="AS78" i="6" s="1"/>
  <c r="W78" i="6"/>
  <c r="V78" i="6"/>
  <c r="M78" i="6"/>
  <c r="L78" i="6"/>
  <c r="AT77" i="6"/>
  <c r="AS77" i="6"/>
  <c r="AR77" i="6"/>
  <c r="AQ77" i="6"/>
  <c r="AU77" i="6" s="1"/>
  <c r="AP77" i="6"/>
  <c r="W77" i="6"/>
  <c r="V77" i="6"/>
  <c r="AT76" i="6"/>
  <c r="AS76" i="6"/>
  <c r="AR76" i="6"/>
  <c r="AQ76" i="6"/>
  <c r="AU76" i="6" s="1"/>
  <c r="AP76" i="6"/>
  <c r="W76" i="6"/>
  <c r="V76" i="6"/>
  <c r="AT75" i="6"/>
  <c r="AS75" i="6"/>
  <c r="AR75" i="6"/>
  <c r="AQ75" i="6"/>
  <c r="AU75" i="6" s="1"/>
  <c r="AP75" i="6"/>
  <c r="W75" i="6"/>
  <c r="V75" i="6"/>
  <c r="AT74" i="6"/>
  <c r="AS74" i="6"/>
  <c r="AR74" i="6"/>
  <c r="AQ74" i="6"/>
  <c r="AU74" i="6" s="1"/>
  <c r="AP74" i="6"/>
  <c r="W74" i="6"/>
  <c r="V74" i="6"/>
  <c r="AT73" i="6"/>
  <c r="AS73" i="6"/>
  <c r="AR73" i="6"/>
  <c r="AQ73" i="6"/>
  <c r="AU73" i="6" s="1"/>
  <c r="AP73" i="6"/>
  <c r="W73" i="6"/>
  <c r="V73" i="6"/>
  <c r="AT72" i="6"/>
  <c r="AS72" i="6"/>
  <c r="AR72" i="6"/>
  <c r="AQ72" i="6"/>
  <c r="AU72" i="6" s="1"/>
  <c r="AP72" i="6"/>
  <c r="W72" i="6"/>
  <c r="V72" i="6"/>
  <c r="AT71" i="6"/>
  <c r="AS71" i="6"/>
  <c r="AR71" i="6"/>
  <c r="AQ71" i="6"/>
  <c r="AU71" i="6" s="1"/>
  <c r="AP71" i="6"/>
  <c r="W71" i="6"/>
  <c r="V71" i="6"/>
  <c r="AT70" i="6"/>
  <c r="AS70" i="6"/>
  <c r="AR70" i="6"/>
  <c r="AQ70" i="6"/>
  <c r="AU70" i="6" s="1"/>
  <c r="AP70" i="6"/>
  <c r="W70" i="6"/>
  <c r="V70" i="6"/>
  <c r="AT69" i="6"/>
  <c r="AS69" i="6"/>
  <c r="AR69" i="6"/>
  <c r="AQ69" i="6"/>
  <c r="AU69" i="6" s="1"/>
  <c r="AP69" i="6"/>
  <c r="W69" i="6"/>
  <c r="V69" i="6"/>
  <c r="AT68" i="6"/>
  <c r="AS68" i="6"/>
  <c r="AR68" i="6"/>
  <c r="AQ68" i="6"/>
  <c r="AU68" i="6" s="1"/>
  <c r="AP68" i="6"/>
  <c r="W68" i="6"/>
  <c r="V68" i="6"/>
  <c r="AT67" i="6"/>
  <c r="AS67" i="6"/>
  <c r="AR67" i="6"/>
  <c r="AQ67" i="6"/>
  <c r="AU67" i="6" s="1"/>
  <c r="AP67" i="6"/>
  <c r="W67" i="6"/>
  <c r="V67" i="6"/>
  <c r="AT66" i="6"/>
  <c r="AS66" i="6"/>
  <c r="AR66" i="6"/>
  <c r="AQ66" i="6"/>
  <c r="AU66" i="6" s="1"/>
  <c r="AP66" i="6"/>
  <c r="W66" i="6"/>
  <c r="V66" i="6"/>
  <c r="AT65" i="6"/>
  <c r="AR65" i="6"/>
  <c r="AO65" i="6"/>
  <c r="AN65" i="6"/>
  <c r="AM65" i="6"/>
  <c r="AU65" i="6" s="1"/>
  <c r="AL65" i="6"/>
  <c r="AK65" i="6"/>
  <c r="AQ65" i="6" s="1"/>
  <c r="AJ65" i="6"/>
  <c r="AI65" i="6"/>
  <c r="AH65" i="6"/>
  <c r="AG65" i="6"/>
  <c r="AF65" i="6"/>
  <c r="AE65" i="6"/>
  <c r="AD65" i="6"/>
  <c r="AC65" i="6"/>
  <c r="AB65" i="6"/>
  <c r="AA65" i="6"/>
  <c r="Z65" i="6"/>
  <c r="Y65" i="6"/>
  <c r="X65" i="6"/>
  <c r="U65" i="6"/>
  <c r="T65" i="6"/>
  <c r="S65" i="6"/>
  <c r="R65" i="6"/>
  <c r="Q65" i="6"/>
  <c r="P65" i="6"/>
  <c r="O65" i="6"/>
  <c r="W65" i="6" s="1"/>
  <c r="N65" i="6"/>
  <c r="V65" i="6" s="1"/>
  <c r="M65" i="6"/>
  <c r="L65" i="6"/>
  <c r="K65" i="6"/>
  <c r="J65" i="6"/>
  <c r="I65" i="6"/>
  <c r="H65" i="6"/>
  <c r="G65" i="6"/>
  <c r="F65" i="6"/>
  <c r="E65" i="6"/>
  <c r="D65" i="6"/>
  <c r="AT64" i="6"/>
  <c r="AS64" i="6"/>
  <c r="AR64" i="6"/>
  <c r="AQ64" i="6"/>
  <c r="AU64" i="6" s="1"/>
  <c r="AP64" i="6"/>
  <c r="W64" i="6"/>
  <c r="V64" i="6"/>
  <c r="M64" i="6"/>
  <c r="L64" i="6"/>
  <c r="AT63" i="6"/>
  <c r="AR63" i="6"/>
  <c r="AQ63" i="6"/>
  <c r="AU63" i="6" s="1"/>
  <c r="AP63" i="6"/>
  <c r="AS63" i="6" s="1"/>
  <c r="W63" i="6"/>
  <c r="V63" i="6"/>
  <c r="M63" i="6"/>
  <c r="L63" i="6"/>
  <c r="AT62" i="6"/>
  <c r="AR62" i="6"/>
  <c r="U62" i="6"/>
  <c r="T62" i="6"/>
  <c r="Q62" i="6"/>
  <c r="P62" i="6"/>
  <c r="I62" i="6"/>
  <c r="H62" i="6"/>
  <c r="E62" i="6"/>
  <c r="D62" i="6"/>
  <c r="L62" i="6" s="1"/>
  <c r="AT61" i="6"/>
  <c r="AR61" i="6"/>
  <c r="U61" i="6"/>
  <c r="T61" i="6"/>
  <c r="Q61" i="6"/>
  <c r="P61" i="6"/>
  <c r="I61" i="6"/>
  <c r="H61" i="6"/>
  <c r="E61" i="6"/>
  <c r="D61" i="6"/>
  <c r="L61" i="6" s="1"/>
  <c r="AT60" i="6"/>
  <c r="AS60" i="6"/>
  <c r="AR60" i="6"/>
  <c r="AQ60" i="6"/>
  <c r="AU60" i="6" s="1"/>
  <c r="AP60" i="6"/>
  <c r="W60" i="6"/>
  <c r="V60" i="6"/>
  <c r="M60" i="6"/>
  <c r="L60" i="6"/>
  <c r="AT59" i="6"/>
  <c r="AR59" i="6"/>
  <c r="AQ59" i="6"/>
  <c r="AU59" i="6" s="1"/>
  <c r="AP59" i="6"/>
  <c r="AS59" i="6" s="1"/>
  <c r="W59" i="6"/>
  <c r="V59" i="6"/>
  <c r="M59" i="6"/>
  <c r="L59" i="6"/>
  <c r="AT58" i="6"/>
  <c r="AS58" i="6"/>
  <c r="AR58" i="6"/>
  <c r="AQ58" i="6"/>
  <c r="AU58" i="6" s="1"/>
  <c r="AP58" i="6"/>
  <c r="W58" i="6"/>
  <c r="V58" i="6"/>
  <c r="M58" i="6"/>
  <c r="L58" i="6"/>
  <c r="AT57" i="6"/>
  <c r="AR57" i="6"/>
  <c r="AQ57" i="6"/>
  <c r="AU57" i="6" s="1"/>
  <c r="AP57" i="6"/>
  <c r="AS57" i="6" s="1"/>
  <c r="W57" i="6"/>
  <c r="V57" i="6"/>
  <c r="M57" i="6"/>
  <c r="L57" i="6"/>
  <c r="AT56" i="6"/>
  <c r="AS56" i="6"/>
  <c r="AR56" i="6"/>
  <c r="AQ56" i="6"/>
  <c r="AU56" i="6" s="1"/>
  <c r="AP56" i="6"/>
  <c r="W56" i="6"/>
  <c r="V56" i="6"/>
  <c r="M56" i="6"/>
  <c r="L56" i="6"/>
  <c r="AT55" i="6"/>
  <c r="AR55" i="6"/>
  <c r="AQ55" i="6"/>
  <c r="AU55" i="6" s="1"/>
  <c r="AP55" i="6"/>
  <c r="AS55" i="6" s="1"/>
  <c r="W55" i="6"/>
  <c r="V55" i="6"/>
  <c r="M55" i="6"/>
  <c r="L55" i="6"/>
  <c r="AT54" i="6"/>
  <c r="AS54" i="6"/>
  <c r="AR54" i="6"/>
  <c r="AQ54" i="6"/>
  <c r="AU54" i="6" s="1"/>
  <c r="AP54" i="6"/>
  <c r="W54" i="6"/>
  <c r="V54" i="6"/>
  <c r="M54" i="6"/>
  <c r="L54" i="6"/>
  <c r="AT53" i="6"/>
  <c r="AR53" i="6"/>
  <c r="AQ53" i="6"/>
  <c r="AU53" i="6" s="1"/>
  <c r="AP53" i="6"/>
  <c r="AS53" i="6" s="1"/>
  <c r="W53" i="6"/>
  <c r="V53" i="6"/>
  <c r="M53" i="6"/>
  <c r="L53" i="6"/>
  <c r="AT52" i="6"/>
  <c r="AS52" i="6"/>
  <c r="AR52" i="6"/>
  <c r="AQ52" i="6"/>
  <c r="AU52" i="6" s="1"/>
  <c r="AP52" i="6"/>
  <c r="W52" i="6"/>
  <c r="V52" i="6"/>
  <c r="M52" i="6"/>
  <c r="L52" i="6"/>
  <c r="AT51" i="6"/>
  <c r="AR51" i="6"/>
  <c r="AQ51" i="6"/>
  <c r="AU51" i="6" s="1"/>
  <c r="AP51" i="6"/>
  <c r="AS51" i="6" s="1"/>
  <c r="W51" i="6"/>
  <c r="V51" i="6"/>
  <c r="M51" i="6"/>
  <c r="L51" i="6"/>
  <c r="AT50" i="6"/>
  <c r="AS50" i="6"/>
  <c r="AR50" i="6"/>
  <c r="AQ50" i="6"/>
  <c r="AU50" i="6" s="1"/>
  <c r="AP50" i="6"/>
  <c r="W50" i="6"/>
  <c r="V50" i="6"/>
  <c r="M50" i="6"/>
  <c r="L50" i="6"/>
  <c r="AT49" i="6"/>
  <c r="AR49" i="6"/>
  <c r="AQ49" i="6"/>
  <c r="AU49" i="6" s="1"/>
  <c r="AP49" i="6"/>
  <c r="AS49" i="6" s="1"/>
  <c r="W49" i="6"/>
  <c r="V49" i="6"/>
  <c r="M49" i="6"/>
  <c r="L49" i="6"/>
  <c r="AT48" i="6"/>
  <c r="AR48" i="6"/>
  <c r="AO48" i="6"/>
  <c r="AN48" i="6"/>
  <c r="AM48" i="6"/>
  <c r="AU48" i="6" s="1"/>
  <c r="AL48" i="6"/>
  <c r="AK48" i="6"/>
  <c r="AQ48" i="6" s="1"/>
  <c r="AJ48" i="6"/>
  <c r="AI48" i="6"/>
  <c r="AH48" i="6"/>
  <c r="AG48" i="6"/>
  <c r="AF48" i="6"/>
  <c r="AE48" i="6"/>
  <c r="AD48" i="6"/>
  <c r="AC48" i="6"/>
  <c r="AB48" i="6"/>
  <c r="AA48" i="6"/>
  <c r="Z48" i="6"/>
  <c r="Y48" i="6"/>
  <c r="X48" i="6"/>
  <c r="U48" i="6"/>
  <c r="T48" i="6"/>
  <c r="S48" i="6"/>
  <c r="R48" i="6"/>
  <c r="Q48" i="6"/>
  <c r="P48" i="6"/>
  <c r="O48" i="6"/>
  <c r="W48" i="6" s="1"/>
  <c r="N48" i="6"/>
  <c r="V48" i="6" s="1"/>
  <c r="K48" i="6"/>
  <c r="J48" i="6"/>
  <c r="I48" i="6"/>
  <c r="H48" i="6"/>
  <c r="G48" i="6"/>
  <c r="F48" i="6"/>
  <c r="E48" i="6"/>
  <c r="M48" i="6" s="1"/>
  <c r="D48" i="6"/>
  <c r="L48" i="6" s="1"/>
  <c r="AT47" i="6"/>
  <c r="AS47" i="6"/>
  <c r="AR47" i="6"/>
  <c r="AQ47" i="6"/>
  <c r="AU47" i="6" s="1"/>
  <c r="AP47" i="6"/>
  <c r="W47" i="6"/>
  <c r="V47" i="6"/>
  <c r="M47" i="6"/>
  <c r="L47" i="6"/>
  <c r="AT46" i="6"/>
  <c r="AR46" i="6"/>
  <c r="AQ46" i="6"/>
  <c r="AU46" i="6" s="1"/>
  <c r="AP46" i="6"/>
  <c r="AS46" i="6" s="1"/>
  <c r="W46" i="6"/>
  <c r="V46" i="6"/>
  <c r="M46" i="6"/>
  <c r="L46" i="6"/>
  <c r="AT45" i="6"/>
  <c r="AS45" i="6"/>
  <c r="AR45" i="6"/>
  <c r="AQ45" i="6"/>
  <c r="AU45" i="6" s="1"/>
  <c r="AP45" i="6"/>
  <c r="W45" i="6"/>
  <c r="V45" i="6"/>
  <c r="AT44" i="6"/>
  <c r="AS44" i="6"/>
  <c r="AR44" i="6"/>
  <c r="AQ44" i="6"/>
  <c r="AU44" i="6" s="1"/>
  <c r="AP44" i="6"/>
  <c r="W44" i="6"/>
  <c r="V44" i="6"/>
  <c r="AT43" i="6"/>
  <c r="AS43" i="6"/>
  <c r="AR43" i="6"/>
  <c r="AQ43" i="6"/>
  <c r="AU43" i="6" s="1"/>
  <c r="AP43" i="6"/>
  <c r="W43" i="6"/>
  <c r="W42" i="6" s="1"/>
  <c r="V43" i="6"/>
  <c r="V42" i="6" s="1"/>
  <c r="M43" i="6"/>
  <c r="L43" i="6"/>
  <c r="AT42" i="6"/>
  <c r="AR42" i="6"/>
  <c r="AQ42" i="6"/>
  <c r="AU42" i="6" s="1"/>
  <c r="AP42" i="6"/>
  <c r="AS42" i="6" s="1"/>
  <c r="U42" i="6"/>
  <c r="T42" i="6"/>
  <c r="K42" i="6"/>
  <c r="J42" i="6"/>
  <c r="I42" i="6"/>
  <c r="H42" i="6"/>
  <c r="G42" i="6"/>
  <c r="F42" i="6"/>
  <c r="E42" i="6"/>
  <c r="M42" i="6" s="1"/>
  <c r="D42" i="6"/>
  <c r="L42" i="6" s="1"/>
  <c r="AT41" i="6"/>
  <c r="AR41" i="6"/>
  <c r="AQ41" i="6"/>
  <c r="AU41" i="6" s="1"/>
  <c r="AP41" i="6"/>
  <c r="AS41" i="6" s="1"/>
  <c r="W41" i="6"/>
  <c r="V41" i="6"/>
  <c r="M41" i="6"/>
  <c r="L41" i="6"/>
  <c r="AT40" i="6"/>
  <c r="AS40" i="6"/>
  <c r="AR40" i="6"/>
  <c r="AQ40" i="6"/>
  <c r="AU40" i="6" s="1"/>
  <c r="AP40" i="6"/>
  <c r="W40" i="6"/>
  <c r="V40" i="6"/>
  <c r="M40" i="6"/>
  <c r="L40" i="6"/>
  <c r="AT39" i="6"/>
  <c r="AR39" i="6"/>
  <c r="AQ39" i="6"/>
  <c r="AU39" i="6" s="1"/>
  <c r="AP39" i="6"/>
  <c r="AS39" i="6" s="1"/>
  <c r="W39" i="6"/>
  <c r="V39" i="6"/>
  <c r="M39" i="6"/>
  <c r="L39" i="6"/>
  <c r="AT38" i="6"/>
  <c r="AS38" i="6"/>
  <c r="AR38" i="6"/>
  <c r="AQ38" i="6"/>
  <c r="AU38" i="6" s="1"/>
  <c r="AP38" i="6"/>
  <c r="W38" i="6"/>
  <c r="V38" i="6"/>
  <c r="M38" i="6"/>
  <c r="L38" i="6"/>
  <c r="AT37" i="6"/>
  <c r="AR37" i="6"/>
  <c r="AQ37" i="6"/>
  <c r="AU37" i="6" s="1"/>
  <c r="AP37" i="6"/>
  <c r="AS37" i="6" s="1"/>
  <c r="W37" i="6"/>
  <c r="V37" i="6"/>
  <c r="M37" i="6"/>
  <c r="L37" i="6"/>
  <c r="AT36" i="6"/>
  <c r="AS36" i="6"/>
  <c r="AR36" i="6"/>
  <c r="AQ36" i="6"/>
  <c r="AU36" i="6" s="1"/>
  <c r="AP36" i="6"/>
  <c r="W36" i="6"/>
  <c r="V36" i="6"/>
  <c r="M36" i="6"/>
  <c r="L36" i="6"/>
  <c r="AT35" i="6"/>
  <c r="AR35" i="6"/>
  <c r="AQ35" i="6"/>
  <c r="AU35" i="6" s="1"/>
  <c r="AP35" i="6"/>
  <c r="AS35" i="6" s="1"/>
  <c r="W35" i="6"/>
  <c r="V35" i="6"/>
  <c r="M35" i="6"/>
  <c r="L35" i="6"/>
  <c r="AT34" i="6"/>
  <c r="AS34" i="6"/>
  <c r="AR34" i="6"/>
  <c r="AQ34" i="6"/>
  <c r="AU34" i="6" s="1"/>
  <c r="AP34" i="6"/>
  <c r="W34" i="6"/>
  <c r="V34" i="6"/>
  <c r="M34" i="6"/>
  <c r="L34" i="6"/>
  <c r="AT33" i="6"/>
  <c r="AR33" i="6"/>
  <c r="AQ33" i="6"/>
  <c r="AU33" i="6" s="1"/>
  <c r="AP33" i="6"/>
  <c r="AS33" i="6" s="1"/>
  <c r="W33" i="6"/>
  <c r="V33" i="6"/>
  <c r="M33" i="6"/>
  <c r="L33" i="6"/>
  <c r="AT32" i="6"/>
  <c r="AS32" i="6"/>
  <c r="AR32" i="6"/>
  <c r="AQ32" i="6"/>
  <c r="AU32" i="6" s="1"/>
  <c r="AP32" i="6"/>
  <c r="W32" i="6"/>
  <c r="V32" i="6"/>
  <c r="M32" i="6"/>
  <c r="L32" i="6"/>
  <c r="AT31" i="6"/>
  <c r="AR31" i="6"/>
  <c r="AQ31" i="6"/>
  <c r="AU31" i="6" s="1"/>
  <c r="AP31" i="6"/>
  <c r="AS31" i="6" s="1"/>
  <c r="U31" i="6"/>
  <c r="T31" i="6"/>
  <c r="S31" i="6"/>
  <c r="W31" i="6" s="1"/>
  <c r="R31" i="6"/>
  <c r="V31" i="6" s="1"/>
  <c r="M31" i="6"/>
  <c r="L31" i="6"/>
  <c r="K31" i="6"/>
  <c r="J31" i="6"/>
  <c r="AT30" i="6"/>
  <c r="AR30" i="6"/>
  <c r="AQ30" i="6"/>
  <c r="AU30" i="6" s="1"/>
  <c r="AP30" i="6"/>
  <c r="AS30" i="6" s="1"/>
  <c r="M30" i="6"/>
  <c r="L30" i="6"/>
  <c r="AT29" i="6"/>
  <c r="AS29" i="6"/>
  <c r="AR29" i="6"/>
  <c r="AQ29" i="6"/>
  <c r="AU29" i="6" s="1"/>
  <c r="AP29" i="6"/>
  <c r="W29" i="6"/>
  <c r="V29" i="6"/>
  <c r="M29" i="6"/>
  <c r="L29" i="6"/>
  <c r="AT28" i="6"/>
  <c r="AR28" i="6"/>
  <c r="AO28" i="6"/>
  <c r="AN28" i="6"/>
  <c r="AM28" i="6"/>
  <c r="AL28" i="6"/>
  <c r="AK28" i="6"/>
  <c r="AJ28" i="6"/>
  <c r="AI28" i="6"/>
  <c r="AQ28" i="6" s="1"/>
  <c r="AH28" i="6"/>
  <c r="AP28" i="6" s="1"/>
  <c r="AG28" i="6"/>
  <c r="AF28" i="6"/>
  <c r="AE28" i="6"/>
  <c r="AD28" i="6"/>
  <c r="AC28" i="6"/>
  <c r="AB28" i="6"/>
  <c r="AA28" i="6"/>
  <c r="Z28" i="6"/>
  <c r="Y28" i="6"/>
  <c r="X28" i="6"/>
  <c r="K28" i="6"/>
  <c r="J28" i="6"/>
  <c r="I28" i="6"/>
  <c r="H28" i="6"/>
  <c r="G28" i="6"/>
  <c r="F28" i="6"/>
  <c r="E28" i="6"/>
  <c r="M28" i="6" s="1"/>
  <c r="D28" i="6"/>
  <c r="L28" i="6" s="1"/>
  <c r="AT27" i="6"/>
  <c r="AR27" i="6"/>
  <c r="AO27" i="6"/>
  <c r="AN27" i="6"/>
  <c r="AM27" i="6"/>
  <c r="AL27" i="6"/>
  <c r="AK27" i="6"/>
  <c r="AJ27" i="6"/>
  <c r="AI27" i="6"/>
  <c r="AQ27" i="6" s="1"/>
  <c r="AH27" i="6"/>
  <c r="AP27" i="6" s="1"/>
  <c r="AG27" i="6"/>
  <c r="AF27" i="6"/>
  <c r="AE27" i="6"/>
  <c r="AD27" i="6"/>
  <c r="AC27" i="6"/>
  <c r="AB27" i="6"/>
  <c r="AA27" i="6"/>
  <c r="Z27" i="6"/>
  <c r="Y27" i="6"/>
  <c r="X27" i="6"/>
  <c r="K27" i="6"/>
  <c r="J27" i="6"/>
  <c r="I27" i="6"/>
  <c r="H27" i="6"/>
  <c r="G27" i="6"/>
  <c r="F27" i="6"/>
  <c r="E27" i="6"/>
  <c r="M27" i="6" s="1"/>
  <c r="D27" i="6"/>
  <c r="L27" i="6" s="1"/>
  <c r="AT26" i="6"/>
  <c r="AR26" i="6"/>
  <c r="I26" i="6"/>
  <c r="H26" i="6"/>
  <c r="E26" i="6"/>
  <c r="D26" i="6"/>
  <c r="L26" i="6" s="1"/>
  <c r="AU27" i="6" l="1"/>
  <c r="G83" i="6"/>
  <c r="G62" i="6" s="1"/>
  <c r="G61" i="6" s="1"/>
  <c r="G26" i="6" s="1"/>
  <c r="M26" i="6" s="1"/>
  <c r="K83" i="6"/>
  <c r="K62" i="6" s="1"/>
  <c r="K61" i="6" s="1"/>
  <c r="K26" i="6" s="1"/>
  <c r="S83" i="6"/>
  <c r="S62" i="6" s="1"/>
  <c r="S61" i="6" s="1"/>
  <c r="AU85" i="6"/>
  <c r="AU135" i="6"/>
  <c r="M61" i="6"/>
  <c r="AS27" i="6"/>
  <c r="AS28" i="6"/>
  <c r="AU28" i="6"/>
  <c r="AS134" i="6"/>
  <c r="AS182" i="6"/>
  <c r="N30" i="6"/>
  <c r="AP48" i="6"/>
  <c r="AS48" i="6" s="1"/>
  <c r="AP65" i="6"/>
  <c r="AS65" i="6" s="1"/>
  <c r="AL83" i="6"/>
  <c r="N84" i="6"/>
  <c r="AJ84" i="6"/>
  <c r="AP85" i="6"/>
  <c r="AS85" i="6" s="1"/>
  <c r="N95" i="6"/>
  <c r="V95" i="6" s="1"/>
  <c r="AH95" i="6"/>
  <c r="AP95" i="6" s="1"/>
  <c r="AS95" i="6" s="1"/>
  <c r="AP134" i="6"/>
  <c r="AP135" i="6"/>
  <c r="AS135" i="6" s="1"/>
  <c r="AP165" i="6"/>
  <c r="AS165" i="6" s="1"/>
  <c r="AP178" i="6"/>
  <c r="AS178" i="6" s="1"/>
  <c r="AP182" i="6"/>
  <c r="AP183" i="6"/>
  <c r="AS183" i="6" s="1"/>
  <c r="AS211" i="6"/>
  <c r="AS228" i="6"/>
  <c r="O30" i="6"/>
  <c r="AM83" i="6"/>
  <c r="O84" i="6"/>
  <c r="AK84" i="6"/>
  <c r="O95" i="6"/>
  <c r="W95" i="6" s="1"/>
  <c r="AI95" i="6"/>
  <c r="AQ95" i="6" s="1"/>
  <c r="AU95" i="6" s="1"/>
  <c r="AU183" i="6"/>
  <c r="AS210" i="6"/>
  <c r="AU211" i="6"/>
  <c r="AU228" i="6"/>
  <c r="AS196" i="6"/>
  <c r="AS209" i="6"/>
  <c r="AS245" i="6"/>
  <c r="AU231" i="6"/>
  <c r="AM210" i="6"/>
  <c r="AS213" i="6"/>
  <c r="AS288" i="6"/>
  <c r="AU288" i="6"/>
  <c r="AQ213" i="6"/>
  <c r="AU213" i="6" s="1"/>
  <c r="AS1119" i="6"/>
  <c r="AS1149" i="6"/>
  <c r="AU1119" i="6"/>
  <c r="AU1149" i="6"/>
  <c r="AU1147" i="6"/>
  <c r="AS1147" i="6"/>
  <c r="AQ1147" i="6"/>
  <c r="P30" i="6" l="1"/>
  <c r="AQ84" i="6"/>
  <c r="AK83" i="6"/>
  <c r="AP84" i="6"/>
  <c r="AS84" i="6" s="1"/>
  <c r="AJ83" i="6"/>
  <c r="M62" i="6"/>
  <c r="AI83" i="6"/>
  <c r="AI62" i="6" s="1"/>
  <c r="AI61" i="6" s="1"/>
  <c r="AI26" i="6" s="1"/>
  <c r="W84" i="6"/>
  <c r="O83" i="6"/>
  <c r="V84" i="6"/>
  <c r="N83" i="6"/>
  <c r="N28" i="6"/>
  <c r="AM209" i="6"/>
  <c r="AM62" i="6"/>
  <c r="AQ210" i="6"/>
  <c r="AU210" i="6" s="1"/>
  <c r="AL62" i="6"/>
  <c r="AH83" i="6"/>
  <c r="AH62" i="6" s="1"/>
  <c r="AH61" i="6" s="1"/>
  <c r="AH26" i="6" s="1"/>
  <c r="AU84" i="6"/>
  <c r="O28" i="6"/>
  <c r="B45" i="13"/>
  <c r="V83" i="6" l="1"/>
  <c r="N62" i="6"/>
  <c r="AK62" i="6"/>
  <c r="AQ83" i="6"/>
  <c r="AU83" i="6" s="1"/>
  <c r="AM61" i="6"/>
  <c r="O27" i="6"/>
  <c r="AL61" i="6"/>
  <c r="W83" i="6"/>
  <c r="O62" i="6"/>
  <c r="AJ62" i="6"/>
  <c r="AP83" i="6"/>
  <c r="AS83" i="6" s="1"/>
  <c r="P28" i="6"/>
  <c r="P27" i="6" s="1"/>
  <c r="P26" i="6" s="1"/>
  <c r="AU209" i="6"/>
  <c r="AQ209" i="6"/>
  <c r="N27" i="6"/>
  <c r="Q30" i="6"/>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18" i="3"/>
  <c r="I299" i="9"/>
  <c r="I298" i="9"/>
  <c r="I297" i="9"/>
  <c r="I296" i="9"/>
  <c r="I295" i="9"/>
  <c r="I294" i="9"/>
  <c r="I293" i="9"/>
  <c r="I292" i="9"/>
  <c r="I291" i="9"/>
  <c r="I290" i="9"/>
  <c r="I289" i="9"/>
  <c r="I288" i="9"/>
  <c r="I287" i="9"/>
  <c r="I286" i="9"/>
  <c r="I285" i="9"/>
  <c r="I284" i="9"/>
  <c r="I283" i="9"/>
  <c r="I282" i="9"/>
  <c r="I281" i="9"/>
  <c r="R280" i="9"/>
  <c r="Q280" i="9"/>
  <c r="P280" i="9"/>
  <c r="O280" i="9"/>
  <c r="I280" i="9"/>
  <c r="D280" i="9"/>
  <c r="N280" i="9" s="1"/>
  <c r="R279" i="9"/>
  <c r="Q279" i="9"/>
  <c r="P279" i="9"/>
  <c r="O279" i="9"/>
  <c r="I279" i="9"/>
  <c r="N279" i="9" s="1"/>
  <c r="D279" i="9"/>
  <c r="R274" i="9"/>
  <c r="Q274" i="9"/>
  <c r="P274" i="9"/>
  <c r="O274" i="9"/>
  <c r="I274" i="9"/>
  <c r="N274" i="9" s="1"/>
  <c r="D274" i="9"/>
  <c r="R273" i="9"/>
  <c r="Q273" i="9"/>
  <c r="P273" i="9"/>
  <c r="O273" i="9"/>
  <c r="I273" i="9"/>
  <c r="D273" i="9"/>
  <c r="N273" i="9" s="1"/>
  <c r="R272" i="9"/>
  <c r="Q272" i="9"/>
  <c r="P272" i="9"/>
  <c r="O272" i="9"/>
  <c r="I272" i="9"/>
  <c r="N272" i="9" s="1"/>
  <c r="D272" i="9"/>
  <c r="R271" i="9"/>
  <c r="Q271" i="9"/>
  <c r="P271" i="9"/>
  <c r="O271" i="9"/>
  <c r="I271" i="9"/>
  <c r="D271" i="9"/>
  <c r="N271" i="9" s="1"/>
  <c r="R270" i="9"/>
  <c r="Q270" i="9"/>
  <c r="P270" i="9"/>
  <c r="O270" i="9"/>
  <c r="I270" i="9"/>
  <c r="N270" i="9" s="1"/>
  <c r="D270" i="9"/>
  <c r="R269" i="9"/>
  <c r="Q269" i="9"/>
  <c r="P269" i="9"/>
  <c r="O269" i="9"/>
  <c r="I269" i="9"/>
  <c r="D269" i="9"/>
  <c r="N269" i="9" s="1"/>
  <c r="R268" i="9"/>
  <c r="Q268" i="9"/>
  <c r="P268" i="9"/>
  <c r="O268" i="9"/>
  <c r="I268" i="9"/>
  <c r="N268" i="9" s="1"/>
  <c r="D268" i="9"/>
  <c r="R267" i="9"/>
  <c r="Q267" i="9"/>
  <c r="P267" i="9"/>
  <c r="O267" i="9"/>
  <c r="I267" i="9"/>
  <c r="D267" i="9"/>
  <c r="N267" i="9" s="1"/>
  <c r="R265" i="9"/>
  <c r="Q265" i="9"/>
  <c r="P265" i="9"/>
  <c r="O265" i="9"/>
  <c r="I265" i="9"/>
  <c r="N265" i="9" s="1"/>
  <c r="D265" i="9"/>
  <c r="R264" i="9"/>
  <c r="Q264" i="9"/>
  <c r="P264" i="9"/>
  <c r="O264" i="9"/>
  <c r="I264" i="9"/>
  <c r="D264" i="9"/>
  <c r="N264" i="9" s="1"/>
  <c r="R263" i="9"/>
  <c r="Q263" i="9"/>
  <c r="P263" i="9"/>
  <c r="O263" i="9"/>
  <c r="I263" i="9"/>
  <c r="N263" i="9" s="1"/>
  <c r="D263" i="9"/>
  <c r="R262" i="9"/>
  <c r="Q262" i="9"/>
  <c r="P262" i="9"/>
  <c r="O262" i="9"/>
  <c r="I262" i="9"/>
  <c r="D262" i="9"/>
  <c r="N262" i="9" s="1"/>
  <c r="R261" i="9"/>
  <c r="Q261" i="9"/>
  <c r="P261" i="9"/>
  <c r="O261" i="9"/>
  <c r="I261" i="9"/>
  <c r="N261" i="9" s="1"/>
  <c r="D261" i="9"/>
  <c r="R258" i="9"/>
  <c r="Q258" i="9"/>
  <c r="P258" i="9"/>
  <c r="O258" i="9"/>
  <c r="I258" i="9"/>
  <c r="D258" i="9"/>
  <c r="N258" i="9" s="1"/>
  <c r="R257" i="9"/>
  <c r="Q257" i="9"/>
  <c r="P257" i="9"/>
  <c r="O257" i="9"/>
  <c r="I257" i="9"/>
  <c r="N257" i="9" s="1"/>
  <c r="D257" i="9"/>
  <c r="R256" i="9"/>
  <c r="Q256" i="9"/>
  <c r="P256" i="9"/>
  <c r="O256" i="9"/>
  <c r="I256" i="9"/>
  <c r="N256" i="9" s="1"/>
  <c r="D256" i="9"/>
  <c r="R255" i="9"/>
  <c r="Q255" i="9"/>
  <c r="P255" i="9"/>
  <c r="O255" i="9"/>
  <c r="I255" i="9"/>
  <c r="N255" i="9" s="1"/>
  <c r="D255" i="9"/>
  <c r="P254" i="9"/>
  <c r="M254" i="9"/>
  <c r="R254" i="9" s="1"/>
  <c r="L254" i="9"/>
  <c r="Q254" i="9" s="1"/>
  <c r="J254" i="9"/>
  <c r="O254" i="9" s="1"/>
  <c r="I254" i="9"/>
  <c r="N254" i="9" s="1"/>
  <c r="D254" i="9"/>
  <c r="Q253" i="9"/>
  <c r="P253" i="9"/>
  <c r="O253" i="9"/>
  <c r="M253" i="9"/>
  <c r="R253" i="9" s="1"/>
  <c r="I253" i="9"/>
  <c r="N253" i="9" s="1"/>
  <c r="D253" i="9"/>
  <c r="I252" i="9"/>
  <c r="Q251" i="9"/>
  <c r="P251" i="9"/>
  <c r="O251" i="9"/>
  <c r="M251" i="9"/>
  <c r="R251" i="9" s="1"/>
  <c r="D251" i="9"/>
  <c r="R250" i="9"/>
  <c r="Q250" i="9"/>
  <c r="P250" i="9"/>
  <c r="O250" i="9"/>
  <c r="I250" i="9"/>
  <c r="N250" i="9" s="1"/>
  <c r="D250" i="9"/>
  <c r="R249" i="9"/>
  <c r="Q249" i="9"/>
  <c r="P249" i="9"/>
  <c r="O249" i="9"/>
  <c r="I249" i="9"/>
  <c r="D249" i="9"/>
  <c r="N249" i="9" s="1"/>
  <c r="R248" i="9"/>
  <c r="Q248" i="9"/>
  <c r="P248" i="9"/>
  <c r="O248" i="9"/>
  <c r="I248" i="9"/>
  <c r="N248" i="9" s="1"/>
  <c r="D248" i="9"/>
  <c r="R241" i="9"/>
  <c r="Q241" i="9"/>
  <c r="P241" i="9"/>
  <c r="O241" i="9"/>
  <c r="I241" i="9"/>
  <c r="D241" i="9"/>
  <c r="N241" i="9" s="1"/>
  <c r="R240" i="9"/>
  <c r="Q240" i="9"/>
  <c r="P240" i="9"/>
  <c r="O240" i="9"/>
  <c r="I240" i="9"/>
  <c r="N240" i="9" s="1"/>
  <c r="D240" i="9"/>
  <c r="R239" i="9"/>
  <c r="Q239" i="9"/>
  <c r="P239" i="9"/>
  <c r="O239" i="9"/>
  <c r="I239" i="9"/>
  <c r="N239" i="9" s="1"/>
  <c r="D239" i="9"/>
  <c r="R238" i="9"/>
  <c r="Q238" i="9"/>
  <c r="P238" i="9"/>
  <c r="O238" i="9"/>
  <c r="I238" i="9"/>
  <c r="N238" i="9" s="1"/>
  <c r="D238" i="9"/>
  <c r="R237" i="9"/>
  <c r="Q237" i="9"/>
  <c r="P237" i="9"/>
  <c r="O237" i="9"/>
  <c r="I237" i="9"/>
  <c r="N237" i="9" s="1"/>
  <c r="D237" i="9"/>
  <c r="R236" i="9"/>
  <c r="Q236" i="9"/>
  <c r="P236" i="9"/>
  <c r="O236" i="9"/>
  <c r="I236" i="9"/>
  <c r="N236" i="9" s="1"/>
  <c r="D236" i="9"/>
  <c r="R235" i="9"/>
  <c r="Q235" i="9"/>
  <c r="P235" i="9"/>
  <c r="O235" i="9"/>
  <c r="I235" i="9"/>
  <c r="N235" i="9" s="1"/>
  <c r="D235" i="9"/>
  <c r="R234" i="9"/>
  <c r="Q234" i="9"/>
  <c r="P234" i="9"/>
  <c r="O234" i="9"/>
  <c r="I234" i="9"/>
  <c r="N234" i="9" s="1"/>
  <c r="D234" i="9"/>
  <c r="R233" i="9"/>
  <c r="Q233" i="9"/>
  <c r="P233" i="9"/>
  <c r="O233" i="9"/>
  <c r="I233" i="9"/>
  <c r="N233" i="9" s="1"/>
  <c r="D233" i="9"/>
  <c r="R232" i="9"/>
  <c r="Q232" i="9"/>
  <c r="P232" i="9"/>
  <c r="O232" i="9"/>
  <c r="I232" i="9"/>
  <c r="N232" i="9" s="1"/>
  <c r="D232" i="9"/>
  <c r="R231" i="9"/>
  <c r="Q231" i="9"/>
  <c r="P231" i="9"/>
  <c r="O231" i="9"/>
  <c r="I231" i="9"/>
  <c r="N231" i="9" s="1"/>
  <c r="D231" i="9"/>
  <c r="R230" i="9"/>
  <c r="Q230" i="9"/>
  <c r="P230" i="9"/>
  <c r="O230" i="9"/>
  <c r="I230" i="9"/>
  <c r="N230" i="9" s="1"/>
  <c r="D230" i="9"/>
  <c r="R229" i="9"/>
  <c r="Q229" i="9"/>
  <c r="P229" i="9"/>
  <c r="O229" i="9"/>
  <c r="I229" i="9"/>
  <c r="N229" i="9" s="1"/>
  <c r="D229" i="9"/>
  <c r="R228" i="9"/>
  <c r="Q228" i="9"/>
  <c r="P228" i="9"/>
  <c r="O228" i="9"/>
  <c r="I228" i="9"/>
  <c r="D228" i="9"/>
  <c r="N228" i="9" s="1"/>
  <c r="R227" i="9"/>
  <c r="Q227" i="9"/>
  <c r="P227" i="9"/>
  <c r="O227" i="9"/>
  <c r="I227" i="9"/>
  <c r="N227" i="9" s="1"/>
  <c r="D227" i="9"/>
  <c r="R226" i="9"/>
  <c r="Q226" i="9"/>
  <c r="P226" i="9"/>
  <c r="O226" i="9"/>
  <c r="I226" i="9"/>
  <c r="N226" i="9" s="1"/>
  <c r="D226" i="9"/>
  <c r="R225" i="9"/>
  <c r="Q225" i="9"/>
  <c r="P225" i="9"/>
  <c r="O225" i="9"/>
  <c r="I225" i="9"/>
  <c r="N225" i="9" s="1"/>
  <c r="D225" i="9"/>
  <c r="R224" i="9"/>
  <c r="Q224" i="9"/>
  <c r="P224" i="9"/>
  <c r="O224" i="9"/>
  <c r="I224" i="9"/>
  <c r="N224" i="9" s="1"/>
  <c r="D224" i="9"/>
  <c r="R223" i="9"/>
  <c r="Q223" i="9"/>
  <c r="P223" i="9"/>
  <c r="O223" i="9"/>
  <c r="I223" i="9"/>
  <c r="N223" i="9" s="1"/>
  <c r="D223" i="9"/>
  <c r="R222" i="9"/>
  <c r="Q222" i="9"/>
  <c r="P222" i="9"/>
  <c r="O222" i="9"/>
  <c r="I222" i="9"/>
  <c r="N222" i="9" s="1"/>
  <c r="D222" i="9"/>
  <c r="R221" i="9"/>
  <c r="Q221" i="9"/>
  <c r="P221" i="9"/>
  <c r="O221" i="9"/>
  <c r="I221" i="9"/>
  <c r="N221" i="9" s="1"/>
  <c r="D221" i="9"/>
  <c r="R220" i="9"/>
  <c r="Q220" i="9"/>
  <c r="P220" i="9"/>
  <c r="O220" i="9"/>
  <c r="I220" i="9"/>
  <c r="N220" i="9" s="1"/>
  <c r="D220" i="9"/>
  <c r="R219" i="9"/>
  <c r="Q219" i="9"/>
  <c r="P219" i="9"/>
  <c r="O219" i="9"/>
  <c r="I219" i="9"/>
  <c r="N219" i="9" s="1"/>
  <c r="D219" i="9"/>
  <c r="R218" i="9"/>
  <c r="Q218" i="9"/>
  <c r="P218" i="9"/>
  <c r="O218" i="9"/>
  <c r="I218" i="9"/>
  <c r="N218" i="9" s="1"/>
  <c r="D218" i="9"/>
  <c r="R217" i="9"/>
  <c r="Q217" i="9"/>
  <c r="P217" i="9"/>
  <c r="O217" i="9"/>
  <c r="I217" i="9"/>
  <c r="N217" i="9" s="1"/>
  <c r="D217" i="9"/>
  <c r="R216" i="9"/>
  <c r="Q216" i="9"/>
  <c r="P216" i="9"/>
  <c r="O216" i="9"/>
  <c r="I216" i="9"/>
  <c r="N216" i="9" s="1"/>
  <c r="D216" i="9"/>
  <c r="R215" i="9"/>
  <c r="Q215" i="9"/>
  <c r="P215" i="9"/>
  <c r="O215" i="9"/>
  <c r="I215" i="9"/>
  <c r="N215" i="9" s="1"/>
  <c r="D215" i="9"/>
  <c r="R214" i="9"/>
  <c r="Q214" i="9"/>
  <c r="P214" i="9"/>
  <c r="O214" i="9"/>
  <c r="I214" i="9"/>
  <c r="N214" i="9" s="1"/>
  <c r="D214" i="9"/>
  <c r="R213" i="9"/>
  <c r="Q213" i="9"/>
  <c r="P213" i="9"/>
  <c r="O213" i="9"/>
  <c r="I213" i="9"/>
  <c r="N213" i="9" s="1"/>
  <c r="D213" i="9"/>
  <c r="R212" i="9"/>
  <c r="Q212" i="9"/>
  <c r="P212" i="9"/>
  <c r="O212" i="9"/>
  <c r="I212" i="9"/>
  <c r="N212" i="9" s="1"/>
  <c r="D212" i="9"/>
  <c r="R211" i="9"/>
  <c r="Q211" i="9"/>
  <c r="P211" i="9"/>
  <c r="O211" i="9"/>
  <c r="I211" i="9"/>
  <c r="N211" i="9" s="1"/>
  <c r="D211" i="9"/>
  <c r="R210" i="9"/>
  <c r="Q210" i="9"/>
  <c r="P210" i="9"/>
  <c r="O210" i="9"/>
  <c r="I210" i="9"/>
  <c r="N210" i="9" s="1"/>
  <c r="D210" i="9"/>
  <c r="R209" i="9"/>
  <c r="Q209" i="9"/>
  <c r="P209" i="9"/>
  <c r="O209" i="9"/>
  <c r="I209" i="9"/>
  <c r="N209" i="9" s="1"/>
  <c r="D209" i="9"/>
  <c r="R208" i="9"/>
  <c r="Q208" i="9"/>
  <c r="P208" i="9"/>
  <c r="O208" i="9"/>
  <c r="I208" i="9"/>
  <c r="N208" i="9" s="1"/>
  <c r="D208" i="9"/>
  <c r="R207" i="9"/>
  <c r="Q207" i="9"/>
  <c r="P207" i="9"/>
  <c r="O207" i="9"/>
  <c r="I207" i="9"/>
  <c r="N207" i="9" s="1"/>
  <c r="D207" i="9"/>
  <c r="I206" i="9"/>
  <c r="I205" i="9"/>
  <c r="I203" i="9"/>
  <c r="R202" i="9"/>
  <c r="Q202" i="9"/>
  <c r="P202" i="9"/>
  <c r="O202" i="9"/>
  <c r="I202" i="9"/>
  <c r="N202" i="9" s="1"/>
  <c r="D202" i="9"/>
  <c r="R201" i="9"/>
  <c r="Q201" i="9"/>
  <c r="P201" i="9"/>
  <c r="O201" i="9"/>
  <c r="I201" i="9"/>
  <c r="N201" i="9" s="1"/>
  <c r="D201" i="9"/>
  <c r="R200" i="9"/>
  <c r="Q200" i="9"/>
  <c r="P200" i="9"/>
  <c r="O200" i="9"/>
  <c r="I200" i="9"/>
  <c r="N200" i="9" s="1"/>
  <c r="D200" i="9"/>
  <c r="R198" i="9"/>
  <c r="Q198" i="9"/>
  <c r="P198" i="9"/>
  <c r="O198" i="9"/>
  <c r="I198" i="9"/>
  <c r="N198" i="9" s="1"/>
  <c r="D198" i="9"/>
  <c r="R197" i="9"/>
  <c r="Q197" i="9"/>
  <c r="P197" i="9"/>
  <c r="O197" i="9"/>
  <c r="I197" i="9"/>
  <c r="N197" i="9" s="1"/>
  <c r="D197" i="9"/>
  <c r="R196" i="9"/>
  <c r="Q196" i="9"/>
  <c r="P196" i="9"/>
  <c r="O196" i="9"/>
  <c r="I196" i="9"/>
  <c r="N196" i="9" s="1"/>
  <c r="D196" i="9"/>
  <c r="R195" i="9"/>
  <c r="Q195" i="9"/>
  <c r="P195" i="9"/>
  <c r="O195" i="9"/>
  <c r="I195" i="9"/>
  <c r="N195" i="9" s="1"/>
  <c r="D195" i="9"/>
  <c r="R194" i="9"/>
  <c r="Q194" i="9"/>
  <c r="P194" i="9"/>
  <c r="O194" i="9"/>
  <c r="I194" i="9"/>
  <c r="D194" i="9"/>
  <c r="N194" i="9" s="1"/>
  <c r="R193" i="9"/>
  <c r="Q193" i="9"/>
  <c r="P193" i="9"/>
  <c r="O193" i="9"/>
  <c r="I193" i="9"/>
  <c r="N193" i="9" s="1"/>
  <c r="D193" i="9"/>
  <c r="R192" i="9"/>
  <c r="Q192" i="9"/>
  <c r="P192" i="9"/>
  <c r="O192" i="9"/>
  <c r="I192" i="9"/>
  <c r="D192" i="9"/>
  <c r="N192" i="9" s="1"/>
  <c r="R191" i="9"/>
  <c r="Q191" i="9"/>
  <c r="P191" i="9"/>
  <c r="O191" i="9"/>
  <c r="I191" i="9"/>
  <c r="N191" i="9" s="1"/>
  <c r="D191" i="9"/>
  <c r="R190" i="9"/>
  <c r="Q190" i="9"/>
  <c r="P190" i="9"/>
  <c r="O190" i="9"/>
  <c r="I190" i="9"/>
  <c r="D190" i="9"/>
  <c r="N190" i="9" s="1"/>
  <c r="R189" i="9"/>
  <c r="Q189" i="9"/>
  <c r="P189" i="9"/>
  <c r="O189" i="9"/>
  <c r="I189" i="9"/>
  <c r="N189" i="9" s="1"/>
  <c r="D189" i="9"/>
  <c r="R188" i="9"/>
  <c r="Q188" i="9"/>
  <c r="P188" i="9"/>
  <c r="O188" i="9"/>
  <c r="I188" i="9"/>
  <c r="N188" i="9" s="1"/>
  <c r="R187" i="9"/>
  <c r="Q187" i="9"/>
  <c r="P187" i="9"/>
  <c r="O187" i="9"/>
  <c r="I187" i="9"/>
  <c r="N187" i="9" s="1"/>
  <c r="D187" i="9"/>
  <c r="R186" i="9"/>
  <c r="Q186" i="9"/>
  <c r="P186" i="9"/>
  <c r="O186" i="9"/>
  <c r="I186" i="9"/>
  <c r="N186" i="9" s="1"/>
  <c r="D186" i="9"/>
  <c r="R185" i="9"/>
  <c r="Q185" i="9"/>
  <c r="P185" i="9"/>
  <c r="O185" i="9"/>
  <c r="I185" i="9"/>
  <c r="N185" i="9" s="1"/>
  <c r="D185" i="9"/>
  <c r="R184" i="9"/>
  <c r="Q184" i="9"/>
  <c r="P184" i="9"/>
  <c r="O184" i="9"/>
  <c r="I184" i="9"/>
  <c r="N184" i="9" s="1"/>
  <c r="D184" i="9"/>
  <c r="R183" i="9"/>
  <c r="Q183" i="9"/>
  <c r="P183" i="9"/>
  <c r="O183" i="9"/>
  <c r="I183" i="9"/>
  <c r="N183" i="9" s="1"/>
  <c r="D183" i="9"/>
  <c r="R182" i="9"/>
  <c r="Q182" i="9"/>
  <c r="P182" i="9"/>
  <c r="O182" i="9"/>
  <c r="I182" i="9"/>
  <c r="N182" i="9" s="1"/>
  <c r="D182" i="9"/>
  <c r="R181" i="9"/>
  <c r="Q181" i="9"/>
  <c r="P181" i="9"/>
  <c r="O181" i="9"/>
  <c r="I181" i="9"/>
  <c r="N181" i="9" s="1"/>
  <c r="D181" i="9"/>
  <c r="R180" i="9"/>
  <c r="Q180" i="9"/>
  <c r="P180" i="9"/>
  <c r="O180" i="9"/>
  <c r="I180" i="9"/>
  <c r="N180" i="9" s="1"/>
  <c r="D180" i="9"/>
  <c r="R179" i="9"/>
  <c r="Q179" i="9"/>
  <c r="P179" i="9"/>
  <c r="O179" i="9"/>
  <c r="I179" i="9"/>
  <c r="N179" i="9" s="1"/>
  <c r="D179" i="9"/>
  <c r="R178" i="9"/>
  <c r="Q178" i="9"/>
  <c r="P178" i="9"/>
  <c r="O178" i="9"/>
  <c r="I178" i="9"/>
  <c r="N178" i="9" s="1"/>
  <c r="D178" i="9"/>
  <c r="Q177" i="9"/>
  <c r="P177" i="9"/>
  <c r="O177" i="9"/>
  <c r="M177" i="9"/>
  <c r="R177" i="9" s="1"/>
  <c r="I177" i="9"/>
  <c r="N177" i="9" s="1"/>
  <c r="D177" i="9"/>
  <c r="R176" i="9"/>
  <c r="Q176" i="9"/>
  <c r="P176" i="9"/>
  <c r="O176" i="9"/>
  <c r="I176" i="9"/>
  <c r="N176" i="9" s="1"/>
  <c r="D176" i="9"/>
  <c r="R175" i="9"/>
  <c r="Q175" i="9"/>
  <c r="P175" i="9"/>
  <c r="O175" i="9"/>
  <c r="I175" i="9"/>
  <c r="N175" i="9" s="1"/>
  <c r="D175" i="9"/>
  <c r="R174" i="9"/>
  <c r="Q174" i="9"/>
  <c r="P174" i="9"/>
  <c r="O174" i="9"/>
  <c r="I174" i="9"/>
  <c r="D174" i="9"/>
  <c r="N174" i="9" s="1"/>
  <c r="R173" i="9"/>
  <c r="Q173" i="9"/>
  <c r="P173" i="9"/>
  <c r="O173" i="9"/>
  <c r="I173" i="9"/>
  <c r="N173" i="9" s="1"/>
  <c r="D173" i="9"/>
  <c r="R172" i="9"/>
  <c r="Q172" i="9"/>
  <c r="P172" i="9"/>
  <c r="O172" i="9"/>
  <c r="N172" i="9"/>
  <c r="I172" i="9"/>
  <c r="R171" i="9"/>
  <c r="Q171" i="9"/>
  <c r="P171" i="9"/>
  <c r="O171" i="9"/>
  <c r="I171" i="9"/>
  <c r="N171" i="9" s="1"/>
  <c r="R170" i="9"/>
  <c r="Q170" i="9"/>
  <c r="P170" i="9"/>
  <c r="O170" i="9"/>
  <c r="I170" i="9"/>
  <c r="N170" i="9" s="1"/>
  <c r="R169" i="9"/>
  <c r="Q169" i="9"/>
  <c r="P169" i="9"/>
  <c r="O169" i="9"/>
  <c r="I169" i="9"/>
  <c r="N169" i="9" s="1"/>
  <c r="R168" i="9"/>
  <c r="Q168" i="9"/>
  <c r="P168" i="9"/>
  <c r="O168" i="9"/>
  <c r="I168" i="9"/>
  <c r="N168" i="9" s="1"/>
  <c r="R167" i="9"/>
  <c r="Q167" i="9"/>
  <c r="P167" i="9"/>
  <c r="O167" i="9"/>
  <c r="I167" i="9"/>
  <c r="N167" i="9" s="1"/>
  <c r="R166" i="9"/>
  <c r="Q166" i="9"/>
  <c r="P166" i="9"/>
  <c r="O166" i="9"/>
  <c r="I166" i="9"/>
  <c r="N166" i="9" s="1"/>
  <c r="R165" i="9"/>
  <c r="Q165" i="9"/>
  <c r="P165" i="9"/>
  <c r="O165" i="9"/>
  <c r="I165" i="9"/>
  <c r="N165" i="9" s="1"/>
  <c r="R164" i="9"/>
  <c r="Q164" i="9"/>
  <c r="P164" i="9"/>
  <c r="O164" i="9"/>
  <c r="I164" i="9"/>
  <c r="N164" i="9" s="1"/>
  <c r="R163" i="9"/>
  <c r="Q163" i="9"/>
  <c r="P163" i="9"/>
  <c r="O163" i="9"/>
  <c r="I163" i="9"/>
  <c r="N163" i="9" s="1"/>
  <c r="R162" i="9"/>
  <c r="Q162" i="9"/>
  <c r="P162" i="9"/>
  <c r="O162" i="9"/>
  <c r="I162" i="9"/>
  <c r="N162" i="9" s="1"/>
  <c r="R161" i="9"/>
  <c r="Q161" i="9"/>
  <c r="P161" i="9"/>
  <c r="O161" i="9"/>
  <c r="I161" i="9"/>
  <c r="N161" i="9" s="1"/>
  <c r="R160" i="9"/>
  <c r="Q160" i="9"/>
  <c r="P160" i="9"/>
  <c r="O160" i="9"/>
  <c r="I160" i="9"/>
  <c r="N160" i="9" s="1"/>
  <c r="R159" i="9"/>
  <c r="Q159" i="9"/>
  <c r="P159" i="9"/>
  <c r="O159" i="9"/>
  <c r="I159" i="9"/>
  <c r="N159" i="9" s="1"/>
  <c r="R158" i="9"/>
  <c r="Q158" i="9"/>
  <c r="P158" i="9"/>
  <c r="O158" i="9"/>
  <c r="I158" i="9"/>
  <c r="N158" i="9" s="1"/>
  <c r="R157" i="9"/>
  <c r="Q157" i="9"/>
  <c r="P157" i="9"/>
  <c r="O157" i="9"/>
  <c r="I157" i="9"/>
  <c r="N157" i="9" s="1"/>
  <c r="R156" i="9"/>
  <c r="Q156" i="9"/>
  <c r="P156" i="9"/>
  <c r="O156" i="9"/>
  <c r="I156" i="9"/>
  <c r="N156" i="9" s="1"/>
  <c r="R155" i="9"/>
  <c r="Q155" i="9"/>
  <c r="P155" i="9"/>
  <c r="O155" i="9"/>
  <c r="I155" i="9"/>
  <c r="N155" i="9" s="1"/>
  <c r="R154" i="9"/>
  <c r="Q154" i="9"/>
  <c r="P154" i="9"/>
  <c r="O154" i="9"/>
  <c r="I154" i="9"/>
  <c r="N154" i="9" s="1"/>
  <c r="R153" i="9"/>
  <c r="Q153" i="9"/>
  <c r="P153" i="9"/>
  <c r="O153" i="9"/>
  <c r="I153" i="9"/>
  <c r="N153" i="9" s="1"/>
  <c r="R152" i="9"/>
  <c r="Q152" i="9"/>
  <c r="P152" i="9"/>
  <c r="O152" i="9"/>
  <c r="I152" i="9"/>
  <c r="N152" i="9" s="1"/>
  <c r="R151" i="9"/>
  <c r="Q151" i="9"/>
  <c r="P151" i="9"/>
  <c r="O151" i="9"/>
  <c r="I151" i="9"/>
  <c r="N151" i="9" s="1"/>
  <c r="R150" i="9"/>
  <c r="Q150" i="9"/>
  <c r="P150" i="9"/>
  <c r="O150" i="9"/>
  <c r="I150" i="9"/>
  <c r="N150" i="9" s="1"/>
  <c r="R149" i="9"/>
  <c r="Q149" i="9"/>
  <c r="P149" i="9"/>
  <c r="O149" i="9"/>
  <c r="I149" i="9"/>
  <c r="N149" i="9" s="1"/>
  <c r="R148" i="9"/>
  <c r="Q148" i="9"/>
  <c r="P148" i="9"/>
  <c r="O148" i="9"/>
  <c r="I148" i="9"/>
  <c r="N148" i="9" s="1"/>
  <c r="R147" i="9"/>
  <c r="Q147" i="9"/>
  <c r="P147" i="9"/>
  <c r="O147" i="9"/>
  <c r="I147" i="9"/>
  <c r="N147" i="9" s="1"/>
  <c r="R146" i="9"/>
  <c r="Q146" i="9"/>
  <c r="P146" i="9"/>
  <c r="O146" i="9"/>
  <c r="I146" i="9"/>
  <c r="N146" i="9" s="1"/>
  <c r="R145" i="9"/>
  <c r="Q145" i="9"/>
  <c r="P145" i="9"/>
  <c r="O145" i="9"/>
  <c r="I145" i="9"/>
  <c r="N145" i="9" s="1"/>
  <c r="R144" i="9"/>
  <c r="Q144" i="9"/>
  <c r="P144" i="9"/>
  <c r="O144" i="9"/>
  <c r="I144" i="9"/>
  <c r="N144" i="9" s="1"/>
  <c r="R143" i="9"/>
  <c r="Q143" i="9"/>
  <c r="P143" i="9"/>
  <c r="O143" i="9"/>
  <c r="I143" i="9"/>
  <c r="N143" i="9" s="1"/>
  <c r="R142" i="9"/>
  <c r="Q142" i="9"/>
  <c r="P142" i="9"/>
  <c r="O142" i="9"/>
  <c r="I142" i="9"/>
  <c r="N142" i="9" s="1"/>
  <c r="R141" i="9"/>
  <c r="Q141" i="9"/>
  <c r="P141" i="9"/>
  <c r="O141" i="9"/>
  <c r="I141" i="9"/>
  <c r="N141" i="9" s="1"/>
  <c r="R140" i="9"/>
  <c r="Q140" i="9"/>
  <c r="P140" i="9"/>
  <c r="O140" i="9"/>
  <c r="I140" i="9"/>
  <c r="N140" i="9" s="1"/>
  <c r="R139" i="9"/>
  <c r="Q139" i="9"/>
  <c r="P139" i="9"/>
  <c r="O139" i="9"/>
  <c r="I139" i="9"/>
  <c r="N139" i="9" s="1"/>
  <c r="R138" i="9"/>
  <c r="Q138" i="9"/>
  <c r="P138" i="9"/>
  <c r="O138" i="9"/>
  <c r="I138" i="9"/>
  <c r="N138" i="9" s="1"/>
  <c r="R137" i="9"/>
  <c r="Q137" i="9"/>
  <c r="P137" i="9"/>
  <c r="O137" i="9"/>
  <c r="I137" i="9"/>
  <c r="N137" i="9" s="1"/>
  <c r="R136" i="9"/>
  <c r="Q136" i="9"/>
  <c r="P136" i="9"/>
  <c r="O136" i="9"/>
  <c r="I136" i="9"/>
  <c r="N136" i="9" s="1"/>
  <c r="R135" i="9"/>
  <c r="Q135" i="9"/>
  <c r="P135" i="9"/>
  <c r="O135" i="9"/>
  <c r="I135" i="9"/>
  <c r="N135" i="9" s="1"/>
  <c r="R134" i="9"/>
  <c r="Q134" i="9"/>
  <c r="P134" i="9"/>
  <c r="O134" i="9"/>
  <c r="I134" i="9"/>
  <c r="N134" i="9" s="1"/>
  <c r="R133" i="9"/>
  <c r="Q133" i="9"/>
  <c r="P133" i="9"/>
  <c r="O133" i="9"/>
  <c r="I133" i="9"/>
  <c r="N133" i="9" s="1"/>
  <c r="R132" i="9"/>
  <c r="Q132" i="9"/>
  <c r="P132" i="9"/>
  <c r="O132" i="9"/>
  <c r="I132" i="9"/>
  <c r="N132" i="9" s="1"/>
  <c r="R131" i="9"/>
  <c r="Q131" i="9"/>
  <c r="P131" i="9"/>
  <c r="O131" i="9"/>
  <c r="I131" i="9"/>
  <c r="N131" i="9" s="1"/>
  <c r="R130" i="9"/>
  <c r="Q130" i="9"/>
  <c r="P130" i="9"/>
  <c r="O130" i="9"/>
  <c r="I130" i="9"/>
  <c r="N130" i="9" s="1"/>
  <c r="R129" i="9"/>
  <c r="Q129" i="9"/>
  <c r="P129" i="9"/>
  <c r="O129" i="9"/>
  <c r="I129" i="9"/>
  <c r="N129" i="9" s="1"/>
  <c r="R128" i="9"/>
  <c r="Q128" i="9"/>
  <c r="P128" i="9"/>
  <c r="O128" i="9"/>
  <c r="I128" i="9"/>
  <c r="N128" i="9" s="1"/>
  <c r="R127" i="9"/>
  <c r="Q127" i="9"/>
  <c r="P127" i="9"/>
  <c r="O127" i="9"/>
  <c r="I127" i="9"/>
  <c r="N127" i="9" s="1"/>
  <c r="R126" i="9"/>
  <c r="Q126" i="9"/>
  <c r="P126" i="9"/>
  <c r="O126" i="9"/>
  <c r="I126" i="9"/>
  <c r="N126" i="9" s="1"/>
  <c r="R125" i="9"/>
  <c r="Q125" i="9"/>
  <c r="P125" i="9"/>
  <c r="O125" i="9"/>
  <c r="I125" i="9"/>
  <c r="N125" i="9" s="1"/>
  <c r="R124" i="9"/>
  <c r="Q124" i="9"/>
  <c r="P124" i="9"/>
  <c r="O124" i="9"/>
  <c r="I124" i="9"/>
  <c r="N124" i="9" s="1"/>
  <c r="R123" i="9"/>
  <c r="Q123" i="9"/>
  <c r="P123" i="9"/>
  <c r="O123" i="9"/>
  <c r="I123" i="9"/>
  <c r="N123" i="9" s="1"/>
  <c r="R122" i="9"/>
  <c r="Q122" i="9"/>
  <c r="P122" i="9"/>
  <c r="O122" i="9"/>
  <c r="I122" i="9"/>
  <c r="N122" i="9" s="1"/>
  <c r="R121" i="9"/>
  <c r="Q121" i="9"/>
  <c r="P121" i="9"/>
  <c r="O121" i="9"/>
  <c r="I121" i="9"/>
  <c r="N121" i="9" s="1"/>
  <c r="R120" i="9"/>
  <c r="Q120" i="9"/>
  <c r="P120" i="9"/>
  <c r="O120" i="9"/>
  <c r="I120" i="9"/>
  <c r="N120" i="9" s="1"/>
  <c r="R119" i="9"/>
  <c r="Q119" i="9"/>
  <c r="P119" i="9"/>
  <c r="O119" i="9"/>
  <c r="I119" i="9"/>
  <c r="N119" i="9" s="1"/>
  <c r="R118" i="9"/>
  <c r="Q118" i="9"/>
  <c r="P118" i="9"/>
  <c r="O118" i="9"/>
  <c r="I118" i="9"/>
  <c r="N118" i="9" s="1"/>
  <c r="R117" i="9"/>
  <c r="Q117" i="9"/>
  <c r="P117" i="9"/>
  <c r="O117" i="9"/>
  <c r="I117" i="9"/>
  <c r="N117" i="9" s="1"/>
  <c r="R116" i="9"/>
  <c r="Q116" i="9"/>
  <c r="P116" i="9"/>
  <c r="O116" i="9"/>
  <c r="I116" i="9"/>
  <c r="N116" i="9" s="1"/>
  <c r="R115" i="9"/>
  <c r="Q115" i="9"/>
  <c r="P115" i="9"/>
  <c r="O115" i="9"/>
  <c r="I115" i="9"/>
  <c r="N115" i="9" s="1"/>
  <c r="R114" i="9"/>
  <c r="Q114" i="9"/>
  <c r="P114" i="9"/>
  <c r="O114" i="9"/>
  <c r="I114" i="9"/>
  <c r="N114" i="9" s="1"/>
  <c r="R113" i="9"/>
  <c r="Q113" i="9"/>
  <c r="P113" i="9"/>
  <c r="O113" i="9"/>
  <c r="I113" i="9"/>
  <c r="N113" i="9" s="1"/>
  <c r="R112" i="9"/>
  <c r="Q112" i="9"/>
  <c r="P112" i="9"/>
  <c r="O112" i="9"/>
  <c r="I112" i="9"/>
  <c r="N112" i="9" s="1"/>
  <c r="R111" i="9"/>
  <c r="Q111" i="9"/>
  <c r="P111" i="9"/>
  <c r="O111" i="9"/>
  <c r="I111" i="9"/>
  <c r="N111" i="9" s="1"/>
  <c r="R110" i="9"/>
  <c r="Q110" i="9"/>
  <c r="P110" i="9"/>
  <c r="O110" i="9"/>
  <c r="I110" i="9"/>
  <c r="N110" i="9" s="1"/>
  <c r="R109" i="9"/>
  <c r="Q109" i="9"/>
  <c r="P109" i="9"/>
  <c r="O109" i="9"/>
  <c r="I109" i="9"/>
  <c r="N109" i="9" s="1"/>
  <c r="R108" i="9"/>
  <c r="Q108" i="9"/>
  <c r="P108" i="9"/>
  <c r="O108" i="9"/>
  <c r="I108" i="9"/>
  <c r="N108" i="9" s="1"/>
  <c r="R107" i="9"/>
  <c r="Q107" i="9"/>
  <c r="P107" i="9"/>
  <c r="O107" i="9"/>
  <c r="I107" i="9"/>
  <c r="N107" i="9" s="1"/>
  <c r="R106" i="9"/>
  <c r="Q106" i="9"/>
  <c r="P106" i="9"/>
  <c r="O106" i="9"/>
  <c r="I106" i="9"/>
  <c r="N106" i="9" s="1"/>
  <c r="R105" i="9"/>
  <c r="Q105" i="9"/>
  <c r="P105" i="9"/>
  <c r="O105" i="9"/>
  <c r="I105" i="9"/>
  <c r="N105" i="9" s="1"/>
  <c r="R104" i="9"/>
  <c r="Q104" i="9"/>
  <c r="P104" i="9"/>
  <c r="O104" i="9"/>
  <c r="I104" i="9"/>
  <c r="N104" i="9" s="1"/>
  <c r="R103" i="9"/>
  <c r="Q103" i="9"/>
  <c r="P103" i="9"/>
  <c r="O103" i="9"/>
  <c r="I103" i="9"/>
  <c r="N103" i="9" s="1"/>
  <c r="R102" i="9"/>
  <c r="Q102" i="9"/>
  <c r="P102" i="9"/>
  <c r="O102" i="9"/>
  <c r="I102" i="9"/>
  <c r="N102" i="9" s="1"/>
  <c r="R101" i="9"/>
  <c r="Q101" i="9"/>
  <c r="P101" i="9"/>
  <c r="O101" i="9"/>
  <c r="I101" i="9"/>
  <c r="N101" i="9" s="1"/>
  <c r="R100" i="9"/>
  <c r="Q100" i="9"/>
  <c r="P100" i="9"/>
  <c r="O100" i="9"/>
  <c r="I100" i="9"/>
  <c r="N100" i="9" s="1"/>
  <c r="R99" i="9"/>
  <c r="Q99" i="9"/>
  <c r="P99" i="9"/>
  <c r="O99" i="9"/>
  <c r="I99" i="9"/>
  <c r="N99" i="9" s="1"/>
  <c r="R98" i="9"/>
  <c r="Q98" i="9"/>
  <c r="P98" i="9"/>
  <c r="O98" i="9"/>
  <c r="I98" i="9"/>
  <c r="N98" i="9" s="1"/>
  <c r="R97" i="9"/>
  <c r="Q97" i="9"/>
  <c r="P97" i="9"/>
  <c r="O97" i="9"/>
  <c r="I97" i="9"/>
  <c r="N97" i="9" s="1"/>
  <c r="R96" i="9"/>
  <c r="Q96" i="9"/>
  <c r="P96" i="9"/>
  <c r="O96" i="9"/>
  <c r="I96" i="9"/>
  <c r="N96" i="9" s="1"/>
  <c r="R95" i="9"/>
  <c r="Q95" i="9"/>
  <c r="P95" i="9"/>
  <c r="O95" i="9"/>
  <c r="I95" i="9"/>
  <c r="N95" i="9" s="1"/>
  <c r="R94" i="9"/>
  <c r="Q94" i="9"/>
  <c r="P94" i="9"/>
  <c r="O94" i="9"/>
  <c r="I94" i="9"/>
  <c r="N94" i="9" s="1"/>
  <c r="R93" i="9"/>
  <c r="Q93" i="9"/>
  <c r="P93" i="9"/>
  <c r="O93" i="9"/>
  <c r="I93" i="9"/>
  <c r="N93" i="9" s="1"/>
  <c r="R92" i="9"/>
  <c r="Q92" i="9"/>
  <c r="P92" i="9"/>
  <c r="O92" i="9"/>
  <c r="I92" i="9"/>
  <c r="N92" i="9" s="1"/>
  <c r="R91" i="9"/>
  <c r="Q91" i="9"/>
  <c r="P91" i="9"/>
  <c r="O91" i="9"/>
  <c r="I91" i="9"/>
  <c r="N91" i="9" s="1"/>
  <c r="R90" i="9"/>
  <c r="Q90" i="9"/>
  <c r="P90" i="9"/>
  <c r="O90" i="9"/>
  <c r="I90" i="9"/>
  <c r="N90" i="9" s="1"/>
  <c r="R89" i="9"/>
  <c r="Q89" i="9"/>
  <c r="P89" i="9"/>
  <c r="O89" i="9"/>
  <c r="I89" i="9"/>
  <c r="N89" i="9" s="1"/>
  <c r="R88" i="9"/>
  <c r="Q88" i="9"/>
  <c r="P88" i="9"/>
  <c r="O88" i="9"/>
  <c r="I88" i="9"/>
  <c r="N88" i="9" s="1"/>
  <c r="R87" i="9"/>
  <c r="Q87" i="9"/>
  <c r="P87" i="9"/>
  <c r="O87" i="9"/>
  <c r="I87" i="9"/>
  <c r="N87" i="9" s="1"/>
  <c r="R86" i="9"/>
  <c r="Q86" i="9"/>
  <c r="P86" i="9"/>
  <c r="O86" i="9"/>
  <c r="I86" i="9"/>
  <c r="N86" i="9" s="1"/>
  <c r="R85" i="9"/>
  <c r="Q85" i="9"/>
  <c r="P85" i="9"/>
  <c r="O85" i="9"/>
  <c r="I85" i="9"/>
  <c r="N85" i="9" s="1"/>
  <c r="R84" i="9"/>
  <c r="Q84" i="9"/>
  <c r="P84" i="9"/>
  <c r="O84" i="9"/>
  <c r="I84" i="9"/>
  <c r="N84" i="9" s="1"/>
  <c r="R83" i="9"/>
  <c r="Q83" i="9"/>
  <c r="P83" i="9"/>
  <c r="O83" i="9"/>
  <c r="I83" i="9"/>
  <c r="N83" i="9" s="1"/>
  <c r="R82" i="9"/>
  <c r="Q82" i="9"/>
  <c r="P82" i="9"/>
  <c r="O82" i="9"/>
  <c r="I82" i="9"/>
  <c r="N82" i="9" s="1"/>
  <c r="R81" i="9"/>
  <c r="Q81" i="9"/>
  <c r="P81" i="9"/>
  <c r="O81" i="9"/>
  <c r="I81" i="9"/>
  <c r="N81" i="9" s="1"/>
  <c r="R80" i="9"/>
  <c r="Q80" i="9"/>
  <c r="P80" i="9"/>
  <c r="O80" i="9"/>
  <c r="I80" i="9"/>
  <c r="N80" i="9" s="1"/>
  <c r="R79" i="9"/>
  <c r="Q79" i="9"/>
  <c r="P79" i="9"/>
  <c r="O79" i="9"/>
  <c r="I79" i="9"/>
  <c r="N79" i="9" s="1"/>
  <c r="R78" i="9"/>
  <c r="Q78" i="9"/>
  <c r="P78" i="9"/>
  <c r="O78" i="9"/>
  <c r="I78" i="9"/>
  <c r="N78" i="9" s="1"/>
  <c r="R77" i="9"/>
  <c r="Q77" i="9"/>
  <c r="P77" i="9"/>
  <c r="O77" i="9"/>
  <c r="I77" i="9"/>
  <c r="N77" i="9" s="1"/>
  <c r="R76" i="9"/>
  <c r="Q76" i="9"/>
  <c r="P76" i="9"/>
  <c r="O76" i="9"/>
  <c r="I76" i="9"/>
  <c r="N76" i="9" s="1"/>
  <c r="R75" i="9"/>
  <c r="Q75" i="9"/>
  <c r="P75" i="9"/>
  <c r="O75" i="9"/>
  <c r="I75" i="9"/>
  <c r="N75" i="9" s="1"/>
  <c r="R74" i="9"/>
  <c r="Q74" i="9"/>
  <c r="P74" i="9"/>
  <c r="O74" i="9"/>
  <c r="I74" i="9"/>
  <c r="N74" i="9" s="1"/>
  <c r="R73" i="9"/>
  <c r="Q73" i="9"/>
  <c r="P73" i="9"/>
  <c r="O73" i="9"/>
  <c r="I73" i="9"/>
  <c r="N73" i="9" s="1"/>
  <c r="R72" i="9"/>
  <c r="Q72" i="9"/>
  <c r="P72" i="9"/>
  <c r="O72" i="9"/>
  <c r="I72" i="9"/>
  <c r="N72" i="9" s="1"/>
  <c r="R71" i="9"/>
  <c r="Q71" i="9"/>
  <c r="P71" i="9"/>
  <c r="O71" i="9"/>
  <c r="I71" i="9"/>
  <c r="N71" i="9" s="1"/>
  <c r="R70" i="9"/>
  <c r="Q70" i="9"/>
  <c r="P70" i="9"/>
  <c r="O70" i="9"/>
  <c r="I70" i="9"/>
  <c r="N70" i="9" s="1"/>
  <c r="R67" i="9"/>
  <c r="Q67" i="9"/>
  <c r="P67" i="9"/>
  <c r="O67" i="9"/>
  <c r="I67" i="9"/>
  <c r="N67" i="9" s="1"/>
  <c r="D67" i="9"/>
  <c r="R66" i="9"/>
  <c r="Q66" i="9"/>
  <c r="P66" i="9"/>
  <c r="O66" i="9"/>
  <c r="I66" i="9"/>
  <c r="D66" i="9"/>
  <c r="N66" i="9" s="1"/>
  <c r="R65" i="9"/>
  <c r="Q65" i="9"/>
  <c r="P65" i="9"/>
  <c r="O65" i="9"/>
  <c r="I65" i="9"/>
  <c r="N65" i="9" s="1"/>
  <c r="D65" i="9"/>
  <c r="R64" i="9"/>
  <c r="Q64" i="9"/>
  <c r="P64" i="9"/>
  <c r="O64" i="9"/>
  <c r="I64" i="9"/>
  <c r="D64" i="9"/>
  <c r="N64" i="9" s="1"/>
  <c r="R63" i="9"/>
  <c r="Q63" i="9"/>
  <c r="P63" i="9"/>
  <c r="O63" i="9"/>
  <c r="I63" i="9"/>
  <c r="N63" i="9" s="1"/>
  <c r="D63" i="9"/>
  <c r="R62" i="9"/>
  <c r="Q62" i="9"/>
  <c r="P62" i="9"/>
  <c r="O62" i="9"/>
  <c r="I62" i="9"/>
  <c r="D62" i="9"/>
  <c r="N62" i="9" s="1"/>
  <c r="R61" i="9"/>
  <c r="Q61" i="9"/>
  <c r="P61" i="9"/>
  <c r="O61" i="9"/>
  <c r="I61" i="9"/>
  <c r="N61" i="9" s="1"/>
  <c r="D61" i="9"/>
  <c r="R60" i="9"/>
  <c r="Q60" i="9"/>
  <c r="P60" i="9"/>
  <c r="O60" i="9"/>
  <c r="I60" i="9"/>
  <c r="D60" i="9"/>
  <c r="N60" i="9" s="1"/>
  <c r="I59" i="9"/>
  <c r="R58" i="9"/>
  <c r="Q58" i="9"/>
  <c r="P58" i="9"/>
  <c r="O58" i="9"/>
  <c r="I58" i="9"/>
  <c r="D58" i="9"/>
  <c r="N58" i="9" s="1"/>
  <c r="R57" i="9"/>
  <c r="Q57" i="9"/>
  <c r="P57" i="9"/>
  <c r="O57" i="9"/>
  <c r="I57" i="9"/>
  <c r="N57" i="9" s="1"/>
  <c r="D57" i="9"/>
  <c r="I55" i="9"/>
  <c r="R54" i="9"/>
  <c r="Q54" i="9"/>
  <c r="P54" i="9"/>
  <c r="O54" i="9"/>
  <c r="I54" i="9"/>
  <c r="N54" i="9" s="1"/>
  <c r="D54" i="9"/>
  <c r="R53" i="9"/>
  <c r="Q53" i="9"/>
  <c r="P53" i="9"/>
  <c r="O53" i="9"/>
  <c r="I53" i="9"/>
  <c r="D53" i="9"/>
  <c r="N53" i="9" s="1"/>
  <c r="R52" i="9"/>
  <c r="Q52" i="9"/>
  <c r="P52" i="9"/>
  <c r="O52" i="9"/>
  <c r="I52" i="9"/>
  <c r="N52" i="9" s="1"/>
  <c r="D52" i="9"/>
  <c r="AS51" i="9"/>
  <c r="AC51" i="9"/>
  <c r="W51" i="9"/>
  <c r="V51" i="9"/>
  <c r="U51" i="9"/>
  <c r="T51" i="9"/>
  <c r="S51" i="9"/>
  <c r="R51" i="9"/>
  <c r="Q51" i="9"/>
  <c r="P51" i="9"/>
  <c r="O51" i="9"/>
  <c r="M51" i="9"/>
  <c r="L51" i="9"/>
  <c r="K51" i="9"/>
  <c r="J51" i="9"/>
  <c r="H51" i="9"/>
  <c r="G51" i="9"/>
  <c r="F51" i="9"/>
  <c r="E51" i="9"/>
  <c r="D51" i="9"/>
  <c r="R50" i="9"/>
  <c r="Q50" i="9"/>
  <c r="P50" i="9"/>
  <c r="O50" i="9"/>
  <c r="I50" i="9"/>
  <c r="D50" i="9"/>
  <c r="N50" i="9" s="1"/>
  <c r="AV49" i="9"/>
  <c r="AU49" i="9"/>
  <c r="AT49" i="9"/>
  <c r="AS49" i="9"/>
  <c r="AS47" i="9" s="1"/>
  <c r="AR49" i="9"/>
  <c r="AQ49" i="9"/>
  <c r="AP49" i="9"/>
  <c r="AO49" i="9"/>
  <c r="AN49" i="9"/>
  <c r="AM49" i="9"/>
  <c r="AL49" i="9"/>
  <c r="AK49" i="9"/>
  <c r="AJ49" i="9"/>
  <c r="AI49" i="9"/>
  <c r="AH49" i="9"/>
  <c r="AG49" i="9"/>
  <c r="AF49" i="9"/>
  <c r="AE49" i="9"/>
  <c r="AD49" i="9"/>
  <c r="AC49" i="9"/>
  <c r="AB49" i="9"/>
  <c r="AA49" i="9"/>
  <c r="Z49" i="9"/>
  <c r="Y49" i="9"/>
  <c r="X49" i="9"/>
  <c r="W49" i="9"/>
  <c r="V49" i="9"/>
  <c r="U49" i="9"/>
  <c r="T49" i="9"/>
  <c r="S49" i="9"/>
  <c r="Q49" i="9"/>
  <c r="O49" i="9"/>
  <c r="M49" i="9"/>
  <c r="L49" i="9"/>
  <c r="K49" i="9"/>
  <c r="J49" i="9"/>
  <c r="I49" i="9"/>
  <c r="D49" i="9"/>
  <c r="R48" i="9"/>
  <c r="Q48" i="9"/>
  <c r="P48" i="9"/>
  <c r="O48" i="9"/>
  <c r="N48" i="9"/>
  <c r="L47" i="9"/>
  <c r="Q47" i="9" s="1"/>
  <c r="J47" i="9"/>
  <c r="O47" i="9" s="1"/>
  <c r="H47" i="9"/>
  <c r="G47" i="9"/>
  <c r="F47" i="9"/>
  <c r="E47" i="9"/>
  <c r="D47" i="9"/>
  <c r="R46" i="9"/>
  <c r="Q46" i="9"/>
  <c r="P46" i="9"/>
  <c r="O46" i="9"/>
  <c r="I46" i="9"/>
  <c r="N46" i="9" s="1"/>
  <c r="D46" i="9"/>
  <c r="R45" i="9"/>
  <c r="Q45" i="9"/>
  <c r="P45" i="9"/>
  <c r="O45" i="9"/>
  <c r="I45" i="9"/>
  <c r="D45" i="9"/>
  <c r="N45" i="9" s="1"/>
  <c r="R44" i="9"/>
  <c r="Q44" i="9"/>
  <c r="P44" i="9"/>
  <c r="O44" i="9"/>
  <c r="I44" i="9"/>
  <c r="N44" i="9" s="1"/>
  <c r="D44" i="9"/>
  <c r="R43" i="9"/>
  <c r="Q43" i="9"/>
  <c r="P43" i="9"/>
  <c r="O43" i="9"/>
  <c r="I43" i="9"/>
  <c r="D43" i="9"/>
  <c r="N43" i="9" s="1"/>
  <c r="R42" i="9"/>
  <c r="Q42" i="9"/>
  <c r="P42" i="9"/>
  <c r="O42" i="9"/>
  <c r="I42" i="9"/>
  <c r="N42" i="9" s="1"/>
  <c r="D42" i="9"/>
  <c r="R41" i="9"/>
  <c r="Q41" i="9"/>
  <c r="P41" i="9"/>
  <c r="O41" i="9"/>
  <c r="I41" i="9"/>
  <c r="D41" i="9"/>
  <c r="N41" i="9" s="1"/>
  <c r="R40" i="9"/>
  <c r="Q40" i="9"/>
  <c r="P40" i="9"/>
  <c r="O40" i="9"/>
  <c r="I40" i="9"/>
  <c r="N40" i="9" s="1"/>
  <c r="D40" i="9"/>
  <c r="R39" i="9"/>
  <c r="Q39" i="9"/>
  <c r="P39" i="9"/>
  <c r="O39" i="9"/>
  <c r="I39" i="9"/>
  <c r="D39" i="9"/>
  <c r="N39" i="9" s="1"/>
  <c r="R38" i="9"/>
  <c r="Q38" i="9"/>
  <c r="P38" i="9"/>
  <c r="O38" i="9"/>
  <c r="I38" i="9"/>
  <c r="N38" i="9" s="1"/>
  <c r="D38" i="9"/>
  <c r="AS37" i="9"/>
  <c r="W37" i="9"/>
  <c r="V37" i="9"/>
  <c r="U37" i="9"/>
  <c r="T37" i="9"/>
  <c r="S37" i="9"/>
  <c r="M37" i="9"/>
  <c r="L37" i="9"/>
  <c r="Q37" i="9" s="1"/>
  <c r="K37" i="9"/>
  <c r="J37" i="9"/>
  <c r="O37" i="9" s="1"/>
  <c r="H37" i="9"/>
  <c r="R37" i="9" s="1"/>
  <c r="G37" i="9"/>
  <c r="F37" i="9"/>
  <c r="P37" i="9" s="1"/>
  <c r="E37" i="9"/>
  <c r="D37" i="9"/>
  <c r="R36" i="9"/>
  <c r="Q36" i="9"/>
  <c r="P36" i="9"/>
  <c r="O36" i="9"/>
  <c r="I36" i="9"/>
  <c r="N36" i="9" s="1"/>
  <c r="R35" i="9"/>
  <c r="Q35" i="9"/>
  <c r="P35" i="9"/>
  <c r="O35" i="9"/>
  <c r="I35" i="9"/>
  <c r="N35" i="9" s="1"/>
  <c r="D35" i="9"/>
  <c r="R34" i="9"/>
  <c r="Q34" i="9"/>
  <c r="P34" i="9"/>
  <c r="O34" i="9"/>
  <c r="I34" i="9"/>
  <c r="D34" i="9"/>
  <c r="N34" i="9" s="1"/>
  <c r="R33" i="9"/>
  <c r="Q33" i="9"/>
  <c r="P33" i="9"/>
  <c r="O33" i="9"/>
  <c r="I33" i="9"/>
  <c r="N33" i="9" s="1"/>
  <c r="D33" i="9"/>
  <c r="S32" i="9"/>
  <c r="M32" i="9"/>
  <c r="R32" i="9" s="1"/>
  <c r="L32" i="9"/>
  <c r="K32" i="9"/>
  <c r="P32" i="9" s="1"/>
  <c r="J32" i="9"/>
  <c r="I32" i="9"/>
  <c r="H32" i="9"/>
  <c r="G32" i="9"/>
  <c r="Q32" i="9" s="1"/>
  <c r="F32" i="9"/>
  <c r="E32" i="9"/>
  <c r="O32" i="9" s="1"/>
  <c r="R31" i="9"/>
  <c r="Q31" i="9"/>
  <c r="P31" i="9"/>
  <c r="O31" i="9"/>
  <c r="I31" i="9"/>
  <c r="D31" i="9"/>
  <c r="N31" i="9" s="1"/>
  <c r="AS30" i="9"/>
  <c r="AC30" i="9"/>
  <c r="W30" i="9"/>
  <c r="V30" i="9"/>
  <c r="U30" i="9"/>
  <c r="T30" i="9"/>
  <c r="S30" i="9"/>
  <c r="M30" i="9"/>
  <c r="L30" i="9"/>
  <c r="Q30" i="9" s="1"/>
  <c r="K30" i="9"/>
  <c r="J30" i="9"/>
  <c r="O30" i="9" s="1"/>
  <c r="I30" i="9"/>
  <c r="H30" i="9"/>
  <c r="R30" i="9" s="1"/>
  <c r="G30" i="9"/>
  <c r="F30" i="9"/>
  <c r="P30" i="9" s="1"/>
  <c r="E30" i="9"/>
  <c r="D30" i="9"/>
  <c r="N30" i="9" s="1"/>
  <c r="R29" i="9"/>
  <c r="Q29" i="9"/>
  <c r="P29" i="9"/>
  <c r="O29" i="9"/>
  <c r="I29" i="9"/>
  <c r="N29" i="9" s="1"/>
  <c r="D29" i="9"/>
  <c r="R28" i="9"/>
  <c r="Q28" i="9"/>
  <c r="P28" i="9"/>
  <c r="O28" i="9"/>
  <c r="I28" i="9"/>
  <c r="D28" i="9"/>
  <c r="N28" i="9" s="1"/>
  <c r="R27" i="9"/>
  <c r="Q27" i="9"/>
  <c r="P27" i="9"/>
  <c r="O27" i="9"/>
  <c r="I27" i="9"/>
  <c r="N27" i="9" s="1"/>
  <c r="D27" i="9"/>
  <c r="R26" i="9"/>
  <c r="Q26" i="9"/>
  <c r="P26" i="9"/>
  <c r="O26" i="9"/>
  <c r="I26" i="9"/>
  <c r="D26" i="9"/>
  <c r="N26" i="9" s="1"/>
  <c r="R25" i="9"/>
  <c r="Q25" i="9"/>
  <c r="P25" i="9"/>
  <c r="O25" i="9"/>
  <c r="I25" i="9"/>
  <c r="N25" i="9" s="1"/>
  <c r="D25" i="9"/>
  <c r="R24" i="9"/>
  <c r="Q24" i="9"/>
  <c r="P24" i="9"/>
  <c r="O24" i="9"/>
  <c r="I24" i="9"/>
  <c r="D24" i="9"/>
  <c r="N24" i="9" s="1"/>
  <c r="R23" i="9"/>
  <c r="Q23" i="9"/>
  <c r="P23" i="9"/>
  <c r="O23" i="9"/>
  <c r="I23" i="9"/>
  <c r="N23" i="9" s="1"/>
  <c r="D23" i="9"/>
  <c r="R22" i="9"/>
  <c r="Q22" i="9"/>
  <c r="P22" i="9"/>
  <c r="O22" i="9"/>
  <c r="I22" i="9"/>
  <c r="D22" i="9"/>
  <c r="N22" i="9" s="1"/>
  <c r="R21" i="9"/>
  <c r="Q21" i="9"/>
  <c r="P21" i="9"/>
  <c r="O21" i="9"/>
  <c r="I21" i="9"/>
  <c r="N21" i="9" s="1"/>
  <c r="D21" i="9"/>
  <c r="R20" i="9"/>
  <c r="Q20" i="9"/>
  <c r="P20" i="9"/>
  <c r="O20" i="9"/>
  <c r="I20" i="9"/>
  <c r="D20" i="9"/>
  <c r="N20" i="9" s="1"/>
  <c r="R19" i="9"/>
  <c r="Q19" i="9"/>
  <c r="P19" i="9"/>
  <c r="O19" i="9"/>
  <c r="I19" i="9"/>
  <c r="N19" i="9" s="1"/>
  <c r="D19" i="9"/>
  <c r="AS18" i="9"/>
  <c r="AC18" i="9"/>
  <c r="W18" i="9"/>
  <c r="V18" i="9"/>
  <c r="U18" i="9"/>
  <c r="T18" i="9"/>
  <c r="S18" i="9"/>
  <c r="M18" i="9"/>
  <c r="R18" i="9" s="1"/>
  <c r="L18" i="9"/>
  <c r="K18" i="9"/>
  <c r="P18" i="9" s="1"/>
  <c r="J18" i="9"/>
  <c r="I18" i="9"/>
  <c r="H18" i="9"/>
  <c r="G18" i="9"/>
  <c r="Q18" i="9" s="1"/>
  <c r="F18" i="9"/>
  <c r="E18" i="9"/>
  <c r="O18" i="9" s="1"/>
  <c r="AS17" i="9"/>
  <c r="AC17" i="9"/>
  <c r="W17" i="9"/>
  <c r="V17" i="9"/>
  <c r="U17" i="9"/>
  <c r="T17" i="9"/>
  <c r="S17" i="9"/>
  <c r="M17" i="9"/>
  <c r="R17" i="9" s="1"/>
  <c r="L17" i="9"/>
  <c r="K17" i="9"/>
  <c r="P17" i="9" s="1"/>
  <c r="J17" i="9"/>
  <c r="I17" i="9"/>
  <c r="H17" i="9"/>
  <c r="G17" i="9"/>
  <c r="Q17" i="9" s="1"/>
  <c r="F17" i="9"/>
  <c r="E17" i="9"/>
  <c r="O17" i="9" s="1"/>
  <c r="AS16" i="9"/>
  <c r="AC16" i="9"/>
  <c r="W16" i="9"/>
  <c r="V16" i="9"/>
  <c r="U16" i="9"/>
  <c r="T16" i="9"/>
  <c r="S16" i="9"/>
  <c r="L16" i="9"/>
  <c r="J16" i="9"/>
  <c r="H16" i="9"/>
  <c r="G16" i="9"/>
  <c r="Q16" i="9" s="1"/>
  <c r="F16" i="9"/>
  <c r="E16" i="9"/>
  <c r="O16" i="9" s="1"/>
  <c r="E303" i="8"/>
  <c r="S303" i="8" s="1"/>
  <c r="E302" i="8"/>
  <c r="S302" i="8" s="1"/>
  <c r="E301" i="8"/>
  <c r="S301" i="8" s="1"/>
  <c r="E300" i="8"/>
  <c r="S300" i="8" s="1"/>
  <c r="E299" i="8"/>
  <c r="S299" i="8" s="1"/>
  <c r="E298" i="8"/>
  <c r="S298" i="8" s="1"/>
  <c r="E297" i="8"/>
  <c r="S297" i="8" s="1"/>
  <c r="E296" i="8"/>
  <c r="S296" i="8" s="1"/>
  <c r="E295" i="8"/>
  <c r="S295" i="8" s="1"/>
  <c r="E294" i="8"/>
  <c r="S294" i="8" s="1"/>
  <c r="E293" i="8"/>
  <c r="S293" i="8" s="1"/>
  <c r="E292" i="8"/>
  <c r="S292" i="8" s="1"/>
  <c r="E291" i="8"/>
  <c r="S291" i="8" s="1"/>
  <c r="E290" i="8"/>
  <c r="S290" i="8" s="1"/>
  <c r="E289" i="8"/>
  <c r="S289" i="8" s="1"/>
  <c r="E288" i="8"/>
  <c r="S288" i="8" s="1"/>
  <c r="E287" i="8"/>
  <c r="S287" i="8" s="1"/>
  <c r="E286" i="8"/>
  <c r="S286" i="8" s="1"/>
  <c r="E285" i="8"/>
  <c r="S285" i="8" s="1"/>
  <c r="E284" i="8"/>
  <c r="S284" i="8" s="1"/>
  <c r="E283" i="8"/>
  <c r="E282" i="8"/>
  <c r="E281" i="8"/>
  <c r="E280" i="8"/>
  <c r="E279" i="8"/>
  <c r="S279" i="8" s="1"/>
  <c r="E278" i="8"/>
  <c r="S278" i="8" s="1"/>
  <c r="E277" i="8"/>
  <c r="S277" i="8" s="1"/>
  <c r="E276" i="8"/>
  <c r="S276" i="8" s="1"/>
  <c r="E275" i="8"/>
  <c r="E274" i="8"/>
  <c r="S274" i="8" s="1"/>
  <c r="E273" i="8"/>
  <c r="S273" i="8" s="1"/>
  <c r="E272" i="8"/>
  <c r="S272" i="8" s="1"/>
  <c r="E271" i="8"/>
  <c r="S271" i="8" s="1"/>
  <c r="E270" i="8"/>
  <c r="S270" i="8" s="1"/>
  <c r="E269" i="8"/>
  <c r="S269" i="8" s="1"/>
  <c r="E268" i="8"/>
  <c r="S268" i="8" s="1"/>
  <c r="E267" i="8"/>
  <c r="S267" i="8" s="1"/>
  <c r="E266" i="8"/>
  <c r="S266" i="8" s="1"/>
  <c r="E265" i="8"/>
  <c r="E264" i="8"/>
  <c r="E263" i="8"/>
  <c r="S263" i="8" s="1"/>
  <c r="E262" i="8"/>
  <c r="S262" i="8" s="1"/>
  <c r="E261" i="8"/>
  <c r="S261" i="8" s="1"/>
  <c r="E260" i="8"/>
  <c r="S260" i="8" s="1"/>
  <c r="E259" i="8"/>
  <c r="S259" i="8" s="1"/>
  <c r="E258" i="8"/>
  <c r="S258" i="8" s="1"/>
  <c r="M257" i="8"/>
  <c r="K257" i="8"/>
  <c r="G257" i="8"/>
  <c r="E257" i="8" s="1"/>
  <c r="S257" i="8" s="1"/>
  <c r="M256" i="8"/>
  <c r="K256" i="8"/>
  <c r="E256" i="8" s="1"/>
  <c r="E255" i="8"/>
  <c r="S255" i="8" s="1"/>
  <c r="E254" i="8"/>
  <c r="S254" i="8" s="1"/>
  <c r="E253" i="8"/>
  <c r="S253" i="8" s="1"/>
  <c r="E252" i="8"/>
  <c r="S252" i="8" s="1"/>
  <c r="E251" i="8"/>
  <c r="S251" i="8" s="1"/>
  <c r="E250" i="8"/>
  <c r="E249" i="8"/>
  <c r="E248" i="8"/>
  <c r="E247" i="8"/>
  <c r="E246" i="8"/>
  <c r="E245" i="8"/>
  <c r="S245" i="8" s="1"/>
  <c r="E244" i="8"/>
  <c r="S244" i="8" s="1"/>
  <c r="E242" i="8"/>
  <c r="S242" i="8" s="1"/>
  <c r="E241" i="8"/>
  <c r="S241" i="8" s="1"/>
  <c r="E240" i="8"/>
  <c r="S240" i="8" s="1"/>
  <c r="E239" i="8"/>
  <c r="S239" i="8" s="1"/>
  <c r="E238" i="8"/>
  <c r="S238" i="8" s="1"/>
  <c r="E237" i="8"/>
  <c r="S237" i="8" s="1"/>
  <c r="E236" i="8"/>
  <c r="S236" i="8" s="1"/>
  <c r="E235" i="8"/>
  <c r="S235" i="8" s="1"/>
  <c r="E234" i="8"/>
  <c r="S234" i="8" s="1"/>
  <c r="E233" i="8"/>
  <c r="S233" i="8" s="1"/>
  <c r="E232" i="8"/>
  <c r="S232" i="8" s="1"/>
  <c r="E231" i="8"/>
  <c r="S231" i="8" s="1"/>
  <c r="E230" i="8"/>
  <c r="S230" i="8" s="1"/>
  <c r="E229" i="8"/>
  <c r="S229" i="8" s="1"/>
  <c r="E228" i="8"/>
  <c r="S228" i="8" s="1"/>
  <c r="E227" i="8"/>
  <c r="S227" i="8" s="1"/>
  <c r="E226" i="8"/>
  <c r="S226" i="8" s="1"/>
  <c r="E225" i="8"/>
  <c r="S225" i="8" s="1"/>
  <c r="E224" i="8"/>
  <c r="S224" i="8" s="1"/>
  <c r="E223" i="8"/>
  <c r="S223" i="8" s="1"/>
  <c r="E222" i="8"/>
  <c r="S222" i="8" s="1"/>
  <c r="E221" i="8"/>
  <c r="S221" i="8" s="1"/>
  <c r="E220" i="8"/>
  <c r="S220" i="8" s="1"/>
  <c r="E219" i="8"/>
  <c r="S219" i="8" s="1"/>
  <c r="E218" i="8"/>
  <c r="E217" i="8"/>
  <c r="S217" i="8" s="1"/>
  <c r="E216" i="8"/>
  <c r="S216" i="8" s="1"/>
  <c r="E215" i="8"/>
  <c r="S215" i="8" s="1"/>
  <c r="E214" i="8"/>
  <c r="S214" i="8" s="1"/>
  <c r="E213" i="8"/>
  <c r="S213" i="8" s="1"/>
  <c r="E212" i="8"/>
  <c r="S212" i="8" s="1"/>
  <c r="E211" i="8"/>
  <c r="S211" i="8" s="1"/>
  <c r="E210" i="8"/>
  <c r="S210" i="8" s="1"/>
  <c r="E209" i="8"/>
  <c r="S209" i="8" s="1"/>
  <c r="E208" i="8"/>
  <c r="S208" i="8" s="1"/>
  <c r="E207" i="8"/>
  <c r="S207" i="8" s="1"/>
  <c r="E206" i="8"/>
  <c r="S206" i="8" s="1"/>
  <c r="E205" i="8"/>
  <c r="S205" i="8" s="1"/>
  <c r="E204" i="8"/>
  <c r="S204" i="8" s="1"/>
  <c r="E203" i="8"/>
  <c r="S203" i="8" s="1"/>
  <c r="E202" i="8"/>
  <c r="S202" i="8" s="1"/>
  <c r="E201" i="8"/>
  <c r="S201" i="8" s="1"/>
  <c r="E200" i="8"/>
  <c r="S200" i="8" s="1"/>
  <c r="E199" i="8"/>
  <c r="S199" i="8" s="1"/>
  <c r="E198" i="8"/>
  <c r="S198" i="8" s="1"/>
  <c r="E197" i="8"/>
  <c r="S197" i="8" s="1"/>
  <c r="E196" i="8"/>
  <c r="S196" i="8" s="1"/>
  <c r="E195" i="8"/>
  <c r="S195" i="8" s="1"/>
  <c r="E194" i="8"/>
  <c r="S194" i="8" s="1"/>
  <c r="E193" i="8"/>
  <c r="S193" i="8" s="1"/>
  <c r="E192" i="8"/>
  <c r="S192" i="8" s="1"/>
  <c r="E191" i="8"/>
  <c r="S191" i="8" s="1"/>
  <c r="E190" i="8"/>
  <c r="S190" i="8" s="1"/>
  <c r="E189" i="8"/>
  <c r="S189" i="8" s="1"/>
  <c r="E188" i="8"/>
  <c r="S188" i="8" s="1"/>
  <c r="E187" i="8"/>
  <c r="S187" i="8" s="1"/>
  <c r="E186" i="8"/>
  <c r="S186" i="8" s="1"/>
  <c r="E184" i="8"/>
  <c r="S184" i="8" s="1"/>
  <c r="E183" i="8"/>
  <c r="S183" i="8" s="1"/>
  <c r="E182" i="8"/>
  <c r="S182" i="8" s="1"/>
  <c r="E181" i="8"/>
  <c r="S181" i="8" s="1"/>
  <c r="E180" i="8"/>
  <c r="S180" i="8" s="1"/>
  <c r="E179" i="8"/>
  <c r="S179" i="8" s="1"/>
  <c r="E178" i="8"/>
  <c r="S178" i="8" s="1"/>
  <c r="E177" i="8"/>
  <c r="S177" i="8" s="1"/>
  <c r="E176" i="8"/>
  <c r="S176" i="8" s="1"/>
  <c r="E175" i="8"/>
  <c r="S175" i="8" s="1"/>
  <c r="E174" i="8"/>
  <c r="S174" i="8" s="1"/>
  <c r="E173" i="8"/>
  <c r="S173" i="8" s="1"/>
  <c r="E172" i="8"/>
  <c r="S172" i="8" s="1"/>
  <c r="E171" i="8"/>
  <c r="S171" i="8" s="1"/>
  <c r="E170" i="8"/>
  <c r="S170" i="8" s="1"/>
  <c r="E169" i="8"/>
  <c r="S169" i="8" s="1"/>
  <c r="E168" i="8"/>
  <c r="S168" i="8" s="1"/>
  <c r="E167" i="8"/>
  <c r="S167" i="8" s="1"/>
  <c r="E166" i="8"/>
  <c r="S166" i="8" s="1"/>
  <c r="E165" i="8"/>
  <c r="S165" i="8" s="1"/>
  <c r="E164" i="8"/>
  <c r="S164" i="8" s="1"/>
  <c r="E163" i="8"/>
  <c r="S163" i="8" s="1"/>
  <c r="E162" i="8"/>
  <c r="S162" i="8" s="1"/>
  <c r="E161" i="8"/>
  <c r="S161" i="8" s="1"/>
  <c r="E160" i="8"/>
  <c r="S160" i="8" s="1"/>
  <c r="E159" i="8"/>
  <c r="S159" i="8" s="1"/>
  <c r="E158" i="8"/>
  <c r="S158" i="8" s="1"/>
  <c r="E157" i="8"/>
  <c r="S157" i="8" s="1"/>
  <c r="E156" i="8"/>
  <c r="S156" i="8" s="1"/>
  <c r="E155" i="8"/>
  <c r="S155" i="8" s="1"/>
  <c r="E154" i="8"/>
  <c r="S154" i="8" s="1"/>
  <c r="E153" i="8"/>
  <c r="S153" i="8" s="1"/>
  <c r="E152" i="8"/>
  <c r="S152" i="8" s="1"/>
  <c r="E151" i="8"/>
  <c r="S151" i="8" s="1"/>
  <c r="E150" i="8"/>
  <c r="S150" i="8" s="1"/>
  <c r="E149" i="8"/>
  <c r="S149" i="8" s="1"/>
  <c r="E148" i="8"/>
  <c r="S148" i="8" s="1"/>
  <c r="E147" i="8"/>
  <c r="S147" i="8" s="1"/>
  <c r="E146" i="8"/>
  <c r="S146" i="8" s="1"/>
  <c r="E145" i="8"/>
  <c r="S145" i="8" s="1"/>
  <c r="E144" i="8"/>
  <c r="S144" i="8" s="1"/>
  <c r="E143" i="8"/>
  <c r="S143" i="8" s="1"/>
  <c r="E142" i="8"/>
  <c r="S142" i="8" s="1"/>
  <c r="E141" i="8"/>
  <c r="S141" i="8" s="1"/>
  <c r="E140" i="8"/>
  <c r="S140" i="8" s="1"/>
  <c r="E139" i="8"/>
  <c r="S139" i="8" s="1"/>
  <c r="E138" i="8"/>
  <c r="S138" i="8" s="1"/>
  <c r="E137" i="8"/>
  <c r="S137" i="8" s="1"/>
  <c r="E136" i="8"/>
  <c r="S136" i="8" s="1"/>
  <c r="E135" i="8"/>
  <c r="S135" i="8" s="1"/>
  <c r="E134" i="8"/>
  <c r="S134" i="8" s="1"/>
  <c r="E133" i="8"/>
  <c r="S133" i="8" s="1"/>
  <c r="E132" i="8"/>
  <c r="S132" i="8" s="1"/>
  <c r="E131" i="8"/>
  <c r="S131" i="8" s="1"/>
  <c r="E130" i="8"/>
  <c r="S130" i="8" s="1"/>
  <c r="E129" i="8"/>
  <c r="S129" i="8" s="1"/>
  <c r="E128" i="8"/>
  <c r="S128" i="8" s="1"/>
  <c r="E127" i="8"/>
  <c r="S127" i="8" s="1"/>
  <c r="E126" i="8"/>
  <c r="S126" i="8" s="1"/>
  <c r="E125" i="8"/>
  <c r="S125" i="8" s="1"/>
  <c r="E124" i="8"/>
  <c r="S124" i="8" s="1"/>
  <c r="E123" i="8"/>
  <c r="S123" i="8" s="1"/>
  <c r="E122" i="8"/>
  <c r="S122" i="8" s="1"/>
  <c r="E121" i="8"/>
  <c r="S121" i="8" s="1"/>
  <c r="E120" i="8"/>
  <c r="S120" i="8" s="1"/>
  <c r="E119" i="8"/>
  <c r="S119" i="8" s="1"/>
  <c r="E118" i="8"/>
  <c r="S118" i="8" s="1"/>
  <c r="E117" i="8"/>
  <c r="S117" i="8" s="1"/>
  <c r="E116" i="8"/>
  <c r="S116" i="8" s="1"/>
  <c r="E115" i="8"/>
  <c r="S115" i="8" s="1"/>
  <c r="E114" i="8"/>
  <c r="S114" i="8" s="1"/>
  <c r="E113" i="8"/>
  <c r="S113" i="8" s="1"/>
  <c r="E112" i="8"/>
  <c r="S112" i="8" s="1"/>
  <c r="E111" i="8"/>
  <c r="S111" i="8" s="1"/>
  <c r="E110" i="8"/>
  <c r="S110" i="8" s="1"/>
  <c r="E109" i="8"/>
  <c r="S109" i="8" s="1"/>
  <c r="E108" i="8"/>
  <c r="S108" i="8" s="1"/>
  <c r="E107" i="8"/>
  <c r="S107" i="8" s="1"/>
  <c r="E106" i="8"/>
  <c r="S106" i="8" s="1"/>
  <c r="E105" i="8"/>
  <c r="S105" i="8" s="1"/>
  <c r="E104" i="8"/>
  <c r="S104" i="8" s="1"/>
  <c r="E103" i="8"/>
  <c r="S103" i="8" s="1"/>
  <c r="E102" i="8"/>
  <c r="S102" i="8" s="1"/>
  <c r="E101" i="8"/>
  <c r="S101" i="8" s="1"/>
  <c r="E100" i="8"/>
  <c r="S100" i="8" s="1"/>
  <c r="E99" i="8"/>
  <c r="S99" i="8" s="1"/>
  <c r="E98" i="8"/>
  <c r="S98" i="8" s="1"/>
  <c r="E97" i="8"/>
  <c r="S97" i="8" s="1"/>
  <c r="E96" i="8"/>
  <c r="S96" i="8" s="1"/>
  <c r="E95" i="8"/>
  <c r="S95" i="8" s="1"/>
  <c r="E94" i="8"/>
  <c r="S94" i="8" s="1"/>
  <c r="E93" i="8"/>
  <c r="S93" i="8" s="1"/>
  <c r="E92" i="8"/>
  <c r="S92" i="8" s="1"/>
  <c r="E91" i="8"/>
  <c r="S91" i="8" s="1"/>
  <c r="E90" i="8"/>
  <c r="S90" i="8" s="1"/>
  <c r="E89" i="8"/>
  <c r="S89" i="8" s="1"/>
  <c r="E88" i="8"/>
  <c r="S88" i="8" s="1"/>
  <c r="E87" i="8"/>
  <c r="S87" i="8" s="1"/>
  <c r="E86" i="8"/>
  <c r="S86" i="8" s="1"/>
  <c r="E85" i="8"/>
  <c r="S85" i="8" s="1"/>
  <c r="E84" i="8"/>
  <c r="S84" i="8" s="1"/>
  <c r="E83" i="8"/>
  <c r="S83" i="8" s="1"/>
  <c r="E82" i="8"/>
  <c r="S82" i="8" s="1"/>
  <c r="E81" i="8"/>
  <c r="S81" i="8" s="1"/>
  <c r="E80" i="8"/>
  <c r="S80" i="8" s="1"/>
  <c r="E79" i="8"/>
  <c r="S79" i="8" s="1"/>
  <c r="E78" i="8"/>
  <c r="S78" i="8" s="1"/>
  <c r="E77" i="8"/>
  <c r="S77" i="8" s="1"/>
  <c r="E76" i="8"/>
  <c r="S76" i="8" s="1"/>
  <c r="E73" i="8"/>
  <c r="S73" i="8" s="1"/>
  <c r="E72" i="8"/>
  <c r="S72" i="8" s="1"/>
  <c r="M71" i="8"/>
  <c r="E71" i="8"/>
  <c r="S71" i="8" s="1"/>
  <c r="E70" i="8"/>
  <c r="S70" i="8" s="1"/>
  <c r="E69" i="8"/>
  <c r="S69" i="8" s="1"/>
  <c r="E68" i="8"/>
  <c r="S68" i="8" s="1"/>
  <c r="E67" i="8"/>
  <c r="S67" i="8" s="1"/>
  <c r="E66" i="8"/>
  <c r="S66" i="8" s="1"/>
  <c r="E65" i="8"/>
  <c r="S65" i="8" s="1"/>
  <c r="E64" i="8"/>
  <c r="S64" i="8" s="1"/>
  <c r="E63" i="8"/>
  <c r="S63" i="8" s="1"/>
  <c r="E61" i="8"/>
  <c r="S61" i="8" s="1"/>
  <c r="E60" i="8"/>
  <c r="S60" i="8" s="1"/>
  <c r="E59" i="8"/>
  <c r="S59" i="8" s="1"/>
  <c r="E58" i="8"/>
  <c r="S58" i="8" s="1"/>
  <c r="Q57" i="8"/>
  <c r="P57" i="8"/>
  <c r="O57" i="8"/>
  <c r="N57" i="8"/>
  <c r="M57" i="8"/>
  <c r="L57" i="8"/>
  <c r="K57" i="8"/>
  <c r="J57" i="8"/>
  <c r="I57" i="8"/>
  <c r="H57" i="8"/>
  <c r="G57" i="8"/>
  <c r="F57" i="8"/>
  <c r="D57" i="8"/>
  <c r="C57" i="8"/>
  <c r="S56" i="8"/>
  <c r="R56" i="8"/>
  <c r="E55" i="8"/>
  <c r="S55" i="8" s="1"/>
  <c r="D55" i="8"/>
  <c r="D54" i="8" s="1"/>
  <c r="D53" i="8" s="1"/>
  <c r="Q54" i="8"/>
  <c r="Q53" i="8" s="1"/>
  <c r="P54" i="8"/>
  <c r="O54" i="8"/>
  <c r="O53" i="8" s="1"/>
  <c r="N54" i="8"/>
  <c r="N53" i="8" s="1"/>
  <c r="M54" i="8"/>
  <c r="L54" i="8"/>
  <c r="K54" i="8"/>
  <c r="K53" i="8" s="1"/>
  <c r="J54" i="8"/>
  <c r="J53" i="8" s="1"/>
  <c r="I54" i="8"/>
  <c r="H54" i="8"/>
  <c r="G54" i="8"/>
  <c r="G53" i="8" s="1"/>
  <c r="F54" i="8"/>
  <c r="F53" i="8" s="1"/>
  <c r="C54" i="8"/>
  <c r="C53" i="8" s="1"/>
  <c r="P53" i="8"/>
  <c r="M53" i="8"/>
  <c r="L53" i="8"/>
  <c r="I53" i="8"/>
  <c r="H53" i="8"/>
  <c r="E52" i="8"/>
  <c r="S52" i="8" s="1"/>
  <c r="D52" i="8"/>
  <c r="E51" i="8"/>
  <c r="D51" i="8"/>
  <c r="E50" i="8"/>
  <c r="D50" i="8"/>
  <c r="E49" i="8"/>
  <c r="D49" i="8"/>
  <c r="E48" i="8"/>
  <c r="D48" i="8"/>
  <c r="E47" i="8"/>
  <c r="T47" i="8" s="1"/>
  <c r="D47" i="8"/>
  <c r="C47" i="8"/>
  <c r="E46" i="8"/>
  <c r="T46" i="8" s="1"/>
  <c r="D46" i="8"/>
  <c r="E45" i="8"/>
  <c r="D45" i="8"/>
  <c r="E44" i="8"/>
  <c r="D44" i="8"/>
  <c r="Q43" i="8"/>
  <c r="P43" i="8"/>
  <c r="O43" i="8"/>
  <c r="N43" i="8"/>
  <c r="M43" i="8"/>
  <c r="L43" i="8"/>
  <c r="K43" i="8"/>
  <c r="J43" i="8"/>
  <c r="I43" i="8"/>
  <c r="H43" i="8"/>
  <c r="G43" i="8"/>
  <c r="F43" i="8"/>
  <c r="C43" i="8"/>
  <c r="Q42" i="8"/>
  <c r="P42" i="8"/>
  <c r="O42" i="8"/>
  <c r="N42" i="8"/>
  <c r="L42" i="8"/>
  <c r="K42" i="8"/>
  <c r="J42" i="8"/>
  <c r="I42" i="8"/>
  <c r="H42" i="8"/>
  <c r="G42" i="8"/>
  <c r="F42" i="8"/>
  <c r="E42" i="8"/>
  <c r="S42" i="8" s="1"/>
  <c r="D42" i="8"/>
  <c r="C42" i="8"/>
  <c r="R42" i="8" s="1"/>
  <c r="E41" i="8"/>
  <c r="T41" i="8" s="1"/>
  <c r="D41" i="8"/>
  <c r="E40" i="8"/>
  <c r="D40" i="8"/>
  <c r="E39" i="8"/>
  <c r="S39" i="8" s="1"/>
  <c r="D39" i="8"/>
  <c r="Q38" i="8"/>
  <c r="P38" i="8"/>
  <c r="O38" i="8"/>
  <c r="N38" i="8"/>
  <c r="M38" i="8"/>
  <c r="L38" i="8"/>
  <c r="K38" i="8"/>
  <c r="J38" i="8"/>
  <c r="I38" i="8"/>
  <c r="H38" i="8"/>
  <c r="G38" i="8"/>
  <c r="F38" i="8"/>
  <c r="C38" i="8"/>
  <c r="E37" i="8"/>
  <c r="E36" i="8" s="1"/>
  <c r="D37" i="8"/>
  <c r="D36" i="8" s="1"/>
  <c r="Q36" i="8"/>
  <c r="P36" i="8"/>
  <c r="O36" i="8"/>
  <c r="N36" i="8"/>
  <c r="M36" i="8"/>
  <c r="L36" i="8"/>
  <c r="K36" i="8"/>
  <c r="J36" i="8"/>
  <c r="I36" i="8"/>
  <c r="H36" i="8"/>
  <c r="G36" i="8"/>
  <c r="F36" i="8"/>
  <c r="C36" i="8"/>
  <c r="E35" i="8"/>
  <c r="S35" i="8" s="1"/>
  <c r="D35" i="8"/>
  <c r="E34" i="8"/>
  <c r="S34" i="8" s="1"/>
  <c r="D34" i="8"/>
  <c r="E33" i="8"/>
  <c r="S33" i="8" s="1"/>
  <c r="D33" i="8"/>
  <c r="E32" i="8"/>
  <c r="S32" i="8" s="1"/>
  <c r="D32" i="8"/>
  <c r="E31" i="8"/>
  <c r="D31" i="8"/>
  <c r="E30" i="8"/>
  <c r="S30" i="8" s="1"/>
  <c r="D30" i="8"/>
  <c r="E29" i="8"/>
  <c r="S29" i="8" s="1"/>
  <c r="D29" i="8"/>
  <c r="E28" i="8"/>
  <c r="S28" i="8" s="1"/>
  <c r="D28" i="8"/>
  <c r="E27" i="8"/>
  <c r="D27" i="8"/>
  <c r="E26" i="8"/>
  <c r="S26" i="8" s="1"/>
  <c r="D26" i="8"/>
  <c r="E25" i="8"/>
  <c r="S25" i="8" s="1"/>
  <c r="D25" i="8"/>
  <c r="Q24" i="8"/>
  <c r="P24" i="8"/>
  <c r="O24" i="8"/>
  <c r="N24" i="8"/>
  <c r="N23" i="8" s="1"/>
  <c r="M24" i="8"/>
  <c r="L24" i="8"/>
  <c r="K24" i="8"/>
  <c r="J24" i="8"/>
  <c r="J23" i="8" s="1"/>
  <c r="I24" i="8"/>
  <c r="H24" i="8"/>
  <c r="G24" i="8"/>
  <c r="F24" i="8"/>
  <c r="C24" i="8"/>
  <c r="U17" i="8"/>
  <c r="T28" i="8" l="1"/>
  <c r="E24" i="8"/>
  <c r="T36" i="8"/>
  <c r="D24" i="8"/>
  <c r="P23" i="8"/>
  <c r="P22" i="8" s="1"/>
  <c r="P17" i="8" s="1"/>
  <c r="T39" i="8"/>
  <c r="R30" i="8"/>
  <c r="H23" i="8"/>
  <c r="H22" i="8" s="1"/>
  <c r="H17" i="8" s="1"/>
  <c r="L23" i="8"/>
  <c r="L22" i="8" s="1"/>
  <c r="T34" i="8"/>
  <c r="D38" i="8"/>
  <c r="S40" i="8"/>
  <c r="R40" i="8"/>
  <c r="S48" i="8"/>
  <c r="R48" i="8"/>
  <c r="S50" i="8"/>
  <c r="R50" i="8"/>
  <c r="T37" i="8"/>
  <c r="R37" i="8"/>
  <c r="T49" i="8"/>
  <c r="R49" i="8"/>
  <c r="S45" i="8"/>
  <c r="R45" i="8"/>
  <c r="S51" i="8"/>
  <c r="R51" i="8"/>
  <c r="S44" i="8"/>
  <c r="R44" i="8"/>
  <c r="W62" i="6"/>
  <c r="O61" i="6"/>
  <c r="W61" i="6" s="1"/>
  <c r="AK61" i="6"/>
  <c r="AQ62" i="6"/>
  <c r="AU62" i="6" s="1"/>
  <c r="AL26" i="6"/>
  <c r="AM26" i="6"/>
  <c r="V62" i="6"/>
  <c r="N61" i="6"/>
  <c r="V61" i="6" s="1"/>
  <c r="Q28" i="6"/>
  <c r="R30" i="6"/>
  <c r="AJ61" i="6"/>
  <c r="AP62" i="6"/>
  <c r="AS62" i="6"/>
  <c r="D43" i="8"/>
  <c r="R32" i="8"/>
  <c r="T48" i="8"/>
  <c r="T32" i="8"/>
  <c r="R39" i="8"/>
  <c r="N22" i="8"/>
  <c r="N17" i="8" s="1"/>
  <c r="T26" i="8"/>
  <c r="R47" i="8"/>
  <c r="T50" i="8"/>
  <c r="R28" i="8"/>
  <c r="T30" i="8"/>
  <c r="R34" i="8"/>
  <c r="S37" i="8"/>
  <c r="G23" i="8"/>
  <c r="K23" i="8"/>
  <c r="K22" i="8" s="1"/>
  <c r="O23" i="8"/>
  <c r="O22" i="8" s="1"/>
  <c r="O17" i="8" s="1"/>
  <c r="S41" i="8"/>
  <c r="E43" i="8"/>
  <c r="T43" i="8" s="1"/>
  <c r="T44" i="8"/>
  <c r="R52" i="8"/>
  <c r="J22" i="8"/>
  <c r="J17" i="8" s="1"/>
  <c r="T52" i="8"/>
  <c r="T24" i="8"/>
  <c r="R26" i="8"/>
  <c r="S36" i="8"/>
  <c r="D23" i="8"/>
  <c r="D22" i="8" s="1"/>
  <c r="D17" i="8" s="1"/>
  <c r="E38" i="8"/>
  <c r="T38" i="8" s="1"/>
  <c r="I23" i="8"/>
  <c r="I22" i="8" s="1"/>
  <c r="I17" i="8" s="1"/>
  <c r="M23" i="8"/>
  <c r="M22" i="8" s="1"/>
  <c r="M17" i="8" s="1"/>
  <c r="Q23" i="8"/>
  <c r="Q22" i="8" s="1"/>
  <c r="Q17" i="8" s="1"/>
  <c r="S46" i="8"/>
  <c r="T27" i="8"/>
  <c r="R27" i="8"/>
  <c r="T31" i="8"/>
  <c r="R31" i="8"/>
  <c r="G22" i="8"/>
  <c r="S256" i="8"/>
  <c r="E57" i="8"/>
  <c r="S57" i="8" s="1"/>
  <c r="F23" i="8"/>
  <c r="F22" i="8" s="1"/>
  <c r="F17" i="8" s="1"/>
  <c r="S24" i="8"/>
  <c r="T25" i="8"/>
  <c r="R25" i="8"/>
  <c r="S27" i="8"/>
  <c r="T29" i="8"/>
  <c r="R29" i="8"/>
  <c r="S31" i="8"/>
  <c r="T33" i="8"/>
  <c r="R33" i="8"/>
  <c r="T35" i="8"/>
  <c r="C23" i="8"/>
  <c r="C22" i="8" s="1"/>
  <c r="C17" i="8" s="1"/>
  <c r="S38" i="8"/>
  <c r="T40" i="8"/>
  <c r="R38" i="8"/>
  <c r="S43" i="8"/>
  <c r="T45" i="8"/>
  <c r="S47" i="8"/>
  <c r="S49" i="8"/>
  <c r="T51" i="8"/>
  <c r="E54" i="8"/>
  <c r="R55" i="8"/>
  <c r="T55" i="8"/>
  <c r="D17" i="9"/>
  <c r="D16" i="9" s="1"/>
  <c r="D18" i="9"/>
  <c r="N18" i="9" s="1"/>
  <c r="D32" i="9"/>
  <c r="N32" i="9" s="1"/>
  <c r="I37" i="9"/>
  <c r="N37" i="9" s="1"/>
  <c r="N49" i="9"/>
  <c r="I47" i="9"/>
  <c r="P49" i="9"/>
  <c r="K47" i="9"/>
  <c r="R49" i="9"/>
  <c r="M47" i="9"/>
  <c r="I251" i="9"/>
  <c r="E23" i="8" l="1"/>
  <c r="S23" i="8" s="1"/>
  <c r="Q27" i="6"/>
  <c r="AQ61" i="6"/>
  <c r="AU61" i="6" s="1"/>
  <c r="AK26" i="6"/>
  <c r="AQ26" i="6" s="1"/>
  <c r="R28" i="6"/>
  <c r="S30" i="6"/>
  <c r="T30" i="6" s="1"/>
  <c r="O26" i="6"/>
  <c r="N26" i="6"/>
  <c r="AP61" i="6"/>
  <c r="AS61" i="6" s="1"/>
  <c r="AJ26" i="6"/>
  <c r="AP26" i="6" s="1"/>
  <c r="R43" i="8"/>
  <c r="R24" i="8"/>
  <c r="E22" i="8"/>
  <c r="G17" i="8"/>
  <c r="N251" i="9"/>
  <c r="N51" i="9" s="1"/>
  <c r="I51" i="9"/>
  <c r="R47" i="9"/>
  <c r="M16" i="9"/>
  <c r="R16" i="9" s="1"/>
  <c r="K16" i="9"/>
  <c r="P16" i="9" s="1"/>
  <c r="P47" i="9"/>
  <c r="N47" i="9"/>
  <c r="I16" i="9"/>
  <c r="N16" i="9" s="1"/>
  <c r="T54" i="8"/>
  <c r="R54" i="8"/>
  <c r="S54" i="8"/>
  <c r="E53" i="8"/>
  <c r="N17" i="9"/>
  <c r="T23" i="8"/>
  <c r="T28" i="6" l="1"/>
  <c r="T27" i="6" s="1"/>
  <c r="T26" i="6" s="1"/>
  <c r="V30" i="6"/>
  <c r="R27" i="6"/>
  <c r="S28" i="6"/>
  <c r="AU26" i="6"/>
  <c r="AS26" i="6"/>
  <c r="Q26" i="6"/>
  <c r="U30" i="6"/>
  <c r="U28" i="6" s="1"/>
  <c r="U27" i="6" s="1"/>
  <c r="U26" i="6" s="1"/>
  <c r="R23" i="8"/>
  <c r="S22" i="8"/>
  <c r="S17" i="8" s="1"/>
  <c r="T22" i="8"/>
  <c r="T17" i="8" s="1"/>
  <c r="E17" i="8"/>
  <c r="T53" i="8"/>
  <c r="R53" i="8"/>
  <c r="S53" i="8"/>
  <c r="R22" i="8" l="1"/>
  <c r="R17" i="8" s="1"/>
  <c r="V28" i="6"/>
  <c r="R26" i="6"/>
  <c r="V26" i="6" s="1"/>
  <c r="V27" i="6"/>
  <c r="W30" i="6"/>
  <c r="S27" i="6"/>
  <c r="W28" i="6"/>
  <c r="C43" i="3"/>
  <c r="D43" i="3"/>
  <c r="S26" i="6" l="1"/>
  <c r="W26" i="6" s="1"/>
  <c r="W27" i="6"/>
  <c r="D38" i="4"/>
  <c r="C38" i="4"/>
  <c r="C31" i="4" s="1"/>
  <c r="F37" i="4"/>
  <c r="D37" i="4" s="1"/>
  <c r="C37" i="4"/>
  <c r="D36" i="4"/>
  <c r="D35" i="4"/>
  <c r="D34" i="4"/>
  <c r="D33" i="4"/>
  <c r="D32" i="4"/>
  <c r="L31" i="4"/>
  <c r="K31" i="4"/>
  <c r="J31" i="4"/>
  <c r="I31" i="4"/>
  <c r="H31" i="4"/>
  <c r="G31" i="4"/>
  <c r="E31" i="4"/>
  <c r="E28" i="4" s="1"/>
  <c r="D30" i="4"/>
  <c r="C30" i="4"/>
  <c r="D29" i="4"/>
  <c r="C29" i="4"/>
  <c r="D28" i="4"/>
  <c r="D27" i="4"/>
  <c r="C27" i="4"/>
  <c r="D26" i="4"/>
  <c r="C26" i="4"/>
  <c r="L25" i="4"/>
  <c r="L16" i="4" s="1"/>
  <c r="K25" i="4"/>
  <c r="J25" i="4"/>
  <c r="J16" i="4" s="1"/>
  <c r="I25" i="4"/>
  <c r="I16" i="4" s="1"/>
  <c r="H25" i="4"/>
  <c r="G25" i="4"/>
  <c r="F25" i="4"/>
  <c r="D24" i="4"/>
  <c r="C24" i="4"/>
  <c r="D23" i="4"/>
  <c r="C23" i="4"/>
  <c r="K16" i="4"/>
  <c r="H16" i="4"/>
  <c r="G16" i="4"/>
  <c r="D25" i="4" l="1"/>
  <c r="D16" i="4" s="1"/>
  <c r="D39" i="4" s="1"/>
  <c r="G39" i="4"/>
  <c r="K39" i="4"/>
  <c r="D31" i="4"/>
  <c r="H39" i="4"/>
  <c r="L39" i="4"/>
  <c r="C28" i="4"/>
  <c r="E25" i="4"/>
  <c r="J39" i="4"/>
  <c r="I39" i="4"/>
  <c r="F31" i="4"/>
  <c r="F16" i="4"/>
  <c r="F39" i="4" l="1"/>
  <c r="C25" i="4"/>
  <c r="C16" i="4" s="1"/>
  <c r="C39" i="4" s="1"/>
  <c r="E16" i="4"/>
  <c r="E39" i="4" s="1"/>
</calcChain>
</file>

<file path=xl/comments1.xml><?xml version="1.0" encoding="utf-8"?>
<comments xmlns="http://schemas.openxmlformats.org/spreadsheetml/2006/main">
  <authors>
    <author>maslukovaoa</author>
  </authors>
  <commentList>
    <comment ref="B25" authorId="0">
      <text>
        <r>
          <rPr>
            <b/>
            <sz val="8"/>
            <color indexed="81"/>
            <rFont val="Tahoma"/>
            <family val="2"/>
            <charset val="204"/>
          </rPr>
          <t>maslukovaoa:</t>
        </r>
        <r>
          <rPr>
            <sz val="8"/>
            <color indexed="81"/>
            <rFont val="Tahoma"/>
            <family val="2"/>
            <charset val="204"/>
          </rPr>
          <t xml:space="preserve">
Прибыль до налогооблож.+амор-я+% к уплате-% к получению</t>
        </r>
      </text>
    </comment>
    <comment ref="B46" authorId="0">
      <text>
        <r>
          <rPr>
            <b/>
            <sz val="8"/>
            <color indexed="81"/>
            <rFont val="Tahoma"/>
            <family val="2"/>
            <charset val="204"/>
          </rPr>
          <t>maslukovaoa:</t>
        </r>
        <r>
          <rPr>
            <sz val="8"/>
            <color indexed="81"/>
            <rFont val="Tahoma"/>
            <family val="2"/>
            <charset val="204"/>
          </rPr>
          <t xml:space="preserve">
из 8 таб. - ТП до 15кВт (выпадающие доходы)</t>
        </r>
      </text>
    </comment>
  </commentList>
</comments>
</file>

<file path=xl/sharedStrings.xml><?xml version="1.0" encoding="utf-8"?>
<sst xmlns="http://schemas.openxmlformats.org/spreadsheetml/2006/main" count="11116" uniqueCount="2656">
  <si>
    <t>Приложение  №  7.1</t>
  </si>
  <si>
    <t>к приказу Минэнерго России</t>
  </si>
  <si>
    <t>от «24» марта 2010 г. № 114</t>
  </si>
  <si>
    <t>Утверждаю</t>
  </si>
  <si>
    <t>Генеральный директор ОАО "Кубаньэнерго"</t>
  </si>
  <si>
    <t>А.И. Гаврилов____________________(подпись)</t>
  </si>
  <si>
    <t>«___»________ 20__ года</t>
  </si>
  <si>
    <t>М.П.</t>
  </si>
  <si>
    <t>№№</t>
  </si>
  <si>
    <t>Наименование объекта</t>
  </si>
  <si>
    <t xml:space="preserve">Остаток стоимости на начало года * </t>
  </si>
  <si>
    <t>Объем финансирования
2014 год</t>
  </si>
  <si>
    <t>Освоено 
(закрыто актами 
выполненных работ)
млн.рублей</t>
  </si>
  <si>
    <t>Введено оформлено актами ввода в эксплуатацию)
млн.рублей</t>
  </si>
  <si>
    <t>Осталось профинансировать по результатам отчетного периода *</t>
  </si>
  <si>
    <t>Отклонение ***</t>
  </si>
  <si>
    <t>Причины отклонений</t>
  </si>
  <si>
    <t>ФЭС</t>
  </si>
  <si>
    <t>Принадлежность к Олимпиаде</t>
  </si>
  <si>
    <t>всего,
2014 год</t>
  </si>
  <si>
    <t>1 кв</t>
  </si>
  <si>
    <t>2 кв</t>
  </si>
  <si>
    <t>3 кв</t>
  </si>
  <si>
    <t>4 кв</t>
  </si>
  <si>
    <t>млн.рублей</t>
  </si>
  <si>
    <t>%</t>
  </si>
  <si>
    <t>в том числе за счет</t>
  </si>
  <si>
    <t>план**</t>
  </si>
  <si>
    <t>факт</t>
  </si>
  <si>
    <t>план</t>
  </si>
  <si>
    <t>всего</t>
  </si>
  <si>
    <t>за отчетный 
квартал</t>
  </si>
  <si>
    <t>за отчетный квартал</t>
  </si>
  <si>
    <t>уточнения стоимости по результатам утвержденной ПСД</t>
  </si>
  <si>
    <t>уточнения стоимости по результатм закупочных процедур</t>
  </si>
  <si>
    <t xml:space="preserve">ВСЕГО, </t>
  </si>
  <si>
    <t>-</t>
  </si>
  <si>
    <t>1.</t>
  </si>
  <si>
    <t>Техническое перевооружение и реконструкция</t>
  </si>
  <si>
    <t>1.1.</t>
  </si>
  <si>
    <t>Энергосбережение и повышение энергетической эффективности</t>
  </si>
  <si>
    <t>1.1.1</t>
  </si>
  <si>
    <t>Реконструкция ПС 110 кВ "Анапская " с заменой Т-2 16,0 МВА на 25,0 МВА (2-й  Пусковой комплекс)</t>
  </si>
  <si>
    <t>ЮЗЭС</t>
  </si>
  <si>
    <t>1.1.2</t>
  </si>
  <si>
    <t>СМР.  Реконструкция ПС 110/35/10 кВ "Хаджох" (замена Т-1 15 МВА на 25 МВА, установка Т-2 25 МВА, перезавод ВЛ 110 кВ и 10 кВ, реконструкция ОРУ 110 кВ,35кВ,ЗРУ 10 кВ, организация ВЧ каналов связи , телемеханики, установка БСК) Майкопский район, п. Хаджох</t>
  </si>
  <si>
    <t>Не выполнение связано с исключением объекта из инвестиционной программы при корректировке.  Проведена оплата аренды лесного участка под незавершённой строительством расширяемой частью подстанции</t>
  </si>
  <si>
    <t>АдЭС</t>
  </si>
  <si>
    <t>1.1.3</t>
  </si>
  <si>
    <t>СМР. Реконструкция сети 110 кВ, прилегающей к ПС 220 кВ «Восточная Промзона».</t>
  </si>
  <si>
    <t>Отклонений нет</t>
  </si>
  <si>
    <t>КЭС</t>
  </si>
  <si>
    <t>1.1.4</t>
  </si>
  <si>
    <t>ПИР. Реконструкция сети 110 кВ, прилегающей к ПС 220 кВ «Восточная Промзона».</t>
  </si>
  <si>
    <t>1.1.5</t>
  </si>
  <si>
    <t>ПИР. Реконструкция  устройств плавки гололёда на ВЛ 110 кВ Краснодарских ЭС</t>
  </si>
  <si>
    <t>1.1.6</t>
  </si>
  <si>
    <t>СМР. Реконструкция ВЛ 110кВ"Варениковская-Гостагаевская</t>
  </si>
  <si>
    <t>1.1.7</t>
  </si>
  <si>
    <t>ПИР. Вынос воздушных линий ВЛ 0,4кВ в х. Коржевский, от КР3-380 Ф-2 в пролётах опор 1/1 -1/7, 2 – 3, 8/1 – 8/5, 2/1- 2/6, 3/1 – 3/6, 9/1 – 9/8.   Ф-4 в пролетах опор. 4/1 – 4/6. 1/1- 1/7, 2/1-2/5, 3/1- 3/5, 1/8 -1/11, 5/1 -5/6, 7/1 -7/6. с территорий  частных домовладений. (Анастасиевский СУ)</t>
  </si>
  <si>
    <t xml:space="preserve">Не выполнение связано с исключением объекта из инвестиционной программы при корректировке.  </t>
  </si>
  <si>
    <t>СлавЭС</t>
  </si>
  <si>
    <t>1.1.8</t>
  </si>
  <si>
    <t>ПИР. Реконструкция ВЛ-0,4кВ в х. Иваново, х. Разнокол, ст. Неберджаевская, с. Кеслерово, п. Эриванский</t>
  </si>
  <si>
    <t>1.1.9</t>
  </si>
  <si>
    <t>СМР. «Внедрение АИИС КУЭ потребителей, подключённых к ПС 35/10 кВ «Тульская» Адыгейских электрических сетей». (0,2-0,4 кВ)</t>
  </si>
  <si>
    <t>1.1.10</t>
  </si>
  <si>
    <t>СМР.  «АСКУЭ  «Большой Сочи». (0,2-0,4 кВ)</t>
  </si>
  <si>
    <t>СочЭС</t>
  </si>
  <si>
    <t>1.1.11</t>
  </si>
  <si>
    <t>НИОКР</t>
  </si>
  <si>
    <t>затраты нематериального характера по НИОКРУ</t>
  </si>
  <si>
    <t>ИА</t>
  </si>
  <si>
    <t>1.2</t>
  </si>
  <si>
    <t>Создание систем противоаварийной и режимной автоматики</t>
  </si>
  <si>
    <t>1.2.1</t>
  </si>
  <si>
    <t>СМР. Реконструкция системы противоаварийной автоматики в Сочинском энергорайоне Кубанской энергосистемы с учетом ввода объектов электроэнергетики и развитием инфраструктуры для проведения Олимпийских игр 2014 года</t>
  </si>
  <si>
    <t>Невыполнение плана по освоению связано с ограничением отключения оборудования Пс по режиму эксплуатации для допуска подрядной организации к работам. По финансированию - погашение кредиторской задолженности.</t>
  </si>
  <si>
    <t>1.3.</t>
  </si>
  <si>
    <t xml:space="preserve">Создание систем телемеханики  и связи </t>
  </si>
  <si>
    <t>1.3.1</t>
  </si>
  <si>
    <t>Организация цифровых каналов связи и передачи данных ПС 110 кВ "Афипская-КраснодарскийЭС" для оперативного управления сетью 110 кВ</t>
  </si>
  <si>
    <t>1.3.2</t>
  </si>
  <si>
    <t>СМР. Организация каналов связи и телемеханики, модернизация и расширения ССПИ ОАО "Кубаньэнерго. Организация каналов связи и передачи данных с использованием ВОЛС "Краснодар - Динская - Кореновская - Тихорецк, Кореновская - Усть-Лабинск"</t>
  </si>
  <si>
    <t>1.3.3</t>
  </si>
  <si>
    <t>СМР. Организация каналов связи и телемеханики, модернизация и расширение ССПИ ОАО "Кубаньэнерго".  Реконструкция верхнего уровня ТМ в Славянском ПЭС</t>
  </si>
  <si>
    <t xml:space="preserve"> По финансированию - погашение кредиторской задолженности прошлых лет,списано по суду</t>
  </si>
  <si>
    <t>1.4.</t>
  </si>
  <si>
    <t>Установка устройств регулирования напряжения и компенсации реактивной мощности</t>
  </si>
  <si>
    <t>1.5.</t>
  </si>
  <si>
    <t>Прочее техническое перевооружение и реконструкция</t>
  </si>
  <si>
    <t>1.5.1</t>
  </si>
  <si>
    <t>СМР. Восстановление ВЛ 110 кВ "Восточная-Пенайская, Восточная-Пролетарий" (27 км)</t>
  </si>
  <si>
    <t>По финансированию и освоению перевыполнение по объекту ТП</t>
  </si>
  <si>
    <t>1.5.2</t>
  </si>
  <si>
    <t>СМР. Реконструкция административного здания Белоглинского РРЭС с установкой системы контроля доступа и охранного телевидения с. Белая Глина</t>
  </si>
  <si>
    <t>ТихЭС</t>
  </si>
  <si>
    <t>1.5.3</t>
  </si>
  <si>
    <t>ПИР. "Система защиты персональных данных 1-й этап. ПИР."</t>
  </si>
  <si>
    <t>Погашение кредиторской задолженности</t>
  </si>
  <si>
    <t>1.5.4</t>
  </si>
  <si>
    <t>СМР. Обеспечение безопасности объектов ОАО "Кубаньэнерго"</t>
  </si>
  <si>
    <t>отклонений нет</t>
  </si>
  <si>
    <t>1.5.5</t>
  </si>
  <si>
    <t>ПИР. Обеспечение безопасности объектов ОАО "Кубаньэнерго"</t>
  </si>
  <si>
    <t>1.5.6</t>
  </si>
  <si>
    <t>Приобретение автотранспорта и спецтехники (2013-2015)</t>
  </si>
  <si>
    <t>1.5.7</t>
  </si>
  <si>
    <t>СМР. Замена изношенных АБ</t>
  </si>
  <si>
    <t>1.5.8</t>
  </si>
  <si>
    <t>ПИР. Замена изношенных АБ</t>
  </si>
  <si>
    <t>1.5.9</t>
  </si>
  <si>
    <t>СМР. Устанвка БСК 25 МВар на ПС 110 "Кореновская"</t>
  </si>
  <si>
    <t>УЛЭС</t>
  </si>
  <si>
    <t>1.5.10</t>
  </si>
  <si>
    <t>ПИР. Устанвка БСК 25 МВар на ПС 110 "Кореновская"</t>
  </si>
  <si>
    <t>2.</t>
  </si>
  <si>
    <t>Новое строительство</t>
  </si>
  <si>
    <t>2.1.</t>
  </si>
  <si>
    <t>2.1.2</t>
  </si>
  <si>
    <t>СМР. Строительство КЛ-6 кВ  РП79-С588 Сочинского РРЭС</t>
  </si>
  <si>
    <t>По финансированию - изменение графика оплаты (кредиторская задолженност оплачена в декабре 2013 года)</t>
  </si>
  <si>
    <t>2.2.</t>
  </si>
  <si>
    <t>Прочее новое строительство</t>
  </si>
  <si>
    <t>Прочие объекты</t>
  </si>
  <si>
    <t>3.1</t>
  </si>
  <si>
    <t>Строительство ПС 110/10 кВ "Лаго-Наки" с двумя трансформаторами 10 МВА</t>
  </si>
  <si>
    <t>По освоению и финансированию: оплата аренды лесного участка под незавершённым строительством объектом</t>
  </si>
  <si>
    <t>3.2</t>
  </si>
  <si>
    <t>Реконструкция  ПС 110/35/10кВ "Апшеронская"(Агентский договор №407/30-1981 с ЗАО ПДК "Апшеронск")</t>
  </si>
  <si>
    <t>Выполнение обязательств Общества по закдлючённым договорам ТП</t>
  </si>
  <si>
    <t>3.3</t>
  </si>
  <si>
    <t>Реконструкция  ПС 110/10кВ "Ерик"(Агентский договор №407/30-1981 с ЗАО ПДК "Апшеронск")</t>
  </si>
  <si>
    <t>3.4</t>
  </si>
  <si>
    <t>Система сбора и передачи информации (Агентский договор №407/30-1981 с ЗАО ПДК "Апшеронск")</t>
  </si>
  <si>
    <t>3.5</t>
  </si>
  <si>
    <t>СМР+ПИР. Монтаж пожарной сигнализации здания Красногвардейского РЭС</t>
  </si>
  <si>
    <t>3.6</t>
  </si>
  <si>
    <t>Строительство ПС 110/10-10 кВ "Ангарская" с трансформаторами 2х25 МВА и заходами ВЛ-110 кВ, 000000298</t>
  </si>
  <si>
    <t>Иное (оплата налога на земельный участок под перспективный объект строительства)</t>
  </si>
  <si>
    <t>3.7</t>
  </si>
  <si>
    <t>Строительство КЛ-10 кВ ПС 110/10 кВ "Аэропорт" - жилой комплекс "Пересвет-Карасунский"</t>
  </si>
  <si>
    <t>3.8</t>
  </si>
  <si>
    <t xml:space="preserve">Строительство 2КЛ-10 кВ КТППН-10/0,4 кВ по ул. Кубанской Набережной в г. Краснодаре, 1401484  </t>
  </si>
  <si>
    <t>3.9</t>
  </si>
  <si>
    <t>По финансированию отклонений нет. Иное. По освоению дополнительные объекты  согласно Протокола заседания Косиссии (штаба) по обеспечению безопасности электроснабжения Республики Адыгея от 20.12.2013 № 12 - Ш - 2013</t>
  </si>
  <si>
    <t>3.10</t>
  </si>
  <si>
    <t>ПИР.Строительство ВЛ 0,4-10 кВ с установкой новых ТП для электроснабжения п.Никитино Мостовского района</t>
  </si>
  <si>
    <t>ЛабЭС</t>
  </si>
  <si>
    <t>3.11</t>
  </si>
  <si>
    <t>Земельные участки</t>
  </si>
  <si>
    <t>3.12</t>
  </si>
  <si>
    <t>«Строительство двух одноцепных отпаек ВЛ 110 кВ на ПС 110/10 кВ «Волна» 1,2 цепь, с подвесом ВОЛС по опорам ВЛ 110 кВ «Вышестеблиевская 220-Волна-Волна-2» 2 цепь»</t>
  </si>
  <si>
    <t>3.13</t>
  </si>
  <si>
    <t>Реконструкция и техперевооружение ПС 110/6  кВ "Сочи" (замена трансформатора Т1 и Т2 25 МВА на 2х40 МВА),  2 пусковой комплекс.</t>
  </si>
  <si>
    <t xml:space="preserve">Перевыполнение по финансированию - погашение кредиторской задолженности. По освоению перевыполнение связано с досрочным выполнением работ подрядчиком, до введения ограничений на отключен6ие в летний максимум нагрузок (курортный период). </t>
  </si>
  <si>
    <t>3.14</t>
  </si>
  <si>
    <t>СМР. Реконструкция РДП Сочинского ПЭС - МО г. Сочи</t>
  </si>
  <si>
    <t>Перевыполнение по финансированию - погашение кредиторской задолженности, По освоению-(иное) проведены работы оформления ввода в эксплуатацию</t>
  </si>
  <si>
    <t>3.15</t>
  </si>
  <si>
    <t xml:space="preserve">СМР. Строительство ПС 110/10/6 кВ "Туапсе-терминал" с двумя  трансформаторами 2*40 МВА, ОРУ-110 кВ, ЗРУ 4 СШ (2-10 кВ, 2-6 кВ), с 2-х цепным заходом от ВЛ 110 кВ "Шепси-Туапсе-тяговая" </t>
  </si>
  <si>
    <t>3.16</t>
  </si>
  <si>
    <t>Воздушные линии (110 кВ) для выдачи мощности от Сочинской ТЭС до подстанции "Мацеста", от подстанции "Мацеста" до подстанции "Хоста", от подстанции "Хоста" до Краснополянской ГЭС, от Краснополянской ГЭС до Сочинской ТЭС (проектные и изыскательские работы, реконструкция)</t>
  </si>
  <si>
    <t xml:space="preserve">Иное. По финансированию погашение кредиторской задолженности. По освоению иное. Перевыполнение в 2014г. связано с не выполнением работ в 2013 г., так как Распоряжением администрации МО г. Сочи, с 15.11.2013 года было запрещено проведение земляных работ в отдельных районах г.Сочи. Оргкомитетом зимних олимпийских игр, совместно с администрацией г.Сочи было запрещено в 2013г. выполнение СМР, въезд грузового и специального строительного транспорта. </t>
  </si>
  <si>
    <t>Олим.</t>
  </si>
  <si>
    <t>3.17</t>
  </si>
  <si>
    <t>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(1 этап)</t>
  </si>
  <si>
    <t xml:space="preserve">Иное. Перевыполнение в 2014г. связано с не выполнениемработ в 2013 г., так как Распоряжением администрации МО г. Сочи, с 15.11.2013 года было запрещено проведение земляных работ в отдельных районах г.Сочи.
 Оргкомитетом зимних олимпийских игр, совместно с администрацией г.Сочи было запрещено выполнение СМР, въезд грузового и специального строительного транспорта. </t>
  </si>
  <si>
    <t>3.18</t>
  </si>
  <si>
    <t>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(1 этап)</t>
  </si>
  <si>
    <t>По финансированию погашением кредиторской задолженности</t>
  </si>
  <si>
    <t>3.19</t>
  </si>
  <si>
    <t>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(1 этап)</t>
  </si>
  <si>
    <t>3.20</t>
  </si>
  <si>
    <t>Воздушные линии (110 кВ) от подстанции "Псоу" до подстанции "Южная", от подстанции "Южная" до подстанции "Адлер" (проектные и изыскательские работы, реконструкция) (1 этап)</t>
  </si>
  <si>
    <t>Иное. Осуществлено оформление земельных участков под опоры построенных по олимпийской программе ВЛ 110 кВ</t>
  </si>
  <si>
    <t>3.21</t>
  </si>
  <si>
    <t>Воздушная линия (110 кВ) двухцепная от подстанции "Шепси" до подстанции "Дагомыс" (проектные и изыскательские работы, реконструкция). I этап. Участки КВЛ 110 кВ в воздушном исполнении с применением неизолированных проводов</t>
  </si>
  <si>
    <t>3.22</t>
  </si>
  <si>
    <t>"Воздушные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II этап</t>
  </si>
  <si>
    <t>3.23</t>
  </si>
  <si>
    <t>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(2 этап)</t>
  </si>
  <si>
    <t>3.24</t>
  </si>
  <si>
    <t>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(2 этап)</t>
  </si>
  <si>
    <t>3.25</t>
  </si>
  <si>
    <t>"Воздушные линии (110 кВ) от подстанции "Псоу" до подстанции "Южная", от подстанции "Южная" до подстанции "Адлер" (проектные и изыскательские работы, реконструкция)" Этап 2</t>
  </si>
  <si>
    <t>3.26</t>
  </si>
  <si>
    <t>Воздушная линия (110 кВ) двухцепная от подстанции "Шепси" до подстанции "Дагомыс" (проектные и изыскательские работы, реконструкция)» (2 этап)</t>
  </si>
  <si>
    <t>3.27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</si>
  <si>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в том числе:</t>
  </si>
  <si>
    <t>3.28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</si>
  <si>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1 этап в том числе</t>
  </si>
  <si>
    <t>3.29</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</si>
  <si>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1 этап</t>
  </si>
  <si>
    <t>3.30</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</si>
  <si>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Строительство ТП-К39н, ТП-К31н, ТП-К67н с реконструкцией питающих КЛ.</t>
  </si>
  <si>
    <t>3.31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</si>
  <si>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Реконструкция КВЛ 6 кВ в КВЛ 10 кВ ТП К64-К65, реконструкция ТП-К65.</t>
  </si>
  <si>
    <t>3.32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</si>
  <si>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II этап</t>
  </si>
  <si>
    <t>3.33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</si>
  <si>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в том числе:</t>
  </si>
  <si>
    <t>3.34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</si>
  <si>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1 этап</t>
  </si>
  <si>
    <t>3.35</t>
  </si>
  <si>
    <t>3.36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</si>
  <si>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Больница №3 (внешнее электроснабжение).</t>
  </si>
  <si>
    <t>3.37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</si>
  <si>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0.4-10кВ Адлерского  РРЭС. Первая очередь. Поликлиника №2 (филиал №2) (внешнее электроснабжение).</t>
  </si>
  <si>
    <t>3.38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</si>
  <si>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Станция скорой помощи (внешнее электроснабжение).</t>
  </si>
  <si>
    <t>3.39</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</si>
  <si>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Детский сад №53 (внешнее электроснабжение).</t>
  </si>
  <si>
    <t>3.40</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</si>
  <si>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I этап. Детский сад №55 (внешнее электроснабжение).</t>
  </si>
  <si>
    <t>3.41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</si>
  <si>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Детский сад №107 (внешнее электроснабжение).</t>
  </si>
  <si>
    <t>3.42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</si>
  <si>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Детский сад №93 (внешнее электроснабжение).</t>
  </si>
  <si>
    <t>3.43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</si>
  <si>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№25 (внешнее электроснабжение).</t>
  </si>
  <si>
    <t>3.44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</si>
  <si>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№26 (внешнее электроснабжение).</t>
  </si>
  <si>
    <t>3.45</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</si>
  <si>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№27 (внешнее электроснабжение).</t>
  </si>
  <si>
    <t>3.46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</si>
  <si>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№31 (внешнее электроснабжение).</t>
  </si>
  <si>
    <t>3.47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</si>
  <si>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№49 (внешнее электроснабжение).</t>
  </si>
  <si>
    <t>3.48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</si>
  <si>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№66 (внешнее электроснабжение).</t>
  </si>
  <si>
    <t>3.49</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</si>
  <si>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№67 (внешнее электроснабжение).</t>
  </si>
  <si>
    <t>3.50</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</si>
  <si>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Администрация Молдовского сельского округа (внешнее электроснабжение).</t>
  </si>
  <si>
    <t>3.51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</si>
  <si>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Прокуратура по Адлерскому району г.Сочи (внешнее электроснабжение).</t>
  </si>
  <si>
    <t>3.52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</si>
  <si>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Служба управления ФСБ по Адлерскому району г.Сочи (внешнее электроснабжение).</t>
  </si>
  <si>
    <t>3.53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</si>
  <si>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"Водоканал" лаборатория (внешнее электроснабжение).</t>
  </si>
  <si>
    <t>3.54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</si>
  <si>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Насосная подкачки ОАО "Адлеркурорт" (внешнее электроснабжение).</t>
  </si>
  <si>
    <t>3.55</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</si>
  <si>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Котельная №10 (внешнее электроснабжение).</t>
  </si>
  <si>
    <t>3.56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</si>
  <si>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II этап</t>
  </si>
  <si>
    <t>3.57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</si>
  <si>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Хостинского РРЭС. I этап</t>
  </si>
  <si>
    <t>3.58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</si>
  <si>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Хостинского РРЭС. II этап</t>
  </si>
  <si>
    <t>3.59</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</si>
  <si>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"Хоста" до ПС 110 кВ "Верещагинская"). I этап</t>
  </si>
  <si>
    <t>3.60</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</si>
  <si>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"Хоста" до ПС 110 кВ "Верещагинская"). II этап</t>
  </si>
  <si>
    <t>3.61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</si>
  <si>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в том числе:</t>
  </si>
  <si>
    <t>3.62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</si>
  <si>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1 этап</t>
  </si>
  <si>
    <t>3.63</t>
  </si>
  <si>
    <t>3.64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</si>
  <si>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Строительство и реконструкция КВЛ 6 кВ от ПС 110/6 кВ "Верещагинская" со строительством БРТП "Объездная".</t>
  </si>
  <si>
    <t>3.65</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</si>
  <si>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Строительство и реконструкция КВЛ 6 кВ от ПС 110/6 кВ «Верещагинская» со строительством БРТП «Стадион».</t>
  </si>
  <si>
    <t>3.66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</si>
  <si>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 Сочи Детская горбольница ТП-287 (внешнее электроснабжение).</t>
  </si>
  <si>
    <t>3.67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</si>
  <si>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Инфекционная больница ТП-147 (внешнее электроснабжение).</t>
  </si>
  <si>
    <t>3.68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</si>
  <si>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 Сочи Онкологический диспансер ТП-25 (внешнее электроснабжение).</t>
  </si>
  <si>
    <t>3.69</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</si>
  <si>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Городская поликлиника № 1 ТП-200 (внешнее электроснабжение).</t>
  </si>
  <si>
    <t>3.70</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</si>
  <si>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 Сочи Перинатальный центр, Роддом и консультация ТП-36 (внешнее электроснабжение).</t>
  </si>
  <si>
    <t>3.71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</si>
  <si>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Станция скорой медицинской помощи ТП-443 (внешнее электроснабжение).</t>
  </si>
  <si>
    <t>3.72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</si>
  <si>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Кож.-вен. Диспансер ТП-192 (внешнее электроснабжение).</t>
  </si>
  <si>
    <t>3.73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</si>
  <si>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Станция переливания крови ТП-359 (внешнее электроснабжение).</t>
  </si>
  <si>
    <t>3.74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</si>
  <si>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МУП ДУ Детсад №33 ТП-236  (внешнее электроснабжение).</t>
  </si>
  <si>
    <t>3.75</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</si>
  <si>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23 ТРП-32 (внешнее электроснабжение).</t>
  </si>
  <si>
    <t>3.76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</si>
  <si>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Гимназия "Европейская школа" ТП-269 (внешнее электроснабжение).</t>
  </si>
  <si>
    <t>3.77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</si>
  <si>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Нач. школа Детсад №80 ТП-433 (внешнее электроснабжение).</t>
  </si>
  <si>
    <t>3.78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</si>
  <si>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Школа-интернат № 2 ТП-261 (внешнее электроснабжение).</t>
  </si>
  <si>
    <t>3.79</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</si>
  <si>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Сочинский колледж поликультурного образования ТП-258 (внешнее электроснабжение).</t>
  </si>
  <si>
    <t>3.80</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</si>
  <si>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7 ТП-11  (внешнее электроснабжение).</t>
  </si>
  <si>
    <t>3.81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</si>
  <si>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24 ТП-257  (внешнее электроснабжение).</t>
  </si>
  <si>
    <t>3.82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</si>
  <si>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12 ТП-309 (внешнее электроснабжение).</t>
  </si>
  <si>
    <t>3.83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</si>
  <si>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10 ТП-166 (внешнее электроснабжение).</t>
  </si>
  <si>
    <t>3.84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</si>
  <si>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Гимназия №44 ТП-425 (внешнее электроснабжение).</t>
  </si>
  <si>
    <t>3.85</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</si>
  <si>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Гимназия №8 ТП-37 (внешнее электроснабжение).</t>
  </si>
  <si>
    <t>3.86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</si>
  <si>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Гос. Дача "Бочаров ручей" ТП-53, 230, 562 (внешнее электроснабжение).</t>
  </si>
  <si>
    <t>3.87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</si>
  <si>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Гос. Дача "Ривьера" ТП-185 (внешнее электроснабжение).</t>
  </si>
  <si>
    <t>3.88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</si>
  <si>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Сочинский теле-радио-передающий центр ТП-189  (внешнее электроснабжение).</t>
  </si>
  <si>
    <t>3.89</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</si>
  <si>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Сочинский Главпочтамт, станция и управление МТС ТП-148, 169 (внешнее электроснабжение).</t>
  </si>
  <si>
    <t>3.90</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</si>
  <si>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Прокуратура Краснодарского края ТП-305 (внешнее электроснабжение).</t>
  </si>
  <si>
    <t>3.91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</si>
  <si>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Управление по делам ГО и ЧС г. Сочи ТП-109 (внешнее электроснабжение).</t>
  </si>
  <si>
    <t>3.92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</si>
  <si>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Служба управления ФСБ г. Сочи по Краснодарскому краю ТП-34 (внешнее электроснабжение).</t>
  </si>
  <si>
    <t>3.93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</si>
  <si>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ОГПС г. Сочи ТП-176 (внешнее электроснабжение).</t>
  </si>
  <si>
    <t>3.94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</si>
  <si>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УВД г.Сочи ТП-196 (внешнее электроснабжение).</t>
  </si>
  <si>
    <t>3.95</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</si>
  <si>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ГУ ОВО при ОВД Хостинского района ТП-167 (внешнее электроснабжение).</t>
  </si>
  <si>
    <t>3.96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</si>
  <si>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ГУ  ОВО при ОВД Центрального района ТП-427.</t>
  </si>
  <si>
    <t>3.97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</si>
  <si>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Управление ФС РФ по наркоконтролю по Краснодарскому краю ТП-217 (внешнее электроснабжение).</t>
  </si>
  <si>
    <t>3.98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</si>
  <si>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Завод ЗСМ стройматериалов ТРП-24 (внешнее электроснабжение).</t>
  </si>
  <si>
    <t>3.99</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</si>
  <si>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Насосная Красная ТП-342 (внешнее электроснабжение).</t>
  </si>
  <si>
    <t>3.100</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</si>
  <si>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Насосная Дмитриева ТП-292 (внешнее электроснабжение).</t>
  </si>
  <si>
    <t>3.101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</si>
  <si>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Насосная Ландышевая ТП-514 (внешнее электроснабжение).</t>
  </si>
  <si>
    <t>3.102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</si>
  <si>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Насосная Теплосети ТП-90 (внешнее электроснабжение).</t>
  </si>
  <si>
    <t>3.103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</si>
  <si>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Котельная № 3 ТП-137 (внешнее электроснабжение).</t>
  </si>
  <si>
    <t>3.104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</si>
  <si>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Котельная № 1 ТП-28 (внешнее электроснабжение).</t>
  </si>
  <si>
    <t>3.105</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</si>
  <si>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Котельная № 22 ТП-506 (внешнее электроснабжение).</t>
  </si>
  <si>
    <t>3.106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</si>
  <si>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ЦТП на Вишнёвой ТП-457 (внешнее электроснабжение).</t>
  </si>
  <si>
    <t>3.107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</si>
  <si>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II этап</t>
  </si>
  <si>
    <t>3.108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</si>
  <si>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II этап. Распределительная городская электрическая сеть (проектные и изыскательские работы, реконструкция и строительство). Нач. школа Детсад №85 ТП-67 (внешнее электроснабжение).</t>
  </si>
  <si>
    <t>3.109</t>
  </si>
  <si>
    <t>Подстанция "Верещагинская" (110 кВ) с заходами линий электропередачи (проектные и изыскательские работы, реконструкция)</t>
  </si>
  <si>
    <t>3.110</t>
  </si>
  <si>
    <t xml:space="preserve">Кабельные и воздушные линии (110 кВ) для выдачи мощности от Сочинской ТЭС до подстанции "Сочи" (проектные и изыскательские работы, строительство)        </t>
  </si>
  <si>
    <t>3.111</t>
  </si>
  <si>
    <t>Кабельные и воздушные линии (110 кВ) для выдачи мощности от Сочинской ТЭС до подстанции "Хоста" (проектные и изыскательские работы, строительство)</t>
  </si>
  <si>
    <t>3.112</t>
  </si>
  <si>
    <t>Земельные участки под ВЛ (110 кВ) от подстанции «Псоу» до подстанции «Адлер», от  подстанции «Адлер» до подстанции «Кудепста», от подстанции «Кудепста» до подстанции «Хоста» (реконструкция) 1 этап</t>
  </si>
  <si>
    <t>3.113</t>
  </si>
  <si>
    <t>Подстанция "Бытха" (110 кВ) с заходами линий электропередачи (проектные и изыскательские работы, строительство)</t>
  </si>
  <si>
    <t>3.114</t>
  </si>
  <si>
    <t>Подстанция "Бочаров Ручей" (110 кВ) с заходами линий электропередачи (проектные и изыскательские работы, строительство)</t>
  </si>
  <si>
    <t>3.115</t>
  </si>
  <si>
    <t>Производственная база обслуживания Краснополянского участка электросетей и подстанций (проектные и изыскательские работы, строительство)</t>
  </si>
  <si>
    <t>3.116</t>
  </si>
  <si>
    <t>Замена аккумуляторной батарей и ВАЗП на ПС 110 кВ Адлер</t>
  </si>
  <si>
    <t>По освоению иное, принят завершающий объём, не выполненный в 2013 году из-за устранения замечаний. Перевыполнение по финансированию - погашение кредиторской задолженности</t>
  </si>
  <si>
    <t>3.117</t>
  </si>
  <si>
    <t>Организация систем оперативного постоянного тока ПС 110 кВ "Хоста", ПС 110 кВ "Ольгинка", ПС 110 кВ "Головинка", ПС 110 кВ "Волконка", ПС 110 кВ "Лоо", ПС 110 кВ "Туапсе", ПС 110 кВ "Небуг"</t>
  </si>
  <si>
    <t>По освоению - досрочное выполнение работ подрядчиком. Перевыполнение по финансированию - оплата выполненых работ</t>
  </si>
  <si>
    <t>3.118</t>
  </si>
  <si>
    <t>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  реконструкция)</t>
  </si>
  <si>
    <t>По освоению иное, перевыполнение связано приёмкой части работ, выполненных подрядчиком в 2013 году, с задержкой их оформления до устранения замечаний. Перевыполнение по финансированию - погашение кредиторской задолженности</t>
  </si>
  <si>
    <t>3.119</t>
  </si>
  <si>
    <t>Воздушные линии (110 кВ) для выдачи мощности от Джубгинской ТЭС до подстанции "Лермонтово", реконструкция подстанций (проектные и изыскательские работы, строительство,  реконструкция)</t>
  </si>
  <si>
    <t>3.120</t>
  </si>
  <si>
    <t>СМР+ПИР. Реконструкция ПА на ПС 110 кВ Мацеста.</t>
  </si>
  <si>
    <t>3.121</t>
  </si>
  <si>
    <t>СМР. Реконструкция ПС 110/10 кВ "Ольгинка" с установкой трансформаторов 2х25 МВА;Строительство открытого РУ-110 кВ с элегазовыми выключателями, ошиновки 110 кВ; строительство РУ-10 кВ, реконструкция телемеханики (ТМ), релейной защиты и автоматики (РЗА) 1 ЭТАП</t>
  </si>
  <si>
    <t>По освоению - досрочное выполнение работ подрядчиком. Перевыполнение по финансированию - погашение кредиторской задолженности</t>
  </si>
  <si>
    <t>3.122</t>
  </si>
  <si>
    <t>СМР.Реконструкция ВЛ 10 кВ ПС "Дагомыс" ф.Д15-Д217 Дагомысского РЭС (инв. №26654)</t>
  </si>
  <si>
    <t>3.123</t>
  </si>
  <si>
    <t>СМР.Реконструкция ВЛ 10 кВ ф.КМ4-РП20 Адлерского РЭС (инв. №21820)</t>
  </si>
  <si>
    <t>3.124</t>
  </si>
  <si>
    <t>СМР.Реконструкция ВЛ 10 кВ ф.Км5 А260\А457\А290 Адлерского РЭС (инв. №21126)</t>
  </si>
  <si>
    <t>3.125</t>
  </si>
  <si>
    <t>СМР. Реконструкция ВЛ 10 кВ ф. М24/10 - Х255 Хостинского РЭС  (инв. №23002)</t>
  </si>
  <si>
    <t>3.126</t>
  </si>
  <si>
    <t>Реконструкция ВЛ 10 кВ Д190-Д187 Дагомысского РЭС  (инв. №24160)</t>
  </si>
  <si>
    <t>По финансированию отклонений нет. Перевыполнение по освоению связано с необходимостью досрочного выполнения работ до введения ограничений на отключение в летний максимум (курортный период).</t>
  </si>
  <si>
    <t>3.127</t>
  </si>
  <si>
    <t>Реконструкция ВЛ 10 кВ Г7-Д68/Д70 Дагомысского РЭС (инв. №26564)</t>
  </si>
  <si>
    <t>3.128</t>
  </si>
  <si>
    <t>СМР. Разукрупнение ВЛ 0,4 кВ Д151 ф. "Посёлок" Дагомысского РЭС (инв. №26070)</t>
  </si>
  <si>
    <t>3.129</t>
  </si>
  <si>
    <t>СМР. Разукрупнение ВЛ 0,4 кВ от ТП-88 Дагомысского РЭС (инв. №26135)</t>
  </si>
  <si>
    <t>3.130</t>
  </si>
  <si>
    <t>СМР. Разукрупнение ВЛ 0,4 кВ ТП-65 ф. "Посёлок" Дагомысского РЭС (инв. №26094)</t>
  </si>
  <si>
    <t>3.131</t>
  </si>
  <si>
    <t>СМР.+ПИР. Реконструкция ВЛ-10кВ с.Ольгинка, ул.Садовая, ул.Речная, ТП – Н428 – ТП – Н86 –ТП – Н85</t>
  </si>
  <si>
    <t>3.132</t>
  </si>
  <si>
    <t>СМР. Разукрупнение ВЛ 0,4 кВ Д167 ф."Магазин" Дагомысского РЭС (инв. №26058)</t>
  </si>
  <si>
    <t>3.133</t>
  </si>
  <si>
    <t>СМР. Разукрупнение ВЛ 0,4 кВ от ТП-114 Дагомысского РЭС (инв. №26107)</t>
  </si>
  <si>
    <t>3.134</t>
  </si>
  <si>
    <t>СМР. Разукрупнение ВЛ 0,4 кВ от ТП Д-45 Дагомысского РЭС (инв. №26168)</t>
  </si>
  <si>
    <t>3.135</t>
  </si>
  <si>
    <t>СМР. Реконструкция КЛ 6 кВ РП6-530 Сочинского РЭС (инв. №23865)</t>
  </si>
  <si>
    <t>Перевыполнение по освоению связано с необходимостью досрочного выполнения работ до введения ограничений на отключение в летний максимум (курортный период). По финансированию - оплата выполненных работ</t>
  </si>
  <si>
    <t>3.136</t>
  </si>
  <si>
    <t>СМР. Реконструкция КЛ 6 кВ РП 48– ТП А241 Сочинского РЭС (инв. №22256)</t>
  </si>
  <si>
    <t>3.137</t>
  </si>
  <si>
    <t>СМР. Реконструкция КЛ 6 кВ Ф.П19-РП32 (А) Сочинского РЭС</t>
  </si>
  <si>
    <t>Перевыполнение по освоению связано с необходимостью досрочного выполнения работ до введения ограничений на отключение в летний максимум (курортный период). По финансированию - погашение кредиторской задолженности</t>
  </si>
  <si>
    <t>3.138</t>
  </si>
  <si>
    <t>СМР. Реконструкция КЛ 10 кВ Ф.Ю8– РП58 (А) Адлерского РЭС  (инв. №22993)</t>
  </si>
  <si>
    <t>3.139</t>
  </si>
  <si>
    <t>СМР. Реконструкция КЛ 10 кВ Ф.Ю8– РП58 (Б) Адлерского РЭС (инв. №22993)</t>
  </si>
  <si>
    <t>3.140</t>
  </si>
  <si>
    <t>Оснащение КРУ-6-10 кВ ПС 110 кВ Туапсе город, Ольгинка, Ново-Михайловская защитами от дуговых замыканий</t>
  </si>
  <si>
    <t>3.141</t>
  </si>
  <si>
    <t>Замена устройств РЗА при замене КЛ-6кВ (Sepam)</t>
  </si>
  <si>
    <t>3.142</t>
  </si>
  <si>
    <t>СМР. Телемеханизация РП (6-10) кв филиала ОАО «Кубаньэнерго» Сочинские ЭС, в составе: РП20, РП21, РП23, РП31, РП37, РП55, РП86, РП97, ТРП46, ТРП8, ТРП-Д61, ТРП94, ТРП96, РП Д-61, РП-1, РП-19, РП-40, РП-52н, РП-56, РП-84, РП-98, РП-35Н, РП-3н, РП-5, РП Х-4, РП Х-57, РП 18»</t>
  </si>
  <si>
    <t>3.143</t>
  </si>
  <si>
    <t>СМР. Реконструкция сети радиосвязи ОДС 110 кВ, ОДС 6-10 кВ в Сочинских электрических сетях</t>
  </si>
  <si>
    <t>3.144</t>
  </si>
  <si>
    <t>Земельные участки под КВЛ (110 кВ) для выдачи мощности от Сочинской ТЭС до подстанции "Сочи" (строительство)</t>
  </si>
  <si>
    <t>3.145</t>
  </si>
  <si>
    <t>Земельные участки под КВЛ (110 кВ) для выдачи мощности от Сочинской ТЭС до подстанции "Хоста" (строительство)</t>
  </si>
  <si>
    <t>3.146</t>
  </si>
  <si>
    <t>СМР. Создание интегрированного комплекса оперативного мониторинга безапасности (ИКОМБ) Олимпийских объектов</t>
  </si>
  <si>
    <t>3.147</t>
  </si>
  <si>
    <t xml:space="preserve">Реконструкция ПС-110 кВ "Родниковая" </t>
  </si>
  <si>
    <t>3.148</t>
  </si>
  <si>
    <t>Реконструкция  РП-18 Адлерского РЭС</t>
  </si>
  <si>
    <t>3.149</t>
  </si>
  <si>
    <t>ПИР. Реконструкция системы противоаварийной автоматики в Сочинском энергорайоне Кубанской энергосистемы с учетом ввода объектов электроэнергетики и развитием инфраструктуры для проведения Олимпийских игр 2014 года</t>
  </si>
  <si>
    <t>3.150</t>
  </si>
  <si>
    <t>ПИР Реконструкция ВЛ 10кВ Д15-Д217 Дагомысского РЭС</t>
  </si>
  <si>
    <t>3.151</t>
  </si>
  <si>
    <t>Выполнение противооползневых мероприятий на ПС 110 кВ Пасечная</t>
  </si>
  <si>
    <t>Перевыполнение по финансированию - погашение кредиторской задолженности</t>
  </si>
  <si>
    <t>3.152</t>
  </si>
  <si>
    <t xml:space="preserve">ПИР+СМР.Внедрение защит ближнего резервирования тр-ров на 6 ПС </t>
  </si>
  <si>
    <t>Досрочное выполнение работ подготовительного этапа. По финансированию - оплата выполненных работ</t>
  </si>
  <si>
    <t>3.153</t>
  </si>
  <si>
    <t>Строительство площадок для размещения модульных подстанций</t>
  </si>
  <si>
    <t>По освоению - перевыполнение плана связано с необходимостью завершительных работ. По финансированию - погашение кредиторской задолженности</t>
  </si>
  <si>
    <t>3.154</t>
  </si>
  <si>
    <t>Расширение ПС 110/10/6 кВ Мацеста с установкой Т-3 40 МВА</t>
  </si>
  <si>
    <t>Принят завершающий этарп работ, задержка которого в 2013 году связана с ограничением отключений оборудования подстанций 110 кВ по режиму эксплуатации. По финансированию - погашение кредиторской задолженности</t>
  </si>
  <si>
    <t>3.155</t>
  </si>
  <si>
    <t>По финансированию отклонений нет. По освоению иное принят этап выполненных проектно-изыскательских работ по объекту инвестиционной программы 2013, исключённому при формировании на 2014 год.</t>
  </si>
  <si>
    <t>3.156</t>
  </si>
  <si>
    <t>По финансированию отклонений нет. Иное принят этап выполненных проектно-изыскательских работ по объекту иключённому из инвестиционной программы при её формировании.</t>
  </si>
  <si>
    <t>3.157</t>
  </si>
  <si>
    <t>Объекты по результатам инвентаризации Тихорецких ЭС(Здания ЗТП 61 шт.)</t>
  </si>
  <si>
    <t>Арендная плата за земельный участок под незавершённым строительством объектом</t>
  </si>
  <si>
    <t>3.158</t>
  </si>
  <si>
    <t>Строительство здания с/у Тихорецкого РРЭС с гаражом на 2 бокса и навесом для хранения оборудования в ст. Фастовецкая Тихорецкого район</t>
  </si>
  <si>
    <t>3.159</t>
  </si>
  <si>
    <t>Рек-ция автомагистрали М-4 "Дон" от Москвы через Воронеж, Ростов-на-Дону, Краснодар, до Новороссийска на уч-е км 1197-км 1240 с учетом выноса линий ВЛ</t>
  </si>
  <si>
    <t xml:space="preserve">По финансированию (иное)-оплата авнса по агентскому договору, за счёт средств полученных на основании Соглашения о компенсации затрат Кубаньэнерго на вынос ВЛ из зоны строительства автодороги "Дон 4". По освоению - исполнение Агентом обязательств по заключённому Агентскому договору  </t>
  </si>
  <si>
    <t>3.160</t>
  </si>
  <si>
    <t>Строительство одноцепной ВЛ-110 кВ Свинокомплекс-Компрессорная станция (Индивидуальный тариф)</t>
  </si>
  <si>
    <t>ТимЭС</t>
  </si>
  <si>
    <t>3.161</t>
  </si>
  <si>
    <t>СМР+ПИР. Реконструкция системы обнаружения пожара, оповещения и управления эвакуацией людей пожарной сигнализации объектов Ольгинского сетевого участка Приморско-Ахтарского РЭС</t>
  </si>
  <si>
    <t>3.162</t>
  </si>
  <si>
    <t xml:space="preserve">Установка силового оборудования и оборудования связи  на ПС 110/10/10 кВ "АПК" со строительством  ВОЛС </t>
  </si>
  <si>
    <t>3.163</t>
  </si>
  <si>
    <t>Реконструкция сети 110 кВ, прилегающей  к ПС Бужора (2 этап) (СМР)</t>
  </si>
  <si>
    <t>По финансированию погашение кредиторской задолженности.По освоению досрочное выполнение работ, так как объект включен в корректировку ИПР 2014г. (мероприятия по повышению надёжности функционирования объектов электросетевого комплекса Черноморского побережья Краснодарского края)</t>
  </si>
  <si>
    <t>3.164</t>
  </si>
  <si>
    <t>СМР+ПИР. Реконструкция ПС 110/35/10-6 кВ Джемете (с заменой Т1 и Т3 16 МВА на 25 МВА, реконструкция ОРУ 110, реконструкция КРУН 10 Кв)</t>
  </si>
  <si>
    <t>3.165</t>
  </si>
  <si>
    <t>Оснащение КРУ 6-10 кВ подстанций Юго-Западных ЭС устройствами защиты от дуговых замыканий (ПИР и СМР).
ПС 110 кВ Архипо-Осиповка ПС 110 кВ Солнечная и Южная,
ПС 35 кВ Красный октябрь и Мингрельская.</t>
  </si>
  <si>
    <t>По освоению досрочное выполнение работ, так как объект включен в корректировку ИПР 2014г. (мероприятия по повышению надёжности функционирования объектов электросетевого комплекса Черноморского побережья Краснодарского края)</t>
  </si>
  <si>
    <t>3.166</t>
  </si>
  <si>
    <t>СМР Автоматическое отключение нагрузок 6 кВ реконструируемого цементного завода «Первомайский» на ПС 110/6 кВ «Первомайская» от устройства АРТ АТ 1, 2 на ПС 220 кВ «Кирилловская» с организацией ВЧ канала ПА по ВЛ 110 кВ «Кирилловская - Тоннельная»</t>
  </si>
  <si>
    <t>3.167</t>
  </si>
  <si>
    <t>Строительство ПС 110/10 кВ "Сухой порт" с заходом ВЛ-110кВ с установкой 2-х силовых трансформаторов, строительство ОРУ-110кВ, КРУ-10кВ. И установка РЗ иПА.  Для заявителя ФКУ "Ространсмодернизация" дог. №21200-12-00065530-4 от 27.04.2012</t>
  </si>
  <si>
    <t>3.168</t>
  </si>
  <si>
    <t>Строительство ВЛ-110 кВ "Крымская 220 - Взлетная - Варениковская" до места отпайки к ПС 110/10 кВ "Казачья". Строительство отпайки от ВЛ-110 кВ "Крымская 220 - Взлетная - Варениковская" к ПС 110/10 кВ "Казачья" по договору ТП №21200-13-00148538-4 от 09.01.2014</t>
  </si>
  <si>
    <t>Отклонений по освоению и финенсированию нет</t>
  </si>
  <si>
    <t>3.169</t>
  </si>
  <si>
    <t>Реконструкция ВЛ 110кВ Геленджик-Дивноморская с заменой провода на большее сечение</t>
  </si>
  <si>
    <t>3.170</t>
  </si>
  <si>
    <t>Строительство отпайки от ВЛ-110 кВ "Анапская-Сукко" на ПС 110/10 кВ "Русская"</t>
  </si>
  <si>
    <t xml:space="preserve"> Объект включен в корректировку ИПР 2014г. </t>
  </si>
  <si>
    <t>3.171</t>
  </si>
  <si>
    <t>Строительство ПС 110 кВ "Первомайская" с установкой трансформаторов 2х40 МВА и заходами ВЛ 110 кВ</t>
  </si>
  <si>
    <t>Погашения кредиторской задолженности.</t>
  </si>
  <si>
    <t>3.172</t>
  </si>
  <si>
    <t>Реконструкция ПС 35/10 кВ "Откормбаза"</t>
  </si>
  <si>
    <t>3.173</t>
  </si>
  <si>
    <t xml:space="preserve">Объекты технологического присоединения мощностью свыше 670 кВт. </t>
  </si>
  <si>
    <t>все филиалы</t>
  </si>
  <si>
    <t>3.174</t>
  </si>
  <si>
    <t>Объекты технологического присоединения мощностью свыше 15 кВт.до 150 кВт</t>
  </si>
  <si>
    <t>3.175</t>
  </si>
  <si>
    <t>Объекты технологического присоединения мощностью свыше 150 кВт до 670 кВт</t>
  </si>
  <si>
    <t>3.176</t>
  </si>
  <si>
    <t>Объекты технологического присоединения мощностью до 15 кВт.</t>
  </si>
  <si>
    <t>Перевыполнение в части финансирования - погашение кредиторской задолженности. Перевыполнение в части освоения - выполнение работ на дополнительных объектах  по заключённым договорам ТП льготной группы  лиц  (по  ПП РФ от 27.12.2004 N 861 (ред. от 07.03.2014) и от 29.12.2011 №1178 п.87).</t>
  </si>
  <si>
    <t>3.177</t>
  </si>
  <si>
    <t>Оборудование, не входящее в сметы строе</t>
  </si>
  <si>
    <t>3.178</t>
  </si>
  <si>
    <t>Оборудование,  входящее в сметы строек, в.т.ч.:</t>
  </si>
  <si>
    <t>3.179</t>
  </si>
  <si>
    <t>3.180</t>
  </si>
  <si>
    <t>СМР+ПИР. Реконструкция сети 110 кВ на ПС 220 кВ "Вышестеблиевская" (оформление землеотвода)</t>
  </si>
  <si>
    <t>3.181</t>
  </si>
  <si>
    <t xml:space="preserve">Материалы </t>
  </si>
  <si>
    <t>3.182</t>
  </si>
  <si>
    <t>3.183</t>
  </si>
  <si>
    <t>Рек-я и техперевооруж. ПС 110 кв "Мацеста"</t>
  </si>
  <si>
    <t>3.184</t>
  </si>
  <si>
    <t>Доукомплектование ПС Сочи блоками защиты Sepam</t>
  </si>
  <si>
    <t>3.185</t>
  </si>
  <si>
    <t>СМР. Реконструкция ПС 110 кВ "Альпийская" с заменой трансформа-тора 16 МВА на 25 МВА и установка второго трансформатора 25 МВА, с реконструкцией ОРУ-110 кВ и заходом ВЛ-110 кВ - МО г. Сочи</t>
  </si>
  <si>
    <t>3.186</t>
  </si>
  <si>
    <t>АПНУ Сочинского энергорайона</t>
  </si>
  <si>
    <t>3.187</t>
  </si>
  <si>
    <t>Строительство склад.хозяйства СФЭС п.Дагомыс</t>
  </si>
  <si>
    <t>3.188</t>
  </si>
  <si>
    <t>СМР. Реконструкция КЛ-6 кВ ф.П24 - ТП225 Сочинского РЭС</t>
  </si>
  <si>
    <t>3.189</t>
  </si>
  <si>
    <t>СМР. Реконструкция КЛ-6 кВ 174 - 309 Сочинского РЭС</t>
  </si>
  <si>
    <t>3.190</t>
  </si>
  <si>
    <t>Оснащение инженерно-техническими средствами охраны линейных объектов олимпийского значения на территории Сочинского энергорайона</t>
  </si>
  <si>
    <t>3.191</t>
  </si>
  <si>
    <t>Оснащение автоматической пожарной сигнализацией и системой оповещения и управления эвакуацией людей при пожарах (1,2,3,4,5 этапы)</t>
  </si>
  <si>
    <t>По финансированию отклонений нет. По освоению иное выполнение предписания Пожнадзора.</t>
  </si>
  <si>
    <t>3.192</t>
  </si>
  <si>
    <t>СМР. Реконструкция ОРУ 110 кВ ПС 110/35/6 кВ "Ейск" с заменой Т2, Т3 с 15 МВА на 25 МВА</t>
  </si>
  <si>
    <t>ЛенЭС</t>
  </si>
  <si>
    <t>3.193</t>
  </si>
  <si>
    <t>СМР. Техническое перевооружение газовой котельной, расположенной по адресу: Ленинградский район, ст. Ленинградская, ул. 302 Дивизии 6</t>
  </si>
  <si>
    <t>погашение кредиторской задолженности</t>
  </si>
  <si>
    <t>3.194</t>
  </si>
  <si>
    <t>«Внедрение системы АИИСКУЭ  Кущёвского РРЭС."</t>
  </si>
  <si>
    <t>3.195</t>
  </si>
  <si>
    <t>затраты нематериального характера по НМА</t>
  </si>
  <si>
    <t>3.196</t>
  </si>
  <si>
    <t>ВЛ-110 кВ.Расширение просеки</t>
  </si>
  <si>
    <t>3.197</t>
  </si>
  <si>
    <t xml:space="preserve">ПИР+СМР.Реконструкция ПС-110 кВ "Пасечная" (замена выключателей ММО на элегазовые) </t>
  </si>
  <si>
    <t>3.198</t>
  </si>
  <si>
    <t>Рек.ВЛ 110кВ "Адлер-Псоу", "Адлер-Южная" опоры 56а для подключения ПС 110кВ "Адлер тяговая"</t>
  </si>
  <si>
    <t>3.199</t>
  </si>
  <si>
    <t>Рек-я и техперевооруж. ПС 110 кв "Хоста"</t>
  </si>
  <si>
    <t>3.200</t>
  </si>
  <si>
    <t>СМР. Разукрупнение ВЛ 0,4 кВ Д60 ф. "Дет.сад" Дагомысского РЭС (инв. №26145)</t>
  </si>
  <si>
    <t>3.201</t>
  </si>
  <si>
    <t>Оснащение РУ 6-10кВ ПС 110кВ Сочинского энергорайона быстродействущей защитой от дуговых замыканий</t>
  </si>
  <si>
    <t>3.202</t>
  </si>
  <si>
    <t>Рек.ВЛ 10кВ Д99-Д52 ДРРЭС</t>
  </si>
  <si>
    <t>3.203</t>
  </si>
  <si>
    <t>Замена РП-18</t>
  </si>
  <si>
    <t>В части финансирования - оплата поставки на объект материалов</t>
  </si>
  <si>
    <t>3.204</t>
  </si>
  <si>
    <t xml:space="preserve">Строительство ПС 110/35/10 кВ "Адыгейская" с заходами ВЛ 110 кВ, 1302640  </t>
  </si>
  <si>
    <t>3.205</t>
  </si>
  <si>
    <t>АИИСКУЭ Адлерского района г.Сочи  ( 2 этап).</t>
  </si>
  <si>
    <t>3.206</t>
  </si>
  <si>
    <t>Оснащение инженерно-техническими средствами охраны центра обслуживания клиентов в г. Сочи</t>
  </si>
  <si>
    <t>3.207</t>
  </si>
  <si>
    <t>Переходный пункт 110 кВ для подключения КЛ 110 кВ от КРУЭ 110 кВ Туапсинского НПЗ к ВЛ 110 кВ "Шепси - Туапсе тяговая 2-я цепь"</t>
  </si>
  <si>
    <t>3.208</t>
  </si>
  <si>
    <t>СМР. Разукрупнение ВЛ 0,4 кВ Д136 ф. "Посёлок" Дагомысского РЭС (инв. №26112)</t>
  </si>
  <si>
    <t>3.209</t>
  </si>
  <si>
    <t>СМР. Реконструкция ПС 110 кВ  Небуг с заменой трансформаторов 6,3 МВА на 2*25 МВА, заменой оборудования, разработкой проекта (1-й этап)</t>
  </si>
  <si>
    <t>* - в ценах отчетного года</t>
  </si>
  <si>
    <t>** - план, согласно утвержденной инвестиционной программе</t>
  </si>
  <si>
    <t xml:space="preserve">Исполняющий обязанности </t>
  </si>
  <si>
    <t>заместителя генерального директора по инвестиционной деятельности</t>
  </si>
  <si>
    <t>А.В.Голов</t>
  </si>
  <si>
    <t>Начальник департамента капитального строительства</t>
  </si>
  <si>
    <t>Ю.В. Протасов</t>
  </si>
  <si>
    <t>Начальник управления инвестиций</t>
  </si>
  <si>
    <t>С.О. Тельнов</t>
  </si>
  <si>
    <t>Приложение  №  7.2</t>
  </si>
  <si>
    <t>Наименование объекта*</t>
  </si>
  <si>
    <t>Плановый объем финансирования, млн. руб.*</t>
  </si>
  <si>
    <t>Фактически профинансировано, млн. руб.</t>
  </si>
  <si>
    <t>Оклонение фактической стоимости работ от плановой стоимости, млн. руб.</t>
  </si>
  <si>
    <t>Фактически освоено (закрыто актами выполненных работ), млн. руб.</t>
  </si>
  <si>
    <t>Технические характеристики созданных и реконструируемых объектов</t>
  </si>
  <si>
    <t xml:space="preserve">Подстанции </t>
  </si>
  <si>
    <t>Линии электропередачи</t>
  </si>
  <si>
    <t>Иные
объекты</t>
  </si>
  <si>
    <t>Всего</t>
  </si>
  <si>
    <t>ПИР</t>
  </si>
  <si>
    <t>СМР</t>
  </si>
  <si>
    <t>оборудование и материалы</t>
  </si>
  <si>
    <t>прочие</t>
  </si>
  <si>
    <t>год ввода в эксплуатацию</t>
  </si>
  <si>
    <t>Нормативный срок службы, лет</t>
  </si>
  <si>
    <t xml:space="preserve">Тип исполнения ПС (ТП, РП)
(открытыя/
закрытая/
КТП/БКТП/
БКРП)
</t>
  </si>
  <si>
    <t xml:space="preserve">Тип исполнения РУ 110-330 кВ
(ОРУ/
ЗРУ/КРУЭ)
</t>
  </si>
  <si>
    <t>Количество и марка силовых трансформа-торов, шт</t>
  </si>
  <si>
    <t>Мощность силовых трансформа-торов, МВА</t>
  </si>
  <si>
    <t xml:space="preserve">Схема исполнения РУ 110-330 кВ
</t>
  </si>
  <si>
    <t>Кол-во ячеек РУ 110-330 кВ
 с выключателями</t>
  </si>
  <si>
    <t xml:space="preserve">Тип исполнения РУ 35 кВ
(ОРУ/
ЗРУ/КРУЭ)
</t>
  </si>
  <si>
    <t xml:space="preserve">Схема исполнения РУ 35 кВ
</t>
  </si>
  <si>
    <t>Кол-во ячеек РУ 35 кВ
с выключа-телями</t>
  </si>
  <si>
    <t xml:space="preserve">Тип исполнения РУ 3-20 кВ
(ОРУ/
ЗРУ)
</t>
  </si>
  <si>
    <t xml:space="preserve">Схема исполнения РУ 3-10 кВ
</t>
  </si>
  <si>
    <t xml:space="preserve">Кол-во ячеек РУ 3-10 кВ
</t>
  </si>
  <si>
    <t>год ввода в эксплуа-тацию</t>
  </si>
  <si>
    <t>Тип опор</t>
  </si>
  <si>
    <t>Марка кабеля/
провода</t>
  </si>
  <si>
    <t>Сечение кабеля/
провода</t>
  </si>
  <si>
    <t>Ко-во
цепей</t>
  </si>
  <si>
    <t>Протяженность трассы, км</t>
  </si>
  <si>
    <t>в  том числе протяженность трассы сооружаемого закрытого перехода, км</t>
  </si>
  <si>
    <t>в том числе протяженность трассы сооружаемого туннеля, км</t>
  </si>
  <si>
    <t>1.1</t>
  </si>
  <si>
    <t>открытая</t>
  </si>
  <si>
    <t>КРУЭ
ЗРУ</t>
  </si>
  <si>
    <t>ТДТН-25000/110 /35/10 У1-1 шт.</t>
  </si>
  <si>
    <t>Блочно-комплектное</t>
  </si>
  <si>
    <t>ОРУ 110 кВ по схеме 110-13Н -две рабочие и обходная система шин</t>
  </si>
  <si>
    <t xml:space="preserve"> Реконструкция ОРУ 35 кВ в полном объеме с подключением ВЛ 35 кВ «Котлома» к II с.ш. 35 кВ </t>
  </si>
  <si>
    <t>1.5</t>
  </si>
  <si>
    <t>У-330-2; У220; УМ220</t>
  </si>
  <si>
    <t>АС 185/128</t>
  </si>
  <si>
    <t>2</t>
  </si>
  <si>
    <t>2.1</t>
  </si>
  <si>
    <t>2.1.24</t>
  </si>
  <si>
    <t>ОРУ</t>
  </si>
  <si>
    <t>2хТРДН</t>
  </si>
  <si>
    <t>2СШ-110</t>
  </si>
  <si>
    <t>нет</t>
  </si>
  <si>
    <t>ЗРУ</t>
  </si>
  <si>
    <t>Шесть рабочих секционированных выключателями систем шин</t>
  </si>
  <si>
    <t>У110</t>
  </si>
  <si>
    <t>АС</t>
  </si>
  <si>
    <t>специальные многогранные УМ220, ПМ220</t>
  </si>
  <si>
    <t>AACSR Z 251</t>
  </si>
  <si>
    <t>ПвПу2гж-1х630/150-64/110 кВ, ПвПу2гж-1х500/150-64/110 кВ</t>
  </si>
  <si>
    <t>ПвЭгаПу-64/110 1х500х150</t>
  </si>
  <si>
    <t>ПвЭгаПу-64/110 1х1000х150</t>
  </si>
  <si>
    <t>ПвПу2гж-1х1000/150-64/110 кВ</t>
  </si>
  <si>
    <t>ТП-БКТП</t>
  </si>
  <si>
    <t>ТМГ, ТМГСУ, 8 шт</t>
  </si>
  <si>
    <t xml:space="preserve"> АПвПу2г-1х300/35-10, АПвПу2г-1х185/35-10</t>
  </si>
  <si>
    <t>ТМГ, ТМГСУ, 34 шт</t>
  </si>
  <si>
    <t>185, 300</t>
  </si>
  <si>
    <t>ТМГ-10/0,4-У1, 4 шт.</t>
  </si>
  <si>
    <t>АПвПу2г-1х185/25-10</t>
  </si>
  <si>
    <t>ТМГ-10/0,4-У1, 2 шт.</t>
  </si>
  <si>
    <t>АПвПу2г-1х185/35-10, АПвВнг-LS-1х185/35-10</t>
  </si>
  <si>
    <t>ТМГ11 /10/У1, ТМГСУ11 /10/У1, 38 шт</t>
  </si>
  <si>
    <t xml:space="preserve"> АПвПу2г-10 </t>
  </si>
  <si>
    <t>150, 240</t>
  </si>
  <si>
    <t>ТМГСУ11-400/10-У1 10/0,4, 2 шт</t>
  </si>
  <si>
    <t xml:space="preserve"> АПвПу2г-10 1х240/50</t>
  </si>
  <si>
    <t>ТМГ11-400/10-У1, 2 шт</t>
  </si>
  <si>
    <t xml:space="preserve"> АПвПу2г- 1х240/50-10</t>
  </si>
  <si>
    <t>ТМГ11-630/10/0,4 У1, 2 шт</t>
  </si>
  <si>
    <t xml:space="preserve">  АПвПу2г- 1х150/35-10, АПвПу2г- 1х240/50-10</t>
  </si>
  <si>
    <t>ТМГСУ11-250/10/У1, 2 шт</t>
  </si>
  <si>
    <t xml:space="preserve"> АПвПу2г 1х150/35-10</t>
  </si>
  <si>
    <t>ТМГ11-400/10/У1, 2 шт</t>
  </si>
  <si>
    <t xml:space="preserve"> АПвПу2г-10 1х150/35</t>
  </si>
  <si>
    <t>РП-БКРП</t>
  </si>
  <si>
    <t>ТМГ11-630/10-У1, 2 шт</t>
  </si>
  <si>
    <t>АСБл-10</t>
  </si>
  <si>
    <t>120, 150, 185</t>
  </si>
  <si>
    <t xml:space="preserve"> АПвПу2г-10 1х150/35, АПвПу2г-10 1х240/50</t>
  </si>
  <si>
    <t xml:space="preserve"> АПвПу2г-1х150/35-10</t>
  </si>
  <si>
    <t>ТМГ11-630/10/У1, 2 шт</t>
  </si>
  <si>
    <t xml:space="preserve"> АПвПу2г-10 1х150/35, СИП-3 1х70</t>
  </si>
  <si>
    <t>70, 150</t>
  </si>
  <si>
    <t>ТМГ, ТМГСУ, 60 шт</t>
  </si>
  <si>
    <t>ТМГ, ТМГСУ, 76 шт</t>
  </si>
  <si>
    <t xml:space="preserve"> АПвПу2г, АПвВнг,  АПвБбШв-1</t>
  </si>
  <si>
    <t>70, 120, 150, 185, 240, 500</t>
  </si>
  <si>
    <t>ТМГ-6/0,4-У1, 2 шт.</t>
  </si>
  <si>
    <t xml:space="preserve"> АПвПу2г-1х500/35-10, АПвПу2г-1х240/35-10, АПвВнг-1х500/35-10</t>
  </si>
  <si>
    <t>240, 500</t>
  </si>
  <si>
    <t>ТМГ-6/0,4-У1, 3 шт.</t>
  </si>
  <si>
    <t xml:space="preserve"> АПвПу2г-1х500/35-10, АПвПу2г-1х240/35-10, АПвВнг-1х500/35-10, АПвВнг-LS-1х240/25-10</t>
  </si>
  <si>
    <t xml:space="preserve"> АПвБбШв-1 4х120, АПвПу2г-1х185/35-10</t>
  </si>
  <si>
    <t>120, 185</t>
  </si>
  <si>
    <t xml:space="preserve"> АПвБбШв-1 4х70, 4х150, АПвПу2г-10 1х150/25</t>
  </si>
  <si>
    <t>70, 150, 185</t>
  </si>
  <si>
    <t xml:space="preserve"> АВБбШенг-LS-1 4х95, АПвПу2г-10 1х150/25</t>
  </si>
  <si>
    <t>95, 150</t>
  </si>
  <si>
    <t xml:space="preserve"> АПвПу2г-10 1х185/35-10</t>
  </si>
  <si>
    <t>ТМГ11-6/0,4, 2 шт.</t>
  </si>
  <si>
    <t>ТМГ11-630/6/0,4, 2 шт.</t>
  </si>
  <si>
    <t xml:space="preserve"> АПвБбШв-1 4х35, 4х120, 4х185, АПвПу2г-1х185/35-10</t>
  </si>
  <si>
    <t>35, 120, 185</t>
  </si>
  <si>
    <t xml:space="preserve"> АПвБбШв-1 4х120, АПвПу2г-10 1х185</t>
  </si>
  <si>
    <t xml:space="preserve"> АПвБбШв-1 4х120, ААБл-6 3х150, ААБл-1 4х120, АПвПу2г-1х185/35-10, 1х240/35-10</t>
  </si>
  <si>
    <t>120, 150, 240</t>
  </si>
  <si>
    <t xml:space="preserve"> АПвПу2г-1х185/35-10</t>
  </si>
  <si>
    <t>АПвБбШв-1 4х70, 4х120, АПвПу2г-1х150/25-10</t>
  </si>
  <si>
    <t>70, 120, 150</t>
  </si>
  <si>
    <t>ТМГ11-6/0,4-У1, 2 шт.</t>
  </si>
  <si>
    <t>АПвПу2г-1х150/35-10</t>
  </si>
  <si>
    <t>ТМГ-400/10/0,4-У1, 2 шт.</t>
  </si>
  <si>
    <t>АПвПу2г, 1х150/25-10, 1х240/25-10</t>
  </si>
  <si>
    <t>ТМГ11-400/6/0,4-У1, 2 шт.</t>
  </si>
  <si>
    <t>АПвПу2г-1х150/25-10</t>
  </si>
  <si>
    <t>ТМГ11-630/10/0,4-У1, 2 шт.</t>
  </si>
  <si>
    <t>АСБ 3х70-10, 3х120-10</t>
  </si>
  <si>
    <t>70, 120</t>
  </si>
  <si>
    <t>АПвПу2г-1х240/25-10</t>
  </si>
  <si>
    <t>ТМГ11-630/6/0,4-У1, 2 шт.</t>
  </si>
  <si>
    <t>ТП-БКТП, РП-БКРП</t>
  </si>
  <si>
    <t>ТМГ11-10/0,4-У1, 6 шт.</t>
  </si>
  <si>
    <t>АПвПу2г-10 1х150/35, 1х240/50</t>
  </si>
  <si>
    <t>ТМГ11-10/0,4-У1, 2 шт.</t>
  </si>
  <si>
    <t xml:space="preserve"> АПвПу2г-1х240/50-10, АПвВнг-LS(B)-1х240/50-10</t>
  </si>
  <si>
    <t>АСБ 3х95-10, 3х120-10</t>
  </si>
  <si>
    <t>95, 120</t>
  </si>
  <si>
    <t>ТМГ11-6/0,4-У1, 4 шт.</t>
  </si>
  <si>
    <t>АПвПу2г-1х185/35-10, АПвБбШв-1 4х150, 4х120</t>
  </si>
  <si>
    <t>АПвПу2г-1х150/25-10, АПвБбШв-1 4х70, 4х120</t>
  </si>
  <si>
    <t>АСБ-10, ААБл-1, АСБ-1,</t>
  </si>
  <si>
    <t>АПвПу2г-1х240/25-10, 1х150/25-10, ААБл 3х120, 3х185</t>
  </si>
  <si>
    <t>120, 150, 185, 240</t>
  </si>
  <si>
    <t>АПвПу2г-10 1х150/25, 1х240/25</t>
  </si>
  <si>
    <t>ТМГ-СЭЩ-630/6/0,4-У1, 2 шт.</t>
  </si>
  <si>
    <t>ТМГ11-1000/10-У1, 2 шт.</t>
  </si>
  <si>
    <t>АПвПу2г 1х150/35-10 (В4), 1х240/50-10</t>
  </si>
  <si>
    <t>АПвПу2г-10 1х150/35, 1х240/35</t>
  </si>
  <si>
    <t>ААБл-3х120-10, ЦААБ-3х120-10, АВБбШнг 4х50-1, 4х70-1, 4х95-1, 4х120-1</t>
  </si>
  <si>
    <t>50, 70, 95, 120</t>
  </si>
  <si>
    <t>ТМГ, ТМГСУ, 88 шт</t>
  </si>
  <si>
    <t>ТМГ11-1000/6/0,4, 2 шт.</t>
  </si>
  <si>
    <t xml:space="preserve"> АПвБбШв-1 4х120, АПвПу2г-1х185/25-10</t>
  </si>
  <si>
    <t>КРУЭ</t>
  </si>
  <si>
    <t>ТРДН-40000/110-80-ВМУ1 - 2 шт.</t>
  </si>
  <si>
    <t>мостик с выключателями в цепях линий и в цепях силовых трансформаторов и ремонтной перемычкой со стороны линий</t>
  </si>
  <si>
    <t>Две одиночные, секционированные выключателями, секции шин</t>
  </si>
  <si>
    <t>AACSR Z 251, AACSR Z 339</t>
  </si>
  <si>
    <t>закрытая</t>
  </si>
  <si>
    <t>ТДТН-40000/110-80У1 - 2 шт.</t>
  </si>
  <si>
    <t>Одна рабочая, секционированная выключателем, система шин</t>
  </si>
  <si>
    <t>Одна, секционированная выключателем, система шин</t>
  </si>
  <si>
    <t>КМ110-4+6, У100</t>
  </si>
  <si>
    <t>ТРДН -2х25</t>
  </si>
  <si>
    <t>110-9</t>
  </si>
  <si>
    <t xml:space="preserve"> -</t>
  </si>
  <si>
    <t>СВ</t>
  </si>
  <si>
    <t>СИП</t>
  </si>
  <si>
    <t>АСКП</t>
  </si>
  <si>
    <t>240 / 39</t>
  </si>
  <si>
    <t>ТДН 6300/110-У1 - 2 шт.</t>
  </si>
  <si>
    <t>УМ 110, ПМ 110</t>
  </si>
  <si>
    <t>Одна рабочая секционированная выключателем система шин</t>
  </si>
  <si>
    <t>3.210</t>
  </si>
  <si>
    <t>3.211</t>
  </si>
  <si>
    <t>3.212</t>
  </si>
  <si>
    <t>3.213</t>
  </si>
  <si>
    <t>Реконструкция ПС 110/35/10 кВ "Водохранилище" с установкой блочно-модульного здания КРУ-10 кВ,1302639</t>
  </si>
  <si>
    <t>Строительство ВЛ-10 кВ от ПС "Водохранилище" до ПС "Адыгейская, Строительство ВЛ-10 кВ от ПС "Водохранилище" до ПС "Адыгейская,1302641</t>
  </si>
  <si>
    <t>Реконструкция ПС 110/35/10кВ "Дивная" 3 этап в г.Армавире Краснодарского края</t>
  </si>
  <si>
    <t>Реконструкция ПС 110/10кВ "УНПС" с заменой аккумуляторной батареи на батарею импортного производства</t>
  </si>
  <si>
    <t>Реконструкция ПС110/35/10кВ "Армавирская ТЭЦ" Этан1. 1-я очередь.</t>
  </si>
  <si>
    <t>Строительство ПС 35/10 кВ "Новая"</t>
  </si>
  <si>
    <t>АрмЭС</t>
  </si>
  <si>
    <t>СМР+ПИР. Строительство ВЛ 110 кВ «Славянская – Красноармейская» с расширением ПС 110 кВ «Красноармейская»</t>
  </si>
  <si>
    <t>Реконструкция ПС 110/35/10 "Темрюк" (заменой силового трансформатора Т1 10 МВА на 16 МВА), Реконструкция ПС 110/35/10 "Темрюк" (заменой силового трансформатора Т1 10 МВА на 16 МВА)</t>
  </si>
  <si>
    <t>Монтаж ячеек КРУН-10 кВ и аккумуляторной батареи на ПС 35/10 Голубицкая, Монтаж ячеек КРУН-10 кВ и аккумуляторной батареи на ПС 35/10 Голубицкая</t>
  </si>
  <si>
    <t>Проектирование и монтаж автоматических пожарных сигнализаций по всем административным зданиям Тимашевских ЭС</t>
  </si>
  <si>
    <t>КС "Кореновская"(1-я очередь) Южно-Европейского газопровода" в составе стройки "Расширение ЕСГ для обеспечения подачи газа в газопровод "Южный поток",, КС "Кореновская"(1-я очередь) Южно-Европейского газопровода" в составе стройки "Расширение ЕСГ для обеспечения подачи газа в газопровод "Южный поток", ВЛ10кВ "СГ-1", согласно ТУ №12397 от 03.12.2012г., ВЛ 0,4 кВ Ф№2 от ТП 10/0,4 кВ"СГ1-305П", согласно ТУ №12149 от 26.10.2012г</t>
  </si>
  <si>
    <t>Реконструкция ПС 110 кВ «РИП» с заменой трансформатора Т-2 25,0 МВА на трансформатор 40,0 МВА, Реконструкция ПС 110 кВ «РИП» с заменой трансформатора Т-2 25,0 МВА на трансформатор 40,0 МВА</t>
  </si>
  <si>
    <t>Строительство здания Федоровского сетевого участка Абинского РРЭС (2 этап), Строительство здания Федоровского сетевого участка Абинского РРЭС (2 этап)</t>
  </si>
  <si>
    <t>Авторский надзор за строительством по проекту "Реконструкция ПС 110 кВ "Геленджик" (2-ой пусковой комплекс. 2-й этап) шифр 158.07.21, Авторский надзор за строительством по проекту "Реконструкция ПС 110 кВ "Геленджик" (2-ой пусковой комплекс. 2-й этап) шифр 158.07.21</t>
  </si>
  <si>
    <t>Земельные участки, необходимые для проведения СМР по объету электросетевого хозяйства ВЛ 110 кВ "Крымская-Тяговая-Новотроицкая", входящую в электросет, Земельные участки, необходимые для проведения СМР по объету электросетевого хозяйства ВЛ 110 кВ "Крымская-Тяговая-Новотроицкая", входящую в электросетевой комплекс ПС 110/35/10 кВ "Новотроицкая" с прилегающими ПС и ВЛ, в пролетах опор "66-77</t>
  </si>
  <si>
    <t>НМА     Оригинал-макет "Схемы электрических сетей Краснодарского края и Республики Адыгея " в электронном виде</t>
  </si>
  <si>
    <t>НМА  Комплексные прораммы развития электрических сетей напряжением 35 кВ и выше на территории раснодарского краяи Республики Адыгея</t>
  </si>
  <si>
    <t>СМР. Разукрупнение ВЛ 0,4 кВ Д167 ф."Солох-аул" Дагомысского РЭС (инв. №26058)</t>
  </si>
  <si>
    <t>Строительство КЛ6 Кв Р6-РП22 на пересечении транспортной развязки "Краснодарского кольца", Строительство КЛ6 Кв Р6-РП22 на пересечении транспортной развязки "Краснодарского кольца"</t>
  </si>
  <si>
    <t>Реконструкция ВЛ 10 кВ КРН-279-158/286/201 (Дагомысский РЭС, п.Солох-Аул) с заменой голого провода на универсальный самонесущий кабель , Реконструкция ВЛ 10 кВ КРН-279-158/286/201 (Дагомысский РЭС, п.Солох-Аул) с заменой голого провода на универсальный самонесущий кабель</t>
  </si>
  <si>
    <t>Реконструкция ПС 110 кВ "Адлер" Этап установка, наладка системы видеонаблюдения и контроля доступа по периметру территории ПС 110 кВ "Адлер", Реконструкция ПС 110 кВ "Адлер" Этап установка, наладка системы видеонаблюдения и контроля доступа по периметру территории ПС 110 кВ "Адлер"</t>
  </si>
  <si>
    <t>Реконструкция ПС 110 кВ "Кудепста" Этап установка, наладка системы видеонаблюдения и контроля доступа по периметру территории ПС 110 кВ "Кудепста", Реконструкция ПС 110 кВ "Кудепста" Этап установка, наладка системы видеонаблюдения и контроля доступа по периметру территории ПС 110 кВ "Кудепста"</t>
  </si>
  <si>
    <t>Выполнить реконструкцию ВЛ 110 кВ Небуг-Ольгинка - вынос участка ВЛ 110 кВ в пролетах опор № 73-77 протяженностью порядка 0,8 км из зоны паводка, Выполнить реконструкцию ВЛ 110 кВ Небуг-Ольгинка - вынос участка ВЛ 110 кВ в пролетах опор № 73-77 протяженностью порядка 0,8 км из зоны паводка</t>
  </si>
  <si>
    <t>Монтаж пожарной сигнализации зданий Белореченского РЭС</t>
  </si>
  <si>
    <t>Замена трансформаторов тока на ПС 35/10 "Чамлык"</t>
  </si>
  <si>
    <t>Замена трансформаторов тока на ПС 35/10 "Прохладная"</t>
  </si>
  <si>
    <t xml:space="preserve">Реконструкция ВЛ 0,4 кВ с заменой опор, вводов, голого провода на СИП-2А от КТП:КМ 4-277; КМ 4-279; КМ 4-655; КМ 4-657; КМ 5-243; КМ 5-240;  ЛМ 1-715;       Д 5-522; Д 1-502; Д 1-566; Зе 5-375 протяженностью 2,28 км; перенос ВЛ 10 кВ-    0,08 км  и КТП ЯС 1-353 проходящих по территории образовательных и дошкольных учреждений Ейского района - Ейский район: ст. Камышеватская, п. Заводской, ст. Должанская, ст. Ясенская. </t>
  </si>
  <si>
    <t xml:space="preserve">Реконструкция ВЛ 0,4 кВ с заменой опор, вводов, голого провода на СИП-2А от КТП: Кт 2-325; Ст5-173; Пм 1-1410; Бл 5-1474; Стп 5-520; Э 6-172; Бк3-591; Шк 3-606; Ст 6-816; Ст 6-825; Ст 6-717; Р 1-713; Р3-831; Шкр 1-567; Шкр 1-660; Шкр1-627;            Г 3-278; Ил-249; Пл 3-240; Шк 3-648 протяженностью 8,4 км проходящих по территории образовательных и дошкольных учреждений Кущевского района  - Кущевской район: ст.Кисляковская, ст.Кущевская, п.Первомайский, х.Б.Лопатина, с.Красная Поляна, ст.Шкуринская, х.Красное, с.Раздольное, с.Ивано-Слюсаревское, с.Глебовка, с.Ильинское, с.Полтавченское, п.Заводской. </t>
  </si>
  <si>
    <t xml:space="preserve">Реконструкция ВЛ 0,4 кВ с заменой опор, вводов, голого провода на СИП-2А от КТП: СМ 14-19; СМ 20-88; ТД 4-389; СМ 25-35; СМ 14-84; ТД 4-105; СМ 20-337; См20-82;  СМ 14-219; СТЖ 11-355; Я 3-95; СЗС 5-156; КН 1-303; КН 3-367; СМ 20-55 протяженностью 2,04 км проходящих по территории образовательных и дошкольных учереждений Староминского района - Староминской район ст. Староминская, х.Восточный Сосык, ст.Новоясенская, п.Рассвет, ст.Канеловская. </t>
  </si>
  <si>
    <t xml:space="preserve">Реконструкция ВЛ 0,4 кВ с заменой опор, вводов, голого провода на СИП-2А от КТП(ЗТП):Сщ-7-63, Сщ-7-165, Н-1-15, Н-1-32, Сщ-2-85, Н-5-79, Щс-1-156, Щс-3-87, Еу-7-327, Ек-3-528, Ек9-562, Нщ-2-208, Нщ-7-269, Глф-7-456, Глф-7-414  протяженностью 4,67 км. Реконструкция ВЛ-10кВ с заменой на кабель 10кВ: Сщ-7, Н-1, Сщ-2, Щс-1, Глф-7 протяженностью 0,62 проходящих по территории образовательных и дошкольных учереждений Щербиновского района. - Щербиновский район: ст.Старощербиновская, х.Щербиновский, с.Щербиновский, с.Ей-Укрепление, с.Екатериновка, ст.Новощербиновская, с.Глафировская. </t>
  </si>
  <si>
    <t>Реконструкция ПС 35/10 кВ Голубицкая с заменой ячеек КРУН - 10 (К-34) на ячейки К-59 - 10 шт</t>
  </si>
  <si>
    <t>Строительство  ВЛ-35 кВ Волна - Черноморская</t>
  </si>
  <si>
    <t>Реконструкция ОПУ, РУ 6-10 кВ, ДГР и ЩСН на подстанции 110 кВ Адлер</t>
  </si>
  <si>
    <t>СМР. Реконструкция КЛ 6 кВ ТП530-ТП260 Сочинского РЭС (инв. №24100)</t>
  </si>
  <si>
    <t>СМР. Реконструкция КЛ-10 кВ А182 - А247 Адлерского РЭС</t>
  </si>
  <si>
    <t>Реконструкция устройств РЗА сети 110 кВ, прилегающих к ПС 220 кВ "Крымская". (ПС 110 кВ "Крымская ПТФ", ПС 110 кВ "Первомайская", ПС 110 кВ "Новороссийская", ПС 110 кВ "Геленджик") (ПИР и СМР).</t>
  </si>
  <si>
    <t>Переустройство участка ВЛ 10 кВ "СА-3" длиной 70м, входящего в состав электросетевого комплекса 10 кВ "СА-3" от ПС 35/10 кВ "Садовая" с прилегающими ВЛ и ТП</t>
  </si>
  <si>
    <t>Строительство здания Фёдоровского с/участка Абинского РРЭС</t>
  </si>
  <si>
    <t>Реконструкция ПС 35 кВ "Пионерская" с заменой Т-2 10 МВА на 16 МВА</t>
  </si>
  <si>
    <t>Переустройство ВЛ 110 кВ</t>
  </si>
  <si>
    <t xml:space="preserve"> ВЛ 110 кВ "Крымская-Тяговая-Новотроицкая", входящую в электросетевой комплекс ПС 110/35/10 кВ "Новотроицкая" с прилегающими ПС и ВЛ, в пролетах опор "</t>
  </si>
  <si>
    <t>ПИР+СМР. Реконструкция устройств РЗА сети 110 кВ, прилегающих к ПС 220 кВ "Крымская". (ПС 110 кВ "Крымская ПТФ", ПС 110 кВ "Первомайская", ПС 110 кВ "Новороссийская", ПС 110 кВ "Геленджик")</t>
  </si>
  <si>
    <t xml:space="preserve">Отчет об исполнении инвестиционной программы за 2014 г., млн. рублей 
</t>
  </si>
  <si>
    <t xml:space="preserve">Источники финансирования инвестиционной программы на 2014 год, млн. рублей </t>
  </si>
  <si>
    <t>Источник финансирования</t>
  </si>
  <si>
    <t>Объем финансирования
 [отчетный год]</t>
  </si>
  <si>
    <t>план*</t>
  </si>
  <si>
    <t>факт **</t>
  </si>
  <si>
    <t>Собственные средства</t>
  </si>
  <si>
    <t>Прибыль, направляемая на инвестиции:</t>
  </si>
  <si>
    <t>1.1.1.</t>
  </si>
  <si>
    <t>в том числе инвестиционная составляющая в тарифе</t>
  </si>
  <si>
    <t>1.1.2.</t>
  </si>
  <si>
    <t xml:space="preserve">в том числе прибыль со свободного сектора </t>
  </si>
  <si>
    <t>1.1.3.</t>
  </si>
  <si>
    <t>в том числе от технологического присоединения (для электросетевых компаний)</t>
  </si>
  <si>
    <t>1.1.3.1.</t>
  </si>
  <si>
    <t>в том числе от технологического присоединения генерации</t>
  </si>
  <si>
    <t>1.1.3.2.</t>
  </si>
  <si>
    <t>в том числе от технологического присоединения потребителей</t>
  </si>
  <si>
    <t>1.2.</t>
  </si>
  <si>
    <t>Амортизация</t>
  </si>
  <si>
    <t>Возврат НДС</t>
  </si>
  <si>
    <t>Прочие собственные средства</t>
  </si>
  <si>
    <t>1.4.1</t>
  </si>
  <si>
    <t>в т.ч. Средства от доп. эмиссии акций</t>
  </si>
  <si>
    <t>1.4.1.1</t>
  </si>
  <si>
    <t>в т.ч. Средства от доп. эмиссии акций (федеральный бюджет)</t>
  </si>
  <si>
    <t>1.4.2</t>
  </si>
  <si>
    <t>в т.ч. НИОКР</t>
  </si>
  <si>
    <t>1.4.3</t>
  </si>
  <si>
    <t>в т.ч.Технологическое присоединения мощностью до 15 кВт.</t>
  </si>
  <si>
    <t>1.4.4</t>
  </si>
  <si>
    <t>в т.ч. Прочие собственные</t>
  </si>
  <si>
    <t xml:space="preserve">Привлеченные средства, в т.ч.: </t>
  </si>
  <si>
    <t>Кредиты</t>
  </si>
  <si>
    <t>Облигационные займы</t>
  </si>
  <si>
    <t>2.3.</t>
  </si>
  <si>
    <t>Займы организаций</t>
  </si>
  <si>
    <t>2.4.</t>
  </si>
  <si>
    <t>Бюджетное финансирование</t>
  </si>
  <si>
    <t>2.5.</t>
  </si>
  <si>
    <t>Средства внешних инвесторов</t>
  </si>
  <si>
    <t>2.6.</t>
  </si>
  <si>
    <t>Прочие привлеченные средства</t>
  </si>
  <si>
    <t>2.7.</t>
  </si>
  <si>
    <t>Технологическое присоединения мощностью свыше 15 кВт.</t>
  </si>
  <si>
    <t>ВСЕГО источников финансирования</t>
  </si>
  <si>
    <t>* план в соответствии с утвержденной инвестиционной программой</t>
  </si>
  <si>
    <t>** накопленным итогом за год</t>
  </si>
  <si>
    <t>Приложение  №  8</t>
  </si>
  <si>
    <t xml:space="preserve">Отчет об исполнении основных этапов работ по реализации инвестиционной программы компании за  месяцев 2014 г., млн. руб.
</t>
  </si>
  <si>
    <t xml:space="preserve">График реализации инвестиционной программы ОАО "Кубаньэнерго" за  2014 г., млн. рублей </t>
  </si>
  <si>
    <t>Приложение  № 6.1</t>
  </si>
  <si>
    <t>Приложение  № 6.2</t>
  </si>
  <si>
    <t xml:space="preserve">План ввода/вывода объектов в 2014 год, тыс. рублей </t>
  </si>
  <si>
    <t>Филиал</t>
  </si>
  <si>
    <t>№ п/п</t>
  </si>
  <si>
    <t>Наименование проекта</t>
  </si>
  <si>
    <t>Вводы мощностей</t>
  </si>
  <si>
    <t>Выводы мощностей</t>
  </si>
  <si>
    <t>1 кв. 2014 года</t>
  </si>
  <si>
    <t>2 кв. 2014 года</t>
  </si>
  <si>
    <t>3 кв. 2014 года</t>
  </si>
  <si>
    <t>4 кв. 2014 года</t>
  </si>
  <si>
    <t>2014 год</t>
  </si>
  <si>
    <t>Км</t>
  </si>
  <si>
    <t>МВА</t>
  </si>
  <si>
    <t>км</t>
  </si>
  <si>
    <t>Важнейшие проекты</t>
  </si>
  <si>
    <t>ТПиР объектов 35-330 кВ</t>
  </si>
  <si>
    <t>Воздушные Линии 330 кВ (ВН)</t>
  </si>
  <si>
    <t>Воздушные Линии 220 кВ (ВН)</t>
  </si>
  <si>
    <t>Воздушные Линии 110 кВ (ВН)</t>
  </si>
  <si>
    <t>СМР. Реконструкция сети 110кВ, прилегающей к ПС 220кв Восточная Промзона</t>
  </si>
  <si>
    <t xml:space="preserve">Воздушные Линии 35 кВ (СН1) </t>
  </si>
  <si>
    <t>Кабельные Линии 330 кВ (ВН)</t>
  </si>
  <si>
    <t>Кабельные Линии 220 кВ (ВН)</t>
  </si>
  <si>
    <t>Кабельные Линии 110 кВ (ВН)</t>
  </si>
  <si>
    <t>Кабельные Линии 35 кВ (СН1)</t>
  </si>
  <si>
    <t>Кабельные Линии 3-10 кВ (СН1)</t>
  </si>
  <si>
    <t xml:space="preserve">ПС 330 кВ (ВН) </t>
  </si>
  <si>
    <t xml:space="preserve">ПС 220 кВ (ВН) </t>
  </si>
  <si>
    <t xml:space="preserve">ПС 110 кВ (ВН) </t>
  </si>
  <si>
    <t>12.1</t>
  </si>
  <si>
    <t>Реконструкция ПС 110кВ Анапская с заменой Т-2 16,0МВА на 25,0МВА (2-й пусковой комплекс)</t>
  </si>
  <si>
    <t>ЛнЭС</t>
  </si>
  <si>
    <t>СчЭС</t>
  </si>
  <si>
    <t xml:space="preserve">Строительство ПС 110/10/6 кВ "Туапсе-терминал" с двумя трансформаторами 2*40 МВА, ОРУ-110 кВ, ЗРУ 4 СШ (2-10 кВ, 2-6 кВ), с 2-х цепным заходом от ВЛ 110 кВ  "Шепси-Туапсе-тяговая". Этап-Заходы ВЛ 110 кВ. 2 пусковой комплекс   </t>
  </si>
  <si>
    <t>ПС 35 кВ (СН1)</t>
  </si>
  <si>
    <t>Прочие производственные и хозяйственные объекты</t>
  </si>
  <si>
    <t xml:space="preserve">Новое строительство объектов 35-330 кВ </t>
  </si>
  <si>
    <t>Программы особой важности (федеральные и др.)</t>
  </si>
  <si>
    <t>Воздушные линии (110 кВ) от подстанции "Псоу" до подстанции "Южная", от подстанции "Южная" до подстанции "Адлер" (проектные и изыскательские работы, реконструкция) 2 этап</t>
  </si>
  <si>
    <t>Воздушная линия (110 кВ) двухцепная от подстанции "Шепси" до подстанции "Дагомыс" (проектные и изыскательские работы, реконструкция)1 этап</t>
  </si>
  <si>
    <t>Воздушная линия (110 кВ) двухцепная от подстанции "Шепси" до подстанции "Дагомыс" (проектные и изыскательские работы, реконструкция)2 этап</t>
  </si>
  <si>
    <t>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II этап</t>
  </si>
  <si>
    <t>Воздушные линии (110 кВ) от подстанции "Псоу" до подстанции "Южная", от подстанции "Южная" до подстанции "Адлер" (проектные и изыскательские работы, реконструкция) 1 этап</t>
  </si>
  <si>
    <t>"Воздушные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2 этап</t>
  </si>
  <si>
    <t>Кабельные Линии 3-10 кВ (СН2)</t>
  </si>
  <si>
    <t>9.1</t>
  </si>
  <si>
    <t>9.1.1</t>
  </si>
  <si>
    <t>9.1.1.1</t>
  </si>
  <si>
    <t>9.1.1.2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</si>
  <si>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Реконструкция КВЛ 6кВ в КВЛ 10кВ тп-172-к 173-к214 с переводом КЛ в ТРП-172, реконструкция ТП-К173</t>
  </si>
  <si>
    <t>9.1.1.3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</si>
  <si>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ТН-К64, строительствоТП-К32н и строительство КЛ 10кВ К32н-К64</t>
  </si>
  <si>
    <t>9.1.1.4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</si>
  <si>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Строительство ТП Междуречье, строительство КЛ 10кВ К27-ТП Междуречье. К65/К85-ТП Междуречье</t>
  </si>
  <si>
    <t>9.1.1.5</t>
  </si>
  <si>
    <t>9.1.1.6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</si>
  <si>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Строительство   КЛ 10 кВ   К32 - К24н, К24н - К54н, К54н - К173, строительство ТП К24н, ТП К54н   реконструкция   ТП-К173</t>
  </si>
  <si>
    <t>9.1.1.7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</si>
  <si>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РРЭС.Реконструкция ТП К29 на напряжение 10 кВ, реконструкция КЛ 6 кВ К29-К79 с переводом КЛ из ТП К29 в РП-104.</t>
  </si>
  <si>
    <t>9.1.1.8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</si>
  <si>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Строительство ТП «Садовое» с КЛ 10 кВ ТП «Садовое» - ТП К143 и ТП «Садовое» - ТП К19.</t>
  </si>
  <si>
    <t>9.1.2</t>
  </si>
  <si>
    <t>9.2</t>
  </si>
  <si>
    <t>9.2.1</t>
  </si>
  <si>
    <t>9.2.1.1</t>
  </si>
  <si>
    <t>9.2.1.2</t>
  </si>
  <si>
    <t>9.2.1.3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</si>
  <si>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Поликлиника №2 (филиал №3) (внешнее электроснабжение)</t>
  </si>
  <si>
    <t>9.2.1.4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</si>
  <si>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Поликлиника №2 (филиал №4) (внешнее электроснабжение)</t>
  </si>
  <si>
    <t>9.2.1.5</t>
  </si>
  <si>
    <t>9.2.1.6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</si>
  <si>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Детский сад №46 (внешнее электроснабжение)</t>
  </si>
  <si>
    <t>9.2.1.7</t>
  </si>
  <si>
    <t>9.2.1.8</t>
  </si>
  <si>
    <t>9.2.1.9</t>
  </si>
  <si>
    <t>9.2.1.10</t>
  </si>
  <si>
    <t>9.2.1.11</t>
  </si>
  <si>
    <t>9.2.1.12</t>
  </si>
  <si>
    <t>9.2.1.13</t>
  </si>
  <si>
    <t>9.2.1.14</t>
  </si>
  <si>
    <t>9.2.1.15</t>
  </si>
  <si>
    <t>9.2.1.16</t>
  </si>
  <si>
    <t>9.2.1.17</t>
  </si>
  <si>
    <t>9.2.1.18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</si>
  <si>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Администрация Нижне-Шиловского сельского округа (внешнее электроснабжение)</t>
  </si>
  <si>
    <t>9.2.1.19</t>
  </si>
  <si>
    <t>9.2.1.20</t>
  </si>
  <si>
    <t>9.2.1.21</t>
  </si>
  <si>
    <t>9.2.1.22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</si>
  <si>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ВНС "Черешня" (внешнее электроснабжение)</t>
  </si>
  <si>
    <t>9.2.1.23</t>
  </si>
  <si>
    <t>9.2.1.24</t>
  </si>
  <si>
    <t>9.2.1.25</t>
  </si>
  <si>
    <t>9.2.1.26</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</si>
  <si>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Котельная №19/1 (внешнее электроснабжение).</t>
  </si>
  <si>
    <t>9.2.1.27</t>
  </si>
  <si>
    <t>9.2.1.28</t>
  </si>
  <si>
    <t>9.2.1.29</t>
  </si>
  <si>
    <t>9.2.1.30</t>
  </si>
  <si>
    <t>9.2.1.31</t>
  </si>
  <si>
    <t>9.2.2</t>
  </si>
  <si>
    <t>9.2.3</t>
  </si>
  <si>
    <t>9.3.1</t>
  </si>
  <si>
    <t>9.3.2</t>
  </si>
  <si>
    <t>9.4</t>
  </si>
  <si>
    <t>9.4.1</t>
  </si>
  <si>
    <t>9.4.1.1</t>
  </si>
  <si>
    <t>МУЗ г.Сочи Стоматологическая поликлиника №1 ТП-270 (внешнее электроснабжение)</t>
  </si>
  <si>
    <t>9.4.1.2</t>
  </si>
  <si>
    <t>Сочинский колледж поликультурного образования ТП-258 (внешнее электроснабжение)</t>
  </si>
  <si>
    <t>9.4.1.3</t>
  </si>
  <si>
    <t>МОУ Средняя школа № 7 ТП-11  (внешнее электроснабжение)</t>
  </si>
  <si>
    <t>9.4.1.4</t>
  </si>
  <si>
    <t>МОУ Средняя школа № 24 ТП-257  (внешнее электроснабжение)</t>
  </si>
  <si>
    <t>9.4.1.5</t>
  </si>
  <si>
    <t>Железнодорожный и автовокзал вокзал г.Сочи ТП-120 (внешнее электроснабжение)</t>
  </si>
  <si>
    <t>9.4.1.6</t>
  </si>
  <si>
    <t>МУП Теплоэнерго КНС Северная ТП-69 (внешнее электроснабжение)</t>
  </si>
  <si>
    <t>9.4.1.7</t>
  </si>
  <si>
    <t>Строительство и реконструкция сетей 6 кВ от ПС 110/6 кВ «Верещагинская» до ПС 110/6-10 кВ «Альпийская».</t>
  </si>
  <si>
    <t>9.4.1.8</t>
  </si>
  <si>
    <t>МОУ Средняя школа № 10 ТП-166</t>
  </si>
  <si>
    <t>9.4.1.9</t>
  </si>
  <si>
    <t>КНС Морпорта ТП-274 (внешнее электроснабжение)</t>
  </si>
  <si>
    <t>9.4.1.10</t>
  </si>
  <si>
    <t>Насосная Теплосети ТП-90</t>
  </si>
  <si>
    <t>9.4.1.11</t>
  </si>
  <si>
    <t>Котельная № 1 ТП-28 (внешнее электроснабжение)</t>
  </si>
  <si>
    <t>9.4.1.12</t>
  </si>
  <si>
    <t>Строительство и реконструкция КВЛ 6 кВ от ПС 110/6 кВ «Верещагинская» со строительством БРТП «Объездная».</t>
  </si>
  <si>
    <t>9.4.1.13</t>
  </si>
  <si>
    <t>Строительство и реконструкция КВЛ 6 кВ от ПС 110/6 кВ «Верещагинская» со строительством БРТП «Стадион».</t>
  </si>
  <si>
    <t>9.4.1.14</t>
  </si>
  <si>
    <t>Санаторий "Сочи" ТП-54, 73,  РП-13 (внешнее электроснабжение)</t>
  </si>
  <si>
    <t>9.4.1.15</t>
  </si>
  <si>
    <t>9.4.1.16</t>
  </si>
  <si>
    <t>9.4.1.17</t>
  </si>
  <si>
    <t>9.4.1.18</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</si>
  <si>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14 ТП-160 (внешнее электроснабжение)</t>
  </si>
  <si>
    <t>9.4.1.19</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</si>
  <si>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13 ТП-162(внешнее электроснабжение)</t>
  </si>
  <si>
    <t>9.4.1.20</t>
  </si>
  <si>
    <t>9.4.1.21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</si>
  <si>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УВД Центрального района ТП-279 (внешнее электроснабжение)</t>
  </si>
  <si>
    <t>9.4.1.22</t>
  </si>
  <si>
    <t>9.4.2</t>
  </si>
  <si>
    <t>7.1</t>
  </si>
  <si>
    <t>7.2</t>
  </si>
  <si>
    <t>Программы</t>
  </si>
  <si>
    <t xml:space="preserve">ТПиР </t>
  </si>
  <si>
    <t xml:space="preserve">Новое строительство </t>
  </si>
  <si>
    <t>Технологическое присоединение</t>
  </si>
  <si>
    <t>4.1</t>
  </si>
  <si>
    <t>4.1.1</t>
  </si>
  <si>
    <t>4.1.2</t>
  </si>
  <si>
    <t>4.1.2.1</t>
  </si>
  <si>
    <t>Строительство 2-х КЛ-6 и 10 кВ, от РУ-6 и 10 кВ ПС-110/35/10/6 кВ "Геленджик" согласно договора на ТП № 21200-13-00109366-1 заявитель ООО «Азимут</t>
  </si>
  <si>
    <t>Проектирование и строительство КЛ-10 кВ (два кабеля в траншее) от разных секций шин РУ-10 кВ     ПС 110/35/10 кВ «Анапская» до 2БКРП-10 кВ (2БКРТП-10/0,4кВ)</t>
  </si>
  <si>
    <t>Проектирование и строительство двух ВЛИ-10 кВ от РУ-10 кВ ПС 110/35/10 кВ «Джигинская» до границ земельного участка заявителя</t>
  </si>
  <si>
    <t>Строительство объектов 10(6) кВ внешнего электроснабжения БДД МВД РФ Широкая балка (СС)</t>
  </si>
  <si>
    <t>Установка линейной ячейки КРУ-10 кВ на ПС 110/10 кВ "Аэропорт" (2 шт.), прокладка КЛ 10 кВ от двух новых линейных ячеек на разных секциях шин РУ-10 кВ ПС 110/10 кВ "Аэропорт",до границы земельного участка для подключения энергопринимающих устройств заявителя - ФГУП "Администрация гражданских аэропортов (аэродромов)" (реконструкция и развитие аэродрома аэропорта "Краснодар"), расположенный по адресу ул. Евдокии Бершанской, д. 355, г. Краснодар.</t>
  </si>
  <si>
    <t>Установка линейной ячейки КРУ-10 кВ на ПС 110/10 кВ «Аэропорт» (2 шт.),  прокладка КЛ-10 кВ от двух новых линейных ячеек на разных секциях шин РУ-10 кВ ПС 110/10 кВ «Аэропорт», проектирование и прокладка четырех труб методом горизонтально направленного бурения для подключения энергопринимающих устройств заявителя – здание международных авиалиний «Международного аэропорта Краснодар», аэропорт «Краснодар»,  расположенные по адресу ул. Евдокии Бершанской, д. 355, г Краснодар. Заявитель - ОАО "Международный аэропорт Краснодар", Договор от 26.06.2012   № 21200-12-00065654-1</t>
  </si>
  <si>
    <t>Строительство КТП 10/0,4 кВ, подключаемой к ВЛ 10 Ку-3, оп. № 8-6. Республика Адыгея, Гиагинский район, х. Тамбовский</t>
  </si>
  <si>
    <t>АрЭС</t>
  </si>
  <si>
    <t>Установка на ПС 110/35/10кВ "Речная" линейных ячеек КРУ-10кВ и строительство КЛ 10кВ (свыше 670кВт)</t>
  </si>
  <si>
    <t>Строительство 2-х КЛ-10 кВ от линейной ячейки РУ-6 кВ РП-3 и линейной ячейки РУ-6 кВ РП-303 для присоединения 2БКТП-6/0,4 кВ, строящегося заявителем ГКУ «ГУСКК» резервуара питьевой воды</t>
  </si>
  <si>
    <t xml:space="preserve">Строительство 2-х КЛ 10 кВ от ПС 110/10/6 кВ "Туапсе-терминал"  до 2БКТП-10/0,4 кВ ООО "Аутлет" торгового центра "Красная площадь" </t>
  </si>
  <si>
    <t>Строительство двух ВЛЗ-10 кВ от двух линейных ячеек на разных секциях шин РУ-10 кВ ПС 110/10 кВ «Изумрудная» до точки, располагающейся не далее 25 метров от границы участка заявителя: водозабор Адлерского участка Мзымтинского месторождения подземных вод в Адлерском районе города-курорта Сочи. 1пусковой комплекс.</t>
  </si>
  <si>
    <t>4.1.2.2.</t>
  </si>
  <si>
    <t>Строительство двух КЛ 10 кВ от ПС 220/110/10 кВ «Дагомыс» до РП 10 кВ «ФГУП ОК «Дагомыс» по ТУ № 301-7/61 от 09.12.2011</t>
  </si>
  <si>
    <t>4.2</t>
  </si>
  <si>
    <t>4.2.1</t>
  </si>
  <si>
    <t>4.2.2</t>
  </si>
  <si>
    <t>4.2.2.1</t>
  </si>
  <si>
    <t>Строительство КТПН 10/0,4 кВ , подключаемой к ВЛ 10 кВ Пз-2 оп.№83  по адресу: Краснодарский край, Белореченский район, п.Родники , ул.Садовая.(Общество с ограниченной ответственностью "Оксиген-М"три 36-ти квартирных дома и блок-секция на 10 квартир с административно-хозяйственными помещениями договор №20401-13-00117804-1от09.04.2013)</t>
  </si>
  <si>
    <t>4.2.2.2</t>
  </si>
  <si>
    <t xml:space="preserve">Строительство участка ВЛ-10 кВ, КТП 10/0,4 и ВЛ-0,4 в с. Глебовское, на основании договора на ТП № 10104-12-00098176-1 заявитель муниципальное казенное учреждение «Управление строительства», </t>
  </si>
  <si>
    <t>4.2.2.3</t>
  </si>
  <si>
    <t xml:space="preserve">Строительство двух КЛ-10 кВ от проектируемых линейных ячеек II и III с.ш. 10 кВ КРУ10 кВ ПС 110/35/10 кВ "Анапская”, ТП №20102-12-00079708-1 Потатуев А.А. </t>
  </si>
  <si>
    <t>Строительство двух КЛ-6 кВ от разных секций шин РУ-6 кВ РП "Объездная" до 2БКПТ заявителя - "Сети инженерного и транспортного обеспечения в районе с.Раздольное Хостинского района г.Сочи</t>
  </si>
  <si>
    <t>4.2.2.4</t>
  </si>
  <si>
    <t>Внешнее электроснабжение конно-кинологического центра МЧС по адресу: Краснодарский край, МО город Сочи, Адлерский район, поселок Ахштырь</t>
  </si>
  <si>
    <t>4.2.2.5</t>
  </si>
  <si>
    <t>4.2.2.6</t>
  </si>
  <si>
    <t>Строительство КЛ 10 кВ для включения I с.ш. 2БКТП-10/0,4 кВ ОАО «В-Сибпромтранс» в рассечку КЛ-10 кВ ТП-А314н (I с.ш.) – ТП-А33н (I с.ш.), КЛ 10 кВ для включения II с.ш. 2БКТП-10/0,4 кВ ОАО «В-Сибпромтранс» в рассечку КЛ-10 кВ ТП-А314н (II с.ш.) – ТП-А33н (II с.ш.) для электроснабжения Базы отдыха по адресу: г. Сочи, Адлерский район, ул. Урицкого, 14/2</t>
  </si>
  <si>
    <t>Установка линейной ячейки в РУ-10 кВ ПС 35/10 «Воронцовская», строительство ВЛЗ-10 кВ от проектируемой ячейки, для подключения энергопринимающих устройств (системы газоснабжения), ООО «Питер Газ», расположенный по адресу: Краснодарский край, Динской район</t>
  </si>
  <si>
    <t>ТмЭС</t>
  </si>
  <si>
    <t>Строительство ВЛЗ-10 кВ, КЛ-10 кВ от ВЛ-10 кВ НМ-7 и КЛ-10 кВ от ВЛ-10 кВ КВ-5 до места установки проектируемой 2БКТП, строительство 2БКТП по адресу: - Каневской район, ст. Новоминская, ул. Советская д.1 (ТУ № 112-К от 15.11.2012 заявитель - Государственное бюджетное учреждение здравоохранения "Туберкулезная больница № 2" Департамента здравоохранения Краснодарского края.).</t>
  </si>
  <si>
    <t>Строительство новой ВЛ-10 кВ от ВЛ-10 кВ «КП-5» и ВЛ-0,4 кВ с установкой КТП 10/0,4кВ Администрация Муниципального образования Кавказский райондошкольное образовательное учреждение на 250 местдоговор №20306-13-00146996-1от15.11.2013</t>
  </si>
  <si>
    <t>4.2.2.7</t>
  </si>
  <si>
    <t>Строительство ВЛ10кВ от ВЛ 10кВ "БИ-8" с установкой КТП 10/0,4кВ в с.Ковалёвское, Новокубанского района..(свыше 150 кВт)</t>
  </si>
  <si>
    <t>4.2.2.8</t>
  </si>
  <si>
    <t>Стр-во ВЛ0,4кВ с установкой КТП 10/0,4кВ в с.Успенское Успенского р-на.(свыше 150 кВт)</t>
  </si>
  <si>
    <t>4.3</t>
  </si>
  <si>
    <t>СлЭС</t>
  </si>
  <si>
    <t>4.3.1</t>
  </si>
  <si>
    <t>Строительство участка ВЛ-0,4кВ от ВЛЗ-10кВ ПР-1, ТП 10/0,4кВ, ВЛИ-0,4кВ от проектируемой ТП 10/0,4кВ до границы участка заявителя в поселке Забойский Славянского района согласно технологическому присоединению по техническим условиям №903-13/сс от 14.08.2013, выданным ООО Агрофирма "Славянская". Максимальная присоединяемая мощность - 60кВ. (Договор ТП №20902-13-00122048-1 от 14.08.2013)</t>
  </si>
  <si>
    <t>Строительство ВЛЗ-10 кВ от опоры №76 ВЛ-10 кВ МИ-1 до проектируемой КТП 10/0,4 кВ в хуторе Трудобеликовский, Красноармейского района согласно технологическому присоединению по техническим условиям №1229-12/сс от 20.11.2012, выданным Зарудневу А.В. Максимальная присоединяемая мощность - 300 кВт. (Договор ТП № 20903-12-00089018-1 от 20.11.2012)</t>
  </si>
  <si>
    <t>Строительство участка ВЛИ-0,4кВ от опоры 1/1В Ф-1 КТП 10/0,4кВ СГ-11-507 в хуторе Прикубанский Славянского района согласно технологическому присоединению по техническим условиям №1666-13/сс от 20.08.2013, выданным МБУ "Славянская центральная районная больница". Максимальная присоединяемая мощность - 35кВт. (Договор ТП №20902-13-00133082-1 от 20.08.2013)</t>
  </si>
  <si>
    <t>Строительство КТП 10/0,4кВ с силовым трансформатором (тип и мощность определить при проектировании), строительство участка ВЛЗ-10кВ от опоры №241 ВЛ-10кВ ЧМ-9 до проектируемой КТП, строительство участка ВЛИ-0,4кВ от проектируемой КТП до границы участка заявителя в поселке Волна Темрюкского района по техническим условиям №902-13/сс от 22.10.2013, выданным ЗАО "Таманьнефтегаз". Максимальная присоединяемая мощность - 50кВт. (Договор ТП №20901-13-00122664-1 от 22.10.2013)</t>
  </si>
  <si>
    <t>Строительство участка ВЛИ-0,4кВ проводом СИП-2А  от КТП В-5-141 в станице Вышестеблиевская Темрюкского района, согласно технологическому присоединению по техническим условиям №951-13/сс от 11.06.2013, выданным МБУК "Вышестеблиевская централизованная клубная система".  Макимальная присоединяемая мощность - 120кВт. (Договор ТП №20901-13-00122056-1 от 11.06.2013)</t>
  </si>
  <si>
    <t>Строительство участка ВЛ-10 кВ от ВЛ-10 кВ "ДМ-18" в х. Воскресенский согласно договоров № 20102-13-00122162-1 заявитель ООО "ФЕЯ"</t>
  </si>
  <si>
    <t>Строительство участка ВЛ-10кВ, до проектируемой ТП 10/0,4кВ от ВЛ 10 кВ МИ-7 согласно договору ТП №20101-12-00079178-1 заявитель ООО «Питер Газ"</t>
  </si>
  <si>
    <t>Строительство участка ВЛ-10кВ, на территории Крымского района согласно договора №20103-12-00071312-1 от 28.05.2012г. Заявитель ООО "Питер газ"</t>
  </si>
  <si>
    <t>4.3.2</t>
  </si>
  <si>
    <t>Строительство ВЛЗ-10 кВ проводом сечением 70 мм2 от существующей опоры фидера «БЦ-6» ПС 110/10 кВ «Бузиновская» до земельного участка заявителя по договору № 20800-13-00112582-1 от 29.04.2013 г (ТУ № 12949), Агрокомплекс, ст. Выселки, ул. Степная 1. (1301982)</t>
  </si>
  <si>
    <t>4.3.3</t>
  </si>
  <si>
    <t>Строительство 2-х отпаек ВЛЗ 10 кВ от ВЛ 10 кВ «Р37» ПС 35/10 кВ «Раздольная» с длиной 0,733 км и от ВЛ 10 кВ «ЭТ1» ПС 35/10 кВ «Элитная» длиной 1,2 км для технологического присоединения энергопринимающих устройств объекта: «Расширение ЕСГ для обеспечения подачи газа в газопровод «Южный поток» расположенного по адресу: Российская федерация, Краснодарский край, р-н Кореновский, 29 км. магистрального газопровода перемычки КС «Кубанская» - КС «Кореновская» по договору № 40802-12-00073 от 05.06.2012 г. Заявитель – ООО «Питер Газ"</t>
  </si>
  <si>
    <t>4.3.4</t>
  </si>
  <si>
    <t>Строительство ВЛ3-6 кВ проводом сечением 70 мм2 (в 3 проводоа), от опоры №3-9/9/9 ВЛ-6 кВ «ВЦ-5» до проектируемой КТП 6/0,4 кВ. Строительство ВЛИ-0,4 кВ проводом СИП-2А с площадью поперечного сечения 3х70+70 мм2  от проектируемой КТП6/0,4 кВ до земельного участка заявителя. Строительство КТП 6/0,4 кВ на максимальную мощность от 89-355,99 кВт. По договору № 20801-13-00121044-2 от 07.05.2013 г. Заявитель – Волков Александр Викторович. (1301257)</t>
  </si>
  <si>
    <t>4.3.5</t>
  </si>
  <si>
    <t>Строительство ВЛ-6 кВ от оп. №53, ВЛ-6 кВ Чм-1 Республика Адыгея, г. Майкоп, п. Западный</t>
  </si>
  <si>
    <t>4.3.6</t>
  </si>
  <si>
    <t>Строительство ВЛ 10 кВ Т-3 от оп. №28 по адресу: Республика Адыгея Майкопский район, п.Тульский земли АОЗТ "Русь"</t>
  </si>
  <si>
    <t xml:space="preserve">Строительсто КТПН 10/0,4 кВ , подключаемой к  ВЛ 10 кВ Нп-3  оп. №113  до точки присоединения Краснодарский край , Апшеронский район , х.Гуамка </t>
  </si>
  <si>
    <t>"Строительство КТПН 10/0,4 кВ с отходящими ВЛ 0,4 кВ подключаемой к ВЛ 10 кВ Гз-1, оп. №1/19 по адресу: Республика Адыгея, Майкопский район, п. Гузерипль, ул. Лесная"</t>
  </si>
  <si>
    <t>Строительство ВЛ 10 кВ Нп-3 от оп. №41 ВЛ-10 кВ Нп-3, по адресу: Краснодарский край, Апшеронский район, ст. Нижегородская</t>
  </si>
  <si>
    <t>Строительство ВЛ 10 кВ подключаемой к ВЛ 10 кВ Сд-7, оп. №2/6. Республика Адыгея, Майкопский район, ст. Курджипская</t>
  </si>
  <si>
    <t>Строительство КТПН 10/0,4 кВ, подключаемой к ВЛ 10 кВ Дд-7, оп. №112 "А" до точки присоединения по адресу: Республика Адыгея, Гиагинский район, ст. Дондуковская</t>
  </si>
  <si>
    <t>Реконструкция КТП 10/0,4 кВ Г 7-192/100 кВА с отходящей ВЛ-0,4 кВ №1 до точки присоединения по адресу: Республика Адыгея, Гиагинский район, ст. Гиагинская</t>
  </si>
  <si>
    <t>4.3.6.</t>
  </si>
  <si>
    <t>Строительство новой ВЛ 10кВ от ВЛ 10 кВ «ВН-2»  и ВЛ-0,4 кВ с установкой КТП 10/0,4кВ в г.Кропоткин, Краснодарского края Величко Игорь Геннадиевичкомплекс придорожного сервисадоговор №20306-13-00116704-1от15.04.2013</t>
  </si>
  <si>
    <t>4.3.7</t>
  </si>
  <si>
    <t xml:space="preserve">Строительство новой ВЛ-10 кВ от ВЛ-10 кВ «СД-3» и ВЛ-0,4 кВ с установкой КТП 10/0,4кВ в х. Каспаровский, Новокубанский район. (свыше 15кВт)  </t>
  </si>
  <si>
    <t>4.3.8</t>
  </si>
  <si>
    <t xml:space="preserve">Строительство новой  ВЛ10кВ от ВЛ 10кВ "ПО-9" в Отрадненском районе. (свыше 15кВт)  </t>
  </si>
  <si>
    <t>4.3.9</t>
  </si>
  <si>
    <t xml:space="preserve">Строительство новой ВЛ-0,4 кВ от ТП 10/0,4кВ «О3-46/100 кВА» в ст. Отрадная, Отрадненский район     (свыше 15кВт)                               </t>
  </si>
  <si>
    <t>4.3.10</t>
  </si>
  <si>
    <t xml:space="preserve">Строительство новой ВЛ-0,4 кВ от ТП 10/0,4кВ «ВС9-533/Т1-320,Т2-180 кВА» в г. Армавир, п. Нефтекачка   (свыше 15кВт)   
      </t>
  </si>
  <si>
    <t>Строительство новой ВЛ-10 кВ от ВЛ-10 кВ «КУ-5» и ВЛ-0,4 кВ с установкой КТП 10/0,4кВ в с. Новоукраинское, Гулькевичский район. Администрация муниципального образования Гулькевичский райондетское дошкольное образовательное учреждение на 290 местдоговор №20305-13-00131858-1от15.10.2013</t>
  </si>
  <si>
    <t xml:space="preserve">Строительство новой ВЛ-10 кВ от ВЛ-10 кВ «О-9» с установкой КТП 10/0,4кВ в ст. Отрадная, Отрадненский район   </t>
  </si>
  <si>
    <t xml:space="preserve">Строительство новой  ВЛ-10кВ от ВЛ-10кВ "ЛЯ-2" в Ляпинском сельскои поселении, Новокубанского района.(свыше 15кВт)                                       </t>
  </si>
  <si>
    <t xml:space="preserve">Строительство ВЛ-0,4 кВ ф.1 от ТП 10/0,4 кВ "ЗР3-427/250кВА" в х.Тсячный, Гулькевического района.  (свыше 15кВт)         </t>
  </si>
  <si>
    <t>ЛбЭС</t>
  </si>
  <si>
    <t>Строительство ВЛЗ-10 кВ, КТП, ВЛИ-0,4 кВ в п. Высоком, ул. Садовая 2</t>
  </si>
  <si>
    <t>«Строительство ВЛИ-0,4 кВ от опоры № 23 и замена провода в пролетах опор № 1 - № 23 ВЛ-0,4 кВ Л-4 от ТП-10/0,4 кВ ВЦ-7-586 с заменой силового трансформатора 160 кВА на трансформатор 250 кВА в ТП-10/0,4 кВ ВЦ-7-586 для подключения энергопринимающего устройства (жилой дом), гр. Бондаренко А. И., расположенного по адресу: Краснодарский край, г. Краснодар, х. Копанской, ул. Победы, д.51»</t>
  </si>
  <si>
    <t>«Строительство ВЛИ-0,4 кВ от опоры № 16 и замена провода в пролетах опор № 1 - № 16 ВЛ-0,4 кВ Л-1 от ТП-10/0,4 кВ ВЦ-7-562 с заменой силового трансформатора 63 кВА на трансформатор 100 кВА в ТП-10/0,4 кВ ВЦ-7-562 для подключения энергопринимающего устройства (жилой дом), гр. Лязгиян Ф. Г., расположенного по адресу: Краснодарский край, г. Краснодар, х. Восточный, ул. Марьянская, д.10»</t>
  </si>
  <si>
    <t>«Строительство участка ВЛ-0,4 кВ от опоры № 22 л-2 СК2-1275 для электроснабжения энергопринимающих устройств (жилой дом) гр. Рябоконь Н.Н., Маратканова А.В., Косенко В.Н., расположенные по адресу: г. Краснодар, ст. Старокорсунская, ул. Цветочная, 20, 26, 34»</t>
  </si>
  <si>
    <t>Электроснабжение встроенного магазина в капитальном здании по адресу: Краснодарский край, МО город Сочи, Адлерский район, село Молдовка, ул.Костромская, д.46</t>
  </si>
  <si>
    <t>ТхЭС</t>
  </si>
  <si>
    <t xml:space="preserve">Строительство ВЛИ 0,4кВ от СКТП Ц 5-159 ст. Новопокровская Новопокровский район (Договор ТП от 26.09.2013 №20603-13-000079) </t>
  </si>
  <si>
    <t>Строительство ВЛИ 0,4 кВ от ТП Т 3-90 ст. Павловская Павловского  района"  (Договор  ТП от 11.12.2012 №20604-12-000273)</t>
  </si>
  <si>
    <t>"«Строительство ВЛЗ-10 кВ от ВЛ-10 кВ РПП-6, ТП-10/0,4 кВ, ВЛИ-0,4 кВ от проектируемой  ТП-10/0,4 кВ до границ земельного участка по адресу: ¶  - Брюх</t>
  </si>
  <si>
    <t>«Строительство ВЛЗ-10 кВ от опоры № 99 ВЛ-10 кВ фидера К-3 до границ земельного участка по адресу: - Каневской  район, ст. Стародеревянковская, ул., Л</t>
  </si>
  <si>
    <t>Строительство линии 0,4 кВ от ТП РПН-1-506 до границ земельного участка по адресу: -Брюховецкий район, ст.Брюховецкая, ул. О.Кошевого, 23 ( ТУ № 08-01</t>
  </si>
  <si>
    <t>4.3.11</t>
  </si>
  <si>
    <t>Строительство ВЛЗ-10 кВ от ВЛ-10 кВ Б-8, ТП-10/0,4 кВ, ВЛИ-0,4 кВ от проектируемой ТП-10/0,4 кВ до границ земельного участка по адресу: Брюховецкий р-н., ст-ца. Брюховецкая, ул. Гагарина, в границах кадастрового квартала 23:04:0502228 (ТУ № 106-Б от 03.10.2013  заявитель – МАДОУ детский сад №11 «Колокольчик»)</t>
  </si>
  <si>
    <t>4.3.12</t>
  </si>
  <si>
    <t>Строительство участка линии 0,4 кВ от ТП М-11-948 до границ земельного участка по адресу: Тимашевский район ст-ца Медведовская, ул. Профессиональная д. 65 Г (ТУ № 50-Т от 22.05.2012 заявление - Администрация Медведовского сельского поселения)</t>
  </si>
  <si>
    <t>4.3.13</t>
  </si>
  <si>
    <t>Строительство линии 0,4 кВ от ТП М-11-854 до границ земельного участка по адресу: Тимашевский район, ст.Медведовская, ул. Мира, д. 160 (ТУ № 14-Т от 04.04.2013 заявитель - Муниципальное бюджетное дошкольное образовательное учреждение детский сад комбинированного вида № 21 муниципального образования Тимашевский район).</t>
  </si>
  <si>
    <t>4.4</t>
  </si>
  <si>
    <t>4.4.1</t>
  </si>
  <si>
    <t>Реконструкция КТП 10/0,4кВ С1-9/160кВА с отходящей ВЛ-0,4кв №2 проводом СИП до оп. №3/17, Республика Адыгея, Майкопский район, х. Пролетарский, ул. 2-ая Зеленая</t>
  </si>
  <si>
    <t>4.4.2</t>
  </si>
  <si>
    <t>Реконструкция КТП 10/0,4кВ Бд1-767/100кВА с отходящей ВЛ-0,4кВ №1 проводом СИП до оп. №1/8, Республика Адыгея, Майкопский район,   п. Победа, ул. Шоссейная</t>
  </si>
  <si>
    <t>4.4.3</t>
  </si>
  <si>
    <t>Реконструкция ВЛ - 0,4 кВ № 1 от КТП 10/0,4 кВ Т1-253/315 кВА        до оп. № 12 "а": Республика Адыгея, Майкопский район, п. Тульский</t>
  </si>
  <si>
    <t>4.4.4</t>
  </si>
  <si>
    <t>Реконструкция ВЛ-0,4 кВ №1 от КТП 10/0,4 кВ Пп-3-184/63 кВА до оп. №10 по адресу: Краснодарский край, Белореченский район, х. Дунайский,</t>
  </si>
  <si>
    <t>4.4.5</t>
  </si>
  <si>
    <t>Реконструкция ВЛ-0,4 кВ №1 проводом СИП от КТП 10/0,4кВ Нп3-135/160кВА до оп. №2/4 Краснодарский край, Апшеронский район, ст. Нижегородская, ул. Центральная</t>
  </si>
  <si>
    <t>4.4.6</t>
  </si>
  <si>
    <t>Реконструкция ВЛ-0,4 кВ №3 от КТП 10/0,4 кВ Р5-256/250 кВА до точки присоединения: Краснодарский край, Белореченский район, ст. Рязанская, ул. Победы, 99"</t>
  </si>
  <si>
    <t>4.4.7</t>
  </si>
  <si>
    <t>Реконструкция ВЛ - 0,4 кВ № 1 от КТП 10/0,4 кВ Р5-256/250 кВА до точки присоединения: Краснодарский край, Белореченский район, ст. Рязанская, ул. Первомайская, 11</t>
  </si>
  <si>
    <t>Реконструкция ВЛ-0,4 кВ №3 от КТП 10/0,4 кВ Пш-7-153/100 кВА до оп. 18 по адресу: Краснодарский край, Белореченский  район, п. Новый, пер. Казачий, 8</t>
  </si>
  <si>
    <t>Реконструкция  КТПН 10/0,4 кВ В1-38/160 с отходящей ВЛ 0,4 кВ №1 до точки присоединения по адресу: Краснодарский край Белореченский район с.Великовечное  ул.Толкачева, 3</t>
  </si>
  <si>
    <t>Реконструкция ВЛ-0,4 кВ №1 от КТП 10/0,4 кВ Пш1-395/160 кВА до оп. 1/8: Краснодарский край, Белореченский  район, ст. Пшехская</t>
  </si>
  <si>
    <t>Реконструкция ВЛ-0,4 кВ №2 от КТП 10/0,4 кВ Пм-3-350/63 кВА до оп. №1/6 по адресу: Республика Адыгея, Майкопский район, х. Шевченко</t>
  </si>
  <si>
    <t>Строительство ВЛ-0,4кВ проводом СИП от КТП 10/0,4кВ Э2-754/250кВА до точки присоединения по адресу: Республика Адыгея, Кошехабльский район, п. Майский, ул. Заводская, 31</t>
  </si>
  <si>
    <t>Строительство КТПН 10/0,4кВ с отходящей ВЛ-0,4кВ до точки присоединения: Краснодарский край, Белореченский район, п. Родники, ул. Виноградная, 67</t>
  </si>
  <si>
    <t>Строительство ВЛ-0,4 кВ проводом СИП от оп. №1/3 ВЛ-0,4 кВ №1 от КТП 10/0,4 кВ Сд-1-397/160 кВА, по адресу: Республика Адыгея, Майкопский район, п. Краснооктябрьский</t>
  </si>
  <si>
    <t>Строительство ВЛ 10 кВ подключаемой к ВЛ 10 кВ Т-3, оп. № 1/5 по адресу: Республика Адыгея, Майкопский район, п. Тульский</t>
  </si>
  <si>
    <t>Строительство ВЛ-0,4 кВ проводом СИП от КТП 10/0,4 кВ Зр1-141/160 кВА до точки присоединения: Краснодарский край, Белореченский район, п. Южный</t>
  </si>
  <si>
    <t>Строительство ВЛ-0,4 кВ проводом СИП от КТП 10/0,4 кВ Зр3-859/63 кВА до точки присоединения: Краснодарский край, п. Южный, ул. Полевая"</t>
  </si>
  <si>
    <t>4.4.8</t>
  </si>
  <si>
    <t>Строительство КТПН 10/0,4кВ с отходящей ВЛ-0,4кв по адресу: Республика Адыгея, Майкопский район, п. Тульский, ул. Ветеранов</t>
  </si>
  <si>
    <t>4.4.9</t>
  </si>
  <si>
    <t>Строительство ВЛ-0,4кВ проводом СИП от оп. №35 ВЛ-0,4кВ №2 от КТП 10/0,4кВ Нп1-241/100кВА до точки присоединения по адресу: Краснодарский край, Апшеронский район, ст. Темнолесская, ул. Холмистая, 73</t>
  </si>
  <si>
    <t>4.4.10</t>
  </si>
  <si>
    <t>Строительство ВЛ-0,4 кВ проводом СИП от КТП 10/0,4 кВ С-1-72/160 кВА до точки присоединения: Республика Адыгея, г. Майкоп, ул. 2-я Хакурате</t>
  </si>
  <si>
    <t>4.4.11</t>
  </si>
  <si>
    <t>Строительство ВЛ-0,4 кВ проводом СИП от КТП 10/0,4 кВ С1-72/160 кВА до точки присоединения: Республика Адыгея, г. Майкоп, ул. Кужорское шоссе</t>
  </si>
  <si>
    <t>4.4.12</t>
  </si>
  <si>
    <t>Строительство КТПН 10/0,4 кВ с отходящей ВЛ 0,4 кВ , подключаемой к ВЛ 10 кВ Бд1, оп. №18,  по адресу: 
Республика Адыгея, Майкопский район, п.Удобный.</t>
  </si>
  <si>
    <t>4.4.13</t>
  </si>
  <si>
    <t>Строительство КТП 10/0,4 кВ с отходящей ВЛ-0,4 кВ, подключаемой к ВЛ 10 кВ Вс-1, оп. №1-120. Республика Адыгея, Гиагинский район, п. Новый,</t>
  </si>
  <si>
    <t>4.4.14</t>
  </si>
  <si>
    <t>Строительство КТПН 10/0,4 кВ с отходящей ВЛ-0,4 кВ, подключаемой к ВЛ 10 кВ Зр-1, оп. № 1/19 по адресу: Краснодарский край, Белореченский район, п. Южный</t>
  </si>
  <si>
    <t>4.4.15</t>
  </si>
  <si>
    <t>Строительство КТПн 10/0,4кВ  с отходящей ВЛ-0,4 кВ подключаемой к ВЛ-10кВ Пм-1 по адресу: Республика Адыгея, Майкопский район, п. Тимирязево, ул. Садовая, 92</t>
  </si>
  <si>
    <t>4.4.16</t>
  </si>
  <si>
    <t>Строительство ВЛ 0,4кВ проводом СИП от оп. №15 ВЛ-0,4кВ №3 КТП 10/0,4кВ Хт5-503/100кВА по адресу: Республика Адыгея, г. Майкоп, ст. Ханская, ул. Тепличная</t>
  </si>
  <si>
    <t>Реконструкция КТП 10/0,4 кВ Хт5-531/250 кВА и отходящих ВЛ-0,4 кВА №2, №1 по адресу: Республика Адыгея, г. Майкоп, ст. Ханская,</t>
  </si>
  <si>
    <t>Реконструкция КТП 10/0,4 кВ Пз-2-566/250 кВА с отходящей ВЛ-0,4 кВ №1 по адресу: Краснодарский край, Белореченский район, ДНТ "Железнодорожник"</t>
  </si>
  <si>
    <t>Реконструкция КТП 10/0,4кВ Сд3-411/160кВА с отходящей ВЛ-0,4кВ №2 проводом СИП до оп. №16, Республика Адыгея, Майкопский район, п. Табачный, ул. Красная</t>
  </si>
  <si>
    <t>Замена трансформатора  в КТП  10/0,4кВ  Пш7-437/63 кВА: Белореченский район, п.  Южный, ул. Международная</t>
  </si>
  <si>
    <t>Реконструкция КТП 10/0,4 кВ Рн7-268/100 кВА. Строительство ВЛ-0,4 кВ от КТП 10/0,4 кВ Рн 7-268/100 кВА до точки присоединения: Краснодарский край, ст. Рязанская</t>
  </si>
  <si>
    <t>Реконструкция КТП 10/0,4 кВ Сд 1-423/160 кВА с отходящей ВЛ-0,4 кВ №1 до оп. №26 "А" по адресу: Республика Адыгея, Майкопский район, п. Краснооктябрьский"</t>
  </si>
  <si>
    <t>Реконструкция КТП 10/0,4 кВ Сд 1-597/160 кВА с отходящей ВЛ-0,4 кВ №1 до оп. № 15 по адресу: Республика Адыгея, Майкопский район, п. Краснооктябрьский</t>
  </si>
  <si>
    <t>Строительство КТПН 10/0,4 кВ с отходящей ВЛ-0,4 кВ подключаемой к ВЛ-10 кВ Ос-13, оп. №7, до точки присоединения, по адресу: Краснодарский край, г.Белореченск.</t>
  </si>
  <si>
    <t>Строительство ВЛ-0,4 кВ проводом СИП от оп. №4 ВЛ-0,4 кВ № 2 от КТП 10/0,4 кв Бж6-416/63 кВА до точки присоединения: Краснодарский край, Белореченский район, ст. Бжедуховская, ул. Комсомольская</t>
  </si>
  <si>
    <t>Строительство ВЛ-0,4кВ, подключаемой к КТП 10/0,4кВ Зр1-544/100кВА по адресу: Краснодарский край, Белореченский район, ст. Пшехская</t>
  </si>
  <si>
    <t>Строительство КТП 10/0,4 кВ с отходящей ВЛ 0,4 кВ, подключаемой к ВЛ 10 кВ Рн-1,оп. №103.  Краснодарский край, Белореченский район, ст. Рязанская, земли АКХ "Русь</t>
  </si>
  <si>
    <t>Строительство КТПН 10/0,4 кВ с отходящей ВЛ-0,4 кВ подключаемой к ВЛ-10 кВ Ос-13, оп. №73, до точки присоединения, по адресу: Краснодарский край, Белореченский район, с/т "Строитель</t>
  </si>
  <si>
    <t>Строительство КТП 10/0,4 кВ с отходящей ВЛ-0,4 кВ, подключаемой к ВЛ-10 кВ С-1, оп. №44. Республика Адыгея, Майкопский район, х. Северо-Восточные Сады, ул. Мира</t>
  </si>
  <si>
    <t>Строительство КТП 10/0,4 кВ с отходящей ВЛ-0,4 кВ, подключаемой к ВЛ 10 кВ Т-5, оп. №2-51. Республика Адыгея, Майкопский район, п. Цветочный</t>
  </si>
  <si>
    <t>Строительство ВЛ-0,4 кВ проводом СИП от оп. №9/6 ВЛ-0,4 кВ №2 от КТП 10/0,4 кВ Кр5-351/160 кВА, по адресу: Республика Адыгея, Красногвардейский район, с. Красногвардейское</t>
  </si>
  <si>
    <t>Строительство КТПН 10/0,4 с отходящей ВЛ 0,4 кВ, подключаемой к ВЛ 10 кВ Дд-9, оп. №14-15 до точки присоединения по адресу: Республика Адыгея, Гиагинский район, ст. Дондуковская</t>
  </si>
  <si>
    <t>Строительство КТПН 10/0,4 кВ с отходящей ВЛ 0,4 кВ подключаемой к ВЛ-10 кВ Пз-2, оп. №98, до точки присоединения: Краснодарский край, Белореченский район, с/мо. Родниковское сельское поселение</t>
  </si>
  <si>
    <t>Строительство КТП 10/0,4 кВ с отходящей ВЛ 0,4 кВ, подключаемой к ВЛ 10 К-1, оп. № 9-28. Республика Адыгея, Майкопский район, а. Мафэхабль</t>
  </si>
  <si>
    <t>Строительство ВЛ-0,4 кВ от оп. №19, ВЛ-0,4 кВ №3 от КТП 10/0,4 кВ С1-88/400 кВА Республика Адыгея, Майкопский район, а. Мафэхабль, ул. Солнечная</t>
  </si>
  <si>
    <t>Строительство ВЛ-0,4 кВ проводом СИП от оп. №21 ВЛ-0,4 кВ №1 от КТП 10/0,4 кВ Пш7-437/63 до точки присоединения: Краснодарский край, п. Южный, ул. Международная,14</t>
  </si>
  <si>
    <t>Строительство КТПН 10/0,4кВ с отходящей ВЛ 0,4кВ подключаемой к ВЛ-10кВ Зр-1, оп. №29, по адресу: Краснодарский край, Белореченский район, п.Южный</t>
  </si>
  <si>
    <t>4.4.17</t>
  </si>
  <si>
    <t>Реконструкция ВЛ-0,4кВ ф.1 от ТП 10/0,4кВ "КУ4-171/160кВА" в п.Кубань Гулькевичского района</t>
  </si>
  <si>
    <t>4.4.18</t>
  </si>
  <si>
    <t>Реконструкция ВЛ-0,4кВ ф.1 от ТП 10/0,4кВ "ВС2-636/160 кВА" в г.Армавир пос.Южный</t>
  </si>
  <si>
    <t>4.4.19</t>
  </si>
  <si>
    <t>Реконструкция и строительство ВЛ 0,4кВ ф.4 от ТП 10/0,4кВ "БИ5-287/250кВА" в п. Прогресс Новокубанского района</t>
  </si>
  <si>
    <t>4.4.20</t>
  </si>
  <si>
    <t>Реконструкция ВЛ-0,4кВ ф.1 от ТП 10/0,4кВ "БС3-512/100" в ст.Подгорная Отрадненского района</t>
  </si>
  <si>
    <t>4.4.21</t>
  </si>
  <si>
    <t>Реконструкция и новое строительство ВЛ-0,4кВ ф.1 от ТП 10/0,4кВ «ПР3-461/100кВА» в ст. Прочноокопская Новокубанского района</t>
  </si>
  <si>
    <t>4.4.22</t>
  </si>
  <si>
    <t xml:space="preserve">Реконструкция ВЛ 0,4 кВ ф.1 ТП 10/0,4 кВ "ПВ3-389/60кВА" в х.Ильич Отрадненского района .                </t>
  </si>
  <si>
    <t>4.4.23</t>
  </si>
  <si>
    <t>Строительство ВЛ0,4кВ от ТП 10/0,4кВ "09-72/100кВА" в ст.Отрадная Отрадненского р-на</t>
  </si>
  <si>
    <t>4.4.24</t>
  </si>
  <si>
    <t>Строительство  ВЛ-0,4кВ ф.1 от ТП 10/0,4кВ "КУ5-218/100кВА" в с.Новоукраинское Гулькевического района</t>
  </si>
  <si>
    <t>4.4.25</t>
  </si>
  <si>
    <t>Строительство ВЛ 0,4кВ от ТП 10/0,4кВ "ПВ3-387/160 кВА"   в х.Ильич Отрадненского района.</t>
  </si>
  <si>
    <t>4.4.26</t>
  </si>
  <si>
    <t>Строительство ВЛ 0,4кВ ф.1 от ТП 10/0,4кВ "ПР3-432/100 кВА" в ст.Прчноокопская Новокубанского района.(выпадающие доходы)</t>
  </si>
  <si>
    <t>4.4.27</t>
  </si>
  <si>
    <t xml:space="preserve">Строительство ВЛ-0,4 кВ ф.1 от ТП 10/0.4 кВ «О8-1032/100 кВА» в ст. Отрадная, Отрадненского  района. </t>
  </si>
  <si>
    <t>4.4.28</t>
  </si>
  <si>
    <t xml:space="preserve">Строительство ВЛ 0,4кВ от ВЛ 0,4кВ ф.3 ТП 10/0,4кВ "ПР3-414/160 кВА" в ст.Прочноокопская Новокубанского района </t>
  </si>
  <si>
    <t>4.4.29</t>
  </si>
  <si>
    <t xml:space="preserve">Строительство ВЛ0,4кВ ф.1 от ТП 10/0,4кВ "03-51/160кВА" в ст.Отрадная Отрадненского р-на (выпадающие доходы) </t>
  </si>
  <si>
    <t>4.4.30</t>
  </si>
  <si>
    <t>Строительство ВЛ 0,4кВ от ТП 10/0,4кВ "УС5-1226/100кВА" в С.Успенское Успенского р-на. (выпадающие доходы)</t>
  </si>
  <si>
    <t xml:space="preserve">Строительство новой ВЛ-10 кВ от ВЛ-10 кВ «В-6» в с. Майкопское, Гулькевичского района.                                       </t>
  </si>
  <si>
    <t xml:space="preserve">Строительство ВЛ-0,4 кВ ф.3 от ТП «Р9-870/400 кВА» от опоры №97/11 до ул.Березовая, 6 в п. Прикубанский, Новокубанского района.                                                          </t>
  </si>
  <si>
    <t>Строительство ВЛ-0,4 кВ ф.1 от ТП 6/0.4 кВ «Ж5-1001/320 кВА» в пос. Красносельский, Гулькевичского  района.</t>
  </si>
  <si>
    <t>Строительство ВЛ-0,4 кВ от ТП 10/0.4 кВ «ВС5-517/63 кВА» в пос. Центральная усадьба совхоза «Восток», Новокубанского  района</t>
  </si>
  <si>
    <t xml:space="preserve">Строительство ВЛ 0,4кВ от ВЛ 0,4кВ ф.1 ТП 10/0,4кВ "КУ4-235/60 кВА" в ст.Кубань Гулькевического района </t>
  </si>
  <si>
    <t xml:space="preserve"> Строительство ВЛ 0,4 кВ ф.3 от ТП10/0,4кВ  «О5-55/100 кВА" в ст.Отрадная Отрадненского района  (выпадающие доходы)</t>
  </si>
  <si>
    <t>4.4.31</t>
  </si>
  <si>
    <t>Вл 0,4кВ</t>
  </si>
  <si>
    <t>4.4.32</t>
  </si>
  <si>
    <t>Реконструкция  ТП 10/0,4кВ  "МА5-1071/63кВА" с заменой силового трансформатора в х..Вольность Успенского района.</t>
  </si>
  <si>
    <t>4.4.33</t>
  </si>
  <si>
    <t xml:space="preserve">Реконструкция и новое строительство ВЛ 0,4кВ ф.2 от ТП 10/0,4кВ "09-146/400кВА" в ст.Отрадная Отрадненского р-на (выпадающие доходы) </t>
  </si>
  <si>
    <t>4.4.34</t>
  </si>
  <si>
    <t>Реконструкция и строительство  ВЛ-0,4кВ ф.1 от ТП 10/0,4кВ "ПР6-500/100кВА" в ст.Прочноокопская Новокубанского района</t>
  </si>
  <si>
    <t>4.4.35</t>
  </si>
  <si>
    <t xml:space="preserve">Реконструкция ВЛ-0,4 кВ ф.1 от ТП "З7-389/160 кВА" в пос. Прикубанский, Новокубанского района.                              </t>
  </si>
  <si>
    <t xml:space="preserve">Реконструкция ВЛ-0,4 кВ ф.1 от ТП 10/0,4 кВ «К3-666/160 кВА» до опоры №3/5 в ст. Казанская, Кавказского района      </t>
  </si>
  <si>
    <t xml:space="preserve">Реконструкция ВЛ-0,4 кВ ф.1 от ТП 10/0.4 кВ «КО3-954/160 кВА» в с. Коноково, Успенского района.                 </t>
  </si>
  <si>
    <t xml:space="preserve">Реконструкция и строительство ВЛ-0,4 кВ ф.5 от ТП «УС3-1244/160  кВА» в с. Успенское, Успенского  района.                      </t>
  </si>
  <si>
    <t>Реконструкция ВЛ-0,4кВ ф.2 от ТП 10/0,4кВ "06-03/160кВА" в ст.Отрадная Отрадненского района</t>
  </si>
  <si>
    <t>Реконструкция и строительство ВЛ-0,4кВ ф.1 от ТП "КО3-972/100кВА" в с.Коноково Успенского района</t>
  </si>
  <si>
    <t xml:space="preserve">Реконструкция ВЛ-0,4кВ ф.3 от ТП 10/0,4кВ "О6-116/100кВА" в ст Отрадная Отрадненского района.                            </t>
  </si>
  <si>
    <t>Реконструкция ВЛ-0,4кВ ф.1 от ТП 10/0,4кВ "КО8-976/160кВА" в с.Коноково Успеского района</t>
  </si>
  <si>
    <t>Реконструкция ВЛ 0,4кВ ф.2 от ТП 10/0,4кВ "О3-70/160кВА" в ст.Отрадная Отрадненского района</t>
  </si>
  <si>
    <t xml:space="preserve">Реконструкция ВЛ 0,4кВ ф.1 от ТП 10/0,4кВ "О5-176/250 кВА" в ст.Отрадная Отрадненского района </t>
  </si>
  <si>
    <t xml:space="preserve"> Реконструкция ВЛ0,4кВ ф.2 от ТП 10/0,4кВ "ПО7-867/40кВА" в ст.Попутная  Отрадненского р-на (выпадающие доходы) </t>
  </si>
  <si>
    <t>Реконструкция  ТП 10/0,4кВ "МР10-981/63кВА" с заменой силового трансформатора и реконструкция отходящей ВЛ-0,4кВ ф.2 в с.Марьино Успеского района</t>
  </si>
  <si>
    <t>Реконструкция ТП 10/0,4кВ «НВ2-117/63 кВА» с заменой силового трансформатора и строительство отходящей ВЛ-0,4 кВ в г. Новокубанск</t>
  </si>
  <si>
    <t xml:space="preserve">Реконструкция ТП 10/04,кВ "С7-660/100кВА" с заменой силового трансформатора и реконструкция отходящей ВЛ-0,4кВ ф.4 в ст Советская Новокубанского района </t>
  </si>
  <si>
    <t xml:space="preserve">Реконструкция и строительство ВЛ-0,4 кВ ф.1 от ТП «З7-499/100  кВА» в пос. Прикубанский, Новокубанского  района.             </t>
  </si>
  <si>
    <t xml:space="preserve">Реконструкция ВЛ-0,4 кВ ф.1 от ТП «СП6-634/250  кВА» в  ст. Спокойная, Отрадненского  района.                                       </t>
  </si>
  <si>
    <t xml:space="preserve">Реконструкция ВЛ-0,4 кВ ф.1 от ТП «КУ5-218/100 кВА» до опоры № 3/4 и строительство от опоры №3/4 до границы земельного участка ул. Фестивальная, 13 в с. Новоукраинское, Гулькевичского района.                 </t>
  </si>
  <si>
    <t xml:space="preserve">Реконструкция ВЛ-0,4 кВ ф.1 от ТП 10/0.4 кВ «КУ5-226/100 кВА» в с. Новоукраинское, Гулькевичского района.                 </t>
  </si>
  <si>
    <t xml:space="preserve">Реконструкция ВЛ-0,4 кВ ф.2 от ТП «В5-20/400 кВА» до опоры №1/5 и строительство от опоры №1/5 до ул. Звездная, 6 в п. Венцы, Гулькевичского района  </t>
  </si>
  <si>
    <t xml:space="preserve">Реконструкция ВЛ-0,4 кВ ф.1 от ТП 10/0.4 кВ «СТ3-592/160 кВА» в с. Новосельское, Новокубанского района.               </t>
  </si>
  <si>
    <t xml:space="preserve">Реконструкция ВЛ-0,4 кВ ф.1 от ТП 10/0,4 кВ «КН15-152/100 кВА» в х. Ивановский, Новокубанского района          </t>
  </si>
  <si>
    <t xml:space="preserve">Реконструкция ВЛ-0,4 кВ ф.1 от ТП «УС2-926/100  кВА» в с. Успенское, Успенского  района.                </t>
  </si>
  <si>
    <t xml:space="preserve">Реконструкция ВЛ-0,4 кВ ф.2 от ТП «С4-641/250  кВА» в ст. Советская, Новокубанского  района.    Хоз.способ                                    </t>
  </si>
  <si>
    <t xml:space="preserve">Реконструкция и строительство ВЛ-0,4 кВ ф.1 от ТП «ДИ3-1182/63  кВА» в х. Первомайский, Успенского  района.                        </t>
  </si>
  <si>
    <t xml:space="preserve">Реконструкция ВЛ-0,4 кВ ф.2 от ТП «СП2-660/160  кВА» в ст. Спокойная, Отрадненского  района.                                        </t>
  </si>
  <si>
    <t>Реконструкция ВЛ-0,4 кВ ф.2,3 от ТП «СД7-530/400  кВА» в г. Армавире.</t>
  </si>
  <si>
    <t>Реконструкция ВЛ-0,4кВ ф.1 от ТП 10/0,4кВ "ПД1-1023/160кВА" в а.Коноковский Успеского района хоз.способ</t>
  </si>
  <si>
    <t>Реконструкция ВЛ-0,4кВ ф.1 от ТП 10/0,4кВ "ДИ7-1218/60кВА" в п.Дивный Успеского района</t>
  </si>
  <si>
    <t xml:space="preserve">Реконструкция ТП 10/0,4кВ "МТ5-139/160кВА"с заменой силового трансформатора и строительство отходячщей ВЛ-0,4кВ в ст.Отрадная, Отраднненского района.                     </t>
  </si>
  <si>
    <t xml:space="preserve">Реконструкция  ТП 10/0,4кВ  "БС5-664/25кВА" с заменой силового трансформатора и реконструкция отходящей ВЛ -0,4кВ в ст.Подгорная Отрадненского района. </t>
  </si>
  <si>
    <t xml:space="preserve">Строительство новой ВЛ-10 кВ от ВЛ-10 кВ "БЛ-5" и ВЛ-0,4кВ с установкой КТП 10/0,4кВ в х.Чайкин, Отрадненский район.  </t>
  </si>
  <si>
    <t>Строительство ВЛ 10 кВ от ВЛ 10кВ "К-9" и ВЛ 0,4кВ с установкой КТП 10/0,4кВ  в ст.Казанской Кавказского р-на</t>
  </si>
  <si>
    <t xml:space="preserve">Строительство ВЛ-0,4 кВ от ТП 10/0,4 кВ «МА9-963/100 кВА» до с/о Успенский, в границах земель ПХ СПК "Надежда", Успенского района.                    </t>
  </si>
  <si>
    <t xml:space="preserve">Строительство ВЛ 0,4кВ от ТП 10/0,4кВ "К3-623/100 кВА" в ст.Казанская Кавказского район  </t>
  </si>
  <si>
    <t>4.4.36</t>
  </si>
  <si>
    <t xml:space="preserve">Замена провода от КТП-10/0,4 кВ АГ11-20 до опоры № 19 л-1 ВЛ-0,4 кВ  АГ11-20 для подключения энергопринимающего устройства (жилой дом), гр. Бибиков М., 1300114  </t>
  </si>
  <si>
    <t>4.4.37</t>
  </si>
  <si>
    <t xml:space="preserve">Замена провода от КТП-10/0,4 кВ АГ11-20 до опоры №1-10 л-2 ВЛ-0,4 кВ АГ11-20 до энергопринимающего устройства (жилой дом), гр. Безбородовой-Рознатовск, 1201097  </t>
  </si>
  <si>
    <t>4.4.38</t>
  </si>
  <si>
    <t xml:space="preserve">Замена провода от КТП-10/0,4 кВ НТ7-349 до опоры № 10 л-2 ВЛ-0,4 кВ НТ7-349 до энергопринимающего устройства (склад для хранения и отпуска строительны, 1300411  </t>
  </si>
  <si>
    <t>4.4.39</t>
  </si>
  <si>
    <t xml:space="preserve">Замена провода от опоры № 1 до опоры № 1-4 л-1 ВЛ-0,4 кВ от КТП-10/0,4 кВ ЛВ2-207 для подключения энергопринимающего устройства (жилой дом), гр. Цыган, 1201068  </t>
  </si>
  <si>
    <t>4.4.40</t>
  </si>
  <si>
    <t xml:space="preserve">Замена провода от опоры № 1 до опоры № 3-6 л-3 ВЛ-0,4 кВ от КТП-6/0,4 кВ КЖ71-608 до  энергопринимающего устройства (жилой дом), гр. Карпова Е.Н. расп, 1201089  </t>
  </si>
  <si>
    <t>4.4.41</t>
  </si>
  <si>
    <t xml:space="preserve">Замена провода от опоры № 1 до опоры № 5 л-4 ВЛ-0,4 кВ от КТП-6/0,4 кВ КЖ71-608 до  энергопринимающего устройства (жилой дом), гр. Тавитовой Н.А.. рас, 1300680  </t>
  </si>
  <si>
    <t>4.4.42</t>
  </si>
  <si>
    <t xml:space="preserve">Замена провода от опоры № 1-80/11 л-3 до опоры № 1-3а л-3 ВЛ-0,4 кВ от КТП-10/0,4 кВ ЛВ1-250 для подключения энергопринимающего устройства (жилой дом), 1300752  </t>
  </si>
  <si>
    <t>4.4.43</t>
  </si>
  <si>
    <t xml:space="preserve">Замена провода от опоры №1-10 л-5 ТП-10/0,4 кВ СТМ2-447 до опоры № 10-1/1 л-5 ВЛ-0,4 кВ СТМ2-447 до энергопринимающего устройства (жилой дом), гр. Евс, 1300728  </t>
  </si>
  <si>
    <t>4.4.44</t>
  </si>
  <si>
    <t xml:space="preserve">Замена провода от опоры №1-6 л-1 ДН12-75 до опоры № 1-9 л-1 ВЛ-0,4 кВ ДН12-75 до энергопринимающего устройства (жилой дом), гр. Анисимовой Е.Б, распол, 1300696  </t>
  </si>
  <si>
    <t>4.4.45</t>
  </si>
  <si>
    <t xml:space="preserve">Замена провода от опоры №6а до опоры № 14 л-5 ВЛ-0,4 кВ от КТП-10/0,4 кВ ДН12-1121 для подключения энергопринимающего устройства (жилой дом), гр.Заклю, 1201071  </t>
  </si>
  <si>
    <t>4.4.46</t>
  </si>
  <si>
    <t xml:space="preserve">Замена провода от ТП-10/0,4 кВ НС1-515 до опоры № 4-5 л-2 ВЛ-0,4 кВ от КТП-10/0,4 кВ НС1-515 для подключения энергопринимающего устройства (жилой дом), 1300699  </t>
  </si>
  <si>
    <t>4.4.47</t>
  </si>
  <si>
    <t xml:space="preserve">Замена провода от ТП-10/0,4 кВ НС16-5-587 до опоры № 12 л-2 ВЛ-0,4 кВ НС16-5-587 до энергопринимающего устройства (жилые дома), гр. Каракай А.И., расп, 1300708  </t>
  </si>
  <si>
    <t>4.4.48</t>
  </si>
  <si>
    <t>Замена провода в пролете опор № 1 - 14, № 22 - 25 ВЛИ-0,4 кВ л-1 от ТП 10/0,4 кВ ПЛ-7-222 для подключения энергопринимающих устройств (жилой дом), гр. Люстровой Е. Л., расположенного в ст. Пластуновской Динского района,1200850</t>
  </si>
  <si>
    <t>4.4.49</t>
  </si>
  <si>
    <t>Замена провода ВЛ-0,4 кВ в пролете опор № 1 - № 9, № 9 – № 1-1А л-3 от ТП-10/0,4 кВ АГ-11-1070 с заменой силового трансформатора в ТП-10/0,4 кВ АГ-11-1070 с трансформатором 60 кВА на трансформатор 100 кВА для подключения энергопринимающего устройства (торговый павильон), гр. Шашко О. Н., расположенного по адресу: Краснодарский край, Динской район, ст. Динская, перекресток улиц Тельмана и Железнодорожная, 1200864</t>
  </si>
  <si>
    <t>4.4.50</t>
  </si>
  <si>
    <t>Замена провода ВЛ-0,4 кВ л-3 от ТП-10/0,4 кВ ПЛ-1-1129 до опоры № 7 для подючения энергопринимающего устройства (жилой дом), гр. Плешаковой Е.А. , расположенного по адресу: Краснодарский край, Динской район, ст. Пластуновская, ул.Зеленая, д.44. 1200870</t>
  </si>
  <si>
    <t>4.4.51</t>
  </si>
  <si>
    <t>Замена провода от опоры № 3-4 до опоры № 4-2 л-3 от 
КТП-10/0,4 кВ ЛВ-1-245 с заменой деревянных опор № 3-4, 4-1, 4-2 л-3 от КТП-10/0,4 кВ ЛВ-1-245 для подключения энергопринимающего устройства (жилой дом), гр. Арутюнянц А.О., расположенный по адресу: Краснодарский край, Северский район, 
с. Львовское, пер. Ровный, д.11. 1201039</t>
  </si>
  <si>
    <t>4.4.52</t>
  </si>
  <si>
    <t>Замена силового трансформатора  60 кВА на 100 кВА в КТП-10/0,4 кВ ПЛ-1-264  для подключения энергопринимающего устройства (жилой дом), гр. Григорян С. Х., расположенного по адресу: Краснодарский край, Динской район, ст. Пластуновская, ул. Октябрьская, д. 3А/1, 1201053</t>
  </si>
  <si>
    <t>4.4.53</t>
  </si>
  <si>
    <t>Замена провода от опоры № 1-1 до опоры № 2-9 л-1 ВЛ-0,4 кВ от КТП-6/0,4 кВ НД68-616 до  энергопринимающего устройства (жилой дом), гр. Хлытчиева В.И., расположенного по адресу: Северский район, х. Оазис, ул. Длинная. 1201079</t>
  </si>
  <si>
    <t>4.4.54</t>
  </si>
  <si>
    <t>Замена силового трансформатора  63 кВА на 100 кВА в КТП-10/0,4 кВ СМ1-548  для подключения энергопринимающего устройства (жилой дом), гр. Токарева А.И., расположенного по адресу: Краснодарский край, Северский район, ст. Смоленская, ул. Северная, д. 32б. 1201086</t>
  </si>
  <si>
    <t>4.4.55</t>
  </si>
  <si>
    <t>Замена провода на ВЛИ-0,4 кВ от ТП-10/0,4 кВ АГ3-1094 до опоры № 2в л-2 ВЛ-0,4 кВ АГ3-1094  для подключения энергопринимающего устройства (жилой дом) гр. Великого О.А., расположенный по адресу: Краснодарский край, Динской район, п. Агроном, пер. Первомайский, 12. 1201095</t>
  </si>
  <si>
    <t>4.4.56</t>
  </si>
  <si>
    <t>Замена провода от КТП-10/0,4 кВ ПЛ1-1088 до опоры № 6 л-3 ВЛ-0,4 кВ  ПЛ1-1088 до  энергопринимающего устройства (жилой дом), гр. Малых А.М., расположенного по адресу: Динской район, ст. Пластуновская, ул. Красная, д.73.1201105</t>
  </si>
  <si>
    <t>4.4.57</t>
  </si>
  <si>
    <t>Замена провода от опоры 1 л-3 ВЛ-0,4 кВ ВЦ7-806 до опоры № 1-6 л-3 ВЛ-0,4 кВ ВЦ7-806 до энергопринимающих устройств (жилые дома), гр. Казаковой В.М., расположенного по адресу: г. Краснодар, с/о Берёзовский, х. Копанской, ул. Брусничная, 72, 74.</t>
  </si>
  <si>
    <t>4.4.58</t>
  </si>
  <si>
    <t>Замена провода от КТП-10/0,4 кВ Д7-48 до опоры 12 л-1 ВЛ-0,4 кВ Д7-48 с заменой силового трансформатора  100 кВА на 160 кВА в КТП-10/0,4 кВ Д7-48 для подключения энергопринимаюего устройства (жилой дом), гр. Катасон Н.Н., расположенного по адресу: Динской район, ст. Динская, ул. Ульянова, д. 127.</t>
  </si>
  <si>
    <t>4.4.59</t>
  </si>
  <si>
    <t>Замена силового трансформатора  63 кВА на 100 кВА в КТП-10/0,4 кВ АГ5-1029  для подключения энергопринимающих устройств (жилые дома), гр. Сухоруковой О.И., Боброва П.В., расположенных по адресу: Краснодарский край, Динской район, п. Зарождение.</t>
  </si>
  <si>
    <t>4.4.60</t>
  </si>
  <si>
    <t>Замена провода от КТП-10/0,4 кВ ЛВ1-249 до опоры 33 л-2 ВЛ-0,4 кВ ЛВ1-249 с заменой силового трансформатора  100 кВА на 160 кВА в КТП-10/0,4 кВ ЛВ1-249 для подключения энергопринимаюего устройства (жилой дом), гр. Гринь Т.Т, расположенного по адресу: Северский район, с. Львовское, ул. Свердлова, д. 67а.</t>
  </si>
  <si>
    <t>4.4.61</t>
  </si>
  <si>
    <t>Замена провода от опоры 1-13 л-5 ВЛ-0,4 кВ НС17-2-1053 до опоры № 2-7 л-5 ВЛ-0,4 кВ НС17-2-1053 до  энергопринимающего устройства (жилой дом), гр. Падалко М.Н., расположенного по адресу: г. Краснодар, пгт. Лазурный, ул. Советская, д. 54.</t>
  </si>
  <si>
    <t>4.4.62</t>
  </si>
  <si>
    <t xml:space="preserve">Замена провода от КТП-10/0,4 кВ СК9-743 до опоры № 12 л-2 ВЛ-0,4 кВ от КТП-10/0,4 кВ СК9-743 для электроснабжения  энергопринимающего устройства (жилой дом), гр. Родионова А.В. расположенного по адресу: г. Краснодар, ст. Старокорсунская, ул. Чапаева, д. 33/1.
</t>
  </si>
  <si>
    <t>4.4.63</t>
  </si>
  <si>
    <t>Замена провода от КТП-10/0,4 кВ КУ3-991 до опоры № 15 л-2 ВЛ-0,4 кВ  КУ3-991 до энергопринимающего устройства (жилой дом), гр. Сираж К.Ю., расположенного по адресу: Динской район, п. Южный, ул. Советская, д.48.</t>
  </si>
  <si>
    <t>4.4.64</t>
  </si>
  <si>
    <t>Замена провода от КТП-10/0,4 кВ Л1-1006 до опоры 1-4 л-2 ВЛ-0,4 кВ Л1-1006 с заменой силового трансформатора  100 кВА на 160 кВА в КТП-10/0,4 кВ Л-1006 для подключения энергопринимаюего устройства (жилой дом), гр. Абрамова Г. Н., расположенного по адресу: г. Краснодар, п. Дружелюбный, д. 11 кв. 1.</t>
  </si>
  <si>
    <t>4.4.65</t>
  </si>
  <si>
    <t xml:space="preserve">Замена провода в пролёте опор № 17 - 24 л-1 ВЛ-0,4 кВ Т7-582 с заменой деревянных опор для подключения энергопринимающего устройства (жилой дом), гр. Айрапетова Д.Г., расположенного по адресу: Краснодарский край, Динской район, с. Примаки 165.
</t>
  </si>
  <si>
    <t>4.4.66</t>
  </si>
  <si>
    <t>Замена провода от опоры № 3-2 л-2 ВЛ-0,4 кВ СК9-745 до опоры № 2-10 л-2 ВЛ-0,4 кВ СК9-745 до энергопринимающего устройства (ларёк), гр. Жугиной И.В., расположенного по адресу: г. Краснодар, ст. Старокорсунская, ул. Шевченко, д. 58.</t>
  </si>
  <si>
    <t>4.4.67</t>
  </si>
  <si>
    <t>Замена провода от опоры № 11 л-2 до опоры № 1-4а л-2 
ВЛ-0,4 кВ от КТП-6/0,4 кВ НД67-626 для подключения энергопринимающего устройства (жилой дом), гр. Фокина Н.Н., расположенного по адресу: Северский район, ст. Новодмитриевская, ул. Северная, д.11а.</t>
  </si>
  <si>
    <t>«Замена провода от опоры 8 до опоры № 1-15 л-4 ВЛ-0,4 кВ ВЦ7-586, строительство участка ВЛ-0,4 кВ от опоры № 1-15 л-4 ВЦ7-586 для электроснабжения энергопринимающих устройств (жилые дома) гр. Гилязова М.Х., расположенных по адресу: г. Краснодар, х. Копанской, ул. Победы, д. 32, 60»</t>
  </si>
  <si>
    <t>«Замена провода от опоры КТП-10/0,4 кВ СК9-700 до опоры 8 л-3 ВЛ-0,4 кВ СК9-700, строительство участка ВЛИ-0,4 кВ от опоры 8 л-3 ВЛ-0,4 кВ СК9-700, с заменой силового трансформатора  160 кВА на 400 кВА в КТП-10/0,4 кВ СК9-700 для подключения энергопринимающих устройств (ЛПХ), гр. Минасян К.В., расположенных по адресу: г. Краснодар, ст. Старокорсунская, ул. им. Ивана Васюхно / пер. Вишнёвый»</t>
  </si>
  <si>
    <t>«Замена провода от КТП-10/0,4 кВ СК9-699 до опоры 2 л-1 ВЛ-0,4 кВ СК9-699, строительство участка ВЛИ-0,4 кВ от опоры 2 л-1 ВЛ-0,4 кВ СК9-699 с заменой силового трансформатора со 100 на 400 кВА для подключения энергопринимающих устройств (ИЖС), гр. Миланко М.А., Лушпай Д.В., Мамедова А.Г., Цукманов Т.А., Апанасенко  В.Ю., расположенных по адресу: г. Краснодар, ст. Старокорсунская, ул. Кирпичная, 28, ул. 2-я Полевая, 1 - 33»</t>
  </si>
  <si>
    <t xml:space="preserve"> «Замена провода от КТП-10/0,4 СК5-747 до опоры 2-4 л-2 ВЛ-0,4 кВ СК5-747, с заменой силового трансформатора  250 кВА на 400 кВА в КТП-10/0,4 кВ СК5-747 для подключения энергопринимающего устройства (ЛПХ), гр. Кравцова А.Н., расположенного по адресу: г. Краснодар, ст. Старокорсунская ул. Стапная, д. 105/1»</t>
  </si>
  <si>
    <t>«Замена провода от КТП-10/0,4 кВ НС-17-2-83 до опоры № 5 л-3 ВЛ-0,4 кВ НС-17-2-83, строительство участка ВЛ-0,4 кВ от опоры № 5-5 л-3 НС-17-2-83 для электроснабжения энергопринимающего устройства (жилой дом) гр. Сердюк Ю.В., расположенного по адресу: г. Краснодар, с/т «Лазурное», ул. Московская, д.11»</t>
  </si>
  <si>
    <t>«Замена силового трансформатора  250 кВА на 400 кВА в КТП-10/0,4 кВ КУ4-850  для подключения энергопринимающего устройства (магазин), гр. Ермакович А.В. расположенного по адресу: Краснодарский край, Динской район, п. Южный, ул. Весёлая, д. 1/1.»</t>
  </si>
  <si>
    <t xml:space="preserve"> «Замена провода от КТП-10/0,4 СК9-750 до опоры 1-10 л-1 ВЛ-0,4 кВ СК9-750, с заменой силового трансформатора  160 кВА на 250 кВА в КТП-10/0,4 кВ СК9-750 для подключения энергопринимающего устройства (торговый павильон), гр. Чумак В.В., расположенного по адресу: г. Краснодар, ст. Старокорсунская ул. Краснопартизанская, д. 36»</t>
  </si>
  <si>
    <t>«Замена силового трансформатора  250 кВА на 400 кВА в КТП-10/0,4 кВ  ЕЛ5-848 для подключения энергопринимающего устройства (жилой дом), гр. Тарасенко Л.И., расположенного по адресу: г Краснодар, ст. Елизаветинская, ул. Ленина, д. 96»</t>
  </si>
  <si>
    <t>«Замена силового трансформатора  250 кВА на 400 кВА в КТП-10/0,4 кВ КУ3-821 для подключения энергопринимающего устройства (жилой дом), гр. Дурнева С.А., расположенного по адресу: Краснодарский край, Динской район,п. Южный, ул. Крайняя, д. 97»</t>
  </si>
  <si>
    <t>«Замена провода от ТП-10/0,4 кВ ЕЛ5-826 до опоры № 2-4 л-4 ВЛ-0,4 кВ ЕЛ5-826 с заменой силового трансформатора  250 кВА на 400 кВА в КТП-10/0,4 кВ ЕЛ5-826 для подключения энергопринимающего устройства (жилой дом), гр. Колобродова Н.И., расположенного по адресу: г. Краснодар, ст. Елизаветинская, ул. Кривая, д.73»</t>
  </si>
  <si>
    <t>«Замена провода от ТП-10/0,4 кВ ВЦ7-834 до опоры № 9 л-1 ВЛ-0,4 кВ ВЦ7-834 с заменой силового трансформатора  100 кВА на 160 кВА в КТП-10/0,4 кВ ВЦ7-834 для подключения энергопринимающего устройства (крестьянское хозяйство), гр. Бабилоевой Н.Г., расположенного по адресу: Краснодарский край, г. Краснодар, Прикубанский внутригородской округ, 0,5 км к северо-западу от пос. Новый»</t>
  </si>
  <si>
    <t>«Замена провода от КТП-10/0,4 кВ КУ3-918 до опоры № 13 л-2 ВЛ-0,4 кВ КУ3-918, строительство участка ВЛ-0,4 от оп. 13 Л-2 ВЛ-0,4 кВ КУ3-918 до  энергопринимающего устройства (жилой дом), гр. Гайдук Г.В., расположенного по адресу: Динской район, п. Южный, ул. Молодёжная, д.101»</t>
  </si>
  <si>
    <t>«Замена провода от КТП-10/0,4 кВ КУ3-917 до опоры 6-9 л-4 ВЛ-0,4 кВ КУ3-917 с заменой силового трансформатора  250 кВА на 400 кВА в КТП-10/0,4 кВ КУ3-917 для подключения энергопринимаюего устройства (жилой дом), гр. Бондарёва С.М., расположенного по адресу: Динской район, п. Южный, ул. Линейная, д. 12»</t>
  </si>
  <si>
    <t>Замена силового трансформатора  160 кВА на 250 кВА в КТП-10/0,4 кВ ПЛ7-219 для подключения энергопринимающего устройства (жилой дом), гр. Гунько С.А., расположенного по адресу: Краснодарский край, Динской район, ст. Пластуновская.</t>
  </si>
  <si>
    <t>Замена силового трансформатора  160 кВА на 250 кВА в КТП-10/0,4 кВ  НС-19-3-62 для подключения энергопринимающего устройства (жилой дом), гр. Палий Р.А., расположенного по адресу: Краснодарский край, Динской район, с. Красносельское, мкр. Молодёжный, 95а.</t>
  </si>
  <si>
    <t>Замена силового трансформатора  250 кВА на 400 кВА в КТП-10/0,4 кВ ТМ6-731 для подключения энергопринимающего устройства (аптека), гр. Ачмиз С.Б., расположенного по адресу: Республика Адыгея, Тахтамукайский район, п. Яблоновский, ул. Космическая д.50</t>
  </si>
  <si>
    <t>Замена силового трансформатора  63 кВА на 100 кВА в КТП-10/0,4 кВ ТМ4-677 для подключения энергопринимающего устройства (жилой дом), гр. Четыз Р.А., расположенного по адресу: Республика Адыгея, Тахтамукайский район,  с/т «Дружба», ул.Виноградная, д.64</t>
  </si>
  <si>
    <t>Замена силового трансформатора  160 кВА на 250 кВА в КТП-10/0,4 кВ Э7-241 для подключения энергопринимающего устройства (жилые дома), гр. Натхо Х.Д., расположенных по адресу: Республика Адыгея, Тахтамукайский район, пгт. Энем, ул. Ломоносова, 33.</t>
  </si>
  <si>
    <t>Замена силового трансформатора  160 кВА на 250 кВА в КТП-10/0,4 кВ Д7-244 для подключения энергопринимающего устройства (жилой дом), гр. Чекарова А.А., расположенного по адресу: Краснодарский край, Динской район, ст. Динская, 
ул. Мира, 43</t>
  </si>
  <si>
    <t>Замена силового трансформатора 160 кВа на 250 кВа в КТП-10/0,4 кВ НТ-7-569 для подключения энергопринимающего устройства (жилой дом), гр. Ткач А.А., расположенного по адресу: Краснодарский край, Динской район, ст. Новотатировская, ул Королева, д.22</t>
  </si>
  <si>
    <t>Замена силового трансформатора  160 кВА на 250 кВА в КТП-10/0,4 кВ НТ5-941  для подключения энергопринимающего устройства (жилой дом), гр. Азарян С.А., расположенного по адресу: Краснодарский край, Динской район, ст.Новотитаровская, ул. Крайняя, д. 67</t>
  </si>
  <si>
    <t>Замена силового трансформатора  100 кВА на 160 кВА в КТП-10/0,4 кВ АГ13-1011 для подключения энергопринимающего устройства (жилой дом), гр. Малкова А.М., расположенного по адресу: Краснодарский край, Динской район, ст. Динская, ул. Фадеева, д. 18б</t>
  </si>
  <si>
    <t>Замена силового трансформатора  100 кВА на 160 кВА в КТП-10/0,4 кВ ВС1-604 для подключения энергопринимающего устройства (жилой дом), гр. Нурлиевой О.А., расположенного по адресу: Краснодарский край, Динской район, ст. Васюринская, ул. Чапаева, д.33</t>
  </si>
  <si>
    <t>Замена силового трансформатора  100 кВА на 160 кВА в КТП-10/0,4 кВ  ПЛ7-222  для подключения энергопринимающего устройства (жилой дом), гр. Трубачева Е.Н., расположенного по адресу: Краснодарский край, Динской район, ст. Пластуновская, ул. Средняя, д.113</t>
  </si>
  <si>
    <t>Замена силового трансформатора  100 кВА на 160 кВА в КТП-10/0,4 кВ  АГ11-18 для подключения энергопринимающего устройства (жилой дом), гр. Коротиной Ю.Ю., расположенного по адресу: Краснодарский край, Динской район, ст. Динская, ул. Жлобы, 24</t>
  </si>
  <si>
    <t>Замена силового трансформатора  180 кВА на 250 кВА в КТП-10/0,4 кВ  Д3-44 для подключения энергопринимающего устройства (жилой дом), гр. Трунтовой М.А., расположенного по адресу: Краснодарский край, Динской район, ст. Динская, ул. Линейная, д. 91</t>
  </si>
  <si>
    <t>Замена силового трансформатора со 160 на 250 кВА в ТП-10/0,4 кВ СТМ7-434 для электроснабжения энергопринимающего устройства (салона красоты), гр. Трофимцевой В.Ф., расположенного по адресу: Динской район, ст. Старомышастовская, ул. Красная, д.85</t>
  </si>
  <si>
    <t>Замена силового трансформатора 160 кВА на 250 кВА в КТП-10/0,4 кВ Т1-355 для подключения энергопринимающего устройства (магазин), гр. Джавадян П.М., расположенного по адресу: Краснодарский край, Динской район, ст. Новотитаровская,  ул. Сельская, д. 92</t>
  </si>
  <si>
    <t>Замена силового трансформатора 100 кВА на 160 кВА в КТП-10/0,4 кВ ПЛ4-179 для подключения энергопринимающего устройства (жилой дом), гр. Деева М.А., расположенного по адресу: Краснодарский край, Динской район, ст. Пластуновская, ул. Пролетарская, 45</t>
  </si>
  <si>
    <t>4.4.68</t>
  </si>
  <si>
    <t>Реконструкция ВЛ- 0,4кВ А-1-555 Л-3 в ст. Чернореченская по ул. Октябрьская, 1/1</t>
  </si>
  <si>
    <t>4.4.69</t>
  </si>
  <si>
    <t>Строительство участка ВЛИ-0,4 кВ от КТП  П-11-288 в п. Псебай, ул. Лесная, 4</t>
  </si>
  <si>
    <t>4.4.70</t>
  </si>
  <si>
    <t>Строительство ВЛЗ 10 кВ, КТП 10/0,4 кВ, ВЛИ-0,4 кВ в п. Мостовском по ул. Буденного, 78.</t>
  </si>
  <si>
    <t>4.4.71</t>
  </si>
  <si>
    <t>Строительство участка ВЛИ-0,4 кв от КТП  П-35-392 с реконструкцией КТП  П-35-392 в п. Псебай, ул. Центральная, 4-А</t>
  </si>
  <si>
    <t>4.4.72</t>
  </si>
  <si>
    <t>Строительство отпайки ВЛ-10 кВ от ВЛ-10 кВ "Во-2" с установкой КТП-10/0,4 кВ, строительство ВЛ 0,4 кВ в г. Курганинске"</t>
  </si>
  <si>
    <t>4.4.73</t>
  </si>
  <si>
    <t>Строительство участка ВЛИ-0,4 кв от КТП  П-11-288 с реконструкцией КТП  П-11-288 в п. Псебай, ул. Лекаркина, 3, 31</t>
  </si>
  <si>
    <t>4.4.74</t>
  </si>
  <si>
    <t>Строительство участка ВЛИ-0,4 кВ Сс-1-1217  Л-2 в г. Лабинске по ул. Коммерческая, 31, 35</t>
  </si>
  <si>
    <t>4.4.75</t>
  </si>
  <si>
    <t>Строительство ВЛИ-0,4 кВ от КТП Я-6-506 в ст. Ярославская, ул. Ленина, 81г</t>
  </si>
  <si>
    <t>4.4.76</t>
  </si>
  <si>
    <t xml:space="preserve">Строительство участка ВЛЗ 10 кВ, КТП, ВЛИ-0,4 в ст. Баговская, пер. Хлебный, 10 </t>
  </si>
  <si>
    <t>4.4.77</t>
  </si>
  <si>
    <t>Строительство участка ВЛИ-0,4 кВ от КТП  "Сс-1 1242" в г. Лабинске, ул. Казачья, 90</t>
  </si>
  <si>
    <t>4.4.78</t>
  </si>
  <si>
    <t>Реконструкция ВЛ 0,4 кВ  М-2-168  Л-1 в п. Мостовском, ул. Тунникова, 77</t>
  </si>
  <si>
    <t>4.4.79</t>
  </si>
  <si>
    <t>Реконструкция ВЛ 0,4 кВ  М-2-168  Л-1 в п. Мостовском, ул. Тунникова, 85 А</t>
  </si>
  <si>
    <t>4.4.80</t>
  </si>
  <si>
    <t>Реконструкция ВЛ-0,4 кВ А-5-587  Л-1 с заменой трансформатора в КТП А-5-587 в ст. Ахметовская, ул. Советская, 200</t>
  </si>
  <si>
    <t>4.4.81</t>
  </si>
  <si>
    <t>Реконструкция ВЛ 0,4 кВ  Л-1 от КТП Ш-9-252 с восстановлением полнофазного режима в с. Шедок, ул. Советская 99-А</t>
  </si>
  <si>
    <t>4.4.82</t>
  </si>
  <si>
    <t>Реконструкция ВЛ-0,4 кВ Сс-1-1242 Л-2 в г. Лабинске по ул. Казачья,81</t>
  </si>
  <si>
    <t>4.4.83</t>
  </si>
  <si>
    <t>Реконструкция ВЛ 0,4 кВ  П-35-392  Л-1 в п. Псебай. ул. Озерная, 1</t>
  </si>
  <si>
    <t>4.4.84</t>
  </si>
  <si>
    <t>Реконструкция ВЛ-0,4 кВ Сс-1-1290-Л-2 в г. Лабинске, ул. Кавалерийская, 23</t>
  </si>
  <si>
    <t>4.4.85</t>
  </si>
  <si>
    <t>Строительство участка ВЛИ-0,4 кВ в ст. Ярославская.  Мостовский район</t>
  </si>
  <si>
    <t>Строительство ВЛЗ, КТП, ВЛИ-0,4 кВ в ст. Петропавловская, ул. Мира, 1у</t>
  </si>
  <si>
    <t>Реконструкция ВЛ 0,4 кВ Г-3-857  Л-1 в ст. Баракаевская, ул. Чапаева,47</t>
  </si>
  <si>
    <t>Строительство ВЛЗ-10 кВ, КТП, ВЛИ-0,4 кВ в ст. Ярославская, ул. Западная, 1/1, 1/10</t>
  </si>
  <si>
    <t>Реконструкция ВЛ - 0,4 кВ  "М-2-168" Л-2 в п. Мостовском, ул. Березуцкого, 83</t>
  </si>
  <si>
    <t>Реконструкция ВЛ-0,4 кВ "П-33-371" Л-1 в с. Соленое, ул. Лесная, 10</t>
  </si>
  <si>
    <t>Реконструкция ВЛ 0,4 кВ Л-3 от КТП "П-15-271" в п. Псебай, пер. Пионерский 32</t>
  </si>
  <si>
    <t>Реконструкция ВЛ 0,4 кВ "Р-4-10" Л-1 в ст. Родниковская ул. Ленина, 13а</t>
  </si>
  <si>
    <t>Реконструкция ВЛ 0,4 кВ "В-3-280"Л-2 в ст. Вознесенская ул. Мира 182 а</t>
  </si>
  <si>
    <t>Реконструкция ВЛ 0,4 к Зс-7-205  Л-2 в ст. Зассовская, ул. Свердлова, 16</t>
  </si>
  <si>
    <t>Строительство  ВЛИ-0,4 кВ с восстановлением полнофазного режима ВЛ 0,4 кВ Пв-2-190  Л-3 в ст. Переправная, ул. Экспедиционная, 1 Б</t>
  </si>
  <si>
    <t xml:space="preserve">Реконструкция ВЛ 0,4 кВ "М-9-193" Л-2 в п. Мостовском, ул. Кирова, 148 </t>
  </si>
  <si>
    <t>Строительство КТП, ВЛИ-0,4 кВ в ст. Баракаевская, ул. Северная,2</t>
  </si>
  <si>
    <t>Реконструкция ВЛ 0,4 кВ "М-7-8" Л-1 в п. Мостовском, ул. Буденного 246</t>
  </si>
  <si>
    <t>Строительство участка ВЛИ-0,4 кВ "П-15-317" Л-1 в ст. Перевалка, ул. Подгорная, 95 Б</t>
  </si>
  <si>
    <t>Строительство КТП, ВЛИ-0,4 кВ в ст. Бесленеевская, ул. Мира, 172 Б</t>
  </si>
  <si>
    <t>Реконструкция КТП Г-1-886, стр-во ВЛ 0,4 кВ в ст. Губская, ул. Урицкого, 9а</t>
  </si>
  <si>
    <t>Строительство ВЛЗ-10 кВ КТП, ВЛИ-0,4 кВв с. Андрюки, ул. Ленина, 10 А</t>
  </si>
  <si>
    <t>Строительство ВЛЗ-10 кВ КТП, ВЛИ-0,4 кВв ст. Ярославская, ААП "Ярославское"</t>
  </si>
  <si>
    <t>Строительство ВЛЗ-10 кВ КТП, ВЛИ-0,4 кВ в с. Соленое, ул. Набережная, 31 А</t>
  </si>
  <si>
    <t>Реконструкция КТП, Я-9-517, ВЛ-0,4 кВ Л-1 Я-9-517 в ст. Ярославская, ул. Первомайская 119</t>
  </si>
  <si>
    <t>Реконструкция ВЛ 0,4 кВ  Л-3 от КТП Вл-2-27 в ст. Владимирская, ул. Свободы 4/1</t>
  </si>
  <si>
    <t>Реконструкция ВЛИ 0,4 кВ Вл-3-12  Л-6 в ст. Владимирская ул. Лабинская 46</t>
  </si>
  <si>
    <t>Строительство ВЛЗ-10 кВ, КТП, ВЛИ-0,4 кВ в ст.Баговская, ул. Железнодорожная 1. 3А</t>
  </si>
  <si>
    <t>Реконструкция ВЛ 0,4 кВ  Л-3  Ш-10-299 в с. Шедок, ул. Куйбышева 35 кор.А</t>
  </si>
  <si>
    <t>Реконструкция ВЛИ-0,4 кВ  В-5-301  -3 с реконструкцией КТП  В-5-301 в ст. Ереминская, ул. Первомайская, 24</t>
  </si>
  <si>
    <t>Реконструкция ВЛИ-0,4  А-5-578  Л-1 с реконструкцией КТП В-5-578 в ст. Ахметовская, ул. Первомайская, 35</t>
  </si>
  <si>
    <t>Реконструкция ВЛ-0,4 кВ А-5-587 Л-1 с заменой трансформатора в КТП  А -5-587 в ст. Ахметовская, ул. Советская, 190</t>
  </si>
  <si>
    <t>Строительство КТП, ВЛИ-0,4 кВ в ст. Губская, ул. Мира, 2</t>
  </si>
  <si>
    <t>Строительство участка ВЛИ-0,4 кВ от ВЛ-0,4 кВ "Кс-3-671" Л-1" ст. Костромская ул. Ленина, 146, 163</t>
  </si>
  <si>
    <t>Реконструкция ВЛ- 0,4 кВ "Р-4-36, Л-3в ст. Родниковская ул. Свободы, 37</t>
  </si>
  <si>
    <t>Реконструкция ВЛ-0,4 кВ "Сс-1-1234" Л-2 в г. Лабинске ул. Каваллерийская, 18</t>
  </si>
  <si>
    <t>Реконструкция ВЛ-0,4кВ "П-33-332" Л-3 в с.Соленом, ул.Ленина 48,50</t>
  </si>
  <si>
    <t>Реконструкция ВЛ-0,4 кВ Л-3, Я-6-520 в ст. Ярославская, ул. Первомайская, 6 -Б</t>
  </si>
  <si>
    <t>4.4.86</t>
  </si>
  <si>
    <t xml:space="preserve">Реконструкция участка ВЛИ-0,4 кВ Л-2 от КТП СТп-11-72 до опоры № 5 протяженностью 0,16 км. Строительство ВЛИ-0,4 кВ Л-2 от опоры № 5 до объекта протяженностью 0,34 км, Кущевский район, ст. Кущевская, ул. Кольцовая 10. </t>
  </si>
  <si>
    <t>4.4.87</t>
  </si>
  <si>
    <t xml:space="preserve">Строительство КТП 10/0,4 кВ.Реконструкция участка ВЛ-10 кВ от опоры №35 Рм-3 до опоры №38 протяженностью 0,14 км. Строительство ВЛИ-0,4 кВ от проектируемой КТП до объекта протяженностью 0,14 км, по адресу: Ленинградский район, х. Западный, ул. Светлая, 136. </t>
  </si>
  <si>
    <t>4.4.88</t>
  </si>
  <si>
    <t>Замена силового трансформатора на КТП 10/0,4 кВ Кр-1-496. Реконструкция ВЛ-0,4 кВ с заменой опор и провода А-16 на СИП по адресу6 Ленинградский район, ст. Крыловская, ул. Октябрьская .</t>
  </si>
  <si>
    <t>4.4.89</t>
  </si>
  <si>
    <t xml:space="preserve">Замена силового трансформатора на КТП 10/0,4 кВ Тд-4-6 мощностью 100 кВА на трансформатор мощностью 160 кВА  по адресу: Староминской район, ст. Староминская.  ул. Трудовая, 41б. </t>
  </si>
  <si>
    <t>4.4.90</t>
  </si>
  <si>
    <t>4.4.91</t>
  </si>
  <si>
    <t xml:space="preserve">Реконструкция участка ВЛИ-0,4 кВ Л-1 от КТП Стп-11-62 до опоры №11 протяженностью 0,5 км. Строительство ВЛИ-0,4 кВ Л-1 от опоры №11 до объекта протяженностью 0,4 км., по адресу: Кущевский район, ст. Кущевская, ул. Сиреневая, 44. </t>
  </si>
  <si>
    <t xml:space="preserve">Строительство КТП-10/0,4кВ мощностью 160кВА от ВЛ-10 кВ Лг-6 опора №5-21,строительство ВЛЗ-10 кВ от опоры №5-21 ВЛ-10 Лг-6 до проектируемой КТП, строительство  ВЛИ-0,4кВ Л-1 от проектируемой КТП-10/0,4кВ до границы участка  заявителя  по адресу: Ленинградский район, ст. Ленинградская, ул. Набережная,62. </t>
  </si>
  <si>
    <t>Реконструкция участка ВЛ – 0,4 кВ  Л-4 от  КТП Лг - 1 – 5 в части замены провода с А-25 на СИП 3*70+1*54,6 Ленинградская, пер. Ленинский 93</t>
  </si>
  <si>
    <t>Реконструкция участка ВЛ-0,4 кВ   от опоры №1 до опоры №11 Л-1   КТП-Лг-6-136,  по адресу: Ленинрадский район, ст. Ленинградская, ул. Пролетарская,194</t>
  </si>
  <si>
    <t xml:space="preserve">Реконструкция участка ВЛ-0,4 кВ Л-2 от КТП Лг-9-46 в части замены провода с А-25 на СИП 3х70+1х54,6 до опоры №10 ВЛ-0,4 кВ Л-2 от КТП Лг-9-46 протяженностью 0,371 км., по адресу: Ленинградский район, х. Краснострелецкий, ул. Партизанская, 5. </t>
  </si>
  <si>
    <t xml:space="preserve">Реконструкция участка ВЛ-0,4 кВ Л-3 от КТП Рщ-10-139 в части замены провода с А-25 на на СИП 3х70+1х54,6 до опоры №11 ВЛ-0,4 кВ Л-3 от КТП Рщ-10-139 протяженностью 0,414 км., по адресу: Ленинградский район, ст. Ленинградская, ул. Прогонная, 11. </t>
  </si>
  <si>
    <t>Замена силового трансформатора на проектируемой КТП 100 кВА. Строительство ВЛИ-0,4 кВ: Кущевский район, ст. Кущевская, ул. Кленовая, 25. Договор технологического присоединения от 03.07.2013 №10502-13-00127376-1</t>
  </si>
  <si>
    <t>Реконструкция участка ВЛ-0,4 кВ Л-1 от КТП К-10-77: Кущевский район, ст. Кущевская, ул. Пушкина, 174. Договор технологического присоединения от 16.07.2013 №40502-13-00127391-1.</t>
  </si>
  <si>
    <t>Реконструкция участка ВЛ-0,4 кВ Л-2 от КТП А-2-104/250 кВА до опоры  №4, по адресу: Ейский район, п. Широчанка, ул. Восточная, 50А. Договор технологического присоединения от 29.05.2013 №10501-13-00119804-1.</t>
  </si>
  <si>
    <t>Реконструкция участка ВЛ-0,4 кВ Л-2 от КТП Пк-3-155, строительство ВЛИ-0,23 кВ Л-2 от КТП Пк-3-155: Ейский район, п. Комсомолец, ул. Солнечная, 29. Договор технологического присоединения от 24.06.2013 №10501-13-00124958-1.</t>
  </si>
  <si>
    <t>Реконструкция участка ВЛ-0,4 кВ Л-1 от КТП Л-11-66 до опоры 1-6 протяженностью 0,455 км, по адресу: Ленинградский район, ст. Ленинградская,  пер. Громкий. 11а</t>
  </si>
  <si>
    <t>Реконструкция участка ВЛ-0,4 кВ от КТП 10/0,4 кВ РЩ-10-140 до опоры №18-3 протяженностью 0,607 км, по адресу: Ленинградский район, ст. Ленинградская, ул. Платнировская площадь, 35</t>
  </si>
  <si>
    <t>Строительство ВЛ-0,23 кВ от КТП Лг-3-741, по адресу: ст. Ленинградская, ул. 45 км по ст. Уманская 2, кв. 4</t>
  </si>
  <si>
    <t>Строительство участка ВЛИ – 0,4 кВ от опоры №2  Л-1 КТП Ясн - 1 – 331 до объекта, Ейский район, х. Шиловка, ул. Шоссейная 2/4</t>
  </si>
  <si>
    <t>Строительство ВЛИ-0,23 кВ от опоры № (определить проектом) проектируемой линии Л-1 КТП-Стп-11-62/100 кВА до объекта, по адресу: Кущевский район, ст. Кущевская, ул. Сиреневая, 40. Договор технологического присоединения от 29.05.2013 №10502-13-00122768-1.</t>
  </si>
  <si>
    <t>Строительство ВЛИ-0,23 кВ, по адресу: Кущевский район, ст. Кущевская, ул. Привольная, 4. Договор технологического присоединения от 05.07.2013 №10502-13-00119356-1.</t>
  </si>
  <si>
    <t>Строительство ВЛИ-0,4 кВ   от  КТП-Л-9-29/160кВА  до объекта , по адресу: Ленинрадский район, ст. Ленинградская, ул. Западная.</t>
  </si>
  <si>
    <t>Строительство ВЛЗ-10 кВ от опоры №1 ВЛ-10 См-1 до  границ земельного участка, строительство  ВЛЗ-10 кВ от опоры №95Б/3 ВЛ-10 кВ См-14 до границ земельного участка заявителя  по адресу: Староминской район,ст.Староминская,ул. Ордженикидзе,3. Договор ТП   №20504-13-00151380-1 от 28.01.2014¶</t>
  </si>
  <si>
    <t xml:space="preserve">Строительство ВЛЗ-10 кВ от опоры №20 ВЛ-10 Стп-11 до  КТП заявителя ООО "МАК-Лоджистик"  по адресу: Кущевский район,ст.Кущевская,ул. Транспортная, 36. </t>
  </si>
  <si>
    <t>Строительство участка ВЛЗ-10 кВ от опоры № 37 Лг-3 до проектируемой КТП-10/0,4 кВ по адресу: Ленинградский район, ст. Ленинградская, ул. Юбилейная 2-Л</t>
  </si>
  <si>
    <t>ВЛ 0,4кВ</t>
  </si>
  <si>
    <t>ВЛ10кВ</t>
  </si>
  <si>
    <t>4.4.92</t>
  </si>
  <si>
    <t>Строительство участка  ВЛИ-0,4 кВ от опоры № 5   ВЛ-0,4 кВ фидер 1 от КТП 10/0,4кВ Б-1-115 до проектируемой дополнительной опоры №5А в хуторе Бараниковский Славянского  района  согласно технологическому присоединению по техническим условиям № 713-13/вд от 14.05.2013, выданным Мягкой В.Д. Максимальная присоединяемая  мощность - 15 кВт. (Договор ТП №40902-13-00120754-1 от 14.05.2013)</t>
  </si>
  <si>
    <t>4.4.93</t>
  </si>
  <si>
    <t>Монтаж полнопроводной сети   ВЛ-0,4 кВ фидер 2 от КТП 10/0,4кВ К-8-655 от опоры  №6  до опоры  №13 в станице Полтавская Красноармейского района  согласно технологическому присоединению по техническим условиям  № 1385-12/вд от 04.12.2012, выданным  Джалиловой З.И. Максимальная присоединяемая  мощность - 15 кВт. (Договор ТП № 10903-12-00101016-1 от 04.12.2012)</t>
  </si>
  <si>
    <t>4.4.94</t>
  </si>
  <si>
    <t>Строительство  участка ВЛИ-0,4 кВ от опоры №1Б  ВЛ-0,4 кВ фидер 1 от  КТП  10/0,4 кВ ИЛ-5-555  до границы участка заявителя в поселке Приазовский Темрюкского района  согласно технологическому присоединению по техническим условиям  №2152-12/вд от 07.12.2012, выданным Водопьяновой Т.Г. Максимальная присоединяемая  мощность - 5 кВт. (Договор ТП № 10901-12-00100998-1 от 07.12.2012)</t>
  </si>
  <si>
    <t>4.4.95</t>
  </si>
  <si>
    <t xml:space="preserve">Строительство участка ВЛИ-0,4кВ от опоры №2/4 ВЛ-0,4кВ фидер 1 от КТП 10/0,4кВ Ц-4-966 до границы участка заявителя  в поселке Совхозный Славянского района согласно технологическому присоединению по техническим условиям  №2142-12/вд от 04.12.2012, выданным  Смаженковой Н.В. Максимальная присоединяемая  мощность - 15 кВт. (Договор ТП № 10902-12-00101052-1 от 04.12.2012) </t>
  </si>
  <si>
    <t>4.4.96</t>
  </si>
  <si>
    <t>Строительство участка ВЛИ-0,4 кВ от опоры № 3/2  ВЛ-0,4 кВ фидер 1 от КТП А-3-435 до проектируемой дополнительной опоры № 3/2Б, техническое перевооружение  ВЛ-0,4 кВ фидер 1 от КТП А-3-435 до опоры № 3/2 в станице Анастасиевская Славянского района  согласно технологическому присоединению по техническим условиям  № 2351-12/вд от 13.03.2013, выданным Нечай А.П. Максимальная присоединяемая  мощность  - 5 кВт. (Договор ТП № 10902-13-00107404-1от 13.03.2013)</t>
  </si>
  <si>
    <t>4.4.97</t>
  </si>
  <si>
    <t>Строительство  участка   ВЛИ-0,4кВ  от опоры № 14 фидер 3  от КТП 10/0,4 кВ ЗП-9-747  до границы участка заявителя  в поселке Кучугуры Темрюкского района  согласно технологическому присоединению по техническим условиям № 259-13/вд от 10.04.2013, выданным Журба Е.И.  Максимальная присоединяемая  мощность  - 15 кВт. (Договор ТП № 10901-13-00110554-1 от 10.04.2013)</t>
  </si>
  <si>
    <t>4.4.98</t>
  </si>
  <si>
    <t xml:space="preserve">Строительство  участка ВЛИ-0,4 кВ от опоры №5 ВЛ-0,4 кВ фидер 2 от  КТП  10/0,4 кВ Ц-6-981  до границы участков заявителей в поселке Совхозный Славянского района  согласно технологическому присоединению по техническим условиям  №2250-12/вд от 05.12.2012, выданным Рамазанову Н.К.; №2249-12/вд от 06.12.2012, выданным Криворогову С.И.Суммарная  присоединяемая  мощность - 30 кВт. (Договор ТП № 10902-12-00102994-1 от 05.12.2012; №10902-12-00102996-1 от 06.12.2012) </t>
  </si>
  <si>
    <t>4.4.99</t>
  </si>
  <si>
    <t>Техническое перевооружение участка ВЛ-0,4кВ фидер 1  от  КТП 10/0,4кВ  Б-8-110  до проектируемой оп. №3/7 с созданием полнопроводной сети; строительство участка ВЛИ-0,4кВ от оп. № 3/6 ВЛ-0,4кВ ф1 от КТП 10/0,4кВ Б-8-110   до проектируемой оп. №3/7  в х.Бараниковский, Славянского р-на,  согласно технологическому присоединению по техническим условиям  №279-13/вд, выданным  Бейгул Ю.П. Максимальная присоединяемая  мощность 15 кВт. (Договор ТП № 10902-13-00111218-1 04.03.2013)</t>
  </si>
  <si>
    <t>4.4.100</t>
  </si>
  <si>
    <t>Техническое перевооружение участка ВЛ-0,4кВ фидер 1 от КТП 10/0,4кВ А-1-409 опоры №2/4 до опоры №3/4 с созданием полнопроводной сети, строительство участка ВЛИ-0,4кВ от опоры №3/4 ВЛ-0,4кВ фидер 1 от КТП 10/0,4кВ А-1-409 до проектируемой дополнительной опоры №3/4А  в станице Анастасиевская  Славянского района согласно технологическому присоединению по техническим условиям  №593-13/вд от 28.03.2013, выданным Бойкову Н.В.
Максимальная присоединяемая  мощность - 15 кВт. (Договор ТП №10902-13-00115256-1 от 28.03.2013)</t>
  </si>
  <si>
    <t>4.4.101</t>
  </si>
  <si>
    <t xml:space="preserve">Строительство участка ВЛИ-0,4 кВ от опоры №3/11  ВЛ-0,4 кВ фидер 2  КТП 10/0,4кВ СТ-1-314 в станице Старотитаровская Темрюкского района,  согласно технологическому присоединению по техническим условиям  №1687-12/вд от 17.10.2012, выданным  Поповой Н.Ю. Максимальная присоединяемая  мощность -15 кВт.(Договор ТП № 40901-12-00096882-1 от 17.10.2012) </t>
  </si>
  <si>
    <t>4.4.102</t>
  </si>
  <si>
    <t>Строительство участка ВЛИ-0,4 кВ от опоры №1/8В  ВЛ-0,4 кВ фидер 2  от КТП 10/0,4кВ Ф-3-487 до границы участка заявителя в поселке Сенной Темрюкского района  согласно технологическому присоединению по техническим условиям  №333-12/вд от 28.03.2013, выданным Аристархову В.Ю. Максимальная присоединяемая  мощность – 15 кВт. (Договор ТП № 10901-13-00112004-1 от 28.03.2013)</t>
  </si>
  <si>
    <t>4.4.103</t>
  </si>
  <si>
    <t>Строительство участка ВЛИ-0,4 кВ от опоры № 6 ВЛ-0,4 кВ фидер 1 от КТП НП-4-322 до границы участка заявителя  в хуторе Галицин Славянского района  согласно технологическому присоединению по техническим условиям  № 025-13/вд от 25.01.2013, выданным Баровской Л.Н. Максимальная присоединяемая  мощность  -  15 кВт. (Договор ТП № 10902-13-00107196-1 от 25.01.2013)</t>
  </si>
  <si>
    <t>4.4.104</t>
  </si>
  <si>
    <t>Строительство участка ВЛИ-0,4 кВ от опоры №6 ВЛ-0,4 фидер 2 от КТП 10/0,4 кВ П-6-736 до границы участка заявителя в станице Петровская Славянского района согласно технологическому присоединению по техническим условиям № 093-13/вд от 07.02.2013, выданным КФХ Шускин А.П. Максимальная присоединяемая мощность -15 кВт. (Договор ТП № 40902-13-00108362-1 от 07.02.2013)</t>
  </si>
  <si>
    <t>4.4.105</t>
  </si>
  <si>
    <t>Техническое перевооружение участка   ВЛ-0,4кВ  фидер 1  от КТП 10/0,4 кВ СТ-5-297  до опоры № 5   в станице Старотитаровская Темрюкского  района  согласно технологическому присоединению по техническим условиям  № 2404-12/вд от 22.01.2013, выданным Матяш А.Н. Максимальная присоединяемая  мощность  - 8 кВт. (Договор ТП № 10901-12-00106286-1 от 22.01.2013)</t>
  </si>
  <si>
    <t>4.4.106</t>
  </si>
  <si>
    <t>Техническое перевооружение участка   ВЛ-0,4кВ  фидер1  от КТП 10/0,4 кВ ТМ-7-224  до опоры № 1/2А   в станице Тамань Темрюкского района  согласно технологическому присоединению по техническим условиям  № 2195-12/вд от 16.01.2013, выданным  ИП Сердюк В.К. Максимальная присоединяемая  мощность  - 15 кВт. (договор ТП № 40901-12-00102254-1 от 16.01.2013)</t>
  </si>
  <si>
    <t>4.4.107</t>
  </si>
  <si>
    <t>Техническое перевооружение участка   ВЛ-0,4 кВ  фидер 1  от КТП 10/0,4 кВ СТ-1-313  до опоры № 8Б в станице Старотитаровская Темрюкского района  согласно технологическому присоединению по техническим условиям № 887-13/вд от 29.05.2013, выданным Сурма В.Г. Максимальная присоединяемая  мощность  - 15 кВт. (Договор ТП №10901-13-00121258-1 от 29.05.2013)</t>
  </si>
  <si>
    <t>4.4.108</t>
  </si>
  <si>
    <t>Техническое перевооружение участка   ВЛ-0,4кВ  фидер 1  от КТП 10/0,4 кВ ЗП-9-586  до опоры № 16 в поселке Кучугуры Темрюкского района  согласно технологическому присоединению по техническим условиям № 037-13/вд от 05.02.2013, выданным Комаровой Н.И. Максимальная присоединяемая  мощность  - 15 кВт. (Договор ТП № 10901-12-00107966-1 от 05.02.2013)</t>
  </si>
  <si>
    <t>4.4.109</t>
  </si>
  <si>
    <t>Техническое перевооружение участка   ВЛ-0,4кВ  фидер 2  от КТП 10/0,4 кВ ЗП-9-587  до опоры №7  в поселке Кучугуры Темрюкского района  согласно технологическому присоединению по техническим условиям №2125-12/вд от 28.12.2012, выданным Вахрамеевой Н.Ю. Максимальная присоединяемая  мощность  - 15 кВт. (Договор ТП № 10901-12-00100400-1 от 28.12.2012)</t>
  </si>
  <si>
    <t>4.4.110</t>
  </si>
  <si>
    <t>Техническое перевооружение  участка ВЛ-0,4 кВ от  КТП 10/0,4кВ ИВ-5-530  до опоры №8 проводом СИП с созданием полнопроводной сети  в станице Ивановская Красноармейского района,  согласно технологическому присоединению по техническим условиям  №1842-12/вд от 22.11.2012, выданным  Сергиенко Н.Я. Максимальная присоединяемая  мощность - 9 кВт. (Договор ТП № 10903-12-00098544-1 от 22.11.2012)</t>
  </si>
  <si>
    <t>4.4.111</t>
  </si>
  <si>
    <t>Строительство  ВЛИ-0,4 кВ от ВЛ-0,4 кВ фидер 1 от  КТП  10/0,4 кВ ИВ-5-212  до границы участка заявителя  в станице Ивановская Красноармейского района  согласно технологическому присоединению по техническим условиям  №1465-12/вд от 18.09.2012, выданным Архиповой Е.В. Максимальная присоединяемая  мощность - 9 кВт. (Договор ТП № 10903-12-00091566-1 от 18.09.2012)</t>
  </si>
  <si>
    <t>4.4.112</t>
  </si>
  <si>
    <t>Техническое перевооружение участка   ВЛ-0,4 кВ  фидер 1  от КТП 10/0,4 кВ ИЛ-1-561  от опоры № 4 до опоры № 1/8  в поселке Ильич Темрюкского района  согласно технологическому присоединению по техническим условиям  № 524-13/вд от 29.03.2013, выданным Межрегиональному управлению государственного автодорожного надзора по Краснодарскому краю и республике Адыгея Федеральной службы по надзору в сфере транспорта.  Максимальная присоединяемая мощность  - 15 кВт. (Договор ТП № 40901-13-00114806-1 от 29.03.2013)</t>
  </si>
  <si>
    <t>4.4.113</t>
  </si>
  <si>
    <t>Замена силового трансформатора мощностью 160 кВА на силовой трансформатор  мощностью 250 кВА  в КТП 10/0,4кВ ЗП-9-587  в п. Кучугуры Темрюкского района согласно технологическому присоединению  по техническим условиям  №2191-12/вд от 04.12.2012, выданным Апарину Н.И. Максимальная присоединяемая мощность -  15 кВт. (Договор ТП № 40901-12-00102394-1 от 04.12.2012)</t>
  </si>
  <si>
    <t>4.4.114</t>
  </si>
  <si>
    <t>Техническое перевооружение КТП 10/0,4 кВ ЧМ-9-239 с заменой силового трансформатора мощностью 30 кВА на силовой трансформатор мощностью 63 кВА, строительство участка ВЛИ-0,4 кВ от КТП ЧМ -9-239 от проектируемой опоры № 1 до границы участка заявителя в поселке Волна Темрюкского района согласно технологическому присоединению по техническим условиям № 2088-13/вд от 14.02.2013, выданным Балуеву Ю.В. Максимально присоединяемая мощность-15 кВт. (Договор ТП № 10901-13-00110070-1 от 14.02.2013)</t>
  </si>
  <si>
    <t>4.4.115</t>
  </si>
  <si>
    <t>Техническое перевооружение участка   ВЛ-0,4 кВ  фидер 1  от КТП 10/0,4 кВ П-8-183  до опоры № 17А в станице Петровская Славянского района  согласно технологическому присоединению по техническим условиям  № 017-13/вд от 04.02.2013, выданным  Борисенко А.В. Максимальная присоединяемая  мощность  - 9 кВт. (Договор ТП № 10902-13-00107202-1 от 04.02.2013)</t>
  </si>
  <si>
    <t>4.4.116</t>
  </si>
  <si>
    <t>Строительство ВЛИ-0,4 кВ от РУ-0,4 кВ КТП 10/0,4 кВ СК-11-929 до границы участка заявителя,   техническое перевооружение КТП 10/0,4кВ СК-11-929 с заменой силового трансформатора мощностью 25  кВА на силовой трансформатор  мощностью 40 кВА  в поселке Стрелка Темрюкского района согласно технологическому присоединению  по техническим условиям  № 514-13/вд от 09.04.2013, выданным Крестьянскому (фермерскому) хозяйству Бунтовских Дмитрий Максимальная присоединяемая мощность  - 15 кВт. (Договор ТП № 40901-13-00114368-1 от 09.04.2013)</t>
  </si>
  <si>
    <t>4.4.117</t>
  </si>
  <si>
    <t>Техническое перевооружение  участка ВЛ-0,4 кВ фидер1  КТП 10/0,4 кВ П-3-681 от опоры № 11 до опоры №1/9 с созданием полнопроводной сети в станице Петровская Славянского района до границы участка заявителя, замена силового трансформатора 63 кВА на 100 кВА  согласно технологическому присоединению по техническим условиям  № 113-13/вд от 22.02.2013, выданным  Бучинскому Н.В. Максимальная присоединяемая  мощность - 7 кВт. (Договор ТП № 10902-13-00109454-1 от 22.02.2013)</t>
  </si>
  <si>
    <t>4.4.118</t>
  </si>
  <si>
    <t>Техническое перевооружение участка   ВЛ-0,4кВ  фидер 1 от КТП 10/0,4 кВ РД-3-918  от опоры № 2/4; техническое перевооружение КТП 10/0,4 кВ РД-3-918  с заменой  силового трансформатора мощностью 100 кВА на силовой трансформатор  мощностью 160 кВА  в хуторе Белый Темрюкского района  согласно технологическому присоединению по техническим условиям №522-13/вд от 29.03.2013 (Васильев А.Е.), №521-13/вд от 29.03.2013 (Давиденко В.М.).Суммарная максимальная присоединяемая  мощность  - 20 кВт. (Договор ТП № 10901-13-00114232-110901-13-00114230-1 от 29.03.2013)</t>
  </si>
  <si>
    <t>4.4.119</t>
  </si>
  <si>
    <t>Строительство участка ВЛИ-0,4 кВ от  опоры №13 ВЛ-0,4 кВ фидер 4 от КТП 10/0,4 кВ М-8-905  до проектируемой дополнительной опоры  №13А в станице Марьянская Красноармейского района   согласно технологическому присоединению по техническим условиям  №2454-12/вд от 12.03.2013, выданным  Вележанину А.В. Максимальная присоединяемая  мощность -  5 кВт. (Договор ТП №  10903-13-00107130-1 от 12.03.2013)</t>
  </si>
  <si>
    <t>4.4.120</t>
  </si>
  <si>
    <t>Строительство ТП 6/0,4кВ с силовым трансформатором мощностью 40 кВА, перевод нагрузки фидера 1 с ТСН ПС 110/35/6 кВ Ханьковская" на проектируемую ТП в хуторе Ханьков Славянского района  согласно технологическому присоединению по техническим условиям №772-12/вд от 25.05.2012, выданным Вихтевскому В.Н. Максимальная присоединяемая  мощность - 10 кВт". (Договор ТП № 10902-12-00078138-1 от 25.05.2012)</t>
  </si>
  <si>
    <t>4.4.121</t>
  </si>
  <si>
    <t>Техническое перевооружение участка   ВЛ-0,4кВ  фидер 2  от КТП 10/0,4 кВ В-3-263  до опоры № 14   в станице Вышестеблиевская Темрюкского района  согласно технологическому присоединению по техническим условиям  № 2263-12/вд от 09.01.2013, выданным  Галут В.Г. Максимальная присоединяемая  мощность  - 5 кВт. (Договор ТП № 10901-12-00103658-1 от 09.01.2013)</t>
  </si>
  <si>
    <t>4.4.122</t>
  </si>
  <si>
    <t>Строительство участка ВЛИ-0,4 кВ  от  КТП 10/0,4 кВ НС-6-1003  до границы участка заявителя «Стройплощадка производственной базы» (с северной стороны вдоль автотрассы Кропоткин - Порт-Кавказ, с южной стороны граничит с кладбищем, с западной стороны – полевая дорога ООО фирма «Аспект», с восточной стороны – дорога на кладбище, уч.4)  в Славянском районе  согласно технологическому присоединению по техническим условиям № 1033-13/вд от 04.07.2013, выданным Гарган В.В. Максимальная присоединяемая  мощность  – 15 кВт. (Договор ТП №40902-13-00127694-1 от 04.07.2013)</t>
  </si>
  <si>
    <t>4.4.123</t>
  </si>
  <si>
    <t>Строительство участка ВЛИ-0,4 кВ от опоры №2  ВЛ-0,4 кВ фидер 1  от КТП 10/0,4кВ П-2-813  в станице Петровская Славянского района,  согласно технологическому присоединению по техническим условиям  №2232-12/вд от 06.12.2012, выданным  Ефимовой Е.В. Максимальная присоединяемая  мощность - 15 кВт. (Договор ТП № 10902-12-00102778-1 от 06.12.2012)</t>
  </si>
  <si>
    <t>4.4.124</t>
  </si>
  <si>
    <t>Техническое перевооружение участка ВЛ-0,4 кВ фидер 1 от КТП 10/0,4 кВ К-14-817 до опоры №26 а в станице Полтавская Красноармейского района согласно технологическому присоединению по техническим условиям №1962-12/вд от 20.11.2012, выданным Ефремову Р.В., №2103-12/вд от 22.11.2012, выданным Закировой В.А. Суммарная максимальная присоединяемая мощность - 15 кВт. (Договор ТП № 10903-12-00099202-1 от 20.11.2012, №10903-12-00100432-1 от 22.11.2012)</t>
  </si>
  <si>
    <t>4.4.125</t>
  </si>
  <si>
    <t>Строительство участка ВЛИ-0,4 кВ от опоры №3 ф-1 КТП 10/0,4 кВ Ф-5-509  до границы участка заявителя   в поселке Приморский Темрюкского района  согласно технологическому присоединению по техническим условиям  № 339-13/вд от 14.03.2013, выданным Жуковой В.И.  Максимальная присоединяемая  мощность  – 5 кВт. (Договор ТП № 10901-13-00112490 от 14.03.2013)</t>
  </si>
  <si>
    <t>4.4.126</t>
  </si>
  <si>
    <t>Техническое перевооружение участка   ВЛ-0,4кВ  фидер 2  от КТП 10/0,4 кВ ЗП-1-519  до опоры №7Б   в станице Запорожская Темрюкского района  согласно технологическому присоединению по техническим условиям №2171-12/вд от 24.12.2012, выданным  Запорожскому сельскому потребительскому обществу Максимальная присоединяемая  мощность  - 15 кВт. (Договор ТП №  40901-12-00101098-1 от 24.12.2012)</t>
  </si>
  <si>
    <t>4.4.127</t>
  </si>
  <si>
    <t>Техническое перевооружение  участка   ВЛ-0,4кВ фидер 2  от КТП 10/0,4 кВ СТ-7-322  до опоры № 4/11  в станице Старотитаровская Темрюкского района  согласно технологическому присоединению по техническим условиям № 1010-13/вд от 22.05.2013, выданным Игитян Р.Г.  Максимальная присоединяемая  мощность  - 15 кВт. (Договор ТП №10901-13-00123052-1 от 22.05.2013)</t>
  </si>
  <si>
    <t>4.4.128</t>
  </si>
  <si>
    <t>Строительство ВЛИ-0,4кВ от опоры №1/13 ВЛ-0,4кВ фидер 3 от КТП М-5-917 до границы участка заявителя в станице Марьянская Красноармейского района согласно технологическому присоединению по техническим условиям №2426-12-12/вд от 15.01.2013, выданным ИП Анисимов В.Г. Максимальная присоединяемая мощность - 15кВт. (Договор ТП №40903-12-00106630-1 от 15.01.2013)</t>
  </si>
  <si>
    <t>4.4.129</t>
  </si>
  <si>
    <t>Техническое перевооружение  участка ВЛ-0,4 кВ  фидер 1 от КТП 10/0,4 кВ НМ-3-261 от  опоры №2/2 до опоры №2/5 с созданием полнопроводной сети в станице Новомышастовская Красноармейского района  согласно технологическому присоединению по техническим условиям  №347-13/вд от 12.03.2013, выданным ИП Шевченко В.А.  Максимальная присоединяемая  мощность - 15 кВт. (Договор ТП № 40903-13-00111828-1 от 12.03.2013)</t>
  </si>
  <si>
    <t>4.4.130</t>
  </si>
  <si>
    <t>Строительство участка ВЛИ-0,4 кВ от опоры №1 ВЛ-0,4 кВ фидер 1 от КТП 10/0,4 кВ П-5-984  до границы участка заявителя  в  станице  Петровская Славянского  района  по техническим условиям  № 1967-13/вд от 17.09.2013, выданным Капустинской О.С. Максимальная присоединяемая  мощность  -  15 кВт. (Договор ТП №10902-13-00140234-1 от 17.09.2013)</t>
  </si>
  <si>
    <t>4.4.131</t>
  </si>
  <si>
    <t>Техническое перевооружение участка   ВЛ-0,4 кВ  фидер 1  от КТП 10/0,4 кВ СТ-1-318 от опоры № 15 до опоры №18, строительство участка ВЛИ-0,4 кВ от опоры № 1/5 ВЛ-0,4 кВ фидер 1 от КТП 10/0,4 кВ СТ-1-318   до границы участка заявителя, техническое перевооружение КТП 10/0,4 кВ СТ-1-318 с заменой силового трансформатора мощностью 100 кВА на трансформатор мощностью 160 кВА  в станице Старотитаровская Темрюкского района  согласно технологическому присоединению по техническим условиям № 784-13/вд от 17.05.2013, выданным Квирквелия Р.Г. Максимальная присоединяемая  мощность  - 15 кВт.(Договор ТП №10901-13-00121266-1 от 17.05.2013)</t>
  </si>
  <si>
    <t>4.4.132</t>
  </si>
  <si>
    <t>Строительство  участка   ВЛИ-0,4 кВ  от опоры №8 ВЛ-0,4 кВ фидер 2  от КТП 10/0,4 кВ СГ-11-507 до проектируемой дополнительной опоры № 8А в хуторе Прикубанский  Славянского района  согласно технологическому присоединению по техническим условиям  № 601-13/вд от 18.04.2013,выданным  Кириченко Е.П. Максимальная присоединяемая  мощность - 7 кВт. (Договор ТП № 10902-13-00117922-1 от 18.04.2013)</t>
  </si>
  <si>
    <t>4.4.133</t>
  </si>
  <si>
    <t>Техническое перевооружение  ВЛ-0,4 кВ фидер 2 от  КТП  10/0,4 кВ П-5-136  до границ участков заявителей  в станице Новомышастовская Красноармейского района  согласно технологическим  присоединениям  по техническим условиям  №424-13/вд от 12.03.2013, выданным  Клиновая Е.А.,№ 352-13/вд от 12.03.2013 Детковская Л.И. Максимальная присоединяемая  мощность каждого потребителя  - 5 кВт. (Договор ТП № 10903-13-00111950-1 от 12.03.2013)</t>
  </si>
  <si>
    <t>4.4.134</t>
  </si>
  <si>
    <t>Техническое перевооружение участка ВЛ-0,4 кВ фидер 5 от КТП 10/0,4 кВ А-3-434 опоры № 12 до опоры № 1/1 с созданием полнопроводной сети в станице Анастасиевская  Славянского района согласно технологическому присоединению по техническим условиям  № 721-13/вд от 17.04.2013, выданным Коломоец А.А. Максимальная присоединяемая  мощность - 15 кВт. (Договор ТП № 40902-13-00117782-1 от 17.04.2013)</t>
  </si>
  <si>
    <t>4.4.135</t>
  </si>
  <si>
    <t>Техническое перевооружение участка   ВЛ-0,4кВ  фидер 1  от КТП 10/0,4 кВ ЗП-9-586  до опоры № 3/15 в поселке Кучугуры Темрюкского района  согласно технологическому присоединению по техническим условиям № 2072-12/вд от 11.01.2013, выданным Кузнецовой А.И. Максимальная присоединяемая  мощность  - 15 кВт. (Договор ТП № 10901-12-00100396-1 от 11.01.2013)</t>
  </si>
  <si>
    <t>4.4.136</t>
  </si>
  <si>
    <t>Техническое перевооружение участка ВЛ-0,4 кВ фидер 2 от КТП 10/0,4 кВ СК-5-366 до границы участка заявителя, замена силового трансформатора  100 кВА на 160 кВА в КТП 10/0,4 кВ СК-5-366 в поселке Стрелка Темрюкского района согласно технологическому присоединению по техническим условиям № 309-13/вд от 01.03.2013, выданным Кучерову Э.В. Максимальная присоединяемая мощность -15 кВт. (Договор ТП № 10901-13-00111272-1 от 01.03.2013)</t>
  </si>
  <si>
    <t>4.4.137</t>
  </si>
  <si>
    <t>Техническое перевооружение участка ВЛ-0,4 кВ от  опоры №25 ВЛ-0,4 кВ фидер 3 от КТП 10/0,4 кВ М-8-907  до проектируемой дополнительной опоры  в станице Марьянская Красноармейского района   согласно технологическому присоединению по техническим условиям  №066-13/вд от 29.01.2013, выданным  Мазур В.Ф. Максимальная присоединяемая  мощность -  5 кВт. (Договор ТП № 10903-13-00107950-1 от 29.01.2013)</t>
  </si>
  <si>
    <t>4.4.138</t>
  </si>
  <si>
    <t>Техническое перевооружение участка   ВЛ-0,4 кВ  фидер 2  от КТП 10/0,4 кВ ТМ-7-224  до опоры № 12А   в станице Тамань Темрюкского района  согласно технологическому присоединению по техническим условиям  № 2406-12/вд от 14.01.2013, выданным  Маматову Б.Д. Максимальная присоединяемая  мощность  - 15 кВт. (договор ТП № 10901-12-00106274-1 от 14.01.2013)</t>
  </si>
  <si>
    <t>4.4.139</t>
  </si>
  <si>
    <t>Техническое перевооружение КТП 10/0,4кВ ЧМ-5-670 с заменой силового трансформатора мощностью 100 кВА на силовой трансформатор  мощностью 160 кВА  в поселке Веселовка Темрюкский район согласно технологическому присоединению  по техническим условиям  № 196-13/вд от 12.03.2013, выданным Марковой Л.В. Максимальная присоединяемая мощность -  15 кВт. (Договор ТП № 10901-13-00110042-1 от 12.03.2013)</t>
  </si>
  <si>
    <t>4.4.140</t>
  </si>
  <si>
    <t>Техническое перевооружение участка   ВЛ-0,4кВ  фидер 3  от КТП 10/0,4 кВ ЗП-1-531  до опоры №1/3 в станице Запорожская Темрюкского района  согласно технологическому присоединению по техническим условиям №2159-12/вд от 29.11.2012, выданным Митюрёву А.Г. Максимальная присоединяемая  мощность  - 7 кВт. (Договор ТП № 10901-12-00100990-1 от 29.11.2012)</t>
  </si>
  <si>
    <t>4.4.141</t>
  </si>
  <si>
    <t>Строительство  участка ВЛИ-0,4 кВ от опоры №1/18  ВЛ-0,4 кВ фидер 1 от КТП 10/0,4 кВ М-2-493  до границы участка заявителя  в станице Марьянская  Красноармейского района   согласно технологическому присоединению по техническим условиям  №392-13/вд от 19.03.2013, выданным  Мнацаканян Г.А. Максимальная присоединяемая  мощность -  15 кВт.  (Договор ТП № 10903-13-00111968-1 от 19.03.2013)</t>
  </si>
  <si>
    <t>4.4.142</t>
  </si>
  <si>
    <t>Техническое перевооружение ВЛ-0,4 кВ фидер 2 от КТП 10/0,4 кВ П-5-116 до опоры № 13Г   в  станице Новомышастовская  Красноармейского района   согласно технологическому присоединению по техническим условиям  № 2374-12/вд от 27.11.2012,  выданным  Осовик В.А. Максимальная присоединяемая  мощность - 7,5 кВт. (Договор ТП № 10903-12-00099208-1 от 27.11.2012)</t>
  </si>
  <si>
    <t>4.4.143</t>
  </si>
  <si>
    <t>Строительство участка ВЛИ-0,4кВ от опоры №16 ВЛ-0,4кВ фидер 2 от КТП 10/0,4кВ А-1-409 до проектируемой дополнительной опоры №16Б  в станице Анастасиевская  Славянского района согласно технологическому присоединению по техническим условиям  №465-13/вд от 19.03.2013, выданным Павлову А.С. Максимальная присоединяемая  мощность - 5 кВт. (Договор ТП № 33-09-02-0900-13-01277648 от 19.03.2013)</t>
  </si>
  <si>
    <t>4.4.144</t>
  </si>
  <si>
    <t>Техническое перевооружение участка   ВЛ-0,4кВ  фидер 1  от КТП 10/0,4 кВ А-3-459 до опоры №4/5 в станице Ахтанизовская Темрюкского района  согласно технологическому присоединению по техническим условиям №451-13/вд от 05.03.2013, выданным Педанову А.Н. Максимальная присоединяемая  мощность  - 8 кВт. (Договор ТП № з5-09-01-0901-13-01277040 от 05.03.2013)</t>
  </si>
  <si>
    <t>4.4.145</t>
  </si>
  <si>
    <t>Техническое перевооружение участка   ВЛ-0,4кВ  фидер 3  от КТП 10/0,4 кВ ЗЛ-3-62  до опоры № 10   в поселке Полтавский  Красноармейского района  согласно технологическому присоединению по техническим условиям  № 085-13/вд от 05.02.2013, выданным Перенижко Ю.В. Максимальная присоединяемая  мощность  - 15 кВт. (Договор ТП № 10903-13-00108108-1 от 05.02.2013)</t>
  </si>
  <si>
    <t>4.4.146</t>
  </si>
  <si>
    <t>Техническое перевооружение участка   ВЛ-0,4кВ  фидер 2  КТП 10/0,4 кВ ТМ-2-744 от опоры №5 до опоры №14 с созданием полнопроводной сети  в поселке Тамань Темрюкского района  согласно технологическому присоединению по техническим условиям №282-13/вд от 01.03.2013, выданным Пехото Г.Г. Максимальная присоединяемая  мощность  - 15 кВт. (Договор ТП №    10901-13-00111264-1 от 01.03.2013)</t>
  </si>
  <si>
    <t>4.4.147</t>
  </si>
  <si>
    <t>Техническое перевооружение участка ВЛ-0,4кВ фидер 2 от КТП 10/0,4кВ Ц-2-06 до опоры №19 в поселке Совхозный Славянского района  согласно технологическому присоединению по техническим условиям № 1293-13/вд от 02.07.2013, выданным Пикулиной Н.П. Максимальная присоединяемая мощность - 15кВт. (Договор ТП №10902-13-00126518-1 от 02.07.2013)</t>
  </si>
  <si>
    <t>4.4.148</t>
  </si>
  <si>
    <t>Строительство участка ВЛИ-0,4 кВ от  опоры № 3 ВЛ-0,4 кВ фидер 2 от КТП 10/0,4 кВ О-6-20  до границы участка заявителя в поселке Рисоопытный Красноармейского района   согласно технологическому присоединению по техническим условиям  № 087-13/вд от 04.02.2013, выданным  Пихотину В.А. Максимальная присоединяемая  мощность -  15 кВт. (Договор ТП № 10903-13-00108096-1 от 04.02.2013)</t>
  </si>
  <si>
    <t>4.4.149</t>
  </si>
  <si>
    <t>Строительство участка ВЛ-10кВ Ф-3, КТП 10/0,4кВ,  ВЛИ-0,4кВ от проектируемой   КТП 10/0,4 кВ до границы участка заявителя  в поселке Сенной Темрюкского района  согласно технологическому присоединению по техническим условиям №1569-11/вд от 06.03.2012, выданным Савенкову В.В. Максимальная присоединяемая  мощность - 5 кВт. (Договор ТП №10901-11-00063386-1 от 06.03.2012)</t>
  </si>
  <si>
    <t>4.4.150</t>
  </si>
  <si>
    <t>Строительство участка ВЛИ-0,4 кВ от опоры № 7/2 ВЛ -0,4 фидер 3 от КТП А-3-428 до проектируемой дополнительной опоры № 7/2А в ст. Анастасиевская Слаянского района согласно технологическому присоединению по техническим условиям № 226-13/вд от 04.03.2013, выданным Сапега О.С. Максимальная присоединяемая мощность -6кВт. (Договор ТП № 10902-13-00111244-1 от 04.03.2013)</t>
  </si>
  <si>
    <t>4.4.151</t>
  </si>
  <si>
    <t>Техническое перевооружение участка   ВЛ-0,4кВ  фидер 2  от КТП 10/0,4 кВ К-8-652  до опоры № 9А   в станице Полтавская Красноармейского района  согласно технологическому присоединению по техническим условиям  № 2452-12/вд от 15.01.2013, выданным Свиридову П.Е. Максимальная присоединяемая  мощность  - 5 кВт. (Договор ТП № 10903-12-00106640-1 от 15.01.2013)</t>
  </si>
  <si>
    <t>4.4.152</t>
  </si>
  <si>
    <t>Строительство участка ВЛИ-0,4 кВ от опоры № 9  ВЛ-0,4 кВ фидер 1 от КТП А-3-420 до проектируемой дополнительной опоры № 9А  в станице Анастасиевская Славянского района  согласно технологическому присоединению по техническим условиям  № 2396-12/вд от 14.01.2013, выданным Серафимовой В.Н. Максимальная присоединяемая мощность - 15 кВт. (Договор ТП № 40902-12-00106170-1 от 14.01.2013)</t>
  </si>
  <si>
    <t>4.4.153</t>
  </si>
  <si>
    <t>Проектирование  и строительство ВЛИ-0,4 кВ от КТП 10/0,4кВ РС-7-400 до границы участка заявителя в станице Чебургольская Красноармейского района согласно технологическому присоединению по техническим условиям №1724-12/сс от 24.10.2012, выданным МКУ МО Красноармейский район "Служба спасения" Максимальная присоединяемая мощность - 25 кВт. (Договор ТП № 20903-12-00096622-1 от 24.10.2012)</t>
  </si>
  <si>
    <t>4.4.154</t>
  </si>
  <si>
    <t>Техническое перевооружение участка ВЛ-0,4 фидер 2 от КТП 10/0,4 К-9-810 до опоры № 18, замена силового трансформатора  63 КВА на  100 кВА в  станице Полтавская Красноармейского района согласно технологическому присоединению по ТУ № 2267-12/вд от 13/12/2012, выданным Соловьеву А.К. Максимальная присоединяемая мощность -5 кВт. (Договор ТП № 10903-12-00103566-1 от 13.12.2012)</t>
  </si>
  <si>
    <t>4.4.155</t>
  </si>
  <si>
    <t>Строительство участка ВЛИ-0,4 кВ от  КТП 10/0,4 кВ ЧМ-9-237  до границы участка заявителя   в поселке Волна Темрюкского района  согласно технологическому присоединению по техническим условиям № 2391-12/вд от 01.02.2013, выданным Тарасову А.И. Максимальная присоединяемая  мощность  - 5 кВт. (Договор ТП № 10901-12-00106104-1 от 01.02.2013)</t>
  </si>
  <si>
    <t>4.4.156</t>
  </si>
  <si>
    <t>Техническое перевооружение ВЛ-0,4 кВ Ф-1 от КТП СК-9-393 до опоры № 21 в поселке Стрелка Темрюкского  района согласно технологическому присоединению  по техническим условиям  № 937-13/вд от 13.06.2013, выданным Уколовой А.И. Максимальная присоединяемая мощность - 15 кВт. (Договор ТП №10901-13-00121822-1 от 13.06.2013)</t>
  </si>
  <si>
    <t>4.4.157</t>
  </si>
  <si>
    <t>Строительство участка ВЛИ-0,4 кВ от  КТП 10/0,4 кВ А-5-632  до границы участка заявителя   в поселке Пересыпь Темрюкского района  согласно технологическому присоединению по техническим условиям № 2302-12/вд от 31.01.2013, выданным Уманскому А.Г. Максимальная присоединяемая  мощность  - 15 кВт. (Договор ТП №10901-12-00104502-1 от 14.01.2013),  по техническим условиям № 151-13/вд от 19.02.2013, выданным Печкурову Е.В. Максимальная присоединяемая  мощность -15кВт. (Договор ТП № 10901-13-00109314-1 от 19.02.2013)</t>
  </si>
  <si>
    <t>4.4.158</t>
  </si>
  <si>
    <t>Техническое перевооружение участка   ВЛ-0,4кВ  фидер 3  от КТП 10/0,4 кВ Ф-5-505  до границы участка заявителя  в поселке Сенной Темрюкского района  согласно технологическому присоединению по техническим условиям №216-13/вд от 07.03.2013, выданным Фарений О.В.Максимальная присоединяемая  мощность  - 15 кВт. (Договор ТП № 40901-13-00111774-1 от 07.03.2013)</t>
  </si>
  <si>
    <t>4.4.159</t>
  </si>
  <si>
    <t>Техническое перевооружение КТП 10/0,4 кВ К-8-730 с заменой силового трансформатора мощностью 100  кВА на силовой трансформатор  мощностью 160 кВА  в станице Полтавская Красноармейского района согласно технологическому присоединению  по техническим условиям № 1650-12/вд от 05.02.2013, выданным Чернооченко Н.Г. Максимальная присоединяемая мощность -  5 кВт. (Договор ТП №40903-12-00100264-1 от 05.02.2013)</t>
  </si>
  <si>
    <t>4.4.160</t>
  </si>
  <si>
    <t>Техническое перевооружение участка ВЛ-0,4 кВ фидер 3  от  КТП 10/0,4кВ  П-7-225  до  опоры № 2/4   в станице Петровская  Славянского района,  согласно технологическому присоединению по техническим условиям  № 940-13/вд от 22.05.2013, выданным  Шарутиной И.В. Максимальная присоединяемая  мощность - 6 кВт». (Договор ТП №10902-13-00121806 от 22.05.2013)</t>
  </si>
  <si>
    <t>4.4.161</t>
  </si>
  <si>
    <t>Техническое перевооружение участка ВЛ-0,4кВ фидер 3 от КТП 10/0,4кВ П-2-202 до опоры №2/4, строительство ВЛИ-0,4кВ от опоры 2/4 ВЛ-0,4кВ фидер 3 от КТП 10/0,4кВ П-2-202 до границы участка заявителя в станице Петровская Славянского района согласно технологическому присоединению по техническим условиям №2360-12/вд от 15.01.2013, выданным Шеламову С.А. Максимальная присоединяемая мощность - 15кВт. (Договор ТП №10902-12-00106138-1 от 15.01.2013)</t>
  </si>
  <si>
    <t>4.4.162</t>
  </si>
  <si>
    <t>Техническое перевооружение участка   ВЛ-0,4кВ  фидер 3  от КТП 10/0,4 кВ А-3-462  до опоры № 19 в станице Ахтанизовская Темрюкского района  согласно технологическому присоединению по техническим условиям № 2340-12/вд от 21.01.2013, выданным Штокало Ю.Н. Максимальная присоединяемая  мощность  - 15 кВт. (Договор ТП № 10901-12-00104974-1 от 21.01.2013)</t>
  </si>
  <si>
    <t>4.4.163</t>
  </si>
  <si>
    <t>Техническое перевооружение участка   ВЛ-0,4 кВ  фидер 2  от КТП 10/0,4 кВ ГЛ-5-746  до опоры № 20 в станице Голубицкая Темрюкского района  согласно технологическому присоединению по техническим условиям № 1883-12/вд от 17.01.2013, выданным Шумакову Ю.В.Максимальная присоединяемая  мощность  - 15 кВт. (Договор ТП № 10901-12-0098486-1 от 17.01.2013)</t>
  </si>
  <si>
    <t>4.4.164</t>
  </si>
  <si>
    <t>Техническое перевооружение участка ВЛ-0,4 кВ фидер 1 от КТП 10/0,4 кВ П-3-681 от опоры № 1 до опоры 4/5 с созданием полнопроводной сети в станице Петровская Славянского района согласно технологическому присоединению по техническим условиям № 768-13/вд от 23.04.2013 выданным Шумской И.М. Максимальная присоединяемая мощность -8- кВт. (Договор ТП № 40902-13-00118334-1 от 23.04.2013)</t>
  </si>
  <si>
    <t>4.4.165</t>
  </si>
  <si>
    <t>Строительство ТП 10/0,4 кВ в центре нагрузок, строительства участка ВЛ-10 кВ от ВЛ-10 кВ от ВЛ-10 кВ А-5, участка  ВЛИ-0,4 кВ от проектируемой   ТП 10/0,4 кВ до границы участка заявителя в станице Ахтанизовская Темрюкского  района  согласно технологическому присоединению по техническим условиям № 565-12/вд от 15.04.2013, выданным Юренко Г.И.  Максимальная присоединяемая  мощность - 15 кВт. (Договор ТП №10901-13-00115182-1 от 15.04.2013)</t>
  </si>
  <si>
    <t>4.4.166</t>
  </si>
  <si>
    <t>Строительство участка ВЛИ-0,4кВ от опоры №8 фидер 1 КТП 10/0,4кВ ПФ-1-968 до границы участка заявителя в с/т Междуречье Славянского района согласно технологическому присоединению по техническим условиям №962-13/вд от 03.06.2013, выданным Кузьмину А.Н. Максимальная присоединяемая мощность - 7кВт. (Договор ТП №10902-13-00123616-1 от 03.06.2013)</t>
  </si>
  <si>
    <t>4.4.167</t>
  </si>
  <si>
    <t>Строительство участка   ВЛИ-0,4 кВ от КТП 10/0,4 кВ Т-8-733  до границы участка заявителя  в городе Темрюк  Темрюкского района  согласно технологическому присоединению по техническим условиям № 589-13/вд от 02.04.2013 (Рубцова Г.И.), № 592-13/вд от 29.03.2013 (Коровянский В.И.). Суммарная максимальная присоединяемая  мощность  - 17 кВт. (Договор ТП № 10901-13-00115144-1, №10901-13-00115172-1 от 02.04.2013)</t>
  </si>
  <si>
    <t>Проектирование и строительство участка ВЛИ-0,4 кВ от опоры №1 ВЛ-0,4 кВ фидер 4 от КТП 10/0,4 кВ ЧМ-5-231 до границы участка заявителя в поселке Веселовка Темрюкского района согласно технологическому присоединению по техническим условиям № 2217-12/вд от 05.12.2012, выданным Плохотник А.В. Максимальная присоединяемая мощность - 15 кВт. (Договор ТП № 40901-12-001023901-1 от 05.12.2012).</t>
  </si>
  <si>
    <t>Строительство участка ВЛИ-0,4 кВ от КТП 10/0,4 кВ НС-6-936 до границы участка заявителя  в г. Славянск-на-Кубани Славянского района  согласно технологическому присоединению по техническим условиям  № 1771-13/вд от 13.08.2013, выданным ИП Лыгину А.П.  Максимальная присоединяемая  мощность  –  15 кВт. (Договор ТП №40902-13-00135414-1 от 13.08.2013)</t>
  </si>
  <si>
    <t>Строительство участка ВЛИ-0,4 кВ от опоры №9 ВЛ-0,4 кВ фидер1  КТП 10/0,4кВ ТМ-2-192 в станице Тамань Темрюкского района до границы участка заявителя, замена силового трансформатора 100 кВА на 160 кВА  согласно технологическому присоединению по техническим условиям  №092-13/вд от 21.02.2013, выданным  Слипченко Т.С. Максимальная присоединяемая  мощность - 5 кВт. (Договор ТП № 10901-13-00109442-1 от 21.02.2013)</t>
  </si>
  <si>
    <t>Строительство  участка   ВЛИ-0,4 кВ  от опоры № 2 ВЛ-0,4 кВ фидер 2  от КТП 10/0,4 кВ СГ-11-1081  до границы участка заявителя в хуторе Прикубанский  Славянского района  согласно технологическому присоединению по техническим условиям  № 834-13/вд от 20.05.2013,выданным  Григорян О.А. Максимальная присоединяемая  мощность - 15 кВт (Договор ТП №10902-13-00121062-1 от 20.05.2013).</t>
  </si>
  <si>
    <t>Строительство участка ВЛИ-0,4кВ  от  проектируемой ВЛ-0,4 кВ от КТП 10/0,4кВ ГН-1-700А до границы участка заявителя согласно ТЗ №№ 515/вд, 324/вд, 272/вд в поселке Голубая Нива  Славянского района согласно технологическому присоединению по техническим условиям  № 744-13/вд от 16.05.2013, выданным Почепец А.В. Максимальная присоединяемая  мощность заявителя - 7 кВт. (Договор ТП №40902-13-00121732-1 от 16.05.2013).</t>
  </si>
  <si>
    <t>Строительство  участка  ВЛИ-0,4 кВ от  КТП 10/0,4 кВ МИ-7-426 фидер 2 до границы участка в хуторе Чигрина  Красноармейского района  согласно технологическому присоединению по техническим условиям  № 696-13/вд от 18.04.2013, выданным Оптовко А.Ф.  Максимальная присоединяемая  мощность по каждому заявителю  – 5 кВт. (Договор ТП № 10903-13-00117954-1 от 11.04.2013)</t>
  </si>
  <si>
    <t>Строительство участка ВЛИ-0,4 кВ от опоры № 1/9 ВЛ-0,4 кВ фидер 2 от КТП 6/0,4 кВ КУ-5-44 до границы  участка  заявителя, техническое перевооружение  участка ВЛ-0,4 кВ фидер 2 от КТП  6/0,4 кВ КУ-5-44   до  опоры № 1/9 в станице Курчанская Темрюкского района  согласно технологическому присоединению по техническим условиям  № 904-13/вд от 30.05.2013, выданным Верлан Т.С. Суммарная максимальная присоединяемая  мощность – 7 кВт. (Договор ТП №10901-13-00121782-1 от 30.05.2013).</t>
  </si>
  <si>
    <t>Строительство  участка ВЛИ-0,4 кВ от опоры №2/14 ВЛ-0,4кВ фидер 1 от  КТП  10/0,4 кВ Т-6-21  до границ участков заявителей в городе Темрюк Темрюкского  района  согласно технологическому присоединению по техническим условиям  №2199-12/вд от 13.12.2012, выданным  Швецовой Л.Э., №2202-12/вд от 12.12.2012, выданным Ковыга Г.А. Суммарная максимальная присоединяемая  мощность - 20 кВт. (Договор ТП № 10901-12-00102070-1 от 13.12.2012; № 10901-12-00102094-1 от 12.12.2012)</t>
  </si>
  <si>
    <t xml:space="preserve"> Строительство участка ВЛИ -0,4 кВ от опоры № 25 ВЛ-0,4 кВ фидер 3 от КТП 6/0,4 кВ КУ -13-33 до границы участка заявителя в СОТ. Кооператор Темрюкского района согласно технологическому присоединению по техническим условиям № 2367-12/вд от 14.02.2013, выданным Романцовой О.Н. Максимальная присоединяемая мощность -5кВт. (Договор ТП № 40901-12-00104954-1 от 14.02.2013)</t>
  </si>
  <si>
    <t>Строительство участка   ВЛИ-0,4 кВ от опоры № 4/7 ВЛ-0,4 кВ фидер 2  от КТП 10/0,4 кВ Ф-3-683 до границы участка заявителя, техническое перевооружение  ВЛ-0,4 кВ фидер 2  от КТП 10/0,4 кВ Ф-3-683 до опоры №4/7 в поселке Юбилейный  Темрюкского района  согласно технологическому присоединению по техническим условиям № 702-13/вд от 17.04.2013, выданным Светличному В.А. Суммарная максимальная присоединяемая  мощность  - 10 кВт. (Договор ТП № 10901-13-00117730-1 от 17.04.2013)</t>
  </si>
  <si>
    <t>Строительство участка ВЛИ -0,4 кВ от опоры №2 ВЛ-0,4 кВ фидер1 от КТП 10/0,4 кВ Б-4-973 до границы участка заявителя в поселке Садовый Славянского района согласно технологическому присоединению по техническим условиям № 1380-13/вд от 02.07.2013, выданным Кузьмину С.В. Максимальная присоединяемая мощность -7 кВт. (Договор ТП №10902-13-00128746-1 от 02.07.2013)</t>
  </si>
  <si>
    <t>Строительство  участка  ВЛИ-0,4 кВ от опоры № 3 ВЛ-0,4 кВ фидер 3 от  КТП 10/0,4 кВ КИ-7-822 до границы участка в станице Полтавская Красноармейского района  согласно технологическому присоединению по техническим условиям  № 672-13/вд от 11.04.2013, выданным Дягилевой О.Г.  Максимальная присоединяемая  мощность по каждому заявителю  – 5 кВт. (Договор ТП №10903-13-00116874-1 от 11.04.2013)</t>
  </si>
  <si>
    <t>Строительство участка  ВЛИ-0,4 кВ от опоры № 3/12  ВЛ-0,4 кВ фидер 2 от КТП 10/0,4кВ Ц-2-08 до границы участка заявителя в поселке Совхозный Славянского  района  согласно технологическому присоединению по техническим условиям № 869-13/вд от 22.05.2013, выданным Филиппову С.И.  Максимальная присоединяемая  мощность - 7 кВт. (Договор ТП №40902-12-00121482-1 от 22.05.2013)</t>
  </si>
  <si>
    <t>Строительство  участка  ВЛИ-0,4 кВ от опоры № 5/3 ВЛ-0,4 кВ фидер 2 от  КТП 10/0,4 кВ НМ-3-105 до границы участка в станице Новомышастовская Красноармейского района  согласно технологическому присоединению по техническим условиям  № 613-13/вд от 11.04.2013, выданным Тарасенко Л.М.  Максимальная присоединяемая  мощность по каждому заявителю  – 5 кВт. (Договор ТП № 10903-13-00115568-1 от 11.04.2013)</t>
  </si>
  <si>
    <t>Строительство участка ВЛИ-0,4 кВ фидер №(проектируемый) от  КТП 10/0,4 кВ А-5-632  до границы участка заявителя, техническое перевооружение КТП 10/0,4 кВ с заменой силового трансформатора мощностью 100 кВА на трансформатор мощностью 160 кВА в поселке Пересыпь Темрюкского района  согласно технологическому присоединению по техническим условиям № 1047-13/вд от 05.06.2013, выданным Бануляк Л.И. Максимальная присоединяемая  мощность  – 15 кВт. (Договор ТП №10901-13-00123230-1 от 05.06.2013)</t>
  </si>
  <si>
    <t>Строительство участка ВЛИ-0,4кВ от опоры №14 ВЛ-0,4кВ фидер 1 КТП 10/0,4кВ КУ-11-47 до границы участка заявителя в станице Курчанская Темрюкского района, согласно технологическому присоединению по техническим условиям №909-13/вд от 21.05.2013, выданным Прохоровой Т.П. Максимальная присоединяемая мощность - 7кВт. (Договор ТП №10901-13-00121810-1 от 24.05.2013).</t>
  </si>
  <si>
    <t>Строительство участка ВЛ-10кВ от ВЛ-10кВ Ф-3, ТП 10/0,4кВ с трансформатором S=25 кВА,  ВЛИ-0,4кВ от проектируемой   ТП 10/0,4 кВ до границы участка заявителя, монтаж ответвления 0,38кВ до шкафа учета электроэнергии (ШУЭ)   в поселке Сенной Темрюкского  района  согласно технологическому присоединению по техническим условиям №1596-12/вд от 27.12.2012, выданным Плачкову П.П. Максимальная присоединяемая  мощность - 15 кВт. (Договор ТП № 10901-12-00099146-1 от 27.12.2012)</t>
  </si>
  <si>
    <t>Строительство участка ВЛ-0,4кВ фидер 2 от КТП 10/0,4кВ П-5-116 от опоры №13Б до границы участка заявителя в станице Новомышастовская Красноармейского района согласно технологическому присоединению по техническим условиям №406-13/вд от 12.03.2013, выданным Вертай В.В. Максимальная присоединяемая мощность - 5кВт. (Договор ТП №10903-13-00111956-1 от 12.03.2013)</t>
  </si>
  <si>
    <t>Строительство  ВЛИ-0,4 кВ фидер №1 от   КТП 10/0,4кВ КИ-7-418 мощностью 60кВА  в станице Полтавская  Красноармейского района,  согласно технологическому присоединению по техническим условиям   № 2010-12/вд от 20.11.2012, выданным Воробъевой Е.В.; №1698-12/вд от 20.11.2012, выданным Витохиной Л.Ф.; № 1748-12/вд от 20.11.2012, выданным Тихоступ Н.В.; № 1775-12/вд от 20.11.2012, выданным Семибратову В.М..; № 1762-12/вд от 20.11.2012, выданным Пивоварову И.С.; № 1765-12/вд от 20.11.2012, выданным Степаненко В.В.; № 1778-12/вд от 20.11.2012, выданным Назаровой Н.В.,№ 1770-12/вд от 20.11.2012, выданным  Кораблевой И.Н, № 1783-12/вд от 20.11.2012, выданным  Кавериной Е.В. Суммарная максимальная присоединяемая  мощность  - 28 кВт. (Договор ТП № 10903-12-00099204-1 от 20.11.2012; №10903-12-00098272-1 от 20.11.2012; №10903-12-00098376-1 от 20.11.2012; №10903-12-00098274-1 от 20.11.2012; №10903-12-00098266-1 от 20.11.2012; №10903-12-00098292-1 от 20.11.2012; № 10903-12-00098252-1 от 20.11.2012; №10903-12-00097918-1 от 20.11.2012; №10903-12-00098238-1 от 20.11.2012) - КСТ "Дружба".</t>
  </si>
  <si>
    <t xml:space="preserve">Проектирование и строительство  ВЛИ-0,4 кВ от КТП  10/0,4 кВ К-9-794 до границы участка заявителя  в станице Полтавской  Красноармейского района  согласно технологическому присоединению по техническим условиям  №2123-12/вд от 21.12.2012, выданным  ООО "Метрополь". (Договор ТП № 40903-12-00101118-1 от 21.12.2012) </t>
  </si>
  <si>
    <t>Проектирование и строительство участка ВЛИ-0,4 кВ от  опоры №4/9 ВЛ-0,4 кВ фидер 3 от КТП 10/0,4 кВ М-8-947  до проектируемой дополнительной опоры  в станице Марьянская Красноармейского района   согласно технологическому присоединению по техническим условиям  №153-13/вд от 28.02.2013, выданным  Абраменко В.Ф. Максимальная присоединяемая  мощность -  5 кВт. (Договор ТП № 10903-13-00109376-1 от 28.02.2013)</t>
  </si>
  <si>
    <t>Проектирование и строительство участка ВЛИ-0,4 кВ от опоры №1/4 ВЛ-0,4 кВ фидер 3  от КТП 10/0,4кВ Ф-3-487 до границы участка заявителя в поселке Сенной Темрюкского района  согласно технологическому присоединению по техническим условиям  №2305-12/вд от 07.02.2013, выданным  Коломиец Б.Б. Максимальная присоединяемая  мощность - 8 кВт. (Договор ТП №10901-12-00104492-1 от 07.02.2013)</t>
  </si>
  <si>
    <t>Строительство  участка ВЛИ-0,4 кВ  от  опоры № 1/9 ВЛ-0,4 кВ фидер 2 от КТП  10/0,4 кВ НМ-1-473  до проектируемой дополнительной опоры в станице Новомышастовская Красноармейского района  согласно технологическому присоединению по техническим условиям  № 015-13/вд от 31.01.2013, выданным Савенчук А.В.  Максимальная присоединяемая  мощность - 7 кВт. (Договор ТП № 10903-13-00107168-1 от 31.01.2013)</t>
  </si>
  <si>
    <t>Строительство участка ВЛИ-0,4 кВ от опоры №3  ВЛ-0,4 кВ фидер 1  КТП 10/0,4кВ ЗП-9-577 до границы участка заявителя в поселке Кучугуры Темрюкского района  согласно технологическому присоединению по техническим условиям  №152-13/вд от 19.02.2013,выданным  Кашириной Е.С.Максимальная присоединяемая  мощность - 15 кВт. (Догоовр ТП №10901-13-00109302-1 от 19.02.2013)</t>
  </si>
  <si>
    <t>Строительство  участка ВЛИ-0,4 кВ  от  опоры № 13 ВЛ-0,4 кВ фидер 1 от КТП  10/0,4 кВ А-5-675  до границы участка заявителя в поселке Пересыпь Темрюкского района  согласно технологическому присоединению по техническим условиям  №2388-12/вд от 18.01.2013, выданным Бабаевой Е.Ю.  Максимальная присоединяемая  мощность - 15 кВт. (Договор ТП № 10901-12-00106114-1 от 18.01.2013)</t>
  </si>
  <si>
    <t>Строительство участка ВЛИ-0,4кВ от опоры № 31 ВЛ-0,4 кВ фидер 1 от  КТП 10/0,4 кВ НП-9-241 до проектируемой дополнительной  опоры № 31А  в хуторе Галицын  Славянского района согласно технологическому присоединению по техническим условиям  № 983-13/вд от 22.05.2013, выданным Гайдарь И.Н. Максимальная присоединяемая  мощность  - 5 кВт. (Договор ТП №10902-13-00122692-1 от 22.05.2013).</t>
  </si>
  <si>
    <t>Строительство участка ВЛИ-0,4 кВ от опоры №1 ВЛ-0,4 кВ фидер 1 от КТП 10/0,4 кВ МИ-5-149 до границ участков заявителя в поселке Виноградный  Темрюкского  района  согласно технологическому присоединению по техническим условиям  №2234.1-12/вд от 18.03.2013, №2234.2-12/вд, выданным ООО "Ореховая Роща". Суммарная максимальная присоединяемая мощность - 30 кВт. (Договор ТП № 40901-12-00102384-140901-12-00102380-1 от 18.03.2013)</t>
  </si>
  <si>
    <t>Строительство участка ВЛИ-0,4 кВ от опоры № (определить проектом) ВЛ-0,4 кВ фидер 1 от КТП 10/0,4 кВ ЗП-9-986 до границы участка заявителя в поселке Кучугуры Темрюкского района согласно технологическому присоединению по техническим условиям № 022-13/вд от 12.02.2013, выданным Андриянову А.В. Максимальная присоединяемая мощность -5 кВт. (Договор ТП № 10901-13-00107156-1 от 14.02.2013)</t>
  </si>
  <si>
    <t>Строительство участка ВЛИ-0,4 кВ от ВЛ-0,4 кВ фидер 1 от КТП 10/0,4 кВ П-7-345 от опоры №8 до проектируемой дополнительной опоры  в  станице  Петровской Славянского  района  по техническим условиям  № 1620-13/вд от 23.07.2013, выданным Курячей Л.Н. Максимальная присоединяемая  мощность  -  10 кВт. (Договор ТП №10902-13-00132510-1 от 23.07.2013)</t>
  </si>
  <si>
    <t>Строительство  участка ВЛИ-0,4кВ от ВЛ-0,4 кВ фидер 3 от КТП 10/0,4кВ Ч-5-132 до границ участков заявителей в станице Черноерковская, с/п Черноерковское  Славянского района согласно технологическому присоединению по техническим условиям  № 2266-13/вд от 24.10.2013 (Кузнецова И.Д.), № 2467-13/вд от 24.10.2013 (Полторак И.В.). Максимальная присоединяемая  мощность по каждому заявителю - 15 кВт. (Договор ТП №40902-13-00144302-1 от 24.10.2013 (Кузнецова И.Д.), №40902-13-00145720-1 от 24.10.2013 (Полторак И.В.)</t>
  </si>
  <si>
    <t>Строительство участка   ВЛИ-0,4 кВ от КТП 10/0,4 кВ МИ-6-75  до границы участка заявителя  в хуторе Трудобеликовский  Красноармейского района  согласно технологическому присоединению по техническим условиям № 1418-13/вд от 30.07.2013, выданным ИП Рзянин В.Н. Максимальная присоединяемая  мощность  - 15 кВт. (Договор ТП №40903-13-00128512-1 от 30.07.2013)</t>
  </si>
  <si>
    <t>Строительство участка ВЛИ -0,4 кВ от опоры № 2/5 ВЛ-0,4 кВ фидер 2 от КТП 10/0,4 кВ КИ-5-720 до проектируемой дополнительной опоры в станице Полтавская Красноармейского района, согласно технологическому присоединению по техническим условиям № 1399-13/вд от 09.07.2013, выданным Грищенко Н.А. Максимальная присоединяемая мощность -5- кВт. (Договор ТП №10903-13-00128134-1 от 09.07.2013)</t>
  </si>
  <si>
    <t>Строительство участка ВЛИ-0,4 кВ от  КТП 10/0,4кВ КИ-7-731 от опоры №3 ВЛ-0,4кВ фидер 1 от КТП КИ-7-731 до проектируемой дополнительной опоры №3Б в станице Полтавская  Красноармейского района  согласно технологическому присоединению по техническим условиям  №446-13/вд от 14.03.2013, выданным Лютиковой М.В. Максимальная присоединяемая  мощность - 5 кВт. (Договор ТП № 33-09-03-0903-13-01275880 от 14.03.2013)</t>
  </si>
  <si>
    <t>Строительство участка ВЛИ-0,4 кВ от  опоры № 14 ВЛ-0,4 кВ фидер 2 от КТП 6/0,4 кВ КУ-5-103  до проектируемой дополнительной опоры № 14Б в станице Курчанская Темрюкского района   согласно технологическому присоединению по техническим условиям  № 068-13/вд от 07.02.2013, выданным  Баландиной Е.П. Максимальная присоединяемая  мощность -  5 кВт. (Договор ТП № 10903-13-00107978-1 от 07.02.2013)</t>
  </si>
  <si>
    <t>Строительство участка ВЛИ-0,4 кВ от  опоры №10 ВЛ-0,4 кВ фидер 2 от КТП 10/0,4 кВ М-8-976  до проектируемой дополнительной опоры  №10А в станице Марьянская Красноармейского района   согласно технологическому присоединению по техническим условиям  №181-13/вд от 26.03.2013, выданным  Клищ Т.Н. Максимальная присоединяемая  мощность -  5 кВт. (Договор ТП № 10903-13-00110076-1 от 26.03.2013)</t>
  </si>
  <si>
    <t>Строительство участка ВЛИ-0,4 кВ от ВЛ-0,4 кВ фидер 2 от КТП 10/0,4 кВ П-5-117 от опоры №3/11 до проектируемой дополнительной опоры  в  станице  Новомышастовской Красноармейского  района  по техническим условиям  № 1555-13/вд от 23.07.2013, выданным Охрименко Л.В. Максимальная присоединяемая  мощность  -  5 кВт. (Договор ТП №10903-13-00132016-1 от 23.07.2013)</t>
  </si>
  <si>
    <t>Строительство участка ВЛИ-0,4 кВ от ВЛ-0,4 кВ фидер 5 от КТП 10/0,4 кВ М-5-944 от опоры № 1/2  до проектируемой дополнительной опоры № 1/2А  в  станице  Марьянская  Красноармейского  района  по техническим условиям  № 989-13/вд от 29.08.2013, выданным Тищенко Н.Н. Максимальная присоединяемая  мощность  -  5 кВт. (Договор ТП №10903-13-00122566-1 от 29.08.2013)</t>
  </si>
  <si>
    <t>Строительство участка ВЛИ-0,4 кВ от опоры № 1/11 ВЛ-0,4 кВ фидер 1 от КТП 10/0,4 кВ М-5-938 до проектируемой дополнительной опоры № 1/11А; техническое перевооружение КТП 10/0,4 кВ М-5-938  с заменой силового трансформатора мощностью 160  кВА на силовой трансформатор  мощностью 250 кВА  по ТЗ № 601/вд в станице Марьянская  Красноармейского района согласно технологическому присоединению  по техническим условиям  № 1400-13/вд от 04.07.2013, выданным Новак Т.Н.Максимальная присоединяемая мощность -  5 кВт. (Договор ТП №10903-13-00128566-1 от 04.07.2013)</t>
  </si>
  <si>
    <t>Строительство участка ВЛИ-0,4 кВ от опоры № 21  ВЛ-0,4 кВ фидер 2 от КТП ПБ-1-885  до проектируемой дополнительной опоры № 21А в поселке Кучугуры Славянского района  согласно технологическому присоединению по техническим условиям  № 1927-13/вд от 30.09.2013, выданным Акульшину Г.Н. Максимальная присоединяемая  мощность  – 15 кВт. (Договор ТП №40902-13-00138252-1 от 30.09.2013)</t>
  </si>
  <si>
    <t>Строительство участка ВЛИ-0,4 кВ от опоры № 4 ВЛ-0,4 кВ фидер 3 от КТП М-7-989 до границы участка заявителя  согласно технологическому присоединению по техническим условиям  № 1839-13/вд от 10.092013, выданному  Башкирцеву Я.Е. Максимальная присоединяемая  мощность  -  15 кВт. (Договор ТП №10903-13-00136770-1 от 10.09.2013)</t>
  </si>
  <si>
    <t>Строительство участка ВЛИ-0,4 кВ от опоры №1/1 ВЛ-0,4 кВ фидер 3 КТП 10/0,4 кВ В-5-139 до проектируемой дополнительной  опоры № 1/1А  в  станице  Вышестеблиевская  Темрюкского  района  по техническим условиям  № 2658-13/вд от 30.12.2013, выданным Пивень Л.В. Максимальная присоединяемая  мощность  -  5 кВт. (Договор ТП №10901-13-00150526-1 от 30.12.2013)</t>
  </si>
  <si>
    <t>Строительство участка ВЛИ-0,4 кВ от опоры №16Г ВЛ-0,4 кВ фидер 1 КТП 10/0,4 кВ В-5-136 до проектируемой дополнительной опоры в  станице  Вышестеблиевская  Темрюкского  района  по техническим условиям  № 1731-13/вд от 15.08.2013, выданным Бедакову А.О. Максимальная присоединяемая  мощность  -  5 кВт. (Договор ТП №10901-13-00134376-1 от 15.08.2013)</t>
  </si>
  <si>
    <t>Строительство участка ВЛИ-0,4кВ КТП 10/0,4кВ Д-1-597 фидер 2 от опоры №25 до границы участка заявителя в станице Староджерелиевская Красноармейского района согласно технологическому присоединению по техническим условиям №1077-13/вд от 04.06.2013, выданным Бондаренко С.М. Максимальная присоединяемая мощность - 15кВ. (Договор ТП №40903-13-00124076-1 от 04.06.2013)</t>
  </si>
  <si>
    <t>Строительство участка ВЛИ-0,4 кВ от опоры №1/4  ВЛ-0,4 кВ фидер2  КТП 10/0,4кВ КИ-5-720  до шкафа учета электроэнергии (ШУЭ), установленного на границе участка заявителя, с установкой дополнительной опоры №1/4Б  в станице Полтавская Красноармейского района,  согласно технологическому присоединению по техническим условиям  №1524-12/вд от 18.09.2012, выданным  Мартынову Д.Г. Максимальная присоединяемая  мощность - 5 кВт. (Договор ТП № 10903-12-00092712-1 от 18.09.2012)</t>
  </si>
  <si>
    <t>Техническое перевооружение ВЛ-0,4 кВ фидер 2 от КТП КИ-7-716  до опоры №2/2, техническое перевооружение КТП 10/0,4 кВ КИ-7-716 с заменой силового трансформатора мощностью 160  кВА  на силовой трансформатор  мощностью  250  кВА  в станице Полтавская Красноармейского района согласно технологическому присоединению  по техническим условиям № 156-13/вд от 28.02.2013, выданным Кальмус А.П. Максимальная присоединяемая мощность -  5 кВт. (Договор ТП № 10903-13-00109392-1 от 28.02.2013)</t>
  </si>
  <si>
    <t>Техническое перевооружение КТП 10/0,4кВ ИВ-5-208  с заменой силового трансформатора мощностью 63  кВА на силовой трансформатор  мощностью 100 кВА  в станице Ивановская  Красноармейского района согласно технологическому присоединению  по техническим условиям № 063-13/вд от 29.01.2013, выданным Сураеву Д.А. Максимальная присоединяемая мощность -  8 кВт. (Договор ТП №10903-13-00107912-1 от 29.01.2013)</t>
  </si>
  <si>
    <t>Техническое перевооружение КТП 10/0,4кВ П-6-722 с заменой силового трансформатора мощностью 63 кВА на силовой трансформатор  мощностью 100 кВА,  техническое перевооружение участка ВЛ-0,4 кВ фидер 1 от КТП 10/0,4кВ П-6-722 до опоры № 5  в станице Петровская Славянского района согласно технологическому присоединению  по техническим условиям  №2465-12/вд от 19.02.2013, выданным Терещенко В.Т. Максимальная присоединяемая мощность -  15 кВт. (Договор ТП №10903-13-00109376-1 от 28.02.2013)</t>
  </si>
  <si>
    <t>Техническое перевооружение участка   ВЛ-0,4кВ  фидер 1  от КТП 10/0,4 кВ ТМ-4-200 от опоры №8   до опоры №2/6 с созданием полнопроводной сети, строительство участка ВЛИ-0,4 кВ от опоры №2/6 до границы участка заявителя  в станице Тамань Темрюкского района  согласно технологическому присоединению по техническим условиям №443-13/вд от 19.03.2013, выданным Кукушкину Э.П. Максимальная присоединяемая  мощность  - 10 кВт. (Договор ТП № 10901-13-00112918-1 от 19.03.2013)</t>
  </si>
  <si>
    <t>Строительство участка ВЛИ-0,4 кВ фидер 2 от КТП 10/0,4 кВ П-7-225 от опоры №17 до границы участка заявителя;  техническое перевооружение участка ВЛ-0,4 кВ фидер 2  от  КТП 10/0,4 кВ П-7-225  до опоры № 17  по ТЗ № 245/вд   в станице Петровская  Славянского района   согласно технологическому присоединению по техническим условиям  № 1333-13/вд, выданным  Максимовой Н.В. Максимальная присоединяемая  мощность - 15 кВт. (Договор ТП №40902-13-00127662-1 от 03.07.2013)</t>
  </si>
  <si>
    <t>Техническое перевооружение КТП 10/0,4кВ М-8-902  с заменой силового трансформатора мощностью 100  кВА на силовой трансформатор  мощностью 160 кВА  в станице Марьянская  Красноармейского района согласно технологическому присоединению  по техническим условиям № 462-13/вд от 12.03.2013, выданным Мухину А.В. Максимальная присоединяемая мощность -  5 кВт. (Договор ТП № з3-09-03-0903-13-01276062 от 12.03.2013)</t>
  </si>
  <si>
    <t xml:space="preserve">Техническое перевооружение КТП 10/0,4 кВ СК-9-454 с заменой силового трансформатора  мощностью 100 кВА  на силовой трансформатор мощностью 160 кВА, строительство участка ВЛИ-0,4 кВ от КТП СК-9-454  до границы  участка заявителя в поселке Стрелка Темрюкского района   согласно технологическому присоединению по техническим условиям № 364-13/вд от 22.03.2013, выданным Бондаренко И.А. Максимальная присоединяемая  мощность   - 15 кВт. (Договор ТП № 40901-13-00111796-1 от 22.03.2013) </t>
  </si>
  <si>
    <t>Техническое перевооружение участка ВЛ-0,4 фидер 3 от КТП 10/0,4 кВ К-9-642 до границы участка заявителя, техническое перевооружение КТП 10/,04 кВ К-9-642 с заменой силового трансформатора мощностью 250 кВА на силовой трансформатор мощность 400 кВА в ст Полтавской Красноармейского района согласно технологическому присоединению по техническим условиям № 185-13/вд от 11.03.2013 выданным Макеровой В.Ф ; № 368-13/вд от 11.03.2013, выданным Макеровой В.Ф. Максимальная присоединяемая мощность по каждому заявителю -15 кВт. (Договор ТП № 40903-13-00110404-1 от 11.03.2013; № 10903-13-00111706-1 от 11.03.2013)</t>
  </si>
  <si>
    <t xml:space="preserve">Строительство участка   ВЛИ-0,4 кВ от КТП 10/0,4 кВ Т-8-733  до границ участков заявителей  в городе Темрюк  Темрюкского района  согласно технологическому присоединению по техническим условиям № 765-13/вд от 23.05.2013 (Логачева Л.Т.), № 766-13/вд от 23.05.2013(Логачева Л.Т.), № 591-13/вд от 16.05.2013 (ЧерненкоВ.М.), № 588-13/вд от 16.05.2013 (Зайцев Н.В.), № 587-13/вд от 23.05.2013 (Ефстафьева В.К.), № 762-13/вд от 23.05.2013 (Титов А.В.) Суммарная максимальная присоединяемая  мощность - 37 кВт. (Договор ТП №10901-13-00115154-1, 10901-13-00115140-1, 40901-13-00121512-1, 40901-13-00121498-1 ,10901-13-00121168-1, 10901-13-00115732-1 от 23.05.2013). </t>
  </si>
  <si>
    <t>Техническое перевооружение участка   ВЛ-0,4кВ  фидер 2  от КТП 10/0,4 кВ СТ-9-451  до опоры №12; замена силового трансформатора мощностью 160 кВА на силовой трансформатор  мощностью 250 кВА  в КТП 10/0,4кВ СТ-9-451  в станице Старотитаровская Темрюкского района  согласно технологическому присоединению по техническим условиям №290-13/вд от 11.03.2013, выданным Дымна А.М. Максимальная присоединяемая  мощность  - 15 кВт. (Договор ТП №10901-13-00111250-1 от 11.03.2013)</t>
  </si>
  <si>
    <t>Техническое перевооружение участка ВЛ-0,4Кв фидер 1 от КТП 10/0,4кВ А-5-475 до опоры №3/4, строительство участка ВЛИ-0,4кВ от опоры №3/4 ВЛ-0,4кВ фидер 1 от КТП 10/0,4кВ А-5-475 до границы участка заявителя, техническое перевооружение КТП 10/0,4кВ А-5-475 с заменой силового трансформатора мощностью 250кВА на силовой трансформатор мощностью 400кВА в поселке Пересыпь Темрюкского района согласно технологическому присоединению по техническим условиям №722-13/вд от 22.05.2013, выданным Гейко С.Н. Максимальная присоединяемая мощность - 15кВт. (Договор ТП №10901-13-00120164-1 от 22.05.2013).</t>
  </si>
  <si>
    <t>Техническое перевооружение  ВЛ-0,4 кВ фидер 1 от КТП 10/0,4 кВ ИЛ-5-557 до опоры № 34, техническое перевооружение КТП 10/0,4кВ ИЛ-5-557 с заменой силового трансформатора мощностью 63  кВА на силовой трансформатор  мощностью 100 кВА  в поселке Ильич Темрюкского района согласно технологическому присоединению  по техническим условиям  № 808-13/вд от 17.05.2013, выданным Макухину Ю.И. Максимальная присоединяемая мощность  - 15 кВт». (Договор ТП №10901-13-00120188-1 от 17.05.2013).</t>
  </si>
  <si>
    <t>Техническое перевооружение ВЛ-0,4кВ фидер 1 от   КТП 10/0,4 кВ А-3-635 до опоры № 17А, строительство участка ВЛИ-0,4кВ от опоры № 17А     ВЛ-0,4 кВ фидер 1 от   КТП 10/0,4 кВ А-3-635  до границы участка заявителя, техническое перевооружение  КТП 10/0,4 кВ А-3-635  с заменой силового трансформатора мощностью 100 кВА на трансформатор мощностью 160 кВА в станице Ахтанизовская  Темрюкского района,  согласно технологическому присоединению по техническим условиям  № 737-13/вд от 28.05.2013, выданным Монахову В.А. Максимальная присоединяемая  мощность - 1 5 кВт. (Договор ТП №10901-13-00121814-1 от 28.05.2013).</t>
  </si>
  <si>
    <t>Техническое перевооружение ВЛ-0,4 кВ фидер 1 от КТП 10/0,4 кВ ТМ-2-204 до  опоры № 2/11, техническое перевооружение ВЛ-0,4 кВ фидер 1 от КТП 10/0,4 кВ ТМ-2-204 от опоры № 2/11 до опоры № 2/14 с созданием полнопроводной сети,  строительство участка ВЛИ-0,4 кВ от опоры № 2/14  до проектируемой дополнительной опоры 2/15  в станице Тамань Темрюкского района  согласно технологическому присоединению по техническим условиям № 852-13/вд от 18.06.2013, выданным  Носкову Е.А. Максимальная присоединяемая  мощность  - 15 кВт. (Договор ТП №10901-13-00121286-1 от 18.06.2013)</t>
  </si>
  <si>
    <t>Техническое перевооружение  ВЛ-0,4 кВ фидер 2 от КТП 10/0,4 кВ П-6-705 до  опоры № 3/3  в станице Петровская Славянского  района  согласно технологическому присоединению по техническим условиям  № 770-13/вд от 19.04.2013, выданным  Дудникову М.П. Максимальная присоединяемая  мощность  - 7 кВт. (Договор ТП №10902-13-00118314-1 от 19.04.2013)</t>
  </si>
  <si>
    <t xml:space="preserve">Техническое перевооружение ВЛИ-0,4 кВ от КТП 10/0,4 кВ ТМ-4-197 фидер 3 до границы участка заявителя, техническое перевооружение КТП 10/0,4 кВ ТМ-4-197 с заменой силового трансформатора мощностью 100 кВА на силовой трансформатор  мощностью 160 кВА  в станице Тамань, Темрюкский район согласно технологическому присоединению  по техническим условиям  № 422-13/вд от 15.03.2013, выданным Хорошилову М.А. Максимальная присоединяемая мощность -  15 кВт. (Договор ТП № з3-09-01-0901-13-01261624 от 15.03.2013) </t>
  </si>
  <si>
    <t>Техническое перевооружение КТП 10/0,4 кВ А-5-472 с заменой силового трансформатора  мощностью 160 кВА  на силовой трансформатор мощностью 250 кВА в поселке «За Родину»  Темрюкского района   согласно технологическому присоединению по техническим условиям № 1873-13/вд от 24.09.2013, выданным Заливчий Ю.В. Максимальная присоединяемая  мощность  – 15 кВт. (Договор ТП №10901-13-00137628-1 от 24.09.2013)</t>
  </si>
  <si>
    <t>Техническое перевооружение КТП 10/0,4кВ ГЛ-5-1034 с заменой силового трансформатора мощностью 160кВА на силовой трансформатор мощностью 250кВА в станице Голубицкая Темрюкского района согласно технологическому присоединению по техническим условиям №991-13/вд от 17.05.2013, выданным Брянцеву Н.И. Максимальная присоединяемая мощность - 15кВт. (Договор ТП №10901-13-00122116-1 от 17.05.2013).</t>
  </si>
  <si>
    <t>Техническое перевооружение КТП 10/0,4кВ НМ-1-130  с заменой силового трансформатора мощностью 100  кВА на силовой трансформатор  мощностью 160 кВА  в станице Новомышастовская  Красноармейского района согласно технологическому присоединению  по техническим условиям №172-13/вд от 05.04.2013, выданным Гамаюнов И.А. Максимальная присоединяемая мощность -  9 кВт. (Договор ТП № 10903-13-00111628-1 от 12.03.2013)</t>
  </si>
  <si>
    <t>Техническое перевооружение КТП 10/0,4 кВ НП-5-589 с заменой силового трансформатора мощностью 100 кВА на силовой трансформатор  мощностью 160 кВА,  техническое перевооружение участка ВЛ-0,4 кВ фидер 3 от КТП 10/0,4кВ НП-5-589 до границы участка заявителя  в хуторе Беликов Славянского района согласно технологическому присоединению  по техническим условиям  № 2042-13/вд от 01.10.2013, выданным Нечаевой Е.И. Максимальная присоединяемая мощность -  15 кВт. (Договор ТП №10902-13-00140888-1 от 01.10.2013)</t>
  </si>
  <si>
    <t>Техническое перевооружение КТП 10/0,4кВ П-4-186 с заменой силового трансформатора мощностью 40 кВА на силовой трансформатор  мощностью 100 кВА в станице Петровская Славянского района согласно технологическому присоединению  по техническим условиям  №474-13/вд от 14.03.2013, выданным Шмелёвой Ю.Д. Максимальная присоединяемая мощность -  8 кВт. (Договор ТП № 33-09-02-0900-13-01281804 от 14.03.2013)</t>
  </si>
  <si>
    <t>Техническое перевооружение участка   ВЛ-0,4 кВ  фидер 1  от КТП 10/0,4 кВ ЗП-5-546 до опоры № 11; техническое перевооружение КТП с с заменой силового трансформатора 100кВА на силовой трансформатор 160 кВА в поселке Батарейка Темрюкского  района  согласно технологическому присоединению по техническим условиям № 1199-13/вд от 04.06.2013, выданным Смагиной И.А. Максимальная присоединяемая  мощность  - 15 кВт. (Договор ТП №10901-13-00125134-1 от 06.06.2013)</t>
  </si>
  <si>
    <t>Техническое перевооружение  участка ВЛ-0,4 кВ фидер 1 от КТП  10/0,4 кВ Ф-5-506   до  опоры № 8 с созданием полнопроводной сети, строительство участка ВЛИ-0,4 кВ от опоры № 8 ВЛ-0,4 кВ фидер 1 от КТП 10/0,4 кВ Ф-5-506 до границ  участков  заявителей в поселке Приморский  Темрюкского района  согласно технологическому присоединению по техническим условиям  № 1070-13-13/вд, № 1062-13/вд от 31.05.2013, выданным Самощенко П.А., № 1042-13/вд  от 31.05.2013, выданным Шекуновой Т.М., № 1063-13/вд от 31.05.2013, выданным Чибышевой Н.С. Суммарная максимальная присоединяемая  мощность – 38 кВт. (Договор ТП №10901-13-00124090-1, №10901-13-00124112-1, №10901-13-00124096-1, №10901-13-00124078-1 от 31.05.2013).</t>
  </si>
  <si>
    <t>Техническое перевооружение  участка ВЛ-0,4 кВ фидер 3 от КТП  10/0,4 кВ К-9-631  до  опоры № 2/20А, техническое перевооружение КТП 10/0,4кВ К-9-631  с заменой силового трансформатора мощностью 250  кВА на силовой трансформатор  мощностью 400 кВА  в станице Полтавская Красноармейского района  согласно технологическому присоединению по техническим условиям  № 645-13/вд от 11.04.2013 (Левин В.Н.), № 795-13/вд от 07.05.2013 (Проскурина Л.Н.) Суммарная максимальная присоединяемая  мощность – 20 кВт. (Договор ТП №10903-13-00116868-1 от 11.04.2013)</t>
  </si>
  <si>
    <t>Техническое перевооружение КТП 10/0,4 кВ П-4-327 с заменой силового трансформатора мощностью 160 кВА на силовой трансформатор  мощностью 250 кВА,  техническое перевооружение участка ВЛ-0,4 кВ фидер 2 от КТП 10/0,4кВ П-4-327 от опоры № 12 до границы участка заявителя с созданием полнопроводной сети  в станице Петровская Славянского района согласно технологическому присоединению  по техническим условиям  № 1792-13/вд от 14.08.2013, выданным Лешко С.В. Максимальная присоединяемая мощность -  15 кВт. (Договор ТП №10902-13-00135734-1 от 14.08.2013), по техническим условиям № 1405-13/вд от 26.07.2013, выданным ООО «Прайд». Максимальная присоединяемая мощность -  13 кВт. (Договор ТП №40902-13-00129321-1 от 26.07.2013)</t>
  </si>
  <si>
    <t>Техническое перевооружение КТП 10/0,4кВ ГЛ-3-83 с заменой силового трансформатора мощностью 100  кВА на силовой трансформатор  мощностью 160 кВА  в станице Голубицкая Темрюкского района согласно технологическому присоединению  по техническим условиям  № 516-13/вд от 26.03.2013, выданным Кривобоковой О.А. Максимальная присоединяемая мощность -  15 кВт. (Договор ТП № 10901-13-00114206-1 от 26.03.2013)</t>
  </si>
  <si>
    <t>Замена силового трансформатора мощностью 100 кВА на силовой трансформатор  мощностью 160 кВА  в КТП 10/0,4кВ К-1-606 в с. Полтавская Красноармейского района согласно технологическому присоединению  по техническим условиям  №1752-12/вд от 11.12.2012, выданным Самолетову С.Н. №1757-12/вд от 11.12.2012, выданным Мананко И.А.  Максимальная присоединяемая мощность по каждому заявителю -  15 кВт. (Договор ТП № 10903-12-00097902-1 от 11.12.2012; № 10903-12-00097912-1 от 11.12.2012)</t>
  </si>
  <si>
    <t>Строительство КТП 6/0,4 кВ с силовым трансформатором 100 кВА от ВЛ-6 кВ ПБ-1, строительство ВЛ-0,4 кВ от проектируемой КТП до границы участка заявителя в поселке Прибрежный Славянского района согласно технологическому присоединению  по техническим условиям №1973.1-12/вд от 15.11.2012, выданным Сиротенко В.Н.; № 1973.1-12/вд от 15.11.2012, выданным Цепкало А.В.; №1973.3-12/вд от 22.11.2012, выданным Григорьеву А.В.; № 1973.4-12/вд от 23.11.2012, выданным Гребёнкину В.В.; № 1973.5-12/вд от 23.11.2012, выданным Сулеймановой А.И.; №1973.6-12/вд от 19.11.2012, выданным Объедко Д.В. Максимальная присоединяемая мощность - 15кВт. (Договор ТП №40902-12-00099248-1 от 04.11.2012, №40902-00099252-1 от 15.11.2012; №40902-12-00099230-1 от 19.11.2012; №40902-12-00099262-1 от 22.11.2012; №40902-12-00099266-1 от 23.11.2012; №40902-12-00099246-1 от 23.11.2012; № 40902-12-00099226-1 от 04.12.2012)</t>
  </si>
  <si>
    <t>Строительство участка ВЛ-10кВ ЧМ-5, КТП-10/0,4кВ, ВЛИ-0,4кВ от проектируемой КТП-10/0,4кВ, в пос. Веселовка, Темрюкского района, согласно технологическому присоединению по техническим условиям №1600-13/вд от  07.05.2013, выданным Бережному М.П. Максимальная присоединяемая  мощность по каждому объекту - 15 кВт (Договор ТП № 40901-13-00117854-1 от 06.07.2013).</t>
  </si>
  <si>
    <t>Строительство участка ВЛ-6 кВ от ВЛ-6 кВ КУ-3, ТП 10/0,4кВ,  ВЛИ-0,4кВ от проектируемой   ТП 10/0,4 кВ до границ участков заявителей  в поселке Светлый Путь Темрюкского  района  согласно технологическому присоединению по техническим условиям №2179-12/вд от 10.12.201 (Кушнарева Н.М.),  №2092-12/вд от 10.12.2012 (Сухой И.В.), №2090-12/вд от 10.12.2012 (Чепурина Е.М.), №2094-12/вд от 10.12.2012 (Зудина А.А.), №2087-12/вд от 10.12.2012 (Чубарь В.Л.), №2091-12/вд от 10.12.2012 (Сухая Т.Г.). Максимальная присоединяемая  мощность каждого заявителя - 15 кВт. (Договор ТП № 10901-12-00102108-1 от 10.12.2012; 10901-12-00100812-1 от 10.12.2012; 10901-12-00100808-1 от 10.12.2012; №10901-12-00100792-1 от 10.12.2012; №10901-12-00100800-1 от 10.12.2012; № 10901-12-00100820-1 от 10.12.2012).</t>
  </si>
  <si>
    <t>Строительство участка ВЛ-10 кВ от ВЛ-10 кВ Ц-4-1108 ТП 10/0,4 кВ в поселке Совхозный Славянского района  согласно технологическому присоединению по техническим условиям № 725-13/вд от 08.05.2013(Владыка А.Н.), № 727-13/вд от 25.04.2013 (Бобенко Т.В.), № 724-13/вд от 07.09.2013 (Борисов В.А.), № 720-13/вд от 07.05.2013 (Селезнев А.В.), № 729-13/вд от 24.04.2013 Устина Н.В., № 722-13/вд от 17.04.2013 (Ковтун В.) Суммарная максимальная присоединяемая  мощность - 49 кВт. (Договор ТП № 10902-13-00117946-1 от  08.05.2013; 10902-13-00117880-1от 25.04.2013; 10902-13-00117866-1 от 07.05.2013; 10902-13-00118294-1 от 24.04.2013; 10902-13-00117936-1 от 24.04.2013; 10902-13-00117858-1 от 17.04.2013)</t>
  </si>
  <si>
    <t>Строительство участка ВЛИ-0,4 кВ Ф-(проектируемый) от КТП 10/0,4 кВ Ч-1-531 до границ участков  заявителя Стариков Ю.Н. согласно ТУ № 06-01/0068-14; заявителя Семенова И.Ф. согласно ТУ № 06-01/0095-14; заявителя Сидошенко С.М. согласно ТУ № 06-01/0074-14; заявителя Духов И.Р. согласно ТУ № 06-01/0051-14; заявителя Феденко Т.М. согласно ТУ № 06-01/0054-14; заявителя Оковитый Е.О. согласно ТУ № 06-01/0057-14; заявителя Руденко И.И. согласно ТУ № 06-01/0055-14; заявителя Троегубов Ю.В. согласно ТУ № 06-01/0056-14; заявителя Жеглов С.В. согласно ТУ 06-01/0053-14; заявителя Ворошило Д.Г. согласно ТУ № 06-01/0049-14; заявителя Семенов Д.И. согласно ТУ № 06-01/0069-14; заявителя Скрипник Н.И. согласно ТУ № 06-01/0096-14; заявителя Павлик С.Д. согласно ТУ 06-01/0094-14, заявителя Мезелев В.М. согласно ТУ №06-01/0073-14 в целях электроснабжения объектов по адресу: Славянский район, охотбаза Лозовская. Суммарная максимальная мощность присоединяемых энергопринимающих устройств - 54кВт. (Договор ТП №40902-14-00164386-1 от 10.04.2014, №40902-14-00169760-1 от 11.04.2014, №40902-14-00165044-1 от 11.04.2014, №40902-14-00163092-1 от 05.03.2014, №40902-14-00162976-1 от 05.03.2014, №40902-14-00163084-1 от 05.03.2014, №40902-14-00163074-1 от 05.03.2014, №40902-14-00162982-1 от 05.03.2014, №40902-14-00163088-1 от 05.03.2014, №40902-14-00162636-1 от 05.03.2014, №40902-14-00164380-1 от 25.03.2014, №40902-14-00169756-1 от 08.05.2014, №40902-14-00169804-1 от 05.05.2014, №40902-14-00164900-1 от 22.04.20104)</t>
  </si>
  <si>
    <t>Строительство участка   ВЛИ-0,4 кВ от КТП 10/0,4 кВ Т-8-733  до границ участков заявителей  в городе Темрюк  Темрюкского района  согласно технологическому присоединению по техническим условиям № 1117-13/вд от 31.05.2013, выданным Шевинской В.А. Максимальная присоединяемая  мощность - 5 кВт. (Договор ТП №10901-13-00124040-1 от 31.05.2013)</t>
  </si>
  <si>
    <t>Строительство участка ВЛИ-0,4кВ от опоры №1/3 ВЛ-0,4кВ фидер 2 от КТП 10/0,4кВ АН-3-437 до проектируемой дополнительной опоры №1/3А  в станице Анастасиевская  Славянского района согласно технологическому присоединению по техническим условиям  №2870-13/вд от 24.12.2013, выданным Бобик В. М. Максимальная присоединяемая  мощность - 7 кВт. (Договор ТП №10902-13-00153914-1 от 24.12.2013)</t>
  </si>
  <si>
    <t>Строительство  участка  ВЛИ-0,4 кВ от опоры № 3 ВЛ-0,4 кВ от КТП НМ-1-131 до границы  участка заявителя в станице Новомышастовская Красноармейского района  согласно технологическому присоединению по техническим условиям  №2284-12/вд от 27.12.2012, выданному Литвиновой С.С. Максимальная присоединяемая  мощность  - 5 кВт. (Договор ТП №10903-12-001044901-1 от 27.12.2013)</t>
  </si>
  <si>
    <t>Строительство участка ВЛИ-0,4 кВ от опоры №9  ВЛ-0,4 кВ фидер 2  КТП 10/0,4кВ МИ-1-645 до границы участка заявителя в хуторе Трудобеликовский  Красноармейского района,  согласно технологическому присоединению по техническим условиям  № 003-13/вд от 29.01.2013, выданным  Нороян С.М. Максимальная присоединяемая  мощность - 5 кВт. (Договор ТП № 10903-13-00107186-1 от 06.06.2012)</t>
  </si>
  <si>
    <t>Строительство участка   ВЛИ-0,4 кВ от опоры №1/7 ВЛ-0,4 кВ от КТП 10/0,4 кВ ГЛ-5-195 до границы участка заявителя, техническое перевооружение ВЛ-0,4 кВ фидер 3 от КТП 10/0,4 кВ ГЛ-5-195 до опоры №1/7 в станице Голубицкая Темрюкского  района  согласно технологическому присоединению по техническим условиям № 712-13/вд от 14.05.2013, выданным Грибанов В.И. Максимальная присоединяемая  мощность  - 10 кВт. (Договор ТП №10901-13-00117808-1 от 14.05.2013)</t>
  </si>
  <si>
    <t>Строительство  участка ВЛИ-0,4 кВ  от  опоры № 15 ВЛ-0,4 кВ фидер 4 от КТП  10/0,4 кВ А-1-411  до границы участка заявителя в станице Анастасиевская Славянского района  согласно технологическому присоединению по техническим условиям  № 1831-13/вд от 28.08.2013, выданным Киракосян Г.А. Максимальная присоединяемая  мощность - 7 кВт. (Договор ТП №10902-13-00136980-1 от 28.08.2013)</t>
  </si>
  <si>
    <t>Строительство участка ВЛИ-0,4 кВ от опоры № 2/7  ВЛ-0,4 кВ фидер 1  КТП 6/0,4 кВ КУ-11-107 до границы участка заявителя в станице Курчанская  Темрюкского района,  согласно технологическому присоединению по техническим условиям  № 1966-13/вд от 03.10.2013, выданным  Боленок И.М. Максимальная присоединяемая  мощность –5 кВт. (Договор ТП №10901-13-00140228-1 от 03.10.2013)</t>
  </si>
  <si>
    <t>Строительство участка ВЛИ-0,4 кВ от опоры №3 ВЛ-0,4 кВ фидер 2 от КТП 10/0,4 кВ А-3-421 до проектируемой дополнительной опоры № 3А в станице Анастасиевская Славянского района согласно технологическому присоединению по техническим условиям № 06-01/0041-14 от 20.02.2014, выданным Щулькиной С.О. Максимальная присоединяемая мощность - 15 кВт. (Договор ТП №40902-14-00161704-1 от 20.02.2014)</t>
  </si>
  <si>
    <t>Строительство участка  ВЛИ-0,4 кВ от опоры № 3 ВЛ-0,4 кВ фидер 2 от КТП Ц-2-08 до границы участка заявителя;  строительство ТП 10/0,4 кВ;  участка ВЛ-10 кВ от опоры № 64 ВЛ-10 кВ Ц-2 до проектируемой ТП 10/0,4 кВ; разукрупнение ВЛ-0,4 кВ от КТП Ц-2-08 и перевод нагрузок на проектируемую ТП  в поселке Совхозный Славянского  района  согласно технологическому присоединению по техническим условиям №2372-12/вд от 14.01.2013, выданным Левченко Д.К.   Максимальная присоединяемая  мощность - 15 кВт. (Договор ТП № 10901-12-00106256-1 от 14.01.2013)</t>
  </si>
  <si>
    <t>Строительство участка ВЛИ-0,4кВ от опоры № (определить проектом) ВЛ-0,4кВ фидер 2 КТП 10/0,4кВ МИ-1-501 до границы участка заявителя в хуторе Трудобеликовский Красноармейского района, согласно технологическому присоединению по техническим условиям №866-13/вд от 21.05.2013, выданным Ледневу Г.Г. Максимальная присоединяемая мощность - 15кВт. (Договор ТП №10903-13-00121224-1 от 21.05.2013).</t>
  </si>
  <si>
    <t>Строительство участка ВЛИ-0,4 кВ от опоры № 1 ВЛ-0,4 кВ Ф-1 КТП 10/0,4 кВ А-1-650 до границы участка  заявителя Иванчук В.А. согласно ТУ № 06-01/0042-14 в целях электроснабжения объекта по адресу: Славянский район, ст. Анастасиевская, ул. Коммунистическая, д.1/2. Максимальная мощность присоединяемых энергопринимающих устройств - 15кВт. (Договор ТП №40902-14-00162180-1 от 27.02.2014)</t>
  </si>
  <si>
    <t>Строительство участка ВЛИ-0,4 кВ от  опоры № 3/20 ВЛ-0,4 кВ фидер 1 от КТП 6/0,4 кВ КУ-11-47  до границы участка заявителя в станице Курчанская Темрюкского района   согласно технологическому присоединению по техническим условиям  № 2395-13/вд от 29.10.2013, выданным  Слепову В.Г.  Максимальная присоединяемая  мощность -  15 кВт. (Договор ТП №10901-13-00145148-1 от 29.10.2013)</t>
  </si>
  <si>
    <t>Строительство  участка ВЛИ-0,4 кВ  от  опоры №24 ВЛ-0,4 кВ фидер 3 от КТП  10/0,4 кВ СТ-9-450  до границы участка заявителя в станице Старотитаровская Темрюкского района  согласно технологическому присоединению по техническим условиям  №2778-13/вд от 05.12.2013, выданным Менчайко Н.Н. Максимальная присоединяемая  мощность - 5 кВт. (Договор ТП №10901-13-00152228-1 от 05.12.2013)</t>
  </si>
  <si>
    <t>Строительство участка   ВЛИ-0,4 от опоры № 9Б ВЛ-0,4 кВ фидер 3 от КТП 10/0,4 кВ СТ-5-1180  до границы  участка заявителя  в станице Старотитаровская   Темрюкского района  согласно технологическому присоединению по техническим условиям № 2293-13/вд от 31.10.2013, выданным Индивидуальному предпринимателю Погиба Виктор Григорьевич. Максимальная присоединяемая  мощность  - 15 кВт. (Договор ТП №40901-13-00145132-1 от 31.10.2013)</t>
  </si>
  <si>
    <t>Строительство участка ВЛИ-0,4 кВ от ВЛ-10 кВ ЗП-9, ТП 10/0,4 кВ с трансформатором мощностью 250 кВА, ВЛИ-0,4 кВ от проектируемой ТП 10/0,4 кВ до границ участков заявителя в поселке Кучугуры Темрюкского района сгласно технологическому присоединению по техническим условиям № 2140.1-12/вд - 2140.11-12/вд, 2140.13-12/вд - 2140.34-12/вд, выданным 12.12.2012 Малуха А.В. Суммарная максимальная присоединяемая мощность - 170 кВт. (Договор ТП № 10901-12-00101308-1, №10901-12-00101300-1, №10901-12-00101232-1, №10901-12-00101298-1, №10901-12-00101180-1, № 10901-12-00101220-1, №10901-12-00101254-1, №10901-12-00101314-1, №10901-12-00101274-1, №10901-12-00101286-1, №10901-12-00101294-1, №10901-12-00101260-1, №10901-12-00101336-1, №10901-12-00101202-1, №10901-12-00101362-1, № 10901-12-00101364-1, №10901-12-00101326-1, №10901-12-00101378-1, №10901-12-00101330-1, №10901-12-00101354-1, №10901-12-00101342-1, №10901-12-00101370-1, №10901-12-00101358-1, № 10901-12-00101346-1, №10901-12-00101334-1, №10901-12-00101288-1, №10901-12-00101328-1, №10901-12-00101238-1, № 10901-12-00101304-1, №10901-12-00101252-1, №1090112-00101266-1, №10901-12-00101340-1, №10901-12-00101338-1 от 12.12.2012)</t>
  </si>
  <si>
    <t>Строительство  участка ВЛИ-0,4 кВ  от  КТП  10/0,4 кВ СК-9-457  до границы участка заявителя в поселке Стрелка Темрюкского района  согласно технологическому присоединению по техническим условиям  № 1587-13/вд от 23.07.2013, выданным Похилько П.Г.  Максимальная присоединяемая  мощность - 15 кВт. (Договор ТП №40901-13-00132436-1 от 23.07.2013)</t>
  </si>
  <si>
    <t>Строительство участка   ВЛИ-0,4 кВ от КТП 10/0,4 кВ Т-8-733  до границы участка заявителя  в городе Темрюк  Темрюкского района  согласно технологическому присоединению по техническим условиям № 678-13/вд от 19.04.2013 (Лавренко В.В.), № 676-13/вд от 19.04.2013 (Колесникова О.Н.), № 594-13/вд от 25.04.2013 (Гурдова Л.А.), № 680-13/вд от 08.05.2013
 (Рогоза Л.А.). Суммарная максимальная присоединяемая  мощность  - 38 кВт. (Договор ТП № 10901-13-00116832-1 10901-13-00116858-1 10901-13-00115148-1 10901-13-00116852-1 от 19.04.2013)</t>
  </si>
  <si>
    <t>Строительство участка   ВЛИ-0,4 кВ от КТП 10/0,4 кВ Т-8-733  до границ участков заявителей  в городе Темрюк  Темрюкского района  согласно технологическому присоединению по техническим условиям № 1299-13/вд от 18.07.2013 (Кириченко С.П.), № 1303-13/вд от 18.07.2013 (Кириченко С.П.), № 1301-13/вд от 05.08.2013 (Енин В.А.). Суммарная максимальная присоединяемая  мощность  - 16 кВт. (Договор ТП 10901-13-00126602-1 от 18.07.2013 (Кириченко С.П.), №10901-13-00126608-1 от 18.07.2013 (Кириченко С.П.), №10901-13-00126600-1 от 05.08.2013 (Енин В.А.)</t>
  </si>
  <si>
    <t>Строительство участка   ВЛИ-0,4 кВ от КТП 10/0,4 кВ Т-8-733  до границ участков заявителей  в городе Темрюк  Темрюкского района по ТЗ №523/вд,  согласно технологическому присоединению по техническим условиям № 1321-13/вд от 02.07.2013 (Топчева Т.В.), № 760-13/вд от 18.06.2013 (Лучшев Д.М.). Максимальная присоединяемая  мощность по каждому заявителю  - 5  кВт. (Договор ТП №10901-13-00127122-1 от 02.07.2013 (Топчева Т.В.), №40901-13-00124730-1 от 18.06.2013 (Лучшев Д.М.)</t>
  </si>
  <si>
    <t>Строительство участка   ВЛИ-0,4 кВ от опоры № 3/7 ВЛ-0,4 кВ  фидер 1  от КТП 10/0,4 кВ ТМ-5-213  до границы участка заявителя  в станице Тамань  Темрюкского района  согласно технологическому присоединению по техническим условиям № 1402-13/вд от 08.07.2013, выданным Зайцевой В.Б. Максимальная присоединяемая  мощность  - 15 кВт. (Договор ТП №10901-13-00128628-1 от 08.07.2013)</t>
  </si>
  <si>
    <t>Строительство участка ВЛИ-0,4 кВ  от  опоры №13 ВЛ-0,4кВ фидер 1 от КТП 10/0,4 кВ Ф-3-606  до границы участка заявителя в поселке Сенной  Темрюкского района  согласно технологическому присоединению по техническим условиям № 1307-13/вд от 02.07.2013, выданным Козлову А.С. Максимальная присоединяемая  мощность  – 15 кВт. (Договор ТП №40901-13-00126974-1 от 02.07.2013)</t>
  </si>
  <si>
    <t>Строительство участка ВЛИ-0,4 кВ от опоры № 18 ВЛ-0,4 кВ фидер 1 от КТП СТ-5-297 до границы участка заявителя, техническое перевооружение участка   ВЛ-0,4кВ  фидер 1  от КТП 10/0,4 кВ СТ-5-297  от опоры № 5 до опоры № 18  с созданием полнопроводной сети, техническое перевооружение КТП 10/0,4 кВ СТ-5-297 с заменой силового трансформатора мощностью 160 кВА на силовой трансформатор мощностью 250 кВА   в станице Старотитаровская Темрюкского  района  согласно технологическому присоединению по техническим условиям  № 1438-13/вд от 01.08.2013, выданным  Шплатовой С.И. Максимальная присоединяемая  мощность  - 15 кВт. (Договор ТП №10901-13-00131818-1 от 01.08.2013)</t>
  </si>
  <si>
    <t>Строительство участка ВЛИ-0,4 кВ от поры № 21 до границы участка заявителя, техническое перевооружение участка   ВЛ-0,4 кВ  фидер 1  от КТП 10/0,4 кВ Ц-8-624 до опоры № 21 в поселке Прибрежный Славянского района  согласно технологическому присоединению по техническим условиям № 1729-13/вд от 07.08.2013, выданным Курбанову А.Ш. Максимальная присоединяемая  мощность  - 15 кВт. (Договор ТП №10902-13-00134306-1 от 07.08.2013)</t>
  </si>
  <si>
    <t>Строительство участка ВЛИ-0,4 от опоры №3 ВЛ-0,4кВ фидер 1 от  КТП 10/0,4кВ ГЛ-3-1035 до границы участка заявителя в  станице Голубицкая  Темрюкского района  согласно технологическому присоединению по техническим условиям № 1137-13/вд от 14.06.2013, выданным Граматикопуло М.М. Максимальная присоединяемая  мощность  - 15 кВт. (Договор ТП №10901-13-00125154-1 от 14.06.2013)</t>
  </si>
  <si>
    <t>Строительство  участка   ВЛИ-0,4 кВ   фидер 1  от опоры № 1/5 ВЛ-0,4 кВ от КТП 10/0,4 кВ СТ-1-318  до границы участка заявителя,  техническое перевооружение КТП 10/0,4 кВ СТ-1-318 с заменой силового трансформатора мощностью 100 кВА на трансформатор мощностью 160 кВА  в станице Старотитаровская Темрюкского района по ТЗ № 630/вд, согласно технологическому присоединению по техническим условиям № 1453-13/вд от 16.07.2013, выданным Тамашиной Н.Х. Максимальная присоединяемая  мощность  - 5 кВт. (Договор ТП №10901-13-00130618-1 от 16.07.2013)</t>
  </si>
  <si>
    <t>Строительство участка ВЛИ-0,4 кВ от ВЛ-0,4 кВ фидер 2 от КТП 10/0,4 кВ П-8-608 от опоры № 8  до границы участка заявителя  в станице Петровская Славянского района согласно технологическому присоединению по техническим условиям  № 2923-13/вд от 25.12.2013, выданным  Самофал Р.В. Максимальная присоединяемая  мощность - 15 кВт. (Договор ТП №40902-13-00154674-1 от 25.12.2013)</t>
  </si>
  <si>
    <t>Строительство участка ВЛИ-0,4 кВ от опоры № 1/3 ВЛ-0,4кВ фидер 1 КТП 10/0,4кВ Г-7-140 до границы участка заявителя в х. Прикубанском Красноармейского района по техническим условиям №2130-13/вд от 01.10.2013, выданным Смирнову Д.Г. Максимальная присоединяемая мощность - 5кВт. (Договор ТП №10903-13-00142312-1 от 01.10.2013)</t>
  </si>
  <si>
    <t>Строительство участка ВЛИ-0,4 кВ от опоры № 6 ВЛ-0,4 кВ Ф-1  КТП-6/0,4 кВ ПБ-1-900 согласно ТУ № 06-01/0097-14  до границы участка  заявителя Марахиной А.К. по адресу: Славянский район, пос. Кучугуры, участок № 115. Максимальная мощность энергопринимающих устройств - 15кВт. (Договор ТП №40902-14-00169754-1 от 07.05.2014)</t>
  </si>
  <si>
    <t>Техническое перевооружение КТП-10/0,4кВ КИ-7-418 с заменой силового трансформатора мощностью 60кВА на силовой трансформатор мощностью 160кВА в станице Полтавская Красноармейского района согласно технологическому присоединению по техническим условиям №2356-12/вд от 15.01.2013, выданным Морарь С.И. Максимальная присоединяемая мощность - 7кВт. (Договор ТП №10903-12-000106642-1 от 15.01.2013),  по техническим условиям №193-13/вд от 20.02.2013, выданным Ковалеву А.И. Максимальная присоединяемая мощность - 7кВт. (Договор ТП №10903-13-00110128-1 от 21.02.2013)</t>
  </si>
  <si>
    <t>Строительство участка ВЛИ-0,4 кВ от опоры № 18 ВЛ-0,4 кВ Ф-1 КТП 6/0,4 кВ ПБ-1-900 до границы участка  заявителя Курчук Е.А. согласно ТУ № 06-01/0081-14 в целях электроснабжения объекта по адресу: Славянский район, п. Кучугуры, прим: участок № 24/5. Максимальная мощностьприсоединяемых энергопринимающих устройств - 15кВт. (Договор ТП №40902-14-00168006-1 от 16.04.2014)</t>
  </si>
  <si>
    <t>Строительство участка ВЛИ-0,4 кВ от опоры № ¼ ф-1 от КТП ПБ 1-1112 до гр уч-ов заявителей проектируемой ВЛИ-0,4 по ТЗ № 226/вд  до границы участка  заявителя Чабанец С.Л. согласно ТУ № 06-01/0085-14 в целях электроснабжения объекта по адресу: Славянский  район, п. Кучугуры прим: участок № 60. Максимальная мощность присоединяемых энергопринимающих устройств - 15кВт. (Договор ТП №40902-14-00168022-1 от 04.04.2014)</t>
  </si>
  <si>
    <t>Техническое перевооружение участка   ВЛ-0,4 кВ  фидер 1  от КТП 10/0,4 кВ П-4-761  до опоры № 21А в станице Петровская Славянского района  согласно технологическому присоединению по техническим условиям  № 028-13/вд от 19.02.2013, выданным Терещенко В.Т. Максимальная присоединяемая  мощность  - 8 кВт. (Договор ТП № 10902-13-00107198-1 от  19.02.2013)</t>
  </si>
  <si>
    <t>Техническое перевооружение  участка ВЛ-0,4 кВ от  КТП 10/0,4кВ Т-10-131 фидер 2 в городе Темрюк Темрюкского района до опоры № 20, техническое перевооружение с заменой силового трансформатора 100 кВА на 160 кВА  согласно технологическому присоединению по техническим условиям  № 256-13/вд от 21.03.2013, выданным  Клевцову В.В.; № 155-13/вд от 21.03.2013, выданным  Стадницкому А.П. Максимальная присоединяемая  мощность - 20 кВт. (Договор ТП № 10901-13-00109320-1 от 21.03.2013, №10901-13-00110520-1 от 26.03.2013)</t>
  </si>
  <si>
    <t>Техническое перевооружение КТП 10/0,4кВ И-7-486с заменой силового трансформатора мощностью 160  кВА на силовой трансформатор  мощностью 250 кВА  в станице Ивановская  Красноармейского района согласно технологическому присоединению  по техническим условиям № 157-13/вд от 21.02.2013, выданным Водолазскому Ю.И. Максимальная присоединяемая мощность -  15 кВт. (Договор ТП № 40903-13-00110592-1 от 21.02.2013)</t>
  </si>
  <si>
    <t>Техническое перевооружение ВЛ-0,4/кВ фидер 1 от КТП 10/0,4кВ НМ-3-146 до опоры №1/5, техническое перевооружение от опоры №1/5 до опоры №1/16Б с созданием полнопроводной сети , строительство участка ВЛИ-0,4кВ от опоры №1/16Б до границы участка заявителя, техническое перевооружение КТП 10/0,4кВ НМ-3-146 с заменой силового трансформатора мощностью 63кВА на силовой трансформатор мощностью 100кВА в станице Новомышастовская Красноармейского района согласно технологическим присоединениям по техническим условиям №975-13/вд от 28.05.2013, выданным Карпенко И.В. Максимальная присоединяемая мощность - 15кВт. (Договор ТП №10903-13-00122620-1 от 28.05.2013).</t>
  </si>
  <si>
    <t>Техническое перевооружение ВЛ-0,4кВ  фидер 1 от  КТП 10/0,4 кВ ПФ-1-36  до опоры №1/1  с созданием полнопроводной сети, строительство  участка   ВЛИ-0,4 кВ от опоры №1/1 ВЛ-0,4 кВ  фидер 1 от КТП 10/0,4 кВ ПФ-1-36 до границы участка заявителя в хуторе Маевский  Славянского района согласно технологическому присоединению по техническим условиям № 1623-13/вд от 22.07.2013 выданным Мизанову В.Н Максимальная присоединяемая  мощность  – 15 кВт. (Договор ТП №10902-13-00132506-1 от 22.07.2013)</t>
  </si>
  <si>
    <t>Техническое перевооружение  ВЛ-0,4 кВ фидер 2 КТП  10/0,4 кВ И-9-219 до опоры №2 с созданием полнопроводной сети в станице Ивановская  Красноармейского района  согласно технологическим  присоединениям  по техническим условиям  №2434-13/вд от 24.10.2013, выданным Подгурской М.В. Максимальная присоединяемая  мощность - 15 кВт. (Договор ТП №10903-13-00145782-1 от 24.10.2013)</t>
  </si>
  <si>
    <t>Техническое перевооружение КТП 10/0,4 кВ К-14-702 с заменой силового трансформатора мощностью 250 кВА на силовой трансформатор  мощностью 400 кВА в станице Полтавская  Красноармейского района по согласно технологическому присоединению по техническим условиям № 1933-13/вд от 12.09.2013, выданным Ларичеву В.В. Максимальная присоединяемая  мощность  – 5  кВт. (Договор ТП №10903-13-00139510-1 от 12.09.2013)</t>
  </si>
  <si>
    <t>Техническое перевооружение КТП 10/0,4кВ ГЛ-3-138 с заменой силового трансформатора мощностью 160  кВА на силовой трансформатор  мощностью 250 кВА  в станице Голубицкая Темрюкского района согласно технологическому присоединению  по техническим условиям  № 1324-13/вд от 02.07.2013, выданным Каныгиной Л.М. Максимальная присоединяемая мощность -  15 кВт. (Договор ТП № 10901-13-00128344-1 от 02.07.2013)</t>
  </si>
  <si>
    <t>Техническое перевооружение КТП 10/0,4 ГЛ-5-93 с заменой силового трансформатора мощностью 160 кВА на силовой трансформатор мощностью 250кВА в станице Голубицкая Темрюкского района согласно технологическому присоединению по техническим условиям № 615-13/вд от 10.04.2013, выданным Касьян В.В. Максимальная присоединяемая мощность -15 кВт. (Договор ТП № 10901-13-00116466-1 от 29.03.2013)</t>
  </si>
  <si>
    <t>Техническое перевооружение КТП 10/0,4кВ К-8-655  с заменой силового трансформатора мощностью 160  кВА на силовой трансформатор  мощностью 250 кВА  в станице Полтавская Красноармейского района согласно технологическому присоединению  по техническим условиям  № 642-13/вд от 17.04.2013, выданным Шумченко Н.И. Максимальная присоединяемая мощность -  15 кВт. (Договор ТП №10900-13-00116870-1 от 17.04.2013)</t>
  </si>
  <si>
    <t>Техническое перевооружение КТП 10/0,4 кВ М-5-908 с заменой силового трансформатора мощностью 160  кВА  на силовой трансформатор  мощностью  250  кВА,  техническое перевооружение ВЛ-0,4 кВ фидер 2 от КТП 10/0,4 кВ М-5-908  до опоры № 9, в станице Марьянская Красноармейского района согласно технологическому присоединению  по техническим условиям № 769-13/вд от 18.04.2013, выданным Пивень А.А. Максимальная присоединяемая мощность -  7 кВт. (Договор ТП №10903-13-00118300-1 от 18.04.2013)</t>
  </si>
  <si>
    <t>Техническое перевооружение КТП 10/0,4кВ НС-11-999 с заменой силового трансформатора мощностью 100кВА на силовой трансформатор мощностью 160кВА в станице Старонижестеблиевская Красноармейского района согласно технологическому присоединению по техническим условиям №775-13/вд от 23.05.2013, выданным Петренко Е.А. Максимальная присоедияемая мощность - 9кВт. (Договор ТП №10903-13-00121804-1 от 23.05.2013).</t>
  </si>
  <si>
    <t>Техническое перевооружение КТП 10/0,4кВ Т-10-6 с заменой силового трансформатора мощностью 160  кВА на силовой трансформатор  мощностью 250 кВА  в г. Темрюк Темрюкского района согласно технологическому присоединению  по техническим условиям  № 191-13/вд от 23.04.2013, выданным Дибров Ю.А. Максимальная присоединяемая мощность -  15 кВт. (Договор ТП №10901-12-00111700-1 от 23.04.2013)</t>
  </si>
  <si>
    <t>Техническое перевооружение  участка ВЛ-0,4 кВ фидер 1 от  КТП  10/0,4 кВ Т-6-21  до опоры №2/12; техническое перевооружение  КТП 10/0,4кВ Т-6-21 с заменой силового трансформатора мощностью 60  кВА на силовой трансформатор  мощностью 100 кВА в городе Темрюк Темрюкского  района  согласно технологическому присоединению по техническим условиям  №369-13/вд от 05.03.2013, выданным  Ляшко А.Г., №270-13/вд от 05.03.2013, выданным Ламака В.М. Суммарная максимальная присоединяемая  мощность - 20 кВт. (Договор ТП № 10901-13-00111676-1 от 05.03.2013; № 10901-13-00111248-1 от 05.03.2013)</t>
  </si>
  <si>
    <t>Техническое перевооружение участка   ВЛ-0,4кВ  фидер 2 от  КТП 10/0,4кВ П-5-136  от опоры №5/1 до опоры № 5/8 с созданием полнопроводной сети  в станице Новомышастовская Красноармейского района  согласно технологическому присоединению по техническим условиям №2847-13/вд от 12.12.2013, выданным Пикало В.А. Максимальная присоединяемая  мощность  - 15 кВт. (Договор ТП №10903-13-00152970-1 от 12.12.2013)</t>
  </si>
  <si>
    <t>Техническое перевооружение участка ВЛ-0,4 кВ фидер 2 от КТП 10/0,4 кВ П-6-537 до опоры №14, техническое перевооружение КТП 10/0,4 кВ П-6-537 с заменой силового трансформатора мощностью 100кВА на силовой трансформатор мощностью 160 кВА в станице Петровская Славянского района, согласно технологическому присоединению по техническим условиям №065-14/вд от 03.02.2014, выданным Иваненко С.И. Максимальная присоединяемая мощность - 15 кВт. (Договор ТП №40902-14-00159102-1 от 03.02.2014)</t>
  </si>
  <si>
    <t>Техническое перевооружение КТП 10/0,4 кВ СГ-11-11 с заменой силового трансформатора мощностью 100 кВА на силовой трансформатор  мощностью 160 кВА в хуторе Прикубанский Славянского района согласно технологическому присоединению  по техническим условиям  № 1749-13/вд от 30.08.2013, выданным Андрюшину Е.В. Максимальная присоединяемая мощность -  15 кВт. (Договор ТП №40902-13-00134394-1 от 30.08.2013)</t>
  </si>
  <si>
    <t>Техническое перевооружение участка   ВЛ-0,4 кВ  фидер 1  от КТП 10/0,4 кВ СТ-1-318 до опоры №29, техническое перевооружение КТП 10/0,4 кВ СТ-1-318 с заменой силового трансформатора мощностью 100  кВА на силовой трансформатор  мощностью 160 кВА, строительство участка ВЛИ-0,4 кВ от опоры № 29 ВЛ-0,4кВ  фидер 1от  КТП 10/0,4 кВ СТ-1-318  до границы участка заявителя в станице Старотитаровская Темрюкского района  согласно технологическому присоединению по техническим условиям № 924-13/вд от 04.06.2013, выданным Коркотко К.В. Максимальная присоединяемая  мощность  - 15 кВт. (Договор ТП №40901-13-00122016-1 от 04.06.2013)</t>
  </si>
  <si>
    <t>Техническое перевооружение участка от опоры № 12 ВЛ-0,4 кВ фидер 2 от  КТП 10/0,4 кВ ПП-7-219 до опоры № 12Б  с созданием полнопроводной сети  в  станице Петровская   Славянского  района  по техническим условиям  № 2738-13/вд от 02.12.2013, выданным Гайдарь Ю.М. Максимальная присоединяемая  мощность  -  15 кВт. (Договор ТП №10902-13-00152284-1 от 02.12.2013)</t>
  </si>
  <si>
    <t>Техническое перевооружение участка ВЛ-0,4кВ фидер 2  от  КТП 10/0,4кВ К-14-817  до опоры №11, техническое перевооружение КТП 10/0,4 кВ К-14-817 с заменой силового трансформатора мощностью 100 кВА на силовой трансформатор мощностью 160 кВА  в станице Полтавская Красноармейского района   согласно технологическому присоединению по техническим условиям  №036-13/вд от 07.02.2013, выданным  Грицай А.В.Максимальная присоединяемая  мощность -  8 кВт. (Договор ТП №  10903-13-00107956-1 от 07.02.2013)</t>
  </si>
  <si>
    <t>Строительство ВЛИ 0,4 кВ от ТП-А369 до границы участка жилого дома гр. Андреева В.В. по адресу: Краснодарский край, МО город Сочи, Адлерский район, поселок Казачий Брод, за границей отвода садового товарищества «Железнодорожник», рядом с участком № 18</t>
  </si>
  <si>
    <t>Строительство ВЛИ 0,4 кВ   от ТП-А315 до границы участка заявителя для электроснабжения жилого дома гр. Никульченко Н.М.   по адресу: Краснодарский край, МО город Сочи, Адлерский район, село Нижняя Шиловка, улица Комарова, дом №61</t>
  </si>
  <si>
    <t>Внешнее электроснабжение жилого дома по адресу: Краснодарский край, МО город Сочи, Адлерский район, село Высокое, участок №5</t>
  </si>
  <si>
    <t>Строительство ВЛ-0,4 кВ от опоры  №13  ВЛ-0,4 кВ ТП-Л52 ф .Поселок до объекта заявителя для электроснабжения жилого дома гр. Ганончян Л.А. по адресу: Краснодарский край г.Сочи, Лазаревский район п. Сибирский, ул. Бородина дом №3</t>
  </si>
  <si>
    <t>4.4.168</t>
  </si>
  <si>
    <t>«Внешнее электроснабжение жилого дома по адресу: Краснодарский край, МО город Сочи, Адлерский район, село Верхневеселое, улица Ворошиловградская, дом № 56»</t>
  </si>
  <si>
    <t>4.4.169</t>
  </si>
  <si>
    <t>Внешнее электроснабжение жилого дома по адресу: Краснодарский край, город Сочи, Центральный район, Центральный район,  улица Виноградная, участок № 9</t>
  </si>
  <si>
    <t>4.4.170</t>
  </si>
  <si>
    <t>Внешнее электроснабжение жилых домов по адресу: Краснодарский край, МО город Сочи, Адлерский район, район санатория «Известия»</t>
  </si>
  <si>
    <t>4.4.171</t>
  </si>
  <si>
    <t>4.4.172</t>
  </si>
  <si>
    <t>4.4.173</t>
  </si>
  <si>
    <t>Внешнее электроснабжение жилого дома по адресу: МО город Сочи, Адлерский район, село Липники, участок № 69 (ТУ № 201-2/3075 от 15.09.2011)</t>
  </si>
  <si>
    <t>4.4.174</t>
  </si>
  <si>
    <t>4.4.175</t>
  </si>
  <si>
    <t>4.4.176</t>
  </si>
  <si>
    <t>Строительство КТП 10/0,4 кВ, строительство ВЛ-0,4 кВ от РУ-0,4 кВ проектируемой КТП-10/0,4 кВ до объекта заявителя, прокладку КЛ-10 кВ-выполнить в рассечку КЛ -10 кВ Н37-Н59 для электроснабжения жилого дома гр. Иванова А.О. по адресу: Краснодарский край,  Туапсинский район, с. Лермонтово, ул. Тихая, дом №33</t>
  </si>
  <si>
    <t>4.4.177</t>
  </si>
  <si>
    <t>4.4.178</t>
  </si>
  <si>
    <t>4.4.179</t>
  </si>
  <si>
    <t>Реконструкция ВЛИ 0,4 кВ фидер «Поселок» от ТП-Л65 со строительством нового участка от опоры № 3 до границы участка заявителя для электроснабжения жилого дома гр. Журба В.А. по адресу: Краснодарский край, МО город Сочи, Лазаревский район, улица Победы, участок при доме № 301</t>
  </si>
  <si>
    <t>4.4.180</t>
  </si>
  <si>
    <t xml:space="preserve">Строительство ВЛИ 0,4 кВ от ТП-Д30 до границы участка заявителя для электроснабжения садового дома гр. Кириченко Ю.Г. по адресу: город Сочи, Лазаревский район, село Верхнее Буу, с/т «Садовод-2», участок №26 </t>
  </si>
  <si>
    <t>4.4.181</t>
  </si>
  <si>
    <t>Внешнее электроснабжение жилого дома по адресу: Краснодарский край, МО город Сочи, поселок Дагомыс, улица Армавирская, участок № 38, в районе школы № 82</t>
  </si>
  <si>
    <t>4.4.182</t>
  </si>
  <si>
    <t>Строительство ВЛИ 0,4 кВ от ТП-А243 до границы участка заявителя для электроснабжения личного подсобного хозяйства гр. Акопян Г.Г. по адресу Краснодарский край, МО город Сочи, Адлерский район, село Орел-Изумруд, выше улицы Петрозаводская</t>
  </si>
  <si>
    <t>4.4.183</t>
  </si>
  <si>
    <t xml:space="preserve">Строительство ВЛИ 0,4 кВ от ТП-А111   до границы участка заявителя для электроснабжения жилого дома гр. Варваштян А.С. по адресу: Краснодарский край, МО 
город Сочи, Адлерский район, село Веселое, улица Петропавловская, дом № 3/2
</t>
  </si>
  <si>
    <t>4.4.184</t>
  </si>
  <si>
    <t xml:space="preserve">Строительство ВЛ 0,4 кВ от опоры №6 ВЛ-0,4 кВ ТП-Д97   ф. Поселок до объекта заявителя для электроснабжения личного подсобного хозяйства гр. Марченко Д.В., по адресу: Краснодарский край, МО город Сочи, Лазаревский район, с. Нижнее Уч-Дере, уч №35/1
</t>
  </si>
  <si>
    <t>4.4.185</t>
  </si>
  <si>
    <t>Строительство ВЛИ-0,4 кВ от новой КТП 10/0,4 кВ до границы участка заявителя, строительство двухцепной ВЛ 6 кВ для подключения КТП 10/0,4 кВ в рассечку ВЛ 6 кВ С470-С600 садового дома гр. Греку В.К. по адресу: Краснодарский край, МО город Сочи, Хостинский район,с/т «Предгорье», участок № 61</t>
  </si>
  <si>
    <t>4.4.186</t>
  </si>
  <si>
    <t>Внешнее электроснабжение жилого дома по адресу: Краснодарский край, МО город Сочи, Лазаревский район, посёлок Лоо, улица Таёжная, дом 7</t>
  </si>
  <si>
    <t>Строительство ВЛ-0,4 кВ от ТП-Н27 до объекта заявителя гр. Ивановой С.Н. по адресу: Краснодарский край, г. Сочи, Туапсинский район, с. Ольгинка, мкр. «2», №9/33</t>
  </si>
  <si>
    <t>Строительство ВЛ-0,4 кВ проводом СИП-2 от РУ-0,4 кВ проектируемой КТП-10/0,4 кВ, устанавливаемой согласно ТУ №201-5/646, до объекта заявителя "жилого дома» гр. Зейтунян А.Р. по адресу: Краснодарский край, г. Сочи, Туапсинский район, с. Пляхо, мкр. «Черешневый сад», № 9а</t>
  </si>
  <si>
    <t xml:space="preserve">Реконструкция ВЛ-0,4 кВ с заменой голого провода на провод СИП-2А от ТП-10/0,4 кВ ДМ-1-485 линии № 1 до опоры № 18 линии № 1 ТП-10/0,4 кВ ДМ-1-485 (ТУ № 50-Т от 17.06.2013 заявитель - Трегубова А.В.) </t>
  </si>
  <si>
    <t>Реконструкция ВЛ-0,4 кВ с заменой голого провода на провод типа СИП-2А от опоры № 4 ТП-10/0,4 кВ ОК-5-970 до опоры № 13А линии № 2 ТП ОК-5-970, строительство линии 0,4 кВ от опоры № 13А линии №2 ТП ОК-5-970 до границ земельного участка по адресу: Тимашевский район, х.Садовый, ул. Речная, д.10 (ТУ № 41-Т от 30.05.2013 заявитель - Келехсаев Т.И); Тимашевский район, х. Садовый, ул. Речная, 3 (ТУ № 37-Т от 27.05.2013 заявитель Мишанина Т.Б.); Тимашевский район, х. Садовый, ул. Речная, д. 6 (ТУ № 38-Т от 27.05.2013 заявитель - Журов А.А.) ВЛИ-0,4 кВ - 0,75 км</t>
  </si>
  <si>
    <t>Строительство ВЛЗ-10 кВ от ВЛ-10 кВ ОК-1, ТП-10/0,4 кВ, ВЛИ-0,4 кВ от проектируемой ТП-10/0,4 кВ до границ земельного участка по адресу: - Тимашевский район, х. Дербентский, в границах СПК колхоза "40 лет Октября" секция 16, контур 18 (ТУ № 49-Т  от 13.06.2013 заявитель Парфименко С.Н.).</t>
  </si>
  <si>
    <t xml:space="preserve">Реконструкция ВЛ-0,4 кВ с заменой голого провода на провода типа СИП-2А от ТП-10/0,4 кВ НС-2-7-195 до опоры № 1/4 линии № 2 ТП 10/0,4 кВ НС-2-7-195 , от опоры № 1/4 линии № 2 ТП-10/0,4 кВ НС-2-7-195 до опоры № 1/11, строительство линии 0,4 кВ от опоры № 1/11 линии № 2 ТП-10/0,4 кВ НС-2-7-195 до границ земельного участка по адресу: Калининский район, ст. Калининская, пер. Краснодарский , д.8А (ТУ № 40-КЛ от 25.06.2013 заявитель - Кутепов В.М.); , 1200274  </t>
  </si>
  <si>
    <t xml:space="preserve">«Реконструкция ТП-10/0,4 кВ БР-2-411 с увеличением трансформаторной мощности; строительство ВЛ-0,4 кВ от опоры №16 линии №3 ТП-10/0,4 кВ БР-2-411 до границ земельного участка по адресу:   Приморско-Ахтарский р-н., ст-ца. Бриньковская, в районе улиц Красноармейская, Степная (ТУ № 130-ПА от 24.09.2013  заявитель – Муниципальное бюджетное общеобразовательное учреждение средняя общеобразовательная школа №5) в целях исполнения требований действующего законодательства при исполнении договора ТП № 40704-13-00129558-1  1200281  </t>
  </si>
  <si>
    <t xml:space="preserve">«Строительство ВЛЗ-10 кВ от ВЛ-10 кВ БР-3, ТП-10/0,4 кВ, ВЛИ-0,4 кВ от проектируемой ТП-10/0,4 кВ до границ земельного участка по адресу:  Приморско-Ахтарский р-н, ст.Бриньковская, на землях ППС АОЗТ «Бейсуг»,отд.1 поле1(5) (ТУ № 155-ПА от 04.09.2013  заявитель – Джеус Елена Васильевна)1200282  </t>
  </si>
  <si>
    <t>Реконструкция ВЛ-0,4 кВ с заменой голого провода на провод типа СИП-2А от опоры №1 линии №2 ТП ТП-10/0,4 кВ ПВ-1-249 до опоры №2/2 линии №2 ТП ПВ-1-2</t>
  </si>
  <si>
    <t>Реконструкция ВЛ-0,4 кВ с заменой голого провода на провод типа СИП-2А от ТП-10/0,4 кВ НД-5-634 до опоры №5 линии №2 ТП НД-5-634до границ земельного</t>
  </si>
  <si>
    <t>Реконструкция ТП-10/0,4 кВ ПЖ-5-63 с увеличением трансформаторной мощности  до границ земельного участка по адресу: ¶-   Каневской р-н, х. Раков, ул.</t>
  </si>
  <si>
    <t>Строительство линии 0,4 кВ от ТП-10/0,4 кВ ПД-1-167  до границ земельного участка по адресу: ¶-   Каневской р-н., х. Бурсаки,10 (ТУ № 151-К от 15.10.</t>
  </si>
  <si>
    <t>Строительство линии 0,4 кВ от опоры №18 линии №2 ТП ЛО-7-590 до границ земельного участка по адресу:  
- Брюховецкий район, п. Раздольный, ул. Молодежная, д. 1(ТУ №08-01/0040-14 от 26.03.2014 заявитель – Передерий В.И.)</t>
  </si>
  <si>
    <t xml:space="preserve"> Строительство линии ВЛИ-0,4 кВ от проектируемой линии 0,4 кВ по ТУ № 157-Т от 01.02.2013 фидера № 3 ТП ПЗ-1-73 до границ земельного участка по адресу: -Тимашевский район , г.Тимашевск, п.Садовод, ул.Березовая, д.52 ( ТУ № 08-05/0014-14 от 19.02.2014 заявитель - Горовая О.М.)</t>
  </si>
  <si>
    <t>Строительство линии 0,4кВ от опоры № 29 линии№ 1 ТП ВЗ-1-1053 до границ земельного участка по адресу: - Каневской район, ст.Каневская, ул.Звездная, д.2/30 (ТУ № 160-К от 15.11.2013 заявитель -Кондратенко Н.Д.)</t>
  </si>
  <si>
    <t>4.4.187</t>
  </si>
  <si>
    <t xml:space="preserve">Реконструкция ТП-10/0,4 кВ М-11-950 с увеличением трансформаторной мощности (ТУ №137-Т от 20.11.2012 заявитель -- Касяненко А.А., Тимашевский район, ст. Медведовская, ул. Чонгорская д.16 корп.Б) </t>
  </si>
  <si>
    <t>4.4.188</t>
  </si>
  <si>
    <t xml:space="preserve">Реконструкция ВЛ-0,4 кВ с заменой голого провода на провод СИП-2А от ТП-10/0,4 кВ БД-7-64 линия № 3 до опоры № 6/7 линии № 3 ТП БД-7-64 до границ земельного участка по адресу: Приморско-Ахтарский район, ст. Бородинская, ул. Степная 1-ул. Морская (ТУ № 20-ПА от 14.05.2013 заявитель - Сотников Ю.В.) </t>
  </si>
  <si>
    <t>4.4.189</t>
  </si>
  <si>
    <t xml:space="preserve">Реконструкция ТП-10/0,4 кВ ПЗ-1-73 с увеличением трансформаторной мощности; реконструкция ВЛ-0,4 кВ с заменой голого провода на провод типа СИП-2А от ТП-10/0,4 кВ ПЗ-1-73 линии 3 до опоры № 1/9 линии 3 ТП-10/0,4 кВ ПЗ-1-73; строительство линии 0,4 кВ от опоры № 1/9 линии 3 ТП-10/0,4 кВ ПЗ-1-73 до границ земельного участка по адресу: - Тимашевский район, ул. Березовая, д. З9 (ТУ № 158-Т от 08.04.2013 заявитель - Горовая О.М.); - Тимашевский район, г. Тимашевск, ул. Березовая, д. 28 (ТУ № 157-Т от 01.02.2013 заявитель - Коротков П.А.) </t>
  </si>
  <si>
    <t>4.4.190</t>
  </si>
  <si>
    <t xml:space="preserve">Реконструкция ВЛ-0,4 кВ с заменой голого провода на провод типа СИП-2А от ТП-10/0,4 кВ ЛО-3-213 линия № 4 до опоры № 6 линии № 4 ТП ЛО-3-213 до границ земельного участка по адресу: - Брюховецкий район, п. Раздольный, ул. Набережная, между жилыми домами № 17 и № 19 (ТУ № 29-Б от 18.04.2013 заявитель - Монастырный В.Г.) </t>
  </si>
  <si>
    <t>4.4.191</t>
  </si>
  <si>
    <t>Реконструкция ВЛ-0,4 кВ с заменой голого провода на провод типа СИП-2А отТП-10/0,4 кВ НД-1-588 линия № 1 до опоры № 11 линии № 1 ТП НД-1-588 до границ земельного участка по адресу: - Каневской район, ст. Новодеревянковская, ул. Донская, д.18 корп. А (ТУ № 39-К от 25.04.2013 заявитель - Соболь В.В.)</t>
  </si>
  <si>
    <t>4.4.192</t>
  </si>
  <si>
    <t>Реконструкция ВЛ-0,4 кВ с заменой голого провода на провод типа СИП-2А от ТП-10/0,4 кВ БД-3-54 линии № 1 до опоры № 5/6 линии № 1 ТП БД-3-54, от опоры № 5/6 линии № 1 ТП БД-3-54 до границ земельного участка по адресу: Приморско-Ахтарский район, х. Морозовский, ул. Морская, д. 1/2 (ТУ № 101-ПА от 06.06.2013 заявитель - Бороненко П.А.</t>
  </si>
  <si>
    <t>4.4.193</t>
  </si>
  <si>
    <t>Реконструкция ВЛ-0,4 кВ с заменой голого провода на провода типа СИП-2А от ТП-10/0,4 кВ О-11-322 линия № 1 до опоры № 6А линии № 1 ТП О-11-322, от ТП-10/0,4 кВ О-11-322 линия № 1 до опоры № 1/5В линии № 1 ТП О-11-322, от ТП-10/0,4 кВ О-11-322 линия №1 до опоры № 2/5А линии № 1 ТП О-11-322 до границ земельных участков: Приморско-Ахтарский район, ст. Ольгинская, ул. Ленина д. 87 (ТУ № 96-ПА от 03.06.2013 заявитель - Костко С.А.); Приморско-Ахтарский район, ст. Ольгинская, ул. Ленина, д. 75 (ТУ № 59-ПА от 17.06.2013 заявитель - Администрация муниципального образования Приморско-Ахтарский район); Приморско-Ахтарский район, ст. Ольгинская, ул. Кичи, д. 41 (100-ПА от 24.06.2013 заявитель - Губаненко С.С.); Приморско-Ахтарский район, ст. Ольгинская, ул. Кичи, д. 74/1 (ТУ № 108-ПА от 24.06.2013 заявитель - Новикова И.А.) Приморско-Ахтарский район, ст. Ольгинская, ул. Кичи, д. 65 (ТУ № 116-ПА от 24.06.2013 заявитель - Новиков И.А.)</t>
  </si>
  <si>
    <t>Реконструкция ВЛ-0,4 кВ с заменой голого провода на провод типа СИП-2А от ТП ДЖ-9-554 линия № 2 до опоры № 7 линия № 2 ТП ДЖ-9-554, от опоры № 7 линия № 2 ТП-10/0,4 кВ ДЖ-9-554 до опоры № 1-4 линии № 2 ДЖ-9-554: - ТУ № 13-Б от 28.02.2013 заявитель - крестьянско-фермерское хозяйство Голубь А.Я.; - ТУ № 203-Б от 25.01.2013 заявитель - Удалый В.П.</t>
  </si>
  <si>
    <t>«Строительство ВЛЗ-10 кВ от опоры № 1-5 ВЛ-10 кВ КН-2, ТП-10/0,4 кВ, ВЛИ-0,4 кВ от проектируемой ТП-10/0,4 кВ до границ земельных участков:   - Каневской район, ст. Каневская, ул. Нестеренко, д.63, кв./оф.1 (ТУ № 202-К от 14.02.2014 заявитель – Гребенюк С.В.); - Каневской район, ст. Каневская, ул. Нестеренко, д.65 (ТУ № 200-К от 17.02.2014 заявитель – Читадзе Г.Р.);- Каневской район, ст. Каневская, ул. Нестеренко, д.59, кв./оф.2/1 (ТУ № 203-К от 20.01.2014 заявитель – Огонянц Ж.А.)</t>
  </si>
  <si>
    <t xml:space="preserve">«Строительство ВЛЗ-10 кВ от ВЛ-10 кВ ТЦ-6, ТП-10/0,4 кВ, ВЛИ-0,4 кВ от проектируемой ТП-10/0,4 кВ до границ земельного участка по адресу: - Тимашевский р-н., г. Тимашевск, СОТ. Энергетик, линия 1 "б", участок №7  (ТУ №71-Т от 23.07.2013 заявитель-  Антонов Евгений Анатольевич) ;- р-н. Тимашевский, г. Тимашевск, СОТ. Энергетик, линия 1 "б", участок №8 (ТУ №72-Т от 17.07.2013 заявитель- Мамчиц Ольга Евгеньевна) ;р-н. Тимашевский, г. Тимашевск, СОТ. Энергетик, линия 1 "б", участок №6 (ТУ №73-Т от 23.07.2013 заявитель- Чудинова Ольга Михайловна) ;р-н. Тимашевский, г. Тимашевск, ул.Колхозная,102,Б(ТУ №74-Т от 29.07.2013 заявитель- Струков Вячеслав Александров) ;р-н. Тимашевский, г. Тимашевск, СОТ. Энергетик, линия 1 "б", участок №2 (ТУ №75-Т от 23.07.2013 заявитель- Антонова Наталья Михайловна) ;Тимашевский р-н., г. Тимашевск, СОТ. Энергетик, линия 1 "б", участок №5  (ТУ №79-Т от 12.08.2013 заявитель -  Боброва Наталья Викторовна) ;Тимашевский р-н., г. Тимашевск, СОТ. Энергетик, линия 1 "б", участок №3  (ТУ №80-Т от 12.08.2013 заявитель -  Дядьченко Галина Павловна) </t>
  </si>
  <si>
    <t>Реконструкция ВЛ-0,4 кВ с заменой голого провода на провод типа СИП-2А от ТП-10/0,4 кВ О-15-349 линия № 2 до опоры № 8 линии № 2 ТП О-15-349, от опоры № 8 линии № 2 ТП О-15-349 до границ земельного участка по адресу: Приморско-Ахтарский район, п. Октябрьский, ул. Краснодарская, в районе мазагина РАЙПО (ТУ № 58-ПА от 03.06.2013 заявитель - Ожго Н.А.); Приморско-Ахтарский район, п. Октябрьский, ул. Краснодарская, в районе мазагина РАЙПО (ТУ № 57-ПА от 03.06.2013 заявитель - Савельева О.Н.)</t>
  </si>
  <si>
    <t>Строительство линии 0,4кВ от опоры №1-5линии №1 ТП ВЗ-8-1167 до границ земельного участка по адресу: Каневской район ,ст. Каневская, пер. имени Колованова,6  заявитель Ларюшкин Г.В.</t>
  </si>
  <si>
    <t>Реконструкция ВЛ-0,4кВ с заменой голого провода на провод типа СИП-2А от опоры № 2-4 линии №1 ТП ГВ-5-745 до опоры № 2-7 линии №1 ТП ГВ-5-745, строительство ВЛ-0,4 кВ от опоры №2-7 линии №1 ТП ГВ-5-745 до границ земельного участка по адресу:Калининский район, х. Пригибский, ул. Солнечная, д. 33 (ТУ № 94-КЛ от 15.01.2014 заявитель – Чуприна С.Б.);- Калининский район, х. Пригибский, ул. Солнечная, д. 43 (08-02/0002-14 от 05.02.2014 заявитель – Городилова Е.Б.)</t>
  </si>
  <si>
    <t>«Строительство  линии 0,4 кВ от  опоры №1-6  линии №1 ТП КЛ-10-155 до границ земельного участка по адресу: р-н. Калининский, ст-ца. Калининская, ул. Полевая, д. 20, (ТУ № 64-КЛ от 17.09.2013  заявитель – Цыба Ольга Николаевна)</t>
  </si>
  <si>
    <t>«Реконструкция ТП-10/0,4 кВ АБ-5-732 с увеличением трансформаторной мощности по адресу: 
-   Каневской р-н., х. Вольный, ул.Кондруцкого,д.1, корп.К (ТУ № 115-К от 26.09.2013  заявитель – Герасименко Ю.Е)</t>
  </si>
  <si>
    <t>Реконструкция ВЛ-0,4 кВ с заменой голого провода на провод типа СИП-2А от опоры №2 линии №3 ТП-10/0,4 кВ  У-6-163 до опоры №2/4 линии №3 ТП-10/0,4кВ У-6-163, строительство линии ,0,4кВ то опоры №2/4 линии № 3 ТП-10/0,4 кВ У-6-163 до границ земельного участка по адресу: Приморско-Ахтарский район, п.Ахтарский, ул.Космонавтов,д75 заявитель Эминова Н.Ф.</t>
  </si>
  <si>
    <t xml:space="preserve">Строительство линии 0,4 Кв от ТП К-2-1061 до границ земельного участка по адресу: Каневской район ст.Стародеревянковская, ул.Ейская, д.9; 11. заявитель Перетятько Н.Н.; Сковородко С.Н. </t>
  </si>
  <si>
    <t>«Строительство линии  0,4 кВ от ТП СД-1-231 до границ земельного участка по адресу:  
- Приморско-Ахтарский р-н,  г. Приморско-Ахтарск, х. Садки, ул. Кирова, д. 28/9 (ТУ №207-ПА от 20.01.2014 заявитель – Гладунец Е.Г.)</t>
  </si>
  <si>
    <t>4.4.194</t>
  </si>
  <si>
    <t>Реконструкция ВЛ-0,4 кВ от ТП «МЧ-3-555/63 кВА»  до опоры №23 с заменой голого провода на СИП-2, замена трансформатора 63 кВА на 100 кВА по договору № 10804-13-00114424-1 от 20.03.2013 г. Заявитель – Берило Татьяна Васильевна, Усть-Лабинский района, х. Финогеновский, ул. Карла Маркса,22. (1300781)</t>
  </si>
  <si>
    <t>4.4.195</t>
  </si>
  <si>
    <t>Реконструкция ВЛ-0,4 кВ фидер-2 от ТП «КП-5-357/100 кВА» с разделением фидера-2 на два фидера: монтаж нового фидера от ТП до опоры №1, замена голого провода на СИП-2 от опоры №1 до опоры №26 по договору № 10801-13-00115880-1 от 25.04.2013 г. Заявитель – Белоножко Е.А., договор № 10801-13-00115665-1 от 25.04.2013 г. Заявитель – Краус А.А., договор № 10801-13-00115758-1 от 25.04.2013 г. Заявитель – Заставенко В.И., договор №10801-13-00115586-1 от 25.04.2013 г. Заявитель – Беспалый А.П.   (1302637)</t>
  </si>
  <si>
    <t>4.4.196</t>
  </si>
  <si>
    <t>Реконструкция участка линии ВЛ-0,4 кВ фидера-4 от ТП 10/0,4 кВ «РПН7-774/250 кВА» до опоры № 6. По договору № 10804-13-00153506-1  от 09.01.2014 г. 
Заявитель – Гаджиалиев Хизри Магомедович.
Жилой дом, Краснодарский край, Усть-Лабинский район, ст. Некрасовская, ул. Пионерская, 30.   (1400124)</t>
  </si>
  <si>
    <t>4.4.197</t>
  </si>
  <si>
    <t>Реконструкция участка линии ВЛ-0,4 кВ фидер-2 от ТП-10/0,4 кВ «НК1-795/100 кВА» до опоры №3Б с заменой голого провода на СИП. Демонтаж однофазного ввода от опоры №3Б фидер-2 ВЛ-0,4 кВ ТП-10/0,4 кВ «НК1-795/100 кВА» по договору № 10804-13-00123762-1 от 29.05.2013 г. 
Заявитель – Галушкина Ирина Георгиевна.  (1301203)</t>
  </si>
  <si>
    <t>4.4.198</t>
  </si>
  <si>
    <t>Реконструкция участка линии ВЛ-0,4 кВ фидера-3 от ТП 10/0,4 кВ «ЛЦ5-337/315 кВА» от опоры №9/9 до опоры №22. Демонтаж однофазного ввода от опоры №22 фидера-3 ВЛ-0,4 кВ ТП 10/0,4 кВ «ЛЦ5-337/315 кВ» по договору 10804-13-00133854-1 от 01.08.2013 г. Заявитель – Калугина Татьяна Борисовна. ст. Ладожкая, ул. Победы, 27А.   (1302551)</t>
  </si>
  <si>
    <t>4.4.199</t>
  </si>
  <si>
    <t>4.4.200</t>
  </si>
  <si>
    <t>Реконструкция ВЛ-0,4 кВ фидер-5 от ТП «НЛ2-725/250 кВА» до опоры №18 с заменой голого провода на СИП-2 по договору № 10804-13-00115740-1 от 21.03.2013 г. Заявитель – Соколанова Людмила Ивановна. Усть-Лабинский район, ст. Новолабинская, ул. Горького, 9 (1300793)</t>
  </si>
  <si>
    <t>4.4.201</t>
  </si>
  <si>
    <t xml:space="preserve">Реконструкция участка линии ВЛ-0,4 кВ фидера-3 от КТП 10/0,4 кВ «РПУ11-40/160 кВА» до опоры № 22 с заменой голого провода на СИП по договору № 10804-13-00120932-1 14.05.2013.
Заявитель – Симоненко Александр Владимирович.
</t>
  </si>
  <si>
    <t>4.4.202</t>
  </si>
  <si>
    <t>Реконструкция на участке линии ВЛ-0,4 кВ фидера-1 от ЗТП 10/0,4 кВ «ТГ5-713/160 кВА» до опоры №1-8А .По договору № 40804-13-00147350-1  от 07.11.2013 г. 
Заявитель – Государственное казенное образовательное учреждение для детей-сирот и детей, оставшихся без попечения родителей, специальная (коррекционная) школа-интернат для детей с ограниченными возможностями здоровья № 32 ст-цы Тенгинской Краснодарского края.  (1302579)</t>
  </si>
  <si>
    <t>4.4.203</t>
  </si>
  <si>
    <t>Реконструкция участка линии ВЛ-0,4 кВ с заменой голого провода на СИП от опоры №1 фидер-1 ТП 10/0,4 кВ «РПН7-814/250 кВА» до опоры №15 по договору №10804-13-00128026-1  от 08.07.2013 г. 
Заявитель – Чамор Марина Егоровна.  (1301415)</t>
  </si>
  <si>
    <t>4.4.204</t>
  </si>
  <si>
    <t>Реконструкция участка линии ВЛ-0,4 кВ фидера-2 от КТП 10/0,4 кВ «РПН5-743/160 кВА». Замена в РУ-0,4 кВ «ТП 10/0,4 кВ «РПН5-743/160 кВА» на фидере-2 А-0,4 кВ 80А на 100А. Демонтаж однофазного ввода опора №23 фидер-2 ВЛ-0,4 кВ ТП 10/0,4 кВ «РПН5-743/160 кВА»  по договору №10804-13-00127820-1  от 01.07.2013 г. 
Заявитель – Шумилова Земфира Петровна. по договору №10804-13-00125178-1  от 04.07.2013 г. Заявитель – Стаценко Юрий Иванович. (1301432)</t>
  </si>
  <si>
    <t>4.4.205</t>
  </si>
  <si>
    <t>Реконструкция участка линии ВЛ-0,4 кВ с заменой голого провода на СИП фидера-2 от ТП 10/0,4 кВ «ПВ3-288/100 кВА» до опоры №13. Замена силового трансформатора в ТП 10/0,4 кВ «ПВ3-288/100» на 160 кВА. Реконструкция участка линии ВЛ-0,4 кВ с заменой голого провода на СИП  от опоры № 8 до опоры № 2-6 фидера-2 ТП 10/0,4 кВ «ПВ3-288/100 кВА». По договору № 10802-13-00138272-1  от 14.10.2013 г.
Заявитель – Мудракова Н.Н., Измайлов  А.Н.</t>
  </si>
  <si>
    <t>4.4.206</t>
  </si>
  <si>
    <t>Замена голого провода на СИП на участке линии ВЛ-0,4 кВ фидера-1 от ТП 10/0,4 «ЭТ10-158/160 кВА» до опоры № 9 по договору № 10802-13-00120628-1 17.05.2013 г.
Заявитель- Большакова Мария Александровна, г. Усть-Лабинск, ул. Макарова д.31, кв.2. (1301561)</t>
  </si>
  <si>
    <t>4.4.207</t>
  </si>
  <si>
    <t>Замена силового трансформатора в ТП 10/0,4 кВ «ДЯ5-485/100 кВА» на 160 кВА. Замена голого провода на СИП на участке линии ВЛ-0,4 кВ фидера-1 от ТП 10/0,4 кВ «ДЯ5-485/100 кВА» до опоры № 2-7 по договору №40802-13-00129854-1  от 23.07.2013 г. 
Заявитель – Бушев Владимир Дмитриевич, ст. Дядьковская, ул. Чернышевского, 44Б" (1302533)</t>
  </si>
  <si>
    <t>4.4.208</t>
  </si>
  <si>
    <t>Реконструкция участка линии ВЛ-0,4 кВ с заменой голого провода на СИП фидера-1 от ТП 10/0,4 кВ «КМ5-632/400 кВА» до опоры № 11. По договору № 40802-13-00149504-1  от 20.11.2013 г. 
Заявитель – Вахрушев Петр Геннадьевич. Магазин, Краснодарский край, Кореновский район, п. Комсомольский, ул. Пионерская, б/н (кадастровый номер-23-12-0102003-790)." (1400113)</t>
  </si>
  <si>
    <t>4.4.209</t>
  </si>
  <si>
    <t>Реконструкция участка линии ВЛ-0,4 кВ с заменой голого провода на СИП фидера-2 от КТП 10/0,4 кВ «ЖВ3-701/60 кВА» до опоры № 12. По договору № 10802-13-00134918-1  от 23.09.2013 г. 
Заявитель – Геталова Валентина Петровна.
Индивидуальный жилой дом, Краснодарский край, Кореновский район, ст. Журовская, ул. Братская, 43А." (1302584)</t>
  </si>
  <si>
    <t>4.4.210</t>
  </si>
  <si>
    <t>Реконструкция участка линии ВЛ-0,4 кВ фидера-3 с заменой голого провода на СИП от ТП 10/0,4 кВ «ПВ5-240/100 кВА» до опоры №12Б. Демонтаж однофазного провода от опоры 12Б фидер-3 ВЛ-0,4 кВ ТП 10/0,4 кВ «ПВ5-240/100 кВА» по договору №10802-13-00131380-1  от 30.07.2013 г. 
Заявитель – Давыдов Олег Анатольевич, ст. Платнировская, ул. Полевая, 3 (1302541)</t>
  </si>
  <si>
    <t>4.4.211</t>
  </si>
  <si>
    <t>Разделение фидера-2 на два на участке линии ВЛ-0,4 кВ фидера-2 от ТП 10/0,4 кВ «ЭТ10-88/250 кВА» до опоры №2, со строительством нового фидера и установкой дополнительного автомата в РУ-0,4 кВ. Строительство участка линии ВЛ-0,4 кВ фидера-2 от опоры №5-12 до объекта по договору №10802-13-00134940-1 от 04.09.2013 г.
Заявитель – Деревенец Вера Григорьевна. , г. Кореновск, ул. Запорожская, б/н" (1302560)</t>
  </si>
  <si>
    <t>4.4.212</t>
  </si>
  <si>
    <t>"Замена голого провода на СИП на участке линии ВЛ-0,4 кВ фидера-3 от ТП 10/0,4 кВ «РД4-277/160 кВА» до опоры № 1-1Г по договору №10802-13-00128620-1  от 09.07.2013 г. 
Заявитель – Дибров Александр Александрович" (1302535)</t>
  </si>
  <si>
    <t>4.4.213</t>
  </si>
  <si>
    <t>Реконструкция участка линии ВЛ-0,4 кВ фидера-2 ТП 10/0,4 кВ «ЭТ3-39/180 кВА» от опоры №1/1 до опоры №3-6. Проектирование и строительство участка линии ВЛ-0,4 кВ от опоры №3-6 фидера-2 ТП 10/0,4 кВ «ЭТ3-39/180 кВА» до объекта по договору №10802-13-00134950-1 от 02.09.2013 г.
Заявитель – Дядченко Анна Юрьевна" (1302561)</t>
  </si>
  <si>
    <t>4.4.214</t>
  </si>
  <si>
    <t>Реконструкция участка линии ВЛ-0,4 кВ с заменой голого провода на СИП фидера-1 от ТП 10/0,4 кВ «ЖВ3-707/160 кВА» до опоры № 3-5.  По договору № 40802-13-00141018-1  от 14.11.2013 г. 
Заявитель – Жмайло Александр Андреевич.
Нежилое здание, Краснодарский край, Кореновский район, ст. Журавская, ул. Садовая, 63А." (1302591)</t>
  </si>
  <si>
    <t>4.4.215</t>
  </si>
  <si>
    <t>"Реконструкция участка линии ВЛ-0,4 кВ фидера-1 от ТП 10/0,4 кВ "БУ3-52/60 кВА" до опоры №2-9 по договору №40802-13-00134928-1 от 28.08.2013 г. Заявитель - Ислаелян Александр Ефремович. Х. Бураковский, ул. Комсомольская, 19А" (1302556)</t>
  </si>
  <si>
    <t>4.4.216</t>
  </si>
  <si>
    <t>Реконструкция ТП 10/0,4 кВ «ЭТ10-158/160 кВА», с заменой силового трансформатора. Реконструкция участка линии ВЛ-0,4 кВ фидера -3 от КТП 10/0,4 кВ «ЭТ10-158/160 кВА» до опоры № 1-3. По договору  № 40802-13-00146636-1  от 11.11.2013 г. Заявитель- Казарян Артур Андраникович.
Магазин, Краснодарский край, Кореновский район, г. Кореновск, ул. Запорожская, 23А" (1302592)</t>
  </si>
  <si>
    <t>4.4.217</t>
  </si>
  <si>
    <t>Реконструкция ТП 10/0,4 кВ «РД1-319/100 кВА» с заменой трансформатора на 160 кВА. Реконструкция участка линии ВЛ-0,4 кВ с заменой голого провода на СИП фидера-3 от ТП 10/0,4 кВ «РД1-319/100 кВА» до опоры № 17. Проектирование и строительство участка линии ВЛ-0,4 кВ фидер-3 ТП 10/0,4 кВ «РД1-319/100 кВА» от опоры № 17 до объекта. По договору № 40802-13-00151598-1  от 13.01.2014 г.  Заявитель – Салий Василий Григорьевич.
Сельскохозяйственное производство, Краснодарский край, Кореновский район, ст. Платнировская, район реки Какайки (кадастровый номер -23:12:0901036:5).   (1400119)</t>
  </si>
  <si>
    <t>4.4.218</t>
  </si>
  <si>
    <t>Реконструкция ВЛ-0,4 кВ фидер-1 от ТП «ПВ-5-327/100 кВА» до опор №25а, 14а, 1-6а  с заменой голого провода на СИП-2, по договорам № 10802-13-00114760-1 от 29.03.2013 г., №10802-13-00114878-1 от 12.04.2013 г., №10802-13-00114876-1 от 12.04.2013 г. Заявитель – Гасанов Дахар Ахмед-Оглы, Османов Эльяс Новзруз Огры, Согомоняк Эрик Левикович. Кореновский район, ст. Платнировская, ул.Пролетарская. (1300811)</t>
  </si>
  <si>
    <t>4.4.219</t>
  </si>
  <si>
    <t>Реконструкция участка линии ВЛ-0,4 кВ фидера -2 от ТП 10/0,4 кВ «СГ7-237/60 кВА» до опоры №24. Замена силового трансформатора в ТП 10/0,4 кВ «СГ7-237/60 кВА» на 100 кВА. Проектирование и строительство участка линии ВЛ-0,4 кВ фидера-2 ТП-10/0,4 кВ «СГ7-237/60 кВА» от опоры №24 до опоры № 24А. Замена АВ 0,4 кВ – 100А на 125А в ТП 10/0,4 кВ « СГ7-237/60 кВА». По договору  № 10802-13-00146366-1  от 05.11.2013 г.
Заявитель- Коряковцев Дмитрий Викторович. Индивидуальное жилищное строительство, Краснодарский край, Кореновский район, х. Нижний   (1302583)</t>
  </si>
  <si>
    <t>4.4.220</t>
  </si>
  <si>
    <t>Реконструкция участка линии ВЛ-0,4 кВ с заменой голого провода на СИП фидера-2 от ТП 10/0,4 кВ «КЦ10-67/63 кВА» до опоры № 23. По договору № 10802-13-00147336-1  от 25.11.2013 г.  Заявитель – Лезнюк Надежда Мефодьевна.
Индивидуальное жилищное строительство, Краснодарский край, Кореновский район, х. Малеванный, ул. Солнечная, б/н (кадастровый номер-23-12-0601054)." (1400115)</t>
  </si>
  <si>
    <t>4.4.221</t>
  </si>
  <si>
    <t>Реконструкция участка линии ВЛ-0,4 кВ с заменой голого провода на СИП фидера-1 от ТП 10/0,4 кВ «БУ3-52/60 кВА» до опоры № 1-12. Реконструкция ТП 10/0,4 кВ «БУ3-52/60 кВА» с заменой трансформатора на 100 кВА. По договору № 10802-13-00151230-1  от 28.11.2013 г., 10802-13-00151716-1 от 10.12.2013г.  Заявитель – Лесниченко Е. Д., Букреев Е. В. Кореновский район, х. Бураковский, ул. Пионерская, 2Б, (кадастровый номер 23-12-0701007-274)" (1400101)</t>
  </si>
  <si>
    <t>4.4.222</t>
  </si>
  <si>
    <t>Реконструкция участка линии ВЛ-0,4 кВ с заменой голого провода на СИП фидера-2 от ТП 10/0,4 кВ «РД4-280/400 кВА» до опоры №2-3. Демонтаж однофазного ввода от опоры № 2-3 фидер-2 ВЛ-0,4 кВ ТП 10/0,4 кВ «ДР4-280/400 кВА». По договору № 10802-13-00127732-1  от 12.09.2013 г.  Заявитель – Малявина Ирина Витальевна.
Личное подсобное хозяйство, Краснодарский край, Кореновский район, ст. Платнировскакя, ул. Кирова, 39"  (1302582)</t>
  </si>
  <si>
    <t>4.4.223</t>
  </si>
  <si>
    <t>Реконструкция участка линии ВЛ-0,4 кВ фидера-1 от ТП10/0,4 кВ «ЖВ5-734/100 Ква» до опоры №20: замена голого провода на СИП, замена дефектных опор №8,19,20 с укосом по договору №10802-13-00127644-1  от 03.07.2013 г. Заявитель – Николаева Светлана Анатольевна (1301416)</t>
  </si>
  <si>
    <t>4.4.224</t>
  </si>
  <si>
    <t>Реконструкция ТП 10/0,4 кВ «ЭТ10-158/160 кВА» с заменой трансформатора на 250 кВА. Реконструкция участка линии ВЛ-0,4 кВ с заменой голого провода на СИП фидера-2 от ТП 10/0,4 кВ «ЭТ10-158/160 кВА» до опоры № 22. По договору № 10802-13-00156366-1  от 15.01.2014 г. Заявитель – Крипак Владимир Владимирович
Жилой дом, Краснодарский край, Кореновский район, г. Кореновск, ул. Запорожская, 7А. (1400428)</t>
  </si>
  <si>
    <t>4.4.225</t>
  </si>
  <si>
    <t>Реконструкция ВЛ-0,4 кВ ф-1 от ТП 10/0,4 кВ ЗС10-106/160 кВА до опоры №10 . Строительство линии ВЛ-0,4 кВ от опоры №10 до земельного участка заявителя. Реконструкция ТП "ЗС10-106/160 кВА" с заменой тр-ра на 250 кВА. Заявитель Парфенова И.В. ТУ №14515-14518 (140045</t>
  </si>
  <si>
    <t>4.4.226</t>
  </si>
  <si>
    <t>Реконструкция участка линии ВЛ-0,4 кВ с заменой голого провода на СИП на участке линии ВЛ-0,4 кВ фидера-2 от ТП 10/0,4 кВ «РД4-280/400 кВА» до опоры №10. По договору № 40802-13-00141040-1  от 3.10.2013 г. 
Заявитель – Рутенко Ирина Ивановна.
Магазин, Краснодарский край, Кореновский район, ст. Платнировская, ул. Ленина, 93А.</t>
  </si>
  <si>
    <t>4.4.227</t>
  </si>
  <si>
    <t>Реконструкция участка линии ВЛ-0,4 кВ фидера-3 от ТП 10/0,4 кВ «ЭТ3-155/160 кВА» до опоры №7А.  по договору №10802-13-00134912-1 от 05.09.2013 г.Заявитель – Октябрьское сельское потребительское общество.
п. Мирный, ул. Клубная,4</t>
  </si>
  <si>
    <t>4.4.228</t>
  </si>
  <si>
    <t>Замена трансформатора в ТП 10/0,4 кВ «РД4-277/160 кВА» на 250 кВА. Замена голого провода на СИП голого провода на СИП на участке линии ВЛ-0,4 кВ фидера-1 ТП 10/0,4 кВ «РД4-277/160 кВА» до опоры №1-12 по договору №10802-13-00130532-1  от 06.08.2013 г.  Заявитель – Скорнякова Светлана Александровна, ст. Платнировская, ул. Фрунзе, 88А ( 1302542 )</t>
  </si>
  <si>
    <t>4.4.229</t>
  </si>
  <si>
    <t>Реконструкция участка линии ВЛ-0,4 кВ с заменой голого провода на СИП фидера-3 от ТП 10/0,4 кВ «ПВ3-289/160 кВА» до опоры № 8. По договору № 10802-13-00151592-1  от 11.12.2013 г.  Заявитель – Скубий Григорий Федорович. Жилой дом, Краснодарский край, Кореновский район, ст. Платнировская, ул. Казачья, 8." ( 1400095 )</t>
  </si>
  <si>
    <t>4.4.230</t>
  </si>
  <si>
    <t>реконструкция с заменой  голого провода на СИП на участке линии ВЛ-0,4 кВ фидер-3 от ТП 10/0,4 кВ «ПВ5-238/100 кВА» по договору №10802-13-00125162-1  от 02.07.2013 г. 
Заявитель – Федин Виктор Александрович" (1301430)</t>
  </si>
  <si>
    <t>4.4.231</t>
  </si>
  <si>
    <t>Реконструкция участка линии ВЛ-0,4 кВ с заменой голого провода на СИП фидера-1 от ТП 10/0,4 кВ «СГ5-225/100 кВА» до опоры №18. Замена АВ-0,4 кВ 50А на 80А в ТП 10/0,4 кВ «СГ5-225/100 кВА». По договору №10802-13-00144114-1  от 28.10.2013 г. 
Заявитель – Фолян Рачик Арутюнович.
Индивидуальный жилой дом, Краснодарский край, Кореновский район, ст. Сергиевская, ул. Фрунзе, 2Г. (1302585)</t>
  </si>
  <si>
    <t>4.4.232</t>
  </si>
  <si>
    <t>Реконструкция участка линии ВЛ-0,4 кВ с заменой голого провода на СИП фидера-1 от КТП 10/0,4 кВ «ЖВ7-751/100 кВА» до опоры №23. По договору № 10802-13-00138106-1  от 23.09.2013 г., № 10802-13-00134258-1 от 2.10.2013 г. 
Заявитель – Чепурной Н.В., Черных В.Г.
Жилой дом, Краснодарский край, Кореновский район, ст. Журовская, ул. Мостовая, 2, 3" (1400118)</t>
  </si>
  <si>
    <t>4.4.233</t>
  </si>
  <si>
    <t>Реконструкция участка линии ВЛ-0,4 кВ с заменой голого провода на СИП фидера-5 от ТП 10/0,4 кВ «РД4-329/250 кВА» до опоры № 20. По договору № 40802-13-00152232-1  от 10.12.2013 г. 
Заявитель – Черняева Татьяна Валерьевна.
Магазин, Краснодарский край, Кореновский район, ст. Платнировская, ул. Кирова, 35. (1400096)</t>
  </si>
  <si>
    <t>4.4.234</t>
  </si>
  <si>
    <t>Реконструкция участка линии ВЛ-0,4 кВ с заменой голого провода на СИП фидера-2 от ТП 10/0,4 кВ «ДЯ3-518/100 кВА» до опоры № 17. По договору № 40802-13-00141104-1  от 09.12.2013 г. 
Заявитель – Чернявская Яна Алексеевна.
Магазин смешанных товаров, Краснодарский край, Кореновский район, ст. Дядьковская, ул. Комсомольская, 10А" (1400097)</t>
  </si>
  <si>
    <t>4.4.235</t>
  </si>
  <si>
    <t>Замена голого провода на СИП голого провода на СИП на участке линии ВЛ-0,4 кВ фидера-1 ТП 10/0,4 кВ «БС3-466/250 кВА» от опоры №7 до опоры №13 по договору №10801-13-00134462-1  от 08.08.2013 г. Заявитель – Мозгунов Сергей Николаевич.Выселковский район, х. Бейсужек Второй, ул. Северная, 32. (1302546).</t>
  </si>
  <si>
    <t>4.4.236</t>
  </si>
  <si>
    <t>Реконструкция с заменой голого провода на СИП на участке линии ВЛ-0,4 кВ от опоры № 3-9/9/9 фидер-2 ВЛ-0,4 кВ «ВЦ5-18/400 кВА». Демонтаж однофазного ввода от опоры № 1-4 фидер-2 ТП 10/0,4 кВ «ВЦ5-18/400 кВА» по договору №10801-13-00125370-1  от 01.07.2013 г. Заявитель – Рябенко Галина Леонидовна. (1301429).</t>
  </si>
  <si>
    <t>4.4.237</t>
  </si>
  <si>
    <t>Строительство и проектирование дополнительного фидера ВЛ-0,4 кВ от КТП 10/0,4 кВ «РЦ1-274/250 кВА» до опоры № 14, совместным подвесом с фидером-2. Реконструкция участка линии ВЛ-0,4 кВ фидера-2 КТП 10/0,4 кВ «РЦ1-274/250 кВА» от опоры № 14 до опоры № 24, с заменой провода. По договору № 40801-13-00133608-1 от 16.09.2013 г. Заявитель – Общество с ограниченной ответственностью «Ленмедснаб - Доктор W». Нежилое строение – аптечный павильон, Краснодарский край, Выселковский район, ст. Новомалороссийская, ул. Красная, б/н, (кадастровый номер- 23:05:08:01:23:2002-45). (1302587).</t>
  </si>
  <si>
    <t>4.4.238</t>
  </si>
  <si>
    <t>Реконструкция ВЛ-0,4 кВ фидер-1  ТП «БВ7-707/160 кВА» от опоры №3 до опоры №2-6 с заменой голого провода на СИП-2,с заменой деревянных опор №2-1 – 2-6, по договору № 10801-13-00123604-1 от 28.05.2013 г. Заявитель – Серик Андрей Павлович. Выселковский район, ст. Березанская, ул. Первомайская, 1. (1301400)</t>
  </si>
  <si>
    <t>4.4.239</t>
  </si>
  <si>
    <t>Реконструкция ВЛ-0,4 кВ фидер-2 от ТП «ВЦ-5-18/400 кВА» до опоры №17А с заменой голого провода на СИП-2 по договору № 40801-13-00110874-1 от 15.04.2013 г. Заявитель – Цыкалов Анатолий Николаевич. ст. Выселки,  ул. Лунева, 31к. (1301185)</t>
  </si>
  <si>
    <t>4.4.240</t>
  </si>
  <si>
    <t xml:space="preserve"> Реконструкция участка линии ВЛ-0,4 кВ с заменой голого провода на СИП фидера-3 от ТП 10/0,4 кВ «РЦ1-287/160 кВА» до опоры № 24. Демонтаж однофазного ввода от опоры № 24 фидер-3 ВЛ-0,4 кВ ТП 10/0,4 кВ «РЦ1-287/160 кВА». По договору № 10801-13-00118042-1  от 23.04.2013 г. Заявитель – Острась Алексей Петрович.¶Жилой дом, Краснодарский край, Выселковский район, ст. Новомалороссийская, ул. Гагарина, 3.</t>
  </si>
  <si>
    <t>4.4.241</t>
  </si>
  <si>
    <t>Реконструкция ВЛ-0,4 кВ фидер-2 от ТП 10/0,4 «ЛЦ7-329/250 кВА» до опоры № 16. Реконструкция КТП 10/0,4 кВ «ЛЦ7-329/250 кВА» по договору № 40804-13-00122870-1 17.05.2013 г.
Заявитель-Радченко Павел Александрович. (1301213)</t>
  </si>
  <si>
    <t>4.4.242</t>
  </si>
  <si>
    <t>Реконструкция участка линии ВЛ-0,4 кВ с заменой голого провода на СИП фидера-1 ТП 10/0,4 кВ «ЛЦ14-302/250 кВА» от опоры № 1 до опоры № 14/2-8Б. По договору № 10804-13-00140934-1  от 27.09.2013 г., № 10804-13-00140936-1 от 27.09.2013г.  Заявитель – Фирсов Николай Борисович.
Жилой дом, Краснодарский край, Усть-Лабинский район, п. Вимовец, пер. Западный, 13,15   (  1400110   )</t>
  </si>
  <si>
    <t>4.4.243</t>
  </si>
  <si>
    <t>Реконструкция участка линии ВЛ-0,4 кВ с заменой провода на СИП фидер-5 от опоры № 12 до опоры № 4-3 КТП 10/0,4 кВ «ЛЦ5-333/400 кВА».Замена А-0,4 кВ 250А на 400А на фидере-5 в РУ-0,4 кВ КТП 10/0,4 кВ «ЛЦ5-333/400 кВА». По договору № 10804-13-00141954-1 от 21.10.2013г. Краснодарский край, Усть-Лабинский район, ст. Ладожская, ул. Голощапова, 19, жилой дом. Чеботарев В.П. (1400103)</t>
  </si>
  <si>
    <t>4.4.244</t>
  </si>
  <si>
    <t>Реконструкция участка линии с заменой голого провода на СИП ВЛ-0,4 кВ фидера-4 от ЗТП 10/0,4 кВ «ЛЦ5-333/400 кВА» до опоры №9. Демонтаж однофазного ввода от опоры №9 фидера-4 ВЛ-0,4 кВ ЗТП 10/0,4 кВ «ЛЦ5-333/400 кВА» по договору № 10804-13-00128014-1 от 04.07.2013 г. 
Заявитель – Сладкова Раиса Ивановна. (1301423)</t>
  </si>
  <si>
    <t>4.4.245</t>
  </si>
  <si>
    <t>Реконструкция участка линии ВЛ-0,4 кВ фидера-5 ТП 10/0,4 кВ «ЛЦ5-333/400 кВА» от опоры № 12 до опоры № 6-6. Замена А-0,4 кВ 250А на 400А на фидере-5 в РУ-0,4 кВ КТП 10/0,4 кВ «ЛЦ5-333/400 кВА». По договору № 10804-13-00146548-1  от 31.10.2013 г.  Заявитель – Кудряшов Владимир Алексеевич.
Жилой дом, Краснодарский край, Усть-Лабинский район, ст. Ладожская, ул. Горького, 13.</t>
  </si>
  <si>
    <t>4.4.246</t>
  </si>
  <si>
    <t>Реконструкция участка линии ВЛ-0,4 кВ фидер-1 от ТП 10/0,4 кВ «ГЦ11-330/100 кВА» до опоры №32 с заменой голого провода на СИП, с заменой дефектных опор №1,2,17,21,23,32 по договору № 40803-13-00119020-1 от 15.04.2013 г. Заявитель – И/П Красникова Татьяна Павловна (1301190)</t>
  </si>
  <si>
    <t>4.4.247</t>
  </si>
  <si>
    <t xml:space="preserve">Реконструкция фидера-4 ВЛ-0,4 кВ от ТП 10/0,4 кВ «ПЧ5-397/400 кВА» по договору  № 40803-13-00121864-1 15.05.2013 г. Заявитель – Потребительское общество «Коммерческий центр». (1301199) </t>
  </si>
  <si>
    <t>4.4.248</t>
  </si>
  <si>
    <t>Реконструкция ВЛ-0,4 кВ фидера-1 ТП 10/0,4 кВ «ТБ3-558/60 кВА»: замена голого провода на СИП от опоры № 3 до опоры № 1-6, замена дефектных опор. Демонтаж однофазного ввода от опоры № 1-6 фидер-1 ТП 10/0,4 кВ «ТБ3-558/60 кВА» по договору № 10803-13-00118152-1 от 15.05.2013 г. 
Заявитель – Хитайлова Ирина Борисовна. (1301197)</t>
  </si>
  <si>
    <t>4.4.249</t>
  </si>
  <si>
    <t>Реконструкция участка линии ВЛ-0,4 кВ фидера-4 ТП 10/0,4 кВ «ГЦ5-307/400 кВА» с разделением фидера на 2 фидера: монтаж провода от ТП 10/0,4 кВ до опоры №23,в РУ-0,4 кВ установить дополнительный автоматический выключатель, демонтаж провода от опоры №3/3 до опоры №23, замена опор от опоры №8 до опоры №23 с установкой дополнительных опор для сокращения длин пролетов по договору № 10803-13-00117074-1 06.05.2013.
Заявитель – Гаврилова Надежда Васильевна. (1301210)</t>
  </si>
  <si>
    <t>4.4.250</t>
  </si>
  <si>
    <t>Реконструкция участка линии ВЛ-0,4 кВ фидера-2 от КТП 10/0,4 кВ «ВР13-98/250 кВА» с заменой голого провода на СИП. Замена в РУ-0,4 кВ ТП 10/0,4 кВ «ВР13-98/250 кВА на фидере-2 А-0,4 80А на 125А по договору № 10804-13-00122460-1 от 05.06.2013 г. 
Заявитель – Ращупкина Людмила Алексеевна. (1301208)</t>
  </si>
  <si>
    <t>4.4.251</t>
  </si>
  <si>
    <t>Реконструкция участка линии ВЛ-0,4 кВ фидера-1 от ТП 10/0,4 кВ «ВР13-296/250 кВА» до опоры №18. По договору № 40804-13-00145402-1  от 23.10.2013 г. 
Заявитель – Амосов Андрей Михайлович.
Здание, Краснодарский край, Усть-Лабинский Район, ст. Воронежская, ул. Садовая, 255. (1302610)</t>
  </si>
  <si>
    <t>4.4.252</t>
  </si>
  <si>
    <t>Реконструкция участка линии ВЛ-0,4 кВ фидера-2 от КТП 10/0,4 кВ «ВР13-98/250 кВА» до опоры № 1-8А с заменой голого провода на СИП. Замена АВ-0,4 кВ фидера-2 вРУ-0,4 кВ КТП 10/0,4 кВ «ВР13-98/250 кВА» с 80А на 124А. Демонтаж однофазного ввода от опоры №1-8А фидера-2 ВЛ-0,4 кВ КТП 10/0,4 кВ «ВР13-98/250 кВА» по договору № 10804-13-00122460-1 от 18.05.2013 г. 
Заявитель – Дремина Лилия Анатольевна. (1301207)</t>
  </si>
  <si>
    <t>4.4.253</t>
  </si>
  <si>
    <t>Строительство ВЛ-0,4 кВ с монтажом дополнительного фидера-6 ВЛ-0,4 кВ от ТП 10/0,4 кВ «ВР9-86/160 кВ совместным подвесом с ВЛ-10 кВ «ВР-9» и ВЛ-0,4 кВ фидер-2. Реконструкция участка линии ВЛ-0,4 кВ фидер-2 ТП 10/0,4 кВ «ВР9-86/160 кВА» от опоры № 3-1 до опоры № 3-11. Демонтаж однофазного ввода от опоры № 3-11 фидер-2 ВЛ-0,4 кВ ТП 10/0,4 кВ «ВР9-86/160 кВА» по договору № 10804-13-00113228-1 08.04.2013 г.
Заявитель – Морозова Светлана Петровна. (1301217)</t>
  </si>
  <si>
    <t>4.4.254</t>
  </si>
  <si>
    <t>Реконструкция участка линии ВЛ-0,4 кВ фидера-3 с заменой голого провода на СИП от ТП 10/0,4 кВ «ВР13-94/160 кВА» до опоры №1-16. Демонтаж однофазного ввода до опоры № 1-16 фидер-3 ВЛ-0,4 кВ ТП 10/0,4 кВ «ВР13-94/160 кВА» по договору №10804-13-00129752-1  от 30.07.2013 г. 
Заявитель – Земский Василий Иванович. ст. Воронежская, ул. Степная, 193 (1302548)</t>
  </si>
  <si>
    <t>4.4.255</t>
  </si>
  <si>
    <t>Реконструкция участка линии ВЛ-0,4 кВ фидера-2 ТП 10/0,4 кВ «ВР11-269/250 кВА» с заменой голого провода на СИП. Демонтаж однофазного ввода от опоры №18 ВЛ-0,4 кВ ТП 10/0,4 кВ «ВР11-269/250 кВА» по договору № 10804-13-00115508-1 08.04.2013.
Заявитель – Кошевцова Татьяна Алексеевна. (1301205)</t>
  </si>
  <si>
    <t xml:space="preserve">Реконструкция участка линии ВЛ-0,4 кВ с заменой голого провода на СИП фидера-5 от ЗТП 10/0,4 «ЛЦ5-333/400 кВА» до опоры №12Д. Демонтаж однофазного ввода от опоры №12Д фидера-5 ЗТП 10/0,4 кВ «ЛЦ5-333/400 кВА» по договору №10804-13-00130830-1  от 11.07.2013 г. 
Заявитель – Агаджанян Владимир Эдикович
</t>
  </si>
  <si>
    <t xml:space="preserve">Реконструкция участка линии ВЛ-0,4 кВ фидера-2 с заменой голого провода на СИП от ТП 10/0,4 кВ «ЛЦ5-338/160 кВА» от опоры №2-6. Демонтаж однофазного ввода до опоры № 2-6 фидер-2 ВЛ-0,4 кВ ТП 10/0,4 кВ «ЛЦ5-338/160 кВА» по договору №10804-13-00133024-1  от 08.08.2013 г. 
Заявитель – Есина Валентина Леонидовна.
</t>
  </si>
  <si>
    <t xml:space="preserve">Реконструкция участка линии ВЛ-0,4 кВ фидера-3 от ТП 10/0,4 кВ «КВ6-67/160 кВА»  до опоры №8. Замена опор СНВ-1.1 на СВ-95 по договору №40803-13-00131464-1 от 16.07.2013 г.
Заявитель – Пацева Любовь Николаевна
</t>
  </si>
  <si>
    <t xml:space="preserve">Реконструкция участка линии ВЛ-0,4 кВ с заменой голого провода на СИП фидера-2 от ТП 10/0,4 кВ «ВН5-28/60 кВА» до опоры №22. Демонтаж однофазного ввода от опоры №22 фидер-2 ВЛ-0,4 кВ ТП 10/0,4 кВ «ВН5-28/60 кВА» по договору №10803-13-00123114-1  от 02.07.2013 г. 
Заявитель – Акопян Сако Акопович.
</t>
  </si>
  <si>
    <t xml:space="preserve">Реконструкция участка линии ВЛ-0,4 кВ фидер-2 от ТП 10/0,4 кВ «ВР9-86/160 кВА» до опоры № 1-14. Демонтаж однофазного ввода от опоры № 1-14 фидер-2 ТП/10,04 кВ «ВР9-86/160 кВА по договору № 10804-13-00117294-1 от 18.04.2013 г. 
Заявитель – Удовиченко Надежда Николаевна.
</t>
  </si>
  <si>
    <t xml:space="preserve">Реконструкция ВЛ-0,4 кВ фидер-2 от КТП «КР3-212/100 кВА» до опоры № 2-5 с заменой голого провода на СИП-2, по договору № 10804-13-00121496-1 от 06.05.2013 г. Заявитель – Данникова Светлана Валентиновна. Усть-Лабинский район, ст. Кирпильская, ул. Степная, 50б. </t>
  </si>
  <si>
    <t xml:space="preserve">Реконструкция участка линии ВЛ-0,4 кВ фидер-1 от ТП 10/0,4 кВ «КР3-213/100 кВА» до опоры № 1-5 с заменой голого провода на СИП. Реконструкция ТП 10/0,4 кВ «КР3-213/100 кВА» с увеличением мощности трансформатора. Демонтаж однофазного ввода от опоры №1-5 фидер-1 ВЛ-0,4 кВ ТП 10/0,4 кВ «КР3-213/100 кВА» по договору № 10804-13-00118530-1 20.05.2013 г.
Заявитель – Зинченко Александр Федорович
</t>
  </si>
  <si>
    <t>Строит-во ВЛ-0,4 кВ от проет.ТП 10/0,4 кВ, от оп.№7-20 "ТБ-15" до объекта. По дог.№10803-13-00133700-1.Заяв.-Луня Т.К., Лиманова А.В., Калашникова Н.А, 1302565</t>
  </si>
  <si>
    <t>4.4.256</t>
  </si>
  <si>
    <t>Строит-во две фазы на уч-ке линии ВЛ-0,4 кВ ф.2 ТП 10/0,4 кВ «СВ5-94/250 кВА» от оп.№ 1-13 до оп.№1-21 дог.№ 10803-13-00122966-1 .Заяв.-Чирков Н.В., 1301422</t>
  </si>
  <si>
    <t>4.4.257</t>
  </si>
  <si>
    <t>Реконструкция ТП с заменой автомата в РУ-0,4 кВ на фидер-1 ТП 10/0,4 кВ «НВ5-290/100 кВА» на 100 А. Строительство нового фидера ВЛ-0,4 кВ от ТП 10/0,4 кВ «НВ5-290/100 кВА» до опоры № 1-5А. Демонтаж однофазного ввода от опоры №1-5А фидер-1 ВЛ-0,4 кВ ТП 10/0,4 кВ «НВ5-290/100 кВА» по договору № 40803-13-00118240-1 от 19.06.2013 г. Заявитель – И/П Кононец Наталья Евгеньевна. (1301435)</t>
  </si>
  <si>
    <t>4.4.258</t>
  </si>
  <si>
    <t>Строительство ВЛ-0,4 кВ фидер-5 от ТП «ТБ-7-53/250 кВА» до опоры №6 с с подвеской СИП-2, строительство ВЛ-0,4 кВ от опоры №13 до опоры №13А по договору № 10803-12-00103294-1 от 4.12.2012 г. Заявитель – Мандрусов С.М., ст. Тбилисская, ул. Широкая, 295.   (1301188)</t>
  </si>
  <si>
    <t>4.4.259</t>
  </si>
  <si>
    <t>"Строительство ВЛ-10 кВ «НБ-1». Проектирование и строительство ТП 10/0,4 кВ, мощность трансформатора определить при проектировании. Реконструкция участка линии ВЛ-0,4 кВ от проектируемой ТП 10/0,4 кВ до существующей опоры №4-2А по договору №10802-13-00127658-1 от 03.07.2013 г. Заявитель – Акинин Сергей Владимирович" (1301419)</t>
  </si>
  <si>
    <t>4.4.260</t>
  </si>
  <si>
    <t>Строительство ТП 10/0,4 кВ от Вл-10 кВ «РЗ-9». Демонтаж однофазного ввода от опоры № 50/7 фидер-4 ТП 10/0,4 кВ «РЗ9-34/160 кВА» по договору №10802-13-00123080-1 от 24.05.2013 г.
Заявитель – Ильиных Наталья Валентиновна" (1301411)</t>
  </si>
  <si>
    <t>4.4.261</t>
  </si>
  <si>
    <t>Строительство и проектирование участка линии ВЛ-0,4 кВ от ТП 10/0,4 кВ «СГ7-229/60 кВА» с совместным подвесом с ВЛ-10 кВ «СГ-7», до границы земельного участка. Реконструкция ТП 10/0,4 кВ «СГ7-229/60» с заменой трансформатора на 100 кВА. По договору № 10802-13-00152292-1 от 11.12.2013 г. Заявитель – Мозговой Анатолий Петрович.
Индивидуальное жилищное строительство, Краснодарский край, Кореновский район, х. Нижний, ул. Сургутская, 1Б.  (1400093)</t>
  </si>
  <si>
    <t>4.4.262</t>
  </si>
  <si>
    <t>Строительство и проектирование участка линии ВЛ-10 кВ от опоры № 26 «ЗС-10». Строительство и проектирование КТП 10/0,4 кВ от проектируемой ВЛ-10 кВ. Проектирование и строительство участка линии ВЛ-0,4 кВ от проектируемой КТП 10/0,4 кВ до объекта. По договору № 40802-13-00150144-1  от 19.11.2013 г.  Заявитель – Новаковец Марина Константиновна.
Автосалон с площадкой для стоянки автомобилей, Краснодарский край, Кореновский район, г. Кореновск, ул. Фрунзе, (кадастровый номер-23:12:0601009:676)" (1400111)</t>
  </si>
  <si>
    <t>4.4.263</t>
  </si>
  <si>
    <t>Строительство участка линии ВЛ-0,4 кВ от опоры №4А фидер-2 ТП 10/0,4 кВ «ПВ5-348/60 кВА» до объекта по договору №10802-13-00125346-1 от 02.07.2013 г.
Заявитель – Павлов Василий Геннадьевич. (1301418)</t>
  </si>
  <si>
    <t>4.4.264</t>
  </si>
  <si>
    <t xml:space="preserve"> Строительство  ТП 10/0,4 кВ от опоры № 30 ВЛ-10 кВ «ЭТ-10». Строительство участка линии ВЛ-0,4 кВ от проектируемой ТП 10/0,4 кВ до существующей опоры № 6 фидера-3 ТП 01/0,4 кВ «ЭТ10-88/250 кВА». Замена голого провода на СИП на участке линии ВЛ-0,4 кВ от опоры №6 до опоры №3-8 фидера-3 ТП 10/0,4 кВ «ЭТ10-88/250 кВА». –Кубарев Александр Владимирович</t>
  </si>
  <si>
    <t>4.4.265</t>
  </si>
  <si>
    <t xml:space="preserve"> "Строительство и проектирование участка линии ВЛ-10 кВ от опоры № 3-18/19 ВЛ-10 кВ «ПВ-3». Проектирование и строительство ТП 10/0,4 кВ от проектируемой ВЛ-10 кВ «ПВ-3». Проектирование и строительство ВЛ-0,4 кВ от проектируемой ТП 10/0,4 кВ. Реконструкция на участке линии ВЛ-0,4 кВ с заменой голого провода на СИП фидера-2 ТП 10/0,4 кВ «ПВ3-288/100 кВА» от опоры № 25 до опоры № 28. Реконструкция на участке линии ВЛ-0,4 кВ с заменой голого провода на СИП фидера-2 ТП 10/0,4 кВ «ПВ3-288/100 кВА» от опоры № 17 до опоры № 25. Реконструкция на участке линии ВЛ-0,4 кВ с заменой голого провода на СИП фидера-2 ТП 10/0,4 кВ «ПВ3-288/100 кВА» от опоры № 2-11 до опоры № 2-18. Реконструкция на участке линии ВЛ-0,4 кВ с заменой голого провода на СИП фидера-2 ТП 10/0,4 кВ «ПВ3-288/100 кВА» от опоры № 25 до опоры № 25А. По договору № 10802-13-00139452-1 от 23.09.2013 г., №10802-13-00138256-1 от 23.09.2013 г., № 10802-13-00138256-1 от 23.09.2013 г., № 10802-13-00138904-1 от 23.09.2013г., № 10802-13-00139434-1 от 23.09.2013г., №10802-13-00138184-1 от 23.09.2013г. Заявитель – Пивушкова Т.П., Попов В.Н., Курилко А.Ф., Воробьева И.В., Андрющенко В.С., Переверзев Н.В. Жилой дом, Краснодарский край, Кореновский  район, ст. Платнировская, ул. Пушкина, 28,57, 52, 26, 42А, Третьякова, 121 (1302588)</t>
  </si>
  <si>
    <t>4.4.266</t>
  </si>
  <si>
    <t>Строительство и проектирование участка линии ВЛ-0,4 кВ фидера-3 ТП 10/0,4 кВ «ПВ5-240/100 кВА» от опоры № 19 до земельного участка заявителя. 
Заявитель – Пикулик Александр Константинович.
Индивидуальный жилой дом, Краснодарский край, Кореновский район, ст. Платнировская, ул. Жукова, уч. 17 (кадастровый номер- 23:12:0901001:30 (1400090)</t>
  </si>
  <si>
    <t>4.4.267</t>
  </si>
  <si>
    <t>Строительство и проектирование участка линии ВЛ-10 кВ «БУ-5». Строительство и проектирование ТП 10/0,4 кВ от проектируемой опоры ВЛ-10 «БУ-5». Реконструкция участка линии ВЛ-0,4 кВ с заменой голого провода на СИП фидера-3 от опоры № 1-1 до опоры № 1-6Б ТП 10/0,4 кВ  «БУ5-17/160 кВА» (с переключением на проектируемую ТП 10/0,4 кВ). Проектирование и строительство участка линии ВЛ-0,4 кВ от опоры 1-6Б существующего фидера-3 ТП 10/0,4 кВ «БУ5-17/160 кВА» до потребителя. По договору № 10802-13-00135574-1  от 04.10.2013 г., № 10802-13-00137376-1 от 04.10.2013г. 
Заявитель – Садыков С. В., Рязанов Д.Н. Индивидуальное жилищное строительство, Краснодарский край, Кореновский район, х. Бураковский, ул. Горького, б\н, (кадастровый номер- 23:12:0701009:224), (кадастровый номер 23:12:0701009:223).        (1302605)</t>
  </si>
  <si>
    <t>4.4.268</t>
  </si>
  <si>
    <t>Строительство и проектирование участка линии ВЛ-0,4 кВ фидер-3 ТП 10/0,4 кВ «ПВ5-240/100 кВА» от опоры № 1-6 до земельного участка заявителя. Реконструкция участка линии ВЛ-0,4 кВ фидер-3 от ТП 10/0,4 кВ «ПВ5-240/100 кВА» до опоры № 1-6. Реконструкция ТП 10/0,4 кВ «ПВ5-240/100 кВА» с заменой трансформатора на 160 кВА. По договору № 10802-13-00151126-1 от 20.11.2013 г. Заявитель – Салий Григорий Гаврилович.
Индивидуальное жилищное строительство, Краснодарский край, Кореновский район, ст. Платнировская, северная окраина (кадастровый номер 23:12:0910000:20).   (1400102)</t>
  </si>
  <si>
    <t>4.4.269</t>
  </si>
  <si>
    <t>Проектирование и строительство ТП 10/0,4 кВ от  ВЛ-10 кВ «НБ-3». (Выполнено по техническим условиям № 13366, Коновалов А.М. по договору № 40802-13-00123088-1 от 05.06.2013.).  Проектирование и строительство ВЛ-0,4 кВ от проектируемой ТП 10/0,4 кВ. По договору № 10802-13-00143634-1 от 07.11.2013 г., № 10802-13-00143648-1 от 07.11.2013, № 10802-13-00143626-1 от 07.11.2013, № 10802-13-00143612-1 от 07.11.2013, № 10802-13-00143606-1 от 07.11.2013, № 10802-13-00139280-1 от 23.09.2013г, № 10802-13-00139402-1 от 23.09.2013.Заявитель – Мелешко В. Н., Горохов С.И., Пантелеева Л.К., Дорбицкий Ю.В., Бердилов В.И., Ефимов Л.А., Терсенов Д.Ф. Жилой дом, Краснодарский край, Кореновский район, пос. Новоберезанский, ул. Новая, 36,25,12,15,27,32,24.  (1400128)</t>
  </si>
  <si>
    <t>4.4.270</t>
  </si>
  <si>
    <t>Строительство ТП 10/0,4 кВ от опоры № 1-14 ВЛ-10 кВ «ЭТ-10». Строительство ВЛ-0,4 кВ от проектируемой ТП 10/0,4 кВ до существующей опоры №9А. по договору № 10802-13-00120694-1 от 16.05.2013 г.
Заявитель – Туний Наталья Анатольевн, , г. Кореновск, ул. Киевская, б/н, участок №1, гараж"    (1301403)</t>
  </si>
  <si>
    <t>4.4.271</t>
  </si>
  <si>
    <t>Проектирование и строительство дополнительного фидера от ТП 10/0,4 кВ «РЗ9-30/400 кВА» до опоры № 1-10 совместным подвесом с фидером-3 по договору № 10802-13-00133222-1 от 31.07.2013 г.
Заявитель – Черникова Лариса Измайловна, ст. Раздольная, ул. Степная,100А   (1302540)</t>
  </si>
  <si>
    <t>4.4.272</t>
  </si>
  <si>
    <t>Проектирование и строительство КТП 6/0,4 кВ, от опоры №2-6/9 ВЛ-6 кВ «ВЦ-3», мощность трансформатора определить при проектировании. Проектирование и строительство участка линии ВЛ-6 кВ «ВЦ-3» от опоры №2-6/9 до проектируемой КТП 6/0,4 кВ с совместным подвесом с ВЛ-0,4 кВ. Демонтаж однофазного ввода от опоры №3-9 фидер-1 ВЛ-0,4 кВ ТП 10/0,4 кВ «ВЦ4-53П/250 кВА» по договору №10801-13-00130538-1 от 16.07.2013 г. Заявитель – Цыкалов Николай Анатольевич. ст. Выселки, ул. Дзержинского, 68. (1302563)</t>
  </si>
  <si>
    <t>4.4.273</t>
  </si>
  <si>
    <t>Проектирование и строительство участка линии ВЛ-0,4 кВ фидера-1 ТП 10/0,4 кВ "ВЦ-9-10/560 кВА" от опоры №7 до объекта по договору №10801-13-00131352-1 от 01.08.2013 г. Заявитель - Демяновский Григорий Макарович, ст. Выселки, ул. Яблочная, 29. Садоводство.(1302543).</t>
  </si>
  <si>
    <t>4.4.274</t>
  </si>
  <si>
    <t>Строительство участка линии ВЛ-0,4 кВ  от опоры № 21  фидера-1  ВЛ-0,4 кВ  ТП 10/0,4 кВ  «ТБ15-560/160 кВА»  по договору 10803-13-00134442-1 от 28.08.2013 Заявитель - Черников Сергей Васильевич ,ст. Тбилисская по договору  10803-13-00134442-1 от 28.08.2013</t>
  </si>
  <si>
    <t>4.4.275</t>
  </si>
  <si>
    <t>Строительство ВЛ-10 кВ от опоры №4-42 "ИР-1".по договору №40801-13-00150504-1 от 27.11.2013 г. Заявитель - И/П Комисарова С.В.ст.Ирклиевская, 1302611</t>
  </si>
  <si>
    <t>4.4.276</t>
  </si>
  <si>
    <t>Проектирование и строительство ВЛ-10 кВ от «ВР-15». Проектирование и строительство КТП 10/0,4 кВ от проектируемой опоры ВЛ-10 кВ «ВР-15». Реконструкция участка линии ВЛ-0,4 кВ фидер-4 КТП-10/0,4 кВ «ВР13-94/160 кВА» от существующей опоры №14 до опоры №1-2 с заменой голого провода на СИП. Демонтаж однофазного ввода от опоры №1-14 фидер-4 ВЛ-0,4 кВ от КТП 10/0,4 кВ «ВР13-94/160 кВА» по договору № 10804-13-00122158-1 от 28.05.2013 г. Заявитель – Шкалева Светлана Анатольевна.
Проектирование и строительство ВЛ-10 кВ от «ВР-15». Проектирование и строительство КТП 10/0,4 кВ от проектируемой опоры ВЛ-10 кВ «ВР-15».
 Реконструкция участка линии Вл-0,4 кВ фидер-4 КТП -10/0,4 кВ «ВР13-94/160 кВА» от существующей опоры №13 до опоры №52/25 заменой голого провода на СИП. Демонтаж однофазного ввода от опоры №52/25 фидер-4 ВЛ-0,4 кВ от КТП 10/0,4 кВ «ВР13-94/160 кВА» по договору № 10804-13-00122130-1 от 28.05.2013 г. Заявитель – Лексина Светлана Ивановна.</t>
  </si>
  <si>
    <t>4.4.277</t>
  </si>
  <si>
    <t>Проектирование и строительство участка линии ВЛ-0,4 кВ фидер-2 ТП 10/0,4 кВ «ВР11-128/60 кВА» от опоры «12-1/1-4 совместным подвесом с ВЛ-10 кВ до опоры №80 по договору № 40804-13-00123724-1 от 29.05.2013 г.
Заявитель – Мкртчян Меружан Мамикович.(1301206)</t>
  </si>
  <si>
    <t>4.4.278</t>
  </si>
  <si>
    <t>Строительство участка линии ВЛ-0,4 кВ от КТП 10/0,4 кВ «СВ5-567/100 кВА» до объекта от 19.04.2013 г. по договору 
№ 10803-13-00117556-1 от 19.04.2013 г. 
Заявитель – Филенко Владимир Николаевич. (1301192)</t>
  </si>
  <si>
    <t>4.4.279</t>
  </si>
  <si>
    <t>Строительство  ВЛИ-0,4 кВ проводом СИП от опоры №2 фидера-3 ВЛ-0,4 кВ ТП 10/0,4 кВ «СВ5-564/100 кВА» до земельного участка заявителя по договору № 40803-13-00121784-1 от 06.05.2013 г.
Заявитель – И/П Сидоренко Александр Иванович.</t>
  </si>
  <si>
    <t>4.4.280</t>
  </si>
  <si>
    <t>Строительство ВЛ-0,4 кВ от опоры №4/4 фидера-4 ТП 10/0,4 кВ «ЖЗ5-114/180 кВА»  до границ земельного участка заявителя по договору №40804 12-00103204-1 от 05.03.2013 г. Заявитель – ЗАО «Телеком Евразия», х. Железный Усть-Лабинский район, БС-1205. (1300788)</t>
  </si>
  <si>
    <t>4.4.281</t>
  </si>
  <si>
    <t>Строительство участка линии ВЛ-0,4 кВ от КТП 10/0,4 кВ «ВН3-39/60 кВА» до объекта по договору № 10803-13-00120494-1 от 24.05.2013 г.
Заявитель – Кальдон Людмила Николаевна. (  1301214  )</t>
  </si>
  <si>
    <t>Реконструкция участка линии ВЛ-0,4 кВ фидера-5 от ТП 10/0,4 кВ «НЛ2-725/250 кВА» до опоры №25. Демонтаж однофазного ввода от опоры №25 фидера-5 ТП 10/0,4 кВ «НЛ2-725/250 кВА». По договору № 10804-13-00135890-1  от 15.10.2013 г. 
Заявитель – Гущин Вячеслав Николаевич.
Жилой дом, Краснодарский край, Усть-Лабинский район, ст. Новолабинская, ул. Горького, 25Б.</t>
  </si>
  <si>
    <t>Реконструкция участка линии ВЛ-0,4 кВ фидера-5 от ТП 10/0,4 кВ «ЛЦ5-321/160 кВА» до опоры № 2-6. Замена автоматического выключателя А-0,4 кВ 100А на 160А в ТП 10/0,4 кВ «ЛЦ5-321/160 кВА». По договору № 10804-13-00150268-1  от 26.11.2013 г., № 10804-13-00150234-1 от 26.11.2013г. 
Заявитель – Яковлева Л. А., Караогланян А. Г.
Жилой дом, Краснодарский край, Усть-Лабинский район, ст. Ладожская, ул. Лебедева, 89,112.</t>
  </si>
  <si>
    <t>Реконструкция участка линии ВЛ-0,4 кВ фидера-2 ТП 10/0,4 кВ «ВС1-385/100 кВА» от опоры №8 до опоры №19. Демонтаж однофазного ввода от опоры №19 фидер-2 ВЛ-0,4 кВ ТП 10/0,4 кВ «ВС1-385/100 кВА» по договору №10804-13-00138524-1 от 05.09.2013 г.
Заявитель – Ступа Галина Викторовна.ст. Восточная, ул. Вольная,18, жилой дом.</t>
  </si>
  <si>
    <t xml:space="preserve">Реконструкция участка линии ВЛ-0,4 кВ фидера-2 от ТП 10/0,4 кВ «ЛЦ5-405/160 кВА» до опоры № 2-7. Реконструкция ТП 10/0,4 кВ «ЛЦ5-405/160 кВА» с заменой силового трансформатора на 250 кВА.  По договору № 10804-13-00148674-1  от 13.11.2013 г.
Заявитель – Мелин Георгий Васильевич
Жилой дом, Краснодарский край, Усть-Лабинский район, ст. Ладожская, ул. Коншиных, 248А. 
</t>
  </si>
  <si>
    <t xml:space="preserve">Реконструкция участка линии ВЛ-0,4 кВ фидера-2 от ЗТП 10/0,4 кВ «ЛЦ5-333/400 кВА» до опоры № 4-9/12А. Реконструкция ЗТП 10/0,4 кВ «ЛЦ5-333/400 кВА» с заменой трансформатора на 630 кВА. По договору № 10804-13-00152078-1  от 10.12.2013 г.
Заявитель – Пирвердян Вачаган Гургенович
Жилой дом, Краснодарский край, Усть-Лабинский район, ст. Ладожская, ул. Театральная, 46. 
</t>
  </si>
  <si>
    <t>Реконструкция участка линии ВЛ-0,4 кВ фидера-1 от ТП 10/0,4 кВ «РПН7-792/100 кВА» до опоры № 2. По договору № 10804-13-00154324-1  от 13.12.2013 г. 
Заявитель – Бурова Ольга Петровна.
Личное подсобное хозяйство, Краснодарский край, Усть-Лабинский район, ст. Некрасовская, ул. Чапаева,  8 А</t>
  </si>
  <si>
    <t xml:space="preserve">Реконструкция участка линии ВЛ-0,4 кВ фидера -1 от ТП 10/0,4 кВ «ЛЦ11-347/100 кВА». Замена силового трансформатора в ТП 10/0,4 кВ «ЛЦ11-347/100 кВА» на 160 кВА. Демонтаж однофазного ввода от опоры 1-4А фидер-1 ВЛ-0,4 кВ КТП 10/0,4 кВ «ЛЦ11-347/100 кВА». По договору  № 10804-13-00146694-1  от 11.11.2013 г.
Заявитель- Куракин Валерий Михайлович.
Жилой дом, Краснодарский край, Усть-Лабинский район, ст. Ладожская, пер. Толочный, 8А.
</t>
  </si>
  <si>
    <t>Реконструкция участка линии ВЛ-0,4 кВ фидера -1 от КТП 10/0,4 кВ «ЛЦ14-302/250 кВА» до опоры №2-11. Замена силового трансформатора  в  ТП 10/0,4 кВ «ЛЦ14-302/250 кВА». Демонтаж однофазного ввода от опоры № 2-11 фидер-1 ТП 10/0,4 кВ «ЛЦ14-302/250 кВА». По договору  № 10804-13-00146546-1  от 23.10.2013 г.
Заявитель- Очнев Николай Алексеевич.
Жилой дом, Краснодарский край, Усть-Лабинский район, п. Вимовец, пер. Западный, 1.</t>
  </si>
  <si>
    <t>Реконструкция участка линии ВЛ-0,4 кВ фидер-2 с заменой голого провода на СИП от ТП 10/0,4 кВ "РД-2-261" до опоры № 1-3 по договору № 10802-14-00180258-1 от 23.07.2014 г. Рязанцев Д.Ю. Кореновский район, ст. Платнировская, ул. Красноармейская, 8</t>
  </si>
  <si>
    <t xml:space="preserve">Реконструкция участка линии ВЛ-0,4 кВ фидер-2 от КТП 10/0,4 кВ «НЛ2-733/160 кВА» до опоры № 1-10. Строительство и проектирование участка линии ВЛ-0,4 кВ фидер-3 КТП 10/0,4 кВ «НЛ2-733/160 кВА» от опоры № 1-10 до земельного участка заявителя. Замена А-0,4 кВ на фидере-2 в РУ-0,4 кВ КТП 10/0,4 кВ «НЛ2-733/160 кВА» 100А на 125А.  По договору № 10804-13-00152296-1 от 16.12.2013 г.
Заявитель – Манин Андрей Александрович.
Недостроенный жилой дом, Краснодарский край, Усть-Лабинский район, ст. Новолабинская, ул. Свободная, 46Б. 
</t>
  </si>
  <si>
    <t>Реконструкция ТП 10/0,4 кВ «БР3-513 кВА» с заменой трансформатора 63 кВА на 100 кВА по договору №10804-12-00106254-1 от 16.01.2013 г. Заявитель – Мартышов., Усть-Лабинский район, х.Болгов .</t>
  </si>
  <si>
    <t>Реконструкция участка линии ВЛ-0,4 кВ фидера-3 от КТП 10-0,4 кВ «ЛЦ5-321/160 кВА» до опоры № 20Г. Реконструкция КТП 10/0,4 кВ «ЛЦ5-321/160 кВА». Демонтаж однофазного ввода от опоры № 20Г фидер-3 КТП 10/0,4 кВ «ЛЦ5-321/160 кВА» по договору № 10804-13-00122844-1 от 20.05.2013 г. 
Заявитель – Тарасова Екатерина Александровна, ст. Ладожская, ул. Свободная д.22</t>
  </si>
  <si>
    <t xml:space="preserve">Реконструкция ТП с заменой силового трансформатора в ТП 10/0,4 кВ «ТБ7-54/160 кВА» на 250 кВА. Демонтаж однофазного ввода от опоры №2-1/10 фидер-5 ВЛ-0,4 кВ ТП 10/0,4 кВ «ТБ7-54/160 кВА» по договору №10803-13-00127284-1  от 21.06.2013 г. 
Заявитель – Мороз Павел Алексеевич.
</t>
  </si>
  <si>
    <t>Реконструкция ВЛ-0,4 кВ   фидера-1 от ТП 10/0,4 кВ  "ЖВ7-760/100" до опоры №22,  замена трансформатора. Дог.40802-14-00166604-1 от 31.03.2014. Кузьмина Анна Львовна, Кореновский, ст-ца. Журавская прим: ул. Мостовая, №11.</t>
  </si>
  <si>
    <t xml:space="preserve">Реконструкция участка линии ВЛ-0,4 кВ с заменой голого провода на СИП фидера-2 от ТП 10/0,4 кВ «ВЦ3-30/160 кВА» до опоры № 1-13. По договору № 10801-14-00159338-1 от 04.02.2014 г.
Заявитель – Сахаров Сергей Анатольевич. 
Жилой дом, Краснодарский край, Выселковский район, ст. Выселки, ул. Ткаченко, 16/2. </t>
  </si>
  <si>
    <t>Замена силового трансформатора в ТП 10/0,4 кВ «КР5-62/63 кВА" на 100 кВА. Замена А-0,4 кВ 60А на 100А в РУ-0,4 кВ на фидере-1 ТП 10/0,4 кВ "КР5-62/63 кВА" по договору №40804-13-00136230-1 от 27.08.2013 г. Заявитель - Гончаров Федор Федорович. Ст. Кирпильская, ул. Кубанская, 63</t>
  </si>
  <si>
    <t xml:space="preserve">Строительство и проектирование участка линии ВЛ-0,4 кВ от ТП 10/0,4 кВ «ЖЗ7-197» до объекта. По договору № 10804-14-00168078-1 от 11.04.2014г, 10804-14-00168058-1 от 14.04.2014г 10804-14-00168072-1 от 14.04.2014г 10804-14-00168048-1 от 14.04.2014г, 10804-14-00168042-1 от 14.04.2014г 10804-14-00168026-1 от 14.04.2014г, 10804-14-00168074-1 от 14.04.2014г, 10804-14-00168066-1 от 14.04.2014г, 10804-14-00168076-1 от 11.04.2014г, 10804-14-00168070-1 от 10.04.2014г.
Заявитель – Пейсахович В.М., Рыбаченок К.М., Терновский П.Е., Дубровский В.М., Бухтияров В.И., Баранченко И.А., Приходина Т.Н., Дашевский А.Ю., Харламов Ю.В., Силтанов А.А. 
Личное подсобное хозяйство, Краснодарский край, Усть-Лабинский  район, х. Октябрьский, участок № 25 к №23:35:0554002:93, №31 к№ 23:35:0554002:99, №24 к№23:35:0554002:92,№40 к№23:35:0554002:108, №11 к№23:35:0554002:79, №39 к№ 23:35:0554002:107, №16 к№23:35:0554002:84, №4 к№ 23:35:0554002:72, №27 к№ 23:35:0554002:95, №34 . </t>
  </si>
  <si>
    <t xml:space="preserve">Строительство и проектирование участка линии ВЛ-10 кВ от опоры №80  «ГЦ-11». Проектирование и строительство ТП 10/0,4 кВ от проектируемой ВЛ-10 кВ «ГЦ-11». Проектирование и строительство участка линии ВЛ-0,4 кВ от проектируемой ТП 10/0,4 кВ до опоры № 36 (фидера-2 ТП 10/0,4 кВ «ГЦ11-330»). Реконструкция участка линии ВЛ-0,4 кВ  от опоры № 36 до опоры № 33 фидера-2 ТП 10/0,4 кВ «ГЦ11-330» с заменой голого провода на СИП и заменой опор. По договору № 10803-14-00161836-1 от 28.02.2014г, 10803-14-00161790-1 от 28.02.2014г, 10803-14-00161758-1 от 28.02.2014г. Заявитель – Волошин А.И., Волошин Г.Г., Мельников С.П. Жилой дом, Краснодарский край, Тбилисский район, х.Дальний, ул. Красная, 7,9,10
</t>
  </si>
  <si>
    <t>Строительство и проектирование участка линии ВЛ-10 кВ от опоры № 64 «РПН-9». Строительство и проектирование КТП 10/0,4 кВ от проектируемой ВЛ-10 кВ «РПН-9». Проектирование и строительство участка линии ВЛ-0,4 кВ от проектируемой КТП 10/0,4 кВ. По договору № 10804-13-00150472-1  от 26.11.2013 г. Заявитель – Чамор В.А. 10804-13-00150524-1 от 26.11.2013. Заявитель – Гирш Е.Я., №10804-13-00150452-1 от 26.11.2013 г. Заявитель – Гирш Н.А. Краснодарский край, Усть-Лабинский район, ст. Некрасовская.</t>
  </si>
  <si>
    <t>Строительство и проектирование участка линии ВЛ-10 кВ от опоры № 1-26/17 «МЧ-9». Строительство и проектирование КТП 10/0,4 кВ от проектируемой опоры ВЛ-10 кВ «МЧ-9». Проектирование и строительство участка линии ВЛ-0,4 кВ от проектируемой КТП 10/0,4 кВ. По договору № 10804-13-00150396-1  от 22.11.2013 г. 
Заявитель – Белокур Юлия Петровна.
Жилой дом, Краснодарский край, Усть-Лабинский район, х. Новониколаевка, ул. Красная, 42.</t>
  </si>
  <si>
    <t xml:space="preserve">Строительство и проектирование участка линии ВЛ-0,4 кВ фидера-1 ТП 10/0,4 кВ «НВ7-170/250 кВА» от опоры № 1-4 до проектируемой опоры № 1-6. По договору № 10803-13-00154944-1 от 14.01.2014 г.
Заявитель – Дьяконова Татьяна Федоровна.
Жилой дом, Краснодарский край, Тбилисский район, х. Еремин, ул. Светлая, 196 А. </t>
  </si>
  <si>
    <t xml:space="preserve">Строительство ВЛИ-10 кВ проводом сечением 70 мм2 (в 3 провода), от ВЛ-10кВ «КВ-5» до проектируемой КТП 10/0,4 кВ. Строительство КТП 10/0,4  кВт. По договору № 20803-13-00141118-1 от 24.09.2013 г.
Заявитель – Общество с ограниченной ответственностью «Восход».
Объект сельскохозяйственного использования, Краснодарский край, Тбилисский район, кадастровый номер 23:29:0302000:518, находящегося примерно в 5,9 км по направлению на северо-запад от ст. Тбилисской.  </t>
  </si>
  <si>
    <t>Строительство ВЛЗ-10 кВ проводом сечением 70 мм2 от существующей опоры №63  фидера «КБ-5» до проектируемой КТП, строительство КТП 10/0,4 кВ с трансформатором мощностью 250 кВА по договору № 20803-13-00119958-1 от 20.05.2013 г. (ТУ №13248), Заявитель – Кузин Валерий Дмитриевич, Тбилисский район, х. Марьинский, местоположение установлено относительно ориентира, расположенного в границах ЗАО «Марьинское»,  кадастровый №23:29:0401000:396.</t>
  </si>
  <si>
    <t>Строительство Вл-10 кВ «ТБ-15» от опоры № 7-20. Строительство ТП 10/0,4 кВ. Строительство линии ВЛ-0,4 кВ от проектируемой ТП 10/0,4 кВ до объекта по договору 
№ 10803-13-00119934-1 от 22.04.2013 г.
Заявитель – Ломакин Юрий Юрьевич.
№ 10803-13-00119940-1 от 22.04.2013 г.
Заявитель – Ломакин Юрий Юрьевич.
№ 10803-13-00119944-1 от 22.04.2013 г.
Заявитель – Ломакин Юрий Юрьевич, ст. Тбилисская, ул. Редутская, 53Г</t>
  </si>
  <si>
    <t>Строительство и проектирование участка линии ВЛ-10 кВ от опоры № 1-12 ВЛ-10 кВ  «БУ-3». Проектирование и строительство КТП 10/0,4 кВ от проектируемой ВЛ-10 кВ «БУ-3». Реконструкция участка линии ВЛ-0,4 кВ с заменой дефектных опор и заменой голого провода на СИП фидера-1 ТП 10/0,4 кВ «БУ3-10/160 кВА» от опоры № 13А-19 до опоры №1-10 с переключением на проектируемую КТП 10/0,4 кВ. По договору № 10802-13-00152882-1 от 06.02.2014 г. 
Заявитель – Корощуп Александр Николаевич.
Жилой дом, Краснодарский край, Кореновский район, х. Бураковский, ул. Октябрьская, 10.</t>
  </si>
  <si>
    <t xml:space="preserve">Строительство участка линии ВЛ-10 кВ от опоры № 251 ВЛ-10 кВ "ЖВ-1". Строительство КТП 10/0,4 кВ от ВЛ-10 кв "ЖВ-1". Строительство ВЛ-0,4 кВ от проектируемой ТП "ЖВ-1" до земельного участка заявителя - Ященко В.И. </t>
  </si>
  <si>
    <t xml:space="preserve">Строительство и проектирование дополнительного фидера ВЛ-0,4 кВ от КТП 10/0,4 кВ «РЦ1-274/250 кВА» до опоры № 14, совместным подвесом с фидером-2. Реконструкция участка линии ВЛ-0,4 кВ фидера-2 КТП 10/0,4 кВ «РЦ1-274/250 кВА» от опоры № 14 до опоры № 24, с заменой провода. По договору № 40801-13-00133608-1 от 16.09.2013 г.
Заявитель – Общество с ограниченной ответственностью «Ленмедснаб - Доктор W».
Нежилое строение – аптечный павильон, Краснодарский край, Выселковский район, ст. Новомалороссийская, ул. Красная, б/н, (кадастровый номер- 23:05:08:01:23:2002-45).   </t>
  </si>
  <si>
    <t xml:space="preserve">Строительство и проектирование участка линии ВЛ-10 кВ от опоры № 87  «СГ-7». Проектирование и строительство КТП 10/0,4 кВ от проектируемой ВЛ-10 кВ «СГ-7». Проектирование и строительство участка линии ВЛ-0,4 кВ от проектируемой КТП 10/0,4 кВ. По договору № 10802-13-00156488-1 от 14.03.2014 г. 
Заявитель – Постникова Ольга Анатольевна.
Индивидуальное жилищное строительство, Краснодарский край, Кореновский район, х. Нижний, ул. Красноармейская, б/н (кадастровый номер- 23:12:0801009:357).  </t>
  </si>
  <si>
    <t xml:space="preserve">Строительство и проектирование участка линии ВЛ-10 кВ «РЗ-3» (по существующей линии   Вл-0,4 кВ от опоры №1 до опоры №14 фидера-4 Вл-0,4 кВ «РЗ3-36». Проектирование и строительство КТП 10/0,4 кВ от проектируемой ВЛ-10 кВ «РЗ-3». Проектирование и строительство участка линии ВЛ-0,4 кВ с совместным подвесом с проектируемой ВЛ-10 кВ ( на участке линии от опоры №8 до опоры №14 фидера-4 ВЛ-0,4 кВ «РЗ3-36». Реконструкция участка линии ВЛ-0,4 кВ с заменой дефектных опор, заменой голого провода на СИП фидера-4 ВЛ-0,4 кВ «РЗ3-36» от опоры № 14 до опоры №2-20. По договору № 10802-14-00155820-1 от 21.02.2014, 10802-14-00159540-1 от 21.02.2014 г, 10802-14-00159564-1 от 21.02.2014г, 10802-14-00158474-1 от 21.02.2014г, 10808-14-00158610-1 от 21.02.2014г, 10802-14-00159580-1 от 21.02.2014г, 40802-14-00159550-1 от 21.02.2014г, 10802-14-00159448-1 от 21.02.2014г, 10802-14-00159610-1 от 21.02.2014г, 10802-14-00158752-1 от 21.02.2014г, 10802-14-00158764-1 от 21.02.2014г. 
Заявитель – Мкртчан Т.К., Окроперидзе Т.А., Левченко А.С., Сбитнев А.Л., Золотухин Н.А., Шутова А.И., Куроптев В.Н., Винниченко М.И., Клейменова Н.Г., Огарченко Л.Н., Нагайцева Д.П.
Домовладение, Краснодарский край, Кореновский район, ст. Раздольная, ул. Колхозная, 18А,26,29,31,33,37,43,49,50,55,57. 
</t>
  </si>
  <si>
    <t xml:space="preserve">Строительство и проектирование участка линии ВЛ-10 кВ «ПЧ-9». Проектирование и строительство КТП 10/0,4 кВ от проектируемой ВЛ-10 кВ «ПЧ-9». Проектирование и строительство участка линии ВЛ-0,4 кВ от проектируемой ТП 10/0,4 кВ до опоры №10. Реконструкция участка линии ВЛ-0,4 кВ с заменой опор, заменой голого провода на СИП фидера-3 ВЛ-0,4 кВ «ПЧ9-387/100 кВА» от опоры № 10 до опоры № 23. По договору № 10803-14-00157102-1 от 19.02.2014г, 10803-14-00157090-1 от 19.02.2014г.
Заявитель – Овчинников А.А., Новожилова Е.А.
Жилой дом, Краснодарский край, Тбилисский район, х. Веревкин, ул. Южная, 14,16. 
</t>
  </si>
  <si>
    <t>Строительство и проектирование участка линии ВЛ-0,4 кВ ТП 10/0,4 кВ «ТБ15-25» фидер-3 от опоры № 1-5 до объекта. По договору № 10803-14-00169576-1 от 05.05.2014г. 
Заявитель – Герасимова Ольга Александровна. 
Жилой дом, Краснодарский край, Тбилисский  район, ст. Тбилисская, ул. Тифлисская, 60.</t>
  </si>
  <si>
    <t>4.4.282</t>
  </si>
  <si>
    <t>Строительство линии 0,4 кВ от ТП БП-1-29 до границ земельного участка по адресу: Калининский район, ст. Бойко-Понура, ул. Заречная, 13 (ТУ № 34-КЛ от 31.05.2013 заявитель - Горобец Н.А.)</t>
  </si>
  <si>
    <t>4.4.283</t>
  </si>
  <si>
    <t xml:space="preserve">Строительство линии 0,4 кВ от ТП ОК-3-923 до границ земельного участка по адресу: Тимашевский район, х. Танцура Крамаренко, ул. Молодежная, д. 20 (ТУ № 45-Т от 30.05.2013 заявитель - Моргунова Л.Д.); Тимашевский район, х. Танцура Крамаренко, ул. Молодежная, д. 11 (ТУ № 46-Т от 30.05.2013 заявитель - Левченко И.В.); Тимашевский район, х. Танцура Крамаренко, ул. Молодежная, д. 15 (ТУ № 47-Т от 30.05.2013 заявитель - Левченко Л.И.) ВЛИ-0,4 кВ - 0,499 км </t>
  </si>
  <si>
    <t>4.4.284</t>
  </si>
  <si>
    <t>Строительство линии 0,4 кВ от ТП КЦ-1-870 до границ земельного участка по адресу: Тимашевский район, х. Беднягина, ул. Окружная, д.47 (ТУ № 43-Т от 24.05.2013 - Губрич О.А.)</t>
  </si>
  <si>
    <t>4.4.285</t>
  </si>
  <si>
    <t>Строительство линии 0,4 кВ от ТП СД-1-77 до границ земельного участка по адресу: Приморско-Ахтарский район, х. Садки, ул. Чапаева, д. 222/2 (ТУ № 94-ПА от 06.06.2013 заявитель - Макартычан И.А.); Приморско-Ахтарский район, х. Садки, ул. Чапаева, д. 222/1 (ТУ № 945-ПА от 06.06.2013 заявитель - Гаврилов А.Ю.); Приморско-Ахтарский район, х. Садки, ул. Чапаева, д. 222/1 (ТУ № 97-ПА от 06.06.2013 заявитель - Пушкин В.В.)</t>
  </si>
  <si>
    <t>4.4.286</t>
  </si>
  <si>
    <t xml:space="preserve">Реконструкция ВЛ-0,4 кВ с заменой голого провода на провод типа СИП-2А от ТП-10/0,4 кВ ПРС-1-537 до опоры 3 линии № 4 ТП ПРС-1-537; реконструкция ВЛ-0,4 кВ с заменой голого провода на проводСИП-2А от опоры 3 до опоры 1-11 линии № 4 ТП ПРС-1-537 до границ земельного участка по адресу: Брюховецкий район, ст. Брюховецкая, ул. Толстого, д. 22 корпус а (ТУ № 194-Б от 15.01.2013 заявитель Юшманов И.А.) </t>
  </si>
  <si>
    <t>4.4.287</t>
  </si>
  <si>
    <t>Реконструкция ВЛ-0,4 кВ с заменой голого провода на провод типа СИП-2А от опоры № 1-5 линии № 1 ТП-10/0,4 кВ Б-4-74 до опоры № 2-5 линии № 1 ТП Б-4-74: - ТУ № 7-Б от 12.02.2013 Винник А.Б.</t>
  </si>
  <si>
    <t>4.4.288</t>
  </si>
  <si>
    <t>Строительство линии 0,4 кВ от ТП З-3-107 до границ земельного участка по адресу: Брюховецкий район, ст. Брюховцкая, ул. Короткова, д.9 (ТУ № 65-Б от 28.05.2013 заявитель Тараненко Т.Н.) Брюховецкий район, ст. Брюховцкая, ул. Короткова, д.12 (ТУ № 66-Б от 28.05.2013 заяитель Цымбал Н.И. )Брюховецкий район, ст. Брюховцкая, ул. Короткова, д.5 (ТУ № 68-Б от 28.05.2013 заявитель Романкина А.А.) Брюховецкий район, ст. Брюховцкая, ул. Короткова, д.11 (ТУ № 67-Б от 28.05.2013 заявитель - Красуля О.Н.)</t>
  </si>
  <si>
    <t>4.4.289</t>
  </si>
  <si>
    <t>Строительство линии 0,4 кВ от опоры № 18 линии № 2 ТП П-7-109 до границ земельного участка по адресу: Приморско-Ахтарский район, г. Приморско-Ахтарск, с/т "Ветеран", линия 16, д. 13 (ТУ № 93-ПА от 03.06.2013 заявитель Мамонтов А.С.)</t>
  </si>
  <si>
    <t>4.4.290</t>
  </si>
  <si>
    <t>Строительство ВЛЗ-10 кВ от опоры № 3/4 ВЛ-10 кВ СД-1, ТП-10/0,4 кВ, ВЛИ-0,4 кВ от проектируемой ТП-10/0,4 кВ до границ земельного участка по адресу: Приморско-Ахтарский район, г. Приморско-Ахтарский, х. Садки, восточнее хутора Садки, массив № 1, участок № 37-74</t>
  </si>
  <si>
    <t>Строительство ВЛЗ-10 кВ от ВЛ-10 кВ СД-1, ТП-10/0,4 кВ, ВЛИ-0,4 кВ от проектируемой  ТП-10/0,4 кВ до границ земельного участка по адресу:   -Приморско-Ахтарский район, г. Приморско-Ахтарский. х. Садки, восточнее хутора Садки, массив №1 уч. 1-36</t>
  </si>
  <si>
    <t>4.4.291</t>
  </si>
  <si>
    <t xml:space="preserve">Строительство ВЛЗ-10 кВ З-1, ТП-10/0,4 кВ, ВЛИ-0,4 кВ от проектируемой ТП-10/0,4 кВ до границ земельного участка по адресу: Брюховецкий район, ст. Брюховецкая, ул. Депутатская, д. 6 (ТУ № 64-Б от 28.05.2013 заявитель  - Набока Т.С.) Брюховецкий район, ст. Брюховецкая, ул. Депутатская, д. 6 (ТУ № 46-Б от 20.05.2013 заявитель  - Братусин Е.С.) Брюховецкий район, ст. Брюховецкая, ул. Привокзальная, д. 16 (ТУ № 62-Б от 28.05.2013 заявитель  - Мартыненко И.М.)Брюховецкий район, ст. Брюховецкая, ул. Депутатская, д. 7 (ТУ № 63-Б от 28.05.2013 заявитель  - Кисиль В.И.)Брюховецкий район, ст. Брюховецкая, ул. Депутатская, д. 15 (ТУ № 61-Б от 27.05.2013 заявитель  - Письменный А.В.) </t>
  </si>
  <si>
    <t>4.4.292</t>
  </si>
  <si>
    <t xml:space="preserve">Реконструкция ТП-10/0,4 кВ БР-6-427 с увеличением трансформаторной мощности ; реконструкция ВЛ-0,4 кВ с заменой голого провода на провод типа СИП-2А от опоры №1 линии №3 ТП-10/0,4 кВ БР-6-427 до опоры №2/8 линии № 3 ТП БР-6-427, от опоры №1 линии №3 ТП-10/0,4 кВ БР-6-427 до опоры №1/6 линии №3 ТП БР-6-427; строительство линии 0,4кВ от опоры №1/6 линии №3 ТП БР-6-427 до границ земельного участка по адресу: Приморско-Ахтарский район ,х.им.Тамаровского, ул.Сургутска, д.14; ул.Школьная д.2/4 Заявитель Лавренчук Е.В.; Бурдин Е.Г. </t>
  </si>
  <si>
    <t>4.4.293</t>
  </si>
  <si>
    <t xml:space="preserve">Реконструкция ТП- 10/0,4 кВ БР-2-411 с увеличением трансформаторной мощности; реконструкция ВЛ-0,4кВ с заменой голого провода на провод типа СИП-2А от ТП-10/0,4кВ БР-2-411 до границ земельного участка по адресу: Приморско-Ахтарский район, ст.Бриньковская Ул.Красноармейскаяд.138(ТУ № 119-ПА от 08.07.2013 заявитель Денисова Л.А. ) </t>
  </si>
  <si>
    <t>4.4.294</t>
  </si>
  <si>
    <t>Реконструкция ВЛ-0,4 кВ с заменой голого провода на провода типа СИП-2А от опоры №1 линии № 3 ТП- 10/0,4 кВ БР-2-533 до опоры № 1/7 линии № 3 ТП БР-2-533, строительство линии 0,4 кВ от опоры № 1/7 линии № 3 ТП БР-2-533 до границ земельного участка по адресу: Приморско-Ахтпрский район, станица Бриньковская, ул. Горького, д. 12/1 (ТУ № 110-ПА от 19.06.2013 заявитель - Богданова Н.В.)</t>
  </si>
  <si>
    <t>4.4.295</t>
  </si>
  <si>
    <t>Реконструкция ВЛ-0,4 кВ с заменой голого провода на провод типа СИП-2А от ТП ДЖ-9-171 линия № 3 до опоры № 4 линия № 3 ТП ДЖ-9-171, от опоры № 4 линии № 3 ТП-10/0,4 кВ ДЖ-9-171 до опоры № 1-19 линии № 3 ДЖ-9-171: - ТУ № 15-Б от 04.03.2013 заявитель Роменский А.К.</t>
  </si>
  <si>
    <t>4.4.296</t>
  </si>
  <si>
    <t>Строительство линии 0,4 кВ от опоры № 9, линии № 3 ТП М-15-862 до границ земельного участка по адресу: - Тимашевский район, ст. Медведовская, ул. Весенняя д. 13 (ТУ № 9-Т от 19.03.2013 заявитель - Азовскова Г.А.)</t>
  </si>
  <si>
    <t>4.4.297</t>
  </si>
  <si>
    <t xml:space="preserve">Строительство линии 0,4кВ от опоры №7-8 линии №1 ТП ВЗ-7-1070 до границ земельного участка по адресу: Каневской район, ст.Каневская, ул.Толстого д.75 заявитель Пикус Б.В. </t>
  </si>
  <si>
    <t>4.4.298</t>
  </si>
  <si>
    <t>Строительство линии 0,4кВ от опоры №13 линии №2 ТП ЛО-7-590 до границ земельного участка по адресу: Брюховецкий район, п.Раздольный, ул.Молодежная, д.13 заявитель Катюшин А.А.</t>
  </si>
  <si>
    <t>4.4.299</t>
  </si>
  <si>
    <t>Строительство ВЛЗ-10 кВ от ВЛ-10 кВ ВЗ-8, ТП-10/0,4 кВ, ВЛИ-0,4кВ от проектируемой ТП-10/0,4 кВ до границ земельного участка по адресу: Каневской район, ст.Каневская, ул. Длинная, д.238 Заявитель Кирий Ю.Ф.</t>
  </si>
  <si>
    <t>4.4.300</t>
  </si>
  <si>
    <t>ВЛ 10кВ</t>
  </si>
  <si>
    <t>4.4.301</t>
  </si>
  <si>
    <t>Строительство ВЛ 10 кВ Ф-8, ВЛИ 0,4 кВ с установкой КТП 10/0,4 кВ ст.Фастовецкая   Тихорецкого района   (Договор ТП от 05.10.2012 №20605-12-000222 )</t>
  </si>
  <si>
    <t>Строительство ВЛ 6 кВ, ВЛИ 0,4 кВ с установкой КТП 6/0,4 кВ пос.Малороссийский  Тихорецкого района   (Договоры ТП от 07.12.2012 №10605-12-000287, от 10.12.2012 №10605-12-000290,                                                                                                                                                                                                                                                                       от 10.12.2012 №10605-12-000291, от 11.12.2012 №10605-12-000288 )</t>
  </si>
  <si>
    <t>Строительство ВЛИ 0,4 кВ  от реконструируемой КТП С-1-27 (в соответствии Договора ТП №10602-13-000004 А.П. Черкашин от 25.02.2013) с реконструкцией ВЛ 0,4 кВ ф. №1 от КТП С-1-27  с. Белая Глина Белоглинский район (Договор ТП от 11.06.2013 №10601-13-000072)</t>
  </si>
  <si>
    <t>Строительство ВЛИ 0,4 кВ  от КТП НП 3-41  ст. Новопокровская Новопокровский район (Договор ТП от 10.06.2013 №20603-13-000081)</t>
  </si>
  <si>
    <t xml:space="preserve">Строительство ВЛИ 0,4 кВ от  КТП КЛ 5-330 с реконструкцией ВЛ 0,4 кВ ф.1 от КТП КЛ 5-330 ст. Калниболотская Новопокровский район» (Договор ТП от 05.03.2013 №10603-13-000017) </t>
  </si>
  <si>
    <t>Строительство ВЛИ 0,4 кВ  от КТП НП 11-196 с реконструкцией ВЛ 0,4 кВ ф.2 от КТП НП 11-196 ст.Новопокровская Новопокровский  район (Договор ТП от 22.07.2013 №10603-13-000112)</t>
  </si>
  <si>
    <t>Строительство ВЛИ 0,4 кВ  от КТП НП 1-31 с реконструкцией ВЛ 0,4 кВ ф.1 от КТП НП-1-31  ст. Новопокровская Новопокровский район (Договор ТП от 04.06.2013 №10603-13-000060)</t>
  </si>
  <si>
    <t>Строительство ВЛИ 0,4 кВ  от ЗТП ЕК 3-277  с реконструкцией ВЛ 0,4кВ ф. №2 от ЗТП ЕК 3-277 ст. Крыловская Крыловский район (Договор ТП от 31.05.2013 №10602-13-000031)</t>
  </si>
  <si>
    <t>Строительство ВЛИ 0,4 кВ  от КТП П 3-23  с реконструкцией ВЛ 0,4кВ ф. №2 от КТП П 3-23 ст. Павловская Павловский район (Договор ТП от 29.05.2013 №10604-13-000140)</t>
  </si>
  <si>
    <t>Строительство ВЛИ 0,4 кВ от КТП Т -5-334 с реконструкцией ВЛ 0,4 кВ ф.3 от КТП Т-5-334 ст. Павловская Павловский район" (Договор ТП от 18.03.2013 №10604-13-000026)</t>
  </si>
  <si>
    <t xml:space="preserve">Строительство ВЛИ 0,4 кВ  от КТП Т 3-12  с реконструкцией ВЛ 0,4кВ ф. №4 от КТП Т 3-12 ст. Павловская Павловский район (Договор ТП от 15.05.2013 №10604-13-000103) </t>
  </si>
  <si>
    <t>Строительство ВЛИ 0,4 кВ  от КТП З 3-307  с реконструкцией ВЛ 0,4кВ ф. №1 от КТП З 3-307 ст. Архангельская Тихорецкий район (Договор ТП от 05.06.2013 №20605-13-000067)</t>
  </si>
  <si>
    <t>Строительство ВЛИ 0,4кВ от КТП А 1-84 с реконструкцией ВЛ 0,4кВ ф.2 от КТП А 1-84 ст. Краснооктябрьская Тихорецкий район (Договор ТП от 29.08.2013 №10605-13-000232)</t>
  </si>
  <si>
    <t>Строительство ВЛИ 0,4 кВ  от КТП А 5-70  с реконструкцией ВЛ 0,4кВ ф. №1 от КТП А 5-70 ст. Алексеевская Тихорецкий район (Договор ТП от 06.06.2013 №10605-13-000182)</t>
  </si>
  <si>
    <t>Строительство ВЛИ 0,4 кВ  от ТП Р 5-280  с реконструкцией ВЛ 0,4 кВ ф.1 от ТП Р 5-280 ст.Новорождественская Тихорецкий район (Договор ТП от 28.06.2013 №20605-13-000184)</t>
  </si>
  <si>
    <t>Строительство ВЛИ 0,4 кВ  от КТП К 5-530 с реконструкцией ВЛ 0,4 кВ ф.2 от КТП К 5-530 п.Кубанский Новопокровский  район (Договор ТП от 12.08.2013 №10603-13-000129)</t>
  </si>
  <si>
    <t>4.4.302</t>
  </si>
  <si>
    <t xml:space="preserve">«Строительство ВЛИ 0,4 кВ от КТП Р 7-147 с реконструкцией КТП Р 7-147 и ВЛ 0,4 кВ ф.2 от КТП Р 7-147 ст.Новорождественская Тихорецкий район» (Договор ТП от 14.03.2013 №20605-13-000035, от 14.03.2013 №20605-13-000036, от 14.03.2013№20605-13-000061, от 13.03.2013№20605-13-000062, от 13.03.2013 №20605-13-000034,от 13.03.2013 №20605-13-000058; от 13.03.2013 №20605-13-000057; от 13.03.2013 №20605-13-000056, от 12.03.2013 №20605-13-000059, от 22.03.2013 №20605-13-000060, от 27.03.2013 №20605-13-000093)  </t>
  </si>
  <si>
    <t>4.4.303</t>
  </si>
  <si>
    <t>«Строительство ВЛИ 0,4 кВ от ТП З- 3-303 с заменой КТП З-3-303 и реконструкцией ВЛ 0,4 кВ ф.2 от ТП З-3-303  ст. Архангельская Тихорецкий район» (Договор ТП от 28.03.2013 №10605-13-000055; от 05.03.2013 №10605-13-000054;от 04.03.2013 №10605-13-000052; от 27.03.2013 №10605-13-000040; от 29.03.2013 №10605-13-000092;от 17.04.2013 №10605-13-000117; от 25.03.2013 №10605-13-000074; от 22.03.2013 №10605-13-000075; от 14.03.2013 №10605-13-000076)</t>
  </si>
  <si>
    <t>4.4.304</t>
  </si>
  <si>
    <t>Строительство ВЛИ 0,4кВ от ТП Ш 1-55 с реконструкцией ТП 10/0,4 кВ Ш 1-55, ВЛ 0,4 кВ от ТП Ш 1-55 х. Усть-Джигутинка Тихорецкий район» (Договор ТП от 10.01.2013 №20605-12-000307, от 11.01.2013 №20605-12-000308)</t>
  </si>
  <si>
    <t>4.4.305</t>
  </si>
  <si>
    <t>"Строительство ВЛИ 0,4кВ от КТП Х1-610 с реконструкцией ВЛ-0,4кВ Ф.1 от КТП Х1-610 ст.Хоперская Тихорецкий район" (Договор ТП от 20.03.2013 №10605-13-000065, ТП от 20.03.2013 №10605-13-000064)</t>
  </si>
  <si>
    <t>4.4.306</t>
  </si>
  <si>
    <t xml:space="preserve">"Строительство ВЛИ-0,4кВ ф.3 от КТП НП-6-93 с реконструкцией ВЛ-0,4 кВ ф.3 от КТП НП-6-93 ст. Новопокровская Новопокровский район" (Договор ТП от 15.03.2013 №10603-13-000024) </t>
  </si>
  <si>
    <t>4.4.307</t>
  </si>
  <si>
    <t>«Строительство ВЛИ 0,4кВ от ТП В3-603 с реконструкцией ВЛ-0,4кВ от КТП В3-603 ст.Веселая, Павловского района» (Договор ТП от 18.04.2013 №10604-13-000077)</t>
  </si>
  <si>
    <t>4.4.308</t>
  </si>
  <si>
    <t>«Строительство ВЛИ 0,4 кВ от ТП НП 8-1026 с  реконструкцией ВЛ 0,4 кВ от ТП НП 8-1026 х. Междуреченский Павловский район» (Договор ТП от 14.03.2013 №10604-13-000046)</t>
  </si>
  <si>
    <t>4.4.309</t>
  </si>
  <si>
    <t xml:space="preserve">«Строительство ВЛИ 0,4 кВ от ТП Ш 3-44 с реконструкцией ВЛ 0,4 кВ от ТП Ш 3-44 ст. Юго-Северная Тихорецкий район»   (Договор ТП от 02.04.2013 № 10605-13-000015) </t>
  </si>
  <si>
    <t>4.4.310</t>
  </si>
  <si>
    <t>«Строительство ВЛИ 0,4 кВ от СКТП НИ 3-707 с реконструкцией ВЛ 0,4 кВ от СКТП НИ 3-707  ст.Новоивановская, Новопокровский район» (Договор ТП от 10.04.2013 №10603-13-000032)</t>
  </si>
  <si>
    <t>4.4.311</t>
  </si>
  <si>
    <t xml:space="preserve">«Строительство ВЛИ-0,4 кВ от КТП ЕК 3-286 с реконструкцией ВЛ-0,4 кВ ф.1 от КТП ЕК 3-286 ст. Крыловская Крыловский район»  (Договор ТП  от  12.07.2013 №20602-12-000140) </t>
  </si>
  <si>
    <t>4.4.312</t>
  </si>
  <si>
    <t xml:space="preserve">«Строительство ВЛИ-0,4 кВ от КТП Ц 5-8 с реконструкцией ВЛ-0,4 кВ ф.4 от КТП Ц 5-8 ст. Новопокровская Новопокровский район»  (Договор ТП  от  29.04.2013 №10603-13-000059) </t>
  </si>
  <si>
    <t>4.4.313</t>
  </si>
  <si>
    <t xml:space="preserve">«Строительство ВЛИ-0,4 кВ от СКТП З-9-634 с реконструкцией ВЛ-0,4 кВ ф.3 от СКТП З-9-634 п. Новопокровский Новопокровский район»  (Договор ТП  от  17.05.2013 № 10603-13-000047) </t>
  </si>
  <si>
    <t>4.4.314</t>
  </si>
  <si>
    <t xml:space="preserve">«Строительство ВЛИ-0,4 кВ от КТП З-7-638 с реконструкцией ВЛ-0,4 кВ ф.1 от КТП З-7-638 п. Новопокровский Новопокровского района»  (Договор ТП  от  17.05.2013 № 20603-13-000074) </t>
  </si>
  <si>
    <t>4.4.315</t>
  </si>
  <si>
    <t>«Строительство ВЛИ-0,4 кВ от КТП З-2-649  п. Мирный Новопокровский район»  (Договор ТП  от  27.05.2013 № 20603-13-000084)</t>
  </si>
  <si>
    <t>4.4.316</t>
  </si>
  <si>
    <t>Строительство ВЛ 10 кВ В-5 с установкой КТП 10/0,4 кВ п.Парковый  Тихорецкого района   (Договор ТП от 25.10.2012 №20605-12-000241 )</t>
  </si>
  <si>
    <t>4.4.317</t>
  </si>
  <si>
    <t>Строительство ВЛ 10кВ РП-1-5, ВЛИ 0,4кВ с установкой КТП 10/0,4 кВ ст. Октябрьская Крыловского района"  (Договор  ТП от 27.12.2012 №20602-12-000123)</t>
  </si>
  <si>
    <t>4.4.318</t>
  </si>
  <si>
    <t>Строительство ВЛЗ 10 кВ от ВЛ 10кВ З-3 с  реконструкцией КТП  З 3-342  и строительство ВЛ 0,4 кВ от ВЛ 0,4кВ ТП З-3-342 ст. Архангельская Тихорецкий район  (Договор  ТП от 11.03.2013 №20605-13-000009)</t>
  </si>
  <si>
    <t>4.4.319</t>
  </si>
  <si>
    <t>Строительство ВЛЗ-10 кВ с установкой ТП 10/0,4 кВ и строительство ВЛИ 0,4 кВ ст. Крыловская Крыловского района"(Договор ТП от 21.03.2013 №10602-13-000019, от 28.03.2013 №10602-13-000016)</t>
  </si>
  <si>
    <t>4.4.320</t>
  </si>
  <si>
    <t xml:space="preserve">Строительство ВЛЗ 10 кВ  от ВЛ 10 кВ Л-1 с установкой ТП  10/0,4 кВ и строительство ВЛИ 0,4 кВ  ст. Новопокровская Новопокровский район (Договор ТП от 24.06.2013 №20603-13-000088) </t>
  </si>
  <si>
    <t>4.4.321</t>
  </si>
  <si>
    <t>Строительство ВЛЗ 10 кВ П-9, ВЛИ 0,4 кВ с установкой КТП 10/0,4 кВ  ст. Павловская Павловский район» (Договор ТП от 26.03.2013 №20604-13-000060)</t>
  </si>
  <si>
    <t>4.4.322</t>
  </si>
  <si>
    <t>Строительство ВЛИ 0,4 кВ от ТП Т 5-15 с реконструкцией  ВЛ 0,4 от ТП Т 5-15 ст. Павловская Павловского района (Договор ТП от 31.08.2012 №10604-12-000236)</t>
  </si>
  <si>
    <t>4.4.323</t>
  </si>
  <si>
    <t>Строительство ВЛИ 0,4 кВ от ЗТП П 7-226 с реконструкцией  ВЛ 0,4 от ЗТП П 7-226 ст. Павловская Павловского района (Договор ТП от 20.09.2012 №10604-12-000262)</t>
  </si>
  <si>
    <t>4.4.324</t>
  </si>
  <si>
    <t>Строительство ВЛИ 0,4 кВ от ТП П 1-903 с реконструкцией ВЛ 0,4 кВ от ТП П 1-903 х. Атаманка Тихорецкого  района"  (Договор  ТП от 04.12.2012 №10605-12-000275)</t>
  </si>
  <si>
    <t>4.4.325</t>
  </si>
  <si>
    <t>Строительство ВЛИ 0,4 кВ от ТП З 5-969 с реконструкцией ВЛ 0,4 кВ от ТП З 5-969 ст. Новопластуновская Павловского района (Договор ТП от 09.01.2013 № 20604-12-000374)</t>
  </si>
  <si>
    <t>4.4.326</t>
  </si>
  <si>
    <t>Строительство ВЛИ 0,4 кВ от ТП НП 1-1006 с реконструкцией ВЛ 0,4 кВ от ТП НП 1-1006 ст. Новопластуновская Павловского района (Договор ТП от 10.01.2013 № 20604-12-000431)</t>
  </si>
  <si>
    <t>4.4.327</t>
  </si>
  <si>
    <t>Строительство ВЛИ 0,4 кВ от ТП П 1-405 с реконструкцией ВЛ 0,4 кВ от ТП П 1-405 п. Красноармейский Новопокровского района (Договор ТП от 17.01.2013 № 10603-12-000173)</t>
  </si>
  <si>
    <t>4.4.328</t>
  </si>
  <si>
    <t>Строительство ВЛИ 0,4 кВ от ТП Э 4-508 с реконструкцией ВЛ 0,4 кВ от ТП Э 4-508  с. Белая Глина Белоглинского района (Договоры ТП от 06.02.2013 №10601-13-000002, №10601-13-000003)</t>
  </si>
  <si>
    <t>4.4.329</t>
  </si>
  <si>
    <t>Строительство ВЛИ 0,4 кВ от ТП П 3-22 с реконструкцией ВЛ 0,4 кВ от ТП П 3-22 ст. Павловская Павловский район (Договор ТП от 30.01.2013 №10604-12-000451)</t>
  </si>
  <si>
    <t>4.4.330</t>
  </si>
  <si>
    <t>Строительство ВЛИ 0,4 кВ от КТП НЛ 15-874 с  реконструкцией ВЛ 0,4 кВ от КТП НЛ 15-874 ст. Новолеушковская Павловский район (Договор ТП от 14.03.2013 №10604-13-000021)</t>
  </si>
  <si>
    <t>4.4.331</t>
  </si>
  <si>
    <t>Строительство ВЛИ 0,4 кВ от ТП НП 8-1029 с  реконструкцией ВЛ 0,4 кВ от ТП НП 8-1029 х. Бальчанский  Павловский район (Договор ТП от 27.02.2013 №10604-13-000021, №10604-13-000034)</t>
  </si>
  <si>
    <t>4.4.332</t>
  </si>
  <si>
    <t>Строительство ВЛИ 0,4 кВ от ТП Б 6-171 с реконструкцией ВЛ 0,4 кВ от ТП Б 6-171 п. Братский Тихорецкий район (Договор ТП от 05.03.2013 №10605-13-000031)</t>
  </si>
  <si>
    <t>4.4.333</t>
  </si>
  <si>
    <t>Строительство ВЛИ 0,4 кВ от ТП П 1-1059 с реконструкцией ВЛ 0,4 кВ от ТП П 1-1059 п. Полевой Тихорецкий район (Договор ТП от 06.03.2013 №10605-13-000019)</t>
  </si>
  <si>
    <t>4.4.334</t>
  </si>
  <si>
    <t>Строительство ВЛИ 0,4 кВ от КТП И 7-209 с реконструкцией ВЛ 0,4 кВ от ТП И 7-209 ст. Ильинская Новопокровского района (Договор ТП от 15.04.2013 № 10603-12-000109)</t>
  </si>
  <si>
    <t>Строительство ВЛИ 0,4 кВ  от КТП ЗС 5-535  с реконструкцией КТП ЗС 5-535 и ВЛ 0,4кВ ф. №3 от КТП ЗС 5-535 п. Восточный Белоглинский  район (Договор ТП от 07.05.2013 №20601-13-000051)</t>
  </si>
  <si>
    <t>Строительство ВЛИ 0,4 кВ от КТП Е 3-358 с  реконструкцией  ВЛ 0,4 кВ ф.2 от КТП Е 3 -358  х. Балка Грузская Новопокровский район" (Договор ТП от 26.04.2013 №10603-13-000015)</t>
  </si>
  <si>
    <t>Строительство ВЛИ 0,4 кВ  от КТП ГБ 3-807 с реконструкцией ВЛ 0,4 кВ ф.1 от КТП ГБ 3-807 с.Горькая Балка Новопокровский  район (Договор ТП от 23.07.2013 №10603-13-000110)</t>
  </si>
  <si>
    <t>Строительство ВЛИ 0,4 кВ от КТП А 5-152 с  реконструкцией   ВЛ 0,4 кВ ф.2 от КТП А 5 -152 ст.    Атаманская Павловский район (Договор ТП от 27.06.2013 №10604-13-000154)</t>
  </si>
  <si>
    <t>Строительство ВЛИ 0,4 кВ от КТП Т 1 -41 с  реконструкцией   ВЛ 0,4 кВ ф.2 от КТП Т 1 -41 ст.Павловская Павловский район" (Договор ТП от 22.04.2013 №10604-13-000094)</t>
  </si>
  <si>
    <t>Реконструкция ВЛИ 0,4кВ ф.2 от КТП В 3 -602 ст. Веселая Павловский район (Договор ТП от 01.10.2013 №10604-13-000239)</t>
  </si>
  <si>
    <t>Строительство ВЛИ 0,4 кВ ф.1 от КТП Т1-4 с реконструкцией ВЛ 0,4 кВ ф.1 от КТП Т1-4 ст. Павловская Павловский район" (Договор ТП от 02.04.2013 №20604-13-000070)</t>
  </si>
  <si>
    <t>Строительство ВЛИ 0,4 кВ  от КТП НП 1-1030  с реконструкцией ВЛ 0,4кВ ф. №2 от КТП НП 1-1030 ст. Новопластуновская Павловский район (Договор ТП от 16.05.2013 №10604-13-000098)</t>
  </si>
  <si>
    <t>Строительство ВЛИ 0,4 кВ  от ЗТП МТ 9-79 совместным подвесом на ВЛ 10кВ МТ-9 ст.Новопокровская Новопокровский  район (Договор ТП от 08.04.2013 №20603-13-000023)</t>
  </si>
  <si>
    <t>Строительство ВЛИ 0,4 кВ  от КТП К 5-580 п.Кубанский Новопокровский  район (Договор ТП от 06.08.2013 №10603-13-000128)</t>
  </si>
  <si>
    <t>Строительство ВЛИ 0,4 кВ  от КТП З 2-616  с реконструкцией ВЛ 0,4кВ ф. №1 от КТП З 2-616 п. Мирный Новопокровский район (Договор ТП от 04.06.2013 №10603-13-000043)</t>
  </si>
  <si>
    <t>Строительство ВЛИ 0,4 кВ  от КТП Е 5 -512 с  реконструкцией   ВЛ 0,4 кВ ф.1 от КТП Е 5 -512 ст. Еремизино-Борисовская Тихорецкий район (Договор ТП от 23.04.2013 №10605-13-000140, от 23.04.2013 №10605-13-000127)</t>
  </si>
  <si>
    <t>Строительство ВЛИ 0,4 кВ ф.1 от КТП И 7-268 с  реконструкцией ВЛ 0,4 кВ ф.1 от КТП И 7-268  ст. Ильинская Новопокровский район (Договор ТП от 25.03.2013 №10603-12-000025)</t>
  </si>
  <si>
    <t>Строительство ВЛИ 0,4 кВ от ТП Ц 5-45 с  реконструкцией ВЛ 0,4 кВ от ТП Ц 5-45 ст.Новопокровская Новопокровский  район» (Договор ТП от 28.03.2013 №10603-13-000013)</t>
  </si>
  <si>
    <t>Строительство ВЛИ 0,4кВ с реконструкцией ВЛ 0,4кВ ф.№2 КТП П 1-81 от РУ-0,4 кВ КТП П 1-81 до опоры №2/8 по адресу Павловский район ст. Павловская пер. Вокзальный 18 (Договор ТП от 14.11.2013 №10604-13-000316)</t>
  </si>
  <si>
    <t>Строительство ВЛИ 0,4 кВ от КТП З 9-635 Краснодарский край пос. Новопокровский  Новопокровский район (Договор ТП от 20.09.2013 №20603-13-000154)</t>
  </si>
  <si>
    <t>Строительство ВЛИ 0,4 кВ от ТП П 7-97 ст. Павловская Павловский район (Договор ТП от 13.03.2013 №10604-13-000015)</t>
  </si>
  <si>
    <t>Строительство ВЛИ 0,4 кВ  от КТП ТР 5-421 с  реконструкцией   ВЛ 0,4 кВ ф.3 от КТП ТР 5-421 х.Туркино Белоглинский район (Договор ТП от 24.05.2013 №10601-13-000066)</t>
  </si>
  <si>
    <t>Строительство ВЛИ 0,4 кВ  от СКТП НИ 5-718 с реконструкцией ВЛ 0,4 кВ ф.1 от СКТП НИ 5-718 ст. Новоивановская Новопокровский район (Договор ТП от 13.06.2013 №10603-13-000065)</t>
  </si>
  <si>
    <t>Строительство КТП-10/0,4 кВ, строительство ВЛЗ-10 кВ и ВЛИ-0,4 кВ в ст. Анапская, 49 заявителей</t>
  </si>
  <si>
    <t>Реконструкция существующего участка ВЛ-0,4 кВ пр. № 2 от существующей ТПАх 322-375 в п. Ахтырский согласно договора ТП № 10101-13-00116088-1 заявитель      Изюменко И.В.</t>
  </si>
  <si>
    <t xml:space="preserve">Реконструкция участка ВЛ-0,4 кВ от ТП Ах322-375 в п. Ахтырский, согласно договора ТП №10101-13-00144040-1 заявитель Лимайко В.Е.
</t>
  </si>
  <si>
    <t xml:space="preserve">Строительство участка ВЛ-0,4 кВ от существующей ТПАх7-153 в ст. Эриванской согласно договора ТП № 10101-12-00099090-1 заявитель Лысенко Д.А.
</t>
  </si>
  <si>
    <t>Строительство участка ВЛИ-0,4 кВ в х. Цибанобалка, Анапский район, согласно договора технологического присоединения от 11.11.2014 г. № 10102-13-00142736-1, заявитель Н.П. Меркурьева</t>
  </si>
  <si>
    <t xml:space="preserve">Строительство участка ВЛ-0,4 кВ  от ТП-НК-6-365 до границ земельного участка в с. Экономическое на основании договора ТП № 10103-11-00060816-1 заявитель Миронова Н.А., договора ТП № 10103-11-00060808-1 заявитель Удовикина И.В.          
</t>
  </si>
  <si>
    <t>Строительство участка ВЛ-10 кВ, КТП 10/0.4 и ВЛ-0.4 в с. Южная Озереевка  на основании договора на ТП №10104-13-00125676-1 заявитель Мнацаканова Т.Н.; № 10104-13-00138422-1 заявитель Мнацаканова Т.Н.; № 10104-13-00138394-1 заявитель Мнацаканова Т.Н.; № 10104-13-00137626-1 заявитель Долинин Е.Е.;         № 10104-13-00137652-1 заявитель Долинин Е.Е.; № 10104-13-00137632-1 заявитель Долинин Е.Е.; № 10104-13-00138258-1 заявитель Насембаев К.Х.; № 10104-13-00138234-1 заявитель Чилочь В.А.; № 10104-13-00138204-1 заявитель Чилочь В.А.; № 10104-13-00138250-1 заявитель Чилочь В.А.; № 10104-13-00137666-1 заявитель Козлов И.И.; № 10104-13-00138180-1 заявитель Козлов И.И.; № 10104-13-00137672-1 заявитель Козлов И.И.; № 10104-13-00137582-1 заявитель Котляр Л.И.; № 10104-13-00137474-1 заявитель Котляр Л.И.; № 10104-13-00137606-1 заявитель Котляр Л.И.; № 10104-13-00138194-1, заявитель Токмина В.А.</t>
  </si>
  <si>
    <t>Строительство участка ВЛ-0,4 кВ от оп. 23 пр. № 3 от существующей КТП 6/0,4 кВ Ах322-375 в п. Ахтырский согласно договора ТП № 10101-13-00140358-1 заявитель Плигина О.В.</t>
  </si>
  <si>
    <t xml:space="preserve">Строительство участка ВЛ-0,4 кВ х. Верхняя Ставрополька (Договор ТП № 10103-11-00033671 от 12.05.2011г. Заявитель - Тюфтин И. А.)
</t>
  </si>
  <si>
    <t>Реконструкция существующего ТП ДМ-1-27, с заменой трансформатора на большую мощность, строительство ВЛИ-0,4 кВ от ТП ДМ-1-27, в х. Курбацком, согласно договоров № 10102-13-00124660-1, заявитель Музалева Л.Ю. № 10102-13-00124720-1 заявитель Литвинова С.Э.</t>
  </si>
  <si>
    <t>Строительство участка ВЛ-10 кВ, КТП 10/0.4 и ВЛ-0.4 в с. Глебовское, 2-я очередь освоения на основании договора на ТП № 10104-13-00113374-1 заявитель Васихина Н.А., № 10104-13-00113394-1 заявитель Ниведничий В.И., № 10104-13-0113390-1 заявитель Кривцунова В.С., № 10104-13-00114092-1 заявитель Бурдин Г.И., № 10104-13-00114088-1 заявитель Прохоров С.П., № 10104-13-00114084-1 заявитель Бибин А.А., № 10104-13-00114086-1 заявитель Григорьян А.П., № 10104-13-00114094-1 заявитель Калюта Ю.Б., № 10104-13-00114144-1 заявитель Чичинадзе Б.З., № 10104-10-00017995-1 заявитель Самсонов Н.В., № 10104-13-00121984-1 заявитель Шангараев А.Х.</t>
  </si>
  <si>
    <t>Строительство участка ВЛ-0,4 кВ, пр.№3, ТП Ра-1-307, в ст-ца Натухаевская, согласно договора № 10104-12-00092646-1 заявитель Герасимова Н.С.</t>
  </si>
  <si>
    <t>Строительство ВЛ-0,4 кВ пр.2 ТП Рк-5-267, ст-ца Раевская на основании договора № 10104-12-00089064-1 заявитель Ефремов А.Д.</t>
  </si>
  <si>
    <t>Строительство ВЛ-0,4 кВ от РУ-0,4 кВ ТП Ра-1-307 в ст-це Натухаевская, согласно договору № 10104-13-00128572-1 заявитель Икрамов Р.А.</t>
  </si>
  <si>
    <t xml:space="preserve">Строительство участка ВЛ-0,4 кВ  до границ земельного участка по адресу: Крымский район, х. Свет, ул. Шоссейная, д. 59 (Договор ТП № 10103-11-00041458-1 от 08.11.2011г. заявитель - Авраменко Л. Г.); Крымский район, х. Свет, ул. Шоссейная, д. 62 (Договор ТП № 10103-11-00041940-1 от 10.11.2011г. заявитель - Гаврилюк А. Н.); Крымский район, х. Свет, ул. Шоссейная, д. 58 (Договор ТП № 10103-11-00041463-1 от 08.11.2011г. заявитель - Квашнина И. В.)
</t>
  </si>
  <si>
    <t>Реконструкция существующего ТП Сп-3-161 с заменой трансформатора на большую мощность, строительство ВЛИ-0,4 кВ в с. Супсех, согласно договора на ТП № 1010213-00136032-1 заявитель Безруков А.Б.</t>
  </si>
  <si>
    <t xml:space="preserve">Строительство участка ВЛ-0,4 кВ от ТП ВА-9-561, на территории х.Свет Крымского района по договору №10103-12-00101504-1 от 27.12.2012 г., заявитель Богатова И.А.
</t>
  </si>
  <si>
    <t>Строительство участка ВЛ-0,4 кВ в с/о Супсехский в границах ЗАО АФ "Кавказ" на основании договора на ТП № 10102-12-00082414-1 заявитель Логвиненко И.В.</t>
  </si>
  <si>
    <t>Реконструкция участка ВЛ-0,4 кВ от существующей ТП О7-703, замена трансформатора на большую мощность в х. Богдасаров согласно договоров ТП № 10101-12-00081548-1 заявитель Нечаев О.В., № 10101-12-00081616-1 заявитель Нечаева Н.В., №  10101-12-00081640-1 заявитель Явкин В.Я.</t>
  </si>
  <si>
    <t xml:space="preserve">Реконструкция ВЛИ-0,4 кВ в ст. Холмская согласно договору технологического присоединения  от 15.05.2014 № 10101-14-00170126-1, заявитель Попандопуло А.Н.
</t>
  </si>
  <si>
    <t xml:space="preserve">Строительство ВЛИ-0,4 кВ в с. Светлогорское согласно договору технологического присоединения от 29.04.2014 № 10101-14-00167616-1 заявитель Степаненко Л.С.
</t>
  </si>
  <si>
    <t>Строительство ВЛИ-0,4 кВ в п. Ахтырский согласно договору технологического присоединения от 31.03.2014 № 10101-14-00164800-1 заявитель Цисарь В.А.</t>
  </si>
  <si>
    <t xml:space="preserve">Строительство участка ВЛ-0,22 кВ от ТП АД-4-443, на территории х. Адагум Крымского района по договору № 10103-13-00115000-1 от 04.04.2013г., заявитель Шалаев А.Н.
</t>
  </si>
  <si>
    <t>Строительство участка ВЛ-0,23 кВ от ТП Ах311-359 в п. Ахтырский согласно договора ТП № 10101-13-00113732-1 заявитель Ульянцов Н.Н.</t>
  </si>
  <si>
    <t>Строительство участка ВЛ-0,4кВ в с.Глебовка (договор ТП № 10104-11-00043372-1 от 05.09.2011 заявитель Трижневский Виктор Станиславович)</t>
  </si>
  <si>
    <t>Строительство участка ВЛ-0,4кВ ст.Анапская ( договор ТП №10102-11-00050142-1 от 16.11.2011 заявитель Тащев Валерий Юрьевич, договор № 10102-11-00050792-1 от 03.11.2011 заявитель Шкуренко Елена Владимировна)</t>
  </si>
  <si>
    <t>Выполнение реконструкции ТП, реконструкции ВЛ-0,4 кВ, строительство ВЛ-0,4 кВ. Реконструкция ТП Г-5-755 с заменой трансформатора на большую мощность, реконструкция ВЛ-0,4 кВ, строительство ВЛ-0,4 кВ от существующей ТП Г-5-755 в ст. Гостагаевская, согласно договоров № 10102-13-00116284-1 заявитель Одностеблец П.П., договор № 10102-13-00115278-1 заявитель Нагаева Н.А., договор № 10102-13-00115668-1, договор № 10102-13-00115864-1, договор № 10102-13-00115876-1, договор № 10102-13-00115854-1 заявитель Красилов М.А.</t>
  </si>
  <si>
    <t>Строительство участка ВЛ-0,4 кВ  х. Веселый (Договор ТП № 10103-11-00029744-1 от 18.03.2011г. заявитель - Николаев С. А.)</t>
  </si>
  <si>
    <t>Реконструкция ТП НН-1-30  строительство участка ВЛ-0,4кВ № 5 в г. Абинске, согласно договора ТП № 10101-13-00141600-1 заявитель Менжинская Г.И.</t>
  </si>
  <si>
    <t>Строительство участка ВЛ-0,4 кВ от ТП223 в ст. Холмская согласно договора ТП № 10101-12-00101958-1 заявитель Мазманян Ш.М.</t>
  </si>
  <si>
    <t>Строительство участка ВЛ-0,4 кВ от опоры № 1-6 ВЛ-0,4 кВ ТП СД-1-207 на территории п. Первенец Крымского района по договору № 10103-12-00073938-1 от 11.05.2013г. заявитель Кряжевских В.Б.</t>
  </si>
  <si>
    <t>Строительство участка ВЛ-0,4 кВ присоединение № 4 ТП Рк-8-227 в ст-ца Раевская согласно договора № 10104-13-00130798-1 заявитель Кирьян Н.И.</t>
  </si>
  <si>
    <t>Строительсто участка ВЛ-10 кВ, КТП-10/0,4 кВ и ВЛ-0,4 кВ в с. Васильевка на основании договора на ТП № 10104-11-0051374-1 заявитель Карпов О.А.</t>
  </si>
  <si>
    <t>Строительство ВЛИ-0,4 кВ от ТП СД-1-202 в п. Саук-Дере согласно договора технологического присоединения № 10103-13-00120126-1 заявитель С.В. Карпинский</t>
  </si>
  <si>
    <t>Строительство участка ВЛ-0,4 кВ в ст. Гостагаевская согласно договора ТП №10102-12-00071172-1 заявитель Додонова Л.В.</t>
  </si>
  <si>
    <t>Строительство участка ВЛ-10 кВ, КТП-10/0,4 кВ и ВЛ-0,4 кВ в п. Витязево для заявителей: Кочарян З.Ю., Бабаян Р.К., Джалалян М.Л., Дианова И.Н., Сорокин В.В., Зятьков Н.П., Ермолаев Д.Г., Зоров К.А., Чиликиди П.Ю., Марченко Д.Н., Долгодушева Т.М., Соболев Н.Ф.</t>
  </si>
  <si>
    <t>Строительство участка ВЛ-0,4 кВ от существующей ВЛ-0,4 кВ ТП Ра-1-323 в                    ст. Натухаевская, ул. Анапская согласно договора № 10104-13-00111878-1 заявитель Быков А.А.</t>
  </si>
  <si>
    <t>Реконструкция и строительство ВЛИ-0,4кВ от ТП Ад-3-981 в с. Глебовское, согласно договора на ТП № 10104-12-00088206-1 заявитель Александрова Е.Г</t>
  </si>
  <si>
    <t>Строительство участка ВЛ-0,4 кВ от ТП Ф-3-635 в ст. Федоровская согласно договора на ТП № 10101-12-00075884-1 заявитель Чалый Н.Ф.</t>
  </si>
  <si>
    <t xml:space="preserve">Строительство участка ВЛ-0,4 кВ от ТП Ми-5-558 в ст. Мингрельской, согласно договора ТП № 10101-13-00136326-1 заявитель Хачатурян Х.Р.
</t>
  </si>
  <si>
    <t>Строительство участка ВЛ-0,4 кВ от ТП Э-1-207 в ст. Холмская, согласно договора ТП № 10101-13-00136294-1 заявитель Остапенко Л.Г.</t>
  </si>
  <si>
    <t>Строительство участка ВЛ-0,4 кВ от ТП Э-4-215 в ст. Холмская, согласно договора ТП № 10101-13-00138572-1 заявитель Нетелева Л.В.</t>
  </si>
  <si>
    <t>Строительство участка ВЛ-0,4 кВ в ст. Шапсугская (договор ТП №10101-11-00044428-1 от 18.11.2011 заявитель Курбатов Вячеслав Григорьевич, договор №10101-11-00045374-1 от 26.12.2011 заявитель Мордвинов Егор Алексеевич, договор №10101-11-00044433-1 от 26.12.2011 заявитель Рябоконь Максим Николаевич)</t>
  </si>
  <si>
    <t xml:space="preserve">Строительство участка ВЛ-0,4 кВ от ТП Х25-404 в ст. Холмская согласно договора ТП № 10101-12-00109720-1 заявитель Конобас Н.Н.
</t>
  </si>
  <si>
    <t xml:space="preserve">Реконструкция КТП Ах322-369 и строительство участка ВЛ-0,4 кВ в п. Ахтырский, согласно договора ТП № 10101-13-00142398-1 заявитель Жук И.И. (инв. Стр.)
</t>
  </si>
  <si>
    <t>Строительство учстка ВЛ-0,4 кВ, реконструкция ВЛ-0,4 кВ от ТП О7-705 в х. Нечаевский согласно договора ТП № 10101-12-00102474-1 заявитель Дружинина В.А., № 10101-1200101788-1 заявитель Куницкая Т.М.</t>
  </si>
  <si>
    <t>Строительство ВЛ-0,4 кВ, Краснодарский край, г-к. Геленджик, с. Михайловский перевал, ул. Вишневая,8. Согласно договора ТП № 10105-08-005316-1 заявитель         Орлов А.К.</t>
  </si>
  <si>
    <t>Реконструкция участка ВЛ-0,4 кВ от ТП БГ-5-801 в ст. Благовещенская, согласно договора № 10102-13-00124812-1 заявитель Непомнящая Н.И.(инв. Строит.)</t>
  </si>
  <si>
    <t>Строительство ВЛ-0.4 от ТП Рк-3-330 в с. Натухаевская на основании договора на ТП 10104-12-00067510-1 заявитель Кузнецов В.В.</t>
  </si>
  <si>
    <t xml:space="preserve">Строительство участка ВЛ-0,4 до границы земельного участка заявителя в с. Архипо-Осиповка согласно договора ТП № 10105-13-00125268-1 заявитель Коварж Г.В.
</t>
  </si>
  <si>
    <t>Строительство ВЛИ-0,4 кВ в х. Новокрымский согласно договора технологического присоединения № 10103-13-00113468-1 заявитель Д.А. Кирияков</t>
  </si>
  <si>
    <t>4.4.335</t>
  </si>
  <si>
    <t>Строительству ВЛ-6 кВ, строительство ТП 6/0,4 кВ, строительство ВЛ-0,4 кВ от проектируемой ТП в ст. Холмская на основании договора ТП № 10101-13-00118808-1 заявитель Дузь Т.Е. - выпадающие дохода</t>
  </si>
  <si>
    <t>4.4.336</t>
  </si>
  <si>
    <t>Строительству участка ВЛ-0,4 кВ от ТП Э1-202 в ст. Холмская согласно договора ТП № 10101-12-00087168-1 заявитель Казаринова Т.С. - выпадающие доходы</t>
  </si>
  <si>
    <t>4.4.337</t>
  </si>
  <si>
    <t>Строительству участка ВЛ-0,4 кВ от ТП Э1-208 в ст. Холмская согласно договора ТП № 10101-11-00037401-1 заявитель Селезнев В.А. - выпадающие доходы</t>
  </si>
  <si>
    <t>4.4.338</t>
  </si>
  <si>
    <t>Строительству участка ВЛ-0,4 кВ от опоры № 38, на территории п. Саук-Дере Крымского района по договору № 10103-13-00118226-1 от 07.05.2013г., заявитель Паскаль А.Г.   - выпадающие доходы</t>
  </si>
  <si>
    <t>4.4.339</t>
  </si>
  <si>
    <t xml:space="preserve">Строительство участка ВЛ-0,4 кВ присоединение №3, ТП Рк-5-211, в ст-це Раевская, согласно договора № 10104-12-00092022-1 заявитель Косолапова Н.В. - выпадающие доходы </t>
  </si>
  <si>
    <t>4.4.340</t>
  </si>
  <si>
    <t xml:space="preserve">Строительству участка ВЛ-0,4 кВ от ТП Рк-8-227 в ст-ца Раевская, согласно договора № 10104-13-00109374-1 заявитель Куркин В.В., 10104-13-00109380-1 заявитель Паранина Е.А.  - выпадающие доходы </t>
  </si>
  <si>
    <t>4.4.341</t>
  </si>
  <si>
    <t>Строительству участка ВЛ-0,4кВ в  п. Супсех, ул. Дружбы  на основании договора ТП №10102-12-00093290-1 заявитель Ваулина Е.В.  - выпадающие дохода</t>
  </si>
  <si>
    <t>4.4.342</t>
  </si>
  <si>
    <t>Строительству участка ВЛ-0,4 кВ пр.3 от ТП АП-5-138 в п. Су-Псех, согласно договора ТП № 10102-12-00105904-1 заявитель Акопян Д.М. - выпадающие доходы</t>
  </si>
  <si>
    <t>4.4.343</t>
  </si>
  <si>
    <t>Реконструкция ВЛ-0,4 кВ от ТП-10/0,4 кВ БР4-28 в с. Криница согласно договора ТП № 10105-13-00114516-1 заявитель Пономарев А.Б. - выпадающие доходы</t>
  </si>
  <si>
    <t>4.4.344</t>
  </si>
  <si>
    <t>Строительству участка ВЛ-0,4 кВ ТП Рк-5-211 в ст-ца Раевская, земельный массив ЗАО АФ «Раевская» согласно договора № 10104-12-00099374-1 заявитель Колесников А.Н.   - выпадающие доходы</t>
  </si>
  <si>
    <t>4.4.345</t>
  </si>
  <si>
    <t xml:space="preserve">Реконструкции ВЛ-0,4 кВ пр. № 2, АД-3-912, с. Абрау-Дюрсо, на основании договора  № 10104-13-00119514-1 заявитель Кудряшов А.В.  - выпадающие доходы </t>
  </si>
  <si>
    <t>4.4.346</t>
  </si>
  <si>
    <t xml:space="preserve">Строительству ВЛ-0,4 кВ в с. Абрау-Дюрсо, Большие Хутора, ул. Майская, на основании договора № 10104-12-00067420-1 заявитель Савельева Н.Г.  - выпадающие доходы </t>
  </si>
  <si>
    <t>4.4.347</t>
  </si>
  <si>
    <t>Строительству участка ВЛ-0,4 кВ от существующей ТП СП-3-114 в п. Су-Псех на основании      договора ТП №10102-12-00091126-1 от 25.09.2012 г.  - выпадающие дохода</t>
  </si>
  <si>
    <t>4.4.348</t>
  </si>
  <si>
    <t>Строительство участка ВЛ-10 кВ в с. Южная Озереевка, договор ТП № 20104-11-000033136-1 от 14.04.2011 г. - выпадающие доходы</t>
  </si>
  <si>
    <t>4.4.349</t>
  </si>
  <si>
    <t>4.4.350</t>
  </si>
  <si>
    <t>Реконструкция РУ-0,4 кВ существующей ТП 228, реконструкция участка ВЛ-0,4 кВ прю № 3 с устройством совместного подвеса ВЛИ-0,4 кВ пр. № 4 в ст. Холмская на основании договора № 40101-12-00077216-1 заявитель ООО "Алиса"</t>
  </si>
  <si>
    <t>4.4.351</t>
  </si>
  <si>
    <t>Реконструкция существующей  ВЛ-0,4 кВ № 4 от ТП Э1-220 инв.№2157 на территории Холмского сельского поселения в ст.Холмская, на основании договора № 40101-13-00115418-1, заявитель Китова Н.В.</t>
  </si>
  <si>
    <t>4.4.352</t>
  </si>
  <si>
    <t xml:space="preserve"> Строительство участка ВЛ-0,4 кВ в х.Песчаный, проезд Песчаный, 6, согласно договора ТП 10102-13-00114932-1 от 08.04.2013г., заявитель Бабич А.В.</t>
  </si>
  <si>
    <t>4.4.353</t>
  </si>
  <si>
    <t>Строительство и реконструкция участка ВЛ-0,4 кВ от ТП Ра-9-393 в п.Семигорье, согласнодоговоров ТП №0104-13-00133234-1 заявитель Ерискин А.В.,  №10104-12-00079220-1 заявитель Бакуновец В.П., №10104-09-00013506-1 заявитель Англинишкис В.П.</t>
  </si>
  <si>
    <t>4.4.354</t>
  </si>
  <si>
    <t>4.4.355</t>
  </si>
  <si>
    <t>Строительству участка ВЛ-0,4 кВ пр.№3 от ТП ДГ-5-653 в с.Юровка, согласно договоров ТП №10102-12-00085098-1 заявитель Бордюг С.П., №10102-12-00085108 заявитель Телех А.Н., №10102-12-00108058-1 заявитель Манташян Ж.Н., №10102-12-00105518-1 заявитель Николаева И.К., №10102-12-00098570-1 заявитель Яковенко А.А., №10102-13-00122658-1 заявитель Петренко П.В.</t>
  </si>
  <si>
    <t>4.4.356</t>
  </si>
  <si>
    <t xml:space="preserve">Строительство КТП, ВЛ-10 кВ, ВЛ-0,4 кВ, реконструкция ВЛ-10 кВ, ВЛ-0,4 кВ в с.Архипо-Осиповка, согласно договоров ТП № 101-13-00116766-1 заявитель Гарбузов-Федченко А.В.,  № 10105-13-00116772-1 заявитель Донич Л.Г., № 10105-13-00116780-1 заявитель Акименко Н.М.,     № 10105-13-00124796-1 заявитель Григорян Ю.Г., № 10105-13-00124810-1 заявитель Цыганков Н.А., № 10105-13-00124798-1 заявитель Кошман А.А.,   № 10105-13-00124802-1 заявитель Белоус С.А., № 10105-13-00124806-1 заявитель Романько А.В.,. № 10105-13-00126448-1 заявитель Хащина А.А.,   № 10105-12-00083052-1 заявитель
 Власов Р.В., № 10105-13-00116780-1 заявитель Акименко Н.М.,   № 10105-13-00109554-1, заявитель  
Свешникова О.А.,№ 10105-13-00125380-1 заявитель Богданова Л.Д., № 10105-13-00125282-1 заявитель Коровина М.Г."
</t>
  </si>
  <si>
    <t>4.4.357</t>
  </si>
  <si>
    <t>4.4.358</t>
  </si>
  <si>
    <t>Строительство участка ВЛ-0,4 кВ присоединение №1 от ТП Ра-9-351, ст-ца Натухаевская, на основании договора №10104-12-00097572-1 заявитель Липатов Е.В.</t>
  </si>
  <si>
    <t>4.4.359</t>
  </si>
  <si>
    <t xml:space="preserve">Строительство участка КЛ-10 кВ участковом лесничестве Пшадское согласно договоров  ТП №40105-12-00093282-1 заявитель ИП Васильченко И.В
</t>
  </si>
  <si>
    <t>4.4.360</t>
  </si>
  <si>
    <t>Строительство участка ВЛ-0,4 кВ от существующей ТП Э2-140 в п. Ахтырский согласно договоров ТП №10101-12-00073840-1 заявитель Арестова Ю.В., №10101-12-00073878-1 заявитель Арестов П.А., №10101-12-00073900-1 заявитель Ладэ А.А</t>
  </si>
  <si>
    <t>4.4.361</t>
  </si>
  <si>
    <t>Строительство участка ВЛ-0,4 кВ от ТП АД-4-468, на территории х. Адагум Крымского района по договору № 10103-13-00100008-1 от 22.01.2013г., заявитель Юденко И.С.</t>
  </si>
  <si>
    <t>4.4.362</t>
  </si>
  <si>
    <t xml:space="preserve">Реконструкция участка ВЛ-0,4 кВ пр. 1 от ТП АО-2-303 до границы земельного участка заявителя в с. Архипо-Осиповка согласно договора ТП № 10105-12-00091488-1 заявитель Саяпин Ю.А.», </t>
  </si>
  <si>
    <t>4.4.363</t>
  </si>
  <si>
    <t xml:space="preserve">Реконструкция существующей ВЛ-0,4 кВ пр. № 1 от ТП 6/0,4 кВ В-25 до оп. 14, от оп. 14 до оп. 3-3д в с. Варнавинское согласно договора ТП № 10101-13-00113762-1 заявитель Лутовинова Л.М.», </t>
  </si>
  <si>
    <t>4.4.364</t>
  </si>
  <si>
    <t>Реконструкция ТП АП-16-69 с заменой трансформатора на мощность 250 кВА, в ст. Анапская, согласно договоров № 10102-13-00132270-1, № 10102-13-00130344-1 заявитель Кузьмин С.Ю., № 10102-13-3490-1, № 10102-13-00130412-1 заявитель Авдалян С.В., № 10102-13-00130354-1, № 10102-13-00132240-1 заявитель Гусева О.В., № 10102-13-00129336-1, № 10102-13-00133500-1 заявитель Шевченко Ю.В., № 10102-13-00128952-1 заявитель Костенко А.В.</t>
  </si>
  <si>
    <t>4.4.365</t>
  </si>
  <si>
    <t xml:space="preserve">Реконструкция существующего участка ВЛ-0,4 кВ №1 от ТП НП2-43 в с. Варнавинское согласно договора ТП №1010113-00116746-1 заявитель Жуковский Л.А.
</t>
  </si>
  <si>
    <t>4.4.366</t>
  </si>
  <si>
    <t>Строительство участка ВЛ-0,4 кВ от опоры №5 на территории с. Фадеево Крымского района по договору №10103-12-00104744-1 от 30.01.2013, заявитель Зотова В.Г.</t>
  </si>
  <si>
    <t>4.4.367</t>
  </si>
  <si>
    <t xml:space="preserve">Реконструкция участка ВЛ-0,4 кВ от ТП ВА-5-524 на территории ст. Варениковская Крымского района, по договору №10103-13-00120212-1 от 31.05.2013 г.,                 заявитель Зотова Ж.Л. </t>
  </si>
  <si>
    <t>4.4.368</t>
  </si>
  <si>
    <t>Реконструкция существующего участка ВЛ-0,4 кВ пр. №4 от существующего  ТП Ах312-113 в п. Ахтырский, согласно договора ТП №40101-13-00118764-1  заявитель ИП Кнышов Е.М.</t>
  </si>
  <si>
    <t>4.4.369</t>
  </si>
  <si>
    <t xml:space="preserve">Реконструкция и строительство ВЛ-0,4 кВ присоединение №1 ТП АД-3-983 с. Глебовское, на основании договора №10104-12-00090422-1 заявитель Курочкина Л.И.
</t>
  </si>
  <si>
    <t>4.4.370</t>
  </si>
  <si>
    <t>4.4.371</t>
  </si>
  <si>
    <t xml:space="preserve">Реконструкция и строительство участка ВЛ-0,4 кВ от пр.2 ТП Ра-1-320 в ст. Натухаевская, согласно договора №10104-13-0111420-1 заявитель Муравьева О.А., №10104-12-00068224-1 заявитель Друзяка В.В.
</t>
  </si>
  <si>
    <t>4.4.372</t>
  </si>
  <si>
    <t>4.4.373</t>
  </si>
  <si>
    <t>Строительству участка ВЛИ-0,4 кВ от ТП ДМ-9-682 в х. Красном, согласно договора №10102-09-00020957-1 заявитель Богданова А.Л.</t>
  </si>
  <si>
    <t>4.4.374</t>
  </si>
  <si>
    <t>Строительству участка ВЛ-0,4 кВ от ТП 6/0,4 кВ "Х25-417" прис. 2 в ст. Холмская, согласно договора ТП №10101-13-00111792-1 заявитель Друзякин А.Л.,                     ТП №10101-13-00111806-1 заявитель Друзякин С.Л.</t>
  </si>
  <si>
    <t>4.4.375</t>
  </si>
  <si>
    <t>Реконструкция "ТП АО6-375" с заменой силового трансформатора 160 кВА на трансформатор большей мощности с. Архипо-Осиповка, согласно договоров ТП №10105-13-00116846-1 заявитель Колесникова Г.А., №10105-13-00116960-1 заявитель Черников Ю.А.</t>
  </si>
  <si>
    <t>4.4.376</t>
  </si>
  <si>
    <t>Строительству участка ВЛ-0,4 кВ от ТП ВН-1-534 в х. Красный Курган, согласно договора №20102-07-003277-1 от 04.12.2007 г. с изменениями в ТУ №359-10-07/ВД от 07.12.2001 г., заявитель Мальнева О.В.</t>
  </si>
  <si>
    <t>4.5</t>
  </si>
  <si>
    <t>Генерация</t>
  </si>
  <si>
    <t>4.5.1</t>
  </si>
  <si>
    <t>4.5.2</t>
  </si>
  <si>
    <t>Распределительные сети
Строительство, ТПиР ТП и ВЛЭП, КЛЭП не связанное с тех.присоединением</t>
  </si>
  <si>
    <t>5.1.</t>
  </si>
  <si>
    <t>Воздушные Линии 1-20 кВ (СН2)</t>
  </si>
  <si>
    <t>ВЛ 6-10кВ</t>
  </si>
  <si>
    <t>Реконструкция ВЛ 10 кВ ПС "Дагомыс" ф.Д15-Д217 Дагомысского РЭС (инв. №26654)</t>
  </si>
  <si>
    <t xml:space="preserve">Реконструкция ВЛ 10 кВ ф. М24/10 - Х255  Хостинского РЭС  (инв. №23002) </t>
  </si>
  <si>
    <t>Реконструкция ВЛ 10 кВ ф.КМ4-РП20 Адлерского РЭС (инв. №21820)</t>
  </si>
  <si>
    <t>Реконструкция ВЛ 10 кВ ф.Км5 А260\А457\А290 Адлерского РЭС (инв. №21126)</t>
  </si>
  <si>
    <t>Реконструкция ВЛ 10кВ с. Ольгинка, ул. Садовая,  ул. Речная, ТП-Н428-ТП-Н86-ТП-Н85</t>
  </si>
  <si>
    <t>Воздушные Линии 0,4 кВ (НН)</t>
  </si>
  <si>
    <t>Разукрупнение ВЛ 0,4 кВ от ТП-88 Дагомысского РЭС (инв. №26135)</t>
  </si>
  <si>
    <t>Разукрупнение ВЛ 0,4 кВ Д167 ф."Магазин" Дагомысского РЭС (инв. №26058)</t>
  </si>
  <si>
    <t>Разукрупнение ВЛ 0,4 кВ Д136 ф. "Посёлок "  Дагомысского РЭС</t>
  </si>
  <si>
    <t>Разукрупнение ВЛ 0,4 кВ от ТП Д-45 Дагомысского РЭС (инв. №26168)</t>
  </si>
  <si>
    <t>Разукрупнение ВЛ 0,4 кВ Д167 ф."Солох-аул" Дагомысского РЭС (инв. №26058)</t>
  </si>
  <si>
    <t>Разукрупнение ВЛ 0,4 кВ от ТП-114 Дагомысского РЭС (инв. №26107)</t>
  </si>
  <si>
    <t>Переустройство участка ВЛ 10 кВ «СА-3» длиной   70 м, входящего в состав электросетевого комплекса       10 кВ «СА-3» от ПС 35/10 кВ «Садовая» с прилегающими ВЛ и ТП</t>
  </si>
  <si>
    <t>2.2</t>
  </si>
  <si>
    <t>2.3</t>
  </si>
  <si>
    <t>Кабельные Линии 20 кВ (СН1) в т. ч.</t>
  </si>
  <si>
    <t xml:space="preserve">Кабельные Линии 3-10 кВ (СН2) </t>
  </si>
  <si>
    <t xml:space="preserve">Кабельные Линии до 1 кВ (НН) </t>
  </si>
  <si>
    <t>ПС 20 кВ (СН2)</t>
  </si>
  <si>
    <t>ПС 3-10 кВ (СН2)</t>
  </si>
  <si>
    <t>КТП</t>
  </si>
  <si>
    <t>5.2</t>
  </si>
  <si>
    <t>Информационные технологии</t>
  </si>
  <si>
    <t>Автоматизация технологического управления (кроме АСКУЭ)</t>
  </si>
  <si>
    <t>РЗА (включая ПА)</t>
  </si>
  <si>
    <t>Автоматизированные системы мониторинга и диагностики оборудования</t>
  </si>
  <si>
    <t>АСУТП, телемеханика</t>
  </si>
  <si>
    <t>Технологическая связь</t>
  </si>
  <si>
    <t>Прочие АСТУ</t>
  </si>
  <si>
    <t>Средства учета, контроля Э/Э</t>
  </si>
  <si>
    <t>АСКУЭ оптового рынка</t>
  </si>
  <si>
    <t>АСКУЭ розничного рынка</t>
  </si>
  <si>
    <t>Прочие средства учета</t>
  </si>
  <si>
    <t>Программы по обеспечению безопасности</t>
  </si>
  <si>
    <t>Охрана, обеспечение безопасности</t>
  </si>
  <si>
    <t>Пожарная охрана</t>
  </si>
  <si>
    <t>Приобретение электросетевых активов, земельных участков и пр. объектов</t>
  </si>
  <si>
    <t>1</t>
  </si>
  <si>
    <t>Консолидация электросетевых активов</t>
  </si>
  <si>
    <t>Приобретение земельных участков</t>
  </si>
  <si>
    <t>3</t>
  </si>
  <si>
    <t>Приобретение прочих активов</t>
  </si>
  <si>
    <t>Прочие программы и мероприятия</t>
  </si>
  <si>
    <t>Здания, сооружения</t>
  </si>
  <si>
    <t>Оборудование, не входящее в сметы строек, в.т.ч.:</t>
  </si>
  <si>
    <t>НМА</t>
  </si>
  <si>
    <t>Долгосрочные вложения</t>
  </si>
  <si>
    <t>Прочие мероприятия</t>
  </si>
  <si>
    <t>5.1</t>
  </si>
  <si>
    <t>Приложение  №  9</t>
  </si>
  <si>
    <t>факт*</t>
  </si>
  <si>
    <t>План ввода/вывода объектов в 2014 г.</t>
  </si>
  <si>
    <t>Приложение  № 6.3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</si>
  <si>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</si>
  <si>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</si>
  <si>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</si>
  <si>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</si>
  <si>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</si>
  <si>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</si>
  <si>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</si>
  <si>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</si>
  <si>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</si>
  <si>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</si>
  <si>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</si>
  <si>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</si>
  <si>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</si>
  <si>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</si>
  <si>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</si>
  <si>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</si>
  <si>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</si>
  <si>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</si>
  <si>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</si>
  <si>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</si>
  <si>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</si>
  <si>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</si>
  <si>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</si>
  <si>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</si>
  <si>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</si>
  <si>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</si>
  <si>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</si>
  <si>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</si>
  <si>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</si>
  <si>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</si>
  <si>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</si>
  <si>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</si>
  <si>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</si>
  <si>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</si>
  <si>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модульное здание КРУ-10 кВ с ячейками типа К-61М и К-63 -1 п.к</t>
  </si>
  <si>
    <t>ТДТН 25000/110/35/10У1-1шт.</t>
  </si>
  <si>
    <t>5 новых ячеек  в ОРУ 110 по схеме № 110-13 "две рабоиче системы шин. -2п.к</t>
  </si>
  <si>
    <t>новое ОРУ 35 по схеме Одна екция шин с выключателями в цепи  линии и трансформаторов</t>
  </si>
  <si>
    <t>Две рабочих секционированных выключателями систем шин</t>
  </si>
  <si>
    <t>ПС открытая</t>
  </si>
  <si>
    <t>ОРУ-110</t>
  </si>
  <si>
    <t>2 шт., ТРДН-25000/110/6-6</t>
  </si>
  <si>
    <t>ОРУ-35</t>
  </si>
  <si>
    <t>ОРУ-6</t>
  </si>
  <si>
    <t xml:space="preserve"> РУ 10 кВ предусматривается по схеме 10-2 типовых решений СТО 56947007-29.240.30.010-2008 (две, секционированные выключателем, системы шин) с подключением I с.ш. к существующему трансформатору Т1 и II с.ш. к проектируемому трансформатору Т2. Ячейки 10 кВ предусматриваются типа К-61МУ3 К-63У3 в модульном здании с вакуумными выключателями</t>
  </si>
  <si>
    <t>ТДТН 40МВА - 2шт</t>
  </si>
  <si>
    <t xml:space="preserve"> -Одна рабочая секционированная выключателем система шин</t>
  </si>
  <si>
    <t>СИП-2                                                                                                                                                                                   СИП-3                                                          АПвПу2г</t>
  </si>
  <si>
    <t>АСБЛ 3х240 СИП 1х95</t>
  </si>
  <si>
    <t>2014</t>
  </si>
  <si>
    <t xml:space="preserve">ТМГ </t>
  </si>
  <si>
    <t>СВ 95-3 -                СВ 110-5-   СВ 105-5-</t>
  </si>
  <si>
    <t>АПВПУ</t>
  </si>
  <si>
    <t>СМР+ПИР. "Система защиты персональных данных 1-й этап. ПИР."</t>
  </si>
  <si>
    <t>Досрочное выполнение работ по предписанию пожарной инспекции.</t>
  </si>
  <si>
    <t>По финансированию погашение кредиторской задолженности. По освоению досрочное выполнение работ по Протоколу заседания Косиссии (штаба) по обеспечению безопасности электроснабжения потребителей Краснодарского края от 30.12.2014 № 204/2014Ш на основании письма администрации МО Успенский район № 01-20/4668 от 05.09.2014г и во исполнение Предписания Ростехнадзора №3015 от 08.06.2010г.</t>
  </si>
  <si>
    <t>По финансированию погашение кредиторской задолженности. Перевыполнение по освоению связано с необходимостью досрочного выполнения работ до введения ограничений на отключение оборудования подстанций в ОЗП 2014/2015.</t>
  </si>
  <si>
    <t>По финансированию отклонений нет. Перевыполнение по освоению связано с необходимостью досрочного выполнения работ до введения ограничений на отключение оборудования подстанций в ОЗП 2014/2015.</t>
  </si>
  <si>
    <t>По финансированию погашение кредиторской задолженности. По освоению иное оформление земельно-правовых документов на земельный участок под ективную ПС 35 кВ</t>
  </si>
  <si>
    <t xml:space="preserve">По финансированию погашение кредиторской задолженности. По освоению иное. Невыполнение в 2014г. связано с выполнением работ в 2013 г. до начала проведения тестовых соревнований и олимпийских игр. </t>
  </si>
  <si>
    <t>СМР+ПИР. Обеспечение безопасности объектов ОАО "Кубаньэнерго"</t>
  </si>
  <si>
    <t xml:space="preserve">Не выполнение связано с не выделением денежных средств и исключением объекта из инвестиционной программы при корректировке.  </t>
  </si>
  <si>
    <t xml:space="preserve">Выполнените работ для сполнения обязательств по заключенным договорам ТП </t>
  </si>
  <si>
    <t xml:space="preserve">По финансированию погашение кредиторской задолженности. По освоению оснащение профильных подразделений филиалов и исполнительного аппарата средствами для выполнения Программы снижения сверхнормативных потерь электроэнергии (стационарная рентгенотелевизионная установка "Калан-2М и счетчики портативный однофазный и трехфазный).  </t>
  </si>
  <si>
    <t xml:space="preserve">Обновление парка специальной техники и автотранспорта для успешного прохождения ОЗП 2014/2015 </t>
  </si>
  <si>
    <t>По финансированию погашение кредиторской задолженности. По освоению иное. Дополнительный объект, выполненный согласно Протокола заседания Косиссии (штаба) по обеспечению безопасности электроснабжения Республики Адыгея от 20.12.2014 № 12 - Ш - 2014</t>
  </si>
  <si>
    <t>По финансированию отклонений нет. Перевыполнение по освоению связано с необходимостью досрочного выполнения работ до введения ограничений на отключение в ОЗП 2014/2015.</t>
  </si>
  <si>
    <t>Перевыполнение по финансированию - погашение кредиторской задолженности. По освоению перевыполнение связано с включением объекта в корректировку ИПР и досрочным выполнением пускового комплекса для организации его ввода в эксплуатацию</t>
  </si>
  <si>
    <t>По финансированию погашение кредиторской задолженности. По освоению досрочное выполнение работ, так как объект включен в корректировку ИПР 2014г. (мероприятия подготовки к отопительному периоду ОЗМ 2014/2015)</t>
  </si>
  <si>
    <t>По финансированию отклонений нет. По освоению иное. Дополнительный объект, выполненный согласно Протокола заседания Косиссии (штаба) по обеспечению безопасности электроснабжения потребителей Краснодарского края от 30.12.2014 № 204/2014Ш</t>
  </si>
  <si>
    <t xml:space="preserve">По финансированию погашение кредиторской задолженности. </t>
  </si>
  <si>
    <t>По финансированию погашение кредиторской задолженности. По освоению иное, приведение в соответствие бухгалтерских учётных данных по приобретённым под опоры ВЛ 110 кВ земельным участкам.</t>
  </si>
  <si>
    <t xml:space="preserve">Выполнение работ (проектно-изыскательские) по объекту ТП </t>
  </si>
  <si>
    <t>Погашения кредиторской задолженности за оформление земельно-правовых доументов под опоры построенной ВЛ 110 кВ.</t>
  </si>
  <si>
    <t>Реконструкция сети 110 кВ на ПС 220 кВ "Вышестеблиевская" (оформление землеотвода)</t>
  </si>
  <si>
    <t>По финансированию и освоению досрочное выполнение работ по объекту, включённому в корректировку инвестиционной программы</t>
  </si>
  <si>
    <t>Реконструкция ПС 110/35/10 "Темрюк" (заменой силового трансформатора Т1 10 МВА на 16 МВА)</t>
  </si>
  <si>
    <t>Погашение кредиторской задолженности.</t>
  </si>
  <si>
    <t>По финансированию и освоению перевыполнение связано с выполнением работ на объекте ТП</t>
  </si>
  <si>
    <t>По финансированию (иное)-оплата авнса Автобанстрою по агентскому договору, за счёт средств полученных на основании Соглашения о компенсации Автобанстроем затрат Кубаньэнерго на вынос ВЛ из зоны строительства автодороги "Дон 4".</t>
  </si>
  <si>
    <t xml:space="preserve">Погашение кредиторской задолженности. </t>
  </si>
  <si>
    <t xml:space="preserve">Перевыполнение по финансированию-погашение кредиторской задолженности. Перевыполнение по освоению капвложений связано с изменением технических решений, связанных с ростом нагрузок в Анапском энергорайоне, учитывающих существенные риски ввода ограничений электроснабжения потребителей в летний максимум, на  замену проектного трансформатора мощностью 25,0 МВА  на  40,0 МВА, с корректировкой проекта.  </t>
  </si>
  <si>
    <t xml:space="preserve"> Объект включен в корректировку ИПР 2014г. (мероприятия по повышению надёжности функционирования объектов электросетевого комплекса Черноморского побережья Краснодарского края). По финансированию погашена кредиторская задолженость по освоению приняты проектные работы, для организации реализации проекта в 1-м квартале 2015 года.</t>
  </si>
  <si>
    <t xml:space="preserve">Не выполнение по финансированию и освоению связано с изменением технических решений, связанных с ростом нагрузок в Анапском энергорайоне, учитывающих существенные риски ввода ограничений электроснабжения потребителей в летний максимум, на  замену проектного трансформатора мощностью 25,0 МВА  на  40,0 МВА, с корректировкой проекта. </t>
  </si>
  <si>
    <t>По финансированию и освоению выполнение работ по объекту ТП</t>
  </si>
  <si>
    <t>По финансированию отклонений нет. По освоению (иное), приняты выполненные за счёт средств полученных на основании Соглашения о компенсации Трансюжстроем затрат Кубаньэнерго на вынос ВЛ из зоны строительства ж.д. станции, по агентскому договору работы.</t>
  </si>
  <si>
    <t>По финансированию отклонений нет. По освоению (иное), приняты работы, выполненные за счёт средств полученных на основании Соглашения о компенсации Газпром Инвестом затрат Кубаньэнерго на вынос ВЛ из зоны строительства зазопровода Южный поток.</t>
  </si>
  <si>
    <t>По финансированию отклонений нет. По освоению досрочное выполнение работ, так как объект включен в корректировку ИПР 2014г. (мероприятия подготовки прохождения ОЗП 2014/2015)</t>
  </si>
  <si>
    <t>Авторский надзор за строительством по проекту "Реконструкция ПС 110 кВ "Геленджик" (2-ой пусковой комплекс. 2-й этап) шифр 158.07.21</t>
  </si>
  <si>
    <t>По финансированию отклонений нет. По освоению досрочное выполнение работ, так как объект включен в корректировку ИПР 2014г. (мероприятия по повышению надёжности функционирования объектов электросетевого комплекса Черноморского побережья Краснодарского края)</t>
  </si>
  <si>
    <t xml:space="preserve">Перевыполнение по финансированию - погашение кредиторской задолженности. По освоению перевыполнение связано с досрочным выполнением завершающей части работ подрядчиком, до введения ограничений на отключен6ие в летний максимум нагрузок (курортный период). </t>
  </si>
  <si>
    <t>Иное. Осуществлено оформление земельных участков под опоры ВЛ 110 кВ, построенных по олимпийской программе</t>
  </si>
  <si>
    <t>Досрочное выполнение работ для повышения надёжности электроснабжения Адлерского аэропорта в период проведения атогонок "Формула 1"</t>
  </si>
  <si>
    <t>по финансированию погашение кредиторской задолженности. По освоению досрочное выполнение работ, так как объект включен в корректировку ИПР 2014г. (мероприятия по повышению надёжности функционирования объектов электросетевого комплекса Черноморского побережья Краснодарского края)</t>
  </si>
  <si>
    <t>3.248</t>
  </si>
  <si>
    <t>Отчет ОАО "Кубаньэнерго" об исполнении сетевых графиков строительства проектов 
за    2014</t>
  </si>
  <si>
    <t>Отчетный период 4 квартал  2014</t>
  </si>
  <si>
    <t>по состоянию на 31.12.2014 г.</t>
  </si>
  <si>
    <t>№ пункта укрупненного сетевого графика</t>
  </si>
  <si>
    <t>Наименование этапов основных работ (с учетом подготовительного периода до начала строительства) по общему сетевому графику *</t>
  </si>
  <si>
    <t>Сроки выполнения задач по укрупненному сетевому графику</t>
  </si>
  <si>
    <t>Процент исполнения работ за весь период (%)</t>
  </si>
  <si>
    <t>Процент выполнения за отчетный период (%)</t>
  </si>
  <si>
    <t>Причины невыполнения</t>
  </si>
  <si>
    <t>Предложения по корректирующим мероприятиям по устранению отставания</t>
  </si>
  <si>
    <t>План</t>
  </si>
  <si>
    <t>Факт</t>
  </si>
  <si>
    <t>начало</t>
  </si>
  <si>
    <t>окончание</t>
  </si>
  <si>
    <t>(Наименование инвестиционного проекта)</t>
  </si>
  <si>
    <t>Предпроектный и проектный этап</t>
  </si>
  <si>
    <t>Разработка проектно-сметной документации</t>
  </si>
  <si>
    <t>Организационный этап</t>
  </si>
  <si>
    <t xml:space="preserve">Заключение договора  подряда </t>
  </si>
  <si>
    <t>Строительно-монтажные работы</t>
  </si>
  <si>
    <t>3.1.</t>
  </si>
  <si>
    <t>Подготовительные работы. Вынос ЛЭП. Демонтаж здания ОПУ, оборудования.</t>
  </si>
  <si>
    <t>3.2.</t>
  </si>
  <si>
    <t>Общестроительные работы.</t>
  </si>
  <si>
    <t>3.3.</t>
  </si>
  <si>
    <t>Монтаж трансформатора Т2  с устройством маслоприемных ям</t>
  </si>
  <si>
    <t>3.4.</t>
  </si>
  <si>
    <t>Реконструкция открытого распределительного устройства ОРУ-110 кВ  с заменой приёмного портала, заменой ошиновки 110 кВ, установкой элегазовых выключателей 110 кВ (АВВ) и  разъединителей 110 кВ с электродвигательными приводами</t>
  </si>
  <si>
    <t>3.5.</t>
  </si>
  <si>
    <t>Реконструкция открытого распределительного устройства ОРУ-35 кВ  с установкой баковых выключателей 35 кВ (АВВ) и  разъединителей 35 кВ с электродвигательными приводами</t>
  </si>
  <si>
    <t>3.6.</t>
  </si>
  <si>
    <t>Установка ячеек I и II с.ш. 10 кВ. РУ 10 кВ  с подключением I с.ш. к существующему трансформатору Т1 и II с.ш. к  трансформатору Т2</t>
  </si>
  <si>
    <t>3.7.</t>
  </si>
  <si>
    <t>Монтаж АИИСКУЭ ПС  с выдачей информации на сервер АСКУЭ ЮЗЭС, ОАО "Кубаньэнерго"</t>
  </si>
  <si>
    <t>3.8.</t>
  </si>
  <si>
    <t>Устройство систем телемеханизации оборудования ПС 110 кВ на базе приборов КОМПАС ТМ 2.0 с передачей информации на ДП ОДС ЮЗЭС.</t>
  </si>
  <si>
    <t>3.9.</t>
  </si>
  <si>
    <t xml:space="preserve">Реконструкция каналов в.ч. связи </t>
  </si>
  <si>
    <t>3.10.</t>
  </si>
  <si>
    <t>Пусконаладочные работы</t>
  </si>
  <si>
    <t>3.11.</t>
  </si>
  <si>
    <t>Благоустройство территории</t>
  </si>
  <si>
    <t>Испытания и ввод в эксплуатацию</t>
  </si>
  <si>
    <t>4.1.</t>
  </si>
  <si>
    <t xml:space="preserve">Получение разрешения на ввод объекта в эксплуатацию. </t>
  </si>
  <si>
    <t>4.2.</t>
  </si>
  <si>
    <t xml:space="preserve"> Ввод в эксплуатацию объекта сетевого строительства</t>
  </si>
  <si>
    <t>Приложение  №  11.2</t>
  </si>
  <si>
    <t>Контрольные этапы реализации инвестиционного проекта для сетевых компаний</t>
  </si>
  <si>
    <t xml:space="preserve">ОАО "Кубаньэнерго" (только по важнейшим инвестиционным проектам) </t>
  </si>
  <si>
    <t xml:space="preserve">Наименование инвестиционного проекта: Реконструкция ПС 110 кВ "Анапская " с заменой Т-2 16,0 МВА на 25,0 МВА (2  Пусковой комплекс)»  </t>
  </si>
  <si>
    <t>Наименование</t>
  </si>
  <si>
    <t>Тип</t>
  </si>
  <si>
    <t>Монтаж трансформатора Т2  с устройством маслосбросных ям</t>
  </si>
  <si>
    <t>Приложение  № 13</t>
  </si>
  <si>
    <t>от «24» марта 2010 г. №114</t>
  </si>
  <si>
    <t>Отчет ОАО "Кубаньэнерго" о техническом состоянии объекта
(на 4 кв.2014г.)</t>
  </si>
  <si>
    <t>руководитель организации</t>
  </si>
  <si>
    <t>(подпись)</t>
  </si>
  <si>
    <t>№ 
п/п</t>
  </si>
  <si>
    <t>Наименование направления/
проекта 
инвестиционной 
программы</t>
  </si>
  <si>
    <t>Технические характеристики</t>
  </si>
  <si>
    <t>Сроки 
реализации 
проекта</t>
  </si>
  <si>
    <t>Наличие  или планируемые даты получения исходно-разрешительной документации</t>
  </si>
  <si>
    <t>Причины задержки получения ИРД и принимаемые меры</t>
  </si>
  <si>
    <t>Влияние задержки получения ИРД на сроки строитльства (да/нет) и на какай срок перенесен ввод</t>
  </si>
  <si>
    <t>мощность, 
МВт, МВА</t>
  </si>
  <si>
    <t>выработка, млн.кВт/ч</t>
  </si>
  <si>
    <t>длина 
ВЛ,
км</t>
  </si>
  <si>
    <t>Год начала
строительства</t>
  </si>
  <si>
    <t>Год ввода в 
эксплуатацию</t>
  </si>
  <si>
    <t>Утвержденная  
проектно-сметная 
документация
(+;-)</t>
  </si>
  <si>
    <t>Заключение 
Главгос
экспертизы 
России (+;-)</t>
  </si>
  <si>
    <t>Оформленный 
в соответствии 
с законо
дательством 
землеотвод (+;-)</t>
  </si>
  <si>
    <t>Разрешение 
на строи
тельство (+;-)</t>
  </si>
  <si>
    <t>­</t>
  </si>
  <si>
    <t>+</t>
  </si>
  <si>
    <t>не требуется</t>
  </si>
  <si>
    <t>Приложение  № 12</t>
  </si>
  <si>
    <t>от «24»марта 2010 г. №114</t>
  </si>
  <si>
    <t>Форма представления показателей финансовой отчетности 
(представляется ежеквартально)</t>
  </si>
  <si>
    <t>Финансовые показатели за отчетный период [2014 год]</t>
  </si>
  <si>
    <t>генеральный директор</t>
  </si>
  <si>
    <t>ОАО "Кубаньэнерго"</t>
  </si>
  <si>
    <t>А.И. Гаврилов</t>
  </si>
  <si>
    <t>Наименование показателя</t>
  </si>
  <si>
    <t xml:space="preserve">Метод учета </t>
  </si>
  <si>
    <t>На конец 2014 года/               За 2014 год</t>
  </si>
  <si>
    <t>На конец 2013 года/               За 2013 год</t>
  </si>
  <si>
    <t>Выручка</t>
  </si>
  <si>
    <t>Чистая прибыль</t>
  </si>
  <si>
    <t xml:space="preserve">Направления распределения чистой прибыли: </t>
  </si>
  <si>
    <t>дивиденды</t>
  </si>
  <si>
    <t xml:space="preserve">другое (расшифровать) </t>
  </si>
  <si>
    <t>EBITDA</t>
  </si>
  <si>
    <t xml:space="preserve">Дебиторская задолженность, в т.ч.: </t>
  </si>
  <si>
    <t xml:space="preserve">    покупатели и заказчики</t>
  </si>
  <si>
    <t xml:space="preserve">    авансы выданные</t>
  </si>
  <si>
    <t>Собственный капитал</t>
  </si>
  <si>
    <t xml:space="preserve">* Заемный капитал (долгосрочные обязательства), в т.ч.: </t>
  </si>
  <si>
    <t>кредиты</t>
  </si>
  <si>
    <t>облигационные займы</t>
  </si>
  <si>
    <t>займы организаций</t>
  </si>
  <si>
    <t xml:space="preserve">прочее </t>
  </si>
  <si>
    <t>Краткосрочные обязательства, в т.ч.:</t>
  </si>
  <si>
    <t xml:space="preserve">кредиты и займы* </t>
  </si>
  <si>
    <t xml:space="preserve">кредиторская задолженность, в т.ч.: </t>
  </si>
  <si>
    <t xml:space="preserve"> по строительству</t>
  </si>
  <si>
    <t>по ремонтам</t>
  </si>
  <si>
    <t>Сумма процентов, выплаченых по кредитам и займам</t>
  </si>
  <si>
    <t>Оценка обеспеченности инвестиционных программ</t>
  </si>
  <si>
    <t>Всего потребность в финансировании инвестиционной программы</t>
  </si>
  <si>
    <t>Профинансировано на отчетную дату</t>
  </si>
  <si>
    <t xml:space="preserve">Обеспеченность источниками финансирования </t>
  </si>
  <si>
    <t>Дефицит финансирования</t>
  </si>
  <si>
    <t xml:space="preserve">Оценка кредитного потенциала </t>
  </si>
  <si>
    <t xml:space="preserve">Собственная оценка кредитного потенциала: </t>
  </si>
  <si>
    <t xml:space="preserve">    на 2011 г. </t>
  </si>
  <si>
    <t xml:space="preserve">    на период 2011-2013 гг.</t>
  </si>
  <si>
    <t>Пояснения по расчету кредитного потенциала</t>
  </si>
  <si>
    <t>* по кредитам и займам необходимо указать сумму открытых кредитных линий и сумму реально выбранных средств</t>
  </si>
  <si>
    <t>Приложение  № 11.1</t>
  </si>
  <si>
    <t>от «___»________2010 г. №____</t>
  </si>
  <si>
    <t>Приложение  № 5</t>
  </si>
  <si>
    <t>Отчет об исполнении финансового плана</t>
  </si>
  <si>
    <t>(заполняется по освоению)</t>
  </si>
  <si>
    <t>млн. рублей</t>
  </si>
  <si>
    <t>Показатели</t>
  </si>
  <si>
    <t>I.</t>
  </si>
  <si>
    <t>Выручка от реализации товаров (работ, услуг),   всего</t>
  </si>
  <si>
    <t>в том числе:</t>
  </si>
  <si>
    <t>от передачи электроэнергии</t>
  </si>
  <si>
    <t>от технологического присоединения</t>
  </si>
  <si>
    <t>от прочей деятельности</t>
  </si>
  <si>
    <t>II.</t>
  </si>
  <si>
    <t>Расходы по текущей деятельности, всего</t>
  </si>
  <si>
    <t>Материальные расходы, всего</t>
  </si>
  <si>
    <t>Топливо</t>
  </si>
  <si>
    <t>Сырье, материалы, запасные части, инструменты</t>
  </si>
  <si>
    <t>Покупная электроэнергия</t>
  </si>
  <si>
    <t>Расходы на оплату труда с учетом ЕСН</t>
  </si>
  <si>
    <t>3.</t>
  </si>
  <si>
    <t>Амортизационные отчисления</t>
  </si>
  <si>
    <t>4.</t>
  </si>
  <si>
    <t>Налоги  и сборы, всего</t>
  </si>
  <si>
    <t>5.</t>
  </si>
  <si>
    <t>Прочие расходы, всего</t>
  </si>
  <si>
    <t>Ремонт основных средств</t>
  </si>
  <si>
    <t>5.3.</t>
  </si>
  <si>
    <t>Платежи по аренде и лизингу</t>
  </si>
  <si>
    <t>5.4.</t>
  </si>
  <si>
    <t>Инфраструктурные платежи рынка</t>
  </si>
  <si>
    <t>III.</t>
  </si>
  <si>
    <t>Валовая прибыль (I р.-II р.)</t>
  </si>
  <si>
    <t>IV.</t>
  </si>
  <si>
    <t>Внереализационные доходы и расходы (сальдо)</t>
  </si>
  <si>
    <t>Внереализационные доходы, всего</t>
  </si>
  <si>
    <t>в том числе</t>
  </si>
  <si>
    <t>Доходы от участия в других организациях (дивиденды от ДЗО)</t>
  </si>
  <si>
    <t>Проценты от размещения средств</t>
  </si>
  <si>
    <t>Внереализационные расходы, всего</t>
  </si>
  <si>
    <t>Проценты по обслуживанию кредитов</t>
  </si>
  <si>
    <t>V.</t>
  </si>
  <si>
    <t>Прибыль до налоообложения (III + IV)</t>
  </si>
  <si>
    <t>VI.</t>
  </si>
  <si>
    <t>Налог на прибыль</t>
  </si>
  <si>
    <t>VII.</t>
  </si>
  <si>
    <t xml:space="preserve">Чистая прибыль  </t>
  </si>
  <si>
    <t>VIII.</t>
  </si>
  <si>
    <t>Направления использования чистой прибыли</t>
  </si>
  <si>
    <t>Фонд накопления</t>
  </si>
  <si>
    <t>Резервный фонд</t>
  </si>
  <si>
    <t>Выплата дивидендов</t>
  </si>
  <si>
    <t>Прочие расходы из прибыли</t>
  </si>
  <si>
    <t>IX.</t>
  </si>
  <si>
    <t>Изменение дебиторской задолженности</t>
  </si>
  <si>
    <t>Увеличение дебиторской задолженности</t>
  </si>
  <si>
    <t>Сокращение дебиторской задолженности</t>
  </si>
  <si>
    <t xml:space="preserve">Сальдо  (+увеличение; -сокращение) </t>
  </si>
  <si>
    <t>X.</t>
  </si>
  <si>
    <t>Изменение кредиторской задолженности</t>
  </si>
  <si>
    <t>Увеличение кредиторской задолженности</t>
  </si>
  <si>
    <t>Сокращение кредиторской задолженности</t>
  </si>
  <si>
    <t>XI.</t>
  </si>
  <si>
    <t>Привлечение заемных средств</t>
  </si>
  <si>
    <t>в том числе на:</t>
  </si>
  <si>
    <t>Финансирование инвестиционной программы</t>
  </si>
  <si>
    <t>Прочие цели (расшифровка)</t>
  </si>
  <si>
    <t>XII.</t>
  </si>
  <si>
    <t xml:space="preserve">Погашение заемных средств  </t>
  </si>
  <si>
    <t>в том числе по:</t>
  </si>
  <si>
    <t>Инвестиционной программе</t>
  </si>
  <si>
    <t>XIII.</t>
  </si>
  <si>
    <t>XIV.</t>
  </si>
  <si>
    <t>Купля/продажа активов</t>
  </si>
  <si>
    <t>Покупка активов (акций, долей и т.п.)</t>
  </si>
  <si>
    <t>Продажа активов (акций, долей и т.п.)</t>
  </si>
  <si>
    <t>XV.</t>
  </si>
  <si>
    <t>Средства, полученные от допэмиссии акций</t>
  </si>
  <si>
    <t>XVI.</t>
  </si>
  <si>
    <t>Капитальные вложения</t>
  </si>
  <si>
    <t xml:space="preserve">Всего поступления 
( I р.+ 1п. IV р. + 2 п. IX р. + 1 п. X р. +  XI р. + XIII р. + 2п.XIV р. + XV р.)                             </t>
  </si>
  <si>
    <t>XVII.</t>
  </si>
  <si>
    <t>Всего расходы 
(II р. - 3п. II р. + 2п. IV р. + 1 п. IX р. + 2 п. X р. + VI р. + VIII р. +  XII р. + 1 п. XIV р.+ XVI р.)</t>
  </si>
  <si>
    <t>Сальдо  (+профицит; - дефицит) 
(XVI р. - XVII р.)</t>
  </si>
  <si>
    <t>Справочно:</t>
  </si>
  <si>
    <t xml:space="preserve">2. </t>
  </si>
  <si>
    <t>Долг на конец периода</t>
  </si>
  <si>
    <t xml:space="preserve">3. </t>
  </si>
  <si>
    <t>Уровень тарифов</t>
  </si>
  <si>
    <t>Заместитель генерального директора по экономике и финансам</t>
  </si>
  <si>
    <t>О.В. Очередько</t>
  </si>
  <si>
    <r>
      <t xml:space="preserve">Возмещаемый НДС </t>
    </r>
    <r>
      <rPr>
        <sz val="12"/>
        <rFont val="Times New Roman"/>
        <family val="1"/>
        <charset val="204"/>
      </rPr>
      <t>(поступления)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</si>
</sst>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 #,##0.00&quot;р.&quot;_-;\-* #,##0.00&quot;р.&quot;_-;_-* &quot;-&quot;??&quot;р.&quot;_-;_-@_-"/>
    <numFmt numFmtId="43" formatCode="_-* #,##0.00_р_._-;\-* #,##0.00_р_._-;_-* &quot;-&quot;??_р_._-;_-@_-"/>
    <numFmt numFmtId="164" formatCode="#,##0.000"/>
    <numFmt numFmtId="165" formatCode="0.000"/>
    <numFmt numFmtId="166" formatCode="#,##0.0000"/>
    <numFmt numFmtId="167" formatCode="0.0000"/>
    <numFmt numFmtId="168" formatCode="#,##0.0"/>
    <numFmt numFmtId="169" formatCode="_-* #,##0.00[$€-1]_-;\-* #,##0.00[$€-1]_-;_-* &quot;-&quot;??[$€-1]_-"/>
    <numFmt numFmtId="170" formatCode="#,##0_);[Red]\(#,##0\)"/>
    <numFmt numFmtId="171" formatCode="#,##0.00000"/>
    <numFmt numFmtId="172" formatCode="#,##0.000000"/>
    <numFmt numFmtId="173" formatCode="[$-419]mmmm\ yyyy;@"/>
    <numFmt numFmtId="174" formatCode="_-* #,##0;\(#,##0\);_-* &quot;-&quot;??;_-@"/>
    <numFmt numFmtId="175" formatCode="0.0"/>
    <numFmt numFmtId="176" formatCode="_-* #,##0_р_._-;\-* #,##0_р_._-;_-* &quot;-&quot;??_р_._-;_-@_-"/>
  </numFmts>
  <fonts count="53" x14ac:knownFonts="1">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2"/>
      <name val="Times New Roman"/>
      <family val="1"/>
      <charset val="204"/>
    </font>
    <font>
      <sz val="14"/>
      <name val="Times New Roman"/>
      <family val="1"/>
      <charset val="204"/>
    </font>
    <font>
      <u/>
      <sz val="14"/>
      <name val="Times New Roman"/>
      <family val="1"/>
      <charset val="204"/>
    </font>
    <font>
      <b/>
      <sz val="24"/>
      <name val="Times New Roman"/>
      <family val="1"/>
      <charset val="204"/>
    </font>
    <font>
      <sz val="10"/>
      <name val="Times New Roman"/>
      <family val="1"/>
      <charset val="204"/>
    </font>
    <font>
      <sz val="10"/>
      <name val="Arial"/>
      <family val="2"/>
      <charset val="204"/>
    </font>
    <font>
      <sz val="8"/>
      <name val="Arial"/>
      <family val="2"/>
    </font>
    <font>
      <sz val="24"/>
      <name val="Times New Roman"/>
      <family val="1"/>
      <charset val="204"/>
    </font>
    <font>
      <sz val="10"/>
      <name val="Helv"/>
      <charset val="204"/>
    </font>
    <font>
      <sz val="11"/>
      <color theme="1"/>
      <name val="Calibri"/>
      <family val="2"/>
      <scheme val="minor"/>
    </font>
    <font>
      <sz val="8"/>
      <name val="Arial"/>
      <family val="2"/>
      <charset val="204"/>
    </font>
    <font>
      <b/>
      <sz val="12"/>
      <name val="Times New Roman"/>
      <family val="1"/>
      <charset val="204"/>
    </font>
    <font>
      <sz val="12"/>
      <color rgb="FFFF0000"/>
      <name val="Times New Roman"/>
      <family val="1"/>
      <charset val="204"/>
    </font>
    <font>
      <sz val="12"/>
      <color theme="1"/>
      <name val="Times New Roman"/>
      <family val="1"/>
      <charset val="204"/>
    </font>
    <font>
      <sz val="16"/>
      <name val="Times New Roman"/>
      <family val="1"/>
      <charset val="204"/>
    </font>
    <font>
      <u/>
      <sz val="16"/>
      <name val="Times New Roman"/>
      <family val="1"/>
      <charset val="204"/>
    </font>
    <font>
      <sz val="18"/>
      <name val="Times New Roman"/>
      <family val="1"/>
      <charset val="204"/>
    </font>
    <font>
      <u/>
      <sz val="18"/>
      <name val="Times New Roman"/>
      <family val="1"/>
      <charset val="204"/>
    </font>
    <font>
      <b/>
      <sz val="12"/>
      <color theme="1"/>
      <name val="Times New Roman"/>
      <family val="1"/>
      <charset val="204"/>
    </font>
    <font>
      <b/>
      <sz val="20"/>
      <name val="Times New Roman"/>
      <family val="1"/>
      <charset val="204"/>
    </font>
    <font>
      <sz val="20"/>
      <name val="Times New Roman"/>
      <family val="1"/>
      <charset val="204"/>
    </font>
    <font>
      <b/>
      <sz val="14"/>
      <name val="Times New Roman"/>
      <family val="1"/>
      <charset val="204"/>
    </font>
    <font>
      <sz val="11"/>
      <name val="Calibri"/>
      <family val="2"/>
      <charset val="204"/>
      <scheme val="minor"/>
    </font>
    <font>
      <sz val="16"/>
      <color theme="1"/>
      <name val="Times New Roman"/>
      <family val="1"/>
      <charset val="204"/>
    </font>
    <font>
      <sz val="12"/>
      <color theme="0"/>
      <name val="Times New Roman"/>
      <family val="1"/>
      <charset val="204"/>
    </font>
    <font>
      <b/>
      <sz val="12"/>
      <color indexed="8"/>
      <name val="Times New Roman"/>
      <family val="1"/>
      <charset val="204"/>
    </font>
    <font>
      <sz val="12"/>
      <color indexed="8"/>
      <name val="Times New Roman"/>
      <family val="1"/>
      <charset val="204"/>
    </font>
    <font>
      <u/>
      <sz val="12"/>
      <name val="Times New Roman"/>
      <family val="1"/>
      <charset val="204"/>
    </font>
    <font>
      <sz val="12"/>
      <name val="Arial"/>
      <family val="2"/>
    </font>
    <font>
      <b/>
      <sz val="14"/>
      <color indexed="10"/>
      <name val="Times New Roman"/>
      <family val="1"/>
      <charset val="204"/>
    </font>
    <font>
      <b/>
      <sz val="14"/>
      <color indexed="8"/>
      <name val="Times New Roman"/>
      <family val="1"/>
      <charset val="204"/>
    </font>
    <font>
      <i/>
      <sz val="14"/>
      <name val="Times New Roman"/>
      <family val="1"/>
      <charset val="204"/>
    </font>
    <font>
      <b/>
      <i/>
      <sz val="14"/>
      <name val="Times New Roman"/>
      <family val="1"/>
      <charset val="204"/>
    </font>
    <font>
      <sz val="14"/>
      <color theme="1"/>
      <name val="Times New Roman"/>
      <family val="1"/>
      <charset val="204"/>
    </font>
    <font>
      <sz val="14"/>
      <name val="Arial"/>
      <family val="2"/>
      <charset val="204"/>
    </font>
    <font>
      <b/>
      <sz val="8"/>
      <color indexed="81"/>
      <name val="Tahoma"/>
      <family val="2"/>
      <charset val="204"/>
    </font>
    <font>
      <sz val="8"/>
      <color indexed="81"/>
      <name val="Tahoma"/>
      <family val="2"/>
      <charset val="204"/>
    </font>
    <font>
      <sz val="12"/>
      <name val="Arial"/>
      <family val="2"/>
      <charset val="204"/>
    </font>
    <font>
      <b/>
      <sz val="12"/>
      <name val="Arial"/>
      <family val="2"/>
      <charset val="204"/>
    </font>
    <font>
      <b/>
      <sz val="10"/>
      <name val="Arial"/>
      <family val="2"/>
      <charset val="204"/>
    </font>
    <font>
      <u/>
      <sz val="12"/>
      <name val="Arial"/>
      <family val="2"/>
      <charset val="204"/>
    </font>
    <font>
      <b/>
      <sz val="10"/>
      <color theme="1"/>
      <name val="Arial"/>
      <family val="2"/>
      <charset val="204"/>
    </font>
    <font>
      <i/>
      <sz val="10"/>
      <color theme="1"/>
      <name val="Arial"/>
      <family val="2"/>
      <charset val="204"/>
    </font>
    <font>
      <b/>
      <sz val="10"/>
      <color indexed="8"/>
      <name val="Arial"/>
      <family val="2"/>
      <charset val="204"/>
    </font>
    <font>
      <sz val="10"/>
      <color theme="1"/>
      <name val="Arial"/>
      <family val="2"/>
      <charset val="204"/>
    </font>
    <font>
      <b/>
      <sz val="12"/>
      <name val="Times New Roman CYR"/>
    </font>
    <font>
      <sz val="12"/>
      <name val="Times New Roman Cyr"/>
      <charset val="204"/>
    </font>
  </fonts>
  <fills count="8">
    <fill>
      <patternFill patternType="none"/>
    </fill>
    <fill>
      <patternFill patternType="gray125"/>
    </fill>
    <fill>
      <patternFill patternType="solid">
        <fgColor indexed="26"/>
      </patternFill>
    </fill>
    <fill>
      <patternFill patternType="solid">
        <fgColor theme="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33CCCC"/>
        <bgColor indexed="64"/>
      </patternFill>
    </fill>
    <fill>
      <patternFill patternType="solid">
        <fgColor rgb="FFCC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s>
  <cellStyleXfs count="58957">
    <xf numFmtId="0" fontId="0" fillId="0" borderId="0"/>
    <xf numFmtId="0" fontId="5" fillId="0" borderId="0"/>
    <xf numFmtId="0" fontId="3" fillId="0" borderId="0"/>
    <xf numFmtId="0" fontId="3" fillId="0" borderId="0"/>
    <xf numFmtId="0" fontId="5" fillId="0" borderId="0"/>
    <xf numFmtId="0" fontId="4" fillId="0" borderId="0"/>
    <xf numFmtId="0" fontId="3" fillId="0" borderId="0"/>
    <xf numFmtId="0" fontId="11" fillId="0" borderId="0"/>
    <xf numFmtId="0" fontId="6" fillId="0" borderId="0"/>
    <xf numFmtId="0" fontId="12" fillId="0" borderId="0"/>
    <xf numFmtId="0" fontId="11" fillId="0" borderId="0"/>
    <xf numFmtId="0" fontId="6" fillId="0" borderId="0"/>
    <xf numFmtId="0" fontId="3" fillId="0" borderId="0"/>
    <xf numFmtId="0" fontId="4" fillId="0" borderId="0"/>
    <xf numFmtId="0" fontId="3" fillId="0" borderId="0"/>
    <xf numFmtId="0" fontId="3" fillId="0" borderId="0"/>
    <xf numFmtId="0" fontId="6" fillId="0" borderId="0"/>
    <xf numFmtId="0" fontId="3" fillId="0" borderId="0"/>
    <xf numFmtId="0" fontId="3" fillId="0" borderId="0"/>
    <xf numFmtId="0" fontId="14" fillId="0" borderId="0"/>
    <xf numFmtId="0" fontId="5" fillId="0" borderId="0"/>
    <xf numFmtId="169" fontId="5" fillId="2" borderId="4" applyNumberFormat="0" applyFont="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5" fillId="0" borderId="0"/>
    <xf numFmtId="0" fontId="11" fillId="0" borderId="0"/>
    <xf numFmtId="0" fontId="5" fillId="0" borderId="0"/>
    <xf numFmtId="0" fontId="5" fillId="0" borderId="0"/>
    <xf numFmtId="0" fontId="11" fillId="0" borderId="0"/>
    <xf numFmtId="0" fontId="5" fillId="0" borderId="0"/>
    <xf numFmtId="0" fontId="11" fillId="0" borderId="0"/>
    <xf numFmtId="0" fontId="5" fillId="0" borderId="0"/>
    <xf numFmtId="0" fontId="5" fillId="0" borderId="0"/>
    <xf numFmtId="0" fontId="11" fillId="0" borderId="0"/>
    <xf numFmtId="0" fontId="5" fillId="0" borderId="0"/>
    <xf numFmtId="0" fontId="5" fillId="0" borderId="0"/>
    <xf numFmtId="0" fontId="11" fillId="0" borderId="0"/>
    <xf numFmtId="0" fontId="11" fillId="0" borderId="0"/>
    <xf numFmtId="0" fontId="5" fillId="0" borderId="0"/>
    <xf numFmtId="0" fontId="11" fillId="0" borderId="0"/>
    <xf numFmtId="0" fontId="5" fillId="0" borderId="0"/>
    <xf numFmtId="0" fontId="11" fillId="0" borderId="0"/>
    <xf numFmtId="0" fontId="11" fillId="0" borderId="0"/>
    <xf numFmtId="0" fontId="5" fillId="0" borderId="0"/>
    <xf numFmtId="0" fontId="11" fillId="0" borderId="0"/>
    <xf numFmtId="0" fontId="11"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11"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5"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6" fillId="0" borderId="0">
      <alignment vertical="top"/>
    </xf>
    <xf numFmtId="0" fontId="14" fillId="0" borderId="0"/>
    <xf numFmtId="170" fontId="16" fillId="0" borderId="0">
      <alignment vertical="top"/>
    </xf>
    <xf numFmtId="0" fontId="14" fillId="0" borderId="0"/>
    <xf numFmtId="170" fontId="16" fillId="0" borderId="0">
      <alignment vertical="top"/>
    </xf>
    <xf numFmtId="0" fontId="14" fillId="0" borderId="0"/>
    <xf numFmtId="0" fontId="14" fillId="0" borderId="0"/>
    <xf numFmtId="170" fontId="16" fillId="0" borderId="0">
      <alignment vertical="top"/>
    </xf>
    <xf numFmtId="0" fontId="14" fillId="0" borderId="0"/>
    <xf numFmtId="0" fontId="14" fillId="0" borderId="0"/>
    <xf numFmtId="0" fontId="14" fillId="0" borderId="0"/>
    <xf numFmtId="170" fontId="16" fillId="0" borderId="0">
      <alignment vertical="top"/>
    </xf>
    <xf numFmtId="0" fontId="14" fillId="0" borderId="0"/>
    <xf numFmtId="0" fontId="14" fillId="0" borderId="0"/>
    <xf numFmtId="170" fontId="16" fillId="0" borderId="0">
      <alignment vertical="top"/>
    </xf>
    <xf numFmtId="0" fontId="14" fillId="0" borderId="0"/>
    <xf numFmtId="170" fontId="16" fillId="0" borderId="0">
      <alignment vertical="top"/>
    </xf>
    <xf numFmtId="0" fontId="14" fillId="0" borderId="0"/>
    <xf numFmtId="170" fontId="16" fillId="0" borderId="0">
      <alignment vertical="top"/>
    </xf>
    <xf numFmtId="170" fontId="16" fillId="0" borderId="0">
      <alignment vertical="top"/>
    </xf>
    <xf numFmtId="0" fontId="14" fillId="0" borderId="0"/>
    <xf numFmtId="170" fontId="16" fillId="0" borderId="0">
      <alignment vertical="top"/>
    </xf>
    <xf numFmtId="170" fontId="16" fillId="0" borderId="0">
      <alignment vertical="top"/>
    </xf>
    <xf numFmtId="0" fontId="14" fillId="0" borderId="0"/>
    <xf numFmtId="170" fontId="16" fillId="0" borderId="0">
      <alignment vertical="top"/>
    </xf>
    <xf numFmtId="170" fontId="16"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6" fillId="0" borderId="0">
      <alignment vertical="top"/>
    </xf>
    <xf numFmtId="0" fontId="14" fillId="0" borderId="0"/>
    <xf numFmtId="170" fontId="16" fillId="0" borderId="0">
      <alignment vertical="top"/>
    </xf>
    <xf numFmtId="0" fontId="14" fillId="0" borderId="0"/>
    <xf numFmtId="0" fontId="14" fillId="0" borderId="0"/>
    <xf numFmtId="170" fontId="16" fillId="0" borderId="0">
      <alignment vertical="top"/>
    </xf>
    <xf numFmtId="0" fontId="14" fillId="0" borderId="0"/>
    <xf numFmtId="0" fontId="14" fillId="0" borderId="0"/>
    <xf numFmtId="0" fontId="14" fillId="0" borderId="0"/>
    <xf numFmtId="170" fontId="16"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cellStyleXfs>
  <cellXfs count="570">
    <xf numFmtId="0" fontId="0" fillId="0" borderId="0" xfId="0"/>
    <xf numFmtId="0" fontId="7" fillId="0" borderId="0" xfId="1" applyFont="1" applyFill="1" applyBorder="1" applyAlignment="1">
      <alignment horizontal="left" wrapText="1"/>
    </xf>
    <xf numFmtId="0" fontId="7" fillId="0" borderId="0" xfId="1" applyFont="1" applyFill="1" applyBorder="1" applyAlignment="1">
      <alignment horizontal="right"/>
    </xf>
    <xf numFmtId="4" fontId="6" fillId="0" borderId="1" xfId="1" applyNumberFormat="1" applyFont="1" applyFill="1" applyBorder="1" applyAlignment="1">
      <alignment horizontal="center" vertical="center"/>
    </xf>
    <xf numFmtId="4"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xf>
    <xf numFmtId="0" fontId="6" fillId="0" borderId="0" xfId="1" applyFont="1" applyFill="1" applyBorder="1" applyAlignment="1">
      <alignment horizontal="center"/>
    </xf>
    <xf numFmtId="0" fontId="6" fillId="0" borderId="0" xfId="1" applyFont="1" applyFill="1" applyBorder="1"/>
    <xf numFmtId="0" fontId="0" fillId="0" borderId="0" xfId="0" applyFill="1"/>
    <xf numFmtId="0" fontId="6" fillId="0" borderId="1" xfId="1" applyFont="1" applyFill="1" applyBorder="1"/>
    <xf numFmtId="0" fontId="6" fillId="0" borderId="0" xfId="0" applyFont="1" applyFill="1"/>
    <xf numFmtId="4" fontId="6" fillId="0" borderId="0" xfId="1" applyNumberFormat="1" applyFont="1" applyFill="1" applyBorder="1" applyAlignment="1">
      <alignment horizontal="center" vertical="center" wrapText="1"/>
    </xf>
    <xf numFmtId="0" fontId="6" fillId="0" borderId="3" xfId="1" applyFont="1" applyFill="1" applyBorder="1"/>
    <xf numFmtId="4" fontId="6" fillId="0" borderId="1" xfId="8" applyNumberFormat="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1" xfId="1" applyFont="1" applyFill="1" applyBorder="1" applyAlignment="1">
      <alignment horizontal="center"/>
    </xf>
    <xf numFmtId="0" fontId="6" fillId="0" borderId="1" xfId="1" applyFont="1" applyFill="1" applyBorder="1" applyAlignment="1">
      <alignment horizontal="left" vertical="center"/>
    </xf>
    <xf numFmtId="0" fontId="6" fillId="0" borderId="1" xfId="1" applyFont="1" applyFill="1" applyBorder="1" applyAlignment="1">
      <alignment horizontal="center" vertical="center" wrapText="1"/>
    </xf>
    <xf numFmtId="1" fontId="6" fillId="0" borderId="1" xfId="8"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0" fontId="6" fillId="0" borderId="1" xfId="10" applyFont="1" applyFill="1" applyBorder="1" applyAlignment="1">
      <alignment vertical="center" wrapText="1"/>
    </xf>
    <xf numFmtId="0" fontId="6" fillId="0" borderId="1" xfId="10" applyFont="1" applyFill="1" applyBorder="1" applyAlignment="1">
      <alignment horizontal="left" vertical="center" wrapText="1"/>
    </xf>
    <xf numFmtId="0" fontId="6" fillId="0" borderId="1" xfId="11" applyFont="1" applyFill="1" applyBorder="1" applyAlignment="1">
      <alignment horizontal="center" vertical="center"/>
    </xf>
    <xf numFmtId="4" fontId="6" fillId="0" borderId="1" xfId="1" applyNumberFormat="1" applyFont="1" applyFill="1" applyBorder="1" applyAlignment="1">
      <alignment wrapText="1"/>
    </xf>
    <xf numFmtId="49" fontId="6" fillId="0" borderId="0" xfId="1" applyNumberFormat="1" applyFont="1" applyFill="1" applyAlignment="1">
      <alignment horizontal="left" vertical="center"/>
    </xf>
    <xf numFmtId="0" fontId="6" fillId="0" borderId="0" xfId="1" applyFont="1" applyFill="1" applyAlignment="1">
      <alignment horizontal="left" vertical="center" wrapText="1"/>
    </xf>
    <xf numFmtId="0" fontId="6" fillId="0" borderId="0" xfId="1" applyFont="1" applyFill="1" applyAlignment="1">
      <alignment horizontal="center" vertical="center"/>
    </xf>
    <xf numFmtId="2" fontId="6" fillId="0" borderId="0" xfId="1" applyNumberFormat="1" applyFont="1" applyFill="1" applyAlignment="1">
      <alignment horizontal="center" vertical="center"/>
    </xf>
    <xf numFmtId="0" fontId="6" fillId="0" borderId="0" xfId="1" applyFont="1" applyFill="1" applyAlignment="1">
      <alignment horizontal="left" vertical="center"/>
    </xf>
    <xf numFmtId="4" fontId="6" fillId="0" borderId="0" xfId="1" applyNumberFormat="1" applyFont="1" applyFill="1" applyAlignment="1">
      <alignment horizontal="center" vertical="center"/>
    </xf>
    <xf numFmtId="0" fontId="6" fillId="0" borderId="0" xfId="1" applyFont="1" applyFill="1"/>
    <xf numFmtId="0" fontId="6" fillId="0" borderId="0" xfId="2" applyFont="1" applyFill="1"/>
    <xf numFmtId="0" fontId="6" fillId="0" borderId="0" xfId="1" applyFont="1" applyFill="1" applyAlignment="1">
      <alignment horizontal="center"/>
    </xf>
    <xf numFmtId="0" fontId="6" fillId="0" borderId="0" xfId="1" applyFont="1" applyFill="1" applyAlignment="1">
      <alignment vertical="center"/>
    </xf>
    <xf numFmtId="0" fontId="6" fillId="0" borderId="0" xfId="1" applyFont="1" applyFill="1" applyAlignment="1">
      <alignment horizontal="right" vertical="center"/>
    </xf>
    <xf numFmtId="166" fontId="6" fillId="0" borderId="0" xfId="1" applyNumberFormat="1" applyFont="1" applyFill="1" applyAlignment="1">
      <alignment horizontal="center" vertical="center"/>
    </xf>
    <xf numFmtId="4" fontId="6" fillId="0" borderId="1" xfId="1" applyNumberFormat="1" applyFont="1" applyFill="1" applyBorder="1" applyAlignment="1">
      <alignment horizontal="left" vertical="center" wrapText="1"/>
    </xf>
    <xf numFmtId="0" fontId="6" fillId="0" borderId="1" xfId="1" applyFont="1" applyFill="1" applyBorder="1" applyAlignment="1">
      <alignment horizontal="center" vertical="center"/>
    </xf>
    <xf numFmtId="0" fontId="6" fillId="0" borderId="1" xfId="5" applyFont="1" applyFill="1" applyBorder="1" applyAlignment="1">
      <alignment horizontal="left" vertical="center" wrapText="1"/>
    </xf>
    <xf numFmtId="0" fontId="6" fillId="0" borderId="1" xfId="6" applyFont="1" applyFill="1" applyBorder="1" applyAlignment="1">
      <alignment horizontal="left" vertical="center" wrapText="1"/>
    </xf>
    <xf numFmtId="3" fontId="6" fillId="0" borderId="1" xfId="7" applyNumberFormat="1" applyFont="1" applyFill="1" applyBorder="1" applyAlignment="1">
      <alignment horizontal="left" vertical="center" wrapText="1"/>
    </xf>
    <xf numFmtId="4" fontId="6" fillId="0" borderId="1" xfId="8" applyNumberFormat="1" applyFont="1" applyFill="1" applyBorder="1" applyAlignment="1">
      <alignment horizontal="left" vertical="center" wrapText="1"/>
    </xf>
    <xf numFmtId="3" fontId="6" fillId="0" borderId="1" xfId="1" applyNumberFormat="1" applyFont="1" applyFill="1" applyBorder="1" applyAlignment="1">
      <alignment horizontal="left" vertical="center" wrapText="1"/>
    </xf>
    <xf numFmtId="164" fontId="6" fillId="0" borderId="1" xfId="1" applyNumberFormat="1" applyFont="1" applyFill="1" applyBorder="1"/>
    <xf numFmtId="0" fontId="6" fillId="0" borderId="1" xfId="9" applyNumberFormat="1" applyFont="1" applyFill="1" applyBorder="1" applyAlignment="1">
      <alignment horizontal="left" vertical="top" wrapText="1"/>
    </xf>
    <xf numFmtId="166" fontId="6" fillId="0" borderId="0" xfId="1" applyNumberFormat="1" applyFont="1" applyFill="1"/>
    <xf numFmtId="4" fontId="6" fillId="0" borderId="1" xfId="11" applyNumberFormat="1" applyFont="1" applyFill="1" applyBorder="1" applyAlignment="1">
      <alignment horizontal="left" vertical="center" wrapText="1"/>
    </xf>
    <xf numFmtId="164" fontId="6" fillId="0" borderId="1" xfId="1" applyNumberFormat="1" applyFont="1" applyFill="1" applyBorder="1" applyAlignment="1">
      <alignment horizontal="center" vertical="center"/>
    </xf>
    <xf numFmtId="0" fontId="6" fillId="0" borderId="1" xfId="12" applyFont="1" applyFill="1" applyBorder="1" applyAlignment="1">
      <alignment vertical="center" wrapText="1"/>
    </xf>
    <xf numFmtId="0" fontId="6" fillId="0" borderId="2" xfId="1" applyFont="1" applyFill="1" applyBorder="1"/>
    <xf numFmtId="4" fontId="6" fillId="0" borderId="1" xfId="1" applyNumberFormat="1" applyFont="1" applyFill="1" applyBorder="1" applyAlignment="1">
      <alignment vertical="center" wrapText="1"/>
    </xf>
    <xf numFmtId="4" fontId="6" fillId="0" borderId="1" xfId="1" applyNumberFormat="1" applyFont="1" applyFill="1" applyBorder="1" applyAlignment="1">
      <alignment horizontal="center"/>
    </xf>
    <xf numFmtId="0" fontId="6" fillId="0" borderId="1" xfId="9" applyNumberFormat="1" applyFont="1" applyFill="1" applyBorder="1" applyAlignment="1">
      <alignment vertical="top" wrapText="1"/>
    </xf>
    <xf numFmtId="3" fontId="6" fillId="0" borderId="0" xfId="1" applyNumberFormat="1" applyFont="1" applyFill="1" applyBorder="1" applyAlignment="1">
      <alignment horizontal="center" vertical="center" wrapText="1"/>
    </xf>
    <xf numFmtId="166" fontId="6" fillId="0" borderId="0" xfId="1" applyNumberFormat="1" applyFont="1" applyFill="1" applyBorder="1" applyAlignment="1">
      <alignment horizontal="center" vertical="center" wrapText="1"/>
    </xf>
    <xf numFmtId="2" fontId="6" fillId="0" borderId="0" xfId="1" applyNumberFormat="1" applyFont="1" applyFill="1" applyBorder="1" applyAlignment="1">
      <alignment horizontal="center" vertical="center" wrapText="1"/>
    </xf>
    <xf numFmtId="165" fontId="6" fillId="0" borderId="0" xfId="1" applyNumberFormat="1" applyFont="1" applyFill="1" applyBorder="1" applyAlignment="1">
      <alignment horizontal="center" vertical="center" wrapText="1"/>
    </xf>
    <xf numFmtId="4" fontId="6" fillId="0" borderId="0" xfId="2" applyNumberFormat="1" applyFont="1" applyFill="1" applyBorder="1" applyAlignment="1">
      <alignment vertical="center"/>
    </xf>
    <xf numFmtId="10" fontId="6" fillId="0" borderId="0" xfId="4" applyNumberFormat="1" applyFont="1" applyFill="1" applyBorder="1" applyAlignment="1">
      <alignment horizontal="center" vertical="center" wrapText="1"/>
    </xf>
    <xf numFmtId="3" fontId="6" fillId="0" borderId="0" xfId="1" applyNumberFormat="1" applyFont="1" applyFill="1" applyBorder="1" applyAlignment="1">
      <alignment horizontal="left" vertical="center" wrapText="1"/>
    </xf>
    <xf numFmtId="0" fontId="6" fillId="0" borderId="0" xfId="1" applyFont="1" applyFill="1" applyBorder="1" applyAlignment="1">
      <alignment horizontal="left" vertical="center"/>
    </xf>
    <xf numFmtId="0" fontId="6" fillId="0" borderId="0" xfId="5" applyFont="1" applyFill="1" applyBorder="1" applyAlignment="1">
      <alignment horizontal="left" vertical="center" wrapText="1"/>
    </xf>
    <xf numFmtId="0" fontId="6" fillId="0" borderId="0" xfId="1" applyFont="1" applyFill="1" applyBorder="1" applyAlignment="1">
      <alignment horizontal="center" vertical="center" wrapText="1"/>
    </xf>
    <xf numFmtId="49" fontId="6" fillId="0" borderId="0" xfId="1" applyNumberFormat="1" applyFont="1" applyFill="1" applyBorder="1" applyAlignment="1">
      <alignment horizontal="left" vertical="center"/>
    </xf>
    <xf numFmtId="0" fontId="6" fillId="0" borderId="0" xfId="1" applyFont="1" applyFill="1" applyBorder="1" applyAlignment="1">
      <alignment horizontal="left" vertical="center" wrapText="1"/>
    </xf>
    <xf numFmtId="0" fontId="6" fillId="0" borderId="0" xfId="1" applyFont="1" applyFill="1" applyBorder="1" applyAlignment="1">
      <alignment horizontal="center" vertical="center"/>
    </xf>
    <xf numFmtId="2" fontId="6" fillId="0" borderId="0" xfId="1" applyNumberFormat="1" applyFont="1" applyFill="1" applyBorder="1" applyAlignment="1">
      <alignment horizontal="center" vertical="center"/>
    </xf>
    <xf numFmtId="0" fontId="20" fillId="0" borderId="0" xfId="1" applyFont="1" applyFill="1" applyBorder="1" applyAlignment="1">
      <alignment horizontal="left" wrapText="1"/>
    </xf>
    <xf numFmtId="0" fontId="22" fillId="0" borderId="0" xfId="1" applyFont="1" applyFill="1" applyBorder="1" applyAlignment="1">
      <alignment horizontal="left" wrapText="1"/>
    </xf>
    <xf numFmtId="0" fontId="22" fillId="0" borderId="0" xfId="1" applyFont="1" applyFill="1" applyBorder="1" applyAlignment="1">
      <alignment horizontal="right"/>
    </xf>
    <xf numFmtId="0" fontId="22" fillId="0" borderId="0" xfId="1" applyFont="1" applyFill="1" applyAlignment="1">
      <alignment horizontal="center"/>
    </xf>
    <xf numFmtId="4" fontId="6" fillId="0" borderId="1" xfId="4" applyNumberFormat="1" applyFont="1" applyFill="1" applyBorder="1" applyAlignment="1">
      <alignment horizontal="center" vertical="center" wrapText="1"/>
    </xf>
    <xf numFmtId="4" fontId="18" fillId="0" borderId="1" xfId="11" applyNumberFormat="1" applyFont="1" applyFill="1" applyBorder="1" applyAlignment="1">
      <alignment horizontal="center" vertical="center"/>
    </xf>
    <xf numFmtId="4" fontId="19" fillId="0" borderId="1" xfId="11" applyNumberFormat="1" applyFont="1" applyFill="1" applyBorder="1" applyAlignment="1">
      <alignment horizontal="center" vertical="center"/>
    </xf>
    <xf numFmtId="4" fontId="6" fillId="0" borderId="1" xfId="11" applyNumberFormat="1" applyFont="1" applyFill="1" applyBorder="1" applyAlignment="1">
      <alignment horizontal="center" vertical="center"/>
    </xf>
    <xf numFmtId="4" fontId="6" fillId="0" borderId="1" xfId="2" applyNumberFormat="1" applyFont="1" applyFill="1" applyBorder="1" applyAlignment="1">
      <alignment horizontal="center" vertical="center"/>
    </xf>
    <xf numFmtId="0" fontId="6" fillId="0" borderId="0" xfId="13" applyFont="1" applyFill="1" applyBorder="1" applyAlignment="1">
      <alignment horizontal="left" vertical="center"/>
    </xf>
    <xf numFmtId="2" fontId="6" fillId="0" borderId="0" xfId="13" applyNumberFormat="1" applyFont="1" applyFill="1" applyBorder="1" applyAlignment="1">
      <alignment horizontal="center" vertical="center" wrapText="1"/>
    </xf>
    <xf numFmtId="0" fontId="6" fillId="0" borderId="0" xfId="13" applyFont="1" applyFill="1" applyBorder="1" applyAlignment="1">
      <alignment horizontal="center" vertical="center" wrapText="1"/>
    </xf>
    <xf numFmtId="0" fontId="6" fillId="0" borderId="0" xfId="13" applyFont="1" applyFill="1" applyAlignment="1">
      <alignment vertical="center"/>
    </xf>
    <xf numFmtId="4" fontId="6" fillId="0" borderId="0" xfId="12" applyNumberFormat="1" applyFont="1" applyFill="1" applyAlignment="1">
      <alignment horizontal="center" vertical="center"/>
    </xf>
    <xf numFmtId="0" fontId="6" fillId="0" borderId="0" xfId="13" applyFont="1" applyFill="1" applyBorder="1" applyAlignment="1">
      <alignment horizontal="left" vertical="center" wrapText="1"/>
    </xf>
    <xf numFmtId="4" fontId="6" fillId="0" borderId="0" xfId="12" applyNumberFormat="1" applyFont="1" applyFill="1" applyAlignment="1">
      <alignment horizontal="left" vertical="center"/>
    </xf>
    <xf numFmtId="0" fontId="6" fillId="0" borderId="0" xfId="13" applyFont="1" applyFill="1" applyBorder="1" applyAlignment="1">
      <alignment horizontal="center" vertical="center"/>
    </xf>
    <xf numFmtId="0" fontId="6" fillId="0" borderId="0" xfId="1" applyFont="1" applyFill="1" applyAlignment="1">
      <alignment vertical="top"/>
    </xf>
    <xf numFmtId="0" fontId="17" fillId="0" borderId="0" xfId="11" applyFont="1" applyFill="1"/>
    <xf numFmtId="2" fontId="6" fillId="0" borderId="0" xfId="11" applyNumberFormat="1" applyFont="1" applyFill="1" applyAlignment="1">
      <alignment wrapText="1"/>
    </xf>
    <xf numFmtId="0" fontId="6" fillId="0" borderId="0" xfId="11" applyFont="1" applyFill="1" applyAlignment="1">
      <alignment horizontal="center" vertical="center"/>
    </xf>
    <xf numFmtId="0" fontId="6" fillId="0" borderId="0" xfId="11" applyFont="1" applyFill="1" applyAlignment="1">
      <alignment horizontal="center"/>
    </xf>
    <xf numFmtId="0" fontId="17" fillId="0" borderId="1" xfId="11" applyFont="1" applyFill="1" applyBorder="1" applyAlignment="1">
      <alignment horizontal="center" vertical="center" wrapText="1"/>
    </xf>
    <xf numFmtId="2" fontId="17" fillId="0" borderId="1" xfId="11" applyNumberFormat="1" applyFont="1" applyFill="1" applyBorder="1" applyAlignment="1">
      <alignment horizontal="left" vertical="center" wrapText="1"/>
    </xf>
    <xf numFmtId="164" fontId="17" fillId="0" borderId="1" xfId="11" applyNumberFormat="1" applyFont="1" applyFill="1" applyBorder="1" applyAlignment="1">
      <alignment horizontal="center" vertical="center" wrapText="1"/>
    </xf>
    <xf numFmtId="0" fontId="6" fillId="0" borderId="1" xfId="11" applyFont="1" applyFill="1" applyBorder="1" applyAlignment="1">
      <alignment horizontal="center" vertical="center" wrapText="1"/>
    </xf>
    <xf numFmtId="2" fontId="6" fillId="0" borderId="1" xfId="11" applyNumberFormat="1" applyFont="1" applyFill="1" applyBorder="1" applyAlignment="1">
      <alignment horizontal="left" vertical="center" wrapText="1"/>
    </xf>
    <xf numFmtId="49" fontId="6" fillId="0" borderId="1" xfId="11" applyNumberFormat="1" applyFont="1" applyFill="1" applyBorder="1" applyAlignment="1">
      <alignment horizontal="center" vertical="center" wrapText="1"/>
    </xf>
    <xf numFmtId="2" fontId="6" fillId="0" borderId="1" xfId="13" applyNumberFormat="1" applyFont="1" applyFill="1" applyBorder="1" applyAlignment="1">
      <alignment horizontal="left" vertical="center" wrapText="1"/>
    </xf>
    <xf numFmtId="16" fontId="17" fillId="0" borderId="1" xfId="11" applyNumberFormat="1" applyFont="1" applyFill="1" applyBorder="1" applyAlignment="1">
      <alignment horizontal="center" vertical="center" wrapText="1"/>
    </xf>
    <xf numFmtId="0" fontId="26" fillId="0" borderId="0" xfId="13" applyFont="1" applyFill="1" applyBorder="1" applyAlignment="1">
      <alignment horizontal="left" vertical="center"/>
    </xf>
    <xf numFmtId="2" fontId="26" fillId="0" borderId="0" xfId="13" applyNumberFormat="1" applyFont="1" applyFill="1" applyBorder="1" applyAlignment="1">
      <alignment horizontal="center" vertical="center" wrapText="1"/>
    </xf>
    <xf numFmtId="0" fontId="26" fillId="0" borderId="0" xfId="13" applyFont="1" applyFill="1" applyBorder="1" applyAlignment="1">
      <alignment horizontal="center" vertical="center" wrapText="1"/>
    </xf>
    <xf numFmtId="0" fontId="26" fillId="0" borderId="0" xfId="13" applyFont="1" applyFill="1" applyAlignment="1">
      <alignment vertical="center"/>
    </xf>
    <xf numFmtId="0" fontId="26" fillId="0" borderId="0" xfId="13" applyFont="1" applyFill="1" applyBorder="1" applyAlignment="1">
      <alignment horizontal="left" vertical="center" wrapText="1"/>
    </xf>
    <xf numFmtId="0" fontId="26" fillId="0" borderId="0" xfId="13" applyFont="1" applyFill="1" applyBorder="1" applyAlignment="1">
      <alignment horizontal="center" vertical="center"/>
    </xf>
    <xf numFmtId="0" fontId="4" fillId="0" borderId="0" xfId="13" applyFill="1"/>
    <xf numFmtId="2" fontId="4" fillId="0" borderId="0" xfId="13" applyNumberFormat="1" applyFill="1" applyAlignment="1">
      <alignment wrapText="1"/>
    </xf>
    <xf numFmtId="0" fontId="4" fillId="0" borderId="0" xfId="13" applyFill="1" applyAlignment="1">
      <alignment horizontal="center" vertical="center"/>
    </xf>
    <xf numFmtId="0" fontId="4" fillId="0" borderId="0" xfId="13" applyFill="1" applyAlignment="1">
      <alignment horizontal="center"/>
    </xf>
    <xf numFmtId="0" fontId="24" fillId="0" borderId="1" xfId="13" applyFont="1" applyFill="1" applyBorder="1" applyAlignment="1">
      <alignment vertical="center"/>
    </xf>
    <xf numFmtId="2" fontId="17" fillId="0" borderId="1" xfId="13" applyNumberFormat="1" applyFont="1" applyFill="1" applyBorder="1" applyAlignment="1">
      <alignment horizontal="left" vertical="center" wrapText="1"/>
    </xf>
    <xf numFmtId="2" fontId="4" fillId="0" borderId="0" xfId="13" applyNumberFormat="1" applyFill="1" applyAlignment="1">
      <alignment horizontal="center" vertical="center"/>
    </xf>
    <xf numFmtId="2" fontId="6" fillId="0" borderId="0" xfId="13" applyNumberFormat="1" applyFont="1" applyFill="1" applyAlignment="1">
      <alignment wrapText="1"/>
    </xf>
    <xf numFmtId="4" fontId="4" fillId="0" borderId="0" xfId="13" applyNumberFormat="1" applyFill="1" applyAlignment="1">
      <alignment horizontal="center" vertical="center"/>
    </xf>
    <xf numFmtId="0" fontId="28" fillId="0" borderId="0" xfId="13" applyFont="1" applyFill="1" applyAlignment="1">
      <alignment vertical="center"/>
    </xf>
    <xf numFmtId="0" fontId="4" fillId="0" borderId="0" xfId="13" applyFill="1" applyAlignment="1">
      <alignment vertical="center"/>
    </xf>
    <xf numFmtId="0" fontId="20" fillId="0" borderId="0" xfId="0" applyFont="1" applyFill="1"/>
    <xf numFmtId="0" fontId="20" fillId="0" borderId="0" xfId="2" applyFont="1" applyFill="1" applyAlignment="1">
      <alignment horizontal="right"/>
    </xf>
    <xf numFmtId="0" fontId="20" fillId="0" borderId="0" xfId="3" applyFont="1" applyFill="1" applyAlignment="1">
      <alignment horizontal="right"/>
    </xf>
    <xf numFmtId="0" fontId="20" fillId="0" borderId="0" xfId="1" applyFont="1" applyFill="1" applyAlignment="1">
      <alignment horizontal="right"/>
    </xf>
    <xf numFmtId="2" fontId="21" fillId="0" borderId="0" xfId="1" applyNumberFormat="1" applyFont="1" applyFill="1" applyAlignment="1">
      <alignment horizontal="right"/>
    </xf>
    <xf numFmtId="0" fontId="29" fillId="0" borderId="0" xfId="13" applyFont="1" applyFill="1"/>
    <xf numFmtId="164" fontId="6" fillId="0" borderId="1" xfId="11" applyNumberFormat="1" applyFont="1" applyFill="1" applyBorder="1" applyAlignment="1">
      <alignment horizontal="center" vertical="center" wrapText="1"/>
    </xf>
    <xf numFmtId="16" fontId="6" fillId="0" borderId="1" xfId="11" applyNumberFormat="1" applyFont="1" applyFill="1" applyBorder="1" applyAlignment="1">
      <alignment horizontal="center" vertical="center" wrapText="1"/>
    </xf>
    <xf numFmtId="0" fontId="19" fillId="0" borderId="1" xfId="13" applyFont="1" applyFill="1" applyBorder="1" applyAlignment="1">
      <alignment vertical="center"/>
    </xf>
    <xf numFmtId="0" fontId="6" fillId="0" borderId="0" xfId="11" applyFont="1" applyFill="1"/>
    <xf numFmtId="0" fontId="6" fillId="0" borderId="0" xfId="11" applyFont="1" applyFill="1" applyBorder="1"/>
    <xf numFmtId="2" fontId="6" fillId="0" borderId="0" xfId="11" applyNumberFormat="1" applyFont="1" applyFill="1" applyBorder="1" applyAlignment="1">
      <alignment horizontal="center"/>
    </xf>
    <xf numFmtId="4" fontId="6" fillId="0" borderId="0" xfId="11" applyNumberFormat="1" applyFont="1" applyFill="1" applyBorder="1" applyAlignment="1">
      <alignment horizontal="center"/>
    </xf>
    <xf numFmtId="49" fontId="6" fillId="0" borderId="1" xfId="8" applyNumberFormat="1" applyFont="1" applyFill="1" applyBorder="1" applyAlignment="1">
      <alignment horizontal="center" vertical="center" wrapText="1"/>
    </xf>
    <xf numFmtId="164" fontId="6" fillId="0" borderId="1" xfId="8" applyNumberFormat="1" applyFont="1" applyFill="1" applyBorder="1" applyAlignment="1">
      <alignment horizontal="center" vertical="center" wrapText="1"/>
    </xf>
    <xf numFmtId="164" fontId="18" fillId="0" borderId="1" xfId="8" applyNumberFormat="1" applyFont="1" applyFill="1" applyBorder="1" applyAlignment="1">
      <alignment horizontal="center" vertical="center" wrapText="1"/>
    </xf>
    <xf numFmtId="0" fontId="6" fillId="0" borderId="1" xfId="8" applyFont="1" applyFill="1" applyBorder="1" applyAlignment="1">
      <alignment horizontal="left" vertical="center" wrapText="1"/>
    </xf>
    <xf numFmtId="0" fontId="6" fillId="0" borderId="1" xfId="11" applyFont="1" applyFill="1" applyBorder="1"/>
    <xf numFmtId="0" fontId="6" fillId="0" borderId="1" xfId="10" applyFont="1" applyFill="1" applyBorder="1" applyAlignment="1">
      <alignment horizontal="center" vertical="center" wrapText="1"/>
    </xf>
    <xf numFmtId="0" fontId="6" fillId="0" borderId="0" xfId="11" applyFont="1" applyFill="1" applyBorder="1" applyAlignment="1">
      <alignment horizontal="center" vertical="top" wrapText="1"/>
    </xf>
    <xf numFmtId="0" fontId="6" fillId="0" borderId="0" xfId="11" applyFont="1" applyFill="1" applyBorder="1" applyAlignment="1">
      <alignment vertical="top"/>
    </xf>
    <xf numFmtId="4" fontId="6" fillId="0" borderId="0" xfId="11" applyNumberFormat="1" applyFont="1" applyFill="1" applyBorder="1" applyAlignment="1">
      <alignment vertical="top"/>
    </xf>
    <xf numFmtId="4" fontId="6" fillId="0" borderId="0" xfId="11" applyNumberFormat="1" applyFont="1" applyFill="1"/>
    <xf numFmtId="0" fontId="6" fillId="0" borderId="0" xfId="11" applyFont="1" applyFill="1" applyBorder="1" applyAlignment="1"/>
    <xf numFmtId="49" fontId="6" fillId="0" borderId="1" xfId="11" applyNumberFormat="1" applyFont="1" applyFill="1" applyBorder="1" applyAlignment="1">
      <alignment horizontal="center"/>
    </xf>
    <xf numFmtId="49" fontId="6" fillId="0" borderId="1" xfId="11" applyNumberFormat="1" applyFont="1" applyFill="1" applyBorder="1" applyAlignment="1">
      <alignment horizontal="center" vertical="center"/>
    </xf>
    <xf numFmtId="0" fontId="20" fillId="0" borderId="1" xfId="8" applyFont="1" applyFill="1" applyBorder="1" applyAlignment="1">
      <alignment vertical="center" wrapText="1"/>
    </xf>
    <xf numFmtId="0" fontId="7" fillId="0" borderId="1" xfId="8" applyFont="1" applyFill="1" applyBorder="1" applyAlignment="1">
      <alignment horizontal="center" vertical="center" wrapText="1"/>
    </xf>
    <xf numFmtId="0" fontId="7" fillId="0" borderId="1" xfId="8" applyFont="1" applyFill="1" applyBorder="1" applyAlignment="1">
      <alignment vertical="center" wrapText="1"/>
    </xf>
    <xf numFmtId="16" fontId="6" fillId="0" borderId="1" xfId="8" applyNumberFormat="1" applyFont="1" applyFill="1" applyBorder="1" applyAlignment="1">
      <alignment horizontal="center" vertical="center" wrapText="1"/>
    </xf>
    <xf numFmtId="1" fontId="7" fillId="0" borderId="1" xfId="8" applyNumberFormat="1" applyFont="1" applyFill="1" applyBorder="1" applyAlignment="1">
      <alignment horizontal="center" vertical="center" wrapText="1"/>
    </xf>
    <xf numFmtId="0" fontId="7" fillId="0" borderId="1" xfId="8" applyFont="1" applyFill="1" applyBorder="1" applyAlignment="1">
      <alignment horizontal="left" vertical="center" wrapText="1"/>
    </xf>
    <xf numFmtId="0" fontId="6" fillId="0" borderId="1" xfId="8" applyFont="1" applyFill="1" applyBorder="1" applyAlignment="1">
      <alignment horizontal="center"/>
    </xf>
    <xf numFmtId="0" fontId="6" fillId="0" borderId="1" xfId="58944" applyFont="1" applyFill="1" applyBorder="1" applyAlignment="1">
      <alignment vertical="center" wrapText="1"/>
    </xf>
    <xf numFmtId="0" fontId="7" fillId="0" borderId="0" xfId="1" applyFont="1" applyFill="1" applyAlignment="1">
      <alignment horizontal="center"/>
    </xf>
    <xf numFmtId="4" fontId="6" fillId="0" borderId="1" xfId="1" applyNumberFormat="1" applyFont="1" applyFill="1" applyBorder="1" applyAlignment="1">
      <alignment horizontal="center" vertical="center" wrapText="1"/>
    </xf>
    <xf numFmtId="49" fontId="6" fillId="3" borderId="1" xfId="1" applyNumberFormat="1" applyFont="1" applyFill="1" applyBorder="1" applyAlignment="1">
      <alignment horizontal="left" vertical="center" wrapText="1"/>
    </xf>
    <xf numFmtId="4" fontId="6" fillId="3" borderId="1" xfId="4" applyNumberFormat="1" applyFont="1" applyFill="1" applyBorder="1" applyAlignment="1">
      <alignment horizontal="center" vertical="center" wrapText="1"/>
    </xf>
    <xf numFmtId="3" fontId="6" fillId="3" borderId="1" xfId="1" applyNumberFormat="1" applyFont="1" applyFill="1" applyBorder="1" applyAlignment="1">
      <alignment horizontal="left" vertical="center" wrapText="1"/>
    </xf>
    <xf numFmtId="0" fontId="6" fillId="3" borderId="1" xfId="1" applyFont="1" applyFill="1" applyBorder="1" applyAlignment="1">
      <alignment horizontal="left" vertical="center"/>
    </xf>
    <xf numFmtId="4" fontId="6" fillId="3" borderId="1" xfId="8" applyNumberFormat="1" applyFont="1" applyFill="1" applyBorder="1" applyAlignment="1">
      <alignment horizontal="left" vertical="center" wrapText="1"/>
    </xf>
    <xf numFmtId="0" fontId="6" fillId="3" borderId="1" xfId="1" applyFont="1" applyFill="1" applyBorder="1" applyAlignment="1">
      <alignment horizontal="center" vertical="center"/>
    </xf>
    <xf numFmtId="0" fontId="6" fillId="3" borderId="1" xfId="1" applyFont="1" applyFill="1" applyBorder="1"/>
    <xf numFmtId="166" fontId="6" fillId="3" borderId="0" xfId="1" applyNumberFormat="1" applyFont="1" applyFill="1"/>
    <xf numFmtId="0" fontId="6" fillId="3" borderId="0" xfId="1" applyFont="1" applyFill="1"/>
    <xf numFmtId="0" fontId="6" fillId="4" borderId="1" xfId="1" applyFont="1" applyFill="1" applyBorder="1"/>
    <xf numFmtId="0" fontId="0" fillId="4" borderId="0" xfId="0" applyFill="1"/>
    <xf numFmtId="0" fontId="7" fillId="3" borderId="0" xfId="1" applyFont="1" applyFill="1" applyBorder="1" applyAlignment="1">
      <alignment horizontal="left" vertical="center"/>
    </xf>
    <xf numFmtId="4" fontId="7" fillId="3" borderId="0" xfId="1" applyNumberFormat="1" applyFont="1" applyFill="1" applyBorder="1" applyAlignment="1">
      <alignment vertical="center"/>
    </xf>
    <xf numFmtId="4" fontId="7" fillId="3" borderId="0" xfId="1" applyNumberFormat="1" applyFont="1" applyFill="1" applyBorder="1" applyAlignment="1">
      <alignment horizontal="center" vertical="center"/>
    </xf>
    <xf numFmtId="166" fontId="7" fillId="3" borderId="0" xfId="1" applyNumberFormat="1" applyFont="1" applyFill="1" applyBorder="1" applyAlignment="1">
      <alignment horizontal="center" vertical="center"/>
    </xf>
    <xf numFmtId="0" fontId="7" fillId="3" borderId="0" xfId="1" applyFont="1" applyFill="1" applyBorder="1"/>
    <xf numFmtId="0" fontId="6" fillId="3" borderId="0" xfId="1" applyFont="1" applyFill="1" applyBorder="1" applyAlignment="1">
      <alignment horizontal="center"/>
    </xf>
    <xf numFmtId="0" fontId="0" fillId="3" borderId="0" xfId="0" applyFill="1"/>
    <xf numFmtId="0" fontId="7" fillId="3" borderId="0" xfId="1" applyFont="1" applyFill="1" applyBorder="1" applyAlignment="1">
      <alignment horizontal="left" wrapText="1"/>
    </xf>
    <xf numFmtId="0" fontId="7" fillId="3" borderId="0" xfId="1" applyFont="1" applyFill="1" applyBorder="1" applyAlignment="1">
      <alignment horizontal="right"/>
    </xf>
    <xf numFmtId="0" fontId="7" fillId="3" borderId="0" xfId="1" applyFont="1" applyFill="1"/>
    <xf numFmtId="0" fontId="7" fillId="3" borderId="0" xfId="1" applyFont="1" applyFill="1" applyAlignment="1">
      <alignment vertical="center"/>
    </xf>
    <xf numFmtId="0" fontId="7" fillId="3" borderId="0" xfId="1" applyFont="1" applyFill="1" applyAlignment="1">
      <alignment horizontal="left" vertical="center" wrapText="1"/>
    </xf>
    <xf numFmtId="0" fontId="7" fillId="3" borderId="0" xfId="1" applyFont="1" applyFill="1" applyAlignment="1">
      <alignment horizontal="right"/>
    </xf>
    <xf numFmtId="165" fontId="7" fillId="3" borderId="0" xfId="1" applyNumberFormat="1" applyFont="1" applyFill="1" applyBorder="1" applyAlignment="1">
      <alignment horizontal="left"/>
    </xf>
    <xf numFmtId="165" fontId="7" fillId="3" borderId="0" xfId="1" applyNumberFormat="1" applyFont="1" applyFill="1" applyBorder="1" applyAlignment="1">
      <alignment wrapText="1"/>
    </xf>
    <xf numFmtId="2" fontId="8" fillId="3" borderId="0" xfId="1" applyNumberFormat="1" applyFont="1" applyFill="1" applyAlignment="1">
      <alignment horizontal="right"/>
    </xf>
    <xf numFmtId="0" fontId="7" fillId="3" borderId="0" xfId="1" applyFont="1" applyFill="1" applyBorder="1" applyAlignment="1">
      <alignment horizontal="left"/>
    </xf>
    <xf numFmtId="0" fontId="7" fillId="3" borderId="0" xfId="1" applyFont="1" applyFill="1" applyBorder="1" applyAlignment="1">
      <alignment wrapText="1"/>
    </xf>
    <xf numFmtId="4" fontId="7" fillId="3" borderId="0" xfId="1" applyNumberFormat="1" applyFont="1" applyFill="1" applyBorder="1"/>
    <xf numFmtId="168" fontId="7" fillId="3" borderId="0" xfId="1" applyNumberFormat="1" applyFont="1" applyFill="1" applyBorder="1"/>
    <xf numFmtId="0" fontId="6" fillId="3" borderId="0" xfId="0" applyFont="1" applyFill="1"/>
    <xf numFmtId="0" fontId="6" fillId="3" borderId="0" xfId="1" applyFont="1" applyFill="1" applyBorder="1" applyAlignment="1">
      <alignment horizontal="left"/>
    </xf>
    <xf numFmtId="0" fontId="6" fillId="3" borderId="0" xfId="1" applyFont="1" applyFill="1" applyBorder="1" applyAlignment="1">
      <alignment wrapText="1"/>
    </xf>
    <xf numFmtId="166" fontId="6" fillId="3" borderId="0" xfId="1" applyNumberFormat="1" applyFont="1" applyFill="1" applyBorder="1" applyAlignment="1">
      <alignment horizontal="left"/>
    </xf>
    <xf numFmtId="4" fontId="6" fillId="3" borderId="0" xfId="1" applyNumberFormat="1" applyFont="1" applyFill="1" applyBorder="1" applyAlignment="1">
      <alignment horizontal="center" vertical="center" wrapText="1"/>
    </xf>
    <xf numFmtId="4" fontId="6" fillId="3" borderId="0" xfId="1" applyNumberFormat="1" applyFont="1" applyFill="1" applyBorder="1" applyAlignment="1">
      <alignment horizontal="center" vertical="center"/>
    </xf>
    <xf numFmtId="0" fontId="6" fillId="3" borderId="0" xfId="1" applyFont="1" applyFill="1" applyBorder="1"/>
    <xf numFmtId="4" fontId="6" fillId="3" borderId="0" xfId="1" applyNumberFormat="1" applyFont="1" applyFill="1" applyBorder="1"/>
    <xf numFmtId="165" fontId="6" fillId="3" borderId="0" xfId="1" applyNumberFormat="1" applyFont="1" applyFill="1" applyBorder="1"/>
    <xf numFmtId="2" fontId="6" fillId="3" borderId="0" xfId="1" applyNumberFormat="1" applyFont="1" applyFill="1" applyBorder="1"/>
    <xf numFmtId="0" fontId="6" fillId="3" borderId="1" xfId="1" applyFont="1" applyFill="1" applyBorder="1" applyAlignment="1">
      <alignment horizontal="center"/>
    </xf>
    <xf numFmtId="0" fontId="6" fillId="3" borderId="1" xfId="1" applyFont="1" applyFill="1" applyBorder="1" applyAlignment="1">
      <alignment horizontal="center" vertical="center" wrapText="1"/>
    </xf>
    <xf numFmtId="4" fontId="6" fillId="3" borderId="1" xfId="1" applyNumberFormat="1" applyFont="1" applyFill="1" applyBorder="1" applyAlignment="1">
      <alignment horizontal="center" vertical="center"/>
    </xf>
    <xf numFmtId="49" fontId="6" fillId="3" borderId="1" xfId="1" applyNumberFormat="1" applyFont="1" applyFill="1" applyBorder="1" applyAlignment="1">
      <alignment horizontal="left" vertical="center"/>
    </xf>
    <xf numFmtId="0" fontId="6" fillId="3" borderId="1" xfId="1" applyFont="1" applyFill="1" applyBorder="1" applyAlignment="1">
      <alignment horizontal="left"/>
    </xf>
    <xf numFmtId="166" fontId="6" fillId="3" borderId="1" xfId="1" applyNumberFormat="1" applyFont="1" applyFill="1" applyBorder="1" applyAlignment="1">
      <alignment horizontal="center" vertical="center"/>
    </xf>
    <xf numFmtId="1" fontId="6" fillId="3" borderId="1" xfId="8" applyNumberFormat="1" applyFont="1" applyFill="1" applyBorder="1" applyAlignment="1">
      <alignment horizontal="center" vertical="center" wrapText="1"/>
    </xf>
    <xf numFmtId="3" fontId="6" fillId="3" borderId="1" xfId="8" applyNumberFormat="1" applyFont="1" applyFill="1" applyBorder="1" applyAlignment="1">
      <alignment horizontal="center" vertical="center" wrapText="1"/>
    </xf>
    <xf numFmtId="16" fontId="6" fillId="3" borderId="1" xfId="1" applyNumberFormat="1" applyFont="1" applyFill="1" applyBorder="1" applyAlignment="1">
      <alignment horizontal="left" vertical="center" wrapText="1"/>
    </xf>
    <xf numFmtId="2" fontId="6" fillId="3" borderId="1" xfId="1" applyNumberFormat="1" applyFont="1" applyFill="1" applyBorder="1" applyAlignment="1">
      <alignment horizontal="center" vertical="center" wrapText="1"/>
    </xf>
    <xf numFmtId="3" fontId="6" fillId="3" borderId="1" xfId="1" applyNumberFormat="1" applyFont="1" applyFill="1" applyBorder="1"/>
    <xf numFmtId="2" fontId="6" fillId="3" borderId="1" xfId="8" applyNumberFormat="1" applyFont="1" applyFill="1" applyBorder="1" applyAlignment="1">
      <alignment horizontal="center" vertical="center" wrapText="1"/>
    </xf>
    <xf numFmtId="3" fontId="6" fillId="3" borderId="1" xfId="1" applyNumberFormat="1" applyFont="1" applyFill="1" applyBorder="1" applyAlignment="1">
      <alignment horizontal="center" vertical="center"/>
    </xf>
    <xf numFmtId="168" fontId="6" fillId="3" borderId="1" xfId="8" applyNumberFormat="1" applyFont="1" applyFill="1" applyBorder="1" applyAlignment="1">
      <alignment horizontal="center" vertical="center" wrapText="1"/>
    </xf>
    <xf numFmtId="0" fontId="6" fillId="3" borderId="1" xfId="10" applyFont="1" applyFill="1" applyBorder="1" applyAlignment="1">
      <alignment vertical="center" wrapText="1"/>
    </xf>
    <xf numFmtId="166" fontId="6" fillId="3" borderId="1" xfId="8" applyNumberFormat="1" applyFont="1" applyFill="1" applyBorder="1" applyAlignment="1">
      <alignment horizontal="center" vertical="center" wrapText="1"/>
    </xf>
    <xf numFmtId="0" fontId="6" fillId="3" borderId="1" xfId="10" applyFont="1" applyFill="1" applyBorder="1" applyAlignment="1">
      <alignment horizontal="left" vertical="center" wrapText="1"/>
    </xf>
    <xf numFmtId="0" fontId="6" fillId="3" borderId="1" xfId="11" applyFont="1" applyFill="1" applyBorder="1" applyAlignment="1">
      <alignment horizontal="center" vertical="center"/>
    </xf>
    <xf numFmtId="167" fontId="18" fillId="3" borderId="1" xfId="11" applyNumberFormat="1" applyFont="1" applyFill="1" applyBorder="1" applyAlignment="1">
      <alignment horizontal="center" vertical="center"/>
    </xf>
    <xf numFmtId="167" fontId="19" fillId="3" borderId="1" xfId="11" applyNumberFormat="1" applyFont="1" applyFill="1" applyBorder="1" applyAlignment="1">
      <alignment horizontal="center" vertical="center"/>
    </xf>
    <xf numFmtId="167" fontId="6" fillId="3" borderId="1" xfId="11" applyNumberFormat="1" applyFont="1" applyFill="1" applyBorder="1" applyAlignment="1">
      <alignment horizontal="center" vertical="center"/>
    </xf>
    <xf numFmtId="166" fontId="6" fillId="3" borderId="1" xfId="1" applyNumberFormat="1" applyFont="1" applyFill="1" applyBorder="1"/>
    <xf numFmtId="3" fontId="6" fillId="3" borderId="1" xfId="16" applyNumberFormat="1" applyFont="1" applyFill="1" applyBorder="1" applyAlignment="1">
      <alignment horizontal="center"/>
    </xf>
    <xf numFmtId="3" fontId="6" fillId="3" borderId="1" xfId="16" applyNumberFormat="1" applyFont="1" applyFill="1" applyBorder="1" applyAlignment="1">
      <alignment horizontal="center" vertical="center"/>
    </xf>
    <xf numFmtId="3" fontId="6" fillId="3" borderId="1" xfId="8" applyNumberFormat="1" applyFont="1" applyFill="1" applyBorder="1" applyAlignment="1">
      <alignment horizontal="center" wrapText="1"/>
    </xf>
    <xf numFmtId="0" fontId="6" fillId="3" borderId="1" xfId="1" applyFont="1" applyFill="1" applyBorder="1" applyAlignment="1">
      <alignment wrapText="1"/>
    </xf>
    <xf numFmtId="4" fontId="6" fillId="3" borderId="1" xfId="1" applyNumberFormat="1" applyFont="1" applyFill="1" applyBorder="1" applyAlignment="1">
      <alignment wrapText="1"/>
    </xf>
    <xf numFmtId="4" fontId="6" fillId="3" borderId="1" xfId="10" applyNumberFormat="1" applyFont="1" applyFill="1" applyBorder="1" applyAlignment="1">
      <alignment vertical="center" wrapText="1"/>
    </xf>
    <xf numFmtId="166" fontId="6" fillId="3" borderId="1" xfId="0" applyNumberFormat="1" applyFont="1" applyFill="1" applyBorder="1" applyAlignment="1">
      <alignment horizontal="center" vertical="center"/>
    </xf>
    <xf numFmtId="49" fontId="6" fillId="3" borderId="0" xfId="1" applyNumberFormat="1" applyFont="1" applyFill="1" applyAlignment="1">
      <alignment horizontal="left" vertical="center"/>
    </xf>
    <xf numFmtId="0" fontId="6" fillId="3" borderId="0" xfId="1" applyFont="1" applyFill="1" applyAlignment="1">
      <alignment horizontal="left" vertical="center" wrapText="1"/>
    </xf>
    <xf numFmtId="0" fontId="6" fillId="3" borderId="0" xfId="1" applyFont="1" applyFill="1" applyAlignment="1">
      <alignment horizontal="center" vertical="center"/>
    </xf>
    <xf numFmtId="166" fontId="6" fillId="3" borderId="0" xfId="1" applyNumberFormat="1" applyFont="1" applyFill="1" applyAlignment="1">
      <alignment horizontal="center" vertical="center"/>
    </xf>
    <xf numFmtId="2" fontId="6" fillId="3" borderId="0" xfId="1" applyNumberFormat="1" applyFont="1" applyFill="1" applyAlignment="1">
      <alignment horizontal="center" vertical="center"/>
    </xf>
    <xf numFmtId="0" fontId="6" fillId="3" borderId="0" xfId="1" applyFont="1" applyFill="1" applyAlignment="1">
      <alignment horizontal="left" vertical="center"/>
    </xf>
    <xf numFmtId="166" fontId="13" fillId="3" borderId="0" xfId="0" applyNumberFormat="1" applyFont="1" applyFill="1"/>
    <xf numFmtId="166" fontId="6" fillId="3" borderId="0" xfId="1" applyNumberFormat="1" applyFont="1" applyFill="1" applyBorder="1" applyAlignment="1">
      <alignment horizontal="center" vertical="center"/>
    </xf>
    <xf numFmtId="166" fontId="0" fillId="3" borderId="1" xfId="0" applyNumberFormat="1" applyFill="1" applyBorder="1"/>
    <xf numFmtId="172" fontId="6" fillId="3"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0" fontId="6" fillId="3" borderId="1" xfId="1" applyFont="1" applyFill="1" applyBorder="1" applyAlignment="1">
      <alignment horizontal="left" vertical="center" wrapText="1"/>
    </xf>
    <xf numFmtId="4" fontId="6" fillId="3" borderId="1" xfId="1" applyNumberFormat="1" applyFont="1" applyFill="1" applyBorder="1" applyAlignment="1">
      <alignment horizontal="center" vertical="center" wrapText="1"/>
    </xf>
    <xf numFmtId="4" fontId="6" fillId="3" borderId="1" xfId="8" applyNumberFormat="1" applyFont="1" applyFill="1" applyBorder="1" applyAlignment="1">
      <alignment horizontal="center" vertical="center" wrapText="1"/>
    </xf>
    <xf numFmtId="0" fontId="6" fillId="3" borderId="1" xfId="1" applyFont="1" applyFill="1" applyBorder="1" applyAlignment="1">
      <alignment horizontal="left" vertical="center" wrapText="1"/>
    </xf>
    <xf numFmtId="4" fontId="6" fillId="3" borderId="1" xfId="1" applyNumberFormat="1" applyFont="1" applyFill="1" applyBorder="1" applyAlignment="1">
      <alignment horizontal="center" vertical="center" wrapText="1"/>
    </xf>
    <xf numFmtId="166" fontId="6" fillId="3" borderId="1" xfId="1" applyNumberFormat="1" applyFont="1" applyFill="1" applyBorder="1" applyAlignment="1">
      <alignment horizontal="center" vertical="center" wrapText="1"/>
    </xf>
    <xf numFmtId="0" fontId="22" fillId="0" borderId="0" xfId="1" applyFont="1" applyFill="1" applyAlignment="1">
      <alignment horizontal="center" wrapText="1"/>
    </xf>
    <xf numFmtId="0" fontId="6" fillId="0" borderId="0" xfId="1" applyFont="1" applyFill="1" applyAlignment="1">
      <alignment horizontal="center" wrapText="1"/>
    </xf>
    <xf numFmtId="0" fontId="6" fillId="0" borderId="1" xfId="1" applyFont="1" applyFill="1" applyBorder="1" applyAlignment="1">
      <alignment wrapText="1"/>
    </xf>
    <xf numFmtId="164" fontId="6" fillId="0" borderId="1" xfId="1" applyNumberFormat="1" applyFont="1" applyFill="1" applyBorder="1" applyAlignment="1">
      <alignment wrapText="1"/>
    </xf>
    <xf numFmtId="0" fontId="6" fillId="0" borderId="0" xfId="1" applyFont="1" applyFill="1" applyBorder="1" applyAlignment="1">
      <alignment wrapText="1"/>
    </xf>
    <xf numFmtId="0" fontId="6" fillId="0" borderId="0" xfId="1" applyFont="1" applyFill="1" applyBorder="1" applyAlignment="1">
      <alignment horizontal="center" wrapText="1"/>
    </xf>
    <xf numFmtId="166" fontId="6" fillId="0" borderId="1" xfId="1" applyNumberFormat="1" applyFont="1" applyFill="1" applyBorder="1" applyAlignment="1">
      <alignment horizontal="center" vertical="center" wrapText="1"/>
    </xf>
    <xf numFmtId="171" fontId="6" fillId="3" borderId="1" xfId="1" applyNumberFormat="1" applyFont="1" applyFill="1" applyBorder="1" applyAlignment="1">
      <alignment horizontal="center" vertical="center" wrapText="1"/>
    </xf>
    <xf numFmtId="0" fontId="6" fillId="0" borderId="0" xfId="58945" applyFont="1" applyFill="1"/>
    <xf numFmtId="4" fontId="6" fillId="0" borderId="1" xfId="58945" applyNumberFormat="1" applyFont="1" applyFill="1" applyBorder="1" applyAlignment="1">
      <alignment horizontal="center" vertical="center"/>
    </xf>
    <xf numFmtId="0" fontId="6" fillId="0" borderId="1" xfId="58947" applyFont="1" applyFill="1" applyBorder="1" applyAlignment="1">
      <alignment horizontal="left" vertical="center" wrapText="1"/>
    </xf>
    <xf numFmtId="0" fontId="6" fillId="0" borderId="1" xfId="58948" applyFont="1" applyFill="1" applyBorder="1" applyAlignment="1">
      <alignment horizontal="left" vertical="center" wrapText="1"/>
    </xf>
    <xf numFmtId="0" fontId="6" fillId="0" borderId="1" xfId="58949" applyFont="1" applyFill="1" applyBorder="1" applyAlignment="1">
      <alignment vertical="center" wrapText="1"/>
    </xf>
    <xf numFmtId="4" fontId="6" fillId="0" borderId="0" xfId="58945" applyNumberFormat="1" applyFont="1" applyFill="1" applyBorder="1" applyAlignment="1">
      <alignment vertical="center"/>
    </xf>
    <xf numFmtId="0" fontId="6" fillId="0" borderId="0" xfId="58947" applyFont="1" applyFill="1" applyBorder="1" applyAlignment="1">
      <alignment horizontal="left" vertical="center" wrapText="1"/>
    </xf>
    <xf numFmtId="0" fontId="6" fillId="0" borderId="0" xfId="58950" applyFont="1" applyFill="1" applyBorder="1" applyAlignment="1">
      <alignment horizontal="left" vertical="center"/>
    </xf>
    <xf numFmtId="2" fontId="6" fillId="0" borderId="0" xfId="58950" applyNumberFormat="1" applyFont="1" applyFill="1" applyBorder="1" applyAlignment="1">
      <alignment horizontal="center" vertical="center" wrapText="1"/>
    </xf>
    <xf numFmtId="0" fontId="6" fillId="0" borderId="0" xfId="58950" applyFont="1" applyFill="1" applyBorder="1" applyAlignment="1">
      <alignment horizontal="center" vertical="center" wrapText="1"/>
    </xf>
    <xf numFmtId="0" fontId="6" fillId="0" borderId="0" xfId="58950" applyFont="1" applyFill="1" applyAlignment="1">
      <alignment vertical="center"/>
    </xf>
    <xf numFmtId="4" fontId="6" fillId="0" borderId="0" xfId="58949" applyNumberFormat="1" applyFont="1" applyFill="1" applyAlignment="1">
      <alignment horizontal="center" vertical="center"/>
    </xf>
    <xf numFmtId="0" fontId="6" fillId="0" borderId="0" xfId="58950" applyFont="1" applyFill="1" applyBorder="1" applyAlignment="1">
      <alignment horizontal="left" vertical="center" wrapText="1"/>
    </xf>
    <xf numFmtId="4" fontId="6" fillId="0" borderId="0" xfId="58949" applyNumberFormat="1" applyFont="1" applyFill="1" applyAlignment="1">
      <alignment horizontal="left" vertical="center"/>
    </xf>
    <xf numFmtId="0" fontId="6" fillId="0" borderId="0" xfId="58950" applyFont="1" applyFill="1" applyBorder="1" applyAlignment="1">
      <alignment horizontal="center" vertical="center"/>
    </xf>
    <xf numFmtId="0" fontId="7" fillId="3" borderId="0" xfId="58951" applyFont="1" applyFill="1"/>
    <xf numFmtId="0" fontId="7" fillId="3" borderId="0" xfId="58946" applyFont="1" applyFill="1" applyAlignment="1">
      <alignment horizontal="left"/>
    </xf>
    <xf numFmtId="0" fontId="7" fillId="3" borderId="0" xfId="58945" applyFont="1" applyFill="1" applyAlignment="1">
      <alignment horizontal="right"/>
    </xf>
    <xf numFmtId="0" fontId="7" fillId="3" borderId="0" xfId="58946" applyFont="1" applyFill="1" applyAlignment="1">
      <alignment horizontal="right"/>
    </xf>
    <xf numFmtId="0" fontId="6" fillId="3" borderId="1" xfId="58952" applyFont="1" applyFill="1" applyBorder="1" applyAlignment="1">
      <alignment vertical="center" wrapText="1"/>
    </xf>
    <xf numFmtId="0" fontId="6" fillId="3" borderId="1" xfId="58952" applyFont="1" applyFill="1" applyBorder="1" applyAlignment="1">
      <alignment horizontal="center" vertical="center"/>
    </xf>
    <xf numFmtId="4" fontId="6" fillId="3" borderId="1" xfId="58948" applyNumberFormat="1" applyFont="1" applyFill="1" applyBorder="1" applyAlignment="1">
      <alignment horizontal="center" vertical="center"/>
    </xf>
    <xf numFmtId="49" fontId="6" fillId="5" borderId="1" xfId="1" applyNumberFormat="1" applyFont="1" applyFill="1" applyBorder="1" applyAlignment="1">
      <alignment horizontal="left" vertical="center"/>
    </xf>
    <xf numFmtId="0" fontId="6" fillId="5" borderId="1" xfId="10" applyFont="1" applyFill="1" applyBorder="1" applyAlignment="1">
      <alignment horizontal="left" vertical="center" wrapText="1"/>
    </xf>
    <xf numFmtId="4" fontId="6" fillId="5" borderId="1" xfId="8" applyNumberFormat="1" applyFont="1" applyFill="1" applyBorder="1" applyAlignment="1">
      <alignment horizontal="center" vertical="center" wrapText="1"/>
    </xf>
    <xf numFmtId="4" fontId="6" fillId="5" borderId="1" xfId="1" applyNumberFormat="1" applyFont="1" applyFill="1" applyBorder="1" applyAlignment="1">
      <alignment horizontal="center" vertical="center" wrapText="1"/>
    </xf>
    <xf numFmtId="166" fontId="6" fillId="5" borderId="1" xfId="1" applyNumberFormat="1" applyFont="1" applyFill="1" applyBorder="1" applyAlignment="1">
      <alignment horizontal="center" vertical="center" wrapText="1"/>
    </xf>
    <xf numFmtId="166" fontId="6" fillId="5" borderId="1" xfId="1" applyNumberFormat="1" applyFont="1" applyFill="1" applyBorder="1" applyAlignment="1">
      <alignment horizontal="center" vertical="center"/>
    </xf>
    <xf numFmtId="4" fontId="6" fillId="5" borderId="1" xfId="1" applyNumberFormat="1" applyFont="1" applyFill="1" applyBorder="1" applyAlignment="1">
      <alignment horizontal="center" vertical="center"/>
    </xf>
    <xf numFmtId="167" fontId="18" fillId="5" borderId="1" xfId="11" applyNumberFormat="1" applyFont="1" applyFill="1" applyBorder="1" applyAlignment="1">
      <alignment horizontal="center" vertical="center"/>
    </xf>
    <xf numFmtId="1" fontId="6" fillId="5" borderId="1" xfId="8" applyNumberFormat="1" applyFont="1" applyFill="1" applyBorder="1" applyAlignment="1">
      <alignment horizontal="center" vertical="center" wrapText="1"/>
    </xf>
    <xf numFmtId="3" fontId="6" fillId="5" borderId="1" xfId="8" applyNumberFormat="1" applyFont="1" applyFill="1" applyBorder="1" applyAlignment="1">
      <alignment horizontal="center" vertical="center" wrapText="1"/>
    </xf>
    <xf numFmtId="166" fontId="6" fillId="5" borderId="1" xfId="8" applyNumberFormat="1" applyFont="1" applyFill="1" applyBorder="1" applyAlignment="1">
      <alignment horizontal="center" vertical="center" wrapText="1"/>
    </xf>
    <xf numFmtId="0" fontId="6" fillId="5" borderId="1" xfId="1" applyFont="1" applyFill="1" applyBorder="1" applyAlignment="1">
      <alignment horizontal="center"/>
    </xf>
    <xf numFmtId="0" fontId="0" fillId="5" borderId="0" xfId="0" applyFill="1"/>
    <xf numFmtId="0" fontId="6" fillId="5" borderId="1" xfId="1" applyFont="1" applyFill="1" applyBorder="1"/>
    <xf numFmtId="0" fontId="6" fillId="5" borderId="1" xfId="58952" applyFont="1" applyFill="1" applyBorder="1" applyAlignment="1">
      <alignment vertical="center" wrapText="1"/>
    </xf>
    <xf numFmtId="166" fontId="6" fillId="3" borderId="1" xfId="58948" applyNumberFormat="1" applyFont="1" applyFill="1" applyBorder="1" applyAlignment="1">
      <alignment horizontal="center" vertical="center" wrapText="1"/>
    </xf>
    <xf numFmtId="0" fontId="6" fillId="3" borderId="1" xfId="58953" applyFont="1" applyFill="1" applyBorder="1" applyAlignment="1">
      <alignment vertical="center" wrapText="1"/>
    </xf>
    <xf numFmtId="166" fontId="6" fillId="3" borderId="1" xfId="58948" applyNumberFormat="1" applyFont="1" applyFill="1" applyBorder="1" applyAlignment="1">
      <alignment horizontal="center" vertical="center"/>
    </xf>
    <xf numFmtId="4" fontId="6" fillId="3" borderId="1" xfId="58948" applyNumberFormat="1" applyFont="1" applyFill="1" applyBorder="1" applyAlignment="1">
      <alignment vertical="center" wrapText="1"/>
    </xf>
    <xf numFmtId="4" fontId="6" fillId="3" borderId="1" xfId="58949" applyNumberFormat="1" applyFont="1" applyFill="1" applyBorder="1" applyAlignment="1">
      <alignment vertical="center" wrapText="1"/>
    </xf>
    <xf numFmtId="166" fontId="6" fillId="3" borderId="5" xfId="58948" applyNumberFormat="1" applyFont="1" applyFill="1" applyBorder="1" applyAlignment="1">
      <alignment horizontal="center" vertical="center"/>
    </xf>
    <xf numFmtId="0" fontId="6" fillId="3" borderId="1" xfId="58954" applyFont="1" applyFill="1" applyBorder="1" applyAlignment="1">
      <alignment horizontal="left" vertical="center"/>
    </xf>
    <xf numFmtId="2" fontId="6" fillId="3" borderId="1" xfId="58954" applyNumberFormat="1" applyFont="1" applyFill="1" applyBorder="1" applyAlignment="1">
      <alignment horizontal="center" vertical="center" wrapText="1"/>
    </xf>
    <xf numFmtId="4" fontId="6" fillId="3" borderId="1" xfId="58954" applyNumberFormat="1" applyFont="1" applyFill="1" applyBorder="1" applyAlignment="1">
      <alignment horizontal="center" vertical="center" wrapText="1"/>
    </xf>
    <xf numFmtId="4" fontId="6" fillId="3" borderId="1" xfId="58954" applyNumberFormat="1" applyFont="1" applyFill="1" applyBorder="1" applyAlignment="1">
      <alignment horizontal="center" vertical="center"/>
    </xf>
    <xf numFmtId="166" fontId="6" fillId="3" borderId="1" xfId="58954" applyNumberFormat="1" applyFont="1" applyFill="1" applyBorder="1" applyAlignment="1">
      <alignment horizontal="center" vertical="center" wrapText="1"/>
    </xf>
    <xf numFmtId="166" fontId="6" fillId="3" borderId="1" xfId="58954" applyNumberFormat="1" applyFont="1" applyFill="1" applyBorder="1" applyAlignment="1">
      <alignment horizontal="center" vertical="center"/>
    </xf>
    <xf numFmtId="0" fontId="6" fillId="3" borderId="1" xfId="58954" applyFont="1" applyFill="1" applyBorder="1" applyAlignment="1">
      <alignment horizontal="left" vertical="center" wrapText="1"/>
    </xf>
    <xf numFmtId="4" fontId="13" fillId="3" borderId="1" xfId="58954" applyNumberFormat="1" applyFont="1" applyFill="1" applyBorder="1" applyAlignment="1">
      <alignment horizontal="center" vertical="center" wrapText="1"/>
    </xf>
    <xf numFmtId="166" fontId="13" fillId="3" borderId="1" xfId="58954" applyNumberFormat="1" applyFont="1" applyFill="1" applyBorder="1" applyAlignment="1">
      <alignment horizontal="center" vertical="center"/>
    </xf>
    <xf numFmtId="4" fontId="13" fillId="3" borderId="1" xfId="58954" applyNumberFormat="1" applyFont="1" applyFill="1" applyBorder="1" applyAlignment="1">
      <alignment horizontal="center" vertical="center"/>
    </xf>
    <xf numFmtId="4" fontId="13" fillId="3" borderId="1" xfId="58949" applyNumberFormat="1" applyFont="1" applyFill="1" applyBorder="1" applyAlignment="1">
      <alignment horizontal="center" vertical="center"/>
    </xf>
    <xf numFmtId="166" fontId="6" fillId="3" borderId="1" xfId="58949" applyNumberFormat="1" applyFont="1" applyFill="1" applyBorder="1" applyAlignment="1">
      <alignment horizontal="center" vertical="center"/>
    </xf>
    <xf numFmtId="4" fontId="6" fillId="3" borderId="1" xfId="58949" applyNumberFormat="1" applyFont="1" applyFill="1" applyBorder="1" applyAlignment="1">
      <alignment horizontal="center" vertical="center"/>
    </xf>
    <xf numFmtId="0" fontId="13" fillId="3" borderId="0" xfId="58954" applyFont="1" applyFill="1" applyBorder="1" applyAlignment="1">
      <alignment horizontal="left" vertical="center"/>
    </xf>
    <xf numFmtId="2" fontId="13" fillId="3" borderId="0" xfId="58954" applyNumberFormat="1" applyFont="1" applyFill="1" applyBorder="1" applyAlignment="1">
      <alignment horizontal="center" vertical="center" wrapText="1"/>
    </xf>
    <xf numFmtId="0" fontId="13" fillId="3" borderId="0" xfId="58954" applyFont="1" applyFill="1" applyBorder="1" applyAlignment="1">
      <alignment horizontal="center" vertical="center" wrapText="1"/>
    </xf>
    <xf numFmtId="0" fontId="13" fillId="3" borderId="0" xfId="58954" applyFont="1" applyFill="1" applyAlignment="1">
      <alignment vertical="center"/>
    </xf>
    <xf numFmtId="166" fontId="13" fillId="3" borderId="0" xfId="58954" applyNumberFormat="1" applyFont="1" applyFill="1" applyBorder="1" applyAlignment="1">
      <alignment horizontal="center" vertical="center" wrapText="1"/>
    </xf>
    <xf numFmtId="166" fontId="13" fillId="3" borderId="0" xfId="58954" applyNumberFormat="1" applyFont="1" applyFill="1" applyBorder="1" applyAlignment="1">
      <alignment horizontal="left" vertical="center"/>
    </xf>
    <xf numFmtId="166" fontId="13" fillId="3" borderId="0" xfId="58949" applyNumberFormat="1" applyFont="1" applyFill="1" applyAlignment="1">
      <alignment horizontal="center" vertical="center"/>
    </xf>
    <xf numFmtId="4" fontId="13" fillId="3" borderId="0" xfId="58949" applyNumberFormat="1" applyFont="1" applyFill="1" applyAlignment="1">
      <alignment horizontal="center" vertical="center"/>
    </xf>
    <xf numFmtId="0" fontId="13" fillId="3" borderId="0" xfId="58954" applyFont="1" applyFill="1" applyBorder="1" applyAlignment="1">
      <alignment horizontal="left" vertical="center" wrapText="1"/>
    </xf>
    <xf numFmtId="166" fontId="13" fillId="3" borderId="0" xfId="58954" applyNumberFormat="1" applyFont="1" applyFill="1" applyBorder="1" applyAlignment="1">
      <alignment horizontal="left" vertical="center" wrapText="1"/>
    </xf>
    <xf numFmtId="4" fontId="13" fillId="3" borderId="0" xfId="58949" applyNumberFormat="1" applyFont="1" applyFill="1" applyAlignment="1">
      <alignment horizontal="left" vertical="center"/>
    </xf>
    <xf numFmtId="0" fontId="13" fillId="3" borderId="0" xfId="58954" applyFont="1" applyFill="1" applyBorder="1" applyAlignment="1">
      <alignment horizontal="center" vertical="center"/>
    </xf>
    <xf numFmtId="166" fontId="13" fillId="3" borderId="0" xfId="58954" applyNumberFormat="1" applyFont="1" applyFill="1" applyBorder="1" applyAlignment="1">
      <alignment horizontal="center" vertical="center"/>
    </xf>
    <xf numFmtId="49" fontId="30" fillId="0" borderId="0" xfId="1" applyNumberFormat="1" applyFont="1" applyFill="1" applyAlignment="1">
      <alignment horizontal="left" vertical="center"/>
    </xf>
    <xf numFmtId="0" fontId="30" fillId="0" borderId="0" xfId="1" applyFont="1" applyFill="1" applyAlignment="1">
      <alignment horizontal="left" vertical="center" wrapText="1"/>
    </xf>
    <xf numFmtId="4" fontId="30" fillId="0" borderId="0" xfId="1" applyNumberFormat="1" applyFont="1" applyFill="1" applyAlignment="1">
      <alignment horizontal="center" vertical="center"/>
    </xf>
    <xf numFmtId="0" fontId="30" fillId="0" borderId="0" xfId="1" applyFont="1" applyFill="1" applyAlignment="1">
      <alignment horizontal="left" vertical="center"/>
    </xf>
    <xf numFmtId="0" fontId="30" fillId="0" borderId="0" xfId="1" applyFont="1" applyFill="1" applyAlignment="1">
      <alignment horizontal="center" vertical="center"/>
    </xf>
    <xf numFmtId="0" fontId="30" fillId="0" borderId="0" xfId="1" applyFont="1" applyFill="1" applyAlignment="1">
      <alignment horizontal="center"/>
    </xf>
    <xf numFmtId="0" fontId="30" fillId="0" borderId="0" xfId="1" applyFont="1" applyFill="1"/>
    <xf numFmtId="166" fontId="30" fillId="0" borderId="0" xfId="1" applyNumberFormat="1" applyFont="1" applyFill="1" applyAlignment="1">
      <alignment horizontal="center" vertical="center"/>
    </xf>
    <xf numFmtId="2" fontId="30" fillId="0" borderId="0" xfId="1" applyNumberFormat="1" applyFont="1" applyFill="1" applyAlignment="1">
      <alignment horizontal="center" vertical="center"/>
    </xf>
    <xf numFmtId="0" fontId="6" fillId="0" borderId="0" xfId="11" applyFont="1" applyFill="1" applyAlignment="1">
      <alignment horizontal="right"/>
    </xf>
    <xf numFmtId="0" fontId="6" fillId="0" borderId="1" xfId="11" applyNumberFormat="1" applyFont="1" applyFill="1" applyBorder="1" applyAlignment="1">
      <alignment horizontal="justify" vertical="top" wrapText="1"/>
    </xf>
    <xf numFmtId="0" fontId="6" fillId="0" borderId="1" xfId="11" applyFont="1" applyBorder="1" applyAlignment="1">
      <alignment horizontal="left" vertical="center" wrapText="1"/>
    </xf>
    <xf numFmtId="0" fontId="6" fillId="0" borderId="1" xfId="57111" applyFont="1" applyFill="1" applyBorder="1" applyAlignment="1">
      <alignment vertical="top" wrapText="1"/>
    </xf>
    <xf numFmtId="0" fontId="17" fillId="0" borderId="0" xfId="11" applyFont="1" applyFill="1" applyAlignment="1">
      <alignment horizontal="center" vertical="center" wrapText="1"/>
    </xf>
    <xf numFmtId="0" fontId="31" fillId="0" borderId="0" xfId="8" applyFont="1" applyFill="1" applyAlignment="1">
      <alignment horizontal="center" vertical="center"/>
    </xf>
    <xf numFmtId="0" fontId="17" fillId="0" borderId="0" xfId="11" applyFont="1" applyFill="1" applyAlignment="1">
      <alignment horizontal="left" wrapText="1"/>
    </xf>
    <xf numFmtId="0" fontId="6" fillId="0" borderId="0" xfId="57111" applyFont="1" applyFill="1"/>
    <xf numFmtId="0" fontId="6" fillId="0" borderId="1" xfId="11" applyFont="1" applyFill="1" applyBorder="1" applyAlignment="1">
      <alignment horizontal="center" wrapText="1"/>
    </xf>
    <xf numFmtId="0" fontId="6" fillId="0" borderId="1" xfId="57111" applyNumberFormat="1" applyFont="1" applyFill="1" applyBorder="1" applyAlignment="1">
      <alignment horizontal="center" vertical="top" wrapText="1"/>
    </xf>
    <xf numFmtId="0" fontId="6" fillId="0" borderId="1" xfId="11" applyNumberFormat="1" applyFont="1" applyFill="1" applyBorder="1" applyAlignment="1">
      <alignment horizontal="left" vertical="center" wrapText="1"/>
    </xf>
    <xf numFmtId="14" fontId="6" fillId="3" borderId="1" xfId="11" applyNumberFormat="1" applyFont="1" applyFill="1" applyBorder="1" applyAlignment="1">
      <alignment horizontal="center"/>
    </xf>
    <xf numFmtId="0" fontId="6" fillId="0" borderId="0" xfId="57111" applyNumberFormat="1" applyFont="1" applyFill="1" applyBorder="1" applyAlignment="1">
      <alignment horizontal="center" vertical="top" wrapText="1"/>
    </xf>
    <xf numFmtId="0" fontId="6" fillId="0" borderId="0" xfId="57111" applyFont="1" applyFill="1" applyBorder="1" applyAlignment="1">
      <alignment horizontal="justify" vertical="top" wrapText="1"/>
    </xf>
    <xf numFmtId="173" fontId="6" fillId="0" borderId="0" xfId="11" applyNumberFormat="1" applyFont="1" applyFill="1" applyBorder="1" applyAlignment="1">
      <alignment horizontal="center" vertical="center" wrapText="1"/>
    </xf>
    <xf numFmtId="0" fontId="32" fillId="0" borderId="0" xfId="11" applyFont="1"/>
    <xf numFmtId="0" fontId="32" fillId="0" borderId="0" xfId="11" applyFont="1" applyAlignment="1">
      <alignment vertical="center"/>
    </xf>
    <xf numFmtId="0" fontId="17" fillId="0" borderId="0" xfId="11" applyFont="1"/>
    <xf numFmtId="0" fontId="6" fillId="0" borderId="0" xfId="11" applyFont="1" applyAlignment="1">
      <alignment horizontal="right"/>
    </xf>
    <xf numFmtId="0" fontId="6" fillId="0" borderId="0" xfId="8" applyFont="1" applyAlignment="1">
      <alignment horizontal="right"/>
    </xf>
    <xf numFmtId="2" fontId="33" fillId="0" borderId="0" xfId="11" applyNumberFormat="1" applyFont="1" applyAlignment="1">
      <alignment horizontal="right" vertical="top" wrapText="1"/>
    </xf>
    <xf numFmtId="0" fontId="32" fillId="0" borderId="0" xfId="4743" applyFont="1" applyFill="1"/>
    <xf numFmtId="0" fontId="32" fillId="0" borderId="0" xfId="4743" applyFont="1" applyFill="1" applyAlignment="1">
      <alignment vertical="center"/>
    </xf>
    <xf numFmtId="0" fontId="32" fillId="0" borderId="0" xfId="4743" applyFont="1" applyFill="1" applyAlignment="1">
      <alignment horizontal="center" vertical="center"/>
    </xf>
    <xf numFmtId="0" fontId="6" fillId="0" borderId="0" xfId="4743" applyFont="1" applyFill="1" applyAlignment="1">
      <alignment horizontal="center"/>
    </xf>
    <xf numFmtId="0" fontId="32" fillId="0" borderId="1" xfId="4743" applyFont="1" applyFill="1" applyBorder="1" applyAlignment="1">
      <alignment horizontal="center" vertical="center"/>
    </xf>
    <xf numFmtId="0" fontId="6" fillId="0" borderId="1" xfId="4743" applyFont="1" applyFill="1" applyBorder="1" applyAlignment="1">
      <alignment vertical="center" wrapText="1"/>
    </xf>
    <xf numFmtId="0" fontId="32" fillId="3" borderId="1" xfId="4743" applyFont="1" applyFill="1" applyBorder="1" applyAlignment="1">
      <alignment horizontal="center" vertical="center"/>
    </xf>
    <xf numFmtId="14" fontId="32" fillId="0" borderId="1" xfId="4743" applyNumberFormat="1" applyFont="1" applyFill="1" applyBorder="1" applyAlignment="1">
      <alignment horizontal="center" vertical="center"/>
    </xf>
    <xf numFmtId="0" fontId="32" fillId="0" borderId="1" xfId="4743" applyFont="1" applyFill="1" applyBorder="1" applyAlignment="1">
      <alignment horizontal="center" vertical="center" wrapText="1"/>
    </xf>
    <xf numFmtId="0" fontId="32" fillId="3" borderId="1" xfId="4743" applyFont="1" applyFill="1" applyBorder="1"/>
    <xf numFmtId="3" fontId="34" fillId="0" borderId="13" xfId="4743" applyNumberFormat="1" applyFont="1" applyFill="1" applyBorder="1" applyAlignment="1">
      <alignment horizontal="center" vertical="center"/>
    </xf>
    <xf numFmtId="0" fontId="7" fillId="0" borderId="0" xfId="8" applyFont="1" applyFill="1"/>
    <xf numFmtId="0" fontId="7" fillId="0" borderId="0" xfId="8" applyFont="1" applyFill="1" applyAlignment="1">
      <alignment horizontal="right"/>
    </xf>
    <xf numFmtId="0" fontId="7" fillId="0" borderId="0" xfId="8" applyFont="1"/>
    <xf numFmtId="0" fontId="27" fillId="0" borderId="0" xfId="8" applyFont="1" applyFill="1" applyAlignment="1">
      <alignment horizontal="center"/>
    </xf>
    <xf numFmtId="2" fontId="7" fillId="0" borderId="0" xfId="8" applyNumberFormat="1" applyFont="1" applyFill="1" applyAlignment="1">
      <alignment horizontal="right" vertical="top" wrapText="1"/>
    </xf>
    <xf numFmtId="2" fontId="8" fillId="0" borderId="0" xfId="8" applyNumberFormat="1" applyFont="1" applyFill="1" applyAlignment="1">
      <alignment horizontal="right" vertical="top" wrapText="1"/>
    </xf>
    <xf numFmtId="0" fontId="27" fillId="0" borderId="0" xfId="8" applyFont="1" applyFill="1"/>
    <xf numFmtId="174" fontId="27" fillId="0" borderId="5" xfId="8" applyNumberFormat="1" applyFont="1" applyFill="1" applyBorder="1" applyAlignment="1">
      <alignment horizontal="center" vertical="center" wrapText="1"/>
    </xf>
    <xf numFmtId="174" fontId="27" fillId="0" borderId="1" xfId="8" applyNumberFormat="1" applyFont="1" applyFill="1" applyBorder="1" applyAlignment="1">
      <alignment horizontal="center" wrapText="1"/>
    </xf>
    <xf numFmtId="0" fontId="35" fillId="0" borderId="7" xfId="8" applyFont="1" applyFill="1" applyBorder="1" applyAlignment="1">
      <alignment horizontal="center"/>
    </xf>
    <xf numFmtId="174" fontId="27" fillId="0" borderId="1" xfId="8" applyNumberFormat="1" applyFont="1" applyFill="1" applyBorder="1" applyAlignment="1">
      <alignment horizontal="center" vertical="center" wrapText="1"/>
    </xf>
    <xf numFmtId="174" fontId="36" fillId="0" borderId="1" xfId="8" applyNumberFormat="1" applyFont="1" applyFill="1" applyBorder="1" applyAlignment="1">
      <alignment horizontal="center" wrapText="1"/>
    </xf>
    <xf numFmtId="174" fontId="7" fillId="0" borderId="1" xfId="8" applyNumberFormat="1" applyFont="1" applyFill="1" applyBorder="1" applyAlignment="1">
      <alignment wrapText="1"/>
    </xf>
    <xf numFmtId="174" fontId="7" fillId="0" borderId="1" xfId="8" applyNumberFormat="1" applyFont="1" applyFill="1" applyBorder="1" applyAlignment="1">
      <alignment horizontal="left" wrapText="1" indent="1"/>
    </xf>
    <xf numFmtId="174" fontId="37" fillId="0" borderId="1" xfId="8" applyNumberFormat="1" applyFont="1" applyFill="1" applyBorder="1" applyAlignment="1">
      <alignment horizontal="left" wrapText="1" indent="2"/>
    </xf>
    <xf numFmtId="2" fontId="7" fillId="0" borderId="0" xfId="8" applyNumberFormat="1" applyFont="1" applyFill="1"/>
    <xf numFmtId="174" fontId="7" fillId="0" borderId="1" xfId="8" applyNumberFormat="1" applyFont="1" applyFill="1" applyBorder="1"/>
    <xf numFmtId="174" fontId="7" fillId="0" borderId="1" xfId="8" applyNumberFormat="1" applyFont="1" applyFill="1" applyBorder="1" applyAlignment="1">
      <alignment vertical="center"/>
    </xf>
    <xf numFmtId="174" fontId="40" fillId="0" borderId="0" xfId="8" applyNumberFormat="1" applyFont="1" applyFill="1" applyAlignment="1">
      <alignment wrapText="1"/>
    </xf>
    <xf numFmtId="174" fontId="40" fillId="0" borderId="0" xfId="8" applyNumberFormat="1" applyFont="1" applyFill="1" applyAlignment="1">
      <alignment horizontal="left" wrapText="1"/>
    </xf>
    <xf numFmtId="0" fontId="7" fillId="0" borderId="0" xfId="11" applyFont="1" applyFill="1"/>
    <xf numFmtId="0" fontId="7" fillId="0" borderId="0" xfId="11" applyFont="1" applyFill="1" applyAlignment="1">
      <alignment horizontal="right"/>
    </xf>
    <xf numFmtId="0" fontId="6" fillId="0" borderId="1" xfId="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2" fontId="6" fillId="0" borderId="1" xfId="1" applyNumberFormat="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1" xfId="11" applyFont="1" applyFill="1" applyBorder="1" applyAlignment="1">
      <alignment horizontal="center" vertical="center" wrapText="1"/>
    </xf>
    <xf numFmtId="164" fontId="6" fillId="0" borderId="1" xfId="11" applyNumberFormat="1" applyFont="1" applyFill="1" applyBorder="1" applyAlignment="1">
      <alignment horizontal="center" vertical="center"/>
    </xf>
    <xf numFmtId="0" fontId="6" fillId="0" borderId="0" xfId="11" applyFont="1" applyFill="1" applyBorder="1" applyAlignment="1">
      <alignment horizontal="center"/>
    </xf>
    <xf numFmtId="0" fontId="6" fillId="0" borderId="1" xfId="8" applyFont="1" applyFill="1" applyBorder="1" applyAlignment="1">
      <alignment horizontal="center" vertical="center" wrapText="1"/>
    </xf>
    <xf numFmtId="0" fontId="11" fillId="0" borderId="0" xfId="8" applyFont="1"/>
    <xf numFmtId="0" fontId="11" fillId="0" borderId="0" xfId="8" applyFont="1" applyFill="1"/>
    <xf numFmtId="0" fontId="43" fillId="0" borderId="0" xfId="0" applyFont="1" applyFill="1" applyAlignment="1">
      <alignment horizontal="right"/>
    </xf>
    <xf numFmtId="0" fontId="45" fillId="0" borderId="0" xfId="8" applyFont="1" applyFill="1" applyAlignment="1">
      <alignment horizontal="center" wrapText="1"/>
    </xf>
    <xf numFmtId="0" fontId="11" fillId="0" borderId="0" xfId="8" applyFont="1" applyFill="1" applyAlignment="1">
      <alignment horizontal="center" wrapText="1"/>
    </xf>
    <xf numFmtId="2" fontId="46" fillId="0" borderId="0" xfId="0" applyNumberFormat="1" applyFont="1" applyFill="1" applyAlignment="1">
      <alignment horizontal="right" vertical="top" wrapText="1"/>
    </xf>
    <xf numFmtId="0" fontId="11" fillId="0" borderId="0" xfId="8" applyFont="1" applyFill="1" applyBorder="1" applyAlignment="1">
      <alignment horizontal="left" wrapText="1"/>
    </xf>
    <xf numFmtId="0" fontId="11" fillId="0" borderId="0" xfId="8" applyFont="1" applyBorder="1" applyAlignment="1"/>
    <xf numFmtId="0" fontId="45" fillId="0" borderId="1" xfId="8" applyNumberFormat="1" applyFont="1" applyBorder="1" applyAlignment="1">
      <alignment horizontal="center" vertical="top" wrapText="1"/>
    </xf>
    <xf numFmtId="0" fontId="45" fillId="0" borderId="1" xfId="8" applyNumberFormat="1" applyFont="1" applyFill="1" applyBorder="1" applyAlignment="1">
      <alignment horizontal="center" vertical="top" wrapText="1"/>
    </xf>
    <xf numFmtId="0" fontId="11" fillId="0" borderId="1" xfId="8" applyNumberFormat="1" applyFont="1" applyFill="1" applyBorder="1" applyAlignment="1">
      <alignment horizontal="center" vertical="top" wrapText="1"/>
    </xf>
    <xf numFmtId="0" fontId="11" fillId="0" borderId="1" xfId="57111" applyFont="1" applyFill="1" applyBorder="1" applyAlignment="1">
      <alignment horizontal="center" vertical="center" wrapText="1" readingOrder="1"/>
    </xf>
    <xf numFmtId="0" fontId="45" fillId="0" borderId="1" xfId="0" applyNumberFormat="1" applyFont="1" applyFill="1" applyBorder="1" applyAlignment="1">
      <alignment horizontal="center" vertical="center" wrapText="1"/>
    </xf>
    <xf numFmtId="0" fontId="49" fillId="0" borderId="1" xfId="57111" applyFont="1" applyFill="1" applyBorder="1" applyAlignment="1">
      <alignment horizontal="center" vertical="center" wrapText="1" readingOrder="1"/>
    </xf>
    <xf numFmtId="0" fontId="11" fillId="0" borderId="1" xfId="8" applyFont="1" applyFill="1" applyBorder="1"/>
    <xf numFmtId="0" fontId="50" fillId="0" borderId="1" xfId="0" applyFont="1" applyFill="1" applyBorder="1" applyAlignment="1">
      <alignment horizontal="center" vertical="center" wrapText="1" readingOrder="1"/>
    </xf>
    <xf numFmtId="0" fontId="11" fillId="0" borderId="1" xfId="0" applyNumberFormat="1" applyFont="1" applyFill="1" applyBorder="1" applyAlignment="1">
      <alignment horizontal="center" vertical="center" wrapText="1"/>
    </xf>
    <xf numFmtId="14" fontId="11" fillId="0" borderId="1" xfId="57111" applyNumberFormat="1" applyFont="1" applyFill="1" applyBorder="1" applyAlignment="1">
      <alignment horizontal="center" vertical="center"/>
    </xf>
    <xf numFmtId="14" fontId="50" fillId="0" borderId="1" xfId="0" applyNumberFormat="1" applyFont="1" applyFill="1" applyBorder="1" applyAlignment="1">
      <alignment horizontal="center" vertical="center" wrapText="1" readingOrder="1"/>
    </xf>
    <xf numFmtId="14" fontId="49" fillId="0" borderId="1" xfId="57111" applyNumberFormat="1" applyFont="1" applyFill="1" applyBorder="1" applyAlignment="1">
      <alignment horizontal="center" vertical="center" wrapText="1" readingOrder="1"/>
    </xf>
    <xf numFmtId="14" fontId="50" fillId="6" borderId="1" xfId="0" applyNumberFormat="1" applyFont="1" applyFill="1" applyBorder="1" applyAlignment="1">
      <alignment horizontal="center" vertical="center" wrapText="1" readingOrder="1"/>
    </xf>
    <xf numFmtId="49" fontId="50" fillId="6" borderId="1" xfId="0" applyNumberFormat="1" applyFont="1" applyFill="1" applyBorder="1" applyAlignment="1">
      <alignment horizontal="center" vertical="center" wrapText="1" readingOrder="1"/>
    </xf>
    <xf numFmtId="14" fontId="11" fillId="0" borderId="1" xfId="57111" applyNumberFormat="1" applyFont="1" applyFill="1" applyBorder="1" applyAlignment="1">
      <alignment horizontal="center" vertical="top"/>
    </xf>
    <xf numFmtId="0" fontId="11" fillId="0" borderId="1" xfId="0" applyNumberFormat="1" applyFont="1" applyFill="1" applyBorder="1" applyAlignment="1">
      <alignment horizontal="center" vertical="top" wrapText="1"/>
    </xf>
    <xf numFmtId="0" fontId="11" fillId="0" borderId="1" xfId="0" applyNumberFormat="1" applyFont="1" applyFill="1" applyBorder="1" applyAlignment="1">
      <alignment horizontal="justify" vertical="top" wrapText="1"/>
    </xf>
    <xf numFmtId="0" fontId="11" fillId="0" borderId="1" xfId="0" applyFont="1" applyBorder="1" applyAlignment="1">
      <alignment horizontal="left" vertical="center" wrapText="1"/>
    </xf>
    <xf numFmtId="0" fontId="11" fillId="0" borderId="14" xfId="0" applyNumberFormat="1" applyFont="1" applyFill="1" applyBorder="1" applyAlignment="1">
      <alignment horizontal="center" vertical="center" wrapText="1"/>
    </xf>
    <xf numFmtId="14" fontId="11" fillId="6" borderId="1" xfId="57111" applyNumberFormat="1" applyFont="1" applyFill="1" applyBorder="1" applyAlignment="1">
      <alignment horizontal="center" vertical="center"/>
    </xf>
    <xf numFmtId="0" fontId="11" fillId="0" borderId="7" xfId="57111" applyFont="1" applyFill="1" applyBorder="1" applyAlignment="1">
      <alignment vertical="top" wrapText="1"/>
    </xf>
    <xf numFmtId="0" fontId="10" fillId="0" borderId="1" xfId="57111" applyFont="1" applyFill="1" applyBorder="1" applyAlignment="1">
      <alignment wrapText="1"/>
    </xf>
    <xf numFmtId="0" fontId="50" fillId="0" borderId="7" xfId="0" applyFont="1" applyFill="1" applyBorder="1" applyAlignment="1">
      <alignment horizontal="center" vertical="center" wrapText="1" readingOrder="1"/>
    </xf>
    <xf numFmtId="0" fontId="6" fillId="0" borderId="0" xfId="11" applyFill="1"/>
    <xf numFmtId="0" fontId="6" fillId="0" borderId="0" xfId="11"/>
    <xf numFmtId="0" fontId="6" fillId="0" borderId="0" xfId="8" applyFont="1" applyFill="1" applyAlignment="1">
      <alignment horizontal="right"/>
    </xf>
    <xf numFmtId="2" fontId="33" fillId="0" borderId="0" xfId="11" applyNumberFormat="1" applyFont="1" applyFill="1" applyAlignment="1">
      <alignment horizontal="right" vertical="top" wrapText="1"/>
    </xf>
    <xf numFmtId="4" fontId="17" fillId="0" borderId="15" xfId="0" applyNumberFormat="1" applyFont="1" applyBorder="1" applyAlignment="1">
      <alignment horizontal="right" vertical="center"/>
    </xf>
    <xf numFmtId="0" fontId="10" fillId="0" borderId="0" xfId="0" applyFont="1" applyAlignment="1">
      <alignment wrapText="1"/>
    </xf>
    <xf numFmtId="0" fontId="51" fillId="0" borderId="1" xfId="0" applyFont="1" applyFill="1" applyBorder="1" applyAlignment="1">
      <alignment horizontal="center" vertical="center" wrapText="1"/>
    </xf>
    <xf numFmtId="0" fontId="52" fillId="0" borderId="1" xfId="0" applyFont="1" applyFill="1" applyBorder="1" applyAlignment="1">
      <alignment horizontal="center" vertical="center"/>
    </xf>
    <xf numFmtId="0" fontId="52"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1" xfId="0" applyFont="1" applyFill="1" applyBorder="1" applyAlignment="1">
      <alignment horizontal="justify" vertical="center" wrapText="1"/>
    </xf>
    <xf numFmtId="3" fontId="17" fillId="0" borderId="1" xfId="0" applyNumberFormat="1" applyFont="1" applyFill="1" applyBorder="1" applyAlignment="1">
      <alignment horizontal="right" vertical="center"/>
    </xf>
    <xf numFmtId="0" fontId="6"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3" fontId="6" fillId="0" borderId="1" xfId="0" applyNumberFormat="1" applyFont="1" applyFill="1" applyBorder="1" applyAlignment="1">
      <alignment horizontal="right" vertical="center"/>
    </xf>
    <xf numFmtId="175" fontId="0" fillId="0" borderId="0" xfId="0" applyNumberFormat="1"/>
    <xf numFmtId="4" fontId="6" fillId="0" borderId="1" xfId="0" applyNumberFormat="1" applyFont="1" applyFill="1" applyBorder="1" applyAlignment="1">
      <alignment horizontal="right" vertical="center"/>
    </xf>
    <xf numFmtId="0" fontId="6" fillId="0" borderId="1" xfId="0" applyFont="1" applyFill="1" applyBorder="1" applyAlignment="1">
      <alignment horizontal="justify" vertical="center"/>
    </xf>
    <xf numFmtId="3" fontId="0" fillId="0" borderId="0" xfId="0" applyNumberFormat="1"/>
    <xf numFmtId="16" fontId="6" fillId="0" borderId="1" xfId="0" applyNumberFormat="1" applyFont="1" applyFill="1" applyBorder="1" applyAlignment="1">
      <alignment horizontal="center" vertical="center"/>
    </xf>
    <xf numFmtId="0" fontId="32" fillId="0" borderId="1" xfId="0" applyFont="1" applyFill="1" applyBorder="1"/>
    <xf numFmtId="3" fontId="6" fillId="0" borderId="1" xfId="0" applyNumberFormat="1" applyFont="1" applyFill="1" applyBorder="1" applyAlignment="1">
      <alignment vertical="center"/>
    </xf>
    <xf numFmtId="3" fontId="17" fillId="0" borderId="1" xfId="0" applyNumberFormat="1" applyFont="1" applyFill="1" applyBorder="1" applyAlignment="1">
      <alignment vertical="center"/>
    </xf>
    <xf numFmtId="4" fontId="0" fillId="0" borderId="0" xfId="0" applyNumberFormat="1"/>
    <xf numFmtId="0" fontId="6" fillId="0" borderId="16" xfId="0" applyFont="1" applyFill="1" applyBorder="1" applyAlignment="1">
      <alignment horizontal="center" vertical="center"/>
    </xf>
    <xf numFmtId="0" fontId="6" fillId="0" borderId="0" xfId="0" applyFont="1" applyFill="1" applyBorder="1" applyAlignment="1">
      <alignment horizontal="justify" vertical="center" wrapText="1"/>
    </xf>
    <xf numFmtId="176" fontId="6" fillId="0" borderId="0" xfId="58943" applyNumberFormat="1" applyFont="1" applyFill="1" applyBorder="1" applyAlignment="1">
      <alignment horizontal="right" vertical="center"/>
    </xf>
    <xf numFmtId="0" fontId="6" fillId="0" borderId="0" xfId="11" applyFont="1" applyFill="1" applyBorder="1" applyAlignment="1">
      <alignment horizontal="center" vertical="center"/>
    </xf>
    <xf numFmtId="0" fontId="17" fillId="0" borderId="0" xfId="11" applyFont="1" applyFill="1" applyBorder="1" applyAlignment="1">
      <alignment horizontal="justify" vertical="center" wrapText="1"/>
    </xf>
    <xf numFmtId="0" fontId="6" fillId="0" borderId="0" xfId="11" applyFont="1" applyFill="1" applyBorder="1" applyAlignment="1">
      <alignment horizontal="right" vertical="center"/>
    </xf>
    <xf numFmtId="0" fontId="6" fillId="0" borderId="0" xfId="11" applyFill="1" applyBorder="1" applyAlignment="1">
      <alignment horizontal="center" vertical="center"/>
    </xf>
    <xf numFmtId="0" fontId="6" fillId="0" borderId="1" xfId="11" applyFont="1" applyFill="1" applyBorder="1" applyAlignment="1">
      <alignment horizontal="justify" vertical="center" wrapText="1"/>
    </xf>
    <xf numFmtId="168" fontId="6" fillId="0" borderId="1" xfId="0" applyNumberFormat="1" applyFont="1" applyFill="1" applyBorder="1" applyAlignment="1">
      <alignment horizontal="right" vertical="center"/>
    </xf>
    <xf numFmtId="0" fontId="7" fillId="0" borderId="0" xfId="11" applyFont="1"/>
    <xf numFmtId="0" fontId="6" fillId="0" borderId="1" xfId="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2" fontId="6" fillId="0" borderId="1" xfId="1" applyNumberFormat="1" applyFont="1" applyFill="1" applyBorder="1" applyAlignment="1">
      <alignment horizontal="center" vertical="center" wrapText="1"/>
    </xf>
    <xf numFmtId="0" fontId="6" fillId="0" borderId="1" xfId="1" applyFont="1" applyFill="1" applyBorder="1" applyAlignment="1">
      <alignment horizontal="left" vertical="center" wrapText="1"/>
    </xf>
    <xf numFmtId="0" fontId="17" fillId="0" borderId="0" xfId="11" applyFont="1" applyFill="1" applyAlignment="1">
      <alignment horizontal="center" wrapText="1"/>
    </xf>
    <xf numFmtId="2" fontId="6" fillId="0" borderId="0" xfId="8" applyNumberFormat="1" applyFont="1" applyFill="1" applyAlignment="1">
      <alignment horizontal="right" vertical="top" wrapText="1"/>
    </xf>
    <xf numFmtId="0" fontId="51" fillId="0" borderId="1" xfId="0" applyFont="1" applyFill="1" applyBorder="1" applyAlignment="1">
      <alignment horizontal="center" vertical="center" wrapText="1"/>
    </xf>
    <xf numFmtId="0" fontId="6" fillId="0" borderId="1" xfId="1" applyFont="1" applyFill="1" applyBorder="1" applyAlignment="1">
      <alignment horizontal="center" vertical="center" wrapText="1"/>
    </xf>
    <xf numFmtId="0" fontId="22" fillId="0" borderId="0" xfId="1" applyFont="1" applyFill="1" applyAlignment="1">
      <alignment horizontal="right"/>
    </xf>
    <xf numFmtId="0" fontId="22" fillId="0" borderId="0" xfId="0" applyFont="1" applyAlignment="1"/>
    <xf numFmtId="0" fontId="9" fillId="0" borderId="0" xfId="1" applyFont="1" applyFill="1" applyAlignment="1">
      <alignment horizontal="center" vertical="center" wrapText="1"/>
    </xf>
    <xf numFmtId="0" fontId="9" fillId="0" borderId="0" xfId="1" applyFont="1" applyFill="1" applyAlignment="1">
      <alignment horizontal="center" vertical="center"/>
    </xf>
    <xf numFmtId="49" fontId="6" fillId="0" borderId="1" xfId="1" applyNumberFormat="1" applyFont="1" applyFill="1" applyBorder="1" applyAlignment="1">
      <alignment horizontal="left" vertical="center" wrapText="1"/>
    </xf>
    <xf numFmtId="2" fontId="6" fillId="0" borderId="1" xfId="1" applyNumberFormat="1" applyFont="1" applyFill="1" applyBorder="1" applyAlignment="1">
      <alignment horizontal="center" vertical="center" wrapText="1"/>
    </xf>
    <xf numFmtId="10" fontId="6" fillId="0" borderId="1" xfId="1" applyNumberFormat="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3" xfId="1" applyFont="1" applyFill="1" applyBorder="1" applyAlignment="1">
      <alignment horizontal="center" vertical="center" wrapText="1"/>
    </xf>
    <xf numFmtId="2" fontId="23" fillId="0" borderId="0" xfId="1" applyNumberFormat="1" applyFont="1" applyFill="1" applyAlignment="1">
      <alignment horizontal="right"/>
    </xf>
    <xf numFmtId="0" fontId="22" fillId="0" borderId="0" xfId="2" applyFont="1" applyFill="1" applyAlignment="1">
      <alignment horizontal="right"/>
    </xf>
    <xf numFmtId="0" fontId="22" fillId="0" borderId="0" xfId="3" applyFont="1" applyFill="1" applyAlignment="1">
      <alignment horizontal="right"/>
    </xf>
    <xf numFmtId="4" fontId="6" fillId="0" borderId="7" xfId="11" applyNumberFormat="1" applyFont="1" applyFill="1" applyBorder="1" applyAlignment="1">
      <alignment horizontal="center" vertical="center" wrapText="1"/>
    </xf>
    <xf numFmtId="4" fontId="6" fillId="0" borderId="8" xfId="11" applyNumberFormat="1" applyFont="1" applyFill="1" applyBorder="1" applyAlignment="1">
      <alignment horizontal="center" vertical="center" wrapText="1"/>
    </xf>
    <xf numFmtId="0" fontId="6" fillId="0" borderId="7" xfId="11" applyFont="1" applyFill="1" applyBorder="1" applyAlignment="1">
      <alignment horizontal="center" vertical="center" wrapText="1"/>
    </xf>
    <xf numFmtId="0" fontId="6" fillId="0" borderId="8" xfId="11" applyFont="1" applyFill="1" applyBorder="1" applyAlignment="1">
      <alignment horizontal="center" vertical="center" wrapText="1"/>
    </xf>
    <xf numFmtId="0" fontId="27" fillId="0" borderId="0" xfId="11" applyFont="1" applyFill="1" applyAlignment="1">
      <alignment horizontal="center"/>
    </xf>
    <xf numFmtId="0" fontId="6" fillId="0" borderId="1" xfId="11" applyFont="1" applyFill="1" applyBorder="1" applyAlignment="1">
      <alignment horizontal="center" vertical="center" wrapText="1"/>
    </xf>
    <xf numFmtId="2" fontId="6" fillId="0" borderId="1" xfId="11" applyNumberFormat="1" applyFont="1" applyFill="1" applyBorder="1" applyAlignment="1">
      <alignment horizontal="center" vertical="center" wrapText="1"/>
    </xf>
    <xf numFmtId="0" fontId="2" fillId="0" borderId="1" xfId="13" applyFont="1" applyFill="1" applyBorder="1" applyAlignment="1">
      <alignment horizontal="center" vertical="center" wrapText="1"/>
    </xf>
    <xf numFmtId="0" fontId="6" fillId="0" borderId="7" xfId="11" applyFont="1" applyFill="1" applyBorder="1" applyAlignment="1">
      <alignment horizontal="center" vertical="top" wrapText="1"/>
    </xf>
    <xf numFmtId="0" fontId="0" fillId="0" borderId="9" xfId="0" applyFill="1" applyBorder="1" applyAlignment="1">
      <alignment horizontal="center" vertical="top" wrapText="1"/>
    </xf>
    <xf numFmtId="0" fontId="0" fillId="0" borderId="9" xfId="0" applyFill="1" applyBorder="1" applyAlignment="1">
      <alignment horizontal="center"/>
    </xf>
    <xf numFmtId="164" fontId="6" fillId="0" borderId="1" xfId="11" applyNumberFormat="1" applyFont="1" applyFill="1" applyBorder="1" applyAlignment="1">
      <alignment horizontal="center" vertical="center"/>
    </xf>
    <xf numFmtId="0" fontId="7" fillId="0" borderId="0" xfId="2" applyFont="1" applyFill="1" applyAlignment="1">
      <alignment horizontal="right"/>
    </xf>
    <xf numFmtId="0" fontId="7" fillId="0" borderId="0" xfId="0" applyFont="1" applyAlignment="1"/>
    <xf numFmtId="0" fontId="7" fillId="0" borderId="0" xfId="3" applyFont="1" applyFill="1" applyAlignment="1">
      <alignment horizontal="right"/>
    </xf>
    <xf numFmtId="0" fontId="7" fillId="0" borderId="0" xfId="1" applyFont="1" applyFill="1" applyAlignment="1">
      <alignment horizontal="right"/>
    </xf>
    <xf numFmtId="2" fontId="8" fillId="0" borderId="0" xfId="1" applyNumberFormat="1" applyFont="1" applyFill="1" applyAlignment="1">
      <alignment horizontal="right"/>
    </xf>
    <xf numFmtId="0" fontId="20" fillId="0" borderId="0" xfId="11" applyFont="1" applyFill="1" applyBorder="1" applyAlignment="1">
      <alignment horizontal="center"/>
    </xf>
    <xf numFmtId="0" fontId="6" fillId="0" borderId="0" xfId="8" applyFont="1" applyFill="1" applyBorder="1" applyAlignment="1">
      <alignment horizontal="center" vertical="center" wrapText="1"/>
    </xf>
    <xf numFmtId="0" fontId="6" fillId="0" borderId="1" xfId="1" applyFont="1" applyFill="1" applyBorder="1" applyAlignment="1">
      <alignment horizontal="left" vertical="center" wrapText="1"/>
    </xf>
    <xf numFmtId="0" fontId="22" fillId="0" borderId="0" xfId="0" applyFont="1" applyFill="1" applyAlignment="1"/>
    <xf numFmtId="0" fontId="25" fillId="0" borderId="0" xfId="0" applyFont="1" applyFill="1" applyAlignment="1">
      <alignment horizontal="center" wrapText="1"/>
    </xf>
    <xf numFmtId="0" fontId="26" fillId="0" borderId="0" xfId="0" applyFont="1" applyFill="1" applyAlignment="1">
      <alignment horizontal="center"/>
    </xf>
    <xf numFmtId="0" fontId="22" fillId="0" borderId="0" xfId="58945" applyFont="1" applyFill="1" applyAlignment="1">
      <alignment horizontal="right"/>
    </xf>
    <xf numFmtId="0" fontId="22" fillId="0" borderId="0" xfId="58946" applyFont="1" applyFill="1" applyAlignment="1">
      <alignment horizontal="right"/>
    </xf>
    <xf numFmtId="0" fontId="10" fillId="3" borderId="1" xfId="1" applyFont="1" applyFill="1" applyBorder="1" applyAlignment="1">
      <alignment horizontal="center" vertical="center" wrapText="1"/>
    </xf>
    <xf numFmtId="4" fontId="6" fillId="3" borderId="1" xfId="8" applyNumberFormat="1" applyFont="1" applyFill="1" applyBorder="1" applyAlignment="1">
      <alignment horizontal="center" vertical="center" wrapText="1"/>
    </xf>
    <xf numFmtId="165" fontId="9" fillId="3" borderId="0" xfId="1" applyNumberFormat="1" applyFont="1" applyFill="1" applyBorder="1" applyAlignment="1">
      <alignment horizontal="center" vertical="center" wrapText="1"/>
    </xf>
    <xf numFmtId="0" fontId="13" fillId="3" borderId="0" xfId="0" applyFont="1" applyFill="1" applyAlignment="1"/>
    <xf numFmtId="0" fontId="6" fillId="3" borderId="1" xfId="1" applyFont="1" applyFill="1" applyBorder="1" applyAlignment="1">
      <alignment horizontal="left" vertical="center" wrapText="1"/>
    </xf>
    <xf numFmtId="4" fontId="6" fillId="3" borderId="1" xfId="1" applyNumberFormat="1" applyFont="1" applyFill="1" applyBorder="1" applyAlignment="1">
      <alignment horizontal="center" vertical="center" wrapText="1"/>
    </xf>
    <xf numFmtId="166" fontId="6" fillId="3" borderId="1" xfId="1" applyNumberFormat="1" applyFont="1" applyFill="1" applyBorder="1" applyAlignment="1">
      <alignment horizontal="center" vertical="center" wrapText="1"/>
    </xf>
    <xf numFmtId="4" fontId="17" fillId="0" borderId="1" xfId="11" applyNumberFormat="1" applyFont="1" applyFill="1" applyBorder="1" applyAlignment="1">
      <alignment horizontal="center" vertical="center" wrapText="1"/>
    </xf>
    <xf numFmtId="4" fontId="6" fillId="0" borderId="1" xfId="11" applyNumberFormat="1" applyFont="1" applyFill="1" applyBorder="1" applyAlignment="1">
      <alignment horizontal="center" vertical="center" wrapText="1"/>
    </xf>
    <xf numFmtId="0" fontId="17" fillId="0" borderId="1" xfId="11" applyFont="1" applyFill="1" applyBorder="1" applyAlignment="1">
      <alignment horizontal="center" vertical="center" wrapText="1"/>
    </xf>
    <xf numFmtId="2" fontId="17" fillId="0" borderId="1" xfId="11" applyNumberFormat="1" applyFont="1" applyFill="1" applyBorder="1" applyAlignment="1">
      <alignment horizontal="center" vertical="center" wrapText="1"/>
    </xf>
    <xf numFmtId="0" fontId="4" fillId="0" borderId="1" xfId="13" applyFill="1" applyBorder="1" applyAlignment="1">
      <alignment horizontal="center" vertical="center" wrapText="1"/>
    </xf>
    <xf numFmtId="0" fontId="6" fillId="0" borderId="1" xfId="11" applyFont="1" applyFill="1" applyBorder="1" applyAlignment="1">
      <alignment horizontal="center" vertical="top" wrapText="1"/>
    </xf>
    <xf numFmtId="0" fontId="6" fillId="0" borderId="0" xfId="11" applyFont="1" applyFill="1" applyBorder="1" applyAlignment="1">
      <alignment horizontal="center"/>
    </xf>
    <xf numFmtId="0" fontId="6" fillId="0" borderId="0" xfId="8" applyFont="1" applyFill="1" applyAlignment="1">
      <alignment horizontal="center" vertical="center" wrapText="1"/>
    </xf>
    <xf numFmtId="0" fontId="48" fillId="0" borderId="1" xfId="0" applyFont="1" applyFill="1" applyBorder="1" applyAlignment="1">
      <alignment horizontal="center" vertical="top"/>
    </xf>
    <xf numFmtId="0" fontId="11" fillId="0" borderId="1" xfId="8" applyNumberFormat="1" applyFont="1" applyFill="1" applyBorder="1" applyAlignment="1">
      <alignment horizontal="center" vertical="center" wrapText="1"/>
    </xf>
    <xf numFmtId="0" fontId="45" fillId="0" borderId="1" xfId="8" applyFont="1" applyFill="1" applyBorder="1" applyAlignment="1">
      <alignment horizontal="center" vertical="center" wrapText="1"/>
    </xf>
    <xf numFmtId="0" fontId="11" fillId="0" borderId="1" xfId="8" applyFont="1" applyFill="1" applyBorder="1" applyAlignment="1">
      <alignment horizontal="center" wrapText="1"/>
    </xf>
    <xf numFmtId="0" fontId="45" fillId="0" borderId="1" xfId="8" applyNumberFormat="1" applyFont="1" applyFill="1" applyBorder="1" applyAlignment="1">
      <alignment horizontal="center" vertical="center" wrapText="1"/>
    </xf>
    <xf numFmtId="0" fontId="45" fillId="0" borderId="1" xfId="8" applyFont="1" applyBorder="1" applyAlignment="1">
      <alignment horizontal="center" vertical="center" wrapText="1"/>
    </xf>
    <xf numFmtId="0" fontId="11" fillId="0" borderId="1" xfId="8" applyFont="1" applyFill="1" applyBorder="1" applyAlignment="1">
      <alignment horizontal="center" vertical="center" wrapText="1"/>
    </xf>
    <xf numFmtId="0" fontId="11" fillId="0" borderId="0" xfId="8" applyFont="1" applyFill="1" applyBorder="1" applyAlignment="1">
      <alignment horizontal="left" wrapText="1"/>
    </xf>
    <xf numFmtId="0" fontId="11" fillId="0" borderId="0" xfId="8" applyFont="1" applyBorder="1" applyAlignment="1"/>
    <xf numFmtId="0" fontId="44" fillId="0" borderId="0" xfId="8" applyFont="1" applyAlignment="1">
      <alignment horizontal="center" wrapText="1"/>
    </xf>
    <xf numFmtId="0" fontId="11" fillId="0" borderId="0" xfId="8" applyFont="1" applyFill="1" applyAlignment="1">
      <alignment horizontal="left" wrapText="1"/>
    </xf>
    <xf numFmtId="0" fontId="45" fillId="0" borderId="1" xfId="8" applyNumberFormat="1" applyFont="1" applyFill="1" applyBorder="1" applyAlignment="1">
      <alignment horizontal="center" vertical="top" wrapText="1"/>
    </xf>
    <xf numFmtId="0" fontId="11" fillId="0" borderId="1" xfId="8" applyFont="1" applyFill="1" applyBorder="1" applyAlignment="1">
      <alignment horizontal="center" vertical="top" wrapText="1"/>
    </xf>
    <xf numFmtId="0" fontId="47" fillId="0" borderId="1" xfId="0" applyFont="1" applyFill="1" applyBorder="1" applyAlignment="1">
      <alignment horizontal="center" wrapText="1" readingOrder="1"/>
    </xf>
    <xf numFmtId="0" fontId="6" fillId="0" borderId="1" xfId="11" applyFont="1" applyFill="1" applyBorder="1" applyAlignment="1">
      <alignment horizontal="center"/>
    </xf>
    <xf numFmtId="0" fontId="22" fillId="0" borderId="0" xfId="11" applyFont="1" applyAlignment="1"/>
    <xf numFmtId="0" fontId="6" fillId="0" borderId="0" xfId="11" applyAlignment="1"/>
    <xf numFmtId="0" fontId="17" fillId="0" borderId="0" xfId="11" applyFont="1" applyFill="1" applyAlignment="1">
      <alignment horizontal="center" vertical="center" wrapText="1"/>
    </xf>
    <xf numFmtId="0" fontId="17" fillId="0" borderId="1" xfId="11" applyFont="1" applyFill="1" applyBorder="1" applyAlignment="1">
      <alignment horizontal="center" wrapText="1"/>
    </xf>
    <xf numFmtId="0" fontId="6" fillId="0" borderId="1" xfId="11" applyFont="1" applyFill="1" applyBorder="1" applyAlignment="1">
      <alignment horizontal="center" wrapText="1"/>
    </xf>
    <xf numFmtId="174" fontId="39" fillId="0" borderId="7" xfId="8" applyNumberFormat="1" applyFont="1" applyFill="1" applyBorder="1" applyAlignment="1">
      <alignment horizontal="center" wrapText="1"/>
    </xf>
    <xf numFmtId="174" fontId="39" fillId="0" borderId="8" xfId="8" applyNumberFormat="1" applyFont="1" applyFill="1" applyBorder="1" applyAlignment="1">
      <alignment horizontal="center" wrapText="1"/>
    </xf>
    <xf numFmtId="0" fontId="27" fillId="0" borderId="0" xfId="8" applyFont="1" applyFill="1" applyAlignment="1">
      <alignment horizontal="center" wrapText="1"/>
    </xf>
    <xf numFmtId="0" fontId="27" fillId="0" borderId="0" xfId="8" applyFont="1" applyFill="1" applyAlignment="1">
      <alignment horizontal="center"/>
    </xf>
    <xf numFmtId="174" fontId="38" fillId="0" borderId="1" xfId="8" applyNumberFormat="1" applyFont="1" applyFill="1" applyBorder="1" applyAlignment="1">
      <alignment horizontal="center" wrapText="1"/>
    </xf>
    <xf numFmtId="174" fontId="7" fillId="0" borderId="7" xfId="8" applyNumberFormat="1" applyFont="1" applyFill="1" applyBorder="1" applyAlignment="1">
      <alignment horizontal="center" wrapText="1"/>
    </xf>
    <xf numFmtId="174" fontId="7" fillId="0" borderId="8" xfId="8" applyNumberFormat="1" applyFont="1" applyFill="1" applyBorder="1" applyAlignment="1">
      <alignment horizontal="center" wrapText="1"/>
    </xf>
    <xf numFmtId="174" fontId="40" fillId="0" borderId="0" xfId="8" applyNumberFormat="1" applyFont="1" applyFill="1" applyAlignment="1">
      <alignment horizontal="left" wrapText="1"/>
    </xf>
    <xf numFmtId="174" fontId="7" fillId="0" borderId="1" xfId="8" applyNumberFormat="1" applyFont="1" applyFill="1" applyBorder="1" applyAlignment="1">
      <alignment horizontal="center" wrapText="1"/>
    </xf>
    <xf numFmtId="0" fontId="17" fillId="0" borderId="1" xfId="58956" applyFont="1" applyFill="1" applyBorder="1" applyAlignment="1">
      <alignment horizontal="center" vertical="center" wrapText="1"/>
    </xf>
    <xf numFmtId="0" fontId="17" fillId="0" borderId="5" xfId="4743" applyFont="1" applyFill="1" applyBorder="1" applyAlignment="1">
      <alignment vertical="center" wrapText="1"/>
    </xf>
    <xf numFmtId="0" fontId="17" fillId="0" borderId="6" xfId="4743" applyFont="1" applyFill="1" applyBorder="1" applyAlignment="1">
      <alignment wrapText="1"/>
    </xf>
    <xf numFmtId="0" fontId="17" fillId="0" borderId="3" xfId="4743" applyFont="1" applyFill="1" applyBorder="1" applyAlignment="1">
      <alignment wrapText="1"/>
    </xf>
    <xf numFmtId="3" fontId="34" fillId="0" borderId="10" xfId="4743" applyNumberFormat="1" applyFont="1" applyFill="1" applyBorder="1" applyAlignment="1">
      <alignment horizontal="center" vertical="center"/>
    </xf>
    <xf numFmtId="3" fontId="34" fillId="0" borderId="11" xfId="4743" applyNumberFormat="1" applyFont="1" applyFill="1" applyBorder="1" applyAlignment="1">
      <alignment horizontal="center" vertical="center"/>
    </xf>
    <xf numFmtId="3" fontId="34" fillId="0" borderId="12" xfId="4743" applyNumberFormat="1" applyFont="1" applyFill="1" applyBorder="1" applyAlignment="1">
      <alignment horizontal="center" vertical="center"/>
    </xf>
    <xf numFmtId="0" fontId="31" fillId="0" borderId="1" xfId="4743" applyFont="1" applyFill="1" applyBorder="1" applyAlignment="1">
      <alignment horizontal="center" vertical="center" wrapText="1"/>
    </xf>
    <xf numFmtId="0" fontId="31" fillId="0" borderId="1" xfId="11" applyFont="1" applyBorder="1" applyAlignment="1">
      <alignment horizontal="center" vertical="center" wrapText="1"/>
    </xf>
    <xf numFmtId="0" fontId="31" fillId="0" borderId="0" xfId="11" applyFont="1" applyAlignment="1">
      <alignment horizontal="center" wrapText="1"/>
    </xf>
    <xf numFmtId="0" fontId="31" fillId="0" borderId="0" xfId="11" applyFont="1" applyAlignment="1">
      <alignment horizontal="center"/>
    </xf>
    <xf numFmtId="0" fontId="31" fillId="0" borderId="1" xfId="4743" applyFont="1" applyFill="1" applyBorder="1" applyAlignment="1">
      <alignment horizontal="center" vertical="center"/>
    </xf>
    <xf numFmtId="0" fontId="17" fillId="0" borderId="1" xfId="4743" applyFont="1" applyFill="1" applyBorder="1" applyAlignment="1">
      <alignment horizontal="center" vertical="center" wrapText="1"/>
    </xf>
    <xf numFmtId="4" fontId="6" fillId="7" borderId="1" xfId="1" applyNumberFormat="1" applyFont="1" applyFill="1" applyBorder="1" applyAlignment="1">
      <alignment wrapText="1"/>
    </xf>
    <xf numFmtId="0" fontId="6" fillId="7" borderId="1" xfId="1" applyFont="1" applyFill="1" applyBorder="1" applyAlignment="1">
      <alignment horizontal="left" vertical="center" wrapText="1"/>
    </xf>
    <xf numFmtId="49" fontId="6" fillId="7" borderId="1" xfId="1" applyNumberFormat="1" applyFont="1" applyFill="1" applyBorder="1" applyAlignment="1">
      <alignment horizontal="left" vertical="center"/>
    </xf>
    <xf numFmtId="4" fontId="6" fillId="7" borderId="1" xfId="1" applyNumberFormat="1" applyFont="1" applyFill="1" applyBorder="1" applyAlignment="1">
      <alignment horizontal="center" vertical="center" wrapText="1"/>
    </xf>
    <xf numFmtId="4" fontId="6" fillId="7" borderId="1" xfId="2" applyNumberFormat="1" applyFont="1" applyFill="1" applyBorder="1" applyAlignment="1">
      <alignment horizontal="center" vertical="center"/>
    </xf>
    <xf numFmtId="4" fontId="6" fillId="7" borderId="1" xfId="4" applyNumberFormat="1" applyFont="1" applyFill="1" applyBorder="1" applyAlignment="1">
      <alignment horizontal="center" vertical="center" wrapText="1"/>
    </xf>
    <xf numFmtId="4" fontId="6" fillId="7" borderId="1" xfId="1" applyNumberFormat="1" applyFont="1" applyFill="1" applyBorder="1" applyAlignment="1">
      <alignment horizontal="left" vertical="center" wrapText="1"/>
    </xf>
    <xf numFmtId="0" fontId="6" fillId="7" borderId="1" xfId="1" applyFont="1" applyFill="1" applyBorder="1" applyAlignment="1">
      <alignment horizontal="left" vertical="center"/>
    </xf>
    <xf numFmtId="3" fontId="6" fillId="7" borderId="1" xfId="7" applyNumberFormat="1" applyFont="1" applyFill="1" applyBorder="1" applyAlignment="1">
      <alignment horizontal="left" vertical="center" wrapText="1"/>
    </xf>
    <xf numFmtId="0" fontId="6" fillId="7" borderId="1" xfId="1" applyFont="1" applyFill="1" applyBorder="1" applyAlignment="1">
      <alignment horizontal="center" vertical="center"/>
    </xf>
    <xf numFmtId="0" fontId="6" fillId="7" borderId="1" xfId="1" applyFont="1" applyFill="1" applyBorder="1"/>
    <xf numFmtId="0" fontId="6" fillId="7" borderId="0" xfId="1" applyFont="1" applyFill="1"/>
    <xf numFmtId="49" fontId="6" fillId="7" borderId="1" xfId="1" applyNumberFormat="1" applyFont="1" applyFill="1" applyBorder="1" applyAlignment="1">
      <alignment horizontal="left" vertical="center" wrapText="1"/>
    </xf>
    <xf numFmtId="3" fontId="6" fillId="7" borderId="1" xfId="1" applyNumberFormat="1" applyFont="1" applyFill="1" applyBorder="1" applyAlignment="1">
      <alignment horizontal="left" vertical="center" wrapText="1"/>
    </xf>
    <xf numFmtId="0" fontId="6" fillId="7" borderId="1" xfId="1" applyFont="1" applyFill="1" applyBorder="1" applyAlignment="1">
      <alignment horizontal="center" vertical="center" wrapText="1"/>
    </xf>
    <xf numFmtId="166" fontId="6" fillId="7" borderId="0" xfId="1" applyNumberFormat="1" applyFont="1" applyFill="1"/>
    <xf numFmtId="0" fontId="22" fillId="0" borderId="0" xfId="0" applyFont="1" applyFill="1" applyAlignment="1">
      <alignment wrapText="1"/>
    </xf>
  </cellXfs>
  <cellStyles count="58957">
    <cellStyle name=" 1" xfId="19"/>
    <cellStyle name="Normal_PACK98R" xfId="20"/>
    <cellStyle name="Normal_прил 1.1" xfId="58944"/>
    <cellStyle name="Note 4" xfId="21"/>
    <cellStyle name="Денежный 2" xfId="22"/>
    <cellStyle name="Обычный" xfId="0" builtinId="0"/>
    <cellStyle name="Обычный 10" xfId="11"/>
    <cellStyle name="Обычный 10 10" xfId="1"/>
    <cellStyle name="Обычный 10 11" xfId="23"/>
    <cellStyle name="Обычный 10 12" xfId="24"/>
    <cellStyle name="Обычный 10 13" xfId="25"/>
    <cellStyle name="Обычный 10 14" xfId="26"/>
    <cellStyle name="Обычный 10 15" xfId="27"/>
    <cellStyle name="Обычный 10 16" xfId="28"/>
    <cellStyle name="Обычный 10 17" xfId="29"/>
    <cellStyle name="Обычный 10 18" xfId="30"/>
    <cellStyle name="Обычный 10 19" xfId="31"/>
    <cellStyle name="Обычный 10 2" xfId="32"/>
    <cellStyle name="Обычный 10 3" xfId="33"/>
    <cellStyle name="Обычный 10 4" xfId="34"/>
    <cellStyle name="Обычный 10 5" xfId="35"/>
    <cellStyle name="Обычный 10 6" xfId="36"/>
    <cellStyle name="Обычный 10 7" xfId="37"/>
    <cellStyle name="Обычный 10 8" xfId="38"/>
    <cellStyle name="Обычный 10 9" xfId="39"/>
    <cellStyle name="Обычный 11" xfId="40"/>
    <cellStyle name="Обычный 11 10" xfId="41"/>
    <cellStyle name="Обычный 11 11" xfId="42"/>
    <cellStyle name="Обычный 11 12" xfId="43"/>
    <cellStyle name="Обычный 11 13" xfId="44"/>
    <cellStyle name="Обычный 11 14" xfId="45"/>
    <cellStyle name="Обычный 11 15" xfId="46"/>
    <cellStyle name="Обычный 11 16" xfId="47"/>
    <cellStyle name="Обычный 11 17" xfId="48"/>
    <cellStyle name="Обычный 11 18" xfId="49"/>
    <cellStyle name="Обычный 11 18 2" xfId="50"/>
    <cellStyle name="Обычный 11 18 2 2" xfId="5"/>
    <cellStyle name="Обычный 11 18 2 2 2" xfId="58947"/>
    <cellStyle name="Обычный 11 18 3" xfId="17"/>
    <cellStyle name="Обычный 11 18 3 2" xfId="58953"/>
    <cellStyle name="Обычный 11 19" xfId="6"/>
    <cellStyle name="Обычный 11 19 2" xfId="58948"/>
    <cellStyle name="Обычный 11 2" xfId="51"/>
    <cellStyle name="Обычный 11 20" xfId="52"/>
    <cellStyle name="Обычный 11 21" xfId="53"/>
    <cellStyle name="Обычный 11 3" xfId="54"/>
    <cellStyle name="Обычный 11 4" xfId="55"/>
    <cellStyle name="Обычный 11 5" xfId="56"/>
    <cellStyle name="Обычный 11 6" xfId="57"/>
    <cellStyle name="Обычный 11 7" xfId="58"/>
    <cellStyle name="Обычный 11 8" xfId="59"/>
    <cellStyle name="Обычный 11 9" xfId="60"/>
    <cellStyle name="Обычный 12" xfId="13"/>
    <cellStyle name="Обычный 12 10" xfId="61"/>
    <cellStyle name="Обычный 12 11" xfId="62"/>
    <cellStyle name="Обычный 12 12" xfId="63"/>
    <cellStyle name="Обычный 12 13" xfId="64"/>
    <cellStyle name="Обычный 12 14" xfId="65"/>
    <cellStyle name="Обычный 12 15" xfId="66"/>
    <cellStyle name="Обычный 12 16" xfId="18"/>
    <cellStyle name="Обычный 12 16 2" xfId="58954"/>
    <cellStyle name="Обычный 12 17" xfId="67"/>
    <cellStyle name="Обычный 12 18" xfId="58950"/>
    <cellStyle name="Обычный 12 2" xfId="68"/>
    <cellStyle name="Обычный 12 3" xfId="69"/>
    <cellStyle name="Обычный 12 4" xfId="70"/>
    <cellStyle name="Обычный 12 5" xfId="71"/>
    <cellStyle name="Обычный 12 6" xfId="72"/>
    <cellStyle name="Обычный 12 7" xfId="73"/>
    <cellStyle name="Обычный 12 8" xfId="74"/>
    <cellStyle name="Обычный 12 9" xfId="75"/>
    <cellStyle name="Обычный 13" xfId="76"/>
    <cellStyle name="Обычный 13 10" xfId="77"/>
    <cellStyle name="Обычный 13 11" xfId="78"/>
    <cellStyle name="Обычный 13 12" xfId="79"/>
    <cellStyle name="Обычный 13 13" xfId="80"/>
    <cellStyle name="Обычный 13 2" xfId="81"/>
    <cellStyle name="Обычный 13 3" xfId="82"/>
    <cellStyle name="Обычный 13 4" xfId="83"/>
    <cellStyle name="Обычный 13 5" xfId="84"/>
    <cellStyle name="Обычный 13 6" xfId="85"/>
    <cellStyle name="Обычный 13 7" xfId="86"/>
    <cellStyle name="Обычный 13 8" xfId="87"/>
    <cellStyle name="Обычный 13 9" xfId="88"/>
    <cellStyle name="Обычный 14" xfId="89"/>
    <cellStyle name="Обычный 14 10" xfId="90"/>
    <cellStyle name="Обычный 14 11" xfId="91"/>
    <cellStyle name="Обычный 14 12" xfId="92"/>
    <cellStyle name="Обычный 14 13" xfId="93"/>
    <cellStyle name="Обычный 14 14" xfId="12"/>
    <cellStyle name="Обычный 14 14 2" xfId="58949"/>
    <cellStyle name="Обычный 14 15" xfId="15"/>
    <cellStyle name="Обычный 14 15 2" xfId="58952"/>
    <cellStyle name="Обычный 14 2" xfId="94"/>
    <cellStyle name="Обычный 14 3" xfId="95"/>
    <cellStyle name="Обычный 14 4" xfId="96"/>
    <cellStyle name="Обычный 14 5" xfId="97"/>
    <cellStyle name="Обычный 14 6" xfId="98"/>
    <cellStyle name="Обычный 14 7" xfId="99"/>
    <cellStyle name="Обычный 14 8" xfId="100"/>
    <cellStyle name="Обычный 14 9" xfId="101"/>
    <cellStyle name="Обычный 15" xfId="102"/>
    <cellStyle name="Обычный 15 10" xfId="103"/>
    <cellStyle name="Обычный 15 10 2" xfId="104"/>
    <cellStyle name="Обычный 15 10 2 2" xfId="105"/>
    <cellStyle name="Обычный 15 10 2 2 2" xfId="106"/>
    <cellStyle name="Обычный 15 10 2 2 2 2" xfId="107"/>
    <cellStyle name="Обычный 15 10 2 2 2 2 2" xfId="108"/>
    <cellStyle name="Обычный 15 10 2 2 2 2 2 2" xfId="109"/>
    <cellStyle name="Обычный 15 10 2 2 2 2 3" xfId="110"/>
    <cellStyle name="Обычный 15 10 2 2 2 3" xfId="111"/>
    <cellStyle name="Обычный 15 10 2 2 2 3 2" xfId="112"/>
    <cellStyle name="Обычный 15 10 2 2 2 4" xfId="113"/>
    <cellStyle name="Обычный 15 10 2 2 3" xfId="114"/>
    <cellStyle name="Обычный 15 10 2 2 3 2" xfId="115"/>
    <cellStyle name="Обычный 15 10 2 2 3 2 2" xfId="116"/>
    <cellStyle name="Обычный 15 10 2 2 3 3" xfId="117"/>
    <cellStyle name="Обычный 15 10 2 2 4" xfId="118"/>
    <cellStyle name="Обычный 15 10 2 2 4 2" xfId="119"/>
    <cellStyle name="Обычный 15 10 2 2 5" xfId="120"/>
    <cellStyle name="Обычный 15 10 2 3" xfId="121"/>
    <cellStyle name="Обычный 15 10 2 3 2" xfId="122"/>
    <cellStyle name="Обычный 15 10 2 3 2 2" xfId="123"/>
    <cellStyle name="Обычный 15 10 2 3 2 2 2" xfId="124"/>
    <cellStyle name="Обычный 15 10 2 3 2 2 2 2" xfId="125"/>
    <cellStyle name="Обычный 15 10 2 3 2 2 3" xfId="126"/>
    <cellStyle name="Обычный 15 10 2 3 2 3" xfId="127"/>
    <cellStyle name="Обычный 15 10 2 3 2 3 2" xfId="128"/>
    <cellStyle name="Обычный 15 10 2 3 2 4" xfId="129"/>
    <cellStyle name="Обычный 15 10 2 3 3" xfId="130"/>
    <cellStyle name="Обычный 15 10 2 3 3 2" xfId="131"/>
    <cellStyle name="Обычный 15 10 2 3 3 2 2" xfId="132"/>
    <cellStyle name="Обычный 15 10 2 3 3 3" xfId="133"/>
    <cellStyle name="Обычный 15 10 2 3 4" xfId="134"/>
    <cellStyle name="Обычный 15 10 2 3 4 2" xfId="135"/>
    <cellStyle name="Обычный 15 10 2 3 5" xfId="136"/>
    <cellStyle name="Обычный 15 10 2 4" xfId="137"/>
    <cellStyle name="Обычный 15 10 2 4 2" xfId="138"/>
    <cellStyle name="Обычный 15 10 2 4 2 2" xfId="139"/>
    <cellStyle name="Обычный 15 10 2 4 2 2 2" xfId="140"/>
    <cellStyle name="Обычный 15 10 2 4 2 3" xfId="141"/>
    <cellStyle name="Обычный 15 10 2 4 3" xfId="142"/>
    <cellStyle name="Обычный 15 10 2 4 3 2" xfId="143"/>
    <cellStyle name="Обычный 15 10 2 4 4" xfId="144"/>
    <cellStyle name="Обычный 15 10 2 5" xfId="145"/>
    <cellStyle name="Обычный 15 10 2 5 2" xfId="146"/>
    <cellStyle name="Обычный 15 10 2 5 2 2" xfId="147"/>
    <cellStyle name="Обычный 15 10 2 5 3" xfId="148"/>
    <cellStyle name="Обычный 15 10 2 6" xfId="149"/>
    <cellStyle name="Обычный 15 10 2 6 2" xfId="150"/>
    <cellStyle name="Обычный 15 10 2 7" xfId="151"/>
    <cellStyle name="Обычный 15 10 3" xfId="152"/>
    <cellStyle name="Обычный 15 10 3 2" xfId="153"/>
    <cellStyle name="Обычный 15 10 3 2 2" xfId="154"/>
    <cellStyle name="Обычный 15 10 3 2 2 2" xfId="155"/>
    <cellStyle name="Обычный 15 10 3 2 2 2 2" xfId="156"/>
    <cellStyle name="Обычный 15 10 3 2 2 3" xfId="157"/>
    <cellStyle name="Обычный 15 10 3 2 3" xfId="158"/>
    <cellStyle name="Обычный 15 10 3 2 3 2" xfId="159"/>
    <cellStyle name="Обычный 15 10 3 2 4" xfId="160"/>
    <cellStyle name="Обычный 15 10 3 3" xfId="161"/>
    <cellStyle name="Обычный 15 10 3 3 2" xfId="162"/>
    <cellStyle name="Обычный 15 10 3 3 2 2" xfId="163"/>
    <cellStyle name="Обычный 15 10 3 3 3" xfId="164"/>
    <cellStyle name="Обычный 15 10 3 4" xfId="165"/>
    <cellStyle name="Обычный 15 10 3 4 2" xfId="166"/>
    <cellStyle name="Обычный 15 10 3 5" xfId="167"/>
    <cellStyle name="Обычный 15 10 4" xfId="168"/>
    <cellStyle name="Обычный 15 10 4 2" xfId="169"/>
    <cellStyle name="Обычный 15 10 4 2 2" xfId="170"/>
    <cellStyle name="Обычный 15 10 4 2 2 2" xfId="171"/>
    <cellStyle name="Обычный 15 10 4 2 2 2 2" xfId="172"/>
    <cellStyle name="Обычный 15 10 4 2 2 3" xfId="173"/>
    <cellStyle name="Обычный 15 10 4 2 3" xfId="174"/>
    <cellStyle name="Обычный 15 10 4 2 3 2" xfId="175"/>
    <cellStyle name="Обычный 15 10 4 2 4" xfId="176"/>
    <cellStyle name="Обычный 15 10 4 3" xfId="177"/>
    <cellStyle name="Обычный 15 10 4 3 2" xfId="178"/>
    <cellStyle name="Обычный 15 10 4 3 2 2" xfId="179"/>
    <cellStyle name="Обычный 15 10 4 3 3" xfId="180"/>
    <cellStyle name="Обычный 15 10 4 4" xfId="181"/>
    <cellStyle name="Обычный 15 10 4 4 2" xfId="182"/>
    <cellStyle name="Обычный 15 10 4 5" xfId="183"/>
    <cellStyle name="Обычный 15 10 5" xfId="184"/>
    <cellStyle name="Обычный 15 10 5 2" xfId="185"/>
    <cellStyle name="Обычный 15 10 5 2 2" xfId="186"/>
    <cellStyle name="Обычный 15 10 5 2 2 2" xfId="187"/>
    <cellStyle name="Обычный 15 10 5 2 3" xfId="188"/>
    <cellStyle name="Обычный 15 10 5 3" xfId="189"/>
    <cellStyle name="Обычный 15 10 5 3 2" xfId="190"/>
    <cellStyle name="Обычный 15 10 5 4" xfId="191"/>
    <cellStyle name="Обычный 15 10 6" xfId="192"/>
    <cellStyle name="Обычный 15 10 6 2" xfId="193"/>
    <cellStyle name="Обычный 15 10 6 2 2" xfId="194"/>
    <cellStyle name="Обычный 15 10 6 3" xfId="195"/>
    <cellStyle name="Обычный 15 10 7" xfId="196"/>
    <cellStyle name="Обычный 15 10 7 2" xfId="197"/>
    <cellStyle name="Обычный 15 10 8" xfId="198"/>
    <cellStyle name="Обычный 15 11" xfId="199"/>
    <cellStyle name="Обычный 15 11 2" xfId="200"/>
    <cellStyle name="Обычный 15 11 2 2" xfId="201"/>
    <cellStyle name="Обычный 15 11 2 2 2" xfId="202"/>
    <cellStyle name="Обычный 15 11 2 2 2 2" xfId="203"/>
    <cellStyle name="Обычный 15 11 2 2 2 2 2" xfId="204"/>
    <cellStyle name="Обычный 15 11 2 2 2 2 2 2" xfId="205"/>
    <cellStyle name="Обычный 15 11 2 2 2 2 3" xfId="206"/>
    <cellStyle name="Обычный 15 11 2 2 2 3" xfId="207"/>
    <cellStyle name="Обычный 15 11 2 2 2 3 2" xfId="208"/>
    <cellStyle name="Обычный 15 11 2 2 2 4" xfId="209"/>
    <cellStyle name="Обычный 15 11 2 2 3" xfId="210"/>
    <cellStyle name="Обычный 15 11 2 2 3 2" xfId="211"/>
    <cellStyle name="Обычный 15 11 2 2 3 2 2" xfId="212"/>
    <cellStyle name="Обычный 15 11 2 2 3 3" xfId="213"/>
    <cellStyle name="Обычный 15 11 2 2 4" xfId="214"/>
    <cellStyle name="Обычный 15 11 2 2 4 2" xfId="215"/>
    <cellStyle name="Обычный 15 11 2 2 5" xfId="216"/>
    <cellStyle name="Обычный 15 11 2 3" xfId="217"/>
    <cellStyle name="Обычный 15 11 2 3 2" xfId="218"/>
    <cellStyle name="Обычный 15 11 2 3 2 2" xfId="219"/>
    <cellStyle name="Обычный 15 11 2 3 2 2 2" xfId="220"/>
    <cellStyle name="Обычный 15 11 2 3 2 2 2 2" xfId="221"/>
    <cellStyle name="Обычный 15 11 2 3 2 2 3" xfId="222"/>
    <cellStyle name="Обычный 15 11 2 3 2 3" xfId="223"/>
    <cellStyle name="Обычный 15 11 2 3 2 3 2" xfId="224"/>
    <cellStyle name="Обычный 15 11 2 3 2 4" xfId="225"/>
    <cellStyle name="Обычный 15 11 2 3 3" xfId="226"/>
    <cellStyle name="Обычный 15 11 2 3 3 2" xfId="227"/>
    <cellStyle name="Обычный 15 11 2 3 3 2 2" xfId="228"/>
    <cellStyle name="Обычный 15 11 2 3 3 3" xfId="229"/>
    <cellStyle name="Обычный 15 11 2 3 4" xfId="230"/>
    <cellStyle name="Обычный 15 11 2 3 4 2" xfId="231"/>
    <cellStyle name="Обычный 15 11 2 3 5" xfId="232"/>
    <cellStyle name="Обычный 15 11 2 4" xfId="233"/>
    <cellStyle name="Обычный 15 11 2 4 2" xfId="234"/>
    <cellStyle name="Обычный 15 11 2 4 2 2" xfId="235"/>
    <cellStyle name="Обычный 15 11 2 4 2 2 2" xfId="236"/>
    <cellStyle name="Обычный 15 11 2 4 2 3" xfId="237"/>
    <cellStyle name="Обычный 15 11 2 4 3" xfId="238"/>
    <cellStyle name="Обычный 15 11 2 4 3 2" xfId="239"/>
    <cellStyle name="Обычный 15 11 2 4 4" xfId="240"/>
    <cellStyle name="Обычный 15 11 2 5" xfId="241"/>
    <cellStyle name="Обычный 15 11 2 5 2" xfId="242"/>
    <cellStyle name="Обычный 15 11 2 5 2 2" xfId="243"/>
    <cellStyle name="Обычный 15 11 2 5 3" xfId="244"/>
    <cellStyle name="Обычный 15 11 2 6" xfId="245"/>
    <cellStyle name="Обычный 15 11 2 6 2" xfId="246"/>
    <cellStyle name="Обычный 15 11 2 7" xfId="247"/>
    <cellStyle name="Обычный 15 11 3" xfId="248"/>
    <cellStyle name="Обычный 15 11 3 2" xfId="249"/>
    <cellStyle name="Обычный 15 11 3 2 2" xfId="250"/>
    <cellStyle name="Обычный 15 11 3 2 2 2" xfId="251"/>
    <cellStyle name="Обычный 15 11 3 2 2 2 2" xfId="252"/>
    <cellStyle name="Обычный 15 11 3 2 2 3" xfId="253"/>
    <cellStyle name="Обычный 15 11 3 2 3" xfId="254"/>
    <cellStyle name="Обычный 15 11 3 2 3 2" xfId="255"/>
    <cellStyle name="Обычный 15 11 3 2 4" xfId="256"/>
    <cellStyle name="Обычный 15 11 3 3" xfId="257"/>
    <cellStyle name="Обычный 15 11 3 3 2" xfId="258"/>
    <cellStyle name="Обычный 15 11 3 3 2 2" xfId="259"/>
    <cellStyle name="Обычный 15 11 3 3 3" xfId="260"/>
    <cellStyle name="Обычный 15 11 3 4" xfId="261"/>
    <cellStyle name="Обычный 15 11 3 4 2" xfId="262"/>
    <cellStyle name="Обычный 15 11 3 5" xfId="263"/>
    <cellStyle name="Обычный 15 11 4" xfId="264"/>
    <cellStyle name="Обычный 15 11 4 2" xfId="265"/>
    <cellStyle name="Обычный 15 11 4 2 2" xfId="266"/>
    <cellStyle name="Обычный 15 11 4 2 2 2" xfId="267"/>
    <cellStyle name="Обычный 15 11 4 2 2 2 2" xfId="268"/>
    <cellStyle name="Обычный 15 11 4 2 2 3" xfId="269"/>
    <cellStyle name="Обычный 15 11 4 2 3" xfId="270"/>
    <cellStyle name="Обычный 15 11 4 2 3 2" xfId="271"/>
    <cellStyle name="Обычный 15 11 4 2 4" xfId="272"/>
    <cellStyle name="Обычный 15 11 4 3" xfId="273"/>
    <cellStyle name="Обычный 15 11 4 3 2" xfId="274"/>
    <cellStyle name="Обычный 15 11 4 3 2 2" xfId="275"/>
    <cellStyle name="Обычный 15 11 4 3 3" xfId="276"/>
    <cellStyle name="Обычный 15 11 4 4" xfId="277"/>
    <cellStyle name="Обычный 15 11 4 4 2" xfId="278"/>
    <cellStyle name="Обычный 15 11 4 5" xfId="279"/>
    <cellStyle name="Обычный 15 11 5" xfId="280"/>
    <cellStyle name="Обычный 15 11 5 2" xfId="281"/>
    <cellStyle name="Обычный 15 11 5 2 2" xfId="282"/>
    <cellStyle name="Обычный 15 11 5 2 2 2" xfId="283"/>
    <cellStyle name="Обычный 15 11 5 2 3" xfId="284"/>
    <cellStyle name="Обычный 15 11 5 3" xfId="285"/>
    <cellStyle name="Обычный 15 11 5 3 2" xfId="286"/>
    <cellStyle name="Обычный 15 11 5 4" xfId="287"/>
    <cellStyle name="Обычный 15 11 6" xfId="288"/>
    <cellStyle name="Обычный 15 11 6 2" xfId="289"/>
    <cellStyle name="Обычный 15 11 6 2 2" xfId="290"/>
    <cellStyle name="Обычный 15 11 6 3" xfId="291"/>
    <cellStyle name="Обычный 15 11 7" xfId="292"/>
    <cellStyle name="Обычный 15 11 7 2" xfId="293"/>
    <cellStyle name="Обычный 15 11 8" xfId="294"/>
    <cellStyle name="Обычный 15 12" xfId="295"/>
    <cellStyle name="Обычный 15 12 2" xfId="296"/>
    <cellStyle name="Обычный 15 12 2 2" xfId="297"/>
    <cellStyle name="Обычный 15 12 2 2 2" xfId="298"/>
    <cellStyle name="Обычный 15 12 2 2 2 2" xfId="299"/>
    <cellStyle name="Обычный 15 12 2 2 2 2 2" xfId="300"/>
    <cellStyle name="Обычный 15 12 2 2 2 2 2 2" xfId="301"/>
    <cellStyle name="Обычный 15 12 2 2 2 2 3" xfId="302"/>
    <cellStyle name="Обычный 15 12 2 2 2 3" xfId="303"/>
    <cellStyle name="Обычный 15 12 2 2 2 3 2" xfId="304"/>
    <cellStyle name="Обычный 15 12 2 2 2 4" xfId="305"/>
    <cellStyle name="Обычный 15 12 2 2 3" xfId="306"/>
    <cellStyle name="Обычный 15 12 2 2 3 2" xfId="307"/>
    <cellStyle name="Обычный 15 12 2 2 3 2 2" xfId="308"/>
    <cellStyle name="Обычный 15 12 2 2 3 3" xfId="309"/>
    <cellStyle name="Обычный 15 12 2 2 4" xfId="310"/>
    <cellStyle name="Обычный 15 12 2 2 4 2" xfId="311"/>
    <cellStyle name="Обычный 15 12 2 2 5" xfId="312"/>
    <cellStyle name="Обычный 15 12 2 3" xfId="313"/>
    <cellStyle name="Обычный 15 12 2 3 2" xfId="314"/>
    <cellStyle name="Обычный 15 12 2 3 2 2" xfId="315"/>
    <cellStyle name="Обычный 15 12 2 3 2 2 2" xfId="316"/>
    <cellStyle name="Обычный 15 12 2 3 2 2 2 2" xfId="317"/>
    <cellStyle name="Обычный 15 12 2 3 2 2 3" xfId="318"/>
    <cellStyle name="Обычный 15 12 2 3 2 3" xfId="319"/>
    <cellStyle name="Обычный 15 12 2 3 2 3 2" xfId="320"/>
    <cellStyle name="Обычный 15 12 2 3 2 4" xfId="321"/>
    <cellStyle name="Обычный 15 12 2 3 3" xfId="322"/>
    <cellStyle name="Обычный 15 12 2 3 3 2" xfId="323"/>
    <cellStyle name="Обычный 15 12 2 3 3 2 2" xfId="324"/>
    <cellStyle name="Обычный 15 12 2 3 3 3" xfId="325"/>
    <cellStyle name="Обычный 15 12 2 3 4" xfId="326"/>
    <cellStyle name="Обычный 15 12 2 3 4 2" xfId="327"/>
    <cellStyle name="Обычный 15 12 2 3 5" xfId="328"/>
    <cellStyle name="Обычный 15 12 2 4" xfId="329"/>
    <cellStyle name="Обычный 15 12 2 4 2" xfId="330"/>
    <cellStyle name="Обычный 15 12 2 4 2 2" xfId="331"/>
    <cellStyle name="Обычный 15 12 2 4 2 2 2" xfId="332"/>
    <cellStyle name="Обычный 15 12 2 4 2 3" xfId="333"/>
    <cellStyle name="Обычный 15 12 2 4 3" xfId="334"/>
    <cellStyle name="Обычный 15 12 2 4 3 2" xfId="335"/>
    <cellStyle name="Обычный 15 12 2 4 4" xfId="336"/>
    <cellStyle name="Обычный 15 12 2 5" xfId="337"/>
    <cellStyle name="Обычный 15 12 2 5 2" xfId="338"/>
    <cellStyle name="Обычный 15 12 2 5 2 2" xfId="339"/>
    <cellStyle name="Обычный 15 12 2 5 3" xfId="340"/>
    <cellStyle name="Обычный 15 12 2 6" xfId="341"/>
    <cellStyle name="Обычный 15 12 2 6 2" xfId="342"/>
    <cellStyle name="Обычный 15 12 2 7" xfId="343"/>
    <cellStyle name="Обычный 15 12 3" xfId="344"/>
    <cellStyle name="Обычный 15 12 3 2" xfId="345"/>
    <cellStyle name="Обычный 15 12 3 2 2" xfId="346"/>
    <cellStyle name="Обычный 15 12 3 2 2 2" xfId="347"/>
    <cellStyle name="Обычный 15 12 3 2 2 2 2" xfId="348"/>
    <cellStyle name="Обычный 15 12 3 2 2 3" xfId="349"/>
    <cellStyle name="Обычный 15 12 3 2 3" xfId="350"/>
    <cellStyle name="Обычный 15 12 3 2 3 2" xfId="351"/>
    <cellStyle name="Обычный 15 12 3 2 4" xfId="352"/>
    <cellStyle name="Обычный 15 12 3 3" xfId="353"/>
    <cellStyle name="Обычный 15 12 3 3 2" xfId="354"/>
    <cellStyle name="Обычный 15 12 3 3 2 2" xfId="355"/>
    <cellStyle name="Обычный 15 12 3 3 3" xfId="356"/>
    <cellStyle name="Обычный 15 12 3 4" xfId="357"/>
    <cellStyle name="Обычный 15 12 3 4 2" xfId="358"/>
    <cellStyle name="Обычный 15 12 3 5" xfId="359"/>
    <cellStyle name="Обычный 15 12 4" xfId="360"/>
    <cellStyle name="Обычный 15 12 4 2" xfId="361"/>
    <cellStyle name="Обычный 15 12 4 2 2" xfId="362"/>
    <cellStyle name="Обычный 15 12 4 2 2 2" xfId="363"/>
    <cellStyle name="Обычный 15 12 4 2 2 2 2" xfId="364"/>
    <cellStyle name="Обычный 15 12 4 2 2 3" xfId="365"/>
    <cellStyle name="Обычный 15 12 4 2 3" xfId="366"/>
    <cellStyle name="Обычный 15 12 4 2 3 2" xfId="367"/>
    <cellStyle name="Обычный 15 12 4 2 4" xfId="368"/>
    <cellStyle name="Обычный 15 12 4 3" xfId="369"/>
    <cellStyle name="Обычный 15 12 4 3 2" xfId="370"/>
    <cellStyle name="Обычный 15 12 4 3 2 2" xfId="371"/>
    <cellStyle name="Обычный 15 12 4 3 3" xfId="372"/>
    <cellStyle name="Обычный 15 12 4 4" xfId="373"/>
    <cellStyle name="Обычный 15 12 4 4 2" xfId="374"/>
    <cellStyle name="Обычный 15 12 4 5" xfId="375"/>
    <cellStyle name="Обычный 15 12 5" xfId="376"/>
    <cellStyle name="Обычный 15 12 5 2" xfId="377"/>
    <cellStyle name="Обычный 15 12 5 2 2" xfId="378"/>
    <cellStyle name="Обычный 15 12 5 2 2 2" xfId="379"/>
    <cellStyle name="Обычный 15 12 5 2 3" xfId="380"/>
    <cellStyle name="Обычный 15 12 5 3" xfId="381"/>
    <cellStyle name="Обычный 15 12 5 3 2" xfId="382"/>
    <cellStyle name="Обычный 15 12 5 4" xfId="383"/>
    <cellStyle name="Обычный 15 12 6" xfId="384"/>
    <cellStyle name="Обычный 15 12 6 2" xfId="385"/>
    <cellStyle name="Обычный 15 12 6 2 2" xfId="386"/>
    <cellStyle name="Обычный 15 12 6 3" xfId="387"/>
    <cellStyle name="Обычный 15 12 7" xfId="388"/>
    <cellStyle name="Обычный 15 12 7 2" xfId="389"/>
    <cellStyle name="Обычный 15 12 8" xfId="390"/>
    <cellStyle name="Обычный 15 13" xfId="391"/>
    <cellStyle name="Обычный 15 13 2" xfId="392"/>
    <cellStyle name="Обычный 15 13 2 2" xfId="393"/>
    <cellStyle name="Обычный 15 13 2 2 2" xfId="394"/>
    <cellStyle name="Обычный 15 13 2 2 2 2" xfId="395"/>
    <cellStyle name="Обычный 15 13 2 2 2 2 2" xfId="396"/>
    <cellStyle name="Обычный 15 13 2 2 2 2 2 2" xfId="397"/>
    <cellStyle name="Обычный 15 13 2 2 2 2 3" xfId="398"/>
    <cellStyle name="Обычный 15 13 2 2 2 3" xfId="399"/>
    <cellStyle name="Обычный 15 13 2 2 2 3 2" xfId="400"/>
    <cellStyle name="Обычный 15 13 2 2 2 4" xfId="401"/>
    <cellStyle name="Обычный 15 13 2 2 3" xfId="402"/>
    <cellStyle name="Обычный 15 13 2 2 3 2" xfId="403"/>
    <cellStyle name="Обычный 15 13 2 2 3 2 2" xfId="404"/>
    <cellStyle name="Обычный 15 13 2 2 3 3" xfId="405"/>
    <cellStyle name="Обычный 15 13 2 2 4" xfId="406"/>
    <cellStyle name="Обычный 15 13 2 2 4 2" xfId="407"/>
    <cellStyle name="Обычный 15 13 2 2 5" xfId="408"/>
    <cellStyle name="Обычный 15 13 2 3" xfId="409"/>
    <cellStyle name="Обычный 15 13 2 3 2" xfId="410"/>
    <cellStyle name="Обычный 15 13 2 3 2 2" xfId="411"/>
    <cellStyle name="Обычный 15 13 2 3 2 2 2" xfId="412"/>
    <cellStyle name="Обычный 15 13 2 3 2 2 2 2" xfId="413"/>
    <cellStyle name="Обычный 15 13 2 3 2 2 3" xfId="414"/>
    <cellStyle name="Обычный 15 13 2 3 2 3" xfId="415"/>
    <cellStyle name="Обычный 15 13 2 3 2 3 2" xfId="416"/>
    <cellStyle name="Обычный 15 13 2 3 2 4" xfId="417"/>
    <cellStyle name="Обычный 15 13 2 3 3" xfId="418"/>
    <cellStyle name="Обычный 15 13 2 3 3 2" xfId="419"/>
    <cellStyle name="Обычный 15 13 2 3 3 2 2" xfId="420"/>
    <cellStyle name="Обычный 15 13 2 3 3 3" xfId="421"/>
    <cellStyle name="Обычный 15 13 2 3 4" xfId="422"/>
    <cellStyle name="Обычный 15 13 2 3 4 2" xfId="423"/>
    <cellStyle name="Обычный 15 13 2 3 5" xfId="424"/>
    <cellStyle name="Обычный 15 13 2 4" xfId="425"/>
    <cellStyle name="Обычный 15 13 2 4 2" xfId="426"/>
    <cellStyle name="Обычный 15 13 2 4 2 2" xfId="427"/>
    <cellStyle name="Обычный 15 13 2 4 2 2 2" xfId="428"/>
    <cellStyle name="Обычный 15 13 2 4 2 3" xfId="429"/>
    <cellStyle name="Обычный 15 13 2 4 3" xfId="430"/>
    <cellStyle name="Обычный 15 13 2 4 3 2" xfId="431"/>
    <cellStyle name="Обычный 15 13 2 4 4" xfId="432"/>
    <cellStyle name="Обычный 15 13 2 5" xfId="433"/>
    <cellStyle name="Обычный 15 13 2 5 2" xfId="434"/>
    <cellStyle name="Обычный 15 13 2 5 2 2" xfId="435"/>
    <cellStyle name="Обычный 15 13 2 5 3" xfId="436"/>
    <cellStyle name="Обычный 15 13 2 6" xfId="437"/>
    <cellStyle name="Обычный 15 13 2 6 2" xfId="438"/>
    <cellStyle name="Обычный 15 13 2 7" xfId="439"/>
    <cellStyle name="Обычный 15 13 3" xfId="440"/>
    <cellStyle name="Обычный 15 13 3 2" xfId="441"/>
    <cellStyle name="Обычный 15 13 3 2 2" xfId="442"/>
    <cellStyle name="Обычный 15 13 3 2 2 2" xfId="443"/>
    <cellStyle name="Обычный 15 13 3 2 2 2 2" xfId="444"/>
    <cellStyle name="Обычный 15 13 3 2 2 3" xfId="445"/>
    <cellStyle name="Обычный 15 13 3 2 3" xfId="446"/>
    <cellStyle name="Обычный 15 13 3 2 3 2" xfId="447"/>
    <cellStyle name="Обычный 15 13 3 2 4" xfId="448"/>
    <cellStyle name="Обычный 15 13 3 3" xfId="449"/>
    <cellStyle name="Обычный 15 13 3 3 2" xfId="450"/>
    <cellStyle name="Обычный 15 13 3 3 2 2" xfId="451"/>
    <cellStyle name="Обычный 15 13 3 3 3" xfId="452"/>
    <cellStyle name="Обычный 15 13 3 4" xfId="453"/>
    <cellStyle name="Обычный 15 13 3 4 2" xfId="454"/>
    <cellStyle name="Обычный 15 13 3 5" xfId="455"/>
    <cellStyle name="Обычный 15 13 4" xfId="456"/>
    <cellStyle name="Обычный 15 13 4 2" xfId="457"/>
    <cellStyle name="Обычный 15 13 4 2 2" xfId="458"/>
    <cellStyle name="Обычный 15 13 4 2 2 2" xfId="459"/>
    <cellStyle name="Обычный 15 13 4 2 2 2 2" xfId="460"/>
    <cellStyle name="Обычный 15 13 4 2 2 3" xfId="461"/>
    <cellStyle name="Обычный 15 13 4 2 3" xfId="462"/>
    <cellStyle name="Обычный 15 13 4 2 3 2" xfId="463"/>
    <cellStyle name="Обычный 15 13 4 2 4" xfId="464"/>
    <cellStyle name="Обычный 15 13 4 3" xfId="465"/>
    <cellStyle name="Обычный 15 13 4 3 2" xfId="466"/>
    <cellStyle name="Обычный 15 13 4 3 2 2" xfId="467"/>
    <cellStyle name="Обычный 15 13 4 3 3" xfId="468"/>
    <cellStyle name="Обычный 15 13 4 4" xfId="469"/>
    <cellStyle name="Обычный 15 13 4 4 2" xfId="470"/>
    <cellStyle name="Обычный 15 13 4 5" xfId="471"/>
    <cellStyle name="Обычный 15 13 5" xfId="472"/>
    <cellStyle name="Обычный 15 13 5 2" xfId="473"/>
    <cellStyle name="Обычный 15 13 5 2 2" xfId="474"/>
    <cellStyle name="Обычный 15 13 5 2 2 2" xfId="475"/>
    <cellStyle name="Обычный 15 13 5 2 3" xfId="476"/>
    <cellStyle name="Обычный 15 13 5 3" xfId="477"/>
    <cellStyle name="Обычный 15 13 5 3 2" xfId="478"/>
    <cellStyle name="Обычный 15 13 5 4" xfId="479"/>
    <cellStyle name="Обычный 15 13 6" xfId="480"/>
    <cellStyle name="Обычный 15 13 6 2" xfId="481"/>
    <cellStyle name="Обычный 15 13 6 2 2" xfId="482"/>
    <cellStyle name="Обычный 15 13 6 3" xfId="483"/>
    <cellStyle name="Обычный 15 13 7" xfId="484"/>
    <cellStyle name="Обычный 15 13 7 2" xfId="485"/>
    <cellStyle name="Обычный 15 13 8" xfId="486"/>
    <cellStyle name="Обычный 15 14" xfId="487"/>
    <cellStyle name="Обычный 15 14 2" xfId="488"/>
    <cellStyle name="Обычный 15 14 2 2" xfId="489"/>
    <cellStyle name="Обычный 15 14 2 2 2" xfId="490"/>
    <cellStyle name="Обычный 15 14 2 2 2 2" xfId="491"/>
    <cellStyle name="Обычный 15 14 2 2 2 2 2" xfId="492"/>
    <cellStyle name="Обычный 15 14 2 2 2 2 2 2" xfId="493"/>
    <cellStyle name="Обычный 15 14 2 2 2 2 3" xfId="494"/>
    <cellStyle name="Обычный 15 14 2 2 2 3" xfId="495"/>
    <cellStyle name="Обычный 15 14 2 2 2 3 2" xfId="496"/>
    <cellStyle name="Обычный 15 14 2 2 2 4" xfId="497"/>
    <cellStyle name="Обычный 15 14 2 2 3" xfId="498"/>
    <cellStyle name="Обычный 15 14 2 2 3 2" xfId="499"/>
    <cellStyle name="Обычный 15 14 2 2 3 2 2" xfId="500"/>
    <cellStyle name="Обычный 15 14 2 2 3 3" xfId="501"/>
    <cellStyle name="Обычный 15 14 2 2 4" xfId="502"/>
    <cellStyle name="Обычный 15 14 2 2 4 2" xfId="503"/>
    <cellStyle name="Обычный 15 14 2 2 5" xfId="504"/>
    <cellStyle name="Обычный 15 14 2 3" xfId="505"/>
    <cellStyle name="Обычный 15 14 2 3 2" xfId="506"/>
    <cellStyle name="Обычный 15 14 2 3 2 2" xfId="507"/>
    <cellStyle name="Обычный 15 14 2 3 2 2 2" xfId="508"/>
    <cellStyle name="Обычный 15 14 2 3 2 2 2 2" xfId="509"/>
    <cellStyle name="Обычный 15 14 2 3 2 2 3" xfId="510"/>
    <cellStyle name="Обычный 15 14 2 3 2 3" xfId="511"/>
    <cellStyle name="Обычный 15 14 2 3 2 3 2" xfId="512"/>
    <cellStyle name="Обычный 15 14 2 3 2 4" xfId="513"/>
    <cellStyle name="Обычный 15 14 2 3 3" xfId="514"/>
    <cellStyle name="Обычный 15 14 2 3 3 2" xfId="515"/>
    <cellStyle name="Обычный 15 14 2 3 3 2 2" xfId="516"/>
    <cellStyle name="Обычный 15 14 2 3 3 3" xfId="517"/>
    <cellStyle name="Обычный 15 14 2 3 4" xfId="518"/>
    <cellStyle name="Обычный 15 14 2 3 4 2" xfId="519"/>
    <cellStyle name="Обычный 15 14 2 3 5" xfId="520"/>
    <cellStyle name="Обычный 15 14 2 4" xfId="521"/>
    <cellStyle name="Обычный 15 14 2 4 2" xfId="522"/>
    <cellStyle name="Обычный 15 14 2 4 2 2" xfId="523"/>
    <cellStyle name="Обычный 15 14 2 4 2 2 2" xfId="524"/>
    <cellStyle name="Обычный 15 14 2 4 2 3" xfId="525"/>
    <cellStyle name="Обычный 15 14 2 4 3" xfId="526"/>
    <cellStyle name="Обычный 15 14 2 4 3 2" xfId="527"/>
    <cellStyle name="Обычный 15 14 2 4 4" xfId="528"/>
    <cellStyle name="Обычный 15 14 2 5" xfId="529"/>
    <cellStyle name="Обычный 15 14 2 5 2" xfId="530"/>
    <cellStyle name="Обычный 15 14 2 5 2 2" xfId="531"/>
    <cellStyle name="Обычный 15 14 2 5 3" xfId="532"/>
    <cellStyle name="Обычный 15 14 2 6" xfId="533"/>
    <cellStyle name="Обычный 15 14 2 6 2" xfId="534"/>
    <cellStyle name="Обычный 15 14 2 7" xfId="535"/>
    <cellStyle name="Обычный 15 14 3" xfId="536"/>
    <cellStyle name="Обычный 15 14 3 2" xfId="537"/>
    <cellStyle name="Обычный 15 14 3 2 2" xfId="538"/>
    <cellStyle name="Обычный 15 14 3 2 2 2" xfId="539"/>
    <cellStyle name="Обычный 15 14 3 2 2 2 2" xfId="540"/>
    <cellStyle name="Обычный 15 14 3 2 2 3" xfId="541"/>
    <cellStyle name="Обычный 15 14 3 2 3" xfId="542"/>
    <cellStyle name="Обычный 15 14 3 2 3 2" xfId="543"/>
    <cellStyle name="Обычный 15 14 3 2 4" xfId="544"/>
    <cellStyle name="Обычный 15 14 3 3" xfId="545"/>
    <cellStyle name="Обычный 15 14 3 3 2" xfId="546"/>
    <cellStyle name="Обычный 15 14 3 3 2 2" xfId="547"/>
    <cellStyle name="Обычный 15 14 3 3 3" xfId="548"/>
    <cellStyle name="Обычный 15 14 3 4" xfId="549"/>
    <cellStyle name="Обычный 15 14 3 4 2" xfId="550"/>
    <cellStyle name="Обычный 15 14 3 5" xfId="551"/>
    <cellStyle name="Обычный 15 14 4" xfId="552"/>
    <cellStyle name="Обычный 15 14 4 2" xfId="553"/>
    <cellStyle name="Обычный 15 14 4 2 2" xfId="554"/>
    <cellStyle name="Обычный 15 14 4 2 2 2" xfId="555"/>
    <cellStyle name="Обычный 15 14 4 2 2 2 2" xfId="556"/>
    <cellStyle name="Обычный 15 14 4 2 2 3" xfId="557"/>
    <cellStyle name="Обычный 15 14 4 2 3" xfId="558"/>
    <cellStyle name="Обычный 15 14 4 2 3 2" xfId="559"/>
    <cellStyle name="Обычный 15 14 4 2 4" xfId="560"/>
    <cellStyle name="Обычный 15 14 4 3" xfId="561"/>
    <cellStyle name="Обычный 15 14 4 3 2" xfId="562"/>
    <cellStyle name="Обычный 15 14 4 3 2 2" xfId="563"/>
    <cellStyle name="Обычный 15 14 4 3 3" xfId="564"/>
    <cellStyle name="Обычный 15 14 4 4" xfId="565"/>
    <cellStyle name="Обычный 15 14 4 4 2" xfId="566"/>
    <cellStyle name="Обычный 15 14 4 5" xfId="567"/>
    <cellStyle name="Обычный 15 14 5" xfId="568"/>
    <cellStyle name="Обычный 15 14 5 2" xfId="569"/>
    <cellStyle name="Обычный 15 14 5 2 2" xfId="570"/>
    <cellStyle name="Обычный 15 14 5 2 2 2" xfId="571"/>
    <cellStyle name="Обычный 15 14 5 2 3" xfId="572"/>
    <cellStyle name="Обычный 15 14 5 3" xfId="573"/>
    <cellStyle name="Обычный 15 14 5 3 2" xfId="574"/>
    <cellStyle name="Обычный 15 14 5 4" xfId="575"/>
    <cellStyle name="Обычный 15 14 6" xfId="576"/>
    <cellStyle name="Обычный 15 14 6 2" xfId="577"/>
    <cellStyle name="Обычный 15 14 6 2 2" xfId="578"/>
    <cellStyle name="Обычный 15 14 6 3" xfId="579"/>
    <cellStyle name="Обычный 15 14 7" xfId="580"/>
    <cellStyle name="Обычный 15 14 7 2" xfId="581"/>
    <cellStyle name="Обычный 15 14 8" xfId="582"/>
    <cellStyle name="Обычный 15 15" xfId="583"/>
    <cellStyle name="Обычный 15 15 2" xfId="584"/>
    <cellStyle name="Обычный 15 15 2 2" xfId="585"/>
    <cellStyle name="Обычный 15 15 2 2 2" xfId="586"/>
    <cellStyle name="Обычный 15 15 2 2 2 2" xfId="587"/>
    <cellStyle name="Обычный 15 15 2 2 2 2 2" xfId="588"/>
    <cellStyle name="Обычный 15 15 2 2 2 2 2 2" xfId="589"/>
    <cellStyle name="Обычный 15 15 2 2 2 2 3" xfId="590"/>
    <cellStyle name="Обычный 15 15 2 2 2 3" xfId="591"/>
    <cellStyle name="Обычный 15 15 2 2 2 3 2" xfId="592"/>
    <cellStyle name="Обычный 15 15 2 2 2 4" xfId="593"/>
    <cellStyle name="Обычный 15 15 2 2 3" xfId="594"/>
    <cellStyle name="Обычный 15 15 2 2 3 2" xfId="595"/>
    <cellStyle name="Обычный 15 15 2 2 3 2 2" xfId="596"/>
    <cellStyle name="Обычный 15 15 2 2 3 3" xfId="597"/>
    <cellStyle name="Обычный 15 15 2 2 4" xfId="598"/>
    <cellStyle name="Обычный 15 15 2 2 4 2" xfId="599"/>
    <cellStyle name="Обычный 15 15 2 2 5" xfId="600"/>
    <cellStyle name="Обычный 15 15 2 3" xfId="601"/>
    <cellStyle name="Обычный 15 15 2 3 2" xfId="602"/>
    <cellStyle name="Обычный 15 15 2 3 2 2" xfId="603"/>
    <cellStyle name="Обычный 15 15 2 3 2 2 2" xfId="604"/>
    <cellStyle name="Обычный 15 15 2 3 2 2 2 2" xfId="605"/>
    <cellStyle name="Обычный 15 15 2 3 2 2 3" xfId="606"/>
    <cellStyle name="Обычный 15 15 2 3 2 3" xfId="607"/>
    <cellStyle name="Обычный 15 15 2 3 2 3 2" xfId="608"/>
    <cellStyle name="Обычный 15 15 2 3 2 4" xfId="609"/>
    <cellStyle name="Обычный 15 15 2 3 3" xfId="610"/>
    <cellStyle name="Обычный 15 15 2 3 3 2" xfId="611"/>
    <cellStyle name="Обычный 15 15 2 3 3 2 2" xfId="612"/>
    <cellStyle name="Обычный 15 15 2 3 3 3" xfId="613"/>
    <cellStyle name="Обычный 15 15 2 3 4" xfId="614"/>
    <cellStyle name="Обычный 15 15 2 3 4 2" xfId="615"/>
    <cellStyle name="Обычный 15 15 2 3 5" xfId="616"/>
    <cellStyle name="Обычный 15 15 2 4" xfId="617"/>
    <cellStyle name="Обычный 15 15 2 4 2" xfId="618"/>
    <cellStyle name="Обычный 15 15 2 4 2 2" xfId="619"/>
    <cellStyle name="Обычный 15 15 2 4 2 2 2" xfId="620"/>
    <cellStyle name="Обычный 15 15 2 4 2 3" xfId="621"/>
    <cellStyle name="Обычный 15 15 2 4 3" xfId="622"/>
    <cellStyle name="Обычный 15 15 2 4 3 2" xfId="623"/>
    <cellStyle name="Обычный 15 15 2 4 4" xfId="624"/>
    <cellStyle name="Обычный 15 15 2 5" xfId="625"/>
    <cellStyle name="Обычный 15 15 2 5 2" xfId="626"/>
    <cellStyle name="Обычный 15 15 2 5 2 2" xfId="627"/>
    <cellStyle name="Обычный 15 15 2 5 3" xfId="628"/>
    <cellStyle name="Обычный 15 15 2 6" xfId="629"/>
    <cellStyle name="Обычный 15 15 2 6 2" xfId="630"/>
    <cellStyle name="Обычный 15 15 2 7" xfId="631"/>
    <cellStyle name="Обычный 15 15 3" xfId="632"/>
    <cellStyle name="Обычный 15 15 3 2" xfId="633"/>
    <cellStyle name="Обычный 15 15 3 2 2" xfId="634"/>
    <cellStyle name="Обычный 15 15 3 2 2 2" xfId="635"/>
    <cellStyle name="Обычный 15 15 3 2 2 2 2" xfId="636"/>
    <cellStyle name="Обычный 15 15 3 2 2 3" xfId="637"/>
    <cellStyle name="Обычный 15 15 3 2 3" xfId="638"/>
    <cellStyle name="Обычный 15 15 3 2 3 2" xfId="639"/>
    <cellStyle name="Обычный 15 15 3 2 4" xfId="640"/>
    <cellStyle name="Обычный 15 15 3 3" xfId="641"/>
    <cellStyle name="Обычный 15 15 3 3 2" xfId="642"/>
    <cellStyle name="Обычный 15 15 3 3 2 2" xfId="643"/>
    <cellStyle name="Обычный 15 15 3 3 3" xfId="644"/>
    <cellStyle name="Обычный 15 15 3 4" xfId="645"/>
    <cellStyle name="Обычный 15 15 3 4 2" xfId="646"/>
    <cellStyle name="Обычный 15 15 3 5" xfId="647"/>
    <cellStyle name="Обычный 15 15 4" xfId="648"/>
    <cellStyle name="Обычный 15 15 4 2" xfId="649"/>
    <cellStyle name="Обычный 15 15 4 2 2" xfId="650"/>
    <cellStyle name="Обычный 15 15 4 2 2 2" xfId="651"/>
    <cellStyle name="Обычный 15 15 4 2 2 2 2" xfId="652"/>
    <cellStyle name="Обычный 15 15 4 2 2 3" xfId="653"/>
    <cellStyle name="Обычный 15 15 4 2 3" xfId="654"/>
    <cellStyle name="Обычный 15 15 4 2 3 2" xfId="655"/>
    <cellStyle name="Обычный 15 15 4 2 4" xfId="656"/>
    <cellStyle name="Обычный 15 15 4 3" xfId="657"/>
    <cellStyle name="Обычный 15 15 4 3 2" xfId="658"/>
    <cellStyle name="Обычный 15 15 4 3 2 2" xfId="659"/>
    <cellStyle name="Обычный 15 15 4 3 3" xfId="660"/>
    <cellStyle name="Обычный 15 15 4 4" xfId="661"/>
    <cellStyle name="Обычный 15 15 4 4 2" xfId="662"/>
    <cellStyle name="Обычный 15 15 4 5" xfId="663"/>
    <cellStyle name="Обычный 15 15 5" xfId="664"/>
    <cellStyle name="Обычный 15 15 5 2" xfId="665"/>
    <cellStyle name="Обычный 15 15 5 2 2" xfId="666"/>
    <cellStyle name="Обычный 15 15 5 2 2 2" xfId="667"/>
    <cellStyle name="Обычный 15 15 5 2 3" xfId="668"/>
    <cellStyle name="Обычный 15 15 5 3" xfId="669"/>
    <cellStyle name="Обычный 15 15 5 3 2" xfId="670"/>
    <cellStyle name="Обычный 15 15 5 4" xfId="671"/>
    <cellStyle name="Обычный 15 15 6" xfId="672"/>
    <cellStyle name="Обычный 15 15 6 2" xfId="673"/>
    <cellStyle name="Обычный 15 15 6 2 2" xfId="674"/>
    <cellStyle name="Обычный 15 15 6 3" xfId="675"/>
    <cellStyle name="Обычный 15 15 7" xfId="676"/>
    <cellStyle name="Обычный 15 15 7 2" xfId="677"/>
    <cellStyle name="Обычный 15 15 8" xfId="678"/>
    <cellStyle name="Обычный 15 16" xfId="679"/>
    <cellStyle name="Обычный 15 16 2" xfId="680"/>
    <cellStyle name="Обычный 15 16 2 2" xfId="681"/>
    <cellStyle name="Обычный 15 16 2 2 2" xfId="682"/>
    <cellStyle name="Обычный 15 16 2 2 2 2" xfId="683"/>
    <cellStyle name="Обычный 15 16 2 2 2 2 2" xfId="684"/>
    <cellStyle name="Обычный 15 16 2 2 2 2 2 2" xfId="685"/>
    <cellStyle name="Обычный 15 16 2 2 2 2 3" xfId="686"/>
    <cellStyle name="Обычный 15 16 2 2 2 3" xfId="687"/>
    <cellStyle name="Обычный 15 16 2 2 2 3 2" xfId="688"/>
    <cellStyle name="Обычный 15 16 2 2 2 4" xfId="689"/>
    <cellStyle name="Обычный 15 16 2 2 3" xfId="690"/>
    <cellStyle name="Обычный 15 16 2 2 3 2" xfId="691"/>
    <cellStyle name="Обычный 15 16 2 2 3 2 2" xfId="692"/>
    <cellStyle name="Обычный 15 16 2 2 3 3" xfId="693"/>
    <cellStyle name="Обычный 15 16 2 2 4" xfId="694"/>
    <cellStyle name="Обычный 15 16 2 2 4 2" xfId="695"/>
    <cellStyle name="Обычный 15 16 2 2 5" xfId="696"/>
    <cellStyle name="Обычный 15 16 2 3" xfId="697"/>
    <cellStyle name="Обычный 15 16 2 3 2" xfId="698"/>
    <cellStyle name="Обычный 15 16 2 3 2 2" xfId="699"/>
    <cellStyle name="Обычный 15 16 2 3 2 2 2" xfId="700"/>
    <cellStyle name="Обычный 15 16 2 3 2 2 2 2" xfId="701"/>
    <cellStyle name="Обычный 15 16 2 3 2 2 3" xfId="702"/>
    <cellStyle name="Обычный 15 16 2 3 2 3" xfId="703"/>
    <cellStyle name="Обычный 15 16 2 3 2 3 2" xfId="704"/>
    <cellStyle name="Обычный 15 16 2 3 2 4" xfId="705"/>
    <cellStyle name="Обычный 15 16 2 3 3" xfId="706"/>
    <cellStyle name="Обычный 15 16 2 3 3 2" xfId="707"/>
    <cellStyle name="Обычный 15 16 2 3 3 2 2" xfId="708"/>
    <cellStyle name="Обычный 15 16 2 3 3 3" xfId="709"/>
    <cellStyle name="Обычный 15 16 2 3 4" xfId="710"/>
    <cellStyle name="Обычный 15 16 2 3 4 2" xfId="711"/>
    <cellStyle name="Обычный 15 16 2 3 5" xfId="712"/>
    <cellStyle name="Обычный 15 16 2 4" xfId="713"/>
    <cellStyle name="Обычный 15 16 2 4 2" xfId="714"/>
    <cellStyle name="Обычный 15 16 2 4 2 2" xfId="715"/>
    <cellStyle name="Обычный 15 16 2 4 2 2 2" xfId="716"/>
    <cellStyle name="Обычный 15 16 2 4 2 3" xfId="717"/>
    <cellStyle name="Обычный 15 16 2 4 3" xfId="718"/>
    <cellStyle name="Обычный 15 16 2 4 3 2" xfId="719"/>
    <cellStyle name="Обычный 15 16 2 4 4" xfId="720"/>
    <cellStyle name="Обычный 15 16 2 5" xfId="721"/>
    <cellStyle name="Обычный 15 16 2 5 2" xfId="722"/>
    <cellStyle name="Обычный 15 16 2 5 2 2" xfId="723"/>
    <cellStyle name="Обычный 15 16 2 5 3" xfId="724"/>
    <cellStyle name="Обычный 15 16 2 6" xfId="725"/>
    <cellStyle name="Обычный 15 16 2 6 2" xfId="726"/>
    <cellStyle name="Обычный 15 16 2 7" xfId="727"/>
    <cellStyle name="Обычный 15 16 3" xfId="728"/>
    <cellStyle name="Обычный 15 16 3 2" xfId="729"/>
    <cellStyle name="Обычный 15 16 3 2 2" xfId="730"/>
    <cellStyle name="Обычный 15 16 3 2 2 2" xfId="731"/>
    <cellStyle name="Обычный 15 16 3 2 2 2 2" xfId="732"/>
    <cellStyle name="Обычный 15 16 3 2 2 3" xfId="733"/>
    <cellStyle name="Обычный 15 16 3 2 3" xfId="734"/>
    <cellStyle name="Обычный 15 16 3 2 3 2" xfId="735"/>
    <cellStyle name="Обычный 15 16 3 2 4" xfId="736"/>
    <cellStyle name="Обычный 15 16 3 3" xfId="737"/>
    <cellStyle name="Обычный 15 16 3 3 2" xfId="738"/>
    <cellStyle name="Обычный 15 16 3 3 2 2" xfId="739"/>
    <cellStyle name="Обычный 15 16 3 3 3" xfId="740"/>
    <cellStyle name="Обычный 15 16 3 4" xfId="741"/>
    <cellStyle name="Обычный 15 16 3 4 2" xfId="742"/>
    <cellStyle name="Обычный 15 16 3 5" xfId="743"/>
    <cellStyle name="Обычный 15 16 4" xfId="744"/>
    <cellStyle name="Обычный 15 16 4 2" xfId="745"/>
    <cellStyle name="Обычный 15 16 4 2 2" xfId="746"/>
    <cellStyle name="Обычный 15 16 4 2 2 2" xfId="747"/>
    <cellStyle name="Обычный 15 16 4 2 2 2 2" xfId="748"/>
    <cellStyle name="Обычный 15 16 4 2 2 3" xfId="749"/>
    <cellStyle name="Обычный 15 16 4 2 3" xfId="750"/>
    <cellStyle name="Обычный 15 16 4 2 3 2" xfId="751"/>
    <cellStyle name="Обычный 15 16 4 2 4" xfId="752"/>
    <cellStyle name="Обычный 15 16 4 3" xfId="753"/>
    <cellStyle name="Обычный 15 16 4 3 2" xfId="754"/>
    <cellStyle name="Обычный 15 16 4 3 2 2" xfId="755"/>
    <cellStyle name="Обычный 15 16 4 3 3" xfId="756"/>
    <cellStyle name="Обычный 15 16 4 4" xfId="757"/>
    <cellStyle name="Обычный 15 16 4 4 2" xfId="758"/>
    <cellStyle name="Обычный 15 16 4 5" xfId="759"/>
    <cellStyle name="Обычный 15 16 5" xfId="760"/>
    <cellStyle name="Обычный 15 16 5 2" xfId="761"/>
    <cellStyle name="Обычный 15 16 5 2 2" xfId="762"/>
    <cellStyle name="Обычный 15 16 5 2 2 2" xfId="763"/>
    <cellStyle name="Обычный 15 16 5 2 3" xfId="764"/>
    <cellStyle name="Обычный 15 16 5 3" xfId="765"/>
    <cellStyle name="Обычный 15 16 5 3 2" xfId="766"/>
    <cellStyle name="Обычный 15 16 5 4" xfId="767"/>
    <cellStyle name="Обычный 15 16 6" xfId="768"/>
    <cellStyle name="Обычный 15 16 6 2" xfId="769"/>
    <cellStyle name="Обычный 15 16 6 2 2" xfId="770"/>
    <cellStyle name="Обычный 15 16 6 3" xfId="771"/>
    <cellStyle name="Обычный 15 16 7" xfId="772"/>
    <cellStyle name="Обычный 15 16 7 2" xfId="773"/>
    <cellStyle name="Обычный 15 16 8" xfId="774"/>
    <cellStyle name="Обычный 15 17" xfId="775"/>
    <cellStyle name="Обычный 15 17 2" xfId="776"/>
    <cellStyle name="Обычный 15 17 2 2" xfId="777"/>
    <cellStyle name="Обычный 15 17 2 2 2" xfId="778"/>
    <cellStyle name="Обычный 15 17 2 2 2 2" xfId="779"/>
    <cellStyle name="Обычный 15 17 2 2 2 2 2" xfId="780"/>
    <cellStyle name="Обычный 15 17 2 2 2 2 2 2" xfId="781"/>
    <cellStyle name="Обычный 15 17 2 2 2 2 3" xfId="782"/>
    <cellStyle name="Обычный 15 17 2 2 2 3" xfId="783"/>
    <cellStyle name="Обычный 15 17 2 2 2 3 2" xfId="784"/>
    <cellStyle name="Обычный 15 17 2 2 2 4" xfId="785"/>
    <cellStyle name="Обычный 15 17 2 2 3" xfId="786"/>
    <cellStyle name="Обычный 15 17 2 2 3 2" xfId="787"/>
    <cellStyle name="Обычный 15 17 2 2 3 2 2" xfId="788"/>
    <cellStyle name="Обычный 15 17 2 2 3 3" xfId="789"/>
    <cellStyle name="Обычный 15 17 2 2 4" xfId="790"/>
    <cellStyle name="Обычный 15 17 2 2 4 2" xfId="791"/>
    <cellStyle name="Обычный 15 17 2 2 5" xfId="792"/>
    <cellStyle name="Обычный 15 17 2 3" xfId="793"/>
    <cellStyle name="Обычный 15 17 2 3 2" xfId="794"/>
    <cellStyle name="Обычный 15 17 2 3 2 2" xfId="795"/>
    <cellStyle name="Обычный 15 17 2 3 2 2 2" xfId="796"/>
    <cellStyle name="Обычный 15 17 2 3 2 2 2 2" xfId="797"/>
    <cellStyle name="Обычный 15 17 2 3 2 2 3" xfId="798"/>
    <cellStyle name="Обычный 15 17 2 3 2 3" xfId="799"/>
    <cellStyle name="Обычный 15 17 2 3 2 3 2" xfId="800"/>
    <cellStyle name="Обычный 15 17 2 3 2 4" xfId="801"/>
    <cellStyle name="Обычный 15 17 2 3 3" xfId="802"/>
    <cellStyle name="Обычный 15 17 2 3 3 2" xfId="803"/>
    <cellStyle name="Обычный 15 17 2 3 3 2 2" xfId="804"/>
    <cellStyle name="Обычный 15 17 2 3 3 3" xfId="805"/>
    <cellStyle name="Обычный 15 17 2 3 4" xfId="806"/>
    <cellStyle name="Обычный 15 17 2 3 4 2" xfId="807"/>
    <cellStyle name="Обычный 15 17 2 3 5" xfId="808"/>
    <cellStyle name="Обычный 15 17 2 4" xfId="809"/>
    <cellStyle name="Обычный 15 17 2 4 2" xfId="810"/>
    <cellStyle name="Обычный 15 17 2 4 2 2" xfId="811"/>
    <cellStyle name="Обычный 15 17 2 4 2 2 2" xfId="812"/>
    <cellStyle name="Обычный 15 17 2 4 2 3" xfId="813"/>
    <cellStyle name="Обычный 15 17 2 4 3" xfId="814"/>
    <cellStyle name="Обычный 15 17 2 4 3 2" xfId="815"/>
    <cellStyle name="Обычный 15 17 2 4 4" xfId="816"/>
    <cellStyle name="Обычный 15 17 2 5" xfId="817"/>
    <cellStyle name="Обычный 15 17 2 5 2" xfId="818"/>
    <cellStyle name="Обычный 15 17 2 5 2 2" xfId="819"/>
    <cellStyle name="Обычный 15 17 2 5 3" xfId="820"/>
    <cellStyle name="Обычный 15 17 2 6" xfId="821"/>
    <cellStyle name="Обычный 15 17 2 6 2" xfId="822"/>
    <cellStyle name="Обычный 15 17 2 7" xfId="823"/>
    <cellStyle name="Обычный 15 17 3" xfId="824"/>
    <cellStyle name="Обычный 15 17 3 2" xfId="825"/>
    <cellStyle name="Обычный 15 17 3 2 2" xfId="826"/>
    <cellStyle name="Обычный 15 17 3 2 2 2" xfId="827"/>
    <cellStyle name="Обычный 15 17 3 2 2 2 2" xfId="828"/>
    <cellStyle name="Обычный 15 17 3 2 2 3" xfId="829"/>
    <cellStyle name="Обычный 15 17 3 2 3" xfId="830"/>
    <cellStyle name="Обычный 15 17 3 2 3 2" xfId="831"/>
    <cellStyle name="Обычный 15 17 3 2 4" xfId="832"/>
    <cellStyle name="Обычный 15 17 3 3" xfId="833"/>
    <cellStyle name="Обычный 15 17 3 3 2" xfId="834"/>
    <cellStyle name="Обычный 15 17 3 3 2 2" xfId="835"/>
    <cellStyle name="Обычный 15 17 3 3 3" xfId="836"/>
    <cellStyle name="Обычный 15 17 3 4" xfId="837"/>
    <cellStyle name="Обычный 15 17 3 4 2" xfId="838"/>
    <cellStyle name="Обычный 15 17 3 5" xfId="839"/>
    <cellStyle name="Обычный 15 17 4" xfId="840"/>
    <cellStyle name="Обычный 15 17 4 2" xfId="841"/>
    <cellStyle name="Обычный 15 17 4 2 2" xfId="842"/>
    <cellStyle name="Обычный 15 17 4 2 2 2" xfId="843"/>
    <cellStyle name="Обычный 15 17 4 2 2 2 2" xfId="844"/>
    <cellStyle name="Обычный 15 17 4 2 2 3" xfId="845"/>
    <cellStyle name="Обычный 15 17 4 2 3" xfId="846"/>
    <cellStyle name="Обычный 15 17 4 2 3 2" xfId="847"/>
    <cellStyle name="Обычный 15 17 4 2 4" xfId="848"/>
    <cellStyle name="Обычный 15 17 4 3" xfId="849"/>
    <cellStyle name="Обычный 15 17 4 3 2" xfId="850"/>
    <cellStyle name="Обычный 15 17 4 3 2 2" xfId="851"/>
    <cellStyle name="Обычный 15 17 4 3 3" xfId="852"/>
    <cellStyle name="Обычный 15 17 4 4" xfId="853"/>
    <cellStyle name="Обычный 15 17 4 4 2" xfId="854"/>
    <cellStyle name="Обычный 15 17 4 5" xfId="855"/>
    <cellStyle name="Обычный 15 17 5" xfId="856"/>
    <cellStyle name="Обычный 15 17 5 2" xfId="857"/>
    <cellStyle name="Обычный 15 17 5 2 2" xfId="858"/>
    <cellStyle name="Обычный 15 17 5 2 2 2" xfId="859"/>
    <cellStyle name="Обычный 15 17 5 2 3" xfId="860"/>
    <cellStyle name="Обычный 15 17 5 3" xfId="861"/>
    <cellStyle name="Обычный 15 17 5 3 2" xfId="862"/>
    <cellStyle name="Обычный 15 17 5 4" xfId="863"/>
    <cellStyle name="Обычный 15 17 6" xfId="864"/>
    <cellStyle name="Обычный 15 17 6 2" xfId="865"/>
    <cellStyle name="Обычный 15 17 6 2 2" xfId="866"/>
    <cellStyle name="Обычный 15 17 6 3" xfId="867"/>
    <cellStyle name="Обычный 15 17 7" xfId="868"/>
    <cellStyle name="Обычный 15 17 7 2" xfId="869"/>
    <cellStyle name="Обычный 15 17 8" xfId="870"/>
    <cellStyle name="Обычный 15 18" xfId="871"/>
    <cellStyle name="Обычный 15 18 2" xfId="872"/>
    <cellStyle name="Обычный 15 18 2 2" xfId="873"/>
    <cellStyle name="Обычный 15 18 2 2 2" xfId="874"/>
    <cellStyle name="Обычный 15 18 2 2 2 2" xfId="875"/>
    <cellStyle name="Обычный 15 18 2 2 2 2 2" xfId="876"/>
    <cellStyle name="Обычный 15 18 2 2 2 2 2 2" xfId="877"/>
    <cellStyle name="Обычный 15 18 2 2 2 2 3" xfId="878"/>
    <cellStyle name="Обычный 15 18 2 2 2 3" xfId="879"/>
    <cellStyle name="Обычный 15 18 2 2 2 3 2" xfId="880"/>
    <cellStyle name="Обычный 15 18 2 2 2 4" xfId="881"/>
    <cellStyle name="Обычный 15 18 2 2 3" xfId="882"/>
    <cellStyle name="Обычный 15 18 2 2 3 2" xfId="883"/>
    <cellStyle name="Обычный 15 18 2 2 3 2 2" xfId="884"/>
    <cellStyle name="Обычный 15 18 2 2 3 3" xfId="885"/>
    <cellStyle name="Обычный 15 18 2 2 4" xfId="886"/>
    <cellStyle name="Обычный 15 18 2 2 4 2" xfId="887"/>
    <cellStyle name="Обычный 15 18 2 2 5" xfId="888"/>
    <cellStyle name="Обычный 15 18 2 3" xfId="889"/>
    <cellStyle name="Обычный 15 18 2 3 2" xfId="890"/>
    <cellStyle name="Обычный 15 18 2 3 2 2" xfId="891"/>
    <cellStyle name="Обычный 15 18 2 3 2 2 2" xfId="892"/>
    <cellStyle name="Обычный 15 18 2 3 2 2 2 2" xfId="893"/>
    <cellStyle name="Обычный 15 18 2 3 2 2 3" xfId="894"/>
    <cellStyle name="Обычный 15 18 2 3 2 3" xfId="895"/>
    <cellStyle name="Обычный 15 18 2 3 2 3 2" xfId="896"/>
    <cellStyle name="Обычный 15 18 2 3 2 4" xfId="897"/>
    <cellStyle name="Обычный 15 18 2 3 3" xfId="898"/>
    <cellStyle name="Обычный 15 18 2 3 3 2" xfId="899"/>
    <cellStyle name="Обычный 15 18 2 3 3 2 2" xfId="900"/>
    <cellStyle name="Обычный 15 18 2 3 3 3" xfId="901"/>
    <cellStyle name="Обычный 15 18 2 3 4" xfId="902"/>
    <cellStyle name="Обычный 15 18 2 3 4 2" xfId="903"/>
    <cellStyle name="Обычный 15 18 2 3 5" xfId="904"/>
    <cellStyle name="Обычный 15 18 2 4" xfId="905"/>
    <cellStyle name="Обычный 15 18 2 4 2" xfId="906"/>
    <cellStyle name="Обычный 15 18 2 4 2 2" xfId="907"/>
    <cellStyle name="Обычный 15 18 2 4 2 2 2" xfId="908"/>
    <cellStyle name="Обычный 15 18 2 4 2 3" xfId="909"/>
    <cellStyle name="Обычный 15 18 2 4 3" xfId="910"/>
    <cellStyle name="Обычный 15 18 2 4 3 2" xfId="911"/>
    <cellStyle name="Обычный 15 18 2 4 4" xfId="912"/>
    <cellStyle name="Обычный 15 18 2 5" xfId="913"/>
    <cellStyle name="Обычный 15 18 2 5 2" xfId="914"/>
    <cellStyle name="Обычный 15 18 2 5 2 2" xfId="915"/>
    <cellStyle name="Обычный 15 18 2 5 3" xfId="916"/>
    <cellStyle name="Обычный 15 18 2 6" xfId="917"/>
    <cellStyle name="Обычный 15 18 2 6 2" xfId="918"/>
    <cellStyle name="Обычный 15 18 2 7" xfId="919"/>
    <cellStyle name="Обычный 15 18 3" xfId="920"/>
    <cellStyle name="Обычный 15 18 3 2" xfId="921"/>
    <cellStyle name="Обычный 15 18 3 2 2" xfId="922"/>
    <cellStyle name="Обычный 15 18 3 2 2 2" xfId="923"/>
    <cellStyle name="Обычный 15 18 3 2 2 2 2" xfId="924"/>
    <cellStyle name="Обычный 15 18 3 2 2 3" xfId="925"/>
    <cellStyle name="Обычный 15 18 3 2 3" xfId="926"/>
    <cellStyle name="Обычный 15 18 3 2 3 2" xfId="927"/>
    <cellStyle name="Обычный 15 18 3 2 4" xfId="928"/>
    <cellStyle name="Обычный 15 18 3 3" xfId="929"/>
    <cellStyle name="Обычный 15 18 3 3 2" xfId="930"/>
    <cellStyle name="Обычный 15 18 3 3 2 2" xfId="931"/>
    <cellStyle name="Обычный 15 18 3 3 3" xfId="932"/>
    <cellStyle name="Обычный 15 18 3 4" xfId="933"/>
    <cellStyle name="Обычный 15 18 3 4 2" xfId="934"/>
    <cellStyle name="Обычный 15 18 3 5" xfId="935"/>
    <cellStyle name="Обычный 15 18 4" xfId="936"/>
    <cellStyle name="Обычный 15 18 4 2" xfId="937"/>
    <cellStyle name="Обычный 15 18 4 2 2" xfId="938"/>
    <cellStyle name="Обычный 15 18 4 2 2 2" xfId="939"/>
    <cellStyle name="Обычный 15 18 4 2 2 2 2" xfId="940"/>
    <cellStyle name="Обычный 15 18 4 2 2 3" xfId="941"/>
    <cellStyle name="Обычный 15 18 4 2 3" xfId="942"/>
    <cellStyle name="Обычный 15 18 4 2 3 2" xfId="943"/>
    <cellStyle name="Обычный 15 18 4 2 4" xfId="944"/>
    <cellStyle name="Обычный 15 18 4 3" xfId="945"/>
    <cellStyle name="Обычный 15 18 4 3 2" xfId="946"/>
    <cellStyle name="Обычный 15 18 4 3 2 2" xfId="947"/>
    <cellStyle name="Обычный 15 18 4 3 3" xfId="948"/>
    <cellStyle name="Обычный 15 18 4 4" xfId="949"/>
    <cellStyle name="Обычный 15 18 4 4 2" xfId="950"/>
    <cellStyle name="Обычный 15 18 4 5" xfId="951"/>
    <cellStyle name="Обычный 15 18 5" xfId="952"/>
    <cellStyle name="Обычный 15 18 5 2" xfId="953"/>
    <cellStyle name="Обычный 15 18 5 2 2" xfId="954"/>
    <cellStyle name="Обычный 15 18 5 2 2 2" xfId="955"/>
    <cellStyle name="Обычный 15 18 5 2 3" xfId="956"/>
    <cellStyle name="Обычный 15 18 5 3" xfId="957"/>
    <cellStyle name="Обычный 15 18 5 3 2" xfId="958"/>
    <cellStyle name="Обычный 15 18 5 4" xfId="959"/>
    <cellStyle name="Обычный 15 18 6" xfId="960"/>
    <cellStyle name="Обычный 15 18 6 2" xfId="961"/>
    <cellStyle name="Обычный 15 18 6 2 2" xfId="962"/>
    <cellStyle name="Обычный 15 18 6 3" xfId="963"/>
    <cellStyle name="Обычный 15 18 7" xfId="964"/>
    <cellStyle name="Обычный 15 18 7 2" xfId="965"/>
    <cellStyle name="Обычный 15 18 8" xfId="966"/>
    <cellStyle name="Обычный 15 19" xfId="967"/>
    <cellStyle name="Обычный 15 19 2" xfId="968"/>
    <cellStyle name="Обычный 15 19 2 2" xfId="969"/>
    <cellStyle name="Обычный 15 19 2 2 2" xfId="970"/>
    <cellStyle name="Обычный 15 19 2 2 2 2" xfId="971"/>
    <cellStyle name="Обычный 15 19 2 2 2 2 2" xfId="972"/>
    <cellStyle name="Обычный 15 19 2 2 2 2 2 2" xfId="973"/>
    <cellStyle name="Обычный 15 19 2 2 2 2 3" xfId="974"/>
    <cellStyle name="Обычный 15 19 2 2 2 3" xfId="975"/>
    <cellStyle name="Обычный 15 19 2 2 2 3 2" xfId="976"/>
    <cellStyle name="Обычный 15 19 2 2 2 4" xfId="977"/>
    <cellStyle name="Обычный 15 19 2 2 3" xfId="978"/>
    <cellStyle name="Обычный 15 19 2 2 3 2" xfId="979"/>
    <cellStyle name="Обычный 15 19 2 2 3 2 2" xfId="980"/>
    <cellStyle name="Обычный 15 19 2 2 3 3" xfId="981"/>
    <cellStyle name="Обычный 15 19 2 2 4" xfId="982"/>
    <cellStyle name="Обычный 15 19 2 2 4 2" xfId="983"/>
    <cellStyle name="Обычный 15 19 2 2 5" xfId="984"/>
    <cellStyle name="Обычный 15 19 2 3" xfId="985"/>
    <cellStyle name="Обычный 15 19 2 3 2" xfId="986"/>
    <cellStyle name="Обычный 15 19 2 3 2 2" xfId="987"/>
    <cellStyle name="Обычный 15 19 2 3 2 2 2" xfId="988"/>
    <cellStyle name="Обычный 15 19 2 3 2 2 2 2" xfId="989"/>
    <cellStyle name="Обычный 15 19 2 3 2 2 3" xfId="990"/>
    <cellStyle name="Обычный 15 19 2 3 2 3" xfId="991"/>
    <cellStyle name="Обычный 15 19 2 3 2 3 2" xfId="992"/>
    <cellStyle name="Обычный 15 19 2 3 2 4" xfId="993"/>
    <cellStyle name="Обычный 15 19 2 3 3" xfId="994"/>
    <cellStyle name="Обычный 15 19 2 3 3 2" xfId="995"/>
    <cellStyle name="Обычный 15 19 2 3 3 2 2" xfId="996"/>
    <cellStyle name="Обычный 15 19 2 3 3 3" xfId="997"/>
    <cellStyle name="Обычный 15 19 2 3 4" xfId="998"/>
    <cellStyle name="Обычный 15 19 2 3 4 2" xfId="999"/>
    <cellStyle name="Обычный 15 19 2 3 5" xfId="1000"/>
    <cellStyle name="Обычный 15 19 2 4" xfId="1001"/>
    <cellStyle name="Обычный 15 19 2 4 2" xfId="1002"/>
    <cellStyle name="Обычный 15 19 2 4 2 2" xfId="1003"/>
    <cellStyle name="Обычный 15 19 2 4 2 2 2" xfId="1004"/>
    <cellStyle name="Обычный 15 19 2 4 2 3" xfId="1005"/>
    <cellStyle name="Обычный 15 19 2 4 3" xfId="1006"/>
    <cellStyle name="Обычный 15 19 2 4 3 2" xfId="1007"/>
    <cellStyle name="Обычный 15 19 2 4 4" xfId="1008"/>
    <cellStyle name="Обычный 15 19 2 5" xfId="1009"/>
    <cellStyle name="Обычный 15 19 2 5 2" xfId="1010"/>
    <cellStyle name="Обычный 15 19 2 5 2 2" xfId="1011"/>
    <cellStyle name="Обычный 15 19 2 5 3" xfId="1012"/>
    <cellStyle name="Обычный 15 19 2 6" xfId="1013"/>
    <cellStyle name="Обычный 15 19 2 6 2" xfId="1014"/>
    <cellStyle name="Обычный 15 19 2 7" xfId="1015"/>
    <cellStyle name="Обычный 15 19 3" xfId="1016"/>
    <cellStyle name="Обычный 15 19 3 2" xfId="1017"/>
    <cellStyle name="Обычный 15 19 3 2 2" xfId="1018"/>
    <cellStyle name="Обычный 15 19 3 2 2 2" xfId="1019"/>
    <cellStyle name="Обычный 15 19 3 2 2 2 2" xfId="1020"/>
    <cellStyle name="Обычный 15 19 3 2 2 3" xfId="1021"/>
    <cellStyle name="Обычный 15 19 3 2 3" xfId="1022"/>
    <cellStyle name="Обычный 15 19 3 2 3 2" xfId="1023"/>
    <cellStyle name="Обычный 15 19 3 2 4" xfId="1024"/>
    <cellStyle name="Обычный 15 19 3 3" xfId="1025"/>
    <cellStyle name="Обычный 15 19 3 3 2" xfId="1026"/>
    <cellStyle name="Обычный 15 19 3 3 2 2" xfId="1027"/>
    <cellStyle name="Обычный 15 19 3 3 3" xfId="1028"/>
    <cellStyle name="Обычный 15 19 3 4" xfId="1029"/>
    <cellStyle name="Обычный 15 19 3 4 2" xfId="1030"/>
    <cellStyle name="Обычный 15 19 3 5" xfId="1031"/>
    <cellStyle name="Обычный 15 19 4" xfId="1032"/>
    <cellStyle name="Обычный 15 19 4 2" xfId="1033"/>
    <cellStyle name="Обычный 15 19 4 2 2" xfId="1034"/>
    <cellStyle name="Обычный 15 19 4 2 2 2" xfId="1035"/>
    <cellStyle name="Обычный 15 19 4 2 2 2 2" xfId="1036"/>
    <cellStyle name="Обычный 15 19 4 2 2 3" xfId="1037"/>
    <cellStyle name="Обычный 15 19 4 2 3" xfId="1038"/>
    <cellStyle name="Обычный 15 19 4 2 3 2" xfId="1039"/>
    <cellStyle name="Обычный 15 19 4 2 4" xfId="1040"/>
    <cellStyle name="Обычный 15 19 4 3" xfId="1041"/>
    <cellStyle name="Обычный 15 19 4 3 2" xfId="1042"/>
    <cellStyle name="Обычный 15 19 4 3 2 2" xfId="1043"/>
    <cellStyle name="Обычный 15 19 4 3 3" xfId="1044"/>
    <cellStyle name="Обычный 15 19 4 4" xfId="1045"/>
    <cellStyle name="Обычный 15 19 4 4 2" xfId="1046"/>
    <cellStyle name="Обычный 15 19 4 5" xfId="1047"/>
    <cellStyle name="Обычный 15 19 5" xfId="1048"/>
    <cellStyle name="Обычный 15 19 5 2" xfId="1049"/>
    <cellStyle name="Обычный 15 19 5 2 2" xfId="1050"/>
    <cellStyle name="Обычный 15 19 5 2 2 2" xfId="1051"/>
    <cellStyle name="Обычный 15 19 5 2 3" xfId="1052"/>
    <cellStyle name="Обычный 15 19 5 3" xfId="1053"/>
    <cellStyle name="Обычный 15 19 5 3 2" xfId="1054"/>
    <cellStyle name="Обычный 15 19 5 4" xfId="1055"/>
    <cellStyle name="Обычный 15 19 6" xfId="1056"/>
    <cellStyle name="Обычный 15 19 6 2" xfId="1057"/>
    <cellStyle name="Обычный 15 19 6 2 2" xfId="1058"/>
    <cellStyle name="Обычный 15 19 6 3" xfId="1059"/>
    <cellStyle name="Обычный 15 19 7" xfId="1060"/>
    <cellStyle name="Обычный 15 19 7 2" xfId="1061"/>
    <cellStyle name="Обычный 15 19 8" xfId="1062"/>
    <cellStyle name="Обычный 15 2" xfId="1063"/>
    <cellStyle name="Обычный 15 2 2" xfId="1064"/>
    <cellStyle name="Обычный 15 2 2 2" xfId="1065"/>
    <cellStyle name="Обычный 15 2 2 2 2" xfId="1066"/>
    <cellStyle name="Обычный 15 2 2 2 2 2" xfId="1067"/>
    <cellStyle name="Обычный 15 2 2 2 2 2 2" xfId="1068"/>
    <cellStyle name="Обычный 15 2 2 2 2 2 2 2" xfId="1069"/>
    <cellStyle name="Обычный 15 2 2 2 2 2 3" xfId="1070"/>
    <cellStyle name="Обычный 15 2 2 2 2 3" xfId="1071"/>
    <cellStyle name="Обычный 15 2 2 2 2 3 2" xfId="1072"/>
    <cellStyle name="Обычный 15 2 2 2 2 4" xfId="1073"/>
    <cellStyle name="Обычный 15 2 2 2 3" xfId="1074"/>
    <cellStyle name="Обычный 15 2 2 2 3 2" xfId="1075"/>
    <cellStyle name="Обычный 15 2 2 2 3 2 2" xfId="1076"/>
    <cellStyle name="Обычный 15 2 2 2 3 3" xfId="1077"/>
    <cellStyle name="Обычный 15 2 2 2 4" xfId="1078"/>
    <cellStyle name="Обычный 15 2 2 2 4 2" xfId="1079"/>
    <cellStyle name="Обычный 15 2 2 2 5" xfId="1080"/>
    <cellStyle name="Обычный 15 2 2 3" xfId="1081"/>
    <cellStyle name="Обычный 15 2 2 3 2" xfId="1082"/>
    <cellStyle name="Обычный 15 2 2 3 2 2" xfId="1083"/>
    <cellStyle name="Обычный 15 2 2 3 2 2 2" xfId="1084"/>
    <cellStyle name="Обычный 15 2 2 3 2 2 2 2" xfId="1085"/>
    <cellStyle name="Обычный 15 2 2 3 2 2 3" xfId="1086"/>
    <cellStyle name="Обычный 15 2 2 3 2 3" xfId="1087"/>
    <cellStyle name="Обычный 15 2 2 3 2 3 2" xfId="1088"/>
    <cellStyle name="Обычный 15 2 2 3 2 4" xfId="1089"/>
    <cellStyle name="Обычный 15 2 2 3 3" xfId="1090"/>
    <cellStyle name="Обычный 15 2 2 3 3 2" xfId="1091"/>
    <cellStyle name="Обычный 15 2 2 3 3 2 2" xfId="1092"/>
    <cellStyle name="Обычный 15 2 2 3 3 3" xfId="1093"/>
    <cellStyle name="Обычный 15 2 2 3 4" xfId="1094"/>
    <cellStyle name="Обычный 15 2 2 3 4 2" xfId="1095"/>
    <cellStyle name="Обычный 15 2 2 3 5" xfId="1096"/>
    <cellStyle name="Обычный 15 2 2 4" xfId="1097"/>
    <cellStyle name="Обычный 15 2 2 4 2" xfId="1098"/>
    <cellStyle name="Обычный 15 2 2 4 2 2" xfId="1099"/>
    <cellStyle name="Обычный 15 2 2 4 2 2 2" xfId="1100"/>
    <cellStyle name="Обычный 15 2 2 4 2 3" xfId="1101"/>
    <cellStyle name="Обычный 15 2 2 4 3" xfId="1102"/>
    <cellStyle name="Обычный 15 2 2 4 3 2" xfId="1103"/>
    <cellStyle name="Обычный 15 2 2 4 4" xfId="1104"/>
    <cellStyle name="Обычный 15 2 2 5" xfId="1105"/>
    <cellStyle name="Обычный 15 2 2 5 2" xfId="1106"/>
    <cellStyle name="Обычный 15 2 2 5 2 2" xfId="1107"/>
    <cellStyle name="Обычный 15 2 2 5 3" xfId="1108"/>
    <cellStyle name="Обычный 15 2 2 6" xfId="1109"/>
    <cellStyle name="Обычный 15 2 2 6 2" xfId="1110"/>
    <cellStyle name="Обычный 15 2 2 7" xfId="1111"/>
    <cellStyle name="Обычный 15 2 3" xfId="1112"/>
    <cellStyle name="Обычный 15 2 3 2" xfId="1113"/>
    <cellStyle name="Обычный 15 2 3 2 2" xfId="1114"/>
    <cellStyle name="Обычный 15 2 3 2 2 2" xfId="1115"/>
    <cellStyle name="Обычный 15 2 3 2 2 2 2" xfId="1116"/>
    <cellStyle name="Обычный 15 2 3 2 2 3" xfId="1117"/>
    <cellStyle name="Обычный 15 2 3 2 3" xfId="1118"/>
    <cellStyle name="Обычный 15 2 3 2 3 2" xfId="1119"/>
    <cellStyle name="Обычный 15 2 3 2 4" xfId="1120"/>
    <cellStyle name="Обычный 15 2 3 3" xfId="1121"/>
    <cellStyle name="Обычный 15 2 3 3 2" xfId="1122"/>
    <cellStyle name="Обычный 15 2 3 3 2 2" xfId="1123"/>
    <cellStyle name="Обычный 15 2 3 3 3" xfId="1124"/>
    <cellStyle name="Обычный 15 2 3 4" xfId="1125"/>
    <cellStyle name="Обычный 15 2 3 4 2" xfId="1126"/>
    <cellStyle name="Обычный 15 2 3 5" xfId="1127"/>
    <cellStyle name="Обычный 15 2 4" xfId="1128"/>
    <cellStyle name="Обычный 15 2 4 2" xfId="1129"/>
    <cellStyle name="Обычный 15 2 4 2 2" xfId="1130"/>
    <cellStyle name="Обычный 15 2 4 2 2 2" xfId="1131"/>
    <cellStyle name="Обычный 15 2 4 2 2 2 2" xfId="1132"/>
    <cellStyle name="Обычный 15 2 4 2 2 3" xfId="1133"/>
    <cellStyle name="Обычный 15 2 4 2 3" xfId="1134"/>
    <cellStyle name="Обычный 15 2 4 2 3 2" xfId="1135"/>
    <cellStyle name="Обычный 15 2 4 2 4" xfId="1136"/>
    <cellStyle name="Обычный 15 2 4 3" xfId="1137"/>
    <cellStyle name="Обычный 15 2 4 3 2" xfId="1138"/>
    <cellStyle name="Обычный 15 2 4 3 2 2" xfId="1139"/>
    <cellStyle name="Обычный 15 2 4 3 3" xfId="1140"/>
    <cellStyle name="Обычный 15 2 4 4" xfId="1141"/>
    <cellStyle name="Обычный 15 2 4 4 2" xfId="1142"/>
    <cellStyle name="Обычный 15 2 4 5" xfId="1143"/>
    <cellStyle name="Обычный 15 2 5" xfId="1144"/>
    <cellStyle name="Обычный 15 2 5 2" xfId="1145"/>
    <cellStyle name="Обычный 15 2 5 2 2" xfId="1146"/>
    <cellStyle name="Обычный 15 2 5 2 2 2" xfId="1147"/>
    <cellStyle name="Обычный 15 2 5 2 3" xfId="1148"/>
    <cellStyle name="Обычный 15 2 5 3" xfId="1149"/>
    <cellStyle name="Обычный 15 2 5 3 2" xfId="1150"/>
    <cellStyle name="Обычный 15 2 5 4" xfId="1151"/>
    <cellStyle name="Обычный 15 2 6" xfId="1152"/>
    <cellStyle name="Обычный 15 2 6 2" xfId="1153"/>
    <cellStyle name="Обычный 15 2 6 2 2" xfId="1154"/>
    <cellStyle name="Обычный 15 2 6 3" xfId="1155"/>
    <cellStyle name="Обычный 15 2 7" xfId="1156"/>
    <cellStyle name="Обычный 15 2 7 2" xfId="1157"/>
    <cellStyle name="Обычный 15 2 8" xfId="1158"/>
    <cellStyle name="Обычный 15 20" xfId="1159"/>
    <cellStyle name="Обычный 15 20 2" xfId="1160"/>
    <cellStyle name="Обычный 15 20 2 2" xfId="1161"/>
    <cellStyle name="Обычный 15 20 2 2 2" xfId="1162"/>
    <cellStyle name="Обычный 15 20 2 2 2 2" xfId="1163"/>
    <cellStyle name="Обычный 15 20 2 2 2 2 2" xfId="1164"/>
    <cellStyle name="Обычный 15 20 2 2 2 2 2 2" xfId="1165"/>
    <cellStyle name="Обычный 15 20 2 2 2 2 3" xfId="1166"/>
    <cellStyle name="Обычный 15 20 2 2 2 3" xfId="1167"/>
    <cellStyle name="Обычный 15 20 2 2 2 3 2" xfId="1168"/>
    <cellStyle name="Обычный 15 20 2 2 2 4" xfId="1169"/>
    <cellStyle name="Обычный 15 20 2 2 3" xfId="1170"/>
    <cellStyle name="Обычный 15 20 2 2 3 2" xfId="1171"/>
    <cellStyle name="Обычный 15 20 2 2 3 2 2" xfId="1172"/>
    <cellStyle name="Обычный 15 20 2 2 3 3" xfId="1173"/>
    <cellStyle name="Обычный 15 20 2 2 4" xfId="1174"/>
    <cellStyle name="Обычный 15 20 2 2 4 2" xfId="1175"/>
    <cellStyle name="Обычный 15 20 2 2 5" xfId="1176"/>
    <cellStyle name="Обычный 15 20 2 3" xfId="1177"/>
    <cellStyle name="Обычный 15 20 2 3 2" xfId="1178"/>
    <cellStyle name="Обычный 15 20 2 3 2 2" xfId="1179"/>
    <cellStyle name="Обычный 15 20 2 3 2 2 2" xfId="1180"/>
    <cellStyle name="Обычный 15 20 2 3 2 2 2 2" xfId="1181"/>
    <cellStyle name="Обычный 15 20 2 3 2 2 3" xfId="1182"/>
    <cellStyle name="Обычный 15 20 2 3 2 3" xfId="1183"/>
    <cellStyle name="Обычный 15 20 2 3 2 3 2" xfId="1184"/>
    <cellStyle name="Обычный 15 20 2 3 2 4" xfId="1185"/>
    <cellStyle name="Обычный 15 20 2 3 3" xfId="1186"/>
    <cellStyle name="Обычный 15 20 2 3 3 2" xfId="1187"/>
    <cellStyle name="Обычный 15 20 2 3 3 2 2" xfId="1188"/>
    <cellStyle name="Обычный 15 20 2 3 3 3" xfId="1189"/>
    <cellStyle name="Обычный 15 20 2 3 4" xfId="1190"/>
    <cellStyle name="Обычный 15 20 2 3 4 2" xfId="1191"/>
    <cellStyle name="Обычный 15 20 2 3 5" xfId="1192"/>
    <cellStyle name="Обычный 15 20 2 4" xfId="1193"/>
    <cellStyle name="Обычный 15 20 2 4 2" xfId="1194"/>
    <cellStyle name="Обычный 15 20 2 4 2 2" xfId="1195"/>
    <cellStyle name="Обычный 15 20 2 4 2 2 2" xfId="1196"/>
    <cellStyle name="Обычный 15 20 2 4 2 3" xfId="1197"/>
    <cellStyle name="Обычный 15 20 2 4 3" xfId="1198"/>
    <cellStyle name="Обычный 15 20 2 4 3 2" xfId="1199"/>
    <cellStyle name="Обычный 15 20 2 4 4" xfId="1200"/>
    <cellStyle name="Обычный 15 20 2 5" xfId="1201"/>
    <cellStyle name="Обычный 15 20 2 5 2" xfId="1202"/>
    <cellStyle name="Обычный 15 20 2 5 2 2" xfId="1203"/>
    <cellStyle name="Обычный 15 20 2 5 3" xfId="1204"/>
    <cellStyle name="Обычный 15 20 2 6" xfId="1205"/>
    <cellStyle name="Обычный 15 20 2 6 2" xfId="1206"/>
    <cellStyle name="Обычный 15 20 2 7" xfId="1207"/>
    <cellStyle name="Обычный 15 20 3" xfId="1208"/>
    <cellStyle name="Обычный 15 20 3 2" xfId="1209"/>
    <cellStyle name="Обычный 15 20 3 2 2" xfId="1210"/>
    <cellStyle name="Обычный 15 20 3 2 2 2" xfId="1211"/>
    <cellStyle name="Обычный 15 20 3 2 2 2 2" xfId="1212"/>
    <cellStyle name="Обычный 15 20 3 2 2 3" xfId="1213"/>
    <cellStyle name="Обычный 15 20 3 2 3" xfId="1214"/>
    <cellStyle name="Обычный 15 20 3 2 3 2" xfId="1215"/>
    <cellStyle name="Обычный 15 20 3 2 4" xfId="1216"/>
    <cellStyle name="Обычный 15 20 3 3" xfId="1217"/>
    <cellStyle name="Обычный 15 20 3 3 2" xfId="1218"/>
    <cellStyle name="Обычный 15 20 3 3 2 2" xfId="1219"/>
    <cellStyle name="Обычный 15 20 3 3 3" xfId="1220"/>
    <cellStyle name="Обычный 15 20 3 4" xfId="1221"/>
    <cellStyle name="Обычный 15 20 3 4 2" xfId="1222"/>
    <cellStyle name="Обычный 15 20 3 5" xfId="1223"/>
    <cellStyle name="Обычный 15 20 4" xfId="1224"/>
    <cellStyle name="Обычный 15 20 4 2" xfId="1225"/>
    <cellStyle name="Обычный 15 20 4 2 2" xfId="1226"/>
    <cellStyle name="Обычный 15 20 4 2 2 2" xfId="1227"/>
    <cellStyle name="Обычный 15 20 4 2 2 2 2" xfId="1228"/>
    <cellStyle name="Обычный 15 20 4 2 2 3" xfId="1229"/>
    <cellStyle name="Обычный 15 20 4 2 3" xfId="1230"/>
    <cellStyle name="Обычный 15 20 4 2 3 2" xfId="1231"/>
    <cellStyle name="Обычный 15 20 4 2 4" xfId="1232"/>
    <cellStyle name="Обычный 15 20 4 3" xfId="1233"/>
    <cellStyle name="Обычный 15 20 4 3 2" xfId="1234"/>
    <cellStyle name="Обычный 15 20 4 3 2 2" xfId="1235"/>
    <cellStyle name="Обычный 15 20 4 3 3" xfId="1236"/>
    <cellStyle name="Обычный 15 20 4 4" xfId="1237"/>
    <cellStyle name="Обычный 15 20 4 4 2" xfId="1238"/>
    <cellStyle name="Обычный 15 20 4 5" xfId="1239"/>
    <cellStyle name="Обычный 15 20 5" xfId="1240"/>
    <cellStyle name="Обычный 15 20 5 2" xfId="1241"/>
    <cellStyle name="Обычный 15 20 5 2 2" xfId="1242"/>
    <cellStyle name="Обычный 15 20 5 2 2 2" xfId="1243"/>
    <cellStyle name="Обычный 15 20 5 2 3" xfId="1244"/>
    <cellStyle name="Обычный 15 20 5 3" xfId="1245"/>
    <cellStyle name="Обычный 15 20 5 3 2" xfId="1246"/>
    <cellStyle name="Обычный 15 20 5 4" xfId="1247"/>
    <cellStyle name="Обычный 15 20 6" xfId="1248"/>
    <cellStyle name="Обычный 15 20 6 2" xfId="1249"/>
    <cellStyle name="Обычный 15 20 6 2 2" xfId="1250"/>
    <cellStyle name="Обычный 15 20 6 3" xfId="1251"/>
    <cellStyle name="Обычный 15 20 7" xfId="1252"/>
    <cellStyle name="Обычный 15 20 7 2" xfId="1253"/>
    <cellStyle name="Обычный 15 20 8" xfId="1254"/>
    <cellStyle name="Обычный 15 21" xfId="1255"/>
    <cellStyle name="Обычный 15 21 2" xfId="1256"/>
    <cellStyle name="Обычный 15 21 2 2" xfId="1257"/>
    <cellStyle name="Обычный 15 21 2 2 2" xfId="1258"/>
    <cellStyle name="Обычный 15 21 2 2 2 2" xfId="1259"/>
    <cellStyle name="Обычный 15 21 2 2 2 2 2" xfId="1260"/>
    <cellStyle name="Обычный 15 21 2 2 2 2 2 2" xfId="1261"/>
    <cellStyle name="Обычный 15 21 2 2 2 2 3" xfId="1262"/>
    <cellStyle name="Обычный 15 21 2 2 2 3" xfId="1263"/>
    <cellStyle name="Обычный 15 21 2 2 2 3 2" xfId="1264"/>
    <cellStyle name="Обычный 15 21 2 2 2 4" xfId="1265"/>
    <cellStyle name="Обычный 15 21 2 2 3" xfId="1266"/>
    <cellStyle name="Обычный 15 21 2 2 3 2" xfId="1267"/>
    <cellStyle name="Обычный 15 21 2 2 3 2 2" xfId="1268"/>
    <cellStyle name="Обычный 15 21 2 2 3 3" xfId="1269"/>
    <cellStyle name="Обычный 15 21 2 2 4" xfId="1270"/>
    <cellStyle name="Обычный 15 21 2 2 4 2" xfId="1271"/>
    <cellStyle name="Обычный 15 21 2 2 5" xfId="1272"/>
    <cellStyle name="Обычный 15 21 2 3" xfId="1273"/>
    <cellStyle name="Обычный 15 21 2 3 2" xfId="1274"/>
    <cellStyle name="Обычный 15 21 2 3 2 2" xfId="1275"/>
    <cellStyle name="Обычный 15 21 2 3 2 2 2" xfId="1276"/>
    <cellStyle name="Обычный 15 21 2 3 2 2 2 2" xfId="1277"/>
    <cellStyle name="Обычный 15 21 2 3 2 2 3" xfId="1278"/>
    <cellStyle name="Обычный 15 21 2 3 2 3" xfId="1279"/>
    <cellStyle name="Обычный 15 21 2 3 2 3 2" xfId="1280"/>
    <cellStyle name="Обычный 15 21 2 3 2 4" xfId="1281"/>
    <cellStyle name="Обычный 15 21 2 3 3" xfId="1282"/>
    <cellStyle name="Обычный 15 21 2 3 3 2" xfId="1283"/>
    <cellStyle name="Обычный 15 21 2 3 3 2 2" xfId="1284"/>
    <cellStyle name="Обычный 15 21 2 3 3 3" xfId="1285"/>
    <cellStyle name="Обычный 15 21 2 3 4" xfId="1286"/>
    <cellStyle name="Обычный 15 21 2 3 4 2" xfId="1287"/>
    <cellStyle name="Обычный 15 21 2 3 5" xfId="1288"/>
    <cellStyle name="Обычный 15 21 2 4" xfId="1289"/>
    <cellStyle name="Обычный 15 21 2 4 2" xfId="1290"/>
    <cellStyle name="Обычный 15 21 2 4 2 2" xfId="1291"/>
    <cellStyle name="Обычный 15 21 2 4 2 2 2" xfId="1292"/>
    <cellStyle name="Обычный 15 21 2 4 2 3" xfId="1293"/>
    <cellStyle name="Обычный 15 21 2 4 3" xfId="1294"/>
    <cellStyle name="Обычный 15 21 2 4 3 2" xfId="1295"/>
    <cellStyle name="Обычный 15 21 2 4 4" xfId="1296"/>
    <cellStyle name="Обычный 15 21 2 5" xfId="1297"/>
    <cellStyle name="Обычный 15 21 2 5 2" xfId="1298"/>
    <cellStyle name="Обычный 15 21 2 5 2 2" xfId="1299"/>
    <cellStyle name="Обычный 15 21 2 5 3" xfId="1300"/>
    <cellStyle name="Обычный 15 21 2 6" xfId="1301"/>
    <cellStyle name="Обычный 15 21 2 6 2" xfId="1302"/>
    <cellStyle name="Обычный 15 21 2 7" xfId="1303"/>
    <cellStyle name="Обычный 15 21 3" xfId="1304"/>
    <cellStyle name="Обычный 15 21 3 2" xfId="1305"/>
    <cellStyle name="Обычный 15 21 3 2 2" xfId="1306"/>
    <cellStyle name="Обычный 15 21 3 2 2 2" xfId="1307"/>
    <cellStyle name="Обычный 15 21 3 2 2 2 2" xfId="1308"/>
    <cellStyle name="Обычный 15 21 3 2 2 3" xfId="1309"/>
    <cellStyle name="Обычный 15 21 3 2 3" xfId="1310"/>
    <cellStyle name="Обычный 15 21 3 2 3 2" xfId="1311"/>
    <cellStyle name="Обычный 15 21 3 2 4" xfId="1312"/>
    <cellStyle name="Обычный 15 21 3 3" xfId="1313"/>
    <cellStyle name="Обычный 15 21 3 3 2" xfId="1314"/>
    <cellStyle name="Обычный 15 21 3 3 2 2" xfId="1315"/>
    <cellStyle name="Обычный 15 21 3 3 3" xfId="1316"/>
    <cellStyle name="Обычный 15 21 3 4" xfId="1317"/>
    <cellStyle name="Обычный 15 21 3 4 2" xfId="1318"/>
    <cellStyle name="Обычный 15 21 3 5" xfId="1319"/>
    <cellStyle name="Обычный 15 21 4" xfId="1320"/>
    <cellStyle name="Обычный 15 21 4 2" xfId="1321"/>
    <cellStyle name="Обычный 15 21 4 2 2" xfId="1322"/>
    <cellStyle name="Обычный 15 21 4 2 2 2" xfId="1323"/>
    <cellStyle name="Обычный 15 21 4 2 2 2 2" xfId="1324"/>
    <cellStyle name="Обычный 15 21 4 2 2 3" xfId="1325"/>
    <cellStyle name="Обычный 15 21 4 2 3" xfId="1326"/>
    <cellStyle name="Обычный 15 21 4 2 3 2" xfId="1327"/>
    <cellStyle name="Обычный 15 21 4 2 4" xfId="1328"/>
    <cellStyle name="Обычный 15 21 4 3" xfId="1329"/>
    <cellStyle name="Обычный 15 21 4 3 2" xfId="1330"/>
    <cellStyle name="Обычный 15 21 4 3 2 2" xfId="1331"/>
    <cellStyle name="Обычный 15 21 4 3 3" xfId="1332"/>
    <cellStyle name="Обычный 15 21 4 4" xfId="1333"/>
    <cellStyle name="Обычный 15 21 4 4 2" xfId="1334"/>
    <cellStyle name="Обычный 15 21 4 5" xfId="1335"/>
    <cellStyle name="Обычный 15 21 5" xfId="1336"/>
    <cellStyle name="Обычный 15 21 5 2" xfId="1337"/>
    <cellStyle name="Обычный 15 21 5 2 2" xfId="1338"/>
    <cellStyle name="Обычный 15 21 5 2 2 2" xfId="1339"/>
    <cellStyle name="Обычный 15 21 5 2 3" xfId="1340"/>
    <cellStyle name="Обычный 15 21 5 3" xfId="1341"/>
    <cellStyle name="Обычный 15 21 5 3 2" xfId="1342"/>
    <cellStyle name="Обычный 15 21 5 4" xfId="1343"/>
    <cellStyle name="Обычный 15 21 6" xfId="1344"/>
    <cellStyle name="Обычный 15 21 6 2" xfId="1345"/>
    <cellStyle name="Обычный 15 21 6 2 2" xfId="1346"/>
    <cellStyle name="Обычный 15 21 6 3" xfId="1347"/>
    <cellStyle name="Обычный 15 21 7" xfId="1348"/>
    <cellStyle name="Обычный 15 21 7 2" xfId="1349"/>
    <cellStyle name="Обычный 15 21 8" xfId="1350"/>
    <cellStyle name="Обычный 15 22" xfId="1351"/>
    <cellStyle name="Обычный 15 22 2" xfId="1352"/>
    <cellStyle name="Обычный 15 22 2 2" xfId="1353"/>
    <cellStyle name="Обычный 15 22 2 2 2" xfId="1354"/>
    <cellStyle name="Обычный 15 22 2 2 2 2" xfId="1355"/>
    <cellStyle name="Обычный 15 22 2 2 2 2 2" xfId="1356"/>
    <cellStyle name="Обычный 15 22 2 2 2 2 2 2" xfId="1357"/>
    <cellStyle name="Обычный 15 22 2 2 2 2 3" xfId="1358"/>
    <cellStyle name="Обычный 15 22 2 2 2 3" xfId="1359"/>
    <cellStyle name="Обычный 15 22 2 2 2 3 2" xfId="1360"/>
    <cellStyle name="Обычный 15 22 2 2 2 4" xfId="1361"/>
    <cellStyle name="Обычный 15 22 2 2 3" xfId="1362"/>
    <cellStyle name="Обычный 15 22 2 2 3 2" xfId="1363"/>
    <cellStyle name="Обычный 15 22 2 2 3 2 2" xfId="1364"/>
    <cellStyle name="Обычный 15 22 2 2 3 3" xfId="1365"/>
    <cellStyle name="Обычный 15 22 2 2 4" xfId="1366"/>
    <cellStyle name="Обычный 15 22 2 2 4 2" xfId="1367"/>
    <cellStyle name="Обычный 15 22 2 2 5" xfId="1368"/>
    <cellStyle name="Обычный 15 22 2 3" xfId="1369"/>
    <cellStyle name="Обычный 15 22 2 3 2" xfId="1370"/>
    <cellStyle name="Обычный 15 22 2 3 2 2" xfId="1371"/>
    <cellStyle name="Обычный 15 22 2 3 2 2 2" xfId="1372"/>
    <cellStyle name="Обычный 15 22 2 3 2 2 2 2" xfId="1373"/>
    <cellStyle name="Обычный 15 22 2 3 2 2 3" xfId="1374"/>
    <cellStyle name="Обычный 15 22 2 3 2 3" xfId="1375"/>
    <cellStyle name="Обычный 15 22 2 3 2 3 2" xfId="1376"/>
    <cellStyle name="Обычный 15 22 2 3 2 4" xfId="1377"/>
    <cellStyle name="Обычный 15 22 2 3 3" xfId="1378"/>
    <cellStyle name="Обычный 15 22 2 3 3 2" xfId="1379"/>
    <cellStyle name="Обычный 15 22 2 3 3 2 2" xfId="1380"/>
    <cellStyle name="Обычный 15 22 2 3 3 3" xfId="1381"/>
    <cellStyle name="Обычный 15 22 2 3 4" xfId="1382"/>
    <cellStyle name="Обычный 15 22 2 3 4 2" xfId="1383"/>
    <cellStyle name="Обычный 15 22 2 3 5" xfId="1384"/>
    <cellStyle name="Обычный 15 22 2 4" xfId="1385"/>
    <cellStyle name="Обычный 15 22 2 4 2" xfId="1386"/>
    <cellStyle name="Обычный 15 22 2 4 2 2" xfId="1387"/>
    <cellStyle name="Обычный 15 22 2 4 2 2 2" xfId="1388"/>
    <cellStyle name="Обычный 15 22 2 4 2 3" xfId="1389"/>
    <cellStyle name="Обычный 15 22 2 4 3" xfId="1390"/>
    <cellStyle name="Обычный 15 22 2 4 3 2" xfId="1391"/>
    <cellStyle name="Обычный 15 22 2 4 4" xfId="1392"/>
    <cellStyle name="Обычный 15 22 2 5" xfId="1393"/>
    <cellStyle name="Обычный 15 22 2 5 2" xfId="1394"/>
    <cellStyle name="Обычный 15 22 2 5 2 2" xfId="1395"/>
    <cellStyle name="Обычный 15 22 2 5 3" xfId="1396"/>
    <cellStyle name="Обычный 15 22 2 6" xfId="1397"/>
    <cellStyle name="Обычный 15 22 2 6 2" xfId="1398"/>
    <cellStyle name="Обычный 15 22 2 7" xfId="1399"/>
    <cellStyle name="Обычный 15 22 3" xfId="1400"/>
    <cellStyle name="Обычный 15 22 3 2" xfId="1401"/>
    <cellStyle name="Обычный 15 22 3 2 2" xfId="1402"/>
    <cellStyle name="Обычный 15 22 3 2 2 2" xfId="1403"/>
    <cellStyle name="Обычный 15 22 3 2 2 2 2" xfId="1404"/>
    <cellStyle name="Обычный 15 22 3 2 2 3" xfId="1405"/>
    <cellStyle name="Обычный 15 22 3 2 3" xfId="1406"/>
    <cellStyle name="Обычный 15 22 3 2 3 2" xfId="1407"/>
    <cellStyle name="Обычный 15 22 3 2 4" xfId="1408"/>
    <cellStyle name="Обычный 15 22 3 3" xfId="1409"/>
    <cellStyle name="Обычный 15 22 3 3 2" xfId="1410"/>
    <cellStyle name="Обычный 15 22 3 3 2 2" xfId="1411"/>
    <cellStyle name="Обычный 15 22 3 3 3" xfId="1412"/>
    <cellStyle name="Обычный 15 22 3 4" xfId="1413"/>
    <cellStyle name="Обычный 15 22 3 4 2" xfId="1414"/>
    <cellStyle name="Обычный 15 22 3 5" xfId="1415"/>
    <cellStyle name="Обычный 15 22 4" xfId="1416"/>
    <cellStyle name="Обычный 15 22 4 2" xfId="1417"/>
    <cellStyle name="Обычный 15 22 4 2 2" xfId="1418"/>
    <cellStyle name="Обычный 15 22 4 2 2 2" xfId="1419"/>
    <cellStyle name="Обычный 15 22 4 2 2 2 2" xfId="1420"/>
    <cellStyle name="Обычный 15 22 4 2 2 3" xfId="1421"/>
    <cellStyle name="Обычный 15 22 4 2 3" xfId="1422"/>
    <cellStyle name="Обычный 15 22 4 2 3 2" xfId="1423"/>
    <cellStyle name="Обычный 15 22 4 2 4" xfId="1424"/>
    <cellStyle name="Обычный 15 22 4 3" xfId="1425"/>
    <cellStyle name="Обычный 15 22 4 3 2" xfId="1426"/>
    <cellStyle name="Обычный 15 22 4 3 2 2" xfId="1427"/>
    <cellStyle name="Обычный 15 22 4 3 3" xfId="1428"/>
    <cellStyle name="Обычный 15 22 4 4" xfId="1429"/>
    <cellStyle name="Обычный 15 22 4 4 2" xfId="1430"/>
    <cellStyle name="Обычный 15 22 4 5" xfId="1431"/>
    <cellStyle name="Обычный 15 22 5" xfId="1432"/>
    <cellStyle name="Обычный 15 22 5 2" xfId="1433"/>
    <cellStyle name="Обычный 15 22 5 2 2" xfId="1434"/>
    <cellStyle name="Обычный 15 22 5 2 2 2" xfId="1435"/>
    <cellStyle name="Обычный 15 22 5 2 3" xfId="1436"/>
    <cellStyle name="Обычный 15 22 5 3" xfId="1437"/>
    <cellStyle name="Обычный 15 22 5 3 2" xfId="1438"/>
    <cellStyle name="Обычный 15 22 5 4" xfId="1439"/>
    <cellStyle name="Обычный 15 22 6" xfId="1440"/>
    <cellStyle name="Обычный 15 22 6 2" xfId="1441"/>
    <cellStyle name="Обычный 15 22 6 2 2" xfId="1442"/>
    <cellStyle name="Обычный 15 22 6 3" xfId="1443"/>
    <cellStyle name="Обычный 15 22 7" xfId="1444"/>
    <cellStyle name="Обычный 15 22 7 2" xfId="1445"/>
    <cellStyle name="Обычный 15 22 8" xfId="1446"/>
    <cellStyle name="Обычный 15 23" xfId="1447"/>
    <cellStyle name="Обычный 15 23 2" xfId="1448"/>
    <cellStyle name="Обычный 15 23 2 2" xfId="1449"/>
    <cellStyle name="Обычный 15 23 2 2 2" xfId="1450"/>
    <cellStyle name="Обычный 15 23 2 2 2 2" xfId="1451"/>
    <cellStyle name="Обычный 15 23 2 2 2 2 2" xfId="1452"/>
    <cellStyle name="Обычный 15 23 2 2 2 2 2 2" xfId="1453"/>
    <cellStyle name="Обычный 15 23 2 2 2 2 3" xfId="1454"/>
    <cellStyle name="Обычный 15 23 2 2 2 3" xfId="1455"/>
    <cellStyle name="Обычный 15 23 2 2 2 3 2" xfId="1456"/>
    <cellStyle name="Обычный 15 23 2 2 2 4" xfId="1457"/>
    <cellStyle name="Обычный 15 23 2 2 3" xfId="1458"/>
    <cellStyle name="Обычный 15 23 2 2 3 2" xfId="1459"/>
    <cellStyle name="Обычный 15 23 2 2 3 2 2" xfId="1460"/>
    <cellStyle name="Обычный 15 23 2 2 3 3" xfId="1461"/>
    <cellStyle name="Обычный 15 23 2 2 4" xfId="1462"/>
    <cellStyle name="Обычный 15 23 2 2 4 2" xfId="1463"/>
    <cellStyle name="Обычный 15 23 2 2 5" xfId="1464"/>
    <cellStyle name="Обычный 15 23 2 3" xfId="1465"/>
    <cellStyle name="Обычный 15 23 2 3 2" xfId="1466"/>
    <cellStyle name="Обычный 15 23 2 3 2 2" xfId="1467"/>
    <cellStyle name="Обычный 15 23 2 3 2 2 2" xfId="1468"/>
    <cellStyle name="Обычный 15 23 2 3 2 2 2 2" xfId="1469"/>
    <cellStyle name="Обычный 15 23 2 3 2 2 3" xfId="1470"/>
    <cellStyle name="Обычный 15 23 2 3 2 3" xfId="1471"/>
    <cellStyle name="Обычный 15 23 2 3 2 3 2" xfId="1472"/>
    <cellStyle name="Обычный 15 23 2 3 2 4" xfId="1473"/>
    <cellStyle name="Обычный 15 23 2 3 3" xfId="1474"/>
    <cellStyle name="Обычный 15 23 2 3 3 2" xfId="1475"/>
    <cellStyle name="Обычный 15 23 2 3 3 2 2" xfId="1476"/>
    <cellStyle name="Обычный 15 23 2 3 3 3" xfId="1477"/>
    <cellStyle name="Обычный 15 23 2 3 4" xfId="1478"/>
    <cellStyle name="Обычный 15 23 2 3 4 2" xfId="1479"/>
    <cellStyle name="Обычный 15 23 2 3 5" xfId="1480"/>
    <cellStyle name="Обычный 15 23 2 4" xfId="1481"/>
    <cellStyle name="Обычный 15 23 2 4 2" xfId="1482"/>
    <cellStyle name="Обычный 15 23 2 4 2 2" xfId="1483"/>
    <cellStyle name="Обычный 15 23 2 4 2 2 2" xfId="1484"/>
    <cellStyle name="Обычный 15 23 2 4 2 3" xfId="1485"/>
    <cellStyle name="Обычный 15 23 2 4 3" xfId="1486"/>
    <cellStyle name="Обычный 15 23 2 4 3 2" xfId="1487"/>
    <cellStyle name="Обычный 15 23 2 4 4" xfId="1488"/>
    <cellStyle name="Обычный 15 23 2 5" xfId="1489"/>
    <cellStyle name="Обычный 15 23 2 5 2" xfId="1490"/>
    <cellStyle name="Обычный 15 23 2 5 2 2" xfId="1491"/>
    <cellStyle name="Обычный 15 23 2 5 3" xfId="1492"/>
    <cellStyle name="Обычный 15 23 2 6" xfId="1493"/>
    <cellStyle name="Обычный 15 23 2 6 2" xfId="1494"/>
    <cellStyle name="Обычный 15 23 2 7" xfId="1495"/>
    <cellStyle name="Обычный 15 23 3" xfId="1496"/>
    <cellStyle name="Обычный 15 23 3 2" xfId="1497"/>
    <cellStyle name="Обычный 15 23 3 2 2" xfId="1498"/>
    <cellStyle name="Обычный 15 23 3 2 2 2" xfId="1499"/>
    <cellStyle name="Обычный 15 23 3 2 2 2 2" xfId="1500"/>
    <cellStyle name="Обычный 15 23 3 2 2 3" xfId="1501"/>
    <cellStyle name="Обычный 15 23 3 2 3" xfId="1502"/>
    <cellStyle name="Обычный 15 23 3 2 3 2" xfId="1503"/>
    <cellStyle name="Обычный 15 23 3 2 4" xfId="1504"/>
    <cellStyle name="Обычный 15 23 3 3" xfId="1505"/>
    <cellStyle name="Обычный 15 23 3 3 2" xfId="1506"/>
    <cellStyle name="Обычный 15 23 3 3 2 2" xfId="1507"/>
    <cellStyle name="Обычный 15 23 3 3 3" xfId="1508"/>
    <cellStyle name="Обычный 15 23 3 4" xfId="1509"/>
    <cellStyle name="Обычный 15 23 3 4 2" xfId="1510"/>
    <cellStyle name="Обычный 15 23 3 5" xfId="1511"/>
    <cellStyle name="Обычный 15 23 4" xfId="1512"/>
    <cellStyle name="Обычный 15 23 4 2" xfId="1513"/>
    <cellStyle name="Обычный 15 23 4 2 2" xfId="1514"/>
    <cellStyle name="Обычный 15 23 4 2 2 2" xfId="1515"/>
    <cellStyle name="Обычный 15 23 4 2 2 2 2" xfId="1516"/>
    <cellStyle name="Обычный 15 23 4 2 2 3" xfId="1517"/>
    <cellStyle name="Обычный 15 23 4 2 3" xfId="1518"/>
    <cellStyle name="Обычный 15 23 4 2 3 2" xfId="1519"/>
    <cellStyle name="Обычный 15 23 4 2 4" xfId="1520"/>
    <cellStyle name="Обычный 15 23 4 3" xfId="1521"/>
    <cellStyle name="Обычный 15 23 4 3 2" xfId="1522"/>
    <cellStyle name="Обычный 15 23 4 3 2 2" xfId="1523"/>
    <cellStyle name="Обычный 15 23 4 3 3" xfId="1524"/>
    <cellStyle name="Обычный 15 23 4 4" xfId="1525"/>
    <cellStyle name="Обычный 15 23 4 4 2" xfId="1526"/>
    <cellStyle name="Обычный 15 23 4 5" xfId="1527"/>
    <cellStyle name="Обычный 15 23 5" xfId="1528"/>
    <cellStyle name="Обычный 15 23 5 2" xfId="1529"/>
    <cellStyle name="Обычный 15 23 5 2 2" xfId="1530"/>
    <cellStyle name="Обычный 15 23 5 2 2 2" xfId="1531"/>
    <cellStyle name="Обычный 15 23 5 2 3" xfId="1532"/>
    <cellStyle name="Обычный 15 23 5 3" xfId="1533"/>
    <cellStyle name="Обычный 15 23 5 3 2" xfId="1534"/>
    <cellStyle name="Обычный 15 23 5 4" xfId="1535"/>
    <cellStyle name="Обычный 15 23 6" xfId="1536"/>
    <cellStyle name="Обычный 15 23 6 2" xfId="1537"/>
    <cellStyle name="Обычный 15 23 6 2 2" xfId="1538"/>
    <cellStyle name="Обычный 15 23 6 3" xfId="1539"/>
    <cellStyle name="Обычный 15 23 7" xfId="1540"/>
    <cellStyle name="Обычный 15 23 7 2" xfId="1541"/>
    <cellStyle name="Обычный 15 23 8" xfId="1542"/>
    <cellStyle name="Обычный 15 24" xfId="1543"/>
    <cellStyle name="Обычный 15 24 2" xfId="1544"/>
    <cellStyle name="Обычный 15 24 2 2" xfId="1545"/>
    <cellStyle name="Обычный 15 24 2 2 2" xfId="1546"/>
    <cellStyle name="Обычный 15 24 2 2 2 2" xfId="1547"/>
    <cellStyle name="Обычный 15 24 2 2 2 2 2" xfId="1548"/>
    <cellStyle name="Обычный 15 24 2 2 2 2 2 2" xfId="1549"/>
    <cellStyle name="Обычный 15 24 2 2 2 2 3" xfId="1550"/>
    <cellStyle name="Обычный 15 24 2 2 2 3" xfId="1551"/>
    <cellStyle name="Обычный 15 24 2 2 2 3 2" xfId="1552"/>
    <cellStyle name="Обычный 15 24 2 2 2 4" xfId="1553"/>
    <cellStyle name="Обычный 15 24 2 2 3" xfId="1554"/>
    <cellStyle name="Обычный 15 24 2 2 3 2" xfId="1555"/>
    <cellStyle name="Обычный 15 24 2 2 3 2 2" xfId="1556"/>
    <cellStyle name="Обычный 15 24 2 2 3 3" xfId="1557"/>
    <cellStyle name="Обычный 15 24 2 2 4" xfId="1558"/>
    <cellStyle name="Обычный 15 24 2 2 4 2" xfId="1559"/>
    <cellStyle name="Обычный 15 24 2 2 5" xfId="1560"/>
    <cellStyle name="Обычный 15 24 2 3" xfId="1561"/>
    <cellStyle name="Обычный 15 24 2 3 2" xfId="1562"/>
    <cellStyle name="Обычный 15 24 2 3 2 2" xfId="1563"/>
    <cellStyle name="Обычный 15 24 2 3 2 2 2" xfId="1564"/>
    <cellStyle name="Обычный 15 24 2 3 2 2 2 2" xfId="1565"/>
    <cellStyle name="Обычный 15 24 2 3 2 2 3" xfId="1566"/>
    <cellStyle name="Обычный 15 24 2 3 2 3" xfId="1567"/>
    <cellStyle name="Обычный 15 24 2 3 2 3 2" xfId="1568"/>
    <cellStyle name="Обычный 15 24 2 3 2 4" xfId="1569"/>
    <cellStyle name="Обычный 15 24 2 3 3" xfId="1570"/>
    <cellStyle name="Обычный 15 24 2 3 3 2" xfId="1571"/>
    <cellStyle name="Обычный 15 24 2 3 3 2 2" xfId="1572"/>
    <cellStyle name="Обычный 15 24 2 3 3 3" xfId="1573"/>
    <cellStyle name="Обычный 15 24 2 3 4" xfId="1574"/>
    <cellStyle name="Обычный 15 24 2 3 4 2" xfId="1575"/>
    <cellStyle name="Обычный 15 24 2 3 5" xfId="1576"/>
    <cellStyle name="Обычный 15 24 2 4" xfId="1577"/>
    <cellStyle name="Обычный 15 24 2 4 2" xfId="1578"/>
    <cellStyle name="Обычный 15 24 2 4 2 2" xfId="1579"/>
    <cellStyle name="Обычный 15 24 2 4 2 2 2" xfId="1580"/>
    <cellStyle name="Обычный 15 24 2 4 2 3" xfId="1581"/>
    <cellStyle name="Обычный 15 24 2 4 3" xfId="1582"/>
    <cellStyle name="Обычный 15 24 2 4 3 2" xfId="1583"/>
    <cellStyle name="Обычный 15 24 2 4 4" xfId="1584"/>
    <cellStyle name="Обычный 15 24 2 5" xfId="1585"/>
    <cellStyle name="Обычный 15 24 2 5 2" xfId="1586"/>
    <cellStyle name="Обычный 15 24 2 5 2 2" xfId="1587"/>
    <cellStyle name="Обычный 15 24 2 5 3" xfId="1588"/>
    <cellStyle name="Обычный 15 24 2 6" xfId="1589"/>
    <cellStyle name="Обычный 15 24 2 6 2" xfId="1590"/>
    <cellStyle name="Обычный 15 24 2 7" xfId="1591"/>
    <cellStyle name="Обычный 15 24 3" xfId="1592"/>
    <cellStyle name="Обычный 15 24 3 2" xfId="1593"/>
    <cellStyle name="Обычный 15 24 3 2 2" xfId="1594"/>
    <cellStyle name="Обычный 15 24 3 2 2 2" xfId="1595"/>
    <cellStyle name="Обычный 15 24 3 2 2 2 2" xfId="1596"/>
    <cellStyle name="Обычный 15 24 3 2 2 3" xfId="1597"/>
    <cellStyle name="Обычный 15 24 3 2 3" xfId="1598"/>
    <cellStyle name="Обычный 15 24 3 2 3 2" xfId="1599"/>
    <cellStyle name="Обычный 15 24 3 2 4" xfId="1600"/>
    <cellStyle name="Обычный 15 24 3 3" xfId="1601"/>
    <cellStyle name="Обычный 15 24 3 3 2" xfId="1602"/>
    <cellStyle name="Обычный 15 24 3 3 2 2" xfId="1603"/>
    <cellStyle name="Обычный 15 24 3 3 3" xfId="1604"/>
    <cellStyle name="Обычный 15 24 3 4" xfId="1605"/>
    <cellStyle name="Обычный 15 24 3 4 2" xfId="1606"/>
    <cellStyle name="Обычный 15 24 3 5" xfId="1607"/>
    <cellStyle name="Обычный 15 24 4" xfId="1608"/>
    <cellStyle name="Обычный 15 24 4 2" xfId="1609"/>
    <cellStyle name="Обычный 15 24 4 2 2" xfId="1610"/>
    <cellStyle name="Обычный 15 24 4 2 2 2" xfId="1611"/>
    <cellStyle name="Обычный 15 24 4 2 2 2 2" xfId="1612"/>
    <cellStyle name="Обычный 15 24 4 2 2 3" xfId="1613"/>
    <cellStyle name="Обычный 15 24 4 2 3" xfId="1614"/>
    <cellStyle name="Обычный 15 24 4 2 3 2" xfId="1615"/>
    <cellStyle name="Обычный 15 24 4 2 4" xfId="1616"/>
    <cellStyle name="Обычный 15 24 4 3" xfId="1617"/>
    <cellStyle name="Обычный 15 24 4 3 2" xfId="1618"/>
    <cellStyle name="Обычный 15 24 4 3 2 2" xfId="1619"/>
    <cellStyle name="Обычный 15 24 4 3 3" xfId="1620"/>
    <cellStyle name="Обычный 15 24 4 4" xfId="1621"/>
    <cellStyle name="Обычный 15 24 4 4 2" xfId="1622"/>
    <cellStyle name="Обычный 15 24 4 5" xfId="1623"/>
    <cellStyle name="Обычный 15 24 5" xfId="1624"/>
    <cellStyle name="Обычный 15 24 5 2" xfId="1625"/>
    <cellStyle name="Обычный 15 24 5 2 2" xfId="1626"/>
    <cellStyle name="Обычный 15 24 5 2 2 2" xfId="1627"/>
    <cellStyle name="Обычный 15 24 5 2 3" xfId="1628"/>
    <cellStyle name="Обычный 15 24 5 3" xfId="1629"/>
    <cellStyle name="Обычный 15 24 5 3 2" xfId="1630"/>
    <cellStyle name="Обычный 15 24 5 4" xfId="1631"/>
    <cellStyle name="Обычный 15 24 6" xfId="1632"/>
    <cellStyle name="Обычный 15 24 6 2" xfId="1633"/>
    <cellStyle name="Обычный 15 24 6 2 2" xfId="1634"/>
    <cellStyle name="Обычный 15 24 6 3" xfId="1635"/>
    <cellStyle name="Обычный 15 24 7" xfId="1636"/>
    <cellStyle name="Обычный 15 24 7 2" xfId="1637"/>
    <cellStyle name="Обычный 15 24 8" xfId="1638"/>
    <cellStyle name="Обычный 15 25" xfId="1639"/>
    <cellStyle name="Обычный 15 25 2" xfId="1640"/>
    <cellStyle name="Обычный 15 25 2 2" xfId="1641"/>
    <cellStyle name="Обычный 15 25 2 2 2" xfId="1642"/>
    <cellStyle name="Обычный 15 25 2 2 2 2" xfId="1643"/>
    <cellStyle name="Обычный 15 25 2 2 2 2 2" xfId="1644"/>
    <cellStyle name="Обычный 15 25 2 2 2 2 2 2" xfId="1645"/>
    <cellStyle name="Обычный 15 25 2 2 2 2 3" xfId="1646"/>
    <cellStyle name="Обычный 15 25 2 2 2 3" xfId="1647"/>
    <cellStyle name="Обычный 15 25 2 2 2 3 2" xfId="1648"/>
    <cellStyle name="Обычный 15 25 2 2 2 4" xfId="1649"/>
    <cellStyle name="Обычный 15 25 2 2 3" xfId="1650"/>
    <cellStyle name="Обычный 15 25 2 2 3 2" xfId="1651"/>
    <cellStyle name="Обычный 15 25 2 2 3 2 2" xfId="1652"/>
    <cellStyle name="Обычный 15 25 2 2 3 3" xfId="1653"/>
    <cellStyle name="Обычный 15 25 2 2 4" xfId="1654"/>
    <cellStyle name="Обычный 15 25 2 2 4 2" xfId="1655"/>
    <cellStyle name="Обычный 15 25 2 2 5" xfId="1656"/>
    <cellStyle name="Обычный 15 25 2 3" xfId="1657"/>
    <cellStyle name="Обычный 15 25 2 3 2" xfId="1658"/>
    <cellStyle name="Обычный 15 25 2 3 2 2" xfId="1659"/>
    <cellStyle name="Обычный 15 25 2 3 2 2 2" xfId="1660"/>
    <cellStyle name="Обычный 15 25 2 3 2 2 2 2" xfId="1661"/>
    <cellStyle name="Обычный 15 25 2 3 2 2 3" xfId="1662"/>
    <cellStyle name="Обычный 15 25 2 3 2 3" xfId="1663"/>
    <cellStyle name="Обычный 15 25 2 3 2 3 2" xfId="1664"/>
    <cellStyle name="Обычный 15 25 2 3 2 4" xfId="1665"/>
    <cellStyle name="Обычный 15 25 2 3 3" xfId="1666"/>
    <cellStyle name="Обычный 15 25 2 3 3 2" xfId="1667"/>
    <cellStyle name="Обычный 15 25 2 3 3 2 2" xfId="1668"/>
    <cellStyle name="Обычный 15 25 2 3 3 3" xfId="1669"/>
    <cellStyle name="Обычный 15 25 2 3 4" xfId="1670"/>
    <cellStyle name="Обычный 15 25 2 3 4 2" xfId="1671"/>
    <cellStyle name="Обычный 15 25 2 3 5" xfId="1672"/>
    <cellStyle name="Обычный 15 25 2 4" xfId="1673"/>
    <cellStyle name="Обычный 15 25 2 4 2" xfId="1674"/>
    <cellStyle name="Обычный 15 25 2 4 2 2" xfId="1675"/>
    <cellStyle name="Обычный 15 25 2 4 2 2 2" xfId="1676"/>
    <cellStyle name="Обычный 15 25 2 4 2 3" xfId="1677"/>
    <cellStyle name="Обычный 15 25 2 4 3" xfId="1678"/>
    <cellStyle name="Обычный 15 25 2 4 3 2" xfId="1679"/>
    <cellStyle name="Обычный 15 25 2 4 4" xfId="1680"/>
    <cellStyle name="Обычный 15 25 2 5" xfId="1681"/>
    <cellStyle name="Обычный 15 25 2 5 2" xfId="1682"/>
    <cellStyle name="Обычный 15 25 2 5 2 2" xfId="1683"/>
    <cellStyle name="Обычный 15 25 2 5 3" xfId="1684"/>
    <cellStyle name="Обычный 15 25 2 6" xfId="1685"/>
    <cellStyle name="Обычный 15 25 2 6 2" xfId="1686"/>
    <cellStyle name="Обычный 15 25 2 7" xfId="1687"/>
    <cellStyle name="Обычный 15 25 3" xfId="1688"/>
    <cellStyle name="Обычный 15 25 3 2" xfId="1689"/>
    <cellStyle name="Обычный 15 25 3 2 2" xfId="1690"/>
    <cellStyle name="Обычный 15 25 3 2 2 2" xfId="1691"/>
    <cellStyle name="Обычный 15 25 3 2 2 2 2" xfId="1692"/>
    <cellStyle name="Обычный 15 25 3 2 2 3" xfId="1693"/>
    <cellStyle name="Обычный 15 25 3 2 3" xfId="1694"/>
    <cellStyle name="Обычный 15 25 3 2 3 2" xfId="1695"/>
    <cellStyle name="Обычный 15 25 3 2 4" xfId="1696"/>
    <cellStyle name="Обычный 15 25 3 3" xfId="1697"/>
    <cellStyle name="Обычный 15 25 3 3 2" xfId="1698"/>
    <cellStyle name="Обычный 15 25 3 3 2 2" xfId="1699"/>
    <cellStyle name="Обычный 15 25 3 3 3" xfId="1700"/>
    <cellStyle name="Обычный 15 25 3 4" xfId="1701"/>
    <cellStyle name="Обычный 15 25 3 4 2" xfId="1702"/>
    <cellStyle name="Обычный 15 25 3 5" xfId="1703"/>
    <cellStyle name="Обычный 15 25 4" xfId="1704"/>
    <cellStyle name="Обычный 15 25 4 2" xfId="1705"/>
    <cellStyle name="Обычный 15 25 4 2 2" xfId="1706"/>
    <cellStyle name="Обычный 15 25 4 2 2 2" xfId="1707"/>
    <cellStyle name="Обычный 15 25 4 2 2 2 2" xfId="1708"/>
    <cellStyle name="Обычный 15 25 4 2 2 3" xfId="1709"/>
    <cellStyle name="Обычный 15 25 4 2 3" xfId="1710"/>
    <cellStyle name="Обычный 15 25 4 2 3 2" xfId="1711"/>
    <cellStyle name="Обычный 15 25 4 2 4" xfId="1712"/>
    <cellStyle name="Обычный 15 25 4 3" xfId="1713"/>
    <cellStyle name="Обычный 15 25 4 3 2" xfId="1714"/>
    <cellStyle name="Обычный 15 25 4 3 2 2" xfId="1715"/>
    <cellStyle name="Обычный 15 25 4 3 3" xfId="1716"/>
    <cellStyle name="Обычный 15 25 4 4" xfId="1717"/>
    <cellStyle name="Обычный 15 25 4 4 2" xfId="1718"/>
    <cellStyle name="Обычный 15 25 4 5" xfId="1719"/>
    <cellStyle name="Обычный 15 25 5" xfId="1720"/>
    <cellStyle name="Обычный 15 25 5 2" xfId="1721"/>
    <cellStyle name="Обычный 15 25 5 2 2" xfId="1722"/>
    <cellStyle name="Обычный 15 25 5 2 2 2" xfId="1723"/>
    <cellStyle name="Обычный 15 25 5 2 3" xfId="1724"/>
    <cellStyle name="Обычный 15 25 5 3" xfId="1725"/>
    <cellStyle name="Обычный 15 25 5 3 2" xfId="1726"/>
    <cellStyle name="Обычный 15 25 5 4" xfId="1727"/>
    <cellStyle name="Обычный 15 25 6" xfId="1728"/>
    <cellStyle name="Обычный 15 25 6 2" xfId="1729"/>
    <cellStyle name="Обычный 15 25 6 2 2" xfId="1730"/>
    <cellStyle name="Обычный 15 25 6 3" xfId="1731"/>
    <cellStyle name="Обычный 15 25 7" xfId="1732"/>
    <cellStyle name="Обычный 15 25 7 2" xfId="1733"/>
    <cellStyle name="Обычный 15 25 8" xfId="1734"/>
    <cellStyle name="Обычный 15 26" xfId="1735"/>
    <cellStyle name="Обычный 15 26 2" xfId="1736"/>
    <cellStyle name="Обычный 15 26 2 2" xfId="1737"/>
    <cellStyle name="Обычный 15 26 2 2 2" xfId="1738"/>
    <cellStyle name="Обычный 15 26 2 2 2 2" xfId="1739"/>
    <cellStyle name="Обычный 15 26 2 2 2 2 2" xfId="1740"/>
    <cellStyle name="Обычный 15 26 2 2 2 2 2 2" xfId="1741"/>
    <cellStyle name="Обычный 15 26 2 2 2 2 3" xfId="1742"/>
    <cellStyle name="Обычный 15 26 2 2 2 3" xfId="1743"/>
    <cellStyle name="Обычный 15 26 2 2 2 3 2" xfId="1744"/>
    <cellStyle name="Обычный 15 26 2 2 2 4" xfId="1745"/>
    <cellStyle name="Обычный 15 26 2 2 3" xfId="1746"/>
    <cellStyle name="Обычный 15 26 2 2 3 2" xfId="1747"/>
    <cellStyle name="Обычный 15 26 2 2 3 2 2" xfId="1748"/>
    <cellStyle name="Обычный 15 26 2 2 3 3" xfId="1749"/>
    <cellStyle name="Обычный 15 26 2 2 4" xfId="1750"/>
    <cellStyle name="Обычный 15 26 2 2 4 2" xfId="1751"/>
    <cellStyle name="Обычный 15 26 2 2 5" xfId="1752"/>
    <cellStyle name="Обычный 15 26 2 3" xfId="1753"/>
    <cellStyle name="Обычный 15 26 2 3 2" xfId="1754"/>
    <cellStyle name="Обычный 15 26 2 3 2 2" xfId="1755"/>
    <cellStyle name="Обычный 15 26 2 3 2 2 2" xfId="1756"/>
    <cellStyle name="Обычный 15 26 2 3 2 2 2 2" xfId="1757"/>
    <cellStyle name="Обычный 15 26 2 3 2 2 3" xfId="1758"/>
    <cellStyle name="Обычный 15 26 2 3 2 3" xfId="1759"/>
    <cellStyle name="Обычный 15 26 2 3 2 3 2" xfId="1760"/>
    <cellStyle name="Обычный 15 26 2 3 2 4" xfId="1761"/>
    <cellStyle name="Обычный 15 26 2 3 3" xfId="1762"/>
    <cellStyle name="Обычный 15 26 2 3 3 2" xfId="1763"/>
    <cellStyle name="Обычный 15 26 2 3 3 2 2" xfId="1764"/>
    <cellStyle name="Обычный 15 26 2 3 3 3" xfId="1765"/>
    <cellStyle name="Обычный 15 26 2 3 4" xfId="1766"/>
    <cellStyle name="Обычный 15 26 2 3 4 2" xfId="1767"/>
    <cellStyle name="Обычный 15 26 2 3 5" xfId="1768"/>
    <cellStyle name="Обычный 15 26 2 4" xfId="1769"/>
    <cellStyle name="Обычный 15 26 2 4 2" xfId="1770"/>
    <cellStyle name="Обычный 15 26 2 4 2 2" xfId="1771"/>
    <cellStyle name="Обычный 15 26 2 4 2 2 2" xfId="1772"/>
    <cellStyle name="Обычный 15 26 2 4 2 3" xfId="1773"/>
    <cellStyle name="Обычный 15 26 2 4 3" xfId="1774"/>
    <cellStyle name="Обычный 15 26 2 4 3 2" xfId="1775"/>
    <cellStyle name="Обычный 15 26 2 4 4" xfId="1776"/>
    <cellStyle name="Обычный 15 26 2 5" xfId="1777"/>
    <cellStyle name="Обычный 15 26 2 5 2" xfId="1778"/>
    <cellStyle name="Обычный 15 26 2 5 2 2" xfId="1779"/>
    <cellStyle name="Обычный 15 26 2 5 3" xfId="1780"/>
    <cellStyle name="Обычный 15 26 2 6" xfId="1781"/>
    <cellStyle name="Обычный 15 26 2 6 2" xfId="1782"/>
    <cellStyle name="Обычный 15 26 2 7" xfId="1783"/>
    <cellStyle name="Обычный 15 26 3" xfId="1784"/>
    <cellStyle name="Обычный 15 26 3 2" xfId="1785"/>
    <cellStyle name="Обычный 15 26 3 2 2" xfId="1786"/>
    <cellStyle name="Обычный 15 26 3 2 2 2" xfId="1787"/>
    <cellStyle name="Обычный 15 26 3 2 2 2 2" xfId="1788"/>
    <cellStyle name="Обычный 15 26 3 2 2 3" xfId="1789"/>
    <cellStyle name="Обычный 15 26 3 2 3" xfId="1790"/>
    <cellStyle name="Обычный 15 26 3 2 3 2" xfId="1791"/>
    <cellStyle name="Обычный 15 26 3 2 4" xfId="1792"/>
    <cellStyle name="Обычный 15 26 3 3" xfId="1793"/>
    <cellStyle name="Обычный 15 26 3 3 2" xfId="1794"/>
    <cellStyle name="Обычный 15 26 3 3 2 2" xfId="1795"/>
    <cellStyle name="Обычный 15 26 3 3 3" xfId="1796"/>
    <cellStyle name="Обычный 15 26 3 4" xfId="1797"/>
    <cellStyle name="Обычный 15 26 3 4 2" xfId="1798"/>
    <cellStyle name="Обычный 15 26 3 5" xfId="1799"/>
    <cellStyle name="Обычный 15 26 4" xfId="1800"/>
    <cellStyle name="Обычный 15 26 4 2" xfId="1801"/>
    <cellStyle name="Обычный 15 26 4 2 2" xfId="1802"/>
    <cellStyle name="Обычный 15 26 4 2 2 2" xfId="1803"/>
    <cellStyle name="Обычный 15 26 4 2 2 2 2" xfId="1804"/>
    <cellStyle name="Обычный 15 26 4 2 2 3" xfId="1805"/>
    <cellStyle name="Обычный 15 26 4 2 3" xfId="1806"/>
    <cellStyle name="Обычный 15 26 4 2 3 2" xfId="1807"/>
    <cellStyle name="Обычный 15 26 4 2 4" xfId="1808"/>
    <cellStyle name="Обычный 15 26 4 3" xfId="1809"/>
    <cellStyle name="Обычный 15 26 4 3 2" xfId="1810"/>
    <cellStyle name="Обычный 15 26 4 3 2 2" xfId="1811"/>
    <cellStyle name="Обычный 15 26 4 3 3" xfId="1812"/>
    <cellStyle name="Обычный 15 26 4 4" xfId="1813"/>
    <cellStyle name="Обычный 15 26 4 4 2" xfId="1814"/>
    <cellStyle name="Обычный 15 26 4 5" xfId="1815"/>
    <cellStyle name="Обычный 15 26 5" xfId="1816"/>
    <cellStyle name="Обычный 15 26 5 2" xfId="1817"/>
    <cellStyle name="Обычный 15 26 5 2 2" xfId="1818"/>
    <cellStyle name="Обычный 15 26 5 2 2 2" xfId="1819"/>
    <cellStyle name="Обычный 15 26 5 2 3" xfId="1820"/>
    <cellStyle name="Обычный 15 26 5 3" xfId="1821"/>
    <cellStyle name="Обычный 15 26 5 3 2" xfId="1822"/>
    <cellStyle name="Обычный 15 26 5 4" xfId="1823"/>
    <cellStyle name="Обычный 15 26 6" xfId="1824"/>
    <cellStyle name="Обычный 15 26 6 2" xfId="1825"/>
    <cellStyle name="Обычный 15 26 6 2 2" xfId="1826"/>
    <cellStyle name="Обычный 15 26 6 3" xfId="1827"/>
    <cellStyle name="Обычный 15 26 7" xfId="1828"/>
    <cellStyle name="Обычный 15 26 7 2" xfId="1829"/>
    <cellStyle name="Обычный 15 26 8" xfId="1830"/>
    <cellStyle name="Обычный 15 27" xfId="1831"/>
    <cellStyle name="Обычный 15 27 2" xfId="1832"/>
    <cellStyle name="Обычный 15 27 2 2" xfId="1833"/>
    <cellStyle name="Обычный 15 27 2 2 2" xfId="1834"/>
    <cellStyle name="Обычный 15 27 2 2 2 2" xfId="1835"/>
    <cellStyle name="Обычный 15 27 2 2 2 2 2" xfId="1836"/>
    <cellStyle name="Обычный 15 27 2 2 2 2 2 2" xfId="1837"/>
    <cellStyle name="Обычный 15 27 2 2 2 2 3" xfId="1838"/>
    <cellStyle name="Обычный 15 27 2 2 2 3" xfId="1839"/>
    <cellStyle name="Обычный 15 27 2 2 2 3 2" xfId="1840"/>
    <cellStyle name="Обычный 15 27 2 2 2 4" xfId="1841"/>
    <cellStyle name="Обычный 15 27 2 2 3" xfId="1842"/>
    <cellStyle name="Обычный 15 27 2 2 3 2" xfId="1843"/>
    <cellStyle name="Обычный 15 27 2 2 3 2 2" xfId="1844"/>
    <cellStyle name="Обычный 15 27 2 2 3 3" xfId="1845"/>
    <cellStyle name="Обычный 15 27 2 2 4" xfId="1846"/>
    <cellStyle name="Обычный 15 27 2 2 4 2" xfId="1847"/>
    <cellStyle name="Обычный 15 27 2 2 5" xfId="1848"/>
    <cellStyle name="Обычный 15 27 2 3" xfId="1849"/>
    <cellStyle name="Обычный 15 27 2 3 2" xfId="1850"/>
    <cellStyle name="Обычный 15 27 2 3 2 2" xfId="1851"/>
    <cellStyle name="Обычный 15 27 2 3 2 2 2" xfId="1852"/>
    <cellStyle name="Обычный 15 27 2 3 2 2 2 2" xfId="1853"/>
    <cellStyle name="Обычный 15 27 2 3 2 2 3" xfId="1854"/>
    <cellStyle name="Обычный 15 27 2 3 2 3" xfId="1855"/>
    <cellStyle name="Обычный 15 27 2 3 2 3 2" xfId="1856"/>
    <cellStyle name="Обычный 15 27 2 3 2 4" xfId="1857"/>
    <cellStyle name="Обычный 15 27 2 3 3" xfId="1858"/>
    <cellStyle name="Обычный 15 27 2 3 3 2" xfId="1859"/>
    <cellStyle name="Обычный 15 27 2 3 3 2 2" xfId="1860"/>
    <cellStyle name="Обычный 15 27 2 3 3 3" xfId="1861"/>
    <cellStyle name="Обычный 15 27 2 3 4" xfId="1862"/>
    <cellStyle name="Обычный 15 27 2 3 4 2" xfId="1863"/>
    <cellStyle name="Обычный 15 27 2 3 5" xfId="1864"/>
    <cellStyle name="Обычный 15 27 2 4" xfId="1865"/>
    <cellStyle name="Обычный 15 27 2 4 2" xfId="1866"/>
    <cellStyle name="Обычный 15 27 2 4 2 2" xfId="1867"/>
    <cellStyle name="Обычный 15 27 2 4 2 2 2" xfId="1868"/>
    <cellStyle name="Обычный 15 27 2 4 2 3" xfId="1869"/>
    <cellStyle name="Обычный 15 27 2 4 3" xfId="1870"/>
    <cellStyle name="Обычный 15 27 2 4 3 2" xfId="1871"/>
    <cellStyle name="Обычный 15 27 2 4 4" xfId="1872"/>
    <cellStyle name="Обычный 15 27 2 5" xfId="1873"/>
    <cellStyle name="Обычный 15 27 2 5 2" xfId="1874"/>
    <cellStyle name="Обычный 15 27 2 5 2 2" xfId="1875"/>
    <cellStyle name="Обычный 15 27 2 5 3" xfId="1876"/>
    <cellStyle name="Обычный 15 27 2 6" xfId="1877"/>
    <cellStyle name="Обычный 15 27 2 6 2" xfId="1878"/>
    <cellStyle name="Обычный 15 27 2 7" xfId="1879"/>
    <cellStyle name="Обычный 15 27 3" xfId="1880"/>
    <cellStyle name="Обычный 15 27 3 2" xfId="1881"/>
    <cellStyle name="Обычный 15 27 3 2 2" xfId="1882"/>
    <cellStyle name="Обычный 15 27 3 2 2 2" xfId="1883"/>
    <cellStyle name="Обычный 15 27 3 2 2 2 2" xfId="1884"/>
    <cellStyle name="Обычный 15 27 3 2 2 3" xfId="1885"/>
    <cellStyle name="Обычный 15 27 3 2 3" xfId="1886"/>
    <cellStyle name="Обычный 15 27 3 2 3 2" xfId="1887"/>
    <cellStyle name="Обычный 15 27 3 2 4" xfId="1888"/>
    <cellStyle name="Обычный 15 27 3 3" xfId="1889"/>
    <cellStyle name="Обычный 15 27 3 3 2" xfId="1890"/>
    <cellStyle name="Обычный 15 27 3 3 2 2" xfId="1891"/>
    <cellStyle name="Обычный 15 27 3 3 3" xfId="1892"/>
    <cellStyle name="Обычный 15 27 3 4" xfId="1893"/>
    <cellStyle name="Обычный 15 27 3 4 2" xfId="1894"/>
    <cellStyle name="Обычный 15 27 3 5" xfId="1895"/>
    <cellStyle name="Обычный 15 27 4" xfId="1896"/>
    <cellStyle name="Обычный 15 27 4 2" xfId="1897"/>
    <cellStyle name="Обычный 15 27 4 2 2" xfId="1898"/>
    <cellStyle name="Обычный 15 27 4 2 2 2" xfId="1899"/>
    <cellStyle name="Обычный 15 27 4 2 2 2 2" xfId="1900"/>
    <cellStyle name="Обычный 15 27 4 2 2 3" xfId="1901"/>
    <cellStyle name="Обычный 15 27 4 2 3" xfId="1902"/>
    <cellStyle name="Обычный 15 27 4 2 3 2" xfId="1903"/>
    <cellStyle name="Обычный 15 27 4 2 4" xfId="1904"/>
    <cellStyle name="Обычный 15 27 4 3" xfId="1905"/>
    <cellStyle name="Обычный 15 27 4 3 2" xfId="1906"/>
    <cellStyle name="Обычный 15 27 4 3 2 2" xfId="1907"/>
    <cellStyle name="Обычный 15 27 4 3 3" xfId="1908"/>
    <cellStyle name="Обычный 15 27 4 4" xfId="1909"/>
    <cellStyle name="Обычный 15 27 4 4 2" xfId="1910"/>
    <cellStyle name="Обычный 15 27 4 5" xfId="1911"/>
    <cellStyle name="Обычный 15 27 5" xfId="1912"/>
    <cellStyle name="Обычный 15 27 5 2" xfId="1913"/>
    <cellStyle name="Обычный 15 27 5 2 2" xfId="1914"/>
    <cellStyle name="Обычный 15 27 5 2 2 2" xfId="1915"/>
    <cellStyle name="Обычный 15 27 5 2 3" xfId="1916"/>
    <cellStyle name="Обычный 15 27 5 3" xfId="1917"/>
    <cellStyle name="Обычный 15 27 5 3 2" xfId="1918"/>
    <cellStyle name="Обычный 15 27 5 4" xfId="1919"/>
    <cellStyle name="Обычный 15 27 6" xfId="1920"/>
    <cellStyle name="Обычный 15 27 6 2" xfId="1921"/>
    <cellStyle name="Обычный 15 27 6 2 2" xfId="1922"/>
    <cellStyle name="Обычный 15 27 6 3" xfId="1923"/>
    <cellStyle name="Обычный 15 27 7" xfId="1924"/>
    <cellStyle name="Обычный 15 27 7 2" xfId="1925"/>
    <cellStyle name="Обычный 15 27 8" xfId="1926"/>
    <cellStyle name="Обычный 15 28" xfId="1927"/>
    <cellStyle name="Обычный 15 28 2" xfId="1928"/>
    <cellStyle name="Обычный 15 28 2 2" xfId="1929"/>
    <cellStyle name="Обычный 15 28 2 2 2" xfId="1930"/>
    <cellStyle name="Обычный 15 28 2 2 2 2" xfId="1931"/>
    <cellStyle name="Обычный 15 28 2 2 2 2 2" xfId="1932"/>
    <cellStyle name="Обычный 15 28 2 2 2 2 2 2" xfId="1933"/>
    <cellStyle name="Обычный 15 28 2 2 2 2 3" xfId="1934"/>
    <cellStyle name="Обычный 15 28 2 2 2 3" xfId="1935"/>
    <cellStyle name="Обычный 15 28 2 2 2 3 2" xfId="1936"/>
    <cellStyle name="Обычный 15 28 2 2 2 4" xfId="1937"/>
    <cellStyle name="Обычный 15 28 2 2 3" xfId="1938"/>
    <cellStyle name="Обычный 15 28 2 2 3 2" xfId="1939"/>
    <cellStyle name="Обычный 15 28 2 2 3 2 2" xfId="1940"/>
    <cellStyle name="Обычный 15 28 2 2 3 3" xfId="1941"/>
    <cellStyle name="Обычный 15 28 2 2 4" xfId="1942"/>
    <cellStyle name="Обычный 15 28 2 2 4 2" xfId="1943"/>
    <cellStyle name="Обычный 15 28 2 2 5" xfId="1944"/>
    <cellStyle name="Обычный 15 28 2 3" xfId="1945"/>
    <cellStyle name="Обычный 15 28 2 3 2" xfId="1946"/>
    <cellStyle name="Обычный 15 28 2 3 2 2" xfId="1947"/>
    <cellStyle name="Обычный 15 28 2 3 2 2 2" xfId="1948"/>
    <cellStyle name="Обычный 15 28 2 3 2 2 2 2" xfId="1949"/>
    <cellStyle name="Обычный 15 28 2 3 2 2 3" xfId="1950"/>
    <cellStyle name="Обычный 15 28 2 3 2 3" xfId="1951"/>
    <cellStyle name="Обычный 15 28 2 3 2 3 2" xfId="1952"/>
    <cellStyle name="Обычный 15 28 2 3 2 4" xfId="1953"/>
    <cellStyle name="Обычный 15 28 2 3 3" xfId="1954"/>
    <cellStyle name="Обычный 15 28 2 3 3 2" xfId="1955"/>
    <cellStyle name="Обычный 15 28 2 3 3 2 2" xfId="1956"/>
    <cellStyle name="Обычный 15 28 2 3 3 3" xfId="1957"/>
    <cellStyle name="Обычный 15 28 2 3 4" xfId="1958"/>
    <cellStyle name="Обычный 15 28 2 3 4 2" xfId="1959"/>
    <cellStyle name="Обычный 15 28 2 3 5" xfId="1960"/>
    <cellStyle name="Обычный 15 28 2 4" xfId="1961"/>
    <cellStyle name="Обычный 15 28 2 4 2" xfId="1962"/>
    <cellStyle name="Обычный 15 28 2 4 2 2" xfId="1963"/>
    <cellStyle name="Обычный 15 28 2 4 2 2 2" xfId="1964"/>
    <cellStyle name="Обычный 15 28 2 4 2 3" xfId="1965"/>
    <cellStyle name="Обычный 15 28 2 4 3" xfId="1966"/>
    <cellStyle name="Обычный 15 28 2 4 3 2" xfId="1967"/>
    <cellStyle name="Обычный 15 28 2 4 4" xfId="1968"/>
    <cellStyle name="Обычный 15 28 2 5" xfId="1969"/>
    <cellStyle name="Обычный 15 28 2 5 2" xfId="1970"/>
    <cellStyle name="Обычный 15 28 2 5 2 2" xfId="1971"/>
    <cellStyle name="Обычный 15 28 2 5 3" xfId="1972"/>
    <cellStyle name="Обычный 15 28 2 6" xfId="1973"/>
    <cellStyle name="Обычный 15 28 2 6 2" xfId="1974"/>
    <cellStyle name="Обычный 15 28 2 7" xfId="1975"/>
    <cellStyle name="Обычный 15 28 3" xfId="1976"/>
    <cellStyle name="Обычный 15 28 3 2" xfId="1977"/>
    <cellStyle name="Обычный 15 28 3 2 2" xfId="1978"/>
    <cellStyle name="Обычный 15 28 3 2 2 2" xfId="1979"/>
    <cellStyle name="Обычный 15 28 3 2 2 2 2" xfId="1980"/>
    <cellStyle name="Обычный 15 28 3 2 2 3" xfId="1981"/>
    <cellStyle name="Обычный 15 28 3 2 3" xfId="1982"/>
    <cellStyle name="Обычный 15 28 3 2 3 2" xfId="1983"/>
    <cellStyle name="Обычный 15 28 3 2 4" xfId="1984"/>
    <cellStyle name="Обычный 15 28 3 3" xfId="1985"/>
    <cellStyle name="Обычный 15 28 3 3 2" xfId="1986"/>
    <cellStyle name="Обычный 15 28 3 3 2 2" xfId="1987"/>
    <cellStyle name="Обычный 15 28 3 3 3" xfId="1988"/>
    <cellStyle name="Обычный 15 28 3 4" xfId="1989"/>
    <cellStyle name="Обычный 15 28 3 4 2" xfId="1990"/>
    <cellStyle name="Обычный 15 28 3 5" xfId="1991"/>
    <cellStyle name="Обычный 15 28 4" xfId="1992"/>
    <cellStyle name="Обычный 15 28 4 2" xfId="1993"/>
    <cellStyle name="Обычный 15 28 4 2 2" xfId="1994"/>
    <cellStyle name="Обычный 15 28 4 2 2 2" xfId="1995"/>
    <cellStyle name="Обычный 15 28 4 2 2 2 2" xfId="1996"/>
    <cellStyle name="Обычный 15 28 4 2 2 3" xfId="1997"/>
    <cellStyle name="Обычный 15 28 4 2 3" xfId="1998"/>
    <cellStyle name="Обычный 15 28 4 2 3 2" xfId="1999"/>
    <cellStyle name="Обычный 15 28 4 2 4" xfId="2000"/>
    <cellStyle name="Обычный 15 28 4 3" xfId="2001"/>
    <cellStyle name="Обычный 15 28 4 3 2" xfId="2002"/>
    <cellStyle name="Обычный 15 28 4 3 2 2" xfId="2003"/>
    <cellStyle name="Обычный 15 28 4 3 3" xfId="2004"/>
    <cellStyle name="Обычный 15 28 4 4" xfId="2005"/>
    <cellStyle name="Обычный 15 28 4 4 2" xfId="2006"/>
    <cellStyle name="Обычный 15 28 4 5" xfId="2007"/>
    <cellStyle name="Обычный 15 28 5" xfId="2008"/>
    <cellStyle name="Обычный 15 28 5 2" xfId="2009"/>
    <cellStyle name="Обычный 15 28 5 2 2" xfId="2010"/>
    <cellStyle name="Обычный 15 28 5 2 2 2" xfId="2011"/>
    <cellStyle name="Обычный 15 28 5 2 3" xfId="2012"/>
    <cellStyle name="Обычный 15 28 5 3" xfId="2013"/>
    <cellStyle name="Обычный 15 28 5 3 2" xfId="2014"/>
    <cellStyle name="Обычный 15 28 5 4" xfId="2015"/>
    <cellStyle name="Обычный 15 28 6" xfId="2016"/>
    <cellStyle name="Обычный 15 28 6 2" xfId="2017"/>
    <cellStyle name="Обычный 15 28 6 2 2" xfId="2018"/>
    <cellStyle name="Обычный 15 28 6 3" xfId="2019"/>
    <cellStyle name="Обычный 15 28 7" xfId="2020"/>
    <cellStyle name="Обычный 15 28 7 2" xfId="2021"/>
    <cellStyle name="Обычный 15 28 8" xfId="2022"/>
    <cellStyle name="Обычный 15 29" xfId="2023"/>
    <cellStyle name="Обычный 15 29 2" xfId="2024"/>
    <cellStyle name="Обычный 15 29 2 2" xfId="2025"/>
    <cellStyle name="Обычный 15 29 2 2 2" xfId="2026"/>
    <cellStyle name="Обычный 15 29 2 2 2 2" xfId="2027"/>
    <cellStyle name="Обычный 15 29 2 2 2 2 2" xfId="2028"/>
    <cellStyle name="Обычный 15 29 2 2 2 2 2 2" xfId="2029"/>
    <cellStyle name="Обычный 15 29 2 2 2 2 3" xfId="2030"/>
    <cellStyle name="Обычный 15 29 2 2 2 3" xfId="2031"/>
    <cellStyle name="Обычный 15 29 2 2 2 3 2" xfId="2032"/>
    <cellStyle name="Обычный 15 29 2 2 2 4" xfId="2033"/>
    <cellStyle name="Обычный 15 29 2 2 3" xfId="2034"/>
    <cellStyle name="Обычный 15 29 2 2 3 2" xfId="2035"/>
    <cellStyle name="Обычный 15 29 2 2 3 2 2" xfId="2036"/>
    <cellStyle name="Обычный 15 29 2 2 3 3" xfId="2037"/>
    <cellStyle name="Обычный 15 29 2 2 4" xfId="2038"/>
    <cellStyle name="Обычный 15 29 2 2 4 2" xfId="2039"/>
    <cellStyle name="Обычный 15 29 2 2 5" xfId="2040"/>
    <cellStyle name="Обычный 15 29 2 3" xfId="2041"/>
    <cellStyle name="Обычный 15 29 2 3 2" xfId="2042"/>
    <cellStyle name="Обычный 15 29 2 3 2 2" xfId="2043"/>
    <cellStyle name="Обычный 15 29 2 3 2 2 2" xfId="2044"/>
    <cellStyle name="Обычный 15 29 2 3 2 2 2 2" xfId="2045"/>
    <cellStyle name="Обычный 15 29 2 3 2 2 3" xfId="2046"/>
    <cellStyle name="Обычный 15 29 2 3 2 3" xfId="2047"/>
    <cellStyle name="Обычный 15 29 2 3 2 3 2" xfId="2048"/>
    <cellStyle name="Обычный 15 29 2 3 2 4" xfId="2049"/>
    <cellStyle name="Обычный 15 29 2 3 3" xfId="2050"/>
    <cellStyle name="Обычный 15 29 2 3 3 2" xfId="2051"/>
    <cellStyle name="Обычный 15 29 2 3 3 2 2" xfId="2052"/>
    <cellStyle name="Обычный 15 29 2 3 3 3" xfId="2053"/>
    <cellStyle name="Обычный 15 29 2 3 4" xfId="2054"/>
    <cellStyle name="Обычный 15 29 2 3 4 2" xfId="2055"/>
    <cellStyle name="Обычный 15 29 2 3 5" xfId="2056"/>
    <cellStyle name="Обычный 15 29 2 4" xfId="2057"/>
    <cellStyle name="Обычный 15 29 2 4 2" xfId="2058"/>
    <cellStyle name="Обычный 15 29 2 4 2 2" xfId="2059"/>
    <cellStyle name="Обычный 15 29 2 4 2 2 2" xfId="2060"/>
    <cellStyle name="Обычный 15 29 2 4 2 3" xfId="2061"/>
    <cellStyle name="Обычный 15 29 2 4 3" xfId="2062"/>
    <cellStyle name="Обычный 15 29 2 4 3 2" xfId="2063"/>
    <cellStyle name="Обычный 15 29 2 4 4" xfId="2064"/>
    <cellStyle name="Обычный 15 29 2 5" xfId="2065"/>
    <cellStyle name="Обычный 15 29 2 5 2" xfId="2066"/>
    <cellStyle name="Обычный 15 29 2 5 2 2" xfId="2067"/>
    <cellStyle name="Обычный 15 29 2 5 3" xfId="2068"/>
    <cellStyle name="Обычный 15 29 2 6" xfId="2069"/>
    <cellStyle name="Обычный 15 29 2 6 2" xfId="2070"/>
    <cellStyle name="Обычный 15 29 2 7" xfId="2071"/>
    <cellStyle name="Обычный 15 29 3" xfId="2072"/>
    <cellStyle name="Обычный 15 29 3 2" xfId="2073"/>
    <cellStyle name="Обычный 15 29 3 2 2" xfId="2074"/>
    <cellStyle name="Обычный 15 29 3 2 2 2" xfId="2075"/>
    <cellStyle name="Обычный 15 29 3 2 2 2 2" xfId="2076"/>
    <cellStyle name="Обычный 15 29 3 2 2 3" xfId="2077"/>
    <cellStyle name="Обычный 15 29 3 2 3" xfId="2078"/>
    <cellStyle name="Обычный 15 29 3 2 3 2" xfId="2079"/>
    <cellStyle name="Обычный 15 29 3 2 4" xfId="2080"/>
    <cellStyle name="Обычный 15 29 3 3" xfId="2081"/>
    <cellStyle name="Обычный 15 29 3 3 2" xfId="2082"/>
    <cellStyle name="Обычный 15 29 3 3 2 2" xfId="2083"/>
    <cellStyle name="Обычный 15 29 3 3 3" xfId="2084"/>
    <cellStyle name="Обычный 15 29 3 4" xfId="2085"/>
    <cellStyle name="Обычный 15 29 3 4 2" xfId="2086"/>
    <cellStyle name="Обычный 15 29 3 5" xfId="2087"/>
    <cellStyle name="Обычный 15 29 4" xfId="2088"/>
    <cellStyle name="Обычный 15 29 4 2" xfId="2089"/>
    <cellStyle name="Обычный 15 29 4 2 2" xfId="2090"/>
    <cellStyle name="Обычный 15 29 4 2 2 2" xfId="2091"/>
    <cellStyle name="Обычный 15 29 4 2 2 2 2" xfId="2092"/>
    <cellStyle name="Обычный 15 29 4 2 2 3" xfId="2093"/>
    <cellStyle name="Обычный 15 29 4 2 3" xfId="2094"/>
    <cellStyle name="Обычный 15 29 4 2 3 2" xfId="2095"/>
    <cellStyle name="Обычный 15 29 4 2 4" xfId="2096"/>
    <cellStyle name="Обычный 15 29 4 3" xfId="2097"/>
    <cellStyle name="Обычный 15 29 4 3 2" xfId="2098"/>
    <cellStyle name="Обычный 15 29 4 3 2 2" xfId="2099"/>
    <cellStyle name="Обычный 15 29 4 3 3" xfId="2100"/>
    <cellStyle name="Обычный 15 29 4 4" xfId="2101"/>
    <cellStyle name="Обычный 15 29 4 4 2" xfId="2102"/>
    <cellStyle name="Обычный 15 29 4 5" xfId="2103"/>
    <cellStyle name="Обычный 15 29 5" xfId="2104"/>
    <cellStyle name="Обычный 15 29 5 2" xfId="2105"/>
    <cellStyle name="Обычный 15 29 5 2 2" xfId="2106"/>
    <cellStyle name="Обычный 15 29 5 2 2 2" xfId="2107"/>
    <cellStyle name="Обычный 15 29 5 2 3" xfId="2108"/>
    <cellStyle name="Обычный 15 29 5 3" xfId="2109"/>
    <cellStyle name="Обычный 15 29 5 3 2" xfId="2110"/>
    <cellStyle name="Обычный 15 29 5 4" xfId="2111"/>
    <cellStyle name="Обычный 15 29 6" xfId="2112"/>
    <cellStyle name="Обычный 15 29 6 2" xfId="2113"/>
    <cellStyle name="Обычный 15 29 6 2 2" xfId="2114"/>
    <cellStyle name="Обычный 15 29 6 3" xfId="2115"/>
    <cellStyle name="Обычный 15 29 7" xfId="2116"/>
    <cellStyle name="Обычный 15 29 7 2" xfId="2117"/>
    <cellStyle name="Обычный 15 29 8" xfId="2118"/>
    <cellStyle name="Обычный 15 3" xfId="2119"/>
    <cellStyle name="Обычный 15 3 2" xfId="2120"/>
    <cellStyle name="Обычный 15 3 2 2" xfId="2121"/>
    <cellStyle name="Обычный 15 3 2 2 2" xfId="2122"/>
    <cellStyle name="Обычный 15 3 2 2 2 2" xfId="2123"/>
    <cellStyle name="Обычный 15 3 2 2 2 2 2" xfId="2124"/>
    <cellStyle name="Обычный 15 3 2 2 2 2 2 2" xfId="2125"/>
    <cellStyle name="Обычный 15 3 2 2 2 2 3" xfId="2126"/>
    <cellStyle name="Обычный 15 3 2 2 2 3" xfId="2127"/>
    <cellStyle name="Обычный 15 3 2 2 2 3 2" xfId="2128"/>
    <cellStyle name="Обычный 15 3 2 2 2 4" xfId="2129"/>
    <cellStyle name="Обычный 15 3 2 2 3" xfId="2130"/>
    <cellStyle name="Обычный 15 3 2 2 3 2" xfId="2131"/>
    <cellStyle name="Обычный 15 3 2 2 3 2 2" xfId="2132"/>
    <cellStyle name="Обычный 15 3 2 2 3 3" xfId="2133"/>
    <cellStyle name="Обычный 15 3 2 2 4" xfId="2134"/>
    <cellStyle name="Обычный 15 3 2 2 4 2" xfId="2135"/>
    <cellStyle name="Обычный 15 3 2 2 5" xfId="2136"/>
    <cellStyle name="Обычный 15 3 2 3" xfId="2137"/>
    <cellStyle name="Обычный 15 3 2 3 2" xfId="2138"/>
    <cellStyle name="Обычный 15 3 2 3 2 2" xfId="2139"/>
    <cellStyle name="Обычный 15 3 2 3 2 2 2" xfId="2140"/>
    <cellStyle name="Обычный 15 3 2 3 2 2 2 2" xfId="2141"/>
    <cellStyle name="Обычный 15 3 2 3 2 2 3" xfId="2142"/>
    <cellStyle name="Обычный 15 3 2 3 2 3" xfId="2143"/>
    <cellStyle name="Обычный 15 3 2 3 2 3 2" xfId="2144"/>
    <cellStyle name="Обычный 15 3 2 3 2 4" xfId="2145"/>
    <cellStyle name="Обычный 15 3 2 3 3" xfId="2146"/>
    <cellStyle name="Обычный 15 3 2 3 3 2" xfId="2147"/>
    <cellStyle name="Обычный 15 3 2 3 3 2 2" xfId="2148"/>
    <cellStyle name="Обычный 15 3 2 3 3 3" xfId="2149"/>
    <cellStyle name="Обычный 15 3 2 3 4" xfId="2150"/>
    <cellStyle name="Обычный 15 3 2 3 4 2" xfId="2151"/>
    <cellStyle name="Обычный 15 3 2 3 5" xfId="2152"/>
    <cellStyle name="Обычный 15 3 2 4" xfId="2153"/>
    <cellStyle name="Обычный 15 3 2 4 2" xfId="2154"/>
    <cellStyle name="Обычный 15 3 2 4 2 2" xfId="2155"/>
    <cellStyle name="Обычный 15 3 2 4 2 2 2" xfId="2156"/>
    <cellStyle name="Обычный 15 3 2 4 2 3" xfId="2157"/>
    <cellStyle name="Обычный 15 3 2 4 3" xfId="2158"/>
    <cellStyle name="Обычный 15 3 2 4 3 2" xfId="2159"/>
    <cellStyle name="Обычный 15 3 2 4 4" xfId="2160"/>
    <cellStyle name="Обычный 15 3 2 5" xfId="2161"/>
    <cellStyle name="Обычный 15 3 2 5 2" xfId="2162"/>
    <cellStyle name="Обычный 15 3 2 5 2 2" xfId="2163"/>
    <cellStyle name="Обычный 15 3 2 5 3" xfId="2164"/>
    <cellStyle name="Обычный 15 3 2 6" xfId="2165"/>
    <cellStyle name="Обычный 15 3 2 6 2" xfId="2166"/>
    <cellStyle name="Обычный 15 3 2 7" xfId="2167"/>
    <cellStyle name="Обычный 15 3 3" xfId="2168"/>
    <cellStyle name="Обычный 15 3 3 2" xfId="2169"/>
    <cellStyle name="Обычный 15 3 3 2 2" xfId="2170"/>
    <cellStyle name="Обычный 15 3 3 2 2 2" xfId="2171"/>
    <cellStyle name="Обычный 15 3 3 2 2 2 2" xfId="2172"/>
    <cellStyle name="Обычный 15 3 3 2 2 3" xfId="2173"/>
    <cellStyle name="Обычный 15 3 3 2 3" xfId="2174"/>
    <cellStyle name="Обычный 15 3 3 2 3 2" xfId="2175"/>
    <cellStyle name="Обычный 15 3 3 2 4" xfId="2176"/>
    <cellStyle name="Обычный 15 3 3 3" xfId="2177"/>
    <cellStyle name="Обычный 15 3 3 3 2" xfId="2178"/>
    <cellStyle name="Обычный 15 3 3 3 2 2" xfId="2179"/>
    <cellStyle name="Обычный 15 3 3 3 3" xfId="2180"/>
    <cellStyle name="Обычный 15 3 3 4" xfId="2181"/>
    <cellStyle name="Обычный 15 3 3 4 2" xfId="2182"/>
    <cellStyle name="Обычный 15 3 3 5" xfId="2183"/>
    <cellStyle name="Обычный 15 3 4" xfId="2184"/>
    <cellStyle name="Обычный 15 3 4 2" xfId="2185"/>
    <cellStyle name="Обычный 15 3 4 2 2" xfId="2186"/>
    <cellStyle name="Обычный 15 3 4 2 2 2" xfId="2187"/>
    <cellStyle name="Обычный 15 3 4 2 2 2 2" xfId="2188"/>
    <cellStyle name="Обычный 15 3 4 2 2 3" xfId="2189"/>
    <cellStyle name="Обычный 15 3 4 2 3" xfId="2190"/>
    <cellStyle name="Обычный 15 3 4 2 3 2" xfId="2191"/>
    <cellStyle name="Обычный 15 3 4 2 4" xfId="2192"/>
    <cellStyle name="Обычный 15 3 4 3" xfId="2193"/>
    <cellStyle name="Обычный 15 3 4 3 2" xfId="2194"/>
    <cellStyle name="Обычный 15 3 4 3 2 2" xfId="2195"/>
    <cellStyle name="Обычный 15 3 4 3 3" xfId="2196"/>
    <cellStyle name="Обычный 15 3 4 4" xfId="2197"/>
    <cellStyle name="Обычный 15 3 4 4 2" xfId="2198"/>
    <cellStyle name="Обычный 15 3 4 5" xfId="2199"/>
    <cellStyle name="Обычный 15 3 5" xfId="2200"/>
    <cellStyle name="Обычный 15 3 5 2" xfId="2201"/>
    <cellStyle name="Обычный 15 3 5 2 2" xfId="2202"/>
    <cellStyle name="Обычный 15 3 5 2 2 2" xfId="2203"/>
    <cellStyle name="Обычный 15 3 5 2 3" xfId="2204"/>
    <cellStyle name="Обычный 15 3 5 3" xfId="2205"/>
    <cellStyle name="Обычный 15 3 5 3 2" xfId="2206"/>
    <cellStyle name="Обычный 15 3 5 4" xfId="2207"/>
    <cellStyle name="Обычный 15 3 6" xfId="2208"/>
    <cellStyle name="Обычный 15 3 6 2" xfId="2209"/>
    <cellStyle name="Обычный 15 3 6 2 2" xfId="2210"/>
    <cellStyle name="Обычный 15 3 6 3" xfId="2211"/>
    <cellStyle name="Обычный 15 3 7" xfId="2212"/>
    <cellStyle name="Обычный 15 3 7 2" xfId="2213"/>
    <cellStyle name="Обычный 15 3 8" xfId="2214"/>
    <cellStyle name="Обычный 15 30" xfId="2215"/>
    <cellStyle name="Обычный 15 30 2" xfId="2216"/>
    <cellStyle name="Обычный 15 30 2 2" xfId="2217"/>
    <cellStyle name="Обычный 15 30 2 2 2" xfId="2218"/>
    <cellStyle name="Обычный 15 30 2 2 2 2" xfId="2219"/>
    <cellStyle name="Обычный 15 30 2 2 2 2 2" xfId="2220"/>
    <cellStyle name="Обычный 15 30 2 2 2 2 2 2" xfId="2221"/>
    <cellStyle name="Обычный 15 30 2 2 2 2 3" xfId="2222"/>
    <cellStyle name="Обычный 15 30 2 2 2 3" xfId="2223"/>
    <cellStyle name="Обычный 15 30 2 2 2 3 2" xfId="2224"/>
    <cellStyle name="Обычный 15 30 2 2 2 4" xfId="2225"/>
    <cellStyle name="Обычный 15 30 2 2 3" xfId="2226"/>
    <cellStyle name="Обычный 15 30 2 2 3 2" xfId="2227"/>
    <cellStyle name="Обычный 15 30 2 2 3 2 2" xfId="2228"/>
    <cellStyle name="Обычный 15 30 2 2 3 3" xfId="2229"/>
    <cellStyle name="Обычный 15 30 2 2 4" xfId="2230"/>
    <cellStyle name="Обычный 15 30 2 2 4 2" xfId="2231"/>
    <cellStyle name="Обычный 15 30 2 2 5" xfId="2232"/>
    <cellStyle name="Обычный 15 30 2 3" xfId="2233"/>
    <cellStyle name="Обычный 15 30 2 3 2" xfId="2234"/>
    <cellStyle name="Обычный 15 30 2 3 2 2" xfId="2235"/>
    <cellStyle name="Обычный 15 30 2 3 2 2 2" xfId="2236"/>
    <cellStyle name="Обычный 15 30 2 3 2 2 2 2" xfId="2237"/>
    <cellStyle name="Обычный 15 30 2 3 2 2 3" xfId="2238"/>
    <cellStyle name="Обычный 15 30 2 3 2 3" xfId="2239"/>
    <cellStyle name="Обычный 15 30 2 3 2 3 2" xfId="2240"/>
    <cellStyle name="Обычный 15 30 2 3 2 4" xfId="2241"/>
    <cellStyle name="Обычный 15 30 2 3 3" xfId="2242"/>
    <cellStyle name="Обычный 15 30 2 3 3 2" xfId="2243"/>
    <cellStyle name="Обычный 15 30 2 3 3 2 2" xfId="2244"/>
    <cellStyle name="Обычный 15 30 2 3 3 3" xfId="2245"/>
    <cellStyle name="Обычный 15 30 2 3 4" xfId="2246"/>
    <cellStyle name="Обычный 15 30 2 3 4 2" xfId="2247"/>
    <cellStyle name="Обычный 15 30 2 3 5" xfId="2248"/>
    <cellStyle name="Обычный 15 30 2 4" xfId="2249"/>
    <cellStyle name="Обычный 15 30 2 4 2" xfId="2250"/>
    <cellStyle name="Обычный 15 30 2 4 2 2" xfId="2251"/>
    <cellStyle name="Обычный 15 30 2 4 2 2 2" xfId="2252"/>
    <cellStyle name="Обычный 15 30 2 4 2 3" xfId="2253"/>
    <cellStyle name="Обычный 15 30 2 4 3" xfId="2254"/>
    <cellStyle name="Обычный 15 30 2 4 3 2" xfId="2255"/>
    <cellStyle name="Обычный 15 30 2 4 4" xfId="2256"/>
    <cellStyle name="Обычный 15 30 2 5" xfId="2257"/>
    <cellStyle name="Обычный 15 30 2 5 2" xfId="2258"/>
    <cellStyle name="Обычный 15 30 2 5 2 2" xfId="2259"/>
    <cellStyle name="Обычный 15 30 2 5 3" xfId="2260"/>
    <cellStyle name="Обычный 15 30 2 6" xfId="2261"/>
    <cellStyle name="Обычный 15 30 2 6 2" xfId="2262"/>
    <cellStyle name="Обычный 15 30 2 7" xfId="2263"/>
    <cellStyle name="Обычный 15 30 3" xfId="2264"/>
    <cellStyle name="Обычный 15 30 3 2" xfId="2265"/>
    <cellStyle name="Обычный 15 30 3 2 2" xfId="2266"/>
    <cellStyle name="Обычный 15 30 3 2 2 2" xfId="2267"/>
    <cellStyle name="Обычный 15 30 3 2 2 2 2" xfId="2268"/>
    <cellStyle name="Обычный 15 30 3 2 2 3" xfId="2269"/>
    <cellStyle name="Обычный 15 30 3 2 3" xfId="2270"/>
    <cellStyle name="Обычный 15 30 3 2 3 2" xfId="2271"/>
    <cellStyle name="Обычный 15 30 3 2 4" xfId="2272"/>
    <cellStyle name="Обычный 15 30 3 3" xfId="2273"/>
    <cellStyle name="Обычный 15 30 3 3 2" xfId="2274"/>
    <cellStyle name="Обычный 15 30 3 3 2 2" xfId="2275"/>
    <cellStyle name="Обычный 15 30 3 3 3" xfId="2276"/>
    <cellStyle name="Обычный 15 30 3 4" xfId="2277"/>
    <cellStyle name="Обычный 15 30 3 4 2" xfId="2278"/>
    <cellStyle name="Обычный 15 30 3 5" xfId="2279"/>
    <cellStyle name="Обычный 15 30 4" xfId="2280"/>
    <cellStyle name="Обычный 15 30 4 2" xfId="2281"/>
    <cellStyle name="Обычный 15 30 4 2 2" xfId="2282"/>
    <cellStyle name="Обычный 15 30 4 2 2 2" xfId="2283"/>
    <cellStyle name="Обычный 15 30 4 2 2 2 2" xfId="2284"/>
    <cellStyle name="Обычный 15 30 4 2 2 3" xfId="2285"/>
    <cellStyle name="Обычный 15 30 4 2 3" xfId="2286"/>
    <cellStyle name="Обычный 15 30 4 2 3 2" xfId="2287"/>
    <cellStyle name="Обычный 15 30 4 2 4" xfId="2288"/>
    <cellStyle name="Обычный 15 30 4 3" xfId="2289"/>
    <cellStyle name="Обычный 15 30 4 3 2" xfId="2290"/>
    <cellStyle name="Обычный 15 30 4 3 2 2" xfId="2291"/>
    <cellStyle name="Обычный 15 30 4 3 3" xfId="2292"/>
    <cellStyle name="Обычный 15 30 4 4" xfId="2293"/>
    <cellStyle name="Обычный 15 30 4 4 2" xfId="2294"/>
    <cellStyle name="Обычный 15 30 4 5" xfId="2295"/>
    <cellStyle name="Обычный 15 30 5" xfId="2296"/>
    <cellStyle name="Обычный 15 30 5 2" xfId="2297"/>
    <cellStyle name="Обычный 15 30 5 2 2" xfId="2298"/>
    <cellStyle name="Обычный 15 30 5 2 2 2" xfId="2299"/>
    <cellStyle name="Обычный 15 30 5 2 3" xfId="2300"/>
    <cellStyle name="Обычный 15 30 5 3" xfId="2301"/>
    <cellStyle name="Обычный 15 30 5 3 2" xfId="2302"/>
    <cellStyle name="Обычный 15 30 5 4" xfId="2303"/>
    <cellStyle name="Обычный 15 30 6" xfId="2304"/>
    <cellStyle name="Обычный 15 30 6 2" xfId="2305"/>
    <cellStyle name="Обычный 15 30 6 2 2" xfId="2306"/>
    <cellStyle name="Обычный 15 30 6 3" xfId="2307"/>
    <cellStyle name="Обычный 15 30 7" xfId="2308"/>
    <cellStyle name="Обычный 15 30 7 2" xfId="2309"/>
    <cellStyle name="Обычный 15 30 8" xfId="2310"/>
    <cellStyle name="Обычный 15 31" xfId="2311"/>
    <cellStyle name="Обычный 15 31 2" xfId="2312"/>
    <cellStyle name="Обычный 15 31 2 2" xfId="2313"/>
    <cellStyle name="Обычный 15 31 2 2 2" xfId="2314"/>
    <cellStyle name="Обычный 15 31 2 2 2 2" xfId="2315"/>
    <cellStyle name="Обычный 15 31 2 2 2 2 2" xfId="2316"/>
    <cellStyle name="Обычный 15 31 2 2 2 2 2 2" xfId="2317"/>
    <cellStyle name="Обычный 15 31 2 2 2 2 3" xfId="2318"/>
    <cellStyle name="Обычный 15 31 2 2 2 3" xfId="2319"/>
    <cellStyle name="Обычный 15 31 2 2 2 3 2" xfId="2320"/>
    <cellStyle name="Обычный 15 31 2 2 2 4" xfId="2321"/>
    <cellStyle name="Обычный 15 31 2 2 3" xfId="2322"/>
    <cellStyle name="Обычный 15 31 2 2 3 2" xfId="2323"/>
    <cellStyle name="Обычный 15 31 2 2 3 2 2" xfId="2324"/>
    <cellStyle name="Обычный 15 31 2 2 3 3" xfId="2325"/>
    <cellStyle name="Обычный 15 31 2 2 4" xfId="2326"/>
    <cellStyle name="Обычный 15 31 2 2 4 2" xfId="2327"/>
    <cellStyle name="Обычный 15 31 2 2 5" xfId="2328"/>
    <cellStyle name="Обычный 15 31 2 3" xfId="2329"/>
    <cellStyle name="Обычный 15 31 2 3 2" xfId="2330"/>
    <cellStyle name="Обычный 15 31 2 3 2 2" xfId="2331"/>
    <cellStyle name="Обычный 15 31 2 3 2 2 2" xfId="2332"/>
    <cellStyle name="Обычный 15 31 2 3 2 2 2 2" xfId="2333"/>
    <cellStyle name="Обычный 15 31 2 3 2 2 3" xfId="2334"/>
    <cellStyle name="Обычный 15 31 2 3 2 3" xfId="2335"/>
    <cellStyle name="Обычный 15 31 2 3 2 3 2" xfId="2336"/>
    <cellStyle name="Обычный 15 31 2 3 2 4" xfId="2337"/>
    <cellStyle name="Обычный 15 31 2 3 3" xfId="2338"/>
    <cellStyle name="Обычный 15 31 2 3 3 2" xfId="2339"/>
    <cellStyle name="Обычный 15 31 2 3 3 2 2" xfId="2340"/>
    <cellStyle name="Обычный 15 31 2 3 3 3" xfId="2341"/>
    <cellStyle name="Обычный 15 31 2 3 4" xfId="2342"/>
    <cellStyle name="Обычный 15 31 2 3 4 2" xfId="2343"/>
    <cellStyle name="Обычный 15 31 2 3 5" xfId="2344"/>
    <cellStyle name="Обычный 15 31 2 4" xfId="2345"/>
    <cellStyle name="Обычный 15 31 2 4 2" xfId="2346"/>
    <cellStyle name="Обычный 15 31 2 4 2 2" xfId="2347"/>
    <cellStyle name="Обычный 15 31 2 4 2 2 2" xfId="2348"/>
    <cellStyle name="Обычный 15 31 2 4 2 3" xfId="2349"/>
    <cellStyle name="Обычный 15 31 2 4 3" xfId="2350"/>
    <cellStyle name="Обычный 15 31 2 4 3 2" xfId="2351"/>
    <cellStyle name="Обычный 15 31 2 4 4" xfId="2352"/>
    <cellStyle name="Обычный 15 31 2 5" xfId="2353"/>
    <cellStyle name="Обычный 15 31 2 5 2" xfId="2354"/>
    <cellStyle name="Обычный 15 31 2 5 2 2" xfId="2355"/>
    <cellStyle name="Обычный 15 31 2 5 3" xfId="2356"/>
    <cellStyle name="Обычный 15 31 2 6" xfId="2357"/>
    <cellStyle name="Обычный 15 31 2 6 2" xfId="2358"/>
    <cellStyle name="Обычный 15 31 2 7" xfId="2359"/>
    <cellStyle name="Обычный 15 31 3" xfId="2360"/>
    <cellStyle name="Обычный 15 31 3 2" xfId="2361"/>
    <cellStyle name="Обычный 15 31 3 2 2" xfId="2362"/>
    <cellStyle name="Обычный 15 31 3 2 2 2" xfId="2363"/>
    <cellStyle name="Обычный 15 31 3 2 2 2 2" xfId="2364"/>
    <cellStyle name="Обычный 15 31 3 2 2 3" xfId="2365"/>
    <cellStyle name="Обычный 15 31 3 2 3" xfId="2366"/>
    <cellStyle name="Обычный 15 31 3 2 3 2" xfId="2367"/>
    <cellStyle name="Обычный 15 31 3 2 4" xfId="2368"/>
    <cellStyle name="Обычный 15 31 3 3" xfId="2369"/>
    <cellStyle name="Обычный 15 31 3 3 2" xfId="2370"/>
    <cellStyle name="Обычный 15 31 3 3 2 2" xfId="2371"/>
    <cellStyle name="Обычный 15 31 3 3 3" xfId="2372"/>
    <cellStyle name="Обычный 15 31 3 4" xfId="2373"/>
    <cellStyle name="Обычный 15 31 3 4 2" xfId="2374"/>
    <cellStyle name="Обычный 15 31 3 5" xfId="2375"/>
    <cellStyle name="Обычный 15 31 4" xfId="2376"/>
    <cellStyle name="Обычный 15 31 4 2" xfId="2377"/>
    <cellStyle name="Обычный 15 31 4 2 2" xfId="2378"/>
    <cellStyle name="Обычный 15 31 4 2 2 2" xfId="2379"/>
    <cellStyle name="Обычный 15 31 4 2 2 2 2" xfId="2380"/>
    <cellStyle name="Обычный 15 31 4 2 2 3" xfId="2381"/>
    <cellStyle name="Обычный 15 31 4 2 3" xfId="2382"/>
    <cellStyle name="Обычный 15 31 4 2 3 2" xfId="2383"/>
    <cellStyle name="Обычный 15 31 4 2 4" xfId="2384"/>
    <cellStyle name="Обычный 15 31 4 3" xfId="2385"/>
    <cellStyle name="Обычный 15 31 4 3 2" xfId="2386"/>
    <cellStyle name="Обычный 15 31 4 3 2 2" xfId="2387"/>
    <cellStyle name="Обычный 15 31 4 3 3" xfId="2388"/>
    <cellStyle name="Обычный 15 31 4 4" xfId="2389"/>
    <cellStyle name="Обычный 15 31 4 4 2" xfId="2390"/>
    <cellStyle name="Обычный 15 31 4 5" xfId="2391"/>
    <cellStyle name="Обычный 15 31 5" xfId="2392"/>
    <cellStyle name="Обычный 15 31 5 2" xfId="2393"/>
    <cellStyle name="Обычный 15 31 5 2 2" xfId="2394"/>
    <cellStyle name="Обычный 15 31 5 2 2 2" xfId="2395"/>
    <cellStyle name="Обычный 15 31 5 2 3" xfId="2396"/>
    <cellStyle name="Обычный 15 31 5 3" xfId="2397"/>
    <cellStyle name="Обычный 15 31 5 3 2" xfId="2398"/>
    <cellStyle name="Обычный 15 31 5 4" xfId="2399"/>
    <cellStyle name="Обычный 15 31 6" xfId="2400"/>
    <cellStyle name="Обычный 15 31 6 2" xfId="2401"/>
    <cellStyle name="Обычный 15 31 6 2 2" xfId="2402"/>
    <cellStyle name="Обычный 15 31 6 3" xfId="2403"/>
    <cellStyle name="Обычный 15 31 7" xfId="2404"/>
    <cellStyle name="Обычный 15 31 7 2" xfId="2405"/>
    <cellStyle name="Обычный 15 31 8" xfId="2406"/>
    <cellStyle name="Обычный 15 32" xfId="2407"/>
    <cellStyle name="Обычный 15 32 2" xfId="2408"/>
    <cellStyle name="Обычный 15 32 2 2" xfId="2409"/>
    <cellStyle name="Обычный 15 32 2 2 2" xfId="2410"/>
    <cellStyle name="Обычный 15 32 2 2 2 2" xfId="2411"/>
    <cellStyle name="Обычный 15 32 2 2 2 2 2" xfId="2412"/>
    <cellStyle name="Обычный 15 32 2 2 2 2 2 2" xfId="2413"/>
    <cellStyle name="Обычный 15 32 2 2 2 2 3" xfId="2414"/>
    <cellStyle name="Обычный 15 32 2 2 2 3" xfId="2415"/>
    <cellStyle name="Обычный 15 32 2 2 2 3 2" xfId="2416"/>
    <cellStyle name="Обычный 15 32 2 2 2 4" xfId="2417"/>
    <cellStyle name="Обычный 15 32 2 2 3" xfId="2418"/>
    <cellStyle name="Обычный 15 32 2 2 3 2" xfId="2419"/>
    <cellStyle name="Обычный 15 32 2 2 3 2 2" xfId="2420"/>
    <cellStyle name="Обычный 15 32 2 2 3 3" xfId="2421"/>
    <cellStyle name="Обычный 15 32 2 2 4" xfId="2422"/>
    <cellStyle name="Обычный 15 32 2 2 4 2" xfId="2423"/>
    <cellStyle name="Обычный 15 32 2 2 5" xfId="2424"/>
    <cellStyle name="Обычный 15 32 2 3" xfId="2425"/>
    <cellStyle name="Обычный 15 32 2 3 2" xfId="2426"/>
    <cellStyle name="Обычный 15 32 2 3 2 2" xfId="2427"/>
    <cellStyle name="Обычный 15 32 2 3 2 2 2" xfId="2428"/>
    <cellStyle name="Обычный 15 32 2 3 2 2 2 2" xfId="2429"/>
    <cellStyle name="Обычный 15 32 2 3 2 2 3" xfId="2430"/>
    <cellStyle name="Обычный 15 32 2 3 2 3" xfId="2431"/>
    <cellStyle name="Обычный 15 32 2 3 2 3 2" xfId="2432"/>
    <cellStyle name="Обычный 15 32 2 3 2 4" xfId="2433"/>
    <cellStyle name="Обычный 15 32 2 3 3" xfId="2434"/>
    <cellStyle name="Обычный 15 32 2 3 3 2" xfId="2435"/>
    <cellStyle name="Обычный 15 32 2 3 3 2 2" xfId="2436"/>
    <cellStyle name="Обычный 15 32 2 3 3 3" xfId="2437"/>
    <cellStyle name="Обычный 15 32 2 3 4" xfId="2438"/>
    <cellStyle name="Обычный 15 32 2 3 4 2" xfId="2439"/>
    <cellStyle name="Обычный 15 32 2 3 5" xfId="2440"/>
    <cellStyle name="Обычный 15 32 2 4" xfId="2441"/>
    <cellStyle name="Обычный 15 32 2 4 2" xfId="2442"/>
    <cellStyle name="Обычный 15 32 2 4 2 2" xfId="2443"/>
    <cellStyle name="Обычный 15 32 2 4 2 2 2" xfId="2444"/>
    <cellStyle name="Обычный 15 32 2 4 2 3" xfId="2445"/>
    <cellStyle name="Обычный 15 32 2 4 3" xfId="2446"/>
    <cellStyle name="Обычный 15 32 2 4 3 2" xfId="2447"/>
    <cellStyle name="Обычный 15 32 2 4 4" xfId="2448"/>
    <cellStyle name="Обычный 15 32 2 5" xfId="2449"/>
    <cellStyle name="Обычный 15 32 2 5 2" xfId="2450"/>
    <cellStyle name="Обычный 15 32 2 5 2 2" xfId="2451"/>
    <cellStyle name="Обычный 15 32 2 5 3" xfId="2452"/>
    <cellStyle name="Обычный 15 32 2 6" xfId="2453"/>
    <cellStyle name="Обычный 15 32 2 6 2" xfId="2454"/>
    <cellStyle name="Обычный 15 32 2 7" xfId="2455"/>
    <cellStyle name="Обычный 15 32 3" xfId="2456"/>
    <cellStyle name="Обычный 15 32 3 2" xfId="2457"/>
    <cellStyle name="Обычный 15 32 3 2 2" xfId="2458"/>
    <cellStyle name="Обычный 15 32 3 2 2 2" xfId="2459"/>
    <cellStyle name="Обычный 15 32 3 2 2 2 2" xfId="2460"/>
    <cellStyle name="Обычный 15 32 3 2 2 3" xfId="2461"/>
    <cellStyle name="Обычный 15 32 3 2 3" xfId="2462"/>
    <cellStyle name="Обычный 15 32 3 2 3 2" xfId="2463"/>
    <cellStyle name="Обычный 15 32 3 2 4" xfId="2464"/>
    <cellStyle name="Обычный 15 32 3 3" xfId="2465"/>
    <cellStyle name="Обычный 15 32 3 3 2" xfId="2466"/>
    <cellStyle name="Обычный 15 32 3 3 2 2" xfId="2467"/>
    <cellStyle name="Обычный 15 32 3 3 3" xfId="2468"/>
    <cellStyle name="Обычный 15 32 3 4" xfId="2469"/>
    <cellStyle name="Обычный 15 32 3 4 2" xfId="2470"/>
    <cellStyle name="Обычный 15 32 3 5" xfId="2471"/>
    <cellStyle name="Обычный 15 32 4" xfId="2472"/>
    <cellStyle name="Обычный 15 32 4 2" xfId="2473"/>
    <cellStyle name="Обычный 15 32 4 2 2" xfId="2474"/>
    <cellStyle name="Обычный 15 32 4 2 2 2" xfId="2475"/>
    <cellStyle name="Обычный 15 32 4 2 2 2 2" xfId="2476"/>
    <cellStyle name="Обычный 15 32 4 2 2 3" xfId="2477"/>
    <cellStyle name="Обычный 15 32 4 2 3" xfId="2478"/>
    <cellStyle name="Обычный 15 32 4 2 3 2" xfId="2479"/>
    <cellStyle name="Обычный 15 32 4 2 4" xfId="2480"/>
    <cellStyle name="Обычный 15 32 4 3" xfId="2481"/>
    <cellStyle name="Обычный 15 32 4 3 2" xfId="2482"/>
    <cellStyle name="Обычный 15 32 4 3 2 2" xfId="2483"/>
    <cellStyle name="Обычный 15 32 4 3 3" xfId="2484"/>
    <cellStyle name="Обычный 15 32 4 4" xfId="2485"/>
    <cellStyle name="Обычный 15 32 4 4 2" xfId="2486"/>
    <cellStyle name="Обычный 15 32 4 5" xfId="2487"/>
    <cellStyle name="Обычный 15 32 5" xfId="2488"/>
    <cellStyle name="Обычный 15 32 5 2" xfId="2489"/>
    <cellStyle name="Обычный 15 32 5 2 2" xfId="2490"/>
    <cellStyle name="Обычный 15 32 5 2 2 2" xfId="2491"/>
    <cellStyle name="Обычный 15 32 5 2 3" xfId="2492"/>
    <cellStyle name="Обычный 15 32 5 3" xfId="2493"/>
    <cellStyle name="Обычный 15 32 5 3 2" xfId="2494"/>
    <cellStyle name="Обычный 15 32 5 4" xfId="2495"/>
    <cellStyle name="Обычный 15 32 6" xfId="2496"/>
    <cellStyle name="Обычный 15 32 6 2" xfId="2497"/>
    <cellStyle name="Обычный 15 32 6 2 2" xfId="2498"/>
    <cellStyle name="Обычный 15 32 6 3" xfId="2499"/>
    <cellStyle name="Обычный 15 32 7" xfId="2500"/>
    <cellStyle name="Обычный 15 32 7 2" xfId="2501"/>
    <cellStyle name="Обычный 15 32 8" xfId="2502"/>
    <cellStyle name="Обычный 15 33" xfId="2503"/>
    <cellStyle name="Обычный 15 33 2" xfId="2504"/>
    <cellStyle name="Обычный 15 33 2 2" xfId="2505"/>
    <cellStyle name="Обычный 15 33 2 2 2" xfId="2506"/>
    <cellStyle name="Обычный 15 33 2 2 2 2" xfId="2507"/>
    <cellStyle name="Обычный 15 33 2 2 2 2 2" xfId="2508"/>
    <cellStyle name="Обычный 15 33 2 2 2 2 2 2" xfId="2509"/>
    <cellStyle name="Обычный 15 33 2 2 2 2 3" xfId="2510"/>
    <cellStyle name="Обычный 15 33 2 2 2 3" xfId="2511"/>
    <cellStyle name="Обычный 15 33 2 2 2 3 2" xfId="2512"/>
    <cellStyle name="Обычный 15 33 2 2 2 4" xfId="2513"/>
    <cellStyle name="Обычный 15 33 2 2 3" xfId="2514"/>
    <cellStyle name="Обычный 15 33 2 2 3 2" xfId="2515"/>
    <cellStyle name="Обычный 15 33 2 2 3 2 2" xfId="2516"/>
    <cellStyle name="Обычный 15 33 2 2 3 3" xfId="2517"/>
    <cellStyle name="Обычный 15 33 2 2 4" xfId="2518"/>
    <cellStyle name="Обычный 15 33 2 2 4 2" xfId="2519"/>
    <cellStyle name="Обычный 15 33 2 2 5" xfId="2520"/>
    <cellStyle name="Обычный 15 33 2 3" xfId="2521"/>
    <cellStyle name="Обычный 15 33 2 3 2" xfId="2522"/>
    <cellStyle name="Обычный 15 33 2 3 2 2" xfId="2523"/>
    <cellStyle name="Обычный 15 33 2 3 2 2 2" xfId="2524"/>
    <cellStyle name="Обычный 15 33 2 3 2 2 2 2" xfId="2525"/>
    <cellStyle name="Обычный 15 33 2 3 2 2 3" xfId="2526"/>
    <cellStyle name="Обычный 15 33 2 3 2 3" xfId="2527"/>
    <cellStyle name="Обычный 15 33 2 3 2 3 2" xfId="2528"/>
    <cellStyle name="Обычный 15 33 2 3 2 4" xfId="2529"/>
    <cellStyle name="Обычный 15 33 2 3 3" xfId="2530"/>
    <cellStyle name="Обычный 15 33 2 3 3 2" xfId="2531"/>
    <cellStyle name="Обычный 15 33 2 3 3 2 2" xfId="2532"/>
    <cellStyle name="Обычный 15 33 2 3 3 3" xfId="2533"/>
    <cellStyle name="Обычный 15 33 2 3 4" xfId="2534"/>
    <cellStyle name="Обычный 15 33 2 3 4 2" xfId="2535"/>
    <cellStyle name="Обычный 15 33 2 3 5" xfId="2536"/>
    <cellStyle name="Обычный 15 33 2 4" xfId="2537"/>
    <cellStyle name="Обычный 15 33 2 4 2" xfId="2538"/>
    <cellStyle name="Обычный 15 33 2 4 2 2" xfId="2539"/>
    <cellStyle name="Обычный 15 33 2 4 2 2 2" xfId="2540"/>
    <cellStyle name="Обычный 15 33 2 4 2 3" xfId="2541"/>
    <cellStyle name="Обычный 15 33 2 4 3" xfId="2542"/>
    <cellStyle name="Обычный 15 33 2 4 3 2" xfId="2543"/>
    <cellStyle name="Обычный 15 33 2 4 4" xfId="2544"/>
    <cellStyle name="Обычный 15 33 2 5" xfId="2545"/>
    <cellStyle name="Обычный 15 33 2 5 2" xfId="2546"/>
    <cellStyle name="Обычный 15 33 2 5 2 2" xfId="2547"/>
    <cellStyle name="Обычный 15 33 2 5 3" xfId="2548"/>
    <cellStyle name="Обычный 15 33 2 6" xfId="2549"/>
    <cellStyle name="Обычный 15 33 2 6 2" xfId="2550"/>
    <cellStyle name="Обычный 15 33 2 7" xfId="2551"/>
    <cellStyle name="Обычный 15 33 3" xfId="2552"/>
    <cellStyle name="Обычный 15 33 3 2" xfId="2553"/>
    <cellStyle name="Обычный 15 33 3 2 2" xfId="2554"/>
    <cellStyle name="Обычный 15 33 3 2 2 2" xfId="2555"/>
    <cellStyle name="Обычный 15 33 3 2 2 2 2" xfId="2556"/>
    <cellStyle name="Обычный 15 33 3 2 2 3" xfId="2557"/>
    <cellStyle name="Обычный 15 33 3 2 3" xfId="2558"/>
    <cellStyle name="Обычный 15 33 3 2 3 2" xfId="2559"/>
    <cellStyle name="Обычный 15 33 3 2 4" xfId="2560"/>
    <cellStyle name="Обычный 15 33 3 3" xfId="2561"/>
    <cellStyle name="Обычный 15 33 3 3 2" xfId="2562"/>
    <cellStyle name="Обычный 15 33 3 3 2 2" xfId="2563"/>
    <cellStyle name="Обычный 15 33 3 3 3" xfId="2564"/>
    <cellStyle name="Обычный 15 33 3 4" xfId="2565"/>
    <cellStyle name="Обычный 15 33 3 4 2" xfId="2566"/>
    <cellStyle name="Обычный 15 33 3 5" xfId="2567"/>
    <cellStyle name="Обычный 15 33 4" xfId="2568"/>
    <cellStyle name="Обычный 15 33 4 2" xfId="2569"/>
    <cellStyle name="Обычный 15 33 4 2 2" xfId="2570"/>
    <cellStyle name="Обычный 15 33 4 2 2 2" xfId="2571"/>
    <cellStyle name="Обычный 15 33 4 2 2 2 2" xfId="2572"/>
    <cellStyle name="Обычный 15 33 4 2 2 3" xfId="2573"/>
    <cellStyle name="Обычный 15 33 4 2 3" xfId="2574"/>
    <cellStyle name="Обычный 15 33 4 2 3 2" xfId="2575"/>
    <cellStyle name="Обычный 15 33 4 2 4" xfId="2576"/>
    <cellStyle name="Обычный 15 33 4 3" xfId="2577"/>
    <cellStyle name="Обычный 15 33 4 3 2" xfId="2578"/>
    <cellStyle name="Обычный 15 33 4 3 2 2" xfId="2579"/>
    <cellStyle name="Обычный 15 33 4 3 3" xfId="2580"/>
    <cellStyle name="Обычный 15 33 4 4" xfId="2581"/>
    <cellStyle name="Обычный 15 33 4 4 2" xfId="2582"/>
    <cellStyle name="Обычный 15 33 4 5" xfId="2583"/>
    <cellStyle name="Обычный 15 33 5" xfId="2584"/>
    <cellStyle name="Обычный 15 33 5 2" xfId="2585"/>
    <cellStyle name="Обычный 15 33 5 2 2" xfId="2586"/>
    <cellStyle name="Обычный 15 33 5 2 2 2" xfId="2587"/>
    <cellStyle name="Обычный 15 33 5 2 3" xfId="2588"/>
    <cellStyle name="Обычный 15 33 5 3" xfId="2589"/>
    <cellStyle name="Обычный 15 33 5 3 2" xfId="2590"/>
    <cellStyle name="Обычный 15 33 5 4" xfId="2591"/>
    <cellStyle name="Обычный 15 33 6" xfId="2592"/>
    <cellStyle name="Обычный 15 33 6 2" xfId="2593"/>
    <cellStyle name="Обычный 15 33 6 2 2" xfId="2594"/>
    <cellStyle name="Обычный 15 33 6 3" xfId="2595"/>
    <cellStyle name="Обычный 15 33 7" xfId="2596"/>
    <cellStyle name="Обычный 15 33 7 2" xfId="2597"/>
    <cellStyle name="Обычный 15 33 8" xfId="2598"/>
    <cellStyle name="Обычный 15 34" xfId="2599"/>
    <cellStyle name="Обычный 15 34 2" xfId="2600"/>
    <cellStyle name="Обычный 15 34 2 2" xfId="2601"/>
    <cellStyle name="Обычный 15 34 2 2 2" xfId="2602"/>
    <cellStyle name="Обычный 15 34 2 2 2 2" xfId="2603"/>
    <cellStyle name="Обычный 15 34 2 2 2 2 2" xfId="2604"/>
    <cellStyle name="Обычный 15 34 2 2 2 2 2 2" xfId="2605"/>
    <cellStyle name="Обычный 15 34 2 2 2 2 3" xfId="2606"/>
    <cellStyle name="Обычный 15 34 2 2 2 3" xfId="2607"/>
    <cellStyle name="Обычный 15 34 2 2 2 3 2" xfId="2608"/>
    <cellStyle name="Обычный 15 34 2 2 2 4" xfId="2609"/>
    <cellStyle name="Обычный 15 34 2 2 3" xfId="2610"/>
    <cellStyle name="Обычный 15 34 2 2 3 2" xfId="2611"/>
    <cellStyle name="Обычный 15 34 2 2 3 2 2" xfId="2612"/>
    <cellStyle name="Обычный 15 34 2 2 3 3" xfId="2613"/>
    <cellStyle name="Обычный 15 34 2 2 4" xfId="2614"/>
    <cellStyle name="Обычный 15 34 2 2 4 2" xfId="2615"/>
    <cellStyle name="Обычный 15 34 2 2 5" xfId="2616"/>
    <cellStyle name="Обычный 15 34 2 3" xfId="2617"/>
    <cellStyle name="Обычный 15 34 2 3 2" xfId="2618"/>
    <cellStyle name="Обычный 15 34 2 3 2 2" xfId="2619"/>
    <cellStyle name="Обычный 15 34 2 3 2 2 2" xfId="2620"/>
    <cellStyle name="Обычный 15 34 2 3 2 2 2 2" xfId="2621"/>
    <cellStyle name="Обычный 15 34 2 3 2 2 3" xfId="2622"/>
    <cellStyle name="Обычный 15 34 2 3 2 3" xfId="2623"/>
    <cellStyle name="Обычный 15 34 2 3 2 3 2" xfId="2624"/>
    <cellStyle name="Обычный 15 34 2 3 2 4" xfId="2625"/>
    <cellStyle name="Обычный 15 34 2 3 3" xfId="2626"/>
    <cellStyle name="Обычный 15 34 2 3 3 2" xfId="2627"/>
    <cellStyle name="Обычный 15 34 2 3 3 2 2" xfId="2628"/>
    <cellStyle name="Обычный 15 34 2 3 3 3" xfId="2629"/>
    <cellStyle name="Обычный 15 34 2 3 4" xfId="2630"/>
    <cellStyle name="Обычный 15 34 2 3 4 2" xfId="2631"/>
    <cellStyle name="Обычный 15 34 2 3 5" xfId="2632"/>
    <cellStyle name="Обычный 15 34 2 4" xfId="2633"/>
    <cellStyle name="Обычный 15 34 2 4 2" xfId="2634"/>
    <cellStyle name="Обычный 15 34 2 4 2 2" xfId="2635"/>
    <cellStyle name="Обычный 15 34 2 4 2 2 2" xfId="2636"/>
    <cellStyle name="Обычный 15 34 2 4 2 3" xfId="2637"/>
    <cellStyle name="Обычный 15 34 2 4 3" xfId="2638"/>
    <cellStyle name="Обычный 15 34 2 4 3 2" xfId="2639"/>
    <cellStyle name="Обычный 15 34 2 4 4" xfId="2640"/>
    <cellStyle name="Обычный 15 34 2 5" xfId="2641"/>
    <cellStyle name="Обычный 15 34 2 5 2" xfId="2642"/>
    <cellStyle name="Обычный 15 34 2 5 2 2" xfId="2643"/>
    <cellStyle name="Обычный 15 34 2 5 3" xfId="2644"/>
    <cellStyle name="Обычный 15 34 2 6" xfId="2645"/>
    <cellStyle name="Обычный 15 34 2 6 2" xfId="2646"/>
    <cellStyle name="Обычный 15 34 2 7" xfId="2647"/>
    <cellStyle name="Обычный 15 34 3" xfId="2648"/>
    <cellStyle name="Обычный 15 34 3 2" xfId="2649"/>
    <cellStyle name="Обычный 15 34 3 2 2" xfId="2650"/>
    <cellStyle name="Обычный 15 34 3 2 2 2" xfId="2651"/>
    <cellStyle name="Обычный 15 34 3 2 2 2 2" xfId="2652"/>
    <cellStyle name="Обычный 15 34 3 2 2 3" xfId="2653"/>
    <cellStyle name="Обычный 15 34 3 2 3" xfId="2654"/>
    <cellStyle name="Обычный 15 34 3 2 3 2" xfId="2655"/>
    <cellStyle name="Обычный 15 34 3 2 4" xfId="2656"/>
    <cellStyle name="Обычный 15 34 3 3" xfId="2657"/>
    <cellStyle name="Обычный 15 34 3 3 2" xfId="2658"/>
    <cellStyle name="Обычный 15 34 3 3 2 2" xfId="2659"/>
    <cellStyle name="Обычный 15 34 3 3 3" xfId="2660"/>
    <cellStyle name="Обычный 15 34 3 4" xfId="2661"/>
    <cellStyle name="Обычный 15 34 3 4 2" xfId="2662"/>
    <cellStyle name="Обычный 15 34 3 5" xfId="2663"/>
    <cellStyle name="Обычный 15 34 4" xfId="2664"/>
    <cellStyle name="Обычный 15 34 4 2" xfId="2665"/>
    <cellStyle name="Обычный 15 34 4 2 2" xfId="2666"/>
    <cellStyle name="Обычный 15 34 4 2 2 2" xfId="2667"/>
    <cellStyle name="Обычный 15 34 4 2 2 2 2" xfId="2668"/>
    <cellStyle name="Обычный 15 34 4 2 2 3" xfId="2669"/>
    <cellStyle name="Обычный 15 34 4 2 3" xfId="2670"/>
    <cellStyle name="Обычный 15 34 4 2 3 2" xfId="2671"/>
    <cellStyle name="Обычный 15 34 4 2 4" xfId="2672"/>
    <cellStyle name="Обычный 15 34 4 3" xfId="2673"/>
    <cellStyle name="Обычный 15 34 4 3 2" xfId="2674"/>
    <cellStyle name="Обычный 15 34 4 3 2 2" xfId="2675"/>
    <cellStyle name="Обычный 15 34 4 3 3" xfId="2676"/>
    <cellStyle name="Обычный 15 34 4 4" xfId="2677"/>
    <cellStyle name="Обычный 15 34 4 4 2" xfId="2678"/>
    <cellStyle name="Обычный 15 34 4 5" xfId="2679"/>
    <cellStyle name="Обычный 15 34 5" xfId="2680"/>
    <cellStyle name="Обычный 15 34 5 2" xfId="2681"/>
    <cellStyle name="Обычный 15 34 5 2 2" xfId="2682"/>
    <cellStyle name="Обычный 15 34 5 2 2 2" xfId="2683"/>
    <cellStyle name="Обычный 15 34 5 2 3" xfId="2684"/>
    <cellStyle name="Обычный 15 34 5 3" xfId="2685"/>
    <cellStyle name="Обычный 15 34 5 3 2" xfId="2686"/>
    <cellStyle name="Обычный 15 34 5 4" xfId="2687"/>
    <cellStyle name="Обычный 15 34 6" xfId="2688"/>
    <cellStyle name="Обычный 15 34 6 2" xfId="2689"/>
    <cellStyle name="Обычный 15 34 6 2 2" xfId="2690"/>
    <cellStyle name="Обычный 15 34 6 3" xfId="2691"/>
    <cellStyle name="Обычный 15 34 7" xfId="2692"/>
    <cellStyle name="Обычный 15 34 7 2" xfId="2693"/>
    <cellStyle name="Обычный 15 34 8" xfId="2694"/>
    <cellStyle name="Обычный 15 35" xfId="2695"/>
    <cellStyle name="Обычный 15 35 2" xfId="2696"/>
    <cellStyle name="Обычный 15 35 2 2" xfId="2697"/>
    <cellStyle name="Обычный 15 35 2 2 2" xfId="2698"/>
    <cellStyle name="Обычный 15 35 2 2 2 2" xfId="2699"/>
    <cellStyle name="Обычный 15 35 2 2 2 2 2" xfId="2700"/>
    <cellStyle name="Обычный 15 35 2 2 2 2 2 2" xfId="2701"/>
    <cellStyle name="Обычный 15 35 2 2 2 2 3" xfId="2702"/>
    <cellStyle name="Обычный 15 35 2 2 2 3" xfId="2703"/>
    <cellStyle name="Обычный 15 35 2 2 2 3 2" xfId="2704"/>
    <cellStyle name="Обычный 15 35 2 2 2 4" xfId="2705"/>
    <cellStyle name="Обычный 15 35 2 2 3" xfId="2706"/>
    <cellStyle name="Обычный 15 35 2 2 3 2" xfId="2707"/>
    <cellStyle name="Обычный 15 35 2 2 3 2 2" xfId="2708"/>
    <cellStyle name="Обычный 15 35 2 2 3 3" xfId="2709"/>
    <cellStyle name="Обычный 15 35 2 2 4" xfId="2710"/>
    <cellStyle name="Обычный 15 35 2 2 4 2" xfId="2711"/>
    <cellStyle name="Обычный 15 35 2 2 5" xfId="2712"/>
    <cellStyle name="Обычный 15 35 2 3" xfId="2713"/>
    <cellStyle name="Обычный 15 35 2 3 2" xfId="2714"/>
    <cellStyle name="Обычный 15 35 2 3 2 2" xfId="2715"/>
    <cellStyle name="Обычный 15 35 2 3 2 2 2" xfId="2716"/>
    <cellStyle name="Обычный 15 35 2 3 2 2 2 2" xfId="2717"/>
    <cellStyle name="Обычный 15 35 2 3 2 2 3" xfId="2718"/>
    <cellStyle name="Обычный 15 35 2 3 2 3" xfId="2719"/>
    <cellStyle name="Обычный 15 35 2 3 2 3 2" xfId="2720"/>
    <cellStyle name="Обычный 15 35 2 3 2 4" xfId="2721"/>
    <cellStyle name="Обычный 15 35 2 3 3" xfId="2722"/>
    <cellStyle name="Обычный 15 35 2 3 3 2" xfId="2723"/>
    <cellStyle name="Обычный 15 35 2 3 3 2 2" xfId="2724"/>
    <cellStyle name="Обычный 15 35 2 3 3 3" xfId="2725"/>
    <cellStyle name="Обычный 15 35 2 3 4" xfId="2726"/>
    <cellStyle name="Обычный 15 35 2 3 4 2" xfId="2727"/>
    <cellStyle name="Обычный 15 35 2 3 5" xfId="2728"/>
    <cellStyle name="Обычный 15 35 2 4" xfId="2729"/>
    <cellStyle name="Обычный 15 35 2 4 2" xfId="2730"/>
    <cellStyle name="Обычный 15 35 2 4 2 2" xfId="2731"/>
    <cellStyle name="Обычный 15 35 2 4 2 2 2" xfId="2732"/>
    <cellStyle name="Обычный 15 35 2 4 2 3" xfId="2733"/>
    <cellStyle name="Обычный 15 35 2 4 3" xfId="2734"/>
    <cellStyle name="Обычный 15 35 2 4 3 2" xfId="2735"/>
    <cellStyle name="Обычный 15 35 2 4 4" xfId="2736"/>
    <cellStyle name="Обычный 15 35 2 5" xfId="2737"/>
    <cellStyle name="Обычный 15 35 2 5 2" xfId="2738"/>
    <cellStyle name="Обычный 15 35 2 5 2 2" xfId="2739"/>
    <cellStyle name="Обычный 15 35 2 5 3" xfId="2740"/>
    <cellStyle name="Обычный 15 35 2 6" xfId="2741"/>
    <cellStyle name="Обычный 15 35 2 6 2" xfId="2742"/>
    <cellStyle name="Обычный 15 35 2 7" xfId="2743"/>
    <cellStyle name="Обычный 15 35 3" xfId="2744"/>
    <cellStyle name="Обычный 15 35 3 2" xfId="2745"/>
    <cellStyle name="Обычный 15 35 3 2 2" xfId="2746"/>
    <cellStyle name="Обычный 15 35 3 2 2 2" xfId="2747"/>
    <cellStyle name="Обычный 15 35 3 2 2 2 2" xfId="2748"/>
    <cellStyle name="Обычный 15 35 3 2 2 3" xfId="2749"/>
    <cellStyle name="Обычный 15 35 3 2 3" xfId="2750"/>
    <cellStyle name="Обычный 15 35 3 2 3 2" xfId="2751"/>
    <cellStyle name="Обычный 15 35 3 2 4" xfId="2752"/>
    <cellStyle name="Обычный 15 35 3 3" xfId="2753"/>
    <cellStyle name="Обычный 15 35 3 3 2" xfId="2754"/>
    <cellStyle name="Обычный 15 35 3 3 2 2" xfId="2755"/>
    <cellStyle name="Обычный 15 35 3 3 3" xfId="2756"/>
    <cellStyle name="Обычный 15 35 3 4" xfId="2757"/>
    <cellStyle name="Обычный 15 35 3 4 2" xfId="2758"/>
    <cellStyle name="Обычный 15 35 3 5" xfId="2759"/>
    <cellStyle name="Обычный 15 35 4" xfId="2760"/>
    <cellStyle name="Обычный 15 35 4 2" xfId="2761"/>
    <cellStyle name="Обычный 15 35 4 2 2" xfId="2762"/>
    <cellStyle name="Обычный 15 35 4 2 2 2" xfId="2763"/>
    <cellStyle name="Обычный 15 35 4 2 2 2 2" xfId="2764"/>
    <cellStyle name="Обычный 15 35 4 2 2 3" xfId="2765"/>
    <cellStyle name="Обычный 15 35 4 2 3" xfId="2766"/>
    <cellStyle name="Обычный 15 35 4 2 3 2" xfId="2767"/>
    <cellStyle name="Обычный 15 35 4 2 4" xfId="2768"/>
    <cellStyle name="Обычный 15 35 4 3" xfId="2769"/>
    <cellStyle name="Обычный 15 35 4 3 2" xfId="2770"/>
    <cellStyle name="Обычный 15 35 4 3 2 2" xfId="2771"/>
    <cellStyle name="Обычный 15 35 4 3 3" xfId="2772"/>
    <cellStyle name="Обычный 15 35 4 4" xfId="2773"/>
    <cellStyle name="Обычный 15 35 4 4 2" xfId="2774"/>
    <cellStyle name="Обычный 15 35 4 5" xfId="2775"/>
    <cellStyle name="Обычный 15 35 5" xfId="2776"/>
    <cellStyle name="Обычный 15 35 5 2" xfId="2777"/>
    <cellStyle name="Обычный 15 35 5 2 2" xfId="2778"/>
    <cellStyle name="Обычный 15 35 5 2 2 2" xfId="2779"/>
    <cellStyle name="Обычный 15 35 5 2 3" xfId="2780"/>
    <cellStyle name="Обычный 15 35 5 3" xfId="2781"/>
    <cellStyle name="Обычный 15 35 5 3 2" xfId="2782"/>
    <cellStyle name="Обычный 15 35 5 4" xfId="2783"/>
    <cellStyle name="Обычный 15 35 6" xfId="2784"/>
    <cellStyle name="Обычный 15 35 6 2" xfId="2785"/>
    <cellStyle name="Обычный 15 35 6 2 2" xfId="2786"/>
    <cellStyle name="Обычный 15 35 6 3" xfId="2787"/>
    <cellStyle name="Обычный 15 35 7" xfId="2788"/>
    <cellStyle name="Обычный 15 35 7 2" xfId="2789"/>
    <cellStyle name="Обычный 15 35 8" xfId="2790"/>
    <cellStyle name="Обычный 15 36" xfId="2791"/>
    <cellStyle name="Обычный 15 36 2" xfId="2792"/>
    <cellStyle name="Обычный 15 36 2 2" xfId="2793"/>
    <cellStyle name="Обычный 15 36 2 2 2" xfId="2794"/>
    <cellStyle name="Обычный 15 36 2 2 2 2" xfId="2795"/>
    <cellStyle name="Обычный 15 36 2 2 2 2 2" xfId="2796"/>
    <cellStyle name="Обычный 15 36 2 2 2 2 2 2" xfId="2797"/>
    <cellStyle name="Обычный 15 36 2 2 2 2 3" xfId="2798"/>
    <cellStyle name="Обычный 15 36 2 2 2 3" xfId="2799"/>
    <cellStyle name="Обычный 15 36 2 2 2 3 2" xfId="2800"/>
    <cellStyle name="Обычный 15 36 2 2 2 4" xfId="2801"/>
    <cellStyle name="Обычный 15 36 2 2 3" xfId="2802"/>
    <cellStyle name="Обычный 15 36 2 2 3 2" xfId="2803"/>
    <cellStyle name="Обычный 15 36 2 2 3 2 2" xfId="2804"/>
    <cellStyle name="Обычный 15 36 2 2 3 3" xfId="2805"/>
    <cellStyle name="Обычный 15 36 2 2 4" xfId="2806"/>
    <cellStyle name="Обычный 15 36 2 2 4 2" xfId="2807"/>
    <cellStyle name="Обычный 15 36 2 2 5" xfId="2808"/>
    <cellStyle name="Обычный 15 36 2 3" xfId="2809"/>
    <cellStyle name="Обычный 15 36 2 3 2" xfId="2810"/>
    <cellStyle name="Обычный 15 36 2 3 2 2" xfId="2811"/>
    <cellStyle name="Обычный 15 36 2 3 2 2 2" xfId="2812"/>
    <cellStyle name="Обычный 15 36 2 3 2 2 2 2" xfId="2813"/>
    <cellStyle name="Обычный 15 36 2 3 2 2 3" xfId="2814"/>
    <cellStyle name="Обычный 15 36 2 3 2 3" xfId="2815"/>
    <cellStyle name="Обычный 15 36 2 3 2 3 2" xfId="2816"/>
    <cellStyle name="Обычный 15 36 2 3 2 4" xfId="2817"/>
    <cellStyle name="Обычный 15 36 2 3 3" xfId="2818"/>
    <cellStyle name="Обычный 15 36 2 3 3 2" xfId="2819"/>
    <cellStyle name="Обычный 15 36 2 3 3 2 2" xfId="2820"/>
    <cellStyle name="Обычный 15 36 2 3 3 3" xfId="2821"/>
    <cellStyle name="Обычный 15 36 2 3 4" xfId="2822"/>
    <cellStyle name="Обычный 15 36 2 3 4 2" xfId="2823"/>
    <cellStyle name="Обычный 15 36 2 3 5" xfId="2824"/>
    <cellStyle name="Обычный 15 36 2 4" xfId="2825"/>
    <cellStyle name="Обычный 15 36 2 4 2" xfId="2826"/>
    <cellStyle name="Обычный 15 36 2 4 2 2" xfId="2827"/>
    <cellStyle name="Обычный 15 36 2 4 2 2 2" xfId="2828"/>
    <cellStyle name="Обычный 15 36 2 4 2 3" xfId="2829"/>
    <cellStyle name="Обычный 15 36 2 4 3" xfId="2830"/>
    <cellStyle name="Обычный 15 36 2 4 3 2" xfId="2831"/>
    <cellStyle name="Обычный 15 36 2 4 4" xfId="2832"/>
    <cellStyle name="Обычный 15 36 2 5" xfId="2833"/>
    <cellStyle name="Обычный 15 36 2 5 2" xfId="2834"/>
    <cellStyle name="Обычный 15 36 2 5 2 2" xfId="2835"/>
    <cellStyle name="Обычный 15 36 2 5 3" xfId="2836"/>
    <cellStyle name="Обычный 15 36 2 6" xfId="2837"/>
    <cellStyle name="Обычный 15 36 2 6 2" xfId="2838"/>
    <cellStyle name="Обычный 15 36 2 7" xfId="2839"/>
    <cellStyle name="Обычный 15 36 3" xfId="2840"/>
    <cellStyle name="Обычный 15 36 3 2" xfId="2841"/>
    <cellStyle name="Обычный 15 36 3 2 2" xfId="2842"/>
    <cellStyle name="Обычный 15 36 3 2 2 2" xfId="2843"/>
    <cellStyle name="Обычный 15 36 3 2 2 2 2" xfId="2844"/>
    <cellStyle name="Обычный 15 36 3 2 2 3" xfId="2845"/>
    <cellStyle name="Обычный 15 36 3 2 3" xfId="2846"/>
    <cellStyle name="Обычный 15 36 3 2 3 2" xfId="2847"/>
    <cellStyle name="Обычный 15 36 3 2 4" xfId="2848"/>
    <cellStyle name="Обычный 15 36 3 3" xfId="2849"/>
    <cellStyle name="Обычный 15 36 3 3 2" xfId="2850"/>
    <cellStyle name="Обычный 15 36 3 3 2 2" xfId="2851"/>
    <cellStyle name="Обычный 15 36 3 3 3" xfId="2852"/>
    <cellStyle name="Обычный 15 36 3 4" xfId="2853"/>
    <cellStyle name="Обычный 15 36 3 4 2" xfId="2854"/>
    <cellStyle name="Обычный 15 36 3 5" xfId="2855"/>
    <cellStyle name="Обычный 15 36 4" xfId="2856"/>
    <cellStyle name="Обычный 15 36 4 2" xfId="2857"/>
    <cellStyle name="Обычный 15 36 4 2 2" xfId="2858"/>
    <cellStyle name="Обычный 15 36 4 2 2 2" xfId="2859"/>
    <cellStyle name="Обычный 15 36 4 2 2 2 2" xfId="2860"/>
    <cellStyle name="Обычный 15 36 4 2 2 3" xfId="2861"/>
    <cellStyle name="Обычный 15 36 4 2 3" xfId="2862"/>
    <cellStyle name="Обычный 15 36 4 2 3 2" xfId="2863"/>
    <cellStyle name="Обычный 15 36 4 2 4" xfId="2864"/>
    <cellStyle name="Обычный 15 36 4 3" xfId="2865"/>
    <cellStyle name="Обычный 15 36 4 3 2" xfId="2866"/>
    <cellStyle name="Обычный 15 36 4 3 2 2" xfId="2867"/>
    <cellStyle name="Обычный 15 36 4 3 3" xfId="2868"/>
    <cellStyle name="Обычный 15 36 4 4" xfId="2869"/>
    <cellStyle name="Обычный 15 36 4 4 2" xfId="2870"/>
    <cellStyle name="Обычный 15 36 4 5" xfId="2871"/>
    <cellStyle name="Обычный 15 36 5" xfId="2872"/>
    <cellStyle name="Обычный 15 36 5 2" xfId="2873"/>
    <cellStyle name="Обычный 15 36 5 2 2" xfId="2874"/>
    <cellStyle name="Обычный 15 36 5 2 2 2" xfId="2875"/>
    <cellStyle name="Обычный 15 36 5 2 3" xfId="2876"/>
    <cellStyle name="Обычный 15 36 5 3" xfId="2877"/>
    <cellStyle name="Обычный 15 36 5 3 2" xfId="2878"/>
    <cellStyle name="Обычный 15 36 5 4" xfId="2879"/>
    <cellStyle name="Обычный 15 36 6" xfId="2880"/>
    <cellStyle name="Обычный 15 36 6 2" xfId="2881"/>
    <cellStyle name="Обычный 15 36 6 2 2" xfId="2882"/>
    <cellStyle name="Обычный 15 36 6 3" xfId="2883"/>
    <cellStyle name="Обычный 15 36 7" xfId="2884"/>
    <cellStyle name="Обычный 15 36 7 2" xfId="2885"/>
    <cellStyle name="Обычный 15 36 8" xfId="2886"/>
    <cellStyle name="Обычный 15 37" xfId="2887"/>
    <cellStyle name="Обычный 15 37 2" xfId="2888"/>
    <cellStyle name="Обычный 15 37 2 2" xfId="2889"/>
    <cellStyle name="Обычный 15 37 2 2 2" xfId="2890"/>
    <cellStyle name="Обычный 15 37 2 2 2 2" xfId="2891"/>
    <cellStyle name="Обычный 15 37 2 2 2 2 2" xfId="2892"/>
    <cellStyle name="Обычный 15 37 2 2 2 2 2 2" xfId="2893"/>
    <cellStyle name="Обычный 15 37 2 2 2 2 3" xfId="2894"/>
    <cellStyle name="Обычный 15 37 2 2 2 3" xfId="2895"/>
    <cellStyle name="Обычный 15 37 2 2 2 3 2" xfId="2896"/>
    <cellStyle name="Обычный 15 37 2 2 2 4" xfId="2897"/>
    <cellStyle name="Обычный 15 37 2 2 3" xfId="2898"/>
    <cellStyle name="Обычный 15 37 2 2 3 2" xfId="2899"/>
    <cellStyle name="Обычный 15 37 2 2 3 2 2" xfId="2900"/>
    <cellStyle name="Обычный 15 37 2 2 3 3" xfId="2901"/>
    <cellStyle name="Обычный 15 37 2 2 4" xfId="2902"/>
    <cellStyle name="Обычный 15 37 2 2 4 2" xfId="2903"/>
    <cellStyle name="Обычный 15 37 2 2 5" xfId="2904"/>
    <cellStyle name="Обычный 15 37 2 3" xfId="2905"/>
    <cellStyle name="Обычный 15 37 2 3 2" xfId="2906"/>
    <cellStyle name="Обычный 15 37 2 3 2 2" xfId="2907"/>
    <cellStyle name="Обычный 15 37 2 3 2 2 2" xfId="2908"/>
    <cellStyle name="Обычный 15 37 2 3 2 2 2 2" xfId="2909"/>
    <cellStyle name="Обычный 15 37 2 3 2 2 3" xfId="2910"/>
    <cellStyle name="Обычный 15 37 2 3 2 3" xfId="2911"/>
    <cellStyle name="Обычный 15 37 2 3 2 3 2" xfId="2912"/>
    <cellStyle name="Обычный 15 37 2 3 2 4" xfId="2913"/>
    <cellStyle name="Обычный 15 37 2 3 3" xfId="2914"/>
    <cellStyle name="Обычный 15 37 2 3 3 2" xfId="2915"/>
    <cellStyle name="Обычный 15 37 2 3 3 2 2" xfId="2916"/>
    <cellStyle name="Обычный 15 37 2 3 3 3" xfId="2917"/>
    <cellStyle name="Обычный 15 37 2 3 4" xfId="2918"/>
    <cellStyle name="Обычный 15 37 2 3 4 2" xfId="2919"/>
    <cellStyle name="Обычный 15 37 2 3 5" xfId="2920"/>
    <cellStyle name="Обычный 15 37 2 4" xfId="2921"/>
    <cellStyle name="Обычный 15 37 2 4 2" xfId="2922"/>
    <cellStyle name="Обычный 15 37 2 4 2 2" xfId="2923"/>
    <cellStyle name="Обычный 15 37 2 4 2 2 2" xfId="2924"/>
    <cellStyle name="Обычный 15 37 2 4 2 3" xfId="2925"/>
    <cellStyle name="Обычный 15 37 2 4 3" xfId="2926"/>
    <cellStyle name="Обычный 15 37 2 4 3 2" xfId="2927"/>
    <cellStyle name="Обычный 15 37 2 4 4" xfId="2928"/>
    <cellStyle name="Обычный 15 37 2 5" xfId="2929"/>
    <cellStyle name="Обычный 15 37 2 5 2" xfId="2930"/>
    <cellStyle name="Обычный 15 37 2 5 2 2" xfId="2931"/>
    <cellStyle name="Обычный 15 37 2 5 3" xfId="2932"/>
    <cellStyle name="Обычный 15 37 2 6" xfId="2933"/>
    <cellStyle name="Обычный 15 37 2 6 2" xfId="2934"/>
    <cellStyle name="Обычный 15 37 2 7" xfId="2935"/>
    <cellStyle name="Обычный 15 37 3" xfId="2936"/>
    <cellStyle name="Обычный 15 37 3 2" xfId="2937"/>
    <cellStyle name="Обычный 15 37 3 2 2" xfId="2938"/>
    <cellStyle name="Обычный 15 37 3 2 2 2" xfId="2939"/>
    <cellStyle name="Обычный 15 37 3 2 2 2 2" xfId="2940"/>
    <cellStyle name="Обычный 15 37 3 2 2 3" xfId="2941"/>
    <cellStyle name="Обычный 15 37 3 2 3" xfId="2942"/>
    <cellStyle name="Обычный 15 37 3 2 3 2" xfId="2943"/>
    <cellStyle name="Обычный 15 37 3 2 4" xfId="2944"/>
    <cellStyle name="Обычный 15 37 3 3" xfId="2945"/>
    <cellStyle name="Обычный 15 37 3 3 2" xfId="2946"/>
    <cellStyle name="Обычный 15 37 3 3 2 2" xfId="2947"/>
    <cellStyle name="Обычный 15 37 3 3 3" xfId="2948"/>
    <cellStyle name="Обычный 15 37 3 4" xfId="2949"/>
    <cellStyle name="Обычный 15 37 3 4 2" xfId="2950"/>
    <cellStyle name="Обычный 15 37 3 5" xfId="2951"/>
    <cellStyle name="Обычный 15 37 4" xfId="2952"/>
    <cellStyle name="Обычный 15 37 4 2" xfId="2953"/>
    <cellStyle name="Обычный 15 37 4 2 2" xfId="2954"/>
    <cellStyle name="Обычный 15 37 4 2 2 2" xfId="2955"/>
    <cellStyle name="Обычный 15 37 4 2 2 2 2" xfId="2956"/>
    <cellStyle name="Обычный 15 37 4 2 2 3" xfId="2957"/>
    <cellStyle name="Обычный 15 37 4 2 3" xfId="2958"/>
    <cellStyle name="Обычный 15 37 4 2 3 2" xfId="2959"/>
    <cellStyle name="Обычный 15 37 4 2 4" xfId="2960"/>
    <cellStyle name="Обычный 15 37 4 3" xfId="2961"/>
    <cellStyle name="Обычный 15 37 4 3 2" xfId="2962"/>
    <cellStyle name="Обычный 15 37 4 3 2 2" xfId="2963"/>
    <cellStyle name="Обычный 15 37 4 3 3" xfId="2964"/>
    <cellStyle name="Обычный 15 37 4 4" xfId="2965"/>
    <cellStyle name="Обычный 15 37 4 4 2" xfId="2966"/>
    <cellStyle name="Обычный 15 37 4 5" xfId="2967"/>
    <cellStyle name="Обычный 15 37 5" xfId="2968"/>
    <cellStyle name="Обычный 15 37 5 2" xfId="2969"/>
    <cellStyle name="Обычный 15 37 5 2 2" xfId="2970"/>
    <cellStyle name="Обычный 15 37 5 2 2 2" xfId="2971"/>
    <cellStyle name="Обычный 15 37 5 2 3" xfId="2972"/>
    <cellStyle name="Обычный 15 37 5 3" xfId="2973"/>
    <cellStyle name="Обычный 15 37 5 3 2" xfId="2974"/>
    <cellStyle name="Обычный 15 37 5 4" xfId="2975"/>
    <cellStyle name="Обычный 15 37 6" xfId="2976"/>
    <cellStyle name="Обычный 15 37 6 2" xfId="2977"/>
    <cellStyle name="Обычный 15 37 6 2 2" xfId="2978"/>
    <cellStyle name="Обычный 15 37 6 3" xfId="2979"/>
    <cellStyle name="Обычный 15 37 7" xfId="2980"/>
    <cellStyle name="Обычный 15 37 7 2" xfId="2981"/>
    <cellStyle name="Обычный 15 37 8" xfId="2982"/>
    <cellStyle name="Обычный 15 38" xfId="2983"/>
    <cellStyle name="Обычный 15 38 2" xfId="2984"/>
    <cellStyle name="Обычный 15 38 2 2" xfId="2985"/>
    <cellStyle name="Обычный 15 38 2 2 2" xfId="2986"/>
    <cellStyle name="Обычный 15 38 2 2 2 2" xfId="2987"/>
    <cellStyle name="Обычный 15 38 2 2 2 2 2" xfId="2988"/>
    <cellStyle name="Обычный 15 38 2 2 2 2 2 2" xfId="2989"/>
    <cellStyle name="Обычный 15 38 2 2 2 2 3" xfId="2990"/>
    <cellStyle name="Обычный 15 38 2 2 2 3" xfId="2991"/>
    <cellStyle name="Обычный 15 38 2 2 2 3 2" xfId="2992"/>
    <cellStyle name="Обычный 15 38 2 2 2 4" xfId="2993"/>
    <cellStyle name="Обычный 15 38 2 2 3" xfId="2994"/>
    <cellStyle name="Обычный 15 38 2 2 3 2" xfId="2995"/>
    <cellStyle name="Обычный 15 38 2 2 3 2 2" xfId="2996"/>
    <cellStyle name="Обычный 15 38 2 2 3 3" xfId="2997"/>
    <cellStyle name="Обычный 15 38 2 2 4" xfId="2998"/>
    <cellStyle name="Обычный 15 38 2 2 4 2" xfId="2999"/>
    <cellStyle name="Обычный 15 38 2 2 5" xfId="3000"/>
    <cellStyle name="Обычный 15 38 2 3" xfId="3001"/>
    <cellStyle name="Обычный 15 38 2 3 2" xfId="3002"/>
    <cellStyle name="Обычный 15 38 2 3 2 2" xfId="3003"/>
    <cellStyle name="Обычный 15 38 2 3 2 2 2" xfId="3004"/>
    <cellStyle name="Обычный 15 38 2 3 2 2 2 2" xfId="3005"/>
    <cellStyle name="Обычный 15 38 2 3 2 2 3" xfId="3006"/>
    <cellStyle name="Обычный 15 38 2 3 2 3" xfId="3007"/>
    <cellStyle name="Обычный 15 38 2 3 2 3 2" xfId="3008"/>
    <cellStyle name="Обычный 15 38 2 3 2 4" xfId="3009"/>
    <cellStyle name="Обычный 15 38 2 3 3" xfId="3010"/>
    <cellStyle name="Обычный 15 38 2 3 3 2" xfId="3011"/>
    <cellStyle name="Обычный 15 38 2 3 3 2 2" xfId="3012"/>
    <cellStyle name="Обычный 15 38 2 3 3 3" xfId="3013"/>
    <cellStyle name="Обычный 15 38 2 3 4" xfId="3014"/>
    <cellStyle name="Обычный 15 38 2 3 4 2" xfId="3015"/>
    <cellStyle name="Обычный 15 38 2 3 5" xfId="3016"/>
    <cellStyle name="Обычный 15 38 2 4" xfId="3017"/>
    <cellStyle name="Обычный 15 38 2 4 2" xfId="3018"/>
    <cellStyle name="Обычный 15 38 2 4 2 2" xfId="3019"/>
    <cellStyle name="Обычный 15 38 2 4 2 2 2" xfId="3020"/>
    <cellStyle name="Обычный 15 38 2 4 2 3" xfId="3021"/>
    <cellStyle name="Обычный 15 38 2 4 3" xfId="3022"/>
    <cellStyle name="Обычный 15 38 2 4 3 2" xfId="3023"/>
    <cellStyle name="Обычный 15 38 2 4 4" xfId="3024"/>
    <cellStyle name="Обычный 15 38 2 5" xfId="3025"/>
    <cellStyle name="Обычный 15 38 2 5 2" xfId="3026"/>
    <cellStyle name="Обычный 15 38 2 5 2 2" xfId="3027"/>
    <cellStyle name="Обычный 15 38 2 5 3" xfId="3028"/>
    <cellStyle name="Обычный 15 38 2 6" xfId="3029"/>
    <cellStyle name="Обычный 15 38 2 6 2" xfId="3030"/>
    <cellStyle name="Обычный 15 38 2 7" xfId="3031"/>
    <cellStyle name="Обычный 15 38 3" xfId="3032"/>
    <cellStyle name="Обычный 15 38 3 2" xfId="3033"/>
    <cellStyle name="Обычный 15 38 3 2 2" xfId="3034"/>
    <cellStyle name="Обычный 15 38 3 2 2 2" xfId="3035"/>
    <cellStyle name="Обычный 15 38 3 2 2 2 2" xfId="3036"/>
    <cellStyle name="Обычный 15 38 3 2 2 3" xfId="3037"/>
    <cellStyle name="Обычный 15 38 3 2 3" xfId="3038"/>
    <cellStyle name="Обычный 15 38 3 2 3 2" xfId="3039"/>
    <cellStyle name="Обычный 15 38 3 2 4" xfId="3040"/>
    <cellStyle name="Обычный 15 38 3 3" xfId="3041"/>
    <cellStyle name="Обычный 15 38 3 3 2" xfId="3042"/>
    <cellStyle name="Обычный 15 38 3 3 2 2" xfId="3043"/>
    <cellStyle name="Обычный 15 38 3 3 3" xfId="3044"/>
    <cellStyle name="Обычный 15 38 3 4" xfId="3045"/>
    <cellStyle name="Обычный 15 38 3 4 2" xfId="3046"/>
    <cellStyle name="Обычный 15 38 3 5" xfId="3047"/>
    <cellStyle name="Обычный 15 38 4" xfId="3048"/>
    <cellStyle name="Обычный 15 38 4 2" xfId="3049"/>
    <cellStyle name="Обычный 15 38 4 2 2" xfId="3050"/>
    <cellStyle name="Обычный 15 38 4 2 2 2" xfId="3051"/>
    <cellStyle name="Обычный 15 38 4 2 2 2 2" xfId="3052"/>
    <cellStyle name="Обычный 15 38 4 2 2 3" xfId="3053"/>
    <cellStyle name="Обычный 15 38 4 2 3" xfId="3054"/>
    <cellStyle name="Обычный 15 38 4 2 3 2" xfId="3055"/>
    <cellStyle name="Обычный 15 38 4 2 4" xfId="3056"/>
    <cellStyle name="Обычный 15 38 4 3" xfId="3057"/>
    <cellStyle name="Обычный 15 38 4 3 2" xfId="3058"/>
    <cellStyle name="Обычный 15 38 4 3 2 2" xfId="3059"/>
    <cellStyle name="Обычный 15 38 4 3 3" xfId="3060"/>
    <cellStyle name="Обычный 15 38 4 4" xfId="3061"/>
    <cellStyle name="Обычный 15 38 4 4 2" xfId="3062"/>
    <cellStyle name="Обычный 15 38 4 5" xfId="3063"/>
    <cellStyle name="Обычный 15 38 5" xfId="3064"/>
    <cellStyle name="Обычный 15 38 5 2" xfId="3065"/>
    <cellStyle name="Обычный 15 38 5 2 2" xfId="3066"/>
    <cellStyle name="Обычный 15 38 5 2 2 2" xfId="3067"/>
    <cellStyle name="Обычный 15 38 5 2 3" xfId="3068"/>
    <cellStyle name="Обычный 15 38 5 3" xfId="3069"/>
    <cellStyle name="Обычный 15 38 5 3 2" xfId="3070"/>
    <cellStyle name="Обычный 15 38 5 4" xfId="3071"/>
    <cellStyle name="Обычный 15 38 6" xfId="3072"/>
    <cellStyle name="Обычный 15 38 6 2" xfId="3073"/>
    <cellStyle name="Обычный 15 38 6 2 2" xfId="3074"/>
    <cellStyle name="Обычный 15 38 6 3" xfId="3075"/>
    <cellStyle name="Обычный 15 38 7" xfId="3076"/>
    <cellStyle name="Обычный 15 38 7 2" xfId="3077"/>
    <cellStyle name="Обычный 15 38 8" xfId="3078"/>
    <cellStyle name="Обычный 15 39" xfId="3079"/>
    <cellStyle name="Обычный 15 39 2" xfId="3080"/>
    <cellStyle name="Обычный 15 39 2 2" xfId="3081"/>
    <cellStyle name="Обычный 15 39 2 2 2" xfId="3082"/>
    <cellStyle name="Обычный 15 39 2 2 2 2" xfId="3083"/>
    <cellStyle name="Обычный 15 39 2 2 2 2 2" xfId="3084"/>
    <cellStyle name="Обычный 15 39 2 2 2 2 2 2" xfId="3085"/>
    <cellStyle name="Обычный 15 39 2 2 2 2 3" xfId="3086"/>
    <cellStyle name="Обычный 15 39 2 2 2 3" xfId="3087"/>
    <cellStyle name="Обычный 15 39 2 2 2 3 2" xfId="3088"/>
    <cellStyle name="Обычный 15 39 2 2 2 4" xfId="3089"/>
    <cellStyle name="Обычный 15 39 2 2 3" xfId="3090"/>
    <cellStyle name="Обычный 15 39 2 2 3 2" xfId="3091"/>
    <cellStyle name="Обычный 15 39 2 2 3 2 2" xfId="3092"/>
    <cellStyle name="Обычный 15 39 2 2 3 3" xfId="3093"/>
    <cellStyle name="Обычный 15 39 2 2 4" xfId="3094"/>
    <cellStyle name="Обычный 15 39 2 2 4 2" xfId="3095"/>
    <cellStyle name="Обычный 15 39 2 2 5" xfId="3096"/>
    <cellStyle name="Обычный 15 39 2 3" xfId="3097"/>
    <cellStyle name="Обычный 15 39 2 3 2" xfId="3098"/>
    <cellStyle name="Обычный 15 39 2 3 2 2" xfId="3099"/>
    <cellStyle name="Обычный 15 39 2 3 2 2 2" xfId="3100"/>
    <cellStyle name="Обычный 15 39 2 3 2 2 2 2" xfId="3101"/>
    <cellStyle name="Обычный 15 39 2 3 2 2 3" xfId="3102"/>
    <cellStyle name="Обычный 15 39 2 3 2 3" xfId="3103"/>
    <cellStyle name="Обычный 15 39 2 3 2 3 2" xfId="3104"/>
    <cellStyle name="Обычный 15 39 2 3 2 4" xfId="3105"/>
    <cellStyle name="Обычный 15 39 2 3 3" xfId="3106"/>
    <cellStyle name="Обычный 15 39 2 3 3 2" xfId="3107"/>
    <cellStyle name="Обычный 15 39 2 3 3 2 2" xfId="3108"/>
    <cellStyle name="Обычный 15 39 2 3 3 3" xfId="3109"/>
    <cellStyle name="Обычный 15 39 2 3 4" xfId="3110"/>
    <cellStyle name="Обычный 15 39 2 3 4 2" xfId="3111"/>
    <cellStyle name="Обычный 15 39 2 3 5" xfId="3112"/>
    <cellStyle name="Обычный 15 39 2 4" xfId="3113"/>
    <cellStyle name="Обычный 15 39 2 4 2" xfId="3114"/>
    <cellStyle name="Обычный 15 39 2 4 2 2" xfId="3115"/>
    <cellStyle name="Обычный 15 39 2 4 2 2 2" xfId="3116"/>
    <cellStyle name="Обычный 15 39 2 4 2 3" xfId="3117"/>
    <cellStyle name="Обычный 15 39 2 4 3" xfId="3118"/>
    <cellStyle name="Обычный 15 39 2 4 3 2" xfId="3119"/>
    <cellStyle name="Обычный 15 39 2 4 4" xfId="3120"/>
    <cellStyle name="Обычный 15 39 2 5" xfId="3121"/>
    <cellStyle name="Обычный 15 39 2 5 2" xfId="3122"/>
    <cellStyle name="Обычный 15 39 2 5 2 2" xfId="3123"/>
    <cellStyle name="Обычный 15 39 2 5 3" xfId="3124"/>
    <cellStyle name="Обычный 15 39 2 6" xfId="3125"/>
    <cellStyle name="Обычный 15 39 2 6 2" xfId="3126"/>
    <cellStyle name="Обычный 15 39 2 7" xfId="3127"/>
    <cellStyle name="Обычный 15 39 3" xfId="3128"/>
    <cellStyle name="Обычный 15 39 3 2" xfId="3129"/>
    <cellStyle name="Обычный 15 39 3 2 2" xfId="3130"/>
    <cellStyle name="Обычный 15 39 3 2 2 2" xfId="3131"/>
    <cellStyle name="Обычный 15 39 3 2 2 2 2" xfId="3132"/>
    <cellStyle name="Обычный 15 39 3 2 2 3" xfId="3133"/>
    <cellStyle name="Обычный 15 39 3 2 3" xfId="3134"/>
    <cellStyle name="Обычный 15 39 3 2 3 2" xfId="3135"/>
    <cellStyle name="Обычный 15 39 3 2 4" xfId="3136"/>
    <cellStyle name="Обычный 15 39 3 3" xfId="3137"/>
    <cellStyle name="Обычный 15 39 3 3 2" xfId="3138"/>
    <cellStyle name="Обычный 15 39 3 3 2 2" xfId="3139"/>
    <cellStyle name="Обычный 15 39 3 3 3" xfId="3140"/>
    <cellStyle name="Обычный 15 39 3 4" xfId="3141"/>
    <cellStyle name="Обычный 15 39 3 4 2" xfId="3142"/>
    <cellStyle name="Обычный 15 39 3 5" xfId="3143"/>
    <cellStyle name="Обычный 15 39 4" xfId="3144"/>
    <cellStyle name="Обычный 15 39 4 2" xfId="3145"/>
    <cellStyle name="Обычный 15 39 4 2 2" xfId="3146"/>
    <cellStyle name="Обычный 15 39 4 2 2 2" xfId="3147"/>
    <cellStyle name="Обычный 15 39 4 2 2 2 2" xfId="3148"/>
    <cellStyle name="Обычный 15 39 4 2 2 3" xfId="3149"/>
    <cellStyle name="Обычный 15 39 4 2 3" xfId="3150"/>
    <cellStyle name="Обычный 15 39 4 2 3 2" xfId="3151"/>
    <cellStyle name="Обычный 15 39 4 2 4" xfId="3152"/>
    <cellStyle name="Обычный 15 39 4 3" xfId="3153"/>
    <cellStyle name="Обычный 15 39 4 3 2" xfId="3154"/>
    <cellStyle name="Обычный 15 39 4 3 2 2" xfId="3155"/>
    <cellStyle name="Обычный 15 39 4 3 3" xfId="3156"/>
    <cellStyle name="Обычный 15 39 4 4" xfId="3157"/>
    <cellStyle name="Обычный 15 39 4 4 2" xfId="3158"/>
    <cellStyle name="Обычный 15 39 4 5" xfId="3159"/>
    <cellStyle name="Обычный 15 39 5" xfId="3160"/>
    <cellStyle name="Обычный 15 39 5 2" xfId="3161"/>
    <cellStyle name="Обычный 15 39 5 2 2" xfId="3162"/>
    <cellStyle name="Обычный 15 39 5 2 2 2" xfId="3163"/>
    <cellStyle name="Обычный 15 39 5 2 3" xfId="3164"/>
    <cellStyle name="Обычный 15 39 5 3" xfId="3165"/>
    <cellStyle name="Обычный 15 39 5 3 2" xfId="3166"/>
    <cellStyle name="Обычный 15 39 5 4" xfId="3167"/>
    <cellStyle name="Обычный 15 39 6" xfId="3168"/>
    <cellStyle name="Обычный 15 39 6 2" xfId="3169"/>
    <cellStyle name="Обычный 15 39 6 2 2" xfId="3170"/>
    <cellStyle name="Обычный 15 39 6 3" xfId="3171"/>
    <cellStyle name="Обычный 15 39 7" xfId="3172"/>
    <cellStyle name="Обычный 15 39 7 2" xfId="3173"/>
    <cellStyle name="Обычный 15 39 8" xfId="3174"/>
    <cellStyle name="Обычный 15 4" xfId="3175"/>
    <cellStyle name="Обычный 15 4 2" xfId="3176"/>
    <cellStyle name="Обычный 15 4 2 2" xfId="3177"/>
    <cellStyle name="Обычный 15 4 2 2 2" xfId="3178"/>
    <cellStyle name="Обычный 15 4 2 2 2 2" xfId="3179"/>
    <cellStyle name="Обычный 15 4 2 2 2 2 2" xfId="3180"/>
    <cellStyle name="Обычный 15 4 2 2 2 2 2 2" xfId="3181"/>
    <cellStyle name="Обычный 15 4 2 2 2 2 3" xfId="3182"/>
    <cellStyle name="Обычный 15 4 2 2 2 3" xfId="3183"/>
    <cellStyle name="Обычный 15 4 2 2 2 3 2" xfId="3184"/>
    <cellStyle name="Обычный 15 4 2 2 2 4" xfId="3185"/>
    <cellStyle name="Обычный 15 4 2 2 3" xfId="3186"/>
    <cellStyle name="Обычный 15 4 2 2 3 2" xfId="3187"/>
    <cellStyle name="Обычный 15 4 2 2 3 2 2" xfId="3188"/>
    <cellStyle name="Обычный 15 4 2 2 3 3" xfId="3189"/>
    <cellStyle name="Обычный 15 4 2 2 4" xfId="3190"/>
    <cellStyle name="Обычный 15 4 2 2 4 2" xfId="3191"/>
    <cellStyle name="Обычный 15 4 2 2 5" xfId="3192"/>
    <cellStyle name="Обычный 15 4 2 3" xfId="3193"/>
    <cellStyle name="Обычный 15 4 2 3 2" xfId="3194"/>
    <cellStyle name="Обычный 15 4 2 3 2 2" xfId="3195"/>
    <cellStyle name="Обычный 15 4 2 3 2 2 2" xfId="3196"/>
    <cellStyle name="Обычный 15 4 2 3 2 2 2 2" xfId="3197"/>
    <cellStyle name="Обычный 15 4 2 3 2 2 3" xfId="3198"/>
    <cellStyle name="Обычный 15 4 2 3 2 3" xfId="3199"/>
    <cellStyle name="Обычный 15 4 2 3 2 3 2" xfId="3200"/>
    <cellStyle name="Обычный 15 4 2 3 2 4" xfId="3201"/>
    <cellStyle name="Обычный 15 4 2 3 3" xfId="3202"/>
    <cellStyle name="Обычный 15 4 2 3 3 2" xfId="3203"/>
    <cellStyle name="Обычный 15 4 2 3 3 2 2" xfId="3204"/>
    <cellStyle name="Обычный 15 4 2 3 3 3" xfId="3205"/>
    <cellStyle name="Обычный 15 4 2 3 4" xfId="3206"/>
    <cellStyle name="Обычный 15 4 2 3 4 2" xfId="3207"/>
    <cellStyle name="Обычный 15 4 2 3 5" xfId="3208"/>
    <cellStyle name="Обычный 15 4 2 4" xfId="3209"/>
    <cellStyle name="Обычный 15 4 2 4 2" xfId="3210"/>
    <cellStyle name="Обычный 15 4 2 4 2 2" xfId="3211"/>
    <cellStyle name="Обычный 15 4 2 4 2 2 2" xfId="3212"/>
    <cellStyle name="Обычный 15 4 2 4 2 3" xfId="3213"/>
    <cellStyle name="Обычный 15 4 2 4 3" xfId="3214"/>
    <cellStyle name="Обычный 15 4 2 4 3 2" xfId="3215"/>
    <cellStyle name="Обычный 15 4 2 4 4" xfId="3216"/>
    <cellStyle name="Обычный 15 4 2 5" xfId="3217"/>
    <cellStyle name="Обычный 15 4 2 5 2" xfId="3218"/>
    <cellStyle name="Обычный 15 4 2 5 2 2" xfId="3219"/>
    <cellStyle name="Обычный 15 4 2 5 3" xfId="3220"/>
    <cellStyle name="Обычный 15 4 2 6" xfId="3221"/>
    <cellStyle name="Обычный 15 4 2 6 2" xfId="3222"/>
    <cellStyle name="Обычный 15 4 2 7" xfId="3223"/>
    <cellStyle name="Обычный 15 4 3" xfId="3224"/>
    <cellStyle name="Обычный 15 4 3 2" xfId="3225"/>
    <cellStyle name="Обычный 15 4 3 2 2" xfId="3226"/>
    <cellStyle name="Обычный 15 4 3 2 2 2" xfId="3227"/>
    <cellStyle name="Обычный 15 4 3 2 2 2 2" xfId="3228"/>
    <cellStyle name="Обычный 15 4 3 2 2 3" xfId="3229"/>
    <cellStyle name="Обычный 15 4 3 2 3" xfId="3230"/>
    <cellStyle name="Обычный 15 4 3 2 3 2" xfId="3231"/>
    <cellStyle name="Обычный 15 4 3 2 4" xfId="3232"/>
    <cellStyle name="Обычный 15 4 3 3" xfId="3233"/>
    <cellStyle name="Обычный 15 4 3 3 2" xfId="3234"/>
    <cellStyle name="Обычный 15 4 3 3 2 2" xfId="3235"/>
    <cellStyle name="Обычный 15 4 3 3 3" xfId="3236"/>
    <cellStyle name="Обычный 15 4 3 4" xfId="3237"/>
    <cellStyle name="Обычный 15 4 3 4 2" xfId="3238"/>
    <cellStyle name="Обычный 15 4 3 5" xfId="3239"/>
    <cellStyle name="Обычный 15 4 4" xfId="3240"/>
    <cellStyle name="Обычный 15 4 4 2" xfId="3241"/>
    <cellStyle name="Обычный 15 4 4 2 2" xfId="3242"/>
    <cellStyle name="Обычный 15 4 4 2 2 2" xfId="3243"/>
    <cellStyle name="Обычный 15 4 4 2 2 2 2" xfId="3244"/>
    <cellStyle name="Обычный 15 4 4 2 2 3" xfId="3245"/>
    <cellStyle name="Обычный 15 4 4 2 3" xfId="3246"/>
    <cellStyle name="Обычный 15 4 4 2 3 2" xfId="3247"/>
    <cellStyle name="Обычный 15 4 4 2 4" xfId="3248"/>
    <cellStyle name="Обычный 15 4 4 3" xfId="3249"/>
    <cellStyle name="Обычный 15 4 4 3 2" xfId="3250"/>
    <cellStyle name="Обычный 15 4 4 3 2 2" xfId="3251"/>
    <cellStyle name="Обычный 15 4 4 3 3" xfId="3252"/>
    <cellStyle name="Обычный 15 4 4 4" xfId="3253"/>
    <cellStyle name="Обычный 15 4 4 4 2" xfId="3254"/>
    <cellStyle name="Обычный 15 4 4 5" xfId="3255"/>
    <cellStyle name="Обычный 15 4 5" xfId="3256"/>
    <cellStyle name="Обычный 15 4 5 2" xfId="3257"/>
    <cellStyle name="Обычный 15 4 5 2 2" xfId="3258"/>
    <cellStyle name="Обычный 15 4 5 2 2 2" xfId="3259"/>
    <cellStyle name="Обычный 15 4 5 2 3" xfId="3260"/>
    <cellStyle name="Обычный 15 4 5 3" xfId="3261"/>
    <cellStyle name="Обычный 15 4 5 3 2" xfId="3262"/>
    <cellStyle name="Обычный 15 4 5 4" xfId="3263"/>
    <cellStyle name="Обычный 15 4 6" xfId="3264"/>
    <cellStyle name="Обычный 15 4 6 2" xfId="3265"/>
    <cellStyle name="Обычный 15 4 6 2 2" xfId="3266"/>
    <cellStyle name="Обычный 15 4 6 3" xfId="3267"/>
    <cellStyle name="Обычный 15 4 7" xfId="3268"/>
    <cellStyle name="Обычный 15 4 7 2" xfId="3269"/>
    <cellStyle name="Обычный 15 4 8" xfId="3270"/>
    <cellStyle name="Обычный 15 40" xfId="3271"/>
    <cellStyle name="Обычный 15 40 2" xfId="3272"/>
    <cellStyle name="Обычный 15 40 2 2" xfId="3273"/>
    <cellStyle name="Обычный 15 40 2 2 2" xfId="3274"/>
    <cellStyle name="Обычный 15 40 2 2 2 2" xfId="3275"/>
    <cellStyle name="Обычный 15 40 2 2 2 2 2" xfId="3276"/>
    <cellStyle name="Обычный 15 40 2 2 2 2 2 2" xfId="3277"/>
    <cellStyle name="Обычный 15 40 2 2 2 2 3" xfId="3278"/>
    <cellStyle name="Обычный 15 40 2 2 2 3" xfId="3279"/>
    <cellStyle name="Обычный 15 40 2 2 2 3 2" xfId="3280"/>
    <cellStyle name="Обычный 15 40 2 2 2 4" xfId="3281"/>
    <cellStyle name="Обычный 15 40 2 2 3" xfId="3282"/>
    <cellStyle name="Обычный 15 40 2 2 3 2" xfId="3283"/>
    <cellStyle name="Обычный 15 40 2 2 3 2 2" xfId="3284"/>
    <cellStyle name="Обычный 15 40 2 2 3 3" xfId="3285"/>
    <cellStyle name="Обычный 15 40 2 2 4" xfId="3286"/>
    <cellStyle name="Обычный 15 40 2 2 4 2" xfId="3287"/>
    <cellStyle name="Обычный 15 40 2 2 5" xfId="3288"/>
    <cellStyle name="Обычный 15 40 2 3" xfId="3289"/>
    <cellStyle name="Обычный 15 40 2 3 2" xfId="3290"/>
    <cellStyle name="Обычный 15 40 2 3 2 2" xfId="3291"/>
    <cellStyle name="Обычный 15 40 2 3 2 2 2" xfId="3292"/>
    <cellStyle name="Обычный 15 40 2 3 2 2 2 2" xfId="3293"/>
    <cellStyle name="Обычный 15 40 2 3 2 2 3" xfId="3294"/>
    <cellStyle name="Обычный 15 40 2 3 2 3" xfId="3295"/>
    <cellStyle name="Обычный 15 40 2 3 2 3 2" xfId="3296"/>
    <cellStyle name="Обычный 15 40 2 3 2 4" xfId="3297"/>
    <cellStyle name="Обычный 15 40 2 3 3" xfId="3298"/>
    <cellStyle name="Обычный 15 40 2 3 3 2" xfId="3299"/>
    <cellStyle name="Обычный 15 40 2 3 3 2 2" xfId="3300"/>
    <cellStyle name="Обычный 15 40 2 3 3 3" xfId="3301"/>
    <cellStyle name="Обычный 15 40 2 3 4" xfId="3302"/>
    <cellStyle name="Обычный 15 40 2 3 4 2" xfId="3303"/>
    <cellStyle name="Обычный 15 40 2 3 5" xfId="3304"/>
    <cellStyle name="Обычный 15 40 2 4" xfId="3305"/>
    <cellStyle name="Обычный 15 40 2 4 2" xfId="3306"/>
    <cellStyle name="Обычный 15 40 2 4 2 2" xfId="3307"/>
    <cellStyle name="Обычный 15 40 2 4 2 2 2" xfId="3308"/>
    <cellStyle name="Обычный 15 40 2 4 2 3" xfId="3309"/>
    <cellStyle name="Обычный 15 40 2 4 3" xfId="3310"/>
    <cellStyle name="Обычный 15 40 2 4 3 2" xfId="3311"/>
    <cellStyle name="Обычный 15 40 2 4 4" xfId="3312"/>
    <cellStyle name="Обычный 15 40 2 5" xfId="3313"/>
    <cellStyle name="Обычный 15 40 2 5 2" xfId="3314"/>
    <cellStyle name="Обычный 15 40 2 5 2 2" xfId="3315"/>
    <cellStyle name="Обычный 15 40 2 5 3" xfId="3316"/>
    <cellStyle name="Обычный 15 40 2 6" xfId="3317"/>
    <cellStyle name="Обычный 15 40 2 6 2" xfId="3318"/>
    <cellStyle name="Обычный 15 40 2 7" xfId="3319"/>
    <cellStyle name="Обычный 15 40 3" xfId="3320"/>
    <cellStyle name="Обычный 15 40 3 2" xfId="3321"/>
    <cellStyle name="Обычный 15 40 3 2 2" xfId="3322"/>
    <cellStyle name="Обычный 15 40 3 2 2 2" xfId="3323"/>
    <cellStyle name="Обычный 15 40 3 2 2 2 2" xfId="3324"/>
    <cellStyle name="Обычный 15 40 3 2 2 3" xfId="3325"/>
    <cellStyle name="Обычный 15 40 3 2 3" xfId="3326"/>
    <cellStyle name="Обычный 15 40 3 2 3 2" xfId="3327"/>
    <cellStyle name="Обычный 15 40 3 2 4" xfId="3328"/>
    <cellStyle name="Обычный 15 40 3 3" xfId="3329"/>
    <cellStyle name="Обычный 15 40 3 3 2" xfId="3330"/>
    <cellStyle name="Обычный 15 40 3 3 2 2" xfId="3331"/>
    <cellStyle name="Обычный 15 40 3 3 3" xfId="3332"/>
    <cellStyle name="Обычный 15 40 3 4" xfId="3333"/>
    <cellStyle name="Обычный 15 40 3 4 2" xfId="3334"/>
    <cellStyle name="Обычный 15 40 3 5" xfId="3335"/>
    <cellStyle name="Обычный 15 40 4" xfId="3336"/>
    <cellStyle name="Обычный 15 40 4 2" xfId="3337"/>
    <cellStyle name="Обычный 15 40 4 2 2" xfId="3338"/>
    <cellStyle name="Обычный 15 40 4 2 2 2" xfId="3339"/>
    <cellStyle name="Обычный 15 40 4 2 2 2 2" xfId="3340"/>
    <cellStyle name="Обычный 15 40 4 2 2 3" xfId="3341"/>
    <cellStyle name="Обычный 15 40 4 2 3" xfId="3342"/>
    <cellStyle name="Обычный 15 40 4 2 3 2" xfId="3343"/>
    <cellStyle name="Обычный 15 40 4 2 4" xfId="3344"/>
    <cellStyle name="Обычный 15 40 4 3" xfId="3345"/>
    <cellStyle name="Обычный 15 40 4 3 2" xfId="3346"/>
    <cellStyle name="Обычный 15 40 4 3 2 2" xfId="3347"/>
    <cellStyle name="Обычный 15 40 4 3 3" xfId="3348"/>
    <cellStyle name="Обычный 15 40 4 4" xfId="3349"/>
    <cellStyle name="Обычный 15 40 4 4 2" xfId="3350"/>
    <cellStyle name="Обычный 15 40 4 5" xfId="3351"/>
    <cellStyle name="Обычный 15 40 5" xfId="3352"/>
    <cellStyle name="Обычный 15 40 5 2" xfId="3353"/>
    <cellStyle name="Обычный 15 40 5 2 2" xfId="3354"/>
    <cellStyle name="Обычный 15 40 5 2 2 2" xfId="3355"/>
    <cellStyle name="Обычный 15 40 5 2 3" xfId="3356"/>
    <cellStyle name="Обычный 15 40 5 3" xfId="3357"/>
    <cellStyle name="Обычный 15 40 5 3 2" xfId="3358"/>
    <cellStyle name="Обычный 15 40 5 4" xfId="3359"/>
    <cellStyle name="Обычный 15 40 6" xfId="3360"/>
    <cellStyle name="Обычный 15 40 6 2" xfId="3361"/>
    <cellStyle name="Обычный 15 40 6 2 2" xfId="3362"/>
    <cellStyle name="Обычный 15 40 6 3" xfId="3363"/>
    <cellStyle name="Обычный 15 40 7" xfId="3364"/>
    <cellStyle name="Обычный 15 40 7 2" xfId="3365"/>
    <cellStyle name="Обычный 15 40 8" xfId="3366"/>
    <cellStyle name="Обычный 15 41" xfId="3367"/>
    <cellStyle name="Обычный 15 41 2" xfId="3368"/>
    <cellStyle name="Обычный 15 41 2 2" xfId="3369"/>
    <cellStyle name="Обычный 15 41 2 2 2" xfId="3370"/>
    <cellStyle name="Обычный 15 41 2 2 2 2" xfId="3371"/>
    <cellStyle name="Обычный 15 41 2 2 2 2 2" xfId="3372"/>
    <cellStyle name="Обычный 15 41 2 2 2 2 2 2" xfId="3373"/>
    <cellStyle name="Обычный 15 41 2 2 2 2 3" xfId="3374"/>
    <cellStyle name="Обычный 15 41 2 2 2 3" xfId="3375"/>
    <cellStyle name="Обычный 15 41 2 2 2 3 2" xfId="3376"/>
    <cellStyle name="Обычный 15 41 2 2 2 4" xfId="3377"/>
    <cellStyle name="Обычный 15 41 2 2 3" xfId="3378"/>
    <cellStyle name="Обычный 15 41 2 2 3 2" xfId="3379"/>
    <cellStyle name="Обычный 15 41 2 2 3 2 2" xfId="3380"/>
    <cellStyle name="Обычный 15 41 2 2 3 3" xfId="3381"/>
    <cellStyle name="Обычный 15 41 2 2 4" xfId="3382"/>
    <cellStyle name="Обычный 15 41 2 2 4 2" xfId="3383"/>
    <cellStyle name="Обычный 15 41 2 2 5" xfId="3384"/>
    <cellStyle name="Обычный 15 41 2 3" xfId="3385"/>
    <cellStyle name="Обычный 15 41 2 3 2" xfId="3386"/>
    <cellStyle name="Обычный 15 41 2 3 2 2" xfId="3387"/>
    <cellStyle name="Обычный 15 41 2 3 2 2 2" xfId="3388"/>
    <cellStyle name="Обычный 15 41 2 3 2 2 2 2" xfId="3389"/>
    <cellStyle name="Обычный 15 41 2 3 2 2 3" xfId="3390"/>
    <cellStyle name="Обычный 15 41 2 3 2 3" xfId="3391"/>
    <cellStyle name="Обычный 15 41 2 3 2 3 2" xfId="3392"/>
    <cellStyle name="Обычный 15 41 2 3 2 4" xfId="3393"/>
    <cellStyle name="Обычный 15 41 2 3 3" xfId="3394"/>
    <cellStyle name="Обычный 15 41 2 3 3 2" xfId="3395"/>
    <cellStyle name="Обычный 15 41 2 3 3 2 2" xfId="3396"/>
    <cellStyle name="Обычный 15 41 2 3 3 3" xfId="3397"/>
    <cellStyle name="Обычный 15 41 2 3 4" xfId="3398"/>
    <cellStyle name="Обычный 15 41 2 3 4 2" xfId="3399"/>
    <cellStyle name="Обычный 15 41 2 3 5" xfId="3400"/>
    <cellStyle name="Обычный 15 41 2 4" xfId="3401"/>
    <cellStyle name="Обычный 15 41 2 4 2" xfId="3402"/>
    <cellStyle name="Обычный 15 41 2 4 2 2" xfId="3403"/>
    <cellStyle name="Обычный 15 41 2 4 2 2 2" xfId="3404"/>
    <cellStyle name="Обычный 15 41 2 4 2 3" xfId="3405"/>
    <cellStyle name="Обычный 15 41 2 4 3" xfId="3406"/>
    <cellStyle name="Обычный 15 41 2 4 3 2" xfId="3407"/>
    <cellStyle name="Обычный 15 41 2 4 4" xfId="3408"/>
    <cellStyle name="Обычный 15 41 2 5" xfId="3409"/>
    <cellStyle name="Обычный 15 41 2 5 2" xfId="3410"/>
    <cellStyle name="Обычный 15 41 2 5 2 2" xfId="3411"/>
    <cellStyle name="Обычный 15 41 2 5 3" xfId="3412"/>
    <cellStyle name="Обычный 15 41 2 6" xfId="3413"/>
    <cellStyle name="Обычный 15 41 2 6 2" xfId="3414"/>
    <cellStyle name="Обычный 15 41 2 7" xfId="3415"/>
    <cellStyle name="Обычный 15 41 3" xfId="3416"/>
    <cellStyle name="Обычный 15 41 3 2" xfId="3417"/>
    <cellStyle name="Обычный 15 41 3 2 2" xfId="3418"/>
    <cellStyle name="Обычный 15 41 3 2 2 2" xfId="3419"/>
    <cellStyle name="Обычный 15 41 3 2 2 2 2" xfId="3420"/>
    <cellStyle name="Обычный 15 41 3 2 2 3" xfId="3421"/>
    <cellStyle name="Обычный 15 41 3 2 3" xfId="3422"/>
    <cellStyle name="Обычный 15 41 3 2 3 2" xfId="3423"/>
    <cellStyle name="Обычный 15 41 3 2 4" xfId="3424"/>
    <cellStyle name="Обычный 15 41 3 3" xfId="3425"/>
    <cellStyle name="Обычный 15 41 3 3 2" xfId="3426"/>
    <cellStyle name="Обычный 15 41 3 3 2 2" xfId="3427"/>
    <cellStyle name="Обычный 15 41 3 3 3" xfId="3428"/>
    <cellStyle name="Обычный 15 41 3 4" xfId="3429"/>
    <cellStyle name="Обычный 15 41 3 4 2" xfId="3430"/>
    <cellStyle name="Обычный 15 41 3 5" xfId="3431"/>
    <cellStyle name="Обычный 15 41 4" xfId="3432"/>
    <cellStyle name="Обычный 15 41 4 2" xfId="3433"/>
    <cellStyle name="Обычный 15 41 4 2 2" xfId="3434"/>
    <cellStyle name="Обычный 15 41 4 2 2 2" xfId="3435"/>
    <cellStyle name="Обычный 15 41 4 2 2 2 2" xfId="3436"/>
    <cellStyle name="Обычный 15 41 4 2 2 3" xfId="3437"/>
    <cellStyle name="Обычный 15 41 4 2 3" xfId="3438"/>
    <cellStyle name="Обычный 15 41 4 2 3 2" xfId="3439"/>
    <cellStyle name="Обычный 15 41 4 2 4" xfId="3440"/>
    <cellStyle name="Обычный 15 41 4 3" xfId="3441"/>
    <cellStyle name="Обычный 15 41 4 3 2" xfId="3442"/>
    <cellStyle name="Обычный 15 41 4 3 2 2" xfId="3443"/>
    <cellStyle name="Обычный 15 41 4 3 3" xfId="3444"/>
    <cellStyle name="Обычный 15 41 4 4" xfId="3445"/>
    <cellStyle name="Обычный 15 41 4 4 2" xfId="3446"/>
    <cellStyle name="Обычный 15 41 4 5" xfId="3447"/>
    <cellStyle name="Обычный 15 41 5" xfId="3448"/>
    <cellStyle name="Обычный 15 41 5 2" xfId="3449"/>
    <cellStyle name="Обычный 15 41 5 2 2" xfId="3450"/>
    <cellStyle name="Обычный 15 41 5 2 2 2" xfId="3451"/>
    <cellStyle name="Обычный 15 41 5 2 3" xfId="3452"/>
    <cellStyle name="Обычный 15 41 5 3" xfId="3453"/>
    <cellStyle name="Обычный 15 41 5 3 2" xfId="3454"/>
    <cellStyle name="Обычный 15 41 5 4" xfId="3455"/>
    <cellStyle name="Обычный 15 41 6" xfId="3456"/>
    <cellStyle name="Обычный 15 41 6 2" xfId="3457"/>
    <cellStyle name="Обычный 15 41 6 2 2" xfId="3458"/>
    <cellStyle name="Обычный 15 41 6 3" xfId="3459"/>
    <cellStyle name="Обычный 15 41 7" xfId="3460"/>
    <cellStyle name="Обычный 15 41 7 2" xfId="3461"/>
    <cellStyle name="Обычный 15 41 8" xfId="3462"/>
    <cellStyle name="Обычный 15 42" xfId="3463"/>
    <cellStyle name="Обычный 15 42 2" xfId="3464"/>
    <cellStyle name="Обычный 15 42 2 2" xfId="3465"/>
    <cellStyle name="Обычный 15 42 2 2 2" xfId="3466"/>
    <cellStyle name="Обычный 15 42 2 2 2 2" xfId="3467"/>
    <cellStyle name="Обычный 15 42 2 2 2 2 2" xfId="3468"/>
    <cellStyle name="Обычный 15 42 2 2 2 2 2 2" xfId="3469"/>
    <cellStyle name="Обычный 15 42 2 2 2 2 3" xfId="3470"/>
    <cellStyle name="Обычный 15 42 2 2 2 3" xfId="3471"/>
    <cellStyle name="Обычный 15 42 2 2 2 3 2" xfId="3472"/>
    <cellStyle name="Обычный 15 42 2 2 2 4" xfId="3473"/>
    <cellStyle name="Обычный 15 42 2 2 3" xfId="3474"/>
    <cellStyle name="Обычный 15 42 2 2 3 2" xfId="3475"/>
    <cellStyle name="Обычный 15 42 2 2 3 2 2" xfId="3476"/>
    <cellStyle name="Обычный 15 42 2 2 3 3" xfId="3477"/>
    <cellStyle name="Обычный 15 42 2 2 4" xfId="3478"/>
    <cellStyle name="Обычный 15 42 2 2 4 2" xfId="3479"/>
    <cellStyle name="Обычный 15 42 2 2 5" xfId="3480"/>
    <cellStyle name="Обычный 15 42 2 3" xfId="3481"/>
    <cellStyle name="Обычный 15 42 2 3 2" xfId="3482"/>
    <cellStyle name="Обычный 15 42 2 3 2 2" xfId="3483"/>
    <cellStyle name="Обычный 15 42 2 3 2 2 2" xfId="3484"/>
    <cellStyle name="Обычный 15 42 2 3 2 2 2 2" xfId="3485"/>
    <cellStyle name="Обычный 15 42 2 3 2 2 3" xfId="3486"/>
    <cellStyle name="Обычный 15 42 2 3 2 3" xfId="3487"/>
    <cellStyle name="Обычный 15 42 2 3 2 3 2" xfId="3488"/>
    <cellStyle name="Обычный 15 42 2 3 2 4" xfId="3489"/>
    <cellStyle name="Обычный 15 42 2 3 3" xfId="3490"/>
    <cellStyle name="Обычный 15 42 2 3 3 2" xfId="3491"/>
    <cellStyle name="Обычный 15 42 2 3 3 2 2" xfId="3492"/>
    <cellStyle name="Обычный 15 42 2 3 3 3" xfId="3493"/>
    <cellStyle name="Обычный 15 42 2 3 4" xfId="3494"/>
    <cellStyle name="Обычный 15 42 2 3 4 2" xfId="3495"/>
    <cellStyle name="Обычный 15 42 2 3 5" xfId="3496"/>
    <cellStyle name="Обычный 15 42 2 4" xfId="3497"/>
    <cellStyle name="Обычный 15 42 2 4 2" xfId="3498"/>
    <cellStyle name="Обычный 15 42 2 4 2 2" xfId="3499"/>
    <cellStyle name="Обычный 15 42 2 4 2 2 2" xfId="3500"/>
    <cellStyle name="Обычный 15 42 2 4 2 3" xfId="3501"/>
    <cellStyle name="Обычный 15 42 2 4 3" xfId="3502"/>
    <cellStyle name="Обычный 15 42 2 4 3 2" xfId="3503"/>
    <cellStyle name="Обычный 15 42 2 4 4" xfId="3504"/>
    <cellStyle name="Обычный 15 42 2 5" xfId="3505"/>
    <cellStyle name="Обычный 15 42 2 5 2" xfId="3506"/>
    <cellStyle name="Обычный 15 42 2 5 2 2" xfId="3507"/>
    <cellStyle name="Обычный 15 42 2 5 3" xfId="3508"/>
    <cellStyle name="Обычный 15 42 2 6" xfId="3509"/>
    <cellStyle name="Обычный 15 42 2 6 2" xfId="3510"/>
    <cellStyle name="Обычный 15 42 2 7" xfId="3511"/>
    <cellStyle name="Обычный 15 42 3" xfId="3512"/>
    <cellStyle name="Обычный 15 42 3 2" xfId="3513"/>
    <cellStyle name="Обычный 15 42 3 2 2" xfId="3514"/>
    <cellStyle name="Обычный 15 42 3 2 2 2" xfId="3515"/>
    <cellStyle name="Обычный 15 42 3 2 2 2 2" xfId="3516"/>
    <cellStyle name="Обычный 15 42 3 2 2 3" xfId="3517"/>
    <cellStyle name="Обычный 15 42 3 2 3" xfId="3518"/>
    <cellStyle name="Обычный 15 42 3 2 3 2" xfId="3519"/>
    <cellStyle name="Обычный 15 42 3 2 4" xfId="3520"/>
    <cellStyle name="Обычный 15 42 3 3" xfId="3521"/>
    <cellStyle name="Обычный 15 42 3 3 2" xfId="3522"/>
    <cellStyle name="Обычный 15 42 3 3 2 2" xfId="3523"/>
    <cellStyle name="Обычный 15 42 3 3 3" xfId="3524"/>
    <cellStyle name="Обычный 15 42 3 4" xfId="3525"/>
    <cellStyle name="Обычный 15 42 3 4 2" xfId="3526"/>
    <cellStyle name="Обычный 15 42 3 5" xfId="3527"/>
    <cellStyle name="Обычный 15 42 4" xfId="3528"/>
    <cellStyle name="Обычный 15 42 4 2" xfId="3529"/>
    <cellStyle name="Обычный 15 42 4 2 2" xfId="3530"/>
    <cellStyle name="Обычный 15 42 4 2 2 2" xfId="3531"/>
    <cellStyle name="Обычный 15 42 4 2 2 2 2" xfId="3532"/>
    <cellStyle name="Обычный 15 42 4 2 2 3" xfId="3533"/>
    <cellStyle name="Обычный 15 42 4 2 3" xfId="3534"/>
    <cellStyle name="Обычный 15 42 4 2 3 2" xfId="3535"/>
    <cellStyle name="Обычный 15 42 4 2 4" xfId="3536"/>
    <cellStyle name="Обычный 15 42 4 3" xfId="3537"/>
    <cellStyle name="Обычный 15 42 4 3 2" xfId="3538"/>
    <cellStyle name="Обычный 15 42 4 3 2 2" xfId="3539"/>
    <cellStyle name="Обычный 15 42 4 3 3" xfId="3540"/>
    <cellStyle name="Обычный 15 42 4 4" xfId="3541"/>
    <cellStyle name="Обычный 15 42 4 4 2" xfId="3542"/>
    <cellStyle name="Обычный 15 42 4 5" xfId="3543"/>
    <cellStyle name="Обычный 15 42 5" xfId="3544"/>
    <cellStyle name="Обычный 15 42 5 2" xfId="3545"/>
    <cellStyle name="Обычный 15 42 5 2 2" xfId="3546"/>
    <cellStyle name="Обычный 15 42 5 2 2 2" xfId="3547"/>
    <cellStyle name="Обычный 15 42 5 2 3" xfId="3548"/>
    <cellStyle name="Обычный 15 42 5 3" xfId="3549"/>
    <cellStyle name="Обычный 15 42 5 3 2" xfId="3550"/>
    <cellStyle name="Обычный 15 42 5 4" xfId="3551"/>
    <cellStyle name="Обычный 15 42 6" xfId="3552"/>
    <cellStyle name="Обычный 15 42 6 2" xfId="3553"/>
    <cellStyle name="Обычный 15 42 6 2 2" xfId="3554"/>
    <cellStyle name="Обычный 15 42 6 3" xfId="3555"/>
    <cellStyle name="Обычный 15 42 7" xfId="3556"/>
    <cellStyle name="Обычный 15 42 7 2" xfId="3557"/>
    <cellStyle name="Обычный 15 42 8" xfId="3558"/>
    <cellStyle name="Обычный 15 43" xfId="3559"/>
    <cellStyle name="Обычный 15 43 2" xfId="3560"/>
    <cellStyle name="Обычный 15 43 2 2" xfId="3561"/>
    <cellStyle name="Обычный 15 43 2 2 2" xfId="3562"/>
    <cellStyle name="Обычный 15 43 2 2 2 2" xfId="3563"/>
    <cellStyle name="Обычный 15 43 2 2 2 2 2" xfId="3564"/>
    <cellStyle name="Обычный 15 43 2 2 2 2 2 2" xfId="3565"/>
    <cellStyle name="Обычный 15 43 2 2 2 2 3" xfId="3566"/>
    <cellStyle name="Обычный 15 43 2 2 2 3" xfId="3567"/>
    <cellStyle name="Обычный 15 43 2 2 2 3 2" xfId="3568"/>
    <cellStyle name="Обычный 15 43 2 2 2 4" xfId="3569"/>
    <cellStyle name="Обычный 15 43 2 2 3" xfId="3570"/>
    <cellStyle name="Обычный 15 43 2 2 3 2" xfId="3571"/>
    <cellStyle name="Обычный 15 43 2 2 3 2 2" xfId="3572"/>
    <cellStyle name="Обычный 15 43 2 2 3 3" xfId="3573"/>
    <cellStyle name="Обычный 15 43 2 2 4" xfId="3574"/>
    <cellStyle name="Обычный 15 43 2 2 4 2" xfId="3575"/>
    <cellStyle name="Обычный 15 43 2 2 5" xfId="3576"/>
    <cellStyle name="Обычный 15 43 2 3" xfId="3577"/>
    <cellStyle name="Обычный 15 43 2 3 2" xfId="3578"/>
    <cellStyle name="Обычный 15 43 2 3 2 2" xfId="3579"/>
    <cellStyle name="Обычный 15 43 2 3 2 2 2" xfId="3580"/>
    <cellStyle name="Обычный 15 43 2 3 2 2 2 2" xfId="3581"/>
    <cellStyle name="Обычный 15 43 2 3 2 2 3" xfId="3582"/>
    <cellStyle name="Обычный 15 43 2 3 2 3" xfId="3583"/>
    <cellStyle name="Обычный 15 43 2 3 2 3 2" xfId="3584"/>
    <cellStyle name="Обычный 15 43 2 3 2 4" xfId="3585"/>
    <cellStyle name="Обычный 15 43 2 3 3" xfId="3586"/>
    <cellStyle name="Обычный 15 43 2 3 3 2" xfId="3587"/>
    <cellStyle name="Обычный 15 43 2 3 3 2 2" xfId="3588"/>
    <cellStyle name="Обычный 15 43 2 3 3 3" xfId="3589"/>
    <cellStyle name="Обычный 15 43 2 3 4" xfId="3590"/>
    <cellStyle name="Обычный 15 43 2 3 4 2" xfId="3591"/>
    <cellStyle name="Обычный 15 43 2 3 5" xfId="3592"/>
    <cellStyle name="Обычный 15 43 2 4" xfId="3593"/>
    <cellStyle name="Обычный 15 43 2 4 2" xfId="3594"/>
    <cellStyle name="Обычный 15 43 2 4 2 2" xfId="3595"/>
    <cellStyle name="Обычный 15 43 2 4 2 2 2" xfId="3596"/>
    <cellStyle name="Обычный 15 43 2 4 2 3" xfId="3597"/>
    <cellStyle name="Обычный 15 43 2 4 3" xfId="3598"/>
    <cellStyle name="Обычный 15 43 2 4 3 2" xfId="3599"/>
    <cellStyle name="Обычный 15 43 2 4 4" xfId="3600"/>
    <cellStyle name="Обычный 15 43 2 5" xfId="3601"/>
    <cellStyle name="Обычный 15 43 2 5 2" xfId="3602"/>
    <cellStyle name="Обычный 15 43 2 5 2 2" xfId="3603"/>
    <cellStyle name="Обычный 15 43 2 5 3" xfId="3604"/>
    <cellStyle name="Обычный 15 43 2 6" xfId="3605"/>
    <cellStyle name="Обычный 15 43 2 6 2" xfId="3606"/>
    <cellStyle name="Обычный 15 43 2 7" xfId="3607"/>
    <cellStyle name="Обычный 15 43 3" xfId="3608"/>
    <cellStyle name="Обычный 15 43 3 2" xfId="3609"/>
    <cellStyle name="Обычный 15 43 3 2 2" xfId="3610"/>
    <cellStyle name="Обычный 15 43 3 2 2 2" xfId="3611"/>
    <cellStyle name="Обычный 15 43 3 2 2 2 2" xfId="3612"/>
    <cellStyle name="Обычный 15 43 3 2 2 3" xfId="3613"/>
    <cellStyle name="Обычный 15 43 3 2 3" xfId="3614"/>
    <cellStyle name="Обычный 15 43 3 2 3 2" xfId="3615"/>
    <cellStyle name="Обычный 15 43 3 2 4" xfId="3616"/>
    <cellStyle name="Обычный 15 43 3 3" xfId="3617"/>
    <cellStyle name="Обычный 15 43 3 3 2" xfId="3618"/>
    <cellStyle name="Обычный 15 43 3 3 2 2" xfId="3619"/>
    <cellStyle name="Обычный 15 43 3 3 3" xfId="3620"/>
    <cellStyle name="Обычный 15 43 3 4" xfId="3621"/>
    <cellStyle name="Обычный 15 43 3 4 2" xfId="3622"/>
    <cellStyle name="Обычный 15 43 3 5" xfId="3623"/>
    <cellStyle name="Обычный 15 43 4" xfId="3624"/>
    <cellStyle name="Обычный 15 43 4 2" xfId="3625"/>
    <cellStyle name="Обычный 15 43 4 2 2" xfId="3626"/>
    <cellStyle name="Обычный 15 43 4 2 2 2" xfId="3627"/>
    <cellStyle name="Обычный 15 43 4 2 2 2 2" xfId="3628"/>
    <cellStyle name="Обычный 15 43 4 2 2 3" xfId="3629"/>
    <cellStyle name="Обычный 15 43 4 2 3" xfId="3630"/>
    <cellStyle name="Обычный 15 43 4 2 3 2" xfId="3631"/>
    <cellStyle name="Обычный 15 43 4 2 4" xfId="3632"/>
    <cellStyle name="Обычный 15 43 4 3" xfId="3633"/>
    <cellStyle name="Обычный 15 43 4 3 2" xfId="3634"/>
    <cellStyle name="Обычный 15 43 4 3 2 2" xfId="3635"/>
    <cellStyle name="Обычный 15 43 4 3 3" xfId="3636"/>
    <cellStyle name="Обычный 15 43 4 4" xfId="3637"/>
    <cellStyle name="Обычный 15 43 4 4 2" xfId="3638"/>
    <cellStyle name="Обычный 15 43 4 5" xfId="3639"/>
    <cellStyle name="Обычный 15 43 5" xfId="3640"/>
    <cellStyle name="Обычный 15 43 5 2" xfId="3641"/>
    <cellStyle name="Обычный 15 43 5 2 2" xfId="3642"/>
    <cellStyle name="Обычный 15 43 5 2 2 2" xfId="3643"/>
    <cellStyle name="Обычный 15 43 5 2 3" xfId="3644"/>
    <cellStyle name="Обычный 15 43 5 3" xfId="3645"/>
    <cellStyle name="Обычный 15 43 5 3 2" xfId="3646"/>
    <cellStyle name="Обычный 15 43 5 4" xfId="3647"/>
    <cellStyle name="Обычный 15 43 6" xfId="3648"/>
    <cellStyle name="Обычный 15 43 6 2" xfId="3649"/>
    <cellStyle name="Обычный 15 43 6 2 2" xfId="3650"/>
    <cellStyle name="Обычный 15 43 6 3" xfId="3651"/>
    <cellStyle name="Обычный 15 43 7" xfId="3652"/>
    <cellStyle name="Обычный 15 43 7 2" xfId="3653"/>
    <cellStyle name="Обычный 15 43 8" xfId="3654"/>
    <cellStyle name="Обычный 15 44" xfId="3655"/>
    <cellStyle name="Обычный 15 44 2" xfId="3656"/>
    <cellStyle name="Обычный 15 44 2 2" xfId="3657"/>
    <cellStyle name="Обычный 15 44 2 2 2" xfId="3658"/>
    <cellStyle name="Обычный 15 44 2 2 2 2" xfId="3659"/>
    <cellStyle name="Обычный 15 44 2 2 2 2 2" xfId="3660"/>
    <cellStyle name="Обычный 15 44 2 2 2 2 2 2" xfId="3661"/>
    <cellStyle name="Обычный 15 44 2 2 2 2 3" xfId="3662"/>
    <cellStyle name="Обычный 15 44 2 2 2 3" xfId="3663"/>
    <cellStyle name="Обычный 15 44 2 2 2 3 2" xfId="3664"/>
    <cellStyle name="Обычный 15 44 2 2 2 4" xfId="3665"/>
    <cellStyle name="Обычный 15 44 2 2 3" xfId="3666"/>
    <cellStyle name="Обычный 15 44 2 2 3 2" xfId="3667"/>
    <cellStyle name="Обычный 15 44 2 2 3 2 2" xfId="3668"/>
    <cellStyle name="Обычный 15 44 2 2 3 3" xfId="3669"/>
    <cellStyle name="Обычный 15 44 2 2 4" xfId="3670"/>
    <cellStyle name="Обычный 15 44 2 2 4 2" xfId="3671"/>
    <cellStyle name="Обычный 15 44 2 2 5" xfId="3672"/>
    <cellStyle name="Обычный 15 44 2 3" xfId="3673"/>
    <cellStyle name="Обычный 15 44 2 3 2" xfId="3674"/>
    <cellStyle name="Обычный 15 44 2 3 2 2" xfId="3675"/>
    <cellStyle name="Обычный 15 44 2 3 2 2 2" xfId="3676"/>
    <cellStyle name="Обычный 15 44 2 3 2 2 2 2" xfId="3677"/>
    <cellStyle name="Обычный 15 44 2 3 2 2 3" xfId="3678"/>
    <cellStyle name="Обычный 15 44 2 3 2 3" xfId="3679"/>
    <cellStyle name="Обычный 15 44 2 3 2 3 2" xfId="3680"/>
    <cellStyle name="Обычный 15 44 2 3 2 4" xfId="3681"/>
    <cellStyle name="Обычный 15 44 2 3 3" xfId="3682"/>
    <cellStyle name="Обычный 15 44 2 3 3 2" xfId="3683"/>
    <cellStyle name="Обычный 15 44 2 3 3 2 2" xfId="3684"/>
    <cellStyle name="Обычный 15 44 2 3 3 3" xfId="3685"/>
    <cellStyle name="Обычный 15 44 2 3 4" xfId="3686"/>
    <cellStyle name="Обычный 15 44 2 3 4 2" xfId="3687"/>
    <cellStyle name="Обычный 15 44 2 3 5" xfId="3688"/>
    <cellStyle name="Обычный 15 44 2 4" xfId="3689"/>
    <cellStyle name="Обычный 15 44 2 4 2" xfId="3690"/>
    <cellStyle name="Обычный 15 44 2 4 2 2" xfId="3691"/>
    <cellStyle name="Обычный 15 44 2 4 2 2 2" xfId="3692"/>
    <cellStyle name="Обычный 15 44 2 4 2 3" xfId="3693"/>
    <cellStyle name="Обычный 15 44 2 4 3" xfId="3694"/>
    <cellStyle name="Обычный 15 44 2 4 3 2" xfId="3695"/>
    <cellStyle name="Обычный 15 44 2 4 4" xfId="3696"/>
    <cellStyle name="Обычный 15 44 2 5" xfId="3697"/>
    <cellStyle name="Обычный 15 44 2 5 2" xfId="3698"/>
    <cellStyle name="Обычный 15 44 2 5 2 2" xfId="3699"/>
    <cellStyle name="Обычный 15 44 2 5 3" xfId="3700"/>
    <cellStyle name="Обычный 15 44 2 6" xfId="3701"/>
    <cellStyle name="Обычный 15 44 2 6 2" xfId="3702"/>
    <cellStyle name="Обычный 15 44 2 7" xfId="3703"/>
    <cellStyle name="Обычный 15 44 3" xfId="3704"/>
    <cellStyle name="Обычный 15 44 3 2" xfId="3705"/>
    <cellStyle name="Обычный 15 44 3 2 2" xfId="3706"/>
    <cellStyle name="Обычный 15 44 3 2 2 2" xfId="3707"/>
    <cellStyle name="Обычный 15 44 3 2 2 2 2" xfId="3708"/>
    <cellStyle name="Обычный 15 44 3 2 2 3" xfId="3709"/>
    <cellStyle name="Обычный 15 44 3 2 3" xfId="3710"/>
    <cellStyle name="Обычный 15 44 3 2 3 2" xfId="3711"/>
    <cellStyle name="Обычный 15 44 3 2 4" xfId="3712"/>
    <cellStyle name="Обычный 15 44 3 3" xfId="3713"/>
    <cellStyle name="Обычный 15 44 3 3 2" xfId="3714"/>
    <cellStyle name="Обычный 15 44 3 3 2 2" xfId="3715"/>
    <cellStyle name="Обычный 15 44 3 3 3" xfId="3716"/>
    <cellStyle name="Обычный 15 44 3 4" xfId="3717"/>
    <cellStyle name="Обычный 15 44 3 4 2" xfId="3718"/>
    <cellStyle name="Обычный 15 44 3 5" xfId="3719"/>
    <cellStyle name="Обычный 15 44 4" xfId="3720"/>
    <cellStyle name="Обычный 15 44 4 2" xfId="3721"/>
    <cellStyle name="Обычный 15 44 4 2 2" xfId="3722"/>
    <cellStyle name="Обычный 15 44 4 2 2 2" xfId="3723"/>
    <cellStyle name="Обычный 15 44 4 2 2 2 2" xfId="3724"/>
    <cellStyle name="Обычный 15 44 4 2 2 3" xfId="3725"/>
    <cellStyle name="Обычный 15 44 4 2 3" xfId="3726"/>
    <cellStyle name="Обычный 15 44 4 2 3 2" xfId="3727"/>
    <cellStyle name="Обычный 15 44 4 2 4" xfId="3728"/>
    <cellStyle name="Обычный 15 44 4 3" xfId="3729"/>
    <cellStyle name="Обычный 15 44 4 3 2" xfId="3730"/>
    <cellStyle name="Обычный 15 44 4 3 2 2" xfId="3731"/>
    <cellStyle name="Обычный 15 44 4 3 3" xfId="3732"/>
    <cellStyle name="Обычный 15 44 4 4" xfId="3733"/>
    <cellStyle name="Обычный 15 44 4 4 2" xfId="3734"/>
    <cellStyle name="Обычный 15 44 4 5" xfId="3735"/>
    <cellStyle name="Обычный 15 44 5" xfId="3736"/>
    <cellStyle name="Обычный 15 44 5 2" xfId="3737"/>
    <cellStyle name="Обычный 15 44 5 2 2" xfId="3738"/>
    <cellStyle name="Обычный 15 44 5 2 2 2" xfId="3739"/>
    <cellStyle name="Обычный 15 44 5 2 3" xfId="3740"/>
    <cellStyle name="Обычный 15 44 5 3" xfId="3741"/>
    <cellStyle name="Обычный 15 44 5 3 2" xfId="3742"/>
    <cellStyle name="Обычный 15 44 5 4" xfId="3743"/>
    <cellStyle name="Обычный 15 44 6" xfId="3744"/>
    <cellStyle name="Обычный 15 44 6 2" xfId="3745"/>
    <cellStyle name="Обычный 15 44 6 2 2" xfId="3746"/>
    <cellStyle name="Обычный 15 44 6 3" xfId="3747"/>
    <cellStyle name="Обычный 15 44 7" xfId="3748"/>
    <cellStyle name="Обычный 15 44 7 2" xfId="3749"/>
    <cellStyle name="Обычный 15 44 8" xfId="3750"/>
    <cellStyle name="Обычный 15 45" xfId="3751"/>
    <cellStyle name="Обычный 15 45 2" xfId="3752"/>
    <cellStyle name="Обычный 15 45 2 2" xfId="3753"/>
    <cellStyle name="Обычный 15 45 2 2 2" xfId="3754"/>
    <cellStyle name="Обычный 15 45 2 2 2 2" xfId="3755"/>
    <cellStyle name="Обычный 15 45 2 2 2 2 2" xfId="3756"/>
    <cellStyle name="Обычный 15 45 2 2 2 2 2 2" xfId="3757"/>
    <cellStyle name="Обычный 15 45 2 2 2 2 3" xfId="3758"/>
    <cellStyle name="Обычный 15 45 2 2 2 3" xfId="3759"/>
    <cellStyle name="Обычный 15 45 2 2 2 3 2" xfId="3760"/>
    <cellStyle name="Обычный 15 45 2 2 2 4" xfId="3761"/>
    <cellStyle name="Обычный 15 45 2 2 3" xfId="3762"/>
    <cellStyle name="Обычный 15 45 2 2 3 2" xfId="3763"/>
    <cellStyle name="Обычный 15 45 2 2 3 2 2" xfId="3764"/>
    <cellStyle name="Обычный 15 45 2 2 3 3" xfId="3765"/>
    <cellStyle name="Обычный 15 45 2 2 4" xfId="3766"/>
    <cellStyle name="Обычный 15 45 2 2 4 2" xfId="3767"/>
    <cellStyle name="Обычный 15 45 2 2 5" xfId="3768"/>
    <cellStyle name="Обычный 15 45 2 3" xfId="3769"/>
    <cellStyle name="Обычный 15 45 2 3 2" xfId="3770"/>
    <cellStyle name="Обычный 15 45 2 3 2 2" xfId="3771"/>
    <cellStyle name="Обычный 15 45 2 3 2 2 2" xfId="3772"/>
    <cellStyle name="Обычный 15 45 2 3 2 2 2 2" xfId="3773"/>
    <cellStyle name="Обычный 15 45 2 3 2 2 3" xfId="3774"/>
    <cellStyle name="Обычный 15 45 2 3 2 3" xfId="3775"/>
    <cellStyle name="Обычный 15 45 2 3 2 3 2" xfId="3776"/>
    <cellStyle name="Обычный 15 45 2 3 2 4" xfId="3777"/>
    <cellStyle name="Обычный 15 45 2 3 3" xfId="3778"/>
    <cellStyle name="Обычный 15 45 2 3 3 2" xfId="3779"/>
    <cellStyle name="Обычный 15 45 2 3 3 2 2" xfId="3780"/>
    <cellStyle name="Обычный 15 45 2 3 3 3" xfId="3781"/>
    <cellStyle name="Обычный 15 45 2 3 4" xfId="3782"/>
    <cellStyle name="Обычный 15 45 2 3 4 2" xfId="3783"/>
    <cellStyle name="Обычный 15 45 2 3 5" xfId="3784"/>
    <cellStyle name="Обычный 15 45 2 4" xfId="3785"/>
    <cellStyle name="Обычный 15 45 2 4 2" xfId="3786"/>
    <cellStyle name="Обычный 15 45 2 4 2 2" xfId="3787"/>
    <cellStyle name="Обычный 15 45 2 4 2 2 2" xfId="3788"/>
    <cellStyle name="Обычный 15 45 2 4 2 3" xfId="3789"/>
    <cellStyle name="Обычный 15 45 2 4 3" xfId="3790"/>
    <cellStyle name="Обычный 15 45 2 4 3 2" xfId="3791"/>
    <cellStyle name="Обычный 15 45 2 4 4" xfId="3792"/>
    <cellStyle name="Обычный 15 45 2 5" xfId="3793"/>
    <cellStyle name="Обычный 15 45 2 5 2" xfId="3794"/>
    <cellStyle name="Обычный 15 45 2 5 2 2" xfId="3795"/>
    <cellStyle name="Обычный 15 45 2 5 3" xfId="3796"/>
    <cellStyle name="Обычный 15 45 2 6" xfId="3797"/>
    <cellStyle name="Обычный 15 45 2 6 2" xfId="3798"/>
    <cellStyle name="Обычный 15 45 2 7" xfId="3799"/>
    <cellStyle name="Обычный 15 45 3" xfId="3800"/>
    <cellStyle name="Обычный 15 45 3 2" xfId="3801"/>
    <cellStyle name="Обычный 15 45 3 2 2" xfId="3802"/>
    <cellStyle name="Обычный 15 45 3 2 2 2" xfId="3803"/>
    <cellStyle name="Обычный 15 45 3 2 2 2 2" xfId="3804"/>
    <cellStyle name="Обычный 15 45 3 2 2 3" xfId="3805"/>
    <cellStyle name="Обычный 15 45 3 2 3" xfId="3806"/>
    <cellStyle name="Обычный 15 45 3 2 3 2" xfId="3807"/>
    <cellStyle name="Обычный 15 45 3 2 4" xfId="3808"/>
    <cellStyle name="Обычный 15 45 3 3" xfId="3809"/>
    <cellStyle name="Обычный 15 45 3 3 2" xfId="3810"/>
    <cellStyle name="Обычный 15 45 3 3 2 2" xfId="3811"/>
    <cellStyle name="Обычный 15 45 3 3 3" xfId="3812"/>
    <cellStyle name="Обычный 15 45 3 4" xfId="3813"/>
    <cellStyle name="Обычный 15 45 3 4 2" xfId="3814"/>
    <cellStyle name="Обычный 15 45 3 5" xfId="3815"/>
    <cellStyle name="Обычный 15 45 4" xfId="3816"/>
    <cellStyle name="Обычный 15 45 4 2" xfId="3817"/>
    <cellStyle name="Обычный 15 45 4 2 2" xfId="3818"/>
    <cellStyle name="Обычный 15 45 4 2 2 2" xfId="3819"/>
    <cellStyle name="Обычный 15 45 4 2 2 2 2" xfId="3820"/>
    <cellStyle name="Обычный 15 45 4 2 2 3" xfId="3821"/>
    <cellStyle name="Обычный 15 45 4 2 3" xfId="3822"/>
    <cellStyle name="Обычный 15 45 4 2 3 2" xfId="3823"/>
    <cellStyle name="Обычный 15 45 4 2 4" xfId="3824"/>
    <cellStyle name="Обычный 15 45 4 3" xfId="3825"/>
    <cellStyle name="Обычный 15 45 4 3 2" xfId="3826"/>
    <cellStyle name="Обычный 15 45 4 3 2 2" xfId="3827"/>
    <cellStyle name="Обычный 15 45 4 3 3" xfId="3828"/>
    <cellStyle name="Обычный 15 45 4 4" xfId="3829"/>
    <cellStyle name="Обычный 15 45 4 4 2" xfId="3830"/>
    <cellStyle name="Обычный 15 45 4 5" xfId="3831"/>
    <cellStyle name="Обычный 15 45 5" xfId="3832"/>
    <cellStyle name="Обычный 15 45 5 2" xfId="3833"/>
    <cellStyle name="Обычный 15 45 5 2 2" xfId="3834"/>
    <cellStyle name="Обычный 15 45 5 2 2 2" xfId="3835"/>
    <cellStyle name="Обычный 15 45 5 2 3" xfId="3836"/>
    <cellStyle name="Обычный 15 45 5 3" xfId="3837"/>
    <cellStyle name="Обычный 15 45 5 3 2" xfId="3838"/>
    <cellStyle name="Обычный 15 45 5 4" xfId="3839"/>
    <cellStyle name="Обычный 15 45 6" xfId="3840"/>
    <cellStyle name="Обычный 15 45 6 2" xfId="3841"/>
    <cellStyle name="Обычный 15 45 6 2 2" xfId="3842"/>
    <cellStyle name="Обычный 15 45 6 3" xfId="3843"/>
    <cellStyle name="Обычный 15 45 7" xfId="3844"/>
    <cellStyle name="Обычный 15 45 7 2" xfId="3845"/>
    <cellStyle name="Обычный 15 45 8" xfId="3846"/>
    <cellStyle name="Обычный 15 46" xfId="3847"/>
    <cellStyle name="Обычный 15 46 2" xfId="3848"/>
    <cellStyle name="Обычный 15 46 2 2" xfId="3849"/>
    <cellStyle name="Обычный 15 46 2 2 2" xfId="3850"/>
    <cellStyle name="Обычный 15 46 2 2 2 2" xfId="3851"/>
    <cellStyle name="Обычный 15 46 2 2 2 2 2" xfId="3852"/>
    <cellStyle name="Обычный 15 46 2 2 2 2 2 2" xfId="3853"/>
    <cellStyle name="Обычный 15 46 2 2 2 2 3" xfId="3854"/>
    <cellStyle name="Обычный 15 46 2 2 2 3" xfId="3855"/>
    <cellStyle name="Обычный 15 46 2 2 2 3 2" xfId="3856"/>
    <cellStyle name="Обычный 15 46 2 2 2 4" xfId="3857"/>
    <cellStyle name="Обычный 15 46 2 2 3" xfId="3858"/>
    <cellStyle name="Обычный 15 46 2 2 3 2" xfId="3859"/>
    <cellStyle name="Обычный 15 46 2 2 3 2 2" xfId="3860"/>
    <cellStyle name="Обычный 15 46 2 2 3 3" xfId="3861"/>
    <cellStyle name="Обычный 15 46 2 2 4" xfId="3862"/>
    <cellStyle name="Обычный 15 46 2 2 4 2" xfId="3863"/>
    <cellStyle name="Обычный 15 46 2 2 5" xfId="3864"/>
    <cellStyle name="Обычный 15 46 2 3" xfId="3865"/>
    <cellStyle name="Обычный 15 46 2 3 2" xfId="3866"/>
    <cellStyle name="Обычный 15 46 2 3 2 2" xfId="3867"/>
    <cellStyle name="Обычный 15 46 2 3 2 2 2" xfId="3868"/>
    <cellStyle name="Обычный 15 46 2 3 2 2 2 2" xfId="3869"/>
    <cellStyle name="Обычный 15 46 2 3 2 2 3" xfId="3870"/>
    <cellStyle name="Обычный 15 46 2 3 2 3" xfId="3871"/>
    <cellStyle name="Обычный 15 46 2 3 2 3 2" xfId="3872"/>
    <cellStyle name="Обычный 15 46 2 3 2 4" xfId="3873"/>
    <cellStyle name="Обычный 15 46 2 3 3" xfId="3874"/>
    <cellStyle name="Обычный 15 46 2 3 3 2" xfId="3875"/>
    <cellStyle name="Обычный 15 46 2 3 3 2 2" xfId="3876"/>
    <cellStyle name="Обычный 15 46 2 3 3 3" xfId="3877"/>
    <cellStyle name="Обычный 15 46 2 3 4" xfId="3878"/>
    <cellStyle name="Обычный 15 46 2 3 4 2" xfId="3879"/>
    <cellStyle name="Обычный 15 46 2 3 5" xfId="3880"/>
    <cellStyle name="Обычный 15 46 2 4" xfId="3881"/>
    <cellStyle name="Обычный 15 46 2 4 2" xfId="3882"/>
    <cellStyle name="Обычный 15 46 2 4 2 2" xfId="3883"/>
    <cellStyle name="Обычный 15 46 2 4 2 2 2" xfId="3884"/>
    <cellStyle name="Обычный 15 46 2 4 2 3" xfId="3885"/>
    <cellStyle name="Обычный 15 46 2 4 3" xfId="3886"/>
    <cellStyle name="Обычный 15 46 2 4 3 2" xfId="3887"/>
    <cellStyle name="Обычный 15 46 2 4 4" xfId="3888"/>
    <cellStyle name="Обычный 15 46 2 5" xfId="3889"/>
    <cellStyle name="Обычный 15 46 2 5 2" xfId="3890"/>
    <cellStyle name="Обычный 15 46 2 5 2 2" xfId="3891"/>
    <cellStyle name="Обычный 15 46 2 5 3" xfId="3892"/>
    <cellStyle name="Обычный 15 46 2 6" xfId="3893"/>
    <cellStyle name="Обычный 15 46 2 6 2" xfId="3894"/>
    <cellStyle name="Обычный 15 46 2 7" xfId="3895"/>
    <cellStyle name="Обычный 15 46 3" xfId="3896"/>
    <cellStyle name="Обычный 15 46 3 2" xfId="3897"/>
    <cellStyle name="Обычный 15 46 3 2 2" xfId="3898"/>
    <cellStyle name="Обычный 15 46 3 2 2 2" xfId="3899"/>
    <cellStyle name="Обычный 15 46 3 2 2 2 2" xfId="3900"/>
    <cellStyle name="Обычный 15 46 3 2 2 3" xfId="3901"/>
    <cellStyle name="Обычный 15 46 3 2 3" xfId="3902"/>
    <cellStyle name="Обычный 15 46 3 2 3 2" xfId="3903"/>
    <cellStyle name="Обычный 15 46 3 2 4" xfId="3904"/>
    <cellStyle name="Обычный 15 46 3 3" xfId="3905"/>
    <cellStyle name="Обычный 15 46 3 3 2" xfId="3906"/>
    <cellStyle name="Обычный 15 46 3 3 2 2" xfId="3907"/>
    <cellStyle name="Обычный 15 46 3 3 3" xfId="3908"/>
    <cellStyle name="Обычный 15 46 3 4" xfId="3909"/>
    <cellStyle name="Обычный 15 46 3 4 2" xfId="3910"/>
    <cellStyle name="Обычный 15 46 3 5" xfId="3911"/>
    <cellStyle name="Обычный 15 46 4" xfId="3912"/>
    <cellStyle name="Обычный 15 46 4 2" xfId="3913"/>
    <cellStyle name="Обычный 15 46 4 2 2" xfId="3914"/>
    <cellStyle name="Обычный 15 46 4 2 2 2" xfId="3915"/>
    <cellStyle name="Обычный 15 46 4 2 2 2 2" xfId="3916"/>
    <cellStyle name="Обычный 15 46 4 2 2 3" xfId="3917"/>
    <cellStyle name="Обычный 15 46 4 2 3" xfId="3918"/>
    <cellStyle name="Обычный 15 46 4 2 3 2" xfId="3919"/>
    <cellStyle name="Обычный 15 46 4 2 4" xfId="3920"/>
    <cellStyle name="Обычный 15 46 4 3" xfId="3921"/>
    <cellStyle name="Обычный 15 46 4 3 2" xfId="3922"/>
    <cellStyle name="Обычный 15 46 4 3 2 2" xfId="3923"/>
    <cellStyle name="Обычный 15 46 4 3 3" xfId="3924"/>
    <cellStyle name="Обычный 15 46 4 4" xfId="3925"/>
    <cellStyle name="Обычный 15 46 4 4 2" xfId="3926"/>
    <cellStyle name="Обычный 15 46 4 5" xfId="3927"/>
    <cellStyle name="Обычный 15 46 5" xfId="3928"/>
    <cellStyle name="Обычный 15 46 5 2" xfId="3929"/>
    <cellStyle name="Обычный 15 46 5 2 2" xfId="3930"/>
    <cellStyle name="Обычный 15 46 5 2 2 2" xfId="3931"/>
    <cellStyle name="Обычный 15 46 5 2 3" xfId="3932"/>
    <cellStyle name="Обычный 15 46 5 3" xfId="3933"/>
    <cellStyle name="Обычный 15 46 5 3 2" xfId="3934"/>
    <cellStyle name="Обычный 15 46 5 4" xfId="3935"/>
    <cellStyle name="Обычный 15 46 6" xfId="3936"/>
    <cellStyle name="Обычный 15 46 6 2" xfId="3937"/>
    <cellStyle name="Обычный 15 46 6 2 2" xfId="3938"/>
    <cellStyle name="Обычный 15 46 6 3" xfId="3939"/>
    <cellStyle name="Обычный 15 46 7" xfId="3940"/>
    <cellStyle name="Обычный 15 46 7 2" xfId="3941"/>
    <cellStyle name="Обычный 15 46 8" xfId="3942"/>
    <cellStyle name="Обычный 15 47" xfId="3943"/>
    <cellStyle name="Обычный 15 47 2" xfId="3944"/>
    <cellStyle name="Обычный 15 47 2 2" xfId="3945"/>
    <cellStyle name="Обычный 15 47 2 2 2" xfId="3946"/>
    <cellStyle name="Обычный 15 47 2 2 2 2" xfId="3947"/>
    <cellStyle name="Обычный 15 47 2 2 2 2 2" xfId="3948"/>
    <cellStyle name="Обычный 15 47 2 2 2 2 2 2" xfId="3949"/>
    <cellStyle name="Обычный 15 47 2 2 2 2 3" xfId="3950"/>
    <cellStyle name="Обычный 15 47 2 2 2 3" xfId="3951"/>
    <cellStyle name="Обычный 15 47 2 2 2 3 2" xfId="3952"/>
    <cellStyle name="Обычный 15 47 2 2 2 4" xfId="3953"/>
    <cellStyle name="Обычный 15 47 2 2 3" xfId="3954"/>
    <cellStyle name="Обычный 15 47 2 2 3 2" xfId="3955"/>
    <cellStyle name="Обычный 15 47 2 2 3 2 2" xfId="3956"/>
    <cellStyle name="Обычный 15 47 2 2 3 3" xfId="3957"/>
    <cellStyle name="Обычный 15 47 2 2 4" xfId="3958"/>
    <cellStyle name="Обычный 15 47 2 2 4 2" xfId="3959"/>
    <cellStyle name="Обычный 15 47 2 2 5" xfId="3960"/>
    <cellStyle name="Обычный 15 47 2 3" xfId="3961"/>
    <cellStyle name="Обычный 15 47 2 3 2" xfId="3962"/>
    <cellStyle name="Обычный 15 47 2 3 2 2" xfId="3963"/>
    <cellStyle name="Обычный 15 47 2 3 2 2 2" xfId="3964"/>
    <cellStyle name="Обычный 15 47 2 3 2 2 2 2" xfId="3965"/>
    <cellStyle name="Обычный 15 47 2 3 2 2 3" xfId="3966"/>
    <cellStyle name="Обычный 15 47 2 3 2 3" xfId="3967"/>
    <cellStyle name="Обычный 15 47 2 3 2 3 2" xfId="3968"/>
    <cellStyle name="Обычный 15 47 2 3 2 4" xfId="3969"/>
    <cellStyle name="Обычный 15 47 2 3 3" xfId="3970"/>
    <cellStyle name="Обычный 15 47 2 3 3 2" xfId="3971"/>
    <cellStyle name="Обычный 15 47 2 3 3 2 2" xfId="3972"/>
    <cellStyle name="Обычный 15 47 2 3 3 3" xfId="3973"/>
    <cellStyle name="Обычный 15 47 2 3 4" xfId="3974"/>
    <cellStyle name="Обычный 15 47 2 3 4 2" xfId="3975"/>
    <cellStyle name="Обычный 15 47 2 3 5" xfId="3976"/>
    <cellStyle name="Обычный 15 47 2 4" xfId="3977"/>
    <cellStyle name="Обычный 15 47 2 4 2" xfId="3978"/>
    <cellStyle name="Обычный 15 47 2 4 2 2" xfId="3979"/>
    <cellStyle name="Обычный 15 47 2 4 2 2 2" xfId="3980"/>
    <cellStyle name="Обычный 15 47 2 4 2 3" xfId="3981"/>
    <cellStyle name="Обычный 15 47 2 4 3" xfId="3982"/>
    <cellStyle name="Обычный 15 47 2 4 3 2" xfId="3983"/>
    <cellStyle name="Обычный 15 47 2 4 4" xfId="3984"/>
    <cellStyle name="Обычный 15 47 2 5" xfId="3985"/>
    <cellStyle name="Обычный 15 47 2 5 2" xfId="3986"/>
    <cellStyle name="Обычный 15 47 2 5 2 2" xfId="3987"/>
    <cellStyle name="Обычный 15 47 2 5 3" xfId="3988"/>
    <cellStyle name="Обычный 15 47 2 6" xfId="3989"/>
    <cellStyle name="Обычный 15 47 2 6 2" xfId="3990"/>
    <cellStyle name="Обычный 15 47 2 7" xfId="3991"/>
    <cellStyle name="Обычный 15 47 3" xfId="3992"/>
    <cellStyle name="Обычный 15 47 3 2" xfId="3993"/>
    <cellStyle name="Обычный 15 47 3 2 2" xfId="3994"/>
    <cellStyle name="Обычный 15 47 3 2 2 2" xfId="3995"/>
    <cellStyle name="Обычный 15 47 3 2 2 2 2" xfId="3996"/>
    <cellStyle name="Обычный 15 47 3 2 2 3" xfId="3997"/>
    <cellStyle name="Обычный 15 47 3 2 3" xfId="3998"/>
    <cellStyle name="Обычный 15 47 3 2 3 2" xfId="3999"/>
    <cellStyle name="Обычный 15 47 3 2 4" xfId="4000"/>
    <cellStyle name="Обычный 15 47 3 3" xfId="4001"/>
    <cellStyle name="Обычный 15 47 3 3 2" xfId="4002"/>
    <cellStyle name="Обычный 15 47 3 3 2 2" xfId="4003"/>
    <cellStyle name="Обычный 15 47 3 3 3" xfId="4004"/>
    <cellStyle name="Обычный 15 47 3 4" xfId="4005"/>
    <cellStyle name="Обычный 15 47 3 4 2" xfId="4006"/>
    <cellStyle name="Обычный 15 47 3 5" xfId="4007"/>
    <cellStyle name="Обычный 15 47 4" xfId="4008"/>
    <cellStyle name="Обычный 15 47 4 2" xfId="4009"/>
    <cellStyle name="Обычный 15 47 4 2 2" xfId="4010"/>
    <cellStyle name="Обычный 15 47 4 2 2 2" xfId="4011"/>
    <cellStyle name="Обычный 15 47 4 2 2 2 2" xfId="4012"/>
    <cellStyle name="Обычный 15 47 4 2 2 3" xfId="4013"/>
    <cellStyle name="Обычный 15 47 4 2 3" xfId="4014"/>
    <cellStyle name="Обычный 15 47 4 2 3 2" xfId="4015"/>
    <cellStyle name="Обычный 15 47 4 2 4" xfId="4016"/>
    <cellStyle name="Обычный 15 47 4 3" xfId="4017"/>
    <cellStyle name="Обычный 15 47 4 3 2" xfId="4018"/>
    <cellStyle name="Обычный 15 47 4 3 2 2" xfId="4019"/>
    <cellStyle name="Обычный 15 47 4 3 3" xfId="4020"/>
    <cellStyle name="Обычный 15 47 4 4" xfId="4021"/>
    <cellStyle name="Обычный 15 47 4 4 2" xfId="4022"/>
    <cellStyle name="Обычный 15 47 4 5" xfId="4023"/>
    <cellStyle name="Обычный 15 47 5" xfId="4024"/>
    <cellStyle name="Обычный 15 47 5 2" xfId="4025"/>
    <cellStyle name="Обычный 15 47 5 2 2" xfId="4026"/>
    <cellStyle name="Обычный 15 47 5 2 2 2" xfId="4027"/>
    <cellStyle name="Обычный 15 47 5 2 3" xfId="4028"/>
    <cellStyle name="Обычный 15 47 5 3" xfId="4029"/>
    <cellStyle name="Обычный 15 47 5 3 2" xfId="4030"/>
    <cellStyle name="Обычный 15 47 5 4" xfId="4031"/>
    <cellStyle name="Обычный 15 47 6" xfId="4032"/>
    <cellStyle name="Обычный 15 47 6 2" xfId="4033"/>
    <cellStyle name="Обычный 15 47 6 2 2" xfId="4034"/>
    <cellStyle name="Обычный 15 47 6 3" xfId="4035"/>
    <cellStyle name="Обычный 15 47 7" xfId="4036"/>
    <cellStyle name="Обычный 15 47 7 2" xfId="4037"/>
    <cellStyle name="Обычный 15 47 8" xfId="4038"/>
    <cellStyle name="Обычный 15 48" xfId="4039"/>
    <cellStyle name="Обычный 15 48 2" xfId="4040"/>
    <cellStyle name="Обычный 15 48 2 2" xfId="4041"/>
    <cellStyle name="Обычный 15 48 2 2 2" xfId="4042"/>
    <cellStyle name="Обычный 15 48 2 2 2 2" xfId="4043"/>
    <cellStyle name="Обычный 15 48 2 2 2 2 2" xfId="4044"/>
    <cellStyle name="Обычный 15 48 2 2 2 3" xfId="4045"/>
    <cellStyle name="Обычный 15 48 2 2 3" xfId="4046"/>
    <cellStyle name="Обычный 15 48 2 2 3 2" xfId="4047"/>
    <cellStyle name="Обычный 15 48 2 2 4" xfId="4048"/>
    <cellStyle name="Обычный 15 48 2 3" xfId="4049"/>
    <cellStyle name="Обычный 15 48 2 3 2" xfId="4050"/>
    <cellStyle name="Обычный 15 48 2 3 2 2" xfId="4051"/>
    <cellStyle name="Обычный 15 48 2 3 3" xfId="4052"/>
    <cellStyle name="Обычный 15 48 2 4" xfId="4053"/>
    <cellStyle name="Обычный 15 48 2 4 2" xfId="4054"/>
    <cellStyle name="Обычный 15 48 2 5" xfId="4055"/>
    <cellStyle name="Обычный 15 48 3" xfId="4056"/>
    <cellStyle name="Обычный 15 48 3 2" xfId="4057"/>
    <cellStyle name="Обычный 15 48 3 2 2" xfId="4058"/>
    <cellStyle name="Обычный 15 48 3 2 2 2" xfId="4059"/>
    <cellStyle name="Обычный 15 48 3 2 2 2 2" xfId="4060"/>
    <cellStyle name="Обычный 15 48 3 2 2 3" xfId="4061"/>
    <cellStyle name="Обычный 15 48 3 2 3" xfId="4062"/>
    <cellStyle name="Обычный 15 48 3 2 3 2" xfId="4063"/>
    <cellStyle name="Обычный 15 48 3 2 4" xfId="4064"/>
    <cellStyle name="Обычный 15 48 3 3" xfId="4065"/>
    <cellStyle name="Обычный 15 48 3 3 2" xfId="4066"/>
    <cellStyle name="Обычный 15 48 3 3 2 2" xfId="4067"/>
    <cellStyle name="Обычный 15 48 3 3 3" xfId="4068"/>
    <cellStyle name="Обычный 15 48 3 4" xfId="4069"/>
    <cellStyle name="Обычный 15 48 3 4 2" xfId="4070"/>
    <cellStyle name="Обычный 15 48 3 5" xfId="4071"/>
    <cellStyle name="Обычный 15 48 4" xfId="4072"/>
    <cellStyle name="Обычный 15 48 4 2" xfId="4073"/>
    <cellStyle name="Обычный 15 48 4 2 2" xfId="4074"/>
    <cellStyle name="Обычный 15 48 4 2 2 2" xfId="4075"/>
    <cellStyle name="Обычный 15 48 4 2 3" xfId="4076"/>
    <cellStyle name="Обычный 15 48 4 3" xfId="4077"/>
    <cellStyle name="Обычный 15 48 4 3 2" xfId="4078"/>
    <cellStyle name="Обычный 15 48 4 4" xfId="4079"/>
    <cellStyle name="Обычный 15 48 5" xfId="4080"/>
    <cellStyle name="Обычный 15 48 5 2" xfId="4081"/>
    <cellStyle name="Обычный 15 48 5 2 2" xfId="4082"/>
    <cellStyle name="Обычный 15 48 5 3" xfId="4083"/>
    <cellStyle name="Обычный 15 48 6" xfId="4084"/>
    <cellStyle name="Обычный 15 48 6 2" xfId="4085"/>
    <cellStyle name="Обычный 15 48 7" xfId="4086"/>
    <cellStyle name="Обычный 15 49" xfId="4087"/>
    <cellStyle name="Обычный 15 49 2" xfId="4088"/>
    <cellStyle name="Обычный 15 49 2 2" xfId="4089"/>
    <cellStyle name="Обычный 15 49 2 2 2" xfId="4090"/>
    <cellStyle name="Обычный 15 49 2 2 2 2" xfId="4091"/>
    <cellStyle name="Обычный 15 49 2 2 3" xfId="4092"/>
    <cellStyle name="Обычный 15 49 2 3" xfId="4093"/>
    <cellStyle name="Обычный 15 49 2 3 2" xfId="4094"/>
    <cellStyle name="Обычный 15 49 2 4" xfId="4095"/>
    <cellStyle name="Обычный 15 49 3" xfId="4096"/>
    <cellStyle name="Обычный 15 49 3 2" xfId="4097"/>
    <cellStyle name="Обычный 15 49 3 2 2" xfId="4098"/>
    <cellStyle name="Обычный 15 49 3 3" xfId="4099"/>
    <cellStyle name="Обычный 15 49 4" xfId="4100"/>
    <cellStyle name="Обычный 15 49 4 2" xfId="4101"/>
    <cellStyle name="Обычный 15 49 5" xfId="4102"/>
    <cellStyle name="Обычный 15 5" xfId="4103"/>
    <cellStyle name="Обычный 15 5 2" xfId="4104"/>
    <cellStyle name="Обычный 15 5 2 2" xfId="4105"/>
    <cellStyle name="Обычный 15 5 2 2 2" xfId="4106"/>
    <cellStyle name="Обычный 15 5 2 2 2 2" xfId="4107"/>
    <cellStyle name="Обычный 15 5 2 2 2 2 2" xfId="4108"/>
    <cellStyle name="Обычный 15 5 2 2 2 2 2 2" xfId="4109"/>
    <cellStyle name="Обычный 15 5 2 2 2 2 3" xfId="4110"/>
    <cellStyle name="Обычный 15 5 2 2 2 3" xfId="4111"/>
    <cellStyle name="Обычный 15 5 2 2 2 3 2" xfId="4112"/>
    <cellStyle name="Обычный 15 5 2 2 2 4" xfId="4113"/>
    <cellStyle name="Обычный 15 5 2 2 3" xfId="4114"/>
    <cellStyle name="Обычный 15 5 2 2 3 2" xfId="4115"/>
    <cellStyle name="Обычный 15 5 2 2 3 2 2" xfId="4116"/>
    <cellStyle name="Обычный 15 5 2 2 3 3" xfId="4117"/>
    <cellStyle name="Обычный 15 5 2 2 4" xfId="4118"/>
    <cellStyle name="Обычный 15 5 2 2 4 2" xfId="4119"/>
    <cellStyle name="Обычный 15 5 2 2 5" xfId="4120"/>
    <cellStyle name="Обычный 15 5 2 3" xfId="4121"/>
    <cellStyle name="Обычный 15 5 2 3 2" xfId="4122"/>
    <cellStyle name="Обычный 15 5 2 3 2 2" xfId="4123"/>
    <cellStyle name="Обычный 15 5 2 3 2 2 2" xfId="4124"/>
    <cellStyle name="Обычный 15 5 2 3 2 2 2 2" xfId="4125"/>
    <cellStyle name="Обычный 15 5 2 3 2 2 3" xfId="4126"/>
    <cellStyle name="Обычный 15 5 2 3 2 3" xfId="4127"/>
    <cellStyle name="Обычный 15 5 2 3 2 3 2" xfId="4128"/>
    <cellStyle name="Обычный 15 5 2 3 2 4" xfId="4129"/>
    <cellStyle name="Обычный 15 5 2 3 3" xfId="4130"/>
    <cellStyle name="Обычный 15 5 2 3 3 2" xfId="4131"/>
    <cellStyle name="Обычный 15 5 2 3 3 2 2" xfId="4132"/>
    <cellStyle name="Обычный 15 5 2 3 3 3" xfId="4133"/>
    <cellStyle name="Обычный 15 5 2 3 4" xfId="4134"/>
    <cellStyle name="Обычный 15 5 2 3 4 2" xfId="4135"/>
    <cellStyle name="Обычный 15 5 2 3 5" xfId="4136"/>
    <cellStyle name="Обычный 15 5 2 4" xfId="4137"/>
    <cellStyle name="Обычный 15 5 2 4 2" xfId="4138"/>
    <cellStyle name="Обычный 15 5 2 4 2 2" xfId="4139"/>
    <cellStyle name="Обычный 15 5 2 4 2 2 2" xfId="4140"/>
    <cellStyle name="Обычный 15 5 2 4 2 3" xfId="4141"/>
    <cellStyle name="Обычный 15 5 2 4 3" xfId="4142"/>
    <cellStyle name="Обычный 15 5 2 4 3 2" xfId="4143"/>
    <cellStyle name="Обычный 15 5 2 4 4" xfId="4144"/>
    <cellStyle name="Обычный 15 5 2 5" xfId="4145"/>
    <cellStyle name="Обычный 15 5 2 5 2" xfId="4146"/>
    <cellStyle name="Обычный 15 5 2 5 2 2" xfId="4147"/>
    <cellStyle name="Обычный 15 5 2 5 3" xfId="4148"/>
    <cellStyle name="Обычный 15 5 2 6" xfId="4149"/>
    <cellStyle name="Обычный 15 5 2 6 2" xfId="4150"/>
    <cellStyle name="Обычный 15 5 2 7" xfId="4151"/>
    <cellStyle name="Обычный 15 5 3" xfId="4152"/>
    <cellStyle name="Обычный 15 5 3 2" xfId="4153"/>
    <cellStyle name="Обычный 15 5 3 2 2" xfId="4154"/>
    <cellStyle name="Обычный 15 5 3 2 2 2" xfId="4155"/>
    <cellStyle name="Обычный 15 5 3 2 2 2 2" xfId="4156"/>
    <cellStyle name="Обычный 15 5 3 2 2 3" xfId="4157"/>
    <cellStyle name="Обычный 15 5 3 2 3" xfId="4158"/>
    <cellStyle name="Обычный 15 5 3 2 3 2" xfId="4159"/>
    <cellStyle name="Обычный 15 5 3 2 4" xfId="4160"/>
    <cellStyle name="Обычный 15 5 3 3" xfId="4161"/>
    <cellStyle name="Обычный 15 5 3 3 2" xfId="4162"/>
    <cellStyle name="Обычный 15 5 3 3 2 2" xfId="4163"/>
    <cellStyle name="Обычный 15 5 3 3 3" xfId="4164"/>
    <cellStyle name="Обычный 15 5 3 4" xfId="4165"/>
    <cellStyle name="Обычный 15 5 3 4 2" xfId="4166"/>
    <cellStyle name="Обычный 15 5 3 5" xfId="4167"/>
    <cellStyle name="Обычный 15 5 4" xfId="4168"/>
    <cellStyle name="Обычный 15 5 4 2" xfId="4169"/>
    <cellStyle name="Обычный 15 5 4 2 2" xfId="4170"/>
    <cellStyle name="Обычный 15 5 4 2 2 2" xfId="4171"/>
    <cellStyle name="Обычный 15 5 4 2 2 2 2" xfId="4172"/>
    <cellStyle name="Обычный 15 5 4 2 2 3" xfId="4173"/>
    <cellStyle name="Обычный 15 5 4 2 3" xfId="4174"/>
    <cellStyle name="Обычный 15 5 4 2 3 2" xfId="4175"/>
    <cellStyle name="Обычный 15 5 4 2 4" xfId="4176"/>
    <cellStyle name="Обычный 15 5 4 3" xfId="4177"/>
    <cellStyle name="Обычный 15 5 4 3 2" xfId="4178"/>
    <cellStyle name="Обычный 15 5 4 3 2 2" xfId="4179"/>
    <cellStyle name="Обычный 15 5 4 3 3" xfId="4180"/>
    <cellStyle name="Обычный 15 5 4 4" xfId="4181"/>
    <cellStyle name="Обычный 15 5 4 4 2" xfId="4182"/>
    <cellStyle name="Обычный 15 5 4 5" xfId="4183"/>
    <cellStyle name="Обычный 15 5 5" xfId="4184"/>
    <cellStyle name="Обычный 15 5 5 2" xfId="4185"/>
    <cellStyle name="Обычный 15 5 5 2 2" xfId="4186"/>
    <cellStyle name="Обычный 15 5 5 2 2 2" xfId="4187"/>
    <cellStyle name="Обычный 15 5 5 2 3" xfId="4188"/>
    <cellStyle name="Обычный 15 5 5 3" xfId="4189"/>
    <cellStyle name="Обычный 15 5 5 3 2" xfId="4190"/>
    <cellStyle name="Обычный 15 5 5 4" xfId="4191"/>
    <cellStyle name="Обычный 15 5 6" xfId="4192"/>
    <cellStyle name="Обычный 15 5 6 2" xfId="4193"/>
    <cellStyle name="Обычный 15 5 6 2 2" xfId="4194"/>
    <cellStyle name="Обычный 15 5 6 3" xfId="4195"/>
    <cellStyle name="Обычный 15 5 7" xfId="4196"/>
    <cellStyle name="Обычный 15 5 7 2" xfId="4197"/>
    <cellStyle name="Обычный 15 5 8" xfId="4198"/>
    <cellStyle name="Обычный 15 50" xfId="4199"/>
    <cellStyle name="Обычный 15 50 2" xfId="4200"/>
    <cellStyle name="Обычный 15 50 2 2" xfId="4201"/>
    <cellStyle name="Обычный 15 50 2 2 2" xfId="4202"/>
    <cellStyle name="Обычный 15 50 2 2 2 2" xfId="4203"/>
    <cellStyle name="Обычный 15 50 2 2 3" xfId="4204"/>
    <cellStyle name="Обычный 15 50 2 3" xfId="4205"/>
    <cellStyle name="Обычный 15 50 2 3 2" xfId="4206"/>
    <cellStyle name="Обычный 15 50 2 4" xfId="4207"/>
    <cellStyle name="Обычный 15 50 3" xfId="4208"/>
    <cellStyle name="Обычный 15 50 3 2" xfId="4209"/>
    <cellStyle name="Обычный 15 50 3 2 2" xfId="4210"/>
    <cellStyle name="Обычный 15 50 3 3" xfId="4211"/>
    <cellStyle name="Обычный 15 50 4" xfId="4212"/>
    <cellStyle name="Обычный 15 50 4 2" xfId="4213"/>
    <cellStyle name="Обычный 15 50 5" xfId="4214"/>
    <cellStyle name="Обычный 15 51" xfId="4215"/>
    <cellStyle name="Обычный 15 51 2" xfId="4216"/>
    <cellStyle name="Обычный 15 51 2 2" xfId="4217"/>
    <cellStyle name="Обычный 15 51 2 2 2" xfId="4218"/>
    <cellStyle name="Обычный 15 51 2 3" xfId="4219"/>
    <cellStyle name="Обычный 15 51 3" xfId="4220"/>
    <cellStyle name="Обычный 15 51 3 2" xfId="4221"/>
    <cellStyle name="Обычный 15 51 4" xfId="4222"/>
    <cellStyle name="Обычный 15 52" xfId="4223"/>
    <cellStyle name="Обычный 15 52 2" xfId="4224"/>
    <cellStyle name="Обычный 15 52 2 2" xfId="4225"/>
    <cellStyle name="Обычный 15 52 3" xfId="4226"/>
    <cellStyle name="Обычный 15 53" xfId="4227"/>
    <cellStyle name="Обычный 15 53 2" xfId="4228"/>
    <cellStyle name="Обычный 15 54" xfId="4229"/>
    <cellStyle name="Обычный 15 6" xfId="4230"/>
    <cellStyle name="Обычный 15 6 2" xfId="4231"/>
    <cellStyle name="Обычный 15 6 2 2" xfId="4232"/>
    <cellStyle name="Обычный 15 6 2 2 2" xfId="4233"/>
    <cellStyle name="Обычный 15 6 2 2 2 2" xfId="4234"/>
    <cellStyle name="Обычный 15 6 2 2 2 2 2" xfId="4235"/>
    <cellStyle name="Обычный 15 6 2 2 2 2 2 2" xfId="4236"/>
    <cellStyle name="Обычный 15 6 2 2 2 2 3" xfId="4237"/>
    <cellStyle name="Обычный 15 6 2 2 2 3" xfId="4238"/>
    <cellStyle name="Обычный 15 6 2 2 2 3 2" xfId="4239"/>
    <cellStyle name="Обычный 15 6 2 2 2 4" xfId="4240"/>
    <cellStyle name="Обычный 15 6 2 2 3" xfId="4241"/>
    <cellStyle name="Обычный 15 6 2 2 3 2" xfId="4242"/>
    <cellStyle name="Обычный 15 6 2 2 3 2 2" xfId="4243"/>
    <cellStyle name="Обычный 15 6 2 2 3 3" xfId="4244"/>
    <cellStyle name="Обычный 15 6 2 2 4" xfId="4245"/>
    <cellStyle name="Обычный 15 6 2 2 4 2" xfId="4246"/>
    <cellStyle name="Обычный 15 6 2 2 5" xfId="4247"/>
    <cellStyle name="Обычный 15 6 2 3" xfId="4248"/>
    <cellStyle name="Обычный 15 6 2 3 2" xfId="4249"/>
    <cellStyle name="Обычный 15 6 2 3 2 2" xfId="4250"/>
    <cellStyle name="Обычный 15 6 2 3 2 2 2" xfId="4251"/>
    <cellStyle name="Обычный 15 6 2 3 2 2 2 2" xfId="4252"/>
    <cellStyle name="Обычный 15 6 2 3 2 2 3" xfId="4253"/>
    <cellStyle name="Обычный 15 6 2 3 2 3" xfId="4254"/>
    <cellStyle name="Обычный 15 6 2 3 2 3 2" xfId="4255"/>
    <cellStyle name="Обычный 15 6 2 3 2 4" xfId="4256"/>
    <cellStyle name="Обычный 15 6 2 3 3" xfId="4257"/>
    <cellStyle name="Обычный 15 6 2 3 3 2" xfId="4258"/>
    <cellStyle name="Обычный 15 6 2 3 3 2 2" xfId="4259"/>
    <cellStyle name="Обычный 15 6 2 3 3 3" xfId="4260"/>
    <cellStyle name="Обычный 15 6 2 3 4" xfId="4261"/>
    <cellStyle name="Обычный 15 6 2 3 4 2" xfId="4262"/>
    <cellStyle name="Обычный 15 6 2 3 5" xfId="4263"/>
    <cellStyle name="Обычный 15 6 2 4" xfId="4264"/>
    <cellStyle name="Обычный 15 6 2 4 2" xfId="4265"/>
    <cellStyle name="Обычный 15 6 2 4 2 2" xfId="4266"/>
    <cellStyle name="Обычный 15 6 2 4 2 2 2" xfId="4267"/>
    <cellStyle name="Обычный 15 6 2 4 2 3" xfId="4268"/>
    <cellStyle name="Обычный 15 6 2 4 3" xfId="4269"/>
    <cellStyle name="Обычный 15 6 2 4 3 2" xfId="4270"/>
    <cellStyle name="Обычный 15 6 2 4 4" xfId="4271"/>
    <cellStyle name="Обычный 15 6 2 5" xfId="4272"/>
    <cellStyle name="Обычный 15 6 2 5 2" xfId="4273"/>
    <cellStyle name="Обычный 15 6 2 5 2 2" xfId="4274"/>
    <cellStyle name="Обычный 15 6 2 5 3" xfId="4275"/>
    <cellStyle name="Обычный 15 6 2 6" xfId="4276"/>
    <cellStyle name="Обычный 15 6 2 6 2" xfId="4277"/>
    <cellStyle name="Обычный 15 6 2 7" xfId="4278"/>
    <cellStyle name="Обычный 15 6 3" xfId="4279"/>
    <cellStyle name="Обычный 15 6 3 2" xfId="4280"/>
    <cellStyle name="Обычный 15 6 3 2 2" xfId="4281"/>
    <cellStyle name="Обычный 15 6 3 2 2 2" xfId="4282"/>
    <cellStyle name="Обычный 15 6 3 2 2 2 2" xfId="4283"/>
    <cellStyle name="Обычный 15 6 3 2 2 3" xfId="4284"/>
    <cellStyle name="Обычный 15 6 3 2 3" xfId="4285"/>
    <cellStyle name="Обычный 15 6 3 2 3 2" xfId="4286"/>
    <cellStyle name="Обычный 15 6 3 2 4" xfId="4287"/>
    <cellStyle name="Обычный 15 6 3 3" xfId="4288"/>
    <cellStyle name="Обычный 15 6 3 3 2" xfId="4289"/>
    <cellStyle name="Обычный 15 6 3 3 2 2" xfId="4290"/>
    <cellStyle name="Обычный 15 6 3 3 3" xfId="4291"/>
    <cellStyle name="Обычный 15 6 3 4" xfId="4292"/>
    <cellStyle name="Обычный 15 6 3 4 2" xfId="4293"/>
    <cellStyle name="Обычный 15 6 3 5" xfId="4294"/>
    <cellStyle name="Обычный 15 6 4" xfId="4295"/>
    <cellStyle name="Обычный 15 6 4 2" xfId="4296"/>
    <cellStyle name="Обычный 15 6 4 2 2" xfId="4297"/>
    <cellStyle name="Обычный 15 6 4 2 2 2" xfId="4298"/>
    <cellStyle name="Обычный 15 6 4 2 2 2 2" xfId="4299"/>
    <cellStyle name="Обычный 15 6 4 2 2 3" xfId="4300"/>
    <cellStyle name="Обычный 15 6 4 2 3" xfId="4301"/>
    <cellStyle name="Обычный 15 6 4 2 3 2" xfId="4302"/>
    <cellStyle name="Обычный 15 6 4 2 4" xfId="4303"/>
    <cellStyle name="Обычный 15 6 4 3" xfId="4304"/>
    <cellStyle name="Обычный 15 6 4 3 2" xfId="4305"/>
    <cellStyle name="Обычный 15 6 4 3 2 2" xfId="4306"/>
    <cellStyle name="Обычный 15 6 4 3 3" xfId="4307"/>
    <cellStyle name="Обычный 15 6 4 4" xfId="4308"/>
    <cellStyle name="Обычный 15 6 4 4 2" xfId="4309"/>
    <cellStyle name="Обычный 15 6 4 5" xfId="4310"/>
    <cellStyle name="Обычный 15 6 5" xfId="4311"/>
    <cellStyle name="Обычный 15 6 5 2" xfId="4312"/>
    <cellStyle name="Обычный 15 6 5 2 2" xfId="4313"/>
    <cellStyle name="Обычный 15 6 5 2 2 2" xfId="4314"/>
    <cellStyle name="Обычный 15 6 5 2 3" xfId="4315"/>
    <cellStyle name="Обычный 15 6 5 3" xfId="4316"/>
    <cellStyle name="Обычный 15 6 5 3 2" xfId="4317"/>
    <cellStyle name="Обычный 15 6 5 4" xfId="4318"/>
    <cellStyle name="Обычный 15 6 6" xfId="4319"/>
    <cellStyle name="Обычный 15 6 6 2" xfId="4320"/>
    <cellStyle name="Обычный 15 6 6 2 2" xfId="4321"/>
    <cellStyle name="Обычный 15 6 6 3" xfId="4322"/>
    <cellStyle name="Обычный 15 6 7" xfId="4323"/>
    <cellStyle name="Обычный 15 6 7 2" xfId="4324"/>
    <cellStyle name="Обычный 15 6 8" xfId="4325"/>
    <cellStyle name="Обычный 15 7" xfId="4326"/>
    <cellStyle name="Обычный 15 7 2" xfId="4327"/>
    <cellStyle name="Обычный 15 7 2 2" xfId="4328"/>
    <cellStyle name="Обычный 15 7 2 2 2" xfId="4329"/>
    <cellStyle name="Обычный 15 7 2 2 2 2" xfId="4330"/>
    <cellStyle name="Обычный 15 7 2 2 2 2 2" xfId="4331"/>
    <cellStyle name="Обычный 15 7 2 2 2 2 2 2" xfId="4332"/>
    <cellStyle name="Обычный 15 7 2 2 2 2 3" xfId="4333"/>
    <cellStyle name="Обычный 15 7 2 2 2 3" xfId="4334"/>
    <cellStyle name="Обычный 15 7 2 2 2 3 2" xfId="4335"/>
    <cellStyle name="Обычный 15 7 2 2 2 4" xfId="4336"/>
    <cellStyle name="Обычный 15 7 2 2 3" xfId="4337"/>
    <cellStyle name="Обычный 15 7 2 2 3 2" xfId="4338"/>
    <cellStyle name="Обычный 15 7 2 2 3 2 2" xfId="4339"/>
    <cellStyle name="Обычный 15 7 2 2 3 3" xfId="4340"/>
    <cellStyle name="Обычный 15 7 2 2 4" xfId="4341"/>
    <cellStyle name="Обычный 15 7 2 2 4 2" xfId="4342"/>
    <cellStyle name="Обычный 15 7 2 2 5" xfId="4343"/>
    <cellStyle name="Обычный 15 7 2 3" xfId="4344"/>
    <cellStyle name="Обычный 15 7 2 3 2" xfId="4345"/>
    <cellStyle name="Обычный 15 7 2 3 2 2" xfId="4346"/>
    <cellStyle name="Обычный 15 7 2 3 2 2 2" xfId="4347"/>
    <cellStyle name="Обычный 15 7 2 3 2 2 2 2" xfId="4348"/>
    <cellStyle name="Обычный 15 7 2 3 2 2 3" xfId="4349"/>
    <cellStyle name="Обычный 15 7 2 3 2 3" xfId="4350"/>
    <cellStyle name="Обычный 15 7 2 3 2 3 2" xfId="4351"/>
    <cellStyle name="Обычный 15 7 2 3 2 4" xfId="4352"/>
    <cellStyle name="Обычный 15 7 2 3 3" xfId="4353"/>
    <cellStyle name="Обычный 15 7 2 3 3 2" xfId="4354"/>
    <cellStyle name="Обычный 15 7 2 3 3 2 2" xfId="4355"/>
    <cellStyle name="Обычный 15 7 2 3 3 3" xfId="4356"/>
    <cellStyle name="Обычный 15 7 2 3 4" xfId="4357"/>
    <cellStyle name="Обычный 15 7 2 3 4 2" xfId="4358"/>
    <cellStyle name="Обычный 15 7 2 3 5" xfId="4359"/>
    <cellStyle name="Обычный 15 7 2 4" xfId="4360"/>
    <cellStyle name="Обычный 15 7 2 4 2" xfId="4361"/>
    <cellStyle name="Обычный 15 7 2 4 2 2" xfId="4362"/>
    <cellStyle name="Обычный 15 7 2 4 2 2 2" xfId="4363"/>
    <cellStyle name="Обычный 15 7 2 4 2 3" xfId="4364"/>
    <cellStyle name="Обычный 15 7 2 4 3" xfId="4365"/>
    <cellStyle name="Обычный 15 7 2 4 3 2" xfId="4366"/>
    <cellStyle name="Обычный 15 7 2 4 4" xfId="4367"/>
    <cellStyle name="Обычный 15 7 2 5" xfId="4368"/>
    <cellStyle name="Обычный 15 7 2 5 2" xfId="4369"/>
    <cellStyle name="Обычный 15 7 2 5 2 2" xfId="4370"/>
    <cellStyle name="Обычный 15 7 2 5 3" xfId="4371"/>
    <cellStyle name="Обычный 15 7 2 6" xfId="4372"/>
    <cellStyle name="Обычный 15 7 2 6 2" xfId="4373"/>
    <cellStyle name="Обычный 15 7 2 7" xfId="4374"/>
    <cellStyle name="Обычный 15 7 3" xfId="4375"/>
    <cellStyle name="Обычный 15 7 3 2" xfId="4376"/>
    <cellStyle name="Обычный 15 7 3 2 2" xfId="4377"/>
    <cellStyle name="Обычный 15 7 3 2 2 2" xfId="4378"/>
    <cellStyle name="Обычный 15 7 3 2 2 2 2" xfId="4379"/>
    <cellStyle name="Обычный 15 7 3 2 2 3" xfId="4380"/>
    <cellStyle name="Обычный 15 7 3 2 3" xfId="4381"/>
    <cellStyle name="Обычный 15 7 3 2 3 2" xfId="4382"/>
    <cellStyle name="Обычный 15 7 3 2 4" xfId="4383"/>
    <cellStyle name="Обычный 15 7 3 3" xfId="4384"/>
    <cellStyle name="Обычный 15 7 3 3 2" xfId="4385"/>
    <cellStyle name="Обычный 15 7 3 3 2 2" xfId="4386"/>
    <cellStyle name="Обычный 15 7 3 3 3" xfId="4387"/>
    <cellStyle name="Обычный 15 7 3 4" xfId="4388"/>
    <cellStyle name="Обычный 15 7 3 4 2" xfId="4389"/>
    <cellStyle name="Обычный 15 7 3 5" xfId="4390"/>
    <cellStyle name="Обычный 15 7 4" xfId="4391"/>
    <cellStyle name="Обычный 15 7 4 2" xfId="4392"/>
    <cellStyle name="Обычный 15 7 4 2 2" xfId="4393"/>
    <cellStyle name="Обычный 15 7 4 2 2 2" xfId="4394"/>
    <cellStyle name="Обычный 15 7 4 2 2 2 2" xfId="4395"/>
    <cellStyle name="Обычный 15 7 4 2 2 3" xfId="4396"/>
    <cellStyle name="Обычный 15 7 4 2 3" xfId="4397"/>
    <cellStyle name="Обычный 15 7 4 2 3 2" xfId="4398"/>
    <cellStyle name="Обычный 15 7 4 2 4" xfId="4399"/>
    <cellStyle name="Обычный 15 7 4 3" xfId="4400"/>
    <cellStyle name="Обычный 15 7 4 3 2" xfId="4401"/>
    <cellStyle name="Обычный 15 7 4 3 2 2" xfId="4402"/>
    <cellStyle name="Обычный 15 7 4 3 3" xfId="4403"/>
    <cellStyle name="Обычный 15 7 4 4" xfId="4404"/>
    <cellStyle name="Обычный 15 7 4 4 2" xfId="4405"/>
    <cellStyle name="Обычный 15 7 4 5" xfId="4406"/>
    <cellStyle name="Обычный 15 7 5" xfId="4407"/>
    <cellStyle name="Обычный 15 7 5 2" xfId="4408"/>
    <cellStyle name="Обычный 15 7 5 2 2" xfId="4409"/>
    <cellStyle name="Обычный 15 7 5 2 2 2" xfId="4410"/>
    <cellStyle name="Обычный 15 7 5 2 3" xfId="4411"/>
    <cellStyle name="Обычный 15 7 5 3" xfId="4412"/>
    <cellStyle name="Обычный 15 7 5 3 2" xfId="4413"/>
    <cellStyle name="Обычный 15 7 5 4" xfId="4414"/>
    <cellStyle name="Обычный 15 7 6" xfId="4415"/>
    <cellStyle name="Обычный 15 7 6 2" xfId="4416"/>
    <cellStyle name="Обычный 15 7 6 2 2" xfId="4417"/>
    <cellStyle name="Обычный 15 7 6 3" xfId="4418"/>
    <cellStyle name="Обычный 15 7 7" xfId="4419"/>
    <cellStyle name="Обычный 15 7 7 2" xfId="4420"/>
    <cellStyle name="Обычный 15 7 8" xfId="4421"/>
    <cellStyle name="Обычный 15 8" xfId="4422"/>
    <cellStyle name="Обычный 15 8 2" xfId="4423"/>
    <cellStyle name="Обычный 15 8 2 2" xfId="4424"/>
    <cellStyle name="Обычный 15 8 2 2 2" xfId="4425"/>
    <cellStyle name="Обычный 15 8 2 2 2 2" xfId="4426"/>
    <cellStyle name="Обычный 15 8 2 2 2 2 2" xfId="4427"/>
    <cellStyle name="Обычный 15 8 2 2 2 2 2 2" xfId="4428"/>
    <cellStyle name="Обычный 15 8 2 2 2 2 3" xfId="4429"/>
    <cellStyle name="Обычный 15 8 2 2 2 3" xfId="4430"/>
    <cellStyle name="Обычный 15 8 2 2 2 3 2" xfId="4431"/>
    <cellStyle name="Обычный 15 8 2 2 2 4" xfId="4432"/>
    <cellStyle name="Обычный 15 8 2 2 3" xfId="4433"/>
    <cellStyle name="Обычный 15 8 2 2 3 2" xfId="4434"/>
    <cellStyle name="Обычный 15 8 2 2 3 2 2" xfId="4435"/>
    <cellStyle name="Обычный 15 8 2 2 3 3" xfId="4436"/>
    <cellStyle name="Обычный 15 8 2 2 4" xfId="4437"/>
    <cellStyle name="Обычный 15 8 2 2 4 2" xfId="4438"/>
    <cellStyle name="Обычный 15 8 2 2 5" xfId="4439"/>
    <cellStyle name="Обычный 15 8 2 3" xfId="4440"/>
    <cellStyle name="Обычный 15 8 2 3 2" xfId="4441"/>
    <cellStyle name="Обычный 15 8 2 3 2 2" xfId="4442"/>
    <cellStyle name="Обычный 15 8 2 3 2 2 2" xfId="4443"/>
    <cellStyle name="Обычный 15 8 2 3 2 2 2 2" xfId="4444"/>
    <cellStyle name="Обычный 15 8 2 3 2 2 3" xfId="4445"/>
    <cellStyle name="Обычный 15 8 2 3 2 3" xfId="4446"/>
    <cellStyle name="Обычный 15 8 2 3 2 3 2" xfId="4447"/>
    <cellStyle name="Обычный 15 8 2 3 2 4" xfId="4448"/>
    <cellStyle name="Обычный 15 8 2 3 3" xfId="4449"/>
    <cellStyle name="Обычный 15 8 2 3 3 2" xfId="4450"/>
    <cellStyle name="Обычный 15 8 2 3 3 2 2" xfId="4451"/>
    <cellStyle name="Обычный 15 8 2 3 3 3" xfId="4452"/>
    <cellStyle name="Обычный 15 8 2 3 4" xfId="4453"/>
    <cellStyle name="Обычный 15 8 2 3 4 2" xfId="4454"/>
    <cellStyle name="Обычный 15 8 2 3 5" xfId="4455"/>
    <cellStyle name="Обычный 15 8 2 4" xfId="4456"/>
    <cellStyle name="Обычный 15 8 2 4 2" xfId="4457"/>
    <cellStyle name="Обычный 15 8 2 4 2 2" xfId="4458"/>
    <cellStyle name="Обычный 15 8 2 4 2 2 2" xfId="4459"/>
    <cellStyle name="Обычный 15 8 2 4 2 3" xfId="4460"/>
    <cellStyle name="Обычный 15 8 2 4 3" xfId="4461"/>
    <cellStyle name="Обычный 15 8 2 4 3 2" xfId="4462"/>
    <cellStyle name="Обычный 15 8 2 4 4" xfId="4463"/>
    <cellStyle name="Обычный 15 8 2 5" xfId="4464"/>
    <cellStyle name="Обычный 15 8 2 5 2" xfId="4465"/>
    <cellStyle name="Обычный 15 8 2 5 2 2" xfId="4466"/>
    <cellStyle name="Обычный 15 8 2 5 3" xfId="4467"/>
    <cellStyle name="Обычный 15 8 2 6" xfId="4468"/>
    <cellStyle name="Обычный 15 8 2 6 2" xfId="4469"/>
    <cellStyle name="Обычный 15 8 2 7" xfId="4470"/>
    <cellStyle name="Обычный 15 8 3" xfId="4471"/>
    <cellStyle name="Обычный 15 8 3 2" xfId="4472"/>
    <cellStyle name="Обычный 15 8 3 2 2" xfId="4473"/>
    <cellStyle name="Обычный 15 8 3 2 2 2" xfId="4474"/>
    <cellStyle name="Обычный 15 8 3 2 2 2 2" xfId="4475"/>
    <cellStyle name="Обычный 15 8 3 2 2 3" xfId="4476"/>
    <cellStyle name="Обычный 15 8 3 2 3" xfId="4477"/>
    <cellStyle name="Обычный 15 8 3 2 3 2" xfId="4478"/>
    <cellStyle name="Обычный 15 8 3 2 4" xfId="4479"/>
    <cellStyle name="Обычный 15 8 3 3" xfId="4480"/>
    <cellStyle name="Обычный 15 8 3 3 2" xfId="4481"/>
    <cellStyle name="Обычный 15 8 3 3 2 2" xfId="4482"/>
    <cellStyle name="Обычный 15 8 3 3 3" xfId="4483"/>
    <cellStyle name="Обычный 15 8 3 4" xfId="4484"/>
    <cellStyle name="Обычный 15 8 3 4 2" xfId="4485"/>
    <cellStyle name="Обычный 15 8 3 5" xfId="4486"/>
    <cellStyle name="Обычный 15 8 4" xfId="4487"/>
    <cellStyle name="Обычный 15 8 4 2" xfId="4488"/>
    <cellStyle name="Обычный 15 8 4 2 2" xfId="4489"/>
    <cellStyle name="Обычный 15 8 4 2 2 2" xfId="4490"/>
    <cellStyle name="Обычный 15 8 4 2 2 2 2" xfId="4491"/>
    <cellStyle name="Обычный 15 8 4 2 2 3" xfId="4492"/>
    <cellStyle name="Обычный 15 8 4 2 3" xfId="4493"/>
    <cellStyle name="Обычный 15 8 4 2 3 2" xfId="4494"/>
    <cellStyle name="Обычный 15 8 4 2 4" xfId="4495"/>
    <cellStyle name="Обычный 15 8 4 3" xfId="4496"/>
    <cellStyle name="Обычный 15 8 4 3 2" xfId="4497"/>
    <cellStyle name="Обычный 15 8 4 3 2 2" xfId="4498"/>
    <cellStyle name="Обычный 15 8 4 3 3" xfId="4499"/>
    <cellStyle name="Обычный 15 8 4 4" xfId="4500"/>
    <cellStyle name="Обычный 15 8 4 4 2" xfId="4501"/>
    <cellStyle name="Обычный 15 8 4 5" xfId="4502"/>
    <cellStyle name="Обычный 15 8 5" xfId="4503"/>
    <cellStyle name="Обычный 15 8 5 2" xfId="4504"/>
    <cellStyle name="Обычный 15 8 5 2 2" xfId="4505"/>
    <cellStyle name="Обычный 15 8 5 2 2 2" xfId="4506"/>
    <cellStyle name="Обычный 15 8 5 2 3" xfId="4507"/>
    <cellStyle name="Обычный 15 8 5 3" xfId="4508"/>
    <cellStyle name="Обычный 15 8 5 3 2" xfId="4509"/>
    <cellStyle name="Обычный 15 8 5 4" xfId="4510"/>
    <cellStyle name="Обычный 15 8 6" xfId="4511"/>
    <cellStyle name="Обычный 15 8 6 2" xfId="4512"/>
    <cellStyle name="Обычный 15 8 6 2 2" xfId="4513"/>
    <cellStyle name="Обычный 15 8 6 3" xfId="4514"/>
    <cellStyle name="Обычный 15 8 7" xfId="4515"/>
    <cellStyle name="Обычный 15 8 7 2" xfId="4516"/>
    <cellStyle name="Обычный 15 8 8" xfId="4517"/>
    <cellStyle name="Обычный 15 9" xfId="4518"/>
    <cellStyle name="Обычный 15 9 2" xfId="4519"/>
    <cellStyle name="Обычный 15 9 2 2" xfId="4520"/>
    <cellStyle name="Обычный 15 9 2 2 2" xfId="4521"/>
    <cellStyle name="Обычный 15 9 2 2 2 2" xfId="4522"/>
    <cellStyle name="Обычный 15 9 2 2 2 2 2" xfId="4523"/>
    <cellStyle name="Обычный 15 9 2 2 2 2 2 2" xfId="4524"/>
    <cellStyle name="Обычный 15 9 2 2 2 2 3" xfId="4525"/>
    <cellStyle name="Обычный 15 9 2 2 2 3" xfId="4526"/>
    <cellStyle name="Обычный 15 9 2 2 2 3 2" xfId="4527"/>
    <cellStyle name="Обычный 15 9 2 2 2 4" xfId="4528"/>
    <cellStyle name="Обычный 15 9 2 2 3" xfId="4529"/>
    <cellStyle name="Обычный 15 9 2 2 3 2" xfId="4530"/>
    <cellStyle name="Обычный 15 9 2 2 3 2 2" xfId="4531"/>
    <cellStyle name="Обычный 15 9 2 2 3 3" xfId="4532"/>
    <cellStyle name="Обычный 15 9 2 2 4" xfId="4533"/>
    <cellStyle name="Обычный 15 9 2 2 4 2" xfId="4534"/>
    <cellStyle name="Обычный 15 9 2 2 5" xfId="4535"/>
    <cellStyle name="Обычный 15 9 2 3" xfId="4536"/>
    <cellStyle name="Обычный 15 9 2 3 2" xfId="4537"/>
    <cellStyle name="Обычный 15 9 2 3 2 2" xfId="4538"/>
    <cellStyle name="Обычный 15 9 2 3 2 2 2" xfId="4539"/>
    <cellStyle name="Обычный 15 9 2 3 2 2 2 2" xfId="4540"/>
    <cellStyle name="Обычный 15 9 2 3 2 2 3" xfId="4541"/>
    <cellStyle name="Обычный 15 9 2 3 2 3" xfId="4542"/>
    <cellStyle name="Обычный 15 9 2 3 2 3 2" xfId="4543"/>
    <cellStyle name="Обычный 15 9 2 3 2 4" xfId="4544"/>
    <cellStyle name="Обычный 15 9 2 3 3" xfId="4545"/>
    <cellStyle name="Обычный 15 9 2 3 3 2" xfId="4546"/>
    <cellStyle name="Обычный 15 9 2 3 3 2 2" xfId="4547"/>
    <cellStyle name="Обычный 15 9 2 3 3 3" xfId="4548"/>
    <cellStyle name="Обычный 15 9 2 3 4" xfId="4549"/>
    <cellStyle name="Обычный 15 9 2 3 4 2" xfId="4550"/>
    <cellStyle name="Обычный 15 9 2 3 5" xfId="4551"/>
    <cellStyle name="Обычный 15 9 2 4" xfId="4552"/>
    <cellStyle name="Обычный 15 9 2 4 2" xfId="4553"/>
    <cellStyle name="Обычный 15 9 2 4 2 2" xfId="4554"/>
    <cellStyle name="Обычный 15 9 2 4 2 2 2" xfId="4555"/>
    <cellStyle name="Обычный 15 9 2 4 2 3" xfId="4556"/>
    <cellStyle name="Обычный 15 9 2 4 3" xfId="4557"/>
    <cellStyle name="Обычный 15 9 2 4 3 2" xfId="4558"/>
    <cellStyle name="Обычный 15 9 2 4 4" xfId="4559"/>
    <cellStyle name="Обычный 15 9 2 5" xfId="4560"/>
    <cellStyle name="Обычный 15 9 2 5 2" xfId="4561"/>
    <cellStyle name="Обычный 15 9 2 5 2 2" xfId="4562"/>
    <cellStyle name="Обычный 15 9 2 5 3" xfId="4563"/>
    <cellStyle name="Обычный 15 9 2 6" xfId="4564"/>
    <cellStyle name="Обычный 15 9 2 6 2" xfId="4565"/>
    <cellStyle name="Обычный 15 9 2 7" xfId="4566"/>
    <cellStyle name="Обычный 15 9 3" xfId="4567"/>
    <cellStyle name="Обычный 15 9 3 2" xfId="4568"/>
    <cellStyle name="Обычный 15 9 3 2 2" xfId="4569"/>
    <cellStyle name="Обычный 15 9 3 2 2 2" xfId="4570"/>
    <cellStyle name="Обычный 15 9 3 2 2 2 2" xfId="4571"/>
    <cellStyle name="Обычный 15 9 3 2 2 3" xfId="4572"/>
    <cellStyle name="Обычный 15 9 3 2 3" xfId="4573"/>
    <cellStyle name="Обычный 15 9 3 2 3 2" xfId="4574"/>
    <cellStyle name="Обычный 15 9 3 2 4" xfId="4575"/>
    <cellStyle name="Обычный 15 9 3 3" xfId="4576"/>
    <cellStyle name="Обычный 15 9 3 3 2" xfId="4577"/>
    <cellStyle name="Обычный 15 9 3 3 2 2" xfId="4578"/>
    <cellStyle name="Обычный 15 9 3 3 3" xfId="4579"/>
    <cellStyle name="Обычный 15 9 3 4" xfId="4580"/>
    <cellStyle name="Обычный 15 9 3 4 2" xfId="4581"/>
    <cellStyle name="Обычный 15 9 3 5" xfId="4582"/>
    <cellStyle name="Обычный 15 9 4" xfId="4583"/>
    <cellStyle name="Обычный 15 9 4 2" xfId="4584"/>
    <cellStyle name="Обычный 15 9 4 2 2" xfId="4585"/>
    <cellStyle name="Обычный 15 9 4 2 2 2" xfId="4586"/>
    <cellStyle name="Обычный 15 9 4 2 2 2 2" xfId="4587"/>
    <cellStyle name="Обычный 15 9 4 2 2 3" xfId="4588"/>
    <cellStyle name="Обычный 15 9 4 2 3" xfId="4589"/>
    <cellStyle name="Обычный 15 9 4 2 3 2" xfId="4590"/>
    <cellStyle name="Обычный 15 9 4 2 4" xfId="4591"/>
    <cellStyle name="Обычный 15 9 4 3" xfId="4592"/>
    <cellStyle name="Обычный 15 9 4 3 2" xfId="4593"/>
    <cellStyle name="Обычный 15 9 4 3 2 2" xfId="4594"/>
    <cellStyle name="Обычный 15 9 4 3 3" xfId="4595"/>
    <cellStyle name="Обычный 15 9 4 4" xfId="4596"/>
    <cellStyle name="Обычный 15 9 4 4 2" xfId="4597"/>
    <cellStyle name="Обычный 15 9 4 5" xfId="4598"/>
    <cellStyle name="Обычный 15 9 5" xfId="4599"/>
    <cellStyle name="Обычный 15 9 5 2" xfId="4600"/>
    <cellStyle name="Обычный 15 9 5 2 2" xfId="4601"/>
    <cellStyle name="Обычный 15 9 5 2 2 2" xfId="4602"/>
    <cellStyle name="Обычный 15 9 5 2 3" xfId="4603"/>
    <cellStyle name="Обычный 15 9 5 3" xfId="4604"/>
    <cellStyle name="Обычный 15 9 5 3 2" xfId="4605"/>
    <cellStyle name="Обычный 15 9 5 4" xfId="4606"/>
    <cellStyle name="Обычный 15 9 6" xfId="4607"/>
    <cellStyle name="Обычный 15 9 6 2" xfId="4608"/>
    <cellStyle name="Обычный 15 9 6 2 2" xfId="4609"/>
    <cellStyle name="Обычный 15 9 6 3" xfId="4610"/>
    <cellStyle name="Обычный 15 9 7" xfId="4611"/>
    <cellStyle name="Обычный 15 9 7 2" xfId="4612"/>
    <cellStyle name="Обычный 15 9 8" xfId="4613"/>
    <cellStyle name="Обычный 16 10" xfId="4614"/>
    <cellStyle name="Обычный 16 11" xfId="4615"/>
    <cellStyle name="Обычный 16 12" xfId="4616"/>
    <cellStyle name="Обычный 16 2" xfId="4617"/>
    <cellStyle name="Обычный 16 3" xfId="4618"/>
    <cellStyle name="Обычный 16 4" xfId="4619"/>
    <cellStyle name="Обычный 16 5" xfId="4620"/>
    <cellStyle name="Обычный 16 6" xfId="4621"/>
    <cellStyle name="Обычный 16 7" xfId="4622"/>
    <cellStyle name="Обычный 16 8" xfId="4623"/>
    <cellStyle name="Обычный 16 9" xfId="4624"/>
    <cellStyle name="Обычный 17 10" xfId="4625"/>
    <cellStyle name="Обычный 17 11" xfId="4626"/>
    <cellStyle name="Обычный 17 2" xfId="4627"/>
    <cellStyle name="Обычный 17 3" xfId="4628"/>
    <cellStyle name="Обычный 17 4" xfId="4629"/>
    <cellStyle name="Обычный 17 5" xfId="4630"/>
    <cellStyle name="Обычный 17 6" xfId="4631"/>
    <cellStyle name="Обычный 17 7" xfId="4632"/>
    <cellStyle name="Обычный 17 8" xfId="4633"/>
    <cellStyle name="Обычный 17 9" xfId="4634"/>
    <cellStyle name="Обычный 18 10" xfId="4635"/>
    <cellStyle name="Обычный 18 2" xfId="4636"/>
    <cellStyle name="Обычный 18 3" xfId="4637"/>
    <cellStyle name="Обычный 18 4" xfId="4638"/>
    <cellStyle name="Обычный 18 5" xfId="4639"/>
    <cellStyle name="Обычный 18 6" xfId="4640"/>
    <cellStyle name="Обычный 18 7" xfId="4641"/>
    <cellStyle name="Обычный 18 8" xfId="4642"/>
    <cellStyle name="Обычный 18 9" xfId="4643"/>
    <cellStyle name="Обычный 19 2" xfId="4644"/>
    <cellStyle name="Обычный 19 3" xfId="4645"/>
    <cellStyle name="Обычный 19 4" xfId="4646"/>
    <cellStyle name="Обычный 19 5" xfId="4647"/>
    <cellStyle name="Обычный 19 6" xfId="4648"/>
    <cellStyle name="Обычный 19 7" xfId="4649"/>
    <cellStyle name="Обычный 19 8" xfId="4650"/>
    <cellStyle name="Обычный 19 9" xfId="4651"/>
    <cellStyle name="Обычный 2" xfId="4"/>
    <cellStyle name="Обычный 2 10" xfId="4652"/>
    <cellStyle name="Обычный 2 11" xfId="4653"/>
    <cellStyle name="Обычный 2 13" xfId="4654"/>
    <cellStyle name="Обычный 2 2" xfId="4655"/>
    <cellStyle name="Обычный 2 2 10" xfId="4656"/>
    <cellStyle name="Обычный 2 2 11" xfId="4657"/>
    <cellStyle name="Обычный 2 2 12" xfId="4658"/>
    <cellStyle name="Обычный 2 2 13" xfId="4659"/>
    <cellStyle name="Обычный 2 2 14" xfId="4660"/>
    <cellStyle name="Обычный 2 2 15" xfId="4661"/>
    <cellStyle name="Обычный 2 2 16" xfId="4662"/>
    <cellStyle name="Обычный 2 2 17" xfId="4663"/>
    <cellStyle name="Обычный 2 2 18" xfId="4664"/>
    <cellStyle name="Обычный 2 2 19" xfId="4665"/>
    <cellStyle name="Обычный 2 2 2" xfId="4666"/>
    <cellStyle name="Обычный 2 2 2 2" xfId="4667"/>
    <cellStyle name="Обычный 2 2 2 2 2" xfId="4668"/>
    <cellStyle name="Обычный 2 2 2 2 2 2" xfId="4669"/>
    <cellStyle name="Обычный 2 2 2 2 2 2 2" xfId="4670"/>
    <cellStyle name="Обычный 2 2 2 2 2 2 2 2" xfId="4671"/>
    <cellStyle name="Обычный 2 2 2 2 2 2 2 2 2" xfId="4672"/>
    <cellStyle name="Обычный 2 2 2 2 2 2 3" xfId="4673"/>
    <cellStyle name="Обычный 2 2 2 2 2 3" xfId="4674"/>
    <cellStyle name="Обычный 2 2 2 2 2 3 2" xfId="4675"/>
    <cellStyle name="Обычный 2 2 2 2 2_1 кв.2011 г. для Клочко" xfId="4676"/>
    <cellStyle name="Обычный 2 2 2 2 3" xfId="4677"/>
    <cellStyle name="Обычный 2 2 2 2 4" xfId="4678"/>
    <cellStyle name="Обычный 2 2 2 2 4 2" xfId="4679"/>
    <cellStyle name="Обычный 2 2 2 2 4 2 2" xfId="4680"/>
    <cellStyle name="Обычный 2 2 2 2 5" xfId="4681"/>
    <cellStyle name="Обычный 2 2 2 2_1 кв.2011 г. для Клочко" xfId="4682"/>
    <cellStyle name="Обычный 2 2 2 3" xfId="4683"/>
    <cellStyle name="Обычный 2 2 2 3 2" xfId="4684"/>
    <cellStyle name="Обычный 2 2 2 3 2 2" xfId="4685"/>
    <cellStyle name="Обычный 2 2 2 3 2 2 2" xfId="4686"/>
    <cellStyle name="Обычный 2 2 2 3 2 2 2 2" xfId="4687"/>
    <cellStyle name="Обычный 2 2 2 3 2 3" xfId="4688"/>
    <cellStyle name="Обычный 2 2 2 3 3" xfId="4689"/>
    <cellStyle name="Обычный 2 2 2 3 3 2" xfId="4690"/>
    <cellStyle name="Обычный 2 2 2 4" xfId="4691"/>
    <cellStyle name="Обычный 2 2 2 4 2" xfId="4692"/>
    <cellStyle name="Обычный 2 2 2 4 2 2" xfId="4693"/>
    <cellStyle name="Обычный 2 2 2 5" xfId="4694"/>
    <cellStyle name="Обычный 2 2 2_1 кв.2011 г. для Клочко" xfId="4695"/>
    <cellStyle name="Обычный 2 2 20" xfId="4696"/>
    <cellStyle name="Обычный 2 2 21" xfId="4697"/>
    <cellStyle name="Обычный 2 2 22" xfId="4698"/>
    <cellStyle name="Обычный 2 2 23" xfId="4699"/>
    <cellStyle name="Обычный 2 2 24" xfId="4700"/>
    <cellStyle name="Обычный 2 2 25" xfId="4701"/>
    <cellStyle name="Обычный 2 2 26" xfId="4702"/>
    <cellStyle name="Обычный 2 2 27" xfId="4703"/>
    <cellStyle name="Обычный 2 2 28" xfId="4704"/>
    <cellStyle name="Обычный 2 2 29" xfId="4705"/>
    <cellStyle name="Обычный 2 2 3" xfId="4706"/>
    <cellStyle name="Обычный 2 2 30" xfId="4707"/>
    <cellStyle name="Обычный 2 2 31" xfId="4708"/>
    <cellStyle name="Обычный 2 2 32" xfId="4709"/>
    <cellStyle name="Обычный 2 2 33" xfId="4710"/>
    <cellStyle name="Обычный 2 2 34" xfId="4711"/>
    <cellStyle name="Обычный 2 2 35" xfId="4712"/>
    <cellStyle name="Обычный 2 2 36" xfId="4713"/>
    <cellStyle name="Обычный 2 2 37" xfId="4714"/>
    <cellStyle name="Обычный 2 2 38" xfId="4715"/>
    <cellStyle name="Обычный 2 2 39" xfId="4716"/>
    <cellStyle name="Обычный 2 2 4" xfId="4717"/>
    <cellStyle name="Обычный 2 2 40" xfId="4718"/>
    <cellStyle name="Обычный 2 2 41" xfId="4719"/>
    <cellStyle name="Обычный 2 2 42" xfId="4720"/>
    <cellStyle name="Обычный 2 2 43" xfId="4721"/>
    <cellStyle name="Обычный 2 2 44" xfId="4722"/>
    <cellStyle name="Обычный 2 2 44 2" xfId="4723"/>
    <cellStyle name="Обычный 2 2 44 2 2" xfId="4724"/>
    <cellStyle name="Обычный 2 2 44 2 2 2" xfId="4725"/>
    <cellStyle name="Обычный 2 2 44 2 2 2 2" xfId="4726"/>
    <cellStyle name="Обычный 2 2 44 2 3" xfId="4727"/>
    <cellStyle name="Обычный 2 2 44 3" xfId="4728"/>
    <cellStyle name="Обычный 2 2 44 3 2" xfId="4729"/>
    <cellStyle name="Обычный 2 2 45" xfId="4730"/>
    <cellStyle name="Обычный 2 2 46" xfId="4731"/>
    <cellStyle name="Обычный 2 2 46 2" xfId="4732"/>
    <cellStyle name="Обычный 2 2 46 2 2" xfId="4733"/>
    <cellStyle name="Обычный 2 2 47" xfId="4734"/>
    <cellStyle name="Обычный 2 2 48" xfId="4735"/>
    <cellStyle name="Обычный 2 2 5" xfId="4736"/>
    <cellStyle name="Обычный 2 2 6" xfId="4737"/>
    <cellStyle name="Обычный 2 2 7" xfId="4738"/>
    <cellStyle name="Обычный 2 2 8" xfId="4739"/>
    <cellStyle name="Обычный 2 2 9" xfId="4740"/>
    <cellStyle name="Обычный 2 2_1 кв.2011 г. для Клочко" xfId="4741"/>
    <cellStyle name="Обычный 2 3" xfId="4742"/>
    <cellStyle name="Обычный 2 3 2" xfId="4743"/>
    <cellStyle name="Обычный 2 4" xfId="4744"/>
    <cellStyle name="Обычный 2 5" xfId="4745"/>
    <cellStyle name="Обычный 2 6" xfId="4746"/>
    <cellStyle name="Обычный 2 7" xfId="4747"/>
    <cellStyle name="Обычный 2 8" xfId="4748"/>
    <cellStyle name="Обычный 2 9" xfId="4749"/>
    <cellStyle name="Обычный 2_1 кв.2011 г. для Клочко" xfId="4750"/>
    <cellStyle name="Обычный 20 2" xfId="4751"/>
    <cellStyle name="Обычный 20 3" xfId="4752"/>
    <cellStyle name="Обычный 20 4" xfId="4753"/>
    <cellStyle name="Обычный 20 5" xfId="4754"/>
    <cellStyle name="Обычный 20 6" xfId="4755"/>
    <cellStyle name="Обычный 20 7" xfId="4756"/>
    <cellStyle name="Обычный 20 8" xfId="4757"/>
    <cellStyle name="Обычный 21 2" xfId="4758"/>
    <cellStyle name="Обычный 21 3" xfId="4759"/>
    <cellStyle name="Обычный 21 4" xfId="4760"/>
    <cellStyle name="Обычный 21 5" xfId="4761"/>
    <cellStyle name="Обычный 21 6" xfId="4762"/>
    <cellStyle name="Обычный 21 7" xfId="4763"/>
    <cellStyle name="Обычный 22 2" xfId="4764"/>
    <cellStyle name="Обычный 22 3" xfId="4765"/>
    <cellStyle name="Обычный 22 4" xfId="4766"/>
    <cellStyle name="Обычный 22 5" xfId="4767"/>
    <cellStyle name="Обычный 22 6" xfId="4768"/>
    <cellStyle name="Обычный 23 2" xfId="4769"/>
    <cellStyle name="Обычный 23 3" xfId="4770"/>
    <cellStyle name="Обычный 23 4" xfId="4771"/>
    <cellStyle name="Обычный 23 5" xfId="4772"/>
    <cellStyle name="Обычный 24 2" xfId="4773"/>
    <cellStyle name="Обычный 24 3" xfId="4774"/>
    <cellStyle name="Обычный 24 4" xfId="4775"/>
    <cellStyle name="Обычный 25" xfId="4776"/>
    <cellStyle name="Обычный 26 2" xfId="4777"/>
    <cellStyle name="Обычный 26 3" xfId="4778"/>
    <cellStyle name="Обычный 27 2" xfId="4779"/>
    <cellStyle name="Обычный 3" xfId="8"/>
    <cellStyle name="Обычный 3 10" xfId="4780"/>
    <cellStyle name="Обычный 3 10 10" xfId="4781"/>
    <cellStyle name="Обычный 3 10 10 2" xfId="4782"/>
    <cellStyle name="Обычный 3 10 10 2 2" xfId="4783"/>
    <cellStyle name="Обычный 3 10 10 2 2 2" xfId="4784"/>
    <cellStyle name="Обычный 3 10 10 2 2 2 2" xfId="4785"/>
    <cellStyle name="Обычный 3 10 10 2 2 2 2 2" xfId="4786"/>
    <cellStyle name="Обычный 3 10 10 2 2 2 2 2 2" xfId="4787"/>
    <cellStyle name="Обычный 3 10 10 2 2 2 2 3" xfId="4788"/>
    <cellStyle name="Обычный 3 10 10 2 2 2 3" xfId="4789"/>
    <cellStyle name="Обычный 3 10 10 2 2 2 3 2" xfId="4790"/>
    <cellStyle name="Обычный 3 10 10 2 2 2 4" xfId="4791"/>
    <cellStyle name="Обычный 3 10 10 2 2 3" xfId="4792"/>
    <cellStyle name="Обычный 3 10 10 2 2 3 2" xfId="4793"/>
    <cellStyle name="Обычный 3 10 10 2 2 3 2 2" xfId="4794"/>
    <cellStyle name="Обычный 3 10 10 2 2 3 3" xfId="4795"/>
    <cellStyle name="Обычный 3 10 10 2 2 4" xfId="4796"/>
    <cellStyle name="Обычный 3 10 10 2 2 4 2" xfId="4797"/>
    <cellStyle name="Обычный 3 10 10 2 2 5" xfId="4798"/>
    <cellStyle name="Обычный 3 10 10 2 3" xfId="4799"/>
    <cellStyle name="Обычный 3 10 10 2 3 2" xfId="4800"/>
    <cellStyle name="Обычный 3 10 10 2 3 2 2" xfId="4801"/>
    <cellStyle name="Обычный 3 10 10 2 3 2 2 2" xfId="4802"/>
    <cellStyle name="Обычный 3 10 10 2 3 2 2 2 2" xfId="4803"/>
    <cellStyle name="Обычный 3 10 10 2 3 2 2 3" xfId="4804"/>
    <cellStyle name="Обычный 3 10 10 2 3 2 3" xfId="4805"/>
    <cellStyle name="Обычный 3 10 10 2 3 2 3 2" xfId="4806"/>
    <cellStyle name="Обычный 3 10 10 2 3 2 4" xfId="4807"/>
    <cellStyle name="Обычный 3 10 10 2 3 3" xfId="4808"/>
    <cellStyle name="Обычный 3 10 10 2 3 3 2" xfId="4809"/>
    <cellStyle name="Обычный 3 10 10 2 3 3 2 2" xfId="4810"/>
    <cellStyle name="Обычный 3 10 10 2 3 3 3" xfId="4811"/>
    <cellStyle name="Обычный 3 10 10 2 3 4" xfId="4812"/>
    <cellStyle name="Обычный 3 10 10 2 3 4 2" xfId="4813"/>
    <cellStyle name="Обычный 3 10 10 2 3 5" xfId="4814"/>
    <cellStyle name="Обычный 3 10 10 2 4" xfId="4815"/>
    <cellStyle name="Обычный 3 10 10 2 4 2" xfId="4816"/>
    <cellStyle name="Обычный 3 10 10 2 4 2 2" xfId="4817"/>
    <cellStyle name="Обычный 3 10 10 2 4 2 2 2" xfId="4818"/>
    <cellStyle name="Обычный 3 10 10 2 4 2 3" xfId="4819"/>
    <cellStyle name="Обычный 3 10 10 2 4 3" xfId="4820"/>
    <cellStyle name="Обычный 3 10 10 2 4 3 2" xfId="4821"/>
    <cellStyle name="Обычный 3 10 10 2 4 4" xfId="4822"/>
    <cellStyle name="Обычный 3 10 10 2 5" xfId="4823"/>
    <cellStyle name="Обычный 3 10 10 2 5 2" xfId="4824"/>
    <cellStyle name="Обычный 3 10 10 2 5 2 2" xfId="4825"/>
    <cellStyle name="Обычный 3 10 10 2 5 3" xfId="4826"/>
    <cellStyle name="Обычный 3 10 10 2 6" xfId="4827"/>
    <cellStyle name="Обычный 3 10 10 2 6 2" xfId="4828"/>
    <cellStyle name="Обычный 3 10 10 2 7" xfId="4829"/>
    <cellStyle name="Обычный 3 10 10 3" xfId="4830"/>
    <cellStyle name="Обычный 3 10 10 3 2" xfId="4831"/>
    <cellStyle name="Обычный 3 10 10 3 2 2" xfId="4832"/>
    <cellStyle name="Обычный 3 10 10 3 2 2 2" xfId="4833"/>
    <cellStyle name="Обычный 3 10 10 3 2 2 2 2" xfId="4834"/>
    <cellStyle name="Обычный 3 10 10 3 2 2 3" xfId="4835"/>
    <cellStyle name="Обычный 3 10 10 3 2 3" xfId="4836"/>
    <cellStyle name="Обычный 3 10 10 3 2 3 2" xfId="4837"/>
    <cellStyle name="Обычный 3 10 10 3 2 4" xfId="4838"/>
    <cellStyle name="Обычный 3 10 10 3 3" xfId="4839"/>
    <cellStyle name="Обычный 3 10 10 3 3 2" xfId="4840"/>
    <cellStyle name="Обычный 3 10 10 3 3 2 2" xfId="4841"/>
    <cellStyle name="Обычный 3 10 10 3 3 3" xfId="4842"/>
    <cellStyle name="Обычный 3 10 10 3 4" xfId="4843"/>
    <cellStyle name="Обычный 3 10 10 3 4 2" xfId="4844"/>
    <cellStyle name="Обычный 3 10 10 3 5" xfId="4845"/>
    <cellStyle name="Обычный 3 10 10 4" xfId="4846"/>
    <cellStyle name="Обычный 3 10 10 4 2" xfId="4847"/>
    <cellStyle name="Обычный 3 10 10 4 2 2" xfId="4848"/>
    <cellStyle name="Обычный 3 10 10 4 2 2 2" xfId="4849"/>
    <cellStyle name="Обычный 3 10 10 4 2 2 2 2" xfId="4850"/>
    <cellStyle name="Обычный 3 10 10 4 2 2 3" xfId="4851"/>
    <cellStyle name="Обычный 3 10 10 4 2 3" xfId="4852"/>
    <cellStyle name="Обычный 3 10 10 4 2 3 2" xfId="4853"/>
    <cellStyle name="Обычный 3 10 10 4 2 4" xfId="4854"/>
    <cellStyle name="Обычный 3 10 10 4 3" xfId="4855"/>
    <cellStyle name="Обычный 3 10 10 4 3 2" xfId="4856"/>
    <cellStyle name="Обычный 3 10 10 4 3 2 2" xfId="4857"/>
    <cellStyle name="Обычный 3 10 10 4 3 3" xfId="4858"/>
    <cellStyle name="Обычный 3 10 10 4 4" xfId="4859"/>
    <cellStyle name="Обычный 3 10 10 4 4 2" xfId="4860"/>
    <cellStyle name="Обычный 3 10 10 4 5" xfId="4861"/>
    <cellStyle name="Обычный 3 10 10 5" xfId="4862"/>
    <cellStyle name="Обычный 3 10 10 5 2" xfId="4863"/>
    <cellStyle name="Обычный 3 10 10 5 2 2" xfId="4864"/>
    <cellStyle name="Обычный 3 10 10 5 2 2 2" xfId="4865"/>
    <cellStyle name="Обычный 3 10 10 5 2 3" xfId="4866"/>
    <cellStyle name="Обычный 3 10 10 5 3" xfId="4867"/>
    <cellStyle name="Обычный 3 10 10 5 3 2" xfId="4868"/>
    <cellStyle name="Обычный 3 10 10 5 4" xfId="4869"/>
    <cellStyle name="Обычный 3 10 10 6" xfId="4870"/>
    <cellStyle name="Обычный 3 10 10 6 2" xfId="4871"/>
    <cellStyle name="Обычный 3 10 10 6 2 2" xfId="4872"/>
    <cellStyle name="Обычный 3 10 10 6 3" xfId="4873"/>
    <cellStyle name="Обычный 3 10 10 7" xfId="4874"/>
    <cellStyle name="Обычный 3 10 10 7 2" xfId="4875"/>
    <cellStyle name="Обычный 3 10 10 8" xfId="4876"/>
    <cellStyle name="Обычный 3 10 11" xfId="4877"/>
    <cellStyle name="Обычный 3 10 11 2" xfId="4878"/>
    <cellStyle name="Обычный 3 10 11 2 2" xfId="4879"/>
    <cellStyle name="Обычный 3 10 11 2 2 2" xfId="4880"/>
    <cellStyle name="Обычный 3 10 11 2 2 2 2" xfId="4881"/>
    <cellStyle name="Обычный 3 10 11 2 2 2 2 2" xfId="4882"/>
    <cellStyle name="Обычный 3 10 11 2 2 2 2 2 2" xfId="4883"/>
    <cellStyle name="Обычный 3 10 11 2 2 2 2 3" xfId="4884"/>
    <cellStyle name="Обычный 3 10 11 2 2 2 3" xfId="4885"/>
    <cellStyle name="Обычный 3 10 11 2 2 2 3 2" xfId="4886"/>
    <cellStyle name="Обычный 3 10 11 2 2 2 4" xfId="4887"/>
    <cellStyle name="Обычный 3 10 11 2 2 3" xfId="4888"/>
    <cellStyle name="Обычный 3 10 11 2 2 3 2" xfId="4889"/>
    <cellStyle name="Обычный 3 10 11 2 2 3 2 2" xfId="4890"/>
    <cellStyle name="Обычный 3 10 11 2 2 3 3" xfId="4891"/>
    <cellStyle name="Обычный 3 10 11 2 2 4" xfId="4892"/>
    <cellStyle name="Обычный 3 10 11 2 2 4 2" xfId="4893"/>
    <cellStyle name="Обычный 3 10 11 2 2 5" xfId="4894"/>
    <cellStyle name="Обычный 3 10 11 2 3" xfId="4895"/>
    <cellStyle name="Обычный 3 10 11 2 3 2" xfId="4896"/>
    <cellStyle name="Обычный 3 10 11 2 3 2 2" xfId="4897"/>
    <cellStyle name="Обычный 3 10 11 2 3 2 2 2" xfId="4898"/>
    <cellStyle name="Обычный 3 10 11 2 3 2 2 2 2" xfId="4899"/>
    <cellStyle name="Обычный 3 10 11 2 3 2 2 3" xfId="4900"/>
    <cellStyle name="Обычный 3 10 11 2 3 2 3" xfId="4901"/>
    <cellStyle name="Обычный 3 10 11 2 3 2 3 2" xfId="4902"/>
    <cellStyle name="Обычный 3 10 11 2 3 2 4" xfId="4903"/>
    <cellStyle name="Обычный 3 10 11 2 3 3" xfId="4904"/>
    <cellStyle name="Обычный 3 10 11 2 3 3 2" xfId="4905"/>
    <cellStyle name="Обычный 3 10 11 2 3 3 2 2" xfId="4906"/>
    <cellStyle name="Обычный 3 10 11 2 3 3 3" xfId="4907"/>
    <cellStyle name="Обычный 3 10 11 2 3 4" xfId="4908"/>
    <cellStyle name="Обычный 3 10 11 2 3 4 2" xfId="4909"/>
    <cellStyle name="Обычный 3 10 11 2 3 5" xfId="4910"/>
    <cellStyle name="Обычный 3 10 11 2 4" xfId="4911"/>
    <cellStyle name="Обычный 3 10 11 2 4 2" xfId="4912"/>
    <cellStyle name="Обычный 3 10 11 2 4 2 2" xfId="4913"/>
    <cellStyle name="Обычный 3 10 11 2 4 2 2 2" xfId="4914"/>
    <cellStyle name="Обычный 3 10 11 2 4 2 3" xfId="4915"/>
    <cellStyle name="Обычный 3 10 11 2 4 3" xfId="4916"/>
    <cellStyle name="Обычный 3 10 11 2 4 3 2" xfId="4917"/>
    <cellStyle name="Обычный 3 10 11 2 4 4" xfId="4918"/>
    <cellStyle name="Обычный 3 10 11 2 5" xfId="4919"/>
    <cellStyle name="Обычный 3 10 11 2 5 2" xfId="4920"/>
    <cellStyle name="Обычный 3 10 11 2 5 2 2" xfId="4921"/>
    <cellStyle name="Обычный 3 10 11 2 5 3" xfId="4922"/>
    <cellStyle name="Обычный 3 10 11 2 6" xfId="4923"/>
    <cellStyle name="Обычный 3 10 11 2 6 2" xfId="4924"/>
    <cellStyle name="Обычный 3 10 11 2 7" xfId="4925"/>
    <cellStyle name="Обычный 3 10 11 3" xfId="4926"/>
    <cellStyle name="Обычный 3 10 11 3 2" xfId="4927"/>
    <cellStyle name="Обычный 3 10 11 3 2 2" xfId="4928"/>
    <cellStyle name="Обычный 3 10 11 3 2 2 2" xfId="4929"/>
    <cellStyle name="Обычный 3 10 11 3 2 2 2 2" xfId="4930"/>
    <cellStyle name="Обычный 3 10 11 3 2 2 3" xfId="4931"/>
    <cellStyle name="Обычный 3 10 11 3 2 3" xfId="4932"/>
    <cellStyle name="Обычный 3 10 11 3 2 3 2" xfId="4933"/>
    <cellStyle name="Обычный 3 10 11 3 2 4" xfId="4934"/>
    <cellStyle name="Обычный 3 10 11 3 3" xfId="4935"/>
    <cellStyle name="Обычный 3 10 11 3 3 2" xfId="4936"/>
    <cellStyle name="Обычный 3 10 11 3 3 2 2" xfId="4937"/>
    <cellStyle name="Обычный 3 10 11 3 3 3" xfId="4938"/>
    <cellStyle name="Обычный 3 10 11 3 4" xfId="4939"/>
    <cellStyle name="Обычный 3 10 11 3 4 2" xfId="4940"/>
    <cellStyle name="Обычный 3 10 11 3 5" xfId="4941"/>
    <cellStyle name="Обычный 3 10 11 4" xfId="4942"/>
    <cellStyle name="Обычный 3 10 11 4 2" xfId="4943"/>
    <cellStyle name="Обычный 3 10 11 4 2 2" xfId="4944"/>
    <cellStyle name="Обычный 3 10 11 4 2 2 2" xfId="4945"/>
    <cellStyle name="Обычный 3 10 11 4 2 2 2 2" xfId="4946"/>
    <cellStyle name="Обычный 3 10 11 4 2 2 3" xfId="4947"/>
    <cellStyle name="Обычный 3 10 11 4 2 3" xfId="4948"/>
    <cellStyle name="Обычный 3 10 11 4 2 3 2" xfId="4949"/>
    <cellStyle name="Обычный 3 10 11 4 2 4" xfId="4950"/>
    <cellStyle name="Обычный 3 10 11 4 3" xfId="4951"/>
    <cellStyle name="Обычный 3 10 11 4 3 2" xfId="4952"/>
    <cellStyle name="Обычный 3 10 11 4 3 2 2" xfId="4953"/>
    <cellStyle name="Обычный 3 10 11 4 3 3" xfId="4954"/>
    <cellStyle name="Обычный 3 10 11 4 4" xfId="4955"/>
    <cellStyle name="Обычный 3 10 11 4 4 2" xfId="4956"/>
    <cellStyle name="Обычный 3 10 11 4 5" xfId="4957"/>
    <cellStyle name="Обычный 3 10 11 5" xfId="4958"/>
    <cellStyle name="Обычный 3 10 11 5 2" xfId="4959"/>
    <cellStyle name="Обычный 3 10 11 5 2 2" xfId="4960"/>
    <cellStyle name="Обычный 3 10 11 5 2 2 2" xfId="4961"/>
    <cellStyle name="Обычный 3 10 11 5 2 3" xfId="4962"/>
    <cellStyle name="Обычный 3 10 11 5 3" xfId="4963"/>
    <cellStyle name="Обычный 3 10 11 5 3 2" xfId="4964"/>
    <cellStyle name="Обычный 3 10 11 5 4" xfId="4965"/>
    <cellStyle name="Обычный 3 10 11 6" xfId="4966"/>
    <cellStyle name="Обычный 3 10 11 6 2" xfId="4967"/>
    <cellStyle name="Обычный 3 10 11 6 2 2" xfId="4968"/>
    <cellStyle name="Обычный 3 10 11 6 3" xfId="4969"/>
    <cellStyle name="Обычный 3 10 11 7" xfId="4970"/>
    <cellStyle name="Обычный 3 10 11 7 2" xfId="4971"/>
    <cellStyle name="Обычный 3 10 11 8" xfId="4972"/>
    <cellStyle name="Обычный 3 10 12" xfId="4973"/>
    <cellStyle name="Обычный 3 10 12 2" xfId="4974"/>
    <cellStyle name="Обычный 3 10 12 2 2" xfId="4975"/>
    <cellStyle name="Обычный 3 10 12 2 2 2" xfId="4976"/>
    <cellStyle name="Обычный 3 10 12 2 2 2 2" xfId="4977"/>
    <cellStyle name="Обычный 3 10 12 2 2 2 2 2" xfId="4978"/>
    <cellStyle name="Обычный 3 10 12 2 2 2 2 2 2" xfId="4979"/>
    <cellStyle name="Обычный 3 10 12 2 2 2 2 3" xfId="4980"/>
    <cellStyle name="Обычный 3 10 12 2 2 2 3" xfId="4981"/>
    <cellStyle name="Обычный 3 10 12 2 2 2 3 2" xfId="4982"/>
    <cellStyle name="Обычный 3 10 12 2 2 2 4" xfId="4983"/>
    <cellStyle name="Обычный 3 10 12 2 2 3" xfId="4984"/>
    <cellStyle name="Обычный 3 10 12 2 2 3 2" xfId="4985"/>
    <cellStyle name="Обычный 3 10 12 2 2 3 2 2" xfId="4986"/>
    <cellStyle name="Обычный 3 10 12 2 2 3 3" xfId="4987"/>
    <cellStyle name="Обычный 3 10 12 2 2 4" xfId="4988"/>
    <cellStyle name="Обычный 3 10 12 2 2 4 2" xfId="4989"/>
    <cellStyle name="Обычный 3 10 12 2 2 5" xfId="4990"/>
    <cellStyle name="Обычный 3 10 12 2 3" xfId="4991"/>
    <cellStyle name="Обычный 3 10 12 2 3 2" xfId="4992"/>
    <cellStyle name="Обычный 3 10 12 2 3 2 2" xfId="4993"/>
    <cellStyle name="Обычный 3 10 12 2 3 2 2 2" xfId="4994"/>
    <cellStyle name="Обычный 3 10 12 2 3 2 2 2 2" xfId="4995"/>
    <cellStyle name="Обычный 3 10 12 2 3 2 2 3" xfId="4996"/>
    <cellStyle name="Обычный 3 10 12 2 3 2 3" xfId="4997"/>
    <cellStyle name="Обычный 3 10 12 2 3 2 3 2" xfId="4998"/>
    <cellStyle name="Обычный 3 10 12 2 3 2 4" xfId="4999"/>
    <cellStyle name="Обычный 3 10 12 2 3 3" xfId="5000"/>
    <cellStyle name="Обычный 3 10 12 2 3 3 2" xfId="5001"/>
    <cellStyle name="Обычный 3 10 12 2 3 3 2 2" xfId="5002"/>
    <cellStyle name="Обычный 3 10 12 2 3 3 3" xfId="5003"/>
    <cellStyle name="Обычный 3 10 12 2 3 4" xfId="5004"/>
    <cellStyle name="Обычный 3 10 12 2 3 4 2" xfId="5005"/>
    <cellStyle name="Обычный 3 10 12 2 3 5" xfId="5006"/>
    <cellStyle name="Обычный 3 10 12 2 4" xfId="5007"/>
    <cellStyle name="Обычный 3 10 12 2 4 2" xfId="5008"/>
    <cellStyle name="Обычный 3 10 12 2 4 2 2" xfId="5009"/>
    <cellStyle name="Обычный 3 10 12 2 4 2 2 2" xfId="5010"/>
    <cellStyle name="Обычный 3 10 12 2 4 2 3" xfId="5011"/>
    <cellStyle name="Обычный 3 10 12 2 4 3" xfId="5012"/>
    <cellStyle name="Обычный 3 10 12 2 4 3 2" xfId="5013"/>
    <cellStyle name="Обычный 3 10 12 2 4 4" xfId="5014"/>
    <cellStyle name="Обычный 3 10 12 2 5" xfId="5015"/>
    <cellStyle name="Обычный 3 10 12 2 5 2" xfId="5016"/>
    <cellStyle name="Обычный 3 10 12 2 5 2 2" xfId="5017"/>
    <cellStyle name="Обычный 3 10 12 2 5 3" xfId="5018"/>
    <cellStyle name="Обычный 3 10 12 2 6" xfId="5019"/>
    <cellStyle name="Обычный 3 10 12 2 6 2" xfId="5020"/>
    <cellStyle name="Обычный 3 10 12 2 7" xfId="5021"/>
    <cellStyle name="Обычный 3 10 12 3" xfId="5022"/>
    <cellStyle name="Обычный 3 10 12 3 2" xfId="5023"/>
    <cellStyle name="Обычный 3 10 12 3 2 2" xfId="5024"/>
    <cellStyle name="Обычный 3 10 12 3 2 2 2" xfId="5025"/>
    <cellStyle name="Обычный 3 10 12 3 2 2 2 2" xfId="5026"/>
    <cellStyle name="Обычный 3 10 12 3 2 2 3" xfId="5027"/>
    <cellStyle name="Обычный 3 10 12 3 2 3" xfId="5028"/>
    <cellStyle name="Обычный 3 10 12 3 2 3 2" xfId="5029"/>
    <cellStyle name="Обычный 3 10 12 3 2 4" xfId="5030"/>
    <cellStyle name="Обычный 3 10 12 3 3" xfId="5031"/>
    <cellStyle name="Обычный 3 10 12 3 3 2" xfId="5032"/>
    <cellStyle name="Обычный 3 10 12 3 3 2 2" xfId="5033"/>
    <cellStyle name="Обычный 3 10 12 3 3 3" xfId="5034"/>
    <cellStyle name="Обычный 3 10 12 3 4" xfId="5035"/>
    <cellStyle name="Обычный 3 10 12 3 4 2" xfId="5036"/>
    <cellStyle name="Обычный 3 10 12 3 5" xfId="5037"/>
    <cellStyle name="Обычный 3 10 12 4" xfId="5038"/>
    <cellStyle name="Обычный 3 10 12 4 2" xfId="5039"/>
    <cellStyle name="Обычный 3 10 12 4 2 2" xfId="5040"/>
    <cellStyle name="Обычный 3 10 12 4 2 2 2" xfId="5041"/>
    <cellStyle name="Обычный 3 10 12 4 2 2 2 2" xfId="5042"/>
    <cellStyle name="Обычный 3 10 12 4 2 2 3" xfId="5043"/>
    <cellStyle name="Обычный 3 10 12 4 2 3" xfId="5044"/>
    <cellStyle name="Обычный 3 10 12 4 2 3 2" xfId="5045"/>
    <cellStyle name="Обычный 3 10 12 4 2 4" xfId="5046"/>
    <cellStyle name="Обычный 3 10 12 4 3" xfId="5047"/>
    <cellStyle name="Обычный 3 10 12 4 3 2" xfId="5048"/>
    <cellStyle name="Обычный 3 10 12 4 3 2 2" xfId="5049"/>
    <cellStyle name="Обычный 3 10 12 4 3 3" xfId="5050"/>
    <cellStyle name="Обычный 3 10 12 4 4" xfId="5051"/>
    <cellStyle name="Обычный 3 10 12 4 4 2" xfId="5052"/>
    <cellStyle name="Обычный 3 10 12 4 5" xfId="5053"/>
    <cellStyle name="Обычный 3 10 12 5" xfId="5054"/>
    <cellStyle name="Обычный 3 10 12 5 2" xfId="5055"/>
    <cellStyle name="Обычный 3 10 12 5 2 2" xfId="5056"/>
    <cellStyle name="Обычный 3 10 12 5 2 2 2" xfId="5057"/>
    <cellStyle name="Обычный 3 10 12 5 2 3" xfId="5058"/>
    <cellStyle name="Обычный 3 10 12 5 3" xfId="5059"/>
    <cellStyle name="Обычный 3 10 12 5 3 2" xfId="5060"/>
    <cellStyle name="Обычный 3 10 12 5 4" xfId="5061"/>
    <cellStyle name="Обычный 3 10 12 6" xfId="5062"/>
    <cellStyle name="Обычный 3 10 12 6 2" xfId="5063"/>
    <cellStyle name="Обычный 3 10 12 6 2 2" xfId="5064"/>
    <cellStyle name="Обычный 3 10 12 6 3" xfId="5065"/>
    <cellStyle name="Обычный 3 10 12 7" xfId="5066"/>
    <cellStyle name="Обычный 3 10 12 7 2" xfId="5067"/>
    <cellStyle name="Обычный 3 10 12 8" xfId="5068"/>
    <cellStyle name="Обычный 3 10 13" xfId="5069"/>
    <cellStyle name="Обычный 3 10 13 2" xfId="5070"/>
    <cellStyle name="Обычный 3 10 13 2 2" xfId="5071"/>
    <cellStyle name="Обычный 3 10 13 2 2 2" xfId="5072"/>
    <cellStyle name="Обычный 3 10 13 2 2 2 2" xfId="5073"/>
    <cellStyle name="Обычный 3 10 13 2 2 2 2 2" xfId="5074"/>
    <cellStyle name="Обычный 3 10 13 2 2 2 2 2 2" xfId="5075"/>
    <cellStyle name="Обычный 3 10 13 2 2 2 2 3" xfId="5076"/>
    <cellStyle name="Обычный 3 10 13 2 2 2 3" xfId="5077"/>
    <cellStyle name="Обычный 3 10 13 2 2 2 3 2" xfId="5078"/>
    <cellStyle name="Обычный 3 10 13 2 2 2 4" xfId="5079"/>
    <cellStyle name="Обычный 3 10 13 2 2 3" xfId="5080"/>
    <cellStyle name="Обычный 3 10 13 2 2 3 2" xfId="5081"/>
    <cellStyle name="Обычный 3 10 13 2 2 3 2 2" xfId="5082"/>
    <cellStyle name="Обычный 3 10 13 2 2 3 3" xfId="5083"/>
    <cellStyle name="Обычный 3 10 13 2 2 4" xfId="5084"/>
    <cellStyle name="Обычный 3 10 13 2 2 4 2" xfId="5085"/>
    <cellStyle name="Обычный 3 10 13 2 2 5" xfId="5086"/>
    <cellStyle name="Обычный 3 10 13 2 3" xfId="5087"/>
    <cellStyle name="Обычный 3 10 13 2 3 2" xfId="5088"/>
    <cellStyle name="Обычный 3 10 13 2 3 2 2" xfId="5089"/>
    <cellStyle name="Обычный 3 10 13 2 3 2 2 2" xfId="5090"/>
    <cellStyle name="Обычный 3 10 13 2 3 2 2 2 2" xfId="5091"/>
    <cellStyle name="Обычный 3 10 13 2 3 2 2 3" xfId="5092"/>
    <cellStyle name="Обычный 3 10 13 2 3 2 3" xfId="5093"/>
    <cellStyle name="Обычный 3 10 13 2 3 2 3 2" xfId="5094"/>
    <cellStyle name="Обычный 3 10 13 2 3 2 4" xfId="5095"/>
    <cellStyle name="Обычный 3 10 13 2 3 3" xfId="5096"/>
    <cellStyle name="Обычный 3 10 13 2 3 3 2" xfId="5097"/>
    <cellStyle name="Обычный 3 10 13 2 3 3 2 2" xfId="5098"/>
    <cellStyle name="Обычный 3 10 13 2 3 3 3" xfId="5099"/>
    <cellStyle name="Обычный 3 10 13 2 3 4" xfId="5100"/>
    <cellStyle name="Обычный 3 10 13 2 3 4 2" xfId="5101"/>
    <cellStyle name="Обычный 3 10 13 2 3 5" xfId="5102"/>
    <cellStyle name="Обычный 3 10 13 2 4" xfId="5103"/>
    <cellStyle name="Обычный 3 10 13 2 4 2" xfId="5104"/>
    <cellStyle name="Обычный 3 10 13 2 4 2 2" xfId="5105"/>
    <cellStyle name="Обычный 3 10 13 2 4 2 2 2" xfId="5106"/>
    <cellStyle name="Обычный 3 10 13 2 4 2 3" xfId="5107"/>
    <cellStyle name="Обычный 3 10 13 2 4 3" xfId="5108"/>
    <cellStyle name="Обычный 3 10 13 2 4 3 2" xfId="5109"/>
    <cellStyle name="Обычный 3 10 13 2 4 4" xfId="5110"/>
    <cellStyle name="Обычный 3 10 13 2 5" xfId="5111"/>
    <cellStyle name="Обычный 3 10 13 2 5 2" xfId="5112"/>
    <cellStyle name="Обычный 3 10 13 2 5 2 2" xfId="5113"/>
    <cellStyle name="Обычный 3 10 13 2 5 3" xfId="5114"/>
    <cellStyle name="Обычный 3 10 13 2 6" xfId="5115"/>
    <cellStyle name="Обычный 3 10 13 2 6 2" xfId="5116"/>
    <cellStyle name="Обычный 3 10 13 2 7" xfId="5117"/>
    <cellStyle name="Обычный 3 10 13 3" xfId="5118"/>
    <cellStyle name="Обычный 3 10 13 3 2" xfId="5119"/>
    <cellStyle name="Обычный 3 10 13 3 2 2" xfId="5120"/>
    <cellStyle name="Обычный 3 10 13 3 2 2 2" xfId="5121"/>
    <cellStyle name="Обычный 3 10 13 3 2 2 2 2" xfId="5122"/>
    <cellStyle name="Обычный 3 10 13 3 2 2 3" xfId="5123"/>
    <cellStyle name="Обычный 3 10 13 3 2 3" xfId="5124"/>
    <cellStyle name="Обычный 3 10 13 3 2 3 2" xfId="5125"/>
    <cellStyle name="Обычный 3 10 13 3 2 4" xfId="5126"/>
    <cellStyle name="Обычный 3 10 13 3 3" xfId="5127"/>
    <cellStyle name="Обычный 3 10 13 3 3 2" xfId="5128"/>
    <cellStyle name="Обычный 3 10 13 3 3 2 2" xfId="5129"/>
    <cellStyle name="Обычный 3 10 13 3 3 3" xfId="5130"/>
    <cellStyle name="Обычный 3 10 13 3 4" xfId="5131"/>
    <cellStyle name="Обычный 3 10 13 3 4 2" xfId="5132"/>
    <cellStyle name="Обычный 3 10 13 3 5" xfId="5133"/>
    <cellStyle name="Обычный 3 10 13 4" xfId="5134"/>
    <cellStyle name="Обычный 3 10 13 4 2" xfId="5135"/>
    <cellStyle name="Обычный 3 10 13 4 2 2" xfId="5136"/>
    <cellStyle name="Обычный 3 10 13 4 2 2 2" xfId="5137"/>
    <cellStyle name="Обычный 3 10 13 4 2 2 2 2" xfId="5138"/>
    <cellStyle name="Обычный 3 10 13 4 2 2 3" xfId="5139"/>
    <cellStyle name="Обычный 3 10 13 4 2 3" xfId="5140"/>
    <cellStyle name="Обычный 3 10 13 4 2 3 2" xfId="5141"/>
    <cellStyle name="Обычный 3 10 13 4 2 4" xfId="5142"/>
    <cellStyle name="Обычный 3 10 13 4 3" xfId="5143"/>
    <cellStyle name="Обычный 3 10 13 4 3 2" xfId="5144"/>
    <cellStyle name="Обычный 3 10 13 4 3 2 2" xfId="5145"/>
    <cellStyle name="Обычный 3 10 13 4 3 3" xfId="5146"/>
    <cellStyle name="Обычный 3 10 13 4 4" xfId="5147"/>
    <cellStyle name="Обычный 3 10 13 4 4 2" xfId="5148"/>
    <cellStyle name="Обычный 3 10 13 4 5" xfId="5149"/>
    <cellStyle name="Обычный 3 10 13 5" xfId="5150"/>
    <cellStyle name="Обычный 3 10 13 5 2" xfId="5151"/>
    <cellStyle name="Обычный 3 10 13 5 2 2" xfId="5152"/>
    <cellStyle name="Обычный 3 10 13 5 2 2 2" xfId="5153"/>
    <cellStyle name="Обычный 3 10 13 5 2 3" xfId="5154"/>
    <cellStyle name="Обычный 3 10 13 5 3" xfId="5155"/>
    <cellStyle name="Обычный 3 10 13 5 3 2" xfId="5156"/>
    <cellStyle name="Обычный 3 10 13 5 4" xfId="5157"/>
    <cellStyle name="Обычный 3 10 13 6" xfId="5158"/>
    <cellStyle name="Обычный 3 10 13 6 2" xfId="5159"/>
    <cellStyle name="Обычный 3 10 13 6 2 2" xfId="5160"/>
    <cellStyle name="Обычный 3 10 13 6 3" xfId="5161"/>
    <cellStyle name="Обычный 3 10 13 7" xfId="5162"/>
    <cellStyle name="Обычный 3 10 13 7 2" xfId="5163"/>
    <cellStyle name="Обычный 3 10 13 8" xfId="5164"/>
    <cellStyle name="Обычный 3 10 14" xfId="5165"/>
    <cellStyle name="Обычный 3 10 14 2" xfId="5166"/>
    <cellStyle name="Обычный 3 10 14 2 2" xfId="5167"/>
    <cellStyle name="Обычный 3 10 14 2 2 2" xfId="5168"/>
    <cellStyle name="Обычный 3 10 14 2 2 2 2" xfId="5169"/>
    <cellStyle name="Обычный 3 10 14 2 2 2 2 2" xfId="5170"/>
    <cellStyle name="Обычный 3 10 14 2 2 2 2 2 2" xfId="5171"/>
    <cellStyle name="Обычный 3 10 14 2 2 2 2 3" xfId="5172"/>
    <cellStyle name="Обычный 3 10 14 2 2 2 3" xfId="5173"/>
    <cellStyle name="Обычный 3 10 14 2 2 2 3 2" xfId="5174"/>
    <cellStyle name="Обычный 3 10 14 2 2 2 4" xfId="5175"/>
    <cellStyle name="Обычный 3 10 14 2 2 3" xfId="5176"/>
    <cellStyle name="Обычный 3 10 14 2 2 3 2" xfId="5177"/>
    <cellStyle name="Обычный 3 10 14 2 2 3 2 2" xfId="5178"/>
    <cellStyle name="Обычный 3 10 14 2 2 3 3" xfId="5179"/>
    <cellStyle name="Обычный 3 10 14 2 2 4" xfId="5180"/>
    <cellStyle name="Обычный 3 10 14 2 2 4 2" xfId="5181"/>
    <cellStyle name="Обычный 3 10 14 2 2 5" xfId="5182"/>
    <cellStyle name="Обычный 3 10 14 2 3" xfId="5183"/>
    <cellStyle name="Обычный 3 10 14 2 3 2" xfId="5184"/>
    <cellStyle name="Обычный 3 10 14 2 3 2 2" xfId="5185"/>
    <cellStyle name="Обычный 3 10 14 2 3 2 2 2" xfId="5186"/>
    <cellStyle name="Обычный 3 10 14 2 3 2 2 2 2" xfId="5187"/>
    <cellStyle name="Обычный 3 10 14 2 3 2 2 3" xfId="5188"/>
    <cellStyle name="Обычный 3 10 14 2 3 2 3" xfId="5189"/>
    <cellStyle name="Обычный 3 10 14 2 3 2 3 2" xfId="5190"/>
    <cellStyle name="Обычный 3 10 14 2 3 2 4" xfId="5191"/>
    <cellStyle name="Обычный 3 10 14 2 3 3" xfId="5192"/>
    <cellStyle name="Обычный 3 10 14 2 3 3 2" xfId="5193"/>
    <cellStyle name="Обычный 3 10 14 2 3 3 2 2" xfId="5194"/>
    <cellStyle name="Обычный 3 10 14 2 3 3 3" xfId="5195"/>
    <cellStyle name="Обычный 3 10 14 2 3 4" xfId="5196"/>
    <cellStyle name="Обычный 3 10 14 2 3 4 2" xfId="5197"/>
    <cellStyle name="Обычный 3 10 14 2 3 5" xfId="5198"/>
    <cellStyle name="Обычный 3 10 14 2 4" xfId="5199"/>
    <cellStyle name="Обычный 3 10 14 2 4 2" xfId="5200"/>
    <cellStyle name="Обычный 3 10 14 2 4 2 2" xfId="5201"/>
    <cellStyle name="Обычный 3 10 14 2 4 2 2 2" xfId="5202"/>
    <cellStyle name="Обычный 3 10 14 2 4 2 3" xfId="5203"/>
    <cellStyle name="Обычный 3 10 14 2 4 3" xfId="5204"/>
    <cellStyle name="Обычный 3 10 14 2 4 3 2" xfId="5205"/>
    <cellStyle name="Обычный 3 10 14 2 4 4" xfId="5206"/>
    <cellStyle name="Обычный 3 10 14 2 5" xfId="5207"/>
    <cellStyle name="Обычный 3 10 14 2 5 2" xfId="5208"/>
    <cellStyle name="Обычный 3 10 14 2 5 2 2" xfId="5209"/>
    <cellStyle name="Обычный 3 10 14 2 5 3" xfId="5210"/>
    <cellStyle name="Обычный 3 10 14 2 6" xfId="5211"/>
    <cellStyle name="Обычный 3 10 14 2 6 2" xfId="5212"/>
    <cellStyle name="Обычный 3 10 14 2 7" xfId="5213"/>
    <cellStyle name="Обычный 3 10 14 3" xfId="5214"/>
    <cellStyle name="Обычный 3 10 14 3 2" xfId="5215"/>
    <cellStyle name="Обычный 3 10 14 3 2 2" xfId="5216"/>
    <cellStyle name="Обычный 3 10 14 3 2 2 2" xfId="5217"/>
    <cellStyle name="Обычный 3 10 14 3 2 2 2 2" xfId="5218"/>
    <cellStyle name="Обычный 3 10 14 3 2 2 3" xfId="5219"/>
    <cellStyle name="Обычный 3 10 14 3 2 3" xfId="5220"/>
    <cellStyle name="Обычный 3 10 14 3 2 3 2" xfId="5221"/>
    <cellStyle name="Обычный 3 10 14 3 2 4" xfId="5222"/>
    <cellStyle name="Обычный 3 10 14 3 3" xfId="5223"/>
    <cellStyle name="Обычный 3 10 14 3 3 2" xfId="5224"/>
    <cellStyle name="Обычный 3 10 14 3 3 2 2" xfId="5225"/>
    <cellStyle name="Обычный 3 10 14 3 3 3" xfId="5226"/>
    <cellStyle name="Обычный 3 10 14 3 4" xfId="5227"/>
    <cellStyle name="Обычный 3 10 14 3 4 2" xfId="5228"/>
    <cellStyle name="Обычный 3 10 14 3 5" xfId="5229"/>
    <cellStyle name="Обычный 3 10 14 4" xfId="5230"/>
    <cellStyle name="Обычный 3 10 14 4 2" xfId="5231"/>
    <cellStyle name="Обычный 3 10 14 4 2 2" xfId="5232"/>
    <cellStyle name="Обычный 3 10 14 4 2 2 2" xfId="5233"/>
    <cellStyle name="Обычный 3 10 14 4 2 2 2 2" xfId="5234"/>
    <cellStyle name="Обычный 3 10 14 4 2 2 3" xfId="5235"/>
    <cellStyle name="Обычный 3 10 14 4 2 3" xfId="5236"/>
    <cellStyle name="Обычный 3 10 14 4 2 3 2" xfId="5237"/>
    <cellStyle name="Обычный 3 10 14 4 2 4" xfId="5238"/>
    <cellStyle name="Обычный 3 10 14 4 3" xfId="5239"/>
    <cellStyle name="Обычный 3 10 14 4 3 2" xfId="5240"/>
    <cellStyle name="Обычный 3 10 14 4 3 2 2" xfId="5241"/>
    <cellStyle name="Обычный 3 10 14 4 3 3" xfId="5242"/>
    <cellStyle name="Обычный 3 10 14 4 4" xfId="5243"/>
    <cellStyle name="Обычный 3 10 14 4 4 2" xfId="5244"/>
    <cellStyle name="Обычный 3 10 14 4 5" xfId="5245"/>
    <cellStyle name="Обычный 3 10 14 5" xfId="5246"/>
    <cellStyle name="Обычный 3 10 14 5 2" xfId="5247"/>
    <cellStyle name="Обычный 3 10 14 5 2 2" xfId="5248"/>
    <cellStyle name="Обычный 3 10 14 5 2 2 2" xfId="5249"/>
    <cellStyle name="Обычный 3 10 14 5 2 3" xfId="5250"/>
    <cellStyle name="Обычный 3 10 14 5 3" xfId="5251"/>
    <cellStyle name="Обычный 3 10 14 5 3 2" xfId="5252"/>
    <cellStyle name="Обычный 3 10 14 5 4" xfId="5253"/>
    <cellStyle name="Обычный 3 10 14 6" xfId="5254"/>
    <cellStyle name="Обычный 3 10 14 6 2" xfId="5255"/>
    <cellStyle name="Обычный 3 10 14 6 2 2" xfId="5256"/>
    <cellStyle name="Обычный 3 10 14 6 3" xfId="5257"/>
    <cellStyle name="Обычный 3 10 14 7" xfId="5258"/>
    <cellStyle name="Обычный 3 10 14 7 2" xfId="5259"/>
    <cellStyle name="Обычный 3 10 14 8" xfId="5260"/>
    <cellStyle name="Обычный 3 10 15" xfId="5261"/>
    <cellStyle name="Обычный 3 10 15 2" xfId="5262"/>
    <cellStyle name="Обычный 3 10 15 2 2" xfId="5263"/>
    <cellStyle name="Обычный 3 10 15 2 2 2" xfId="5264"/>
    <cellStyle name="Обычный 3 10 15 2 2 2 2" xfId="5265"/>
    <cellStyle name="Обычный 3 10 15 2 2 2 2 2" xfId="5266"/>
    <cellStyle name="Обычный 3 10 15 2 2 2 2 2 2" xfId="5267"/>
    <cellStyle name="Обычный 3 10 15 2 2 2 2 3" xfId="5268"/>
    <cellStyle name="Обычный 3 10 15 2 2 2 3" xfId="5269"/>
    <cellStyle name="Обычный 3 10 15 2 2 2 3 2" xfId="5270"/>
    <cellStyle name="Обычный 3 10 15 2 2 2 4" xfId="5271"/>
    <cellStyle name="Обычный 3 10 15 2 2 3" xfId="5272"/>
    <cellStyle name="Обычный 3 10 15 2 2 3 2" xfId="5273"/>
    <cellStyle name="Обычный 3 10 15 2 2 3 2 2" xfId="5274"/>
    <cellStyle name="Обычный 3 10 15 2 2 3 3" xfId="5275"/>
    <cellStyle name="Обычный 3 10 15 2 2 4" xfId="5276"/>
    <cellStyle name="Обычный 3 10 15 2 2 4 2" xfId="5277"/>
    <cellStyle name="Обычный 3 10 15 2 2 5" xfId="5278"/>
    <cellStyle name="Обычный 3 10 15 2 3" xfId="5279"/>
    <cellStyle name="Обычный 3 10 15 2 3 2" xfId="5280"/>
    <cellStyle name="Обычный 3 10 15 2 3 2 2" xfId="5281"/>
    <cellStyle name="Обычный 3 10 15 2 3 2 2 2" xfId="5282"/>
    <cellStyle name="Обычный 3 10 15 2 3 2 2 2 2" xfId="5283"/>
    <cellStyle name="Обычный 3 10 15 2 3 2 2 3" xfId="5284"/>
    <cellStyle name="Обычный 3 10 15 2 3 2 3" xfId="5285"/>
    <cellStyle name="Обычный 3 10 15 2 3 2 3 2" xfId="5286"/>
    <cellStyle name="Обычный 3 10 15 2 3 2 4" xfId="5287"/>
    <cellStyle name="Обычный 3 10 15 2 3 3" xfId="5288"/>
    <cellStyle name="Обычный 3 10 15 2 3 3 2" xfId="5289"/>
    <cellStyle name="Обычный 3 10 15 2 3 3 2 2" xfId="5290"/>
    <cellStyle name="Обычный 3 10 15 2 3 3 3" xfId="5291"/>
    <cellStyle name="Обычный 3 10 15 2 3 4" xfId="5292"/>
    <cellStyle name="Обычный 3 10 15 2 3 4 2" xfId="5293"/>
    <cellStyle name="Обычный 3 10 15 2 3 5" xfId="5294"/>
    <cellStyle name="Обычный 3 10 15 2 4" xfId="5295"/>
    <cellStyle name="Обычный 3 10 15 2 4 2" xfId="5296"/>
    <cellStyle name="Обычный 3 10 15 2 4 2 2" xfId="5297"/>
    <cellStyle name="Обычный 3 10 15 2 4 2 2 2" xfId="5298"/>
    <cellStyle name="Обычный 3 10 15 2 4 2 3" xfId="5299"/>
    <cellStyle name="Обычный 3 10 15 2 4 3" xfId="5300"/>
    <cellStyle name="Обычный 3 10 15 2 4 3 2" xfId="5301"/>
    <cellStyle name="Обычный 3 10 15 2 4 4" xfId="5302"/>
    <cellStyle name="Обычный 3 10 15 2 5" xfId="5303"/>
    <cellStyle name="Обычный 3 10 15 2 5 2" xfId="5304"/>
    <cellStyle name="Обычный 3 10 15 2 5 2 2" xfId="5305"/>
    <cellStyle name="Обычный 3 10 15 2 5 3" xfId="5306"/>
    <cellStyle name="Обычный 3 10 15 2 6" xfId="5307"/>
    <cellStyle name="Обычный 3 10 15 2 6 2" xfId="5308"/>
    <cellStyle name="Обычный 3 10 15 2 7" xfId="5309"/>
    <cellStyle name="Обычный 3 10 15 3" xfId="5310"/>
    <cellStyle name="Обычный 3 10 15 3 2" xfId="5311"/>
    <cellStyle name="Обычный 3 10 15 3 2 2" xfId="5312"/>
    <cellStyle name="Обычный 3 10 15 3 2 2 2" xfId="5313"/>
    <cellStyle name="Обычный 3 10 15 3 2 2 2 2" xfId="5314"/>
    <cellStyle name="Обычный 3 10 15 3 2 2 3" xfId="5315"/>
    <cellStyle name="Обычный 3 10 15 3 2 3" xfId="5316"/>
    <cellStyle name="Обычный 3 10 15 3 2 3 2" xfId="5317"/>
    <cellStyle name="Обычный 3 10 15 3 2 4" xfId="5318"/>
    <cellStyle name="Обычный 3 10 15 3 3" xfId="5319"/>
    <cellStyle name="Обычный 3 10 15 3 3 2" xfId="5320"/>
    <cellStyle name="Обычный 3 10 15 3 3 2 2" xfId="5321"/>
    <cellStyle name="Обычный 3 10 15 3 3 3" xfId="5322"/>
    <cellStyle name="Обычный 3 10 15 3 4" xfId="5323"/>
    <cellStyle name="Обычный 3 10 15 3 4 2" xfId="5324"/>
    <cellStyle name="Обычный 3 10 15 3 5" xfId="5325"/>
    <cellStyle name="Обычный 3 10 15 4" xfId="5326"/>
    <cellStyle name="Обычный 3 10 15 4 2" xfId="5327"/>
    <cellStyle name="Обычный 3 10 15 4 2 2" xfId="5328"/>
    <cellStyle name="Обычный 3 10 15 4 2 2 2" xfId="5329"/>
    <cellStyle name="Обычный 3 10 15 4 2 2 2 2" xfId="5330"/>
    <cellStyle name="Обычный 3 10 15 4 2 2 3" xfId="5331"/>
    <cellStyle name="Обычный 3 10 15 4 2 3" xfId="5332"/>
    <cellStyle name="Обычный 3 10 15 4 2 3 2" xfId="5333"/>
    <cellStyle name="Обычный 3 10 15 4 2 4" xfId="5334"/>
    <cellStyle name="Обычный 3 10 15 4 3" xfId="5335"/>
    <cellStyle name="Обычный 3 10 15 4 3 2" xfId="5336"/>
    <cellStyle name="Обычный 3 10 15 4 3 2 2" xfId="5337"/>
    <cellStyle name="Обычный 3 10 15 4 3 3" xfId="5338"/>
    <cellStyle name="Обычный 3 10 15 4 4" xfId="5339"/>
    <cellStyle name="Обычный 3 10 15 4 4 2" xfId="5340"/>
    <cellStyle name="Обычный 3 10 15 4 5" xfId="5341"/>
    <cellStyle name="Обычный 3 10 15 5" xfId="5342"/>
    <cellStyle name="Обычный 3 10 15 5 2" xfId="5343"/>
    <cellStyle name="Обычный 3 10 15 5 2 2" xfId="5344"/>
    <cellStyle name="Обычный 3 10 15 5 2 2 2" xfId="5345"/>
    <cellStyle name="Обычный 3 10 15 5 2 3" xfId="5346"/>
    <cellStyle name="Обычный 3 10 15 5 3" xfId="5347"/>
    <cellStyle name="Обычный 3 10 15 5 3 2" xfId="5348"/>
    <cellStyle name="Обычный 3 10 15 5 4" xfId="5349"/>
    <cellStyle name="Обычный 3 10 15 6" xfId="5350"/>
    <cellStyle name="Обычный 3 10 15 6 2" xfId="5351"/>
    <cellStyle name="Обычный 3 10 15 6 2 2" xfId="5352"/>
    <cellStyle name="Обычный 3 10 15 6 3" xfId="5353"/>
    <cellStyle name="Обычный 3 10 15 7" xfId="5354"/>
    <cellStyle name="Обычный 3 10 15 7 2" xfId="5355"/>
    <cellStyle name="Обычный 3 10 15 8" xfId="5356"/>
    <cellStyle name="Обычный 3 10 16" xfId="5357"/>
    <cellStyle name="Обычный 3 10 16 2" xfId="5358"/>
    <cellStyle name="Обычный 3 10 16 2 2" xfId="5359"/>
    <cellStyle name="Обычный 3 10 16 2 2 2" xfId="5360"/>
    <cellStyle name="Обычный 3 10 16 2 2 2 2" xfId="5361"/>
    <cellStyle name="Обычный 3 10 16 2 2 2 2 2" xfId="5362"/>
    <cellStyle name="Обычный 3 10 16 2 2 2 2 2 2" xfId="5363"/>
    <cellStyle name="Обычный 3 10 16 2 2 2 2 3" xfId="5364"/>
    <cellStyle name="Обычный 3 10 16 2 2 2 3" xfId="5365"/>
    <cellStyle name="Обычный 3 10 16 2 2 2 3 2" xfId="5366"/>
    <cellStyle name="Обычный 3 10 16 2 2 2 4" xfId="5367"/>
    <cellStyle name="Обычный 3 10 16 2 2 3" xfId="5368"/>
    <cellStyle name="Обычный 3 10 16 2 2 3 2" xfId="5369"/>
    <cellStyle name="Обычный 3 10 16 2 2 3 2 2" xfId="5370"/>
    <cellStyle name="Обычный 3 10 16 2 2 3 3" xfId="5371"/>
    <cellStyle name="Обычный 3 10 16 2 2 4" xfId="5372"/>
    <cellStyle name="Обычный 3 10 16 2 2 4 2" xfId="5373"/>
    <cellStyle name="Обычный 3 10 16 2 2 5" xfId="5374"/>
    <cellStyle name="Обычный 3 10 16 2 3" xfId="5375"/>
    <cellStyle name="Обычный 3 10 16 2 3 2" xfId="5376"/>
    <cellStyle name="Обычный 3 10 16 2 3 2 2" xfId="5377"/>
    <cellStyle name="Обычный 3 10 16 2 3 2 2 2" xfId="5378"/>
    <cellStyle name="Обычный 3 10 16 2 3 2 2 2 2" xfId="5379"/>
    <cellStyle name="Обычный 3 10 16 2 3 2 2 3" xfId="5380"/>
    <cellStyle name="Обычный 3 10 16 2 3 2 3" xfId="5381"/>
    <cellStyle name="Обычный 3 10 16 2 3 2 3 2" xfId="5382"/>
    <cellStyle name="Обычный 3 10 16 2 3 2 4" xfId="5383"/>
    <cellStyle name="Обычный 3 10 16 2 3 3" xfId="5384"/>
    <cellStyle name="Обычный 3 10 16 2 3 3 2" xfId="5385"/>
    <cellStyle name="Обычный 3 10 16 2 3 3 2 2" xfId="5386"/>
    <cellStyle name="Обычный 3 10 16 2 3 3 3" xfId="5387"/>
    <cellStyle name="Обычный 3 10 16 2 3 4" xfId="5388"/>
    <cellStyle name="Обычный 3 10 16 2 3 4 2" xfId="5389"/>
    <cellStyle name="Обычный 3 10 16 2 3 5" xfId="5390"/>
    <cellStyle name="Обычный 3 10 16 2 4" xfId="5391"/>
    <cellStyle name="Обычный 3 10 16 2 4 2" xfId="5392"/>
    <cellStyle name="Обычный 3 10 16 2 4 2 2" xfId="5393"/>
    <cellStyle name="Обычный 3 10 16 2 4 2 2 2" xfId="5394"/>
    <cellStyle name="Обычный 3 10 16 2 4 2 3" xfId="5395"/>
    <cellStyle name="Обычный 3 10 16 2 4 3" xfId="5396"/>
    <cellStyle name="Обычный 3 10 16 2 4 3 2" xfId="5397"/>
    <cellStyle name="Обычный 3 10 16 2 4 4" xfId="5398"/>
    <cellStyle name="Обычный 3 10 16 2 5" xfId="5399"/>
    <cellStyle name="Обычный 3 10 16 2 5 2" xfId="5400"/>
    <cellStyle name="Обычный 3 10 16 2 5 2 2" xfId="5401"/>
    <cellStyle name="Обычный 3 10 16 2 5 3" xfId="5402"/>
    <cellStyle name="Обычный 3 10 16 2 6" xfId="5403"/>
    <cellStyle name="Обычный 3 10 16 2 6 2" xfId="5404"/>
    <cellStyle name="Обычный 3 10 16 2 7" xfId="5405"/>
    <cellStyle name="Обычный 3 10 16 3" xfId="5406"/>
    <cellStyle name="Обычный 3 10 16 3 2" xfId="5407"/>
    <cellStyle name="Обычный 3 10 16 3 2 2" xfId="5408"/>
    <cellStyle name="Обычный 3 10 16 3 2 2 2" xfId="5409"/>
    <cellStyle name="Обычный 3 10 16 3 2 2 2 2" xfId="5410"/>
    <cellStyle name="Обычный 3 10 16 3 2 2 3" xfId="5411"/>
    <cellStyle name="Обычный 3 10 16 3 2 3" xfId="5412"/>
    <cellStyle name="Обычный 3 10 16 3 2 3 2" xfId="5413"/>
    <cellStyle name="Обычный 3 10 16 3 2 4" xfId="5414"/>
    <cellStyle name="Обычный 3 10 16 3 3" xfId="5415"/>
    <cellStyle name="Обычный 3 10 16 3 3 2" xfId="5416"/>
    <cellStyle name="Обычный 3 10 16 3 3 2 2" xfId="5417"/>
    <cellStyle name="Обычный 3 10 16 3 3 3" xfId="5418"/>
    <cellStyle name="Обычный 3 10 16 3 4" xfId="5419"/>
    <cellStyle name="Обычный 3 10 16 3 4 2" xfId="5420"/>
    <cellStyle name="Обычный 3 10 16 3 5" xfId="5421"/>
    <cellStyle name="Обычный 3 10 16 4" xfId="5422"/>
    <cellStyle name="Обычный 3 10 16 4 2" xfId="5423"/>
    <cellStyle name="Обычный 3 10 16 4 2 2" xfId="5424"/>
    <cellStyle name="Обычный 3 10 16 4 2 2 2" xfId="5425"/>
    <cellStyle name="Обычный 3 10 16 4 2 2 2 2" xfId="5426"/>
    <cellStyle name="Обычный 3 10 16 4 2 2 3" xfId="5427"/>
    <cellStyle name="Обычный 3 10 16 4 2 3" xfId="5428"/>
    <cellStyle name="Обычный 3 10 16 4 2 3 2" xfId="5429"/>
    <cellStyle name="Обычный 3 10 16 4 2 4" xfId="5430"/>
    <cellStyle name="Обычный 3 10 16 4 3" xfId="5431"/>
    <cellStyle name="Обычный 3 10 16 4 3 2" xfId="5432"/>
    <cellStyle name="Обычный 3 10 16 4 3 2 2" xfId="5433"/>
    <cellStyle name="Обычный 3 10 16 4 3 3" xfId="5434"/>
    <cellStyle name="Обычный 3 10 16 4 4" xfId="5435"/>
    <cellStyle name="Обычный 3 10 16 4 4 2" xfId="5436"/>
    <cellStyle name="Обычный 3 10 16 4 5" xfId="5437"/>
    <cellStyle name="Обычный 3 10 16 5" xfId="5438"/>
    <cellStyle name="Обычный 3 10 16 5 2" xfId="5439"/>
    <cellStyle name="Обычный 3 10 16 5 2 2" xfId="5440"/>
    <cellStyle name="Обычный 3 10 16 5 2 2 2" xfId="5441"/>
    <cellStyle name="Обычный 3 10 16 5 2 3" xfId="5442"/>
    <cellStyle name="Обычный 3 10 16 5 3" xfId="5443"/>
    <cellStyle name="Обычный 3 10 16 5 3 2" xfId="5444"/>
    <cellStyle name="Обычный 3 10 16 5 4" xfId="5445"/>
    <cellStyle name="Обычный 3 10 16 6" xfId="5446"/>
    <cellStyle name="Обычный 3 10 16 6 2" xfId="5447"/>
    <cellStyle name="Обычный 3 10 16 6 2 2" xfId="5448"/>
    <cellStyle name="Обычный 3 10 16 6 3" xfId="5449"/>
    <cellStyle name="Обычный 3 10 16 7" xfId="5450"/>
    <cellStyle name="Обычный 3 10 16 7 2" xfId="5451"/>
    <cellStyle name="Обычный 3 10 16 8" xfId="5452"/>
    <cellStyle name="Обычный 3 10 17" xfId="5453"/>
    <cellStyle name="Обычный 3 10 17 2" xfId="5454"/>
    <cellStyle name="Обычный 3 10 17 2 2" xfId="5455"/>
    <cellStyle name="Обычный 3 10 17 2 2 2" xfId="5456"/>
    <cellStyle name="Обычный 3 10 17 2 2 2 2" xfId="5457"/>
    <cellStyle name="Обычный 3 10 17 2 2 2 2 2" xfId="5458"/>
    <cellStyle name="Обычный 3 10 17 2 2 2 2 2 2" xfId="5459"/>
    <cellStyle name="Обычный 3 10 17 2 2 2 2 3" xfId="5460"/>
    <cellStyle name="Обычный 3 10 17 2 2 2 3" xfId="5461"/>
    <cellStyle name="Обычный 3 10 17 2 2 2 3 2" xfId="5462"/>
    <cellStyle name="Обычный 3 10 17 2 2 2 4" xfId="5463"/>
    <cellStyle name="Обычный 3 10 17 2 2 3" xfId="5464"/>
    <cellStyle name="Обычный 3 10 17 2 2 3 2" xfId="5465"/>
    <cellStyle name="Обычный 3 10 17 2 2 3 2 2" xfId="5466"/>
    <cellStyle name="Обычный 3 10 17 2 2 3 3" xfId="5467"/>
    <cellStyle name="Обычный 3 10 17 2 2 4" xfId="5468"/>
    <cellStyle name="Обычный 3 10 17 2 2 4 2" xfId="5469"/>
    <cellStyle name="Обычный 3 10 17 2 2 5" xfId="5470"/>
    <cellStyle name="Обычный 3 10 17 2 3" xfId="5471"/>
    <cellStyle name="Обычный 3 10 17 2 3 2" xfId="5472"/>
    <cellStyle name="Обычный 3 10 17 2 3 2 2" xfId="5473"/>
    <cellStyle name="Обычный 3 10 17 2 3 2 2 2" xfId="5474"/>
    <cellStyle name="Обычный 3 10 17 2 3 2 2 2 2" xfId="5475"/>
    <cellStyle name="Обычный 3 10 17 2 3 2 2 3" xfId="5476"/>
    <cellStyle name="Обычный 3 10 17 2 3 2 3" xfId="5477"/>
    <cellStyle name="Обычный 3 10 17 2 3 2 3 2" xfId="5478"/>
    <cellStyle name="Обычный 3 10 17 2 3 2 4" xfId="5479"/>
    <cellStyle name="Обычный 3 10 17 2 3 3" xfId="5480"/>
    <cellStyle name="Обычный 3 10 17 2 3 3 2" xfId="5481"/>
    <cellStyle name="Обычный 3 10 17 2 3 3 2 2" xfId="5482"/>
    <cellStyle name="Обычный 3 10 17 2 3 3 3" xfId="5483"/>
    <cellStyle name="Обычный 3 10 17 2 3 4" xfId="5484"/>
    <cellStyle name="Обычный 3 10 17 2 3 4 2" xfId="5485"/>
    <cellStyle name="Обычный 3 10 17 2 3 5" xfId="5486"/>
    <cellStyle name="Обычный 3 10 17 2 4" xfId="5487"/>
    <cellStyle name="Обычный 3 10 17 2 4 2" xfId="5488"/>
    <cellStyle name="Обычный 3 10 17 2 4 2 2" xfId="5489"/>
    <cellStyle name="Обычный 3 10 17 2 4 2 2 2" xfId="5490"/>
    <cellStyle name="Обычный 3 10 17 2 4 2 3" xfId="5491"/>
    <cellStyle name="Обычный 3 10 17 2 4 3" xfId="5492"/>
    <cellStyle name="Обычный 3 10 17 2 4 3 2" xfId="5493"/>
    <cellStyle name="Обычный 3 10 17 2 4 4" xfId="5494"/>
    <cellStyle name="Обычный 3 10 17 2 5" xfId="5495"/>
    <cellStyle name="Обычный 3 10 17 2 5 2" xfId="5496"/>
    <cellStyle name="Обычный 3 10 17 2 5 2 2" xfId="5497"/>
    <cellStyle name="Обычный 3 10 17 2 5 3" xfId="5498"/>
    <cellStyle name="Обычный 3 10 17 2 6" xfId="5499"/>
    <cellStyle name="Обычный 3 10 17 2 6 2" xfId="5500"/>
    <cellStyle name="Обычный 3 10 17 2 7" xfId="5501"/>
    <cellStyle name="Обычный 3 10 17 3" xfId="5502"/>
    <cellStyle name="Обычный 3 10 17 3 2" xfId="5503"/>
    <cellStyle name="Обычный 3 10 17 3 2 2" xfId="5504"/>
    <cellStyle name="Обычный 3 10 17 3 2 2 2" xfId="5505"/>
    <cellStyle name="Обычный 3 10 17 3 2 2 2 2" xfId="5506"/>
    <cellStyle name="Обычный 3 10 17 3 2 2 3" xfId="5507"/>
    <cellStyle name="Обычный 3 10 17 3 2 3" xfId="5508"/>
    <cellStyle name="Обычный 3 10 17 3 2 3 2" xfId="5509"/>
    <cellStyle name="Обычный 3 10 17 3 2 4" xfId="5510"/>
    <cellStyle name="Обычный 3 10 17 3 3" xfId="5511"/>
    <cellStyle name="Обычный 3 10 17 3 3 2" xfId="5512"/>
    <cellStyle name="Обычный 3 10 17 3 3 2 2" xfId="5513"/>
    <cellStyle name="Обычный 3 10 17 3 3 3" xfId="5514"/>
    <cellStyle name="Обычный 3 10 17 3 4" xfId="5515"/>
    <cellStyle name="Обычный 3 10 17 3 4 2" xfId="5516"/>
    <cellStyle name="Обычный 3 10 17 3 5" xfId="5517"/>
    <cellStyle name="Обычный 3 10 17 4" xfId="5518"/>
    <cellStyle name="Обычный 3 10 17 4 2" xfId="5519"/>
    <cellStyle name="Обычный 3 10 17 4 2 2" xfId="5520"/>
    <cellStyle name="Обычный 3 10 17 4 2 2 2" xfId="5521"/>
    <cellStyle name="Обычный 3 10 17 4 2 2 2 2" xfId="5522"/>
    <cellStyle name="Обычный 3 10 17 4 2 2 3" xfId="5523"/>
    <cellStyle name="Обычный 3 10 17 4 2 3" xfId="5524"/>
    <cellStyle name="Обычный 3 10 17 4 2 3 2" xfId="5525"/>
    <cellStyle name="Обычный 3 10 17 4 2 4" xfId="5526"/>
    <cellStyle name="Обычный 3 10 17 4 3" xfId="5527"/>
    <cellStyle name="Обычный 3 10 17 4 3 2" xfId="5528"/>
    <cellStyle name="Обычный 3 10 17 4 3 2 2" xfId="5529"/>
    <cellStyle name="Обычный 3 10 17 4 3 3" xfId="5530"/>
    <cellStyle name="Обычный 3 10 17 4 4" xfId="5531"/>
    <cellStyle name="Обычный 3 10 17 4 4 2" xfId="5532"/>
    <cellStyle name="Обычный 3 10 17 4 5" xfId="5533"/>
    <cellStyle name="Обычный 3 10 17 5" xfId="5534"/>
    <cellStyle name="Обычный 3 10 17 5 2" xfId="5535"/>
    <cellStyle name="Обычный 3 10 17 5 2 2" xfId="5536"/>
    <cellStyle name="Обычный 3 10 17 5 2 2 2" xfId="5537"/>
    <cellStyle name="Обычный 3 10 17 5 2 3" xfId="5538"/>
    <cellStyle name="Обычный 3 10 17 5 3" xfId="5539"/>
    <cellStyle name="Обычный 3 10 17 5 3 2" xfId="5540"/>
    <cellStyle name="Обычный 3 10 17 5 4" xfId="5541"/>
    <cellStyle name="Обычный 3 10 17 6" xfId="5542"/>
    <cellStyle name="Обычный 3 10 17 6 2" xfId="5543"/>
    <cellStyle name="Обычный 3 10 17 6 2 2" xfId="5544"/>
    <cellStyle name="Обычный 3 10 17 6 3" xfId="5545"/>
    <cellStyle name="Обычный 3 10 17 7" xfId="5546"/>
    <cellStyle name="Обычный 3 10 17 7 2" xfId="5547"/>
    <cellStyle name="Обычный 3 10 17 8" xfId="5548"/>
    <cellStyle name="Обычный 3 10 18" xfId="5549"/>
    <cellStyle name="Обычный 3 10 18 2" xfId="5550"/>
    <cellStyle name="Обычный 3 10 18 2 2" xfId="5551"/>
    <cellStyle name="Обычный 3 10 18 2 2 2" xfId="5552"/>
    <cellStyle name="Обычный 3 10 18 2 2 2 2" xfId="5553"/>
    <cellStyle name="Обычный 3 10 18 2 2 2 2 2" xfId="5554"/>
    <cellStyle name="Обычный 3 10 18 2 2 2 2 2 2" xfId="5555"/>
    <cellStyle name="Обычный 3 10 18 2 2 2 2 3" xfId="5556"/>
    <cellStyle name="Обычный 3 10 18 2 2 2 3" xfId="5557"/>
    <cellStyle name="Обычный 3 10 18 2 2 2 3 2" xfId="5558"/>
    <cellStyle name="Обычный 3 10 18 2 2 2 4" xfId="5559"/>
    <cellStyle name="Обычный 3 10 18 2 2 3" xfId="5560"/>
    <cellStyle name="Обычный 3 10 18 2 2 3 2" xfId="5561"/>
    <cellStyle name="Обычный 3 10 18 2 2 3 2 2" xfId="5562"/>
    <cellStyle name="Обычный 3 10 18 2 2 3 3" xfId="5563"/>
    <cellStyle name="Обычный 3 10 18 2 2 4" xfId="5564"/>
    <cellStyle name="Обычный 3 10 18 2 2 4 2" xfId="5565"/>
    <cellStyle name="Обычный 3 10 18 2 2 5" xfId="5566"/>
    <cellStyle name="Обычный 3 10 18 2 3" xfId="5567"/>
    <cellStyle name="Обычный 3 10 18 2 3 2" xfId="5568"/>
    <cellStyle name="Обычный 3 10 18 2 3 2 2" xfId="5569"/>
    <cellStyle name="Обычный 3 10 18 2 3 2 2 2" xfId="5570"/>
    <cellStyle name="Обычный 3 10 18 2 3 2 2 2 2" xfId="5571"/>
    <cellStyle name="Обычный 3 10 18 2 3 2 2 3" xfId="5572"/>
    <cellStyle name="Обычный 3 10 18 2 3 2 3" xfId="5573"/>
    <cellStyle name="Обычный 3 10 18 2 3 2 3 2" xfId="5574"/>
    <cellStyle name="Обычный 3 10 18 2 3 2 4" xfId="5575"/>
    <cellStyle name="Обычный 3 10 18 2 3 3" xfId="5576"/>
    <cellStyle name="Обычный 3 10 18 2 3 3 2" xfId="5577"/>
    <cellStyle name="Обычный 3 10 18 2 3 3 2 2" xfId="5578"/>
    <cellStyle name="Обычный 3 10 18 2 3 3 3" xfId="5579"/>
    <cellStyle name="Обычный 3 10 18 2 3 4" xfId="5580"/>
    <cellStyle name="Обычный 3 10 18 2 3 4 2" xfId="5581"/>
    <cellStyle name="Обычный 3 10 18 2 3 5" xfId="5582"/>
    <cellStyle name="Обычный 3 10 18 2 4" xfId="5583"/>
    <cellStyle name="Обычный 3 10 18 2 4 2" xfId="5584"/>
    <cellStyle name="Обычный 3 10 18 2 4 2 2" xfId="5585"/>
    <cellStyle name="Обычный 3 10 18 2 4 2 2 2" xfId="5586"/>
    <cellStyle name="Обычный 3 10 18 2 4 2 3" xfId="5587"/>
    <cellStyle name="Обычный 3 10 18 2 4 3" xfId="5588"/>
    <cellStyle name="Обычный 3 10 18 2 4 3 2" xfId="5589"/>
    <cellStyle name="Обычный 3 10 18 2 4 4" xfId="5590"/>
    <cellStyle name="Обычный 3 10 18 2 5" xfId="5591"/>
    <cellStyle name="Обычный 3 10 18 2 5 2" xfId="5592"/>
    <cellStyle name="Обычный 3 10 18 2 5 2 2" xfId="5593"/>
    <cellStyle name="Обычный 3 10 18 2 5 3" xfId="5594"/>
    <cellStyle name="Обычный 3 10 18 2 6" xfId="5595"/>
    <cellStyle name="Обычный 3 10 18 2 6 2" xfId="5596"/>
    <cellStyle name="Обычный 3 10 18 2 7" xfId="5597"/>
    <cellStyle name="Обычный 3 10 18 3" xfId="5598"/>
    <cellStyle name="Обычный 3 10 18 3 2" xfId="5599"/>
    <cellStyle name="Обычный 3 10 18 3 2 2" xfId="5600"/>
    <cellStyle name="Обычный 3 10 18 3 2 2 2" xfId="5601"/>
    <cellStyle name="Обычный 3 10 18 3 2 2 2 2" xfId="5602"/>
    <cellStyle name="Обычный 3 10 18 3 2 2 3" xfId="5603"/>
    <cellStyle name="Обычный 3 10 18 3 2 3" xfId="5604"/>
    <cellStyle name="Обычный 3 10 18 3 2 3 2" xfId="5605"/>
    <cellStyle name="Обычный 3 10 18 3 2 4" xfId="5606"/>
    <cellStyle name="Обычный 3 10 18 3 3" xfId="5607"/>
    <cellStyle name="Обычный 3 10 18 3 3 2" xfId="5608"/>
    <cellStyle name="Обычный 3 10 18 3 3 2 2" xfId="5609"/>
    <cellStyle name="Обычный 3 10 18 3 3 3" xfId="5610"/>
    <cellStyle name="Обычный 3 10 18 3 4" xfId="5611"/>
    <cellStyle name="Обычный 3 10 18 3 4 2" xfId="5612"/>
    <cellStyle name="Обычный 3 10 18 3 5" xfId="5613"/>
    <cellStyle name="Обычный 3 10 18 4" xfId="5614"/>
    <cellStyle name="Обычный 3 10 18 4 2" xfId="5615"/>
    <cellStyle name="Обычный 3 10 18 4 2 2" xfId="5616"/>
    <cellStyle name="Обычный 3 10 18 4 2 2 2" xfId="5617"/>
    <cellStyle name="Обычный 3 10 18 4 2 2 2 2" xfId="5618"/>
    <cellStyle name="Обычный 3 10 18 4 2 2 3" xfId="5619"/>
    <cellStyle name="Обычный 3 10 18 4 2 3" xfId="5620"/>
    <cellStyle name="Обычный 3 10 18 4 2 3 2" xfId="5621"/>
    <cellStyle name="Обычный 3 10 18 4 2 4" xfId="5622"/>
    <cellStyle name="Обычный 3 10 18 4 3" xfId="5623"/>
    <cellStyle name="Обычный 3 10 18 4 3 2" xfId="5624"/>
    <cellStyle name="Обычный 3 10 18 4 3 2 2" xfId="5625"/>
    <cellStyle name="Обычный 3 10 18 4 3 3" xfId="5626"/>
    <cellStyle name="Обычный 3 10 18 4 4" xfId="5627"/>
    <cellStyle name="Обычный 3 10 18 4 4 2" xfId="5628"/>
    <cellStyle name="Обычный 3 10 18 4 5" xfId="5629"/>
    <cellStyle name="Обычный 3 10 18 5" xfId="5630"/>
    <cellStyle name="Обычный 3 10 18 5 2" xfId="5631"/>
    <cellStyle name="Обычный 3 10 18 5 2 2" xfId="5632"/>
    <cellStyle name="Обычный 3 10 18 5 2 2 2" xfId="5633"/>
    <cellStyle name="Обычный 3 10 18 5 2 3" xfId="5634"/>
    <cellStyle name="Обычный 3 10 18 5 3" xfId="5635"/>
    <cellStyle name="Обычный 3 10 18 5 3 2" xfId="5636"/>
    <cellStyle name="Обычный 3 10 18 5 4" xfId="5637"/>
    <cellStyle name="Обычный 3 10 18 6" xfId="5638"/>
    <cellStyle name="Обычный 3 10 18 6 2" xfId="5639"/>
    <cellStyle name="Обычный 3 10 18 6 2 2" xfId="5640"/>
    <cellStyle name="Обычный 3 10 18 6 3" xfId="5641"/>
    <cellStyle name="Обычный 3 10 18 7" xfId="5642"/>
    <cellStyle name="Обычный 3 10 18 7 2" xfId="5643"/>
    <cellStyle name="Обычный 3 10 18 8" xfId="5644"/>
    <cellStyle name="Обычный 3 10 19" xfId="5645"/>
    <cellStyle name="Обычный 3 10 19 2" xfId="5646"/>
    <cellStyle name="Обычный 3 10 19 2 2" xfId="5647"/>
    <cellStyle name="Обычный 3 10 19 2 2 2" xfId="5648"/>
    <cellStyle name="Обычный 3 10 19 2 2 2 2" xfId="5649"/>
    <cellStyle name="Обычный 3 10 19 2 2 2 2 2" xfId="5650"/>
    <cellStyle name="Обычный 3 10 19 2 2 2 2 2 2" xfId="5651"/>
    <cellStyle name="Обычный 3 10 19 2 2 2 2 3" xfId="5652"/>
    <cellStyle name="Обычный 3 10 19 2 2 2 3" xfId="5653"/>
    <cellStyle name="Обычный 3 10 19 2 2 2 3 2" xfId="5654"/>
    <cellStyle name="Обычный 3 10 19 2 2 2 4" xfId="5655"/>
    <cellStyle name="Обычный 3 10 19 2 2 3" xfId="5656"/>
    <cellStyle name="Обычный 3 10 19 2 2 3 2" xfId="5657"/>
    <cellStyle name="Обычный 3 10 19 2 2 3 2 2" xfId="5658"/>
    <cellStyle name="Обычный 3 10 19 2 2 3 3" xfId="5659"/>
    <cellStyle name="Обычный 3 10 19 2 2 4" xfId="5660"/>
    <cellStyle name="Обычный 3 10 19 2 2 4 2" xfId="5661"/>
    <cellStyle name="Обычный 3 10 19 2 2 5" xfId="5662"/>
    <cellStyle name="Обычный 3 10 19 2 3" xfId="5663"/>
    <cellStyle name="Обычный 3 10 19 2 3 2" xfId="5664"/>
    <cellStyle name="Обычный 3 10 19 2 3 2 2" xfId="5665"/>
    <cellStyle name="Обычный 3 10 19 2 3 2 2 2" xfId="5666"/>
    <cellStyle name="Обычный 3 10 19 2 3 2 2 2 2" xfId="5667"/>
    <cellStyle name="Обычный 3 10 19 2 3 2 2 3" xfId="5668"/>
    <cellStyle name="Обычный 3 10 19 2 3 2 3" xfId="5669"/>
    <cellStyle name="Обычный 3 10 19 2 3 2 3 2" xfId="5670"/>
    <cellStyle name="Обычный 3 10 19 2 3 2 4" xfId="5671"/>
    <cellStyle name="Обычный 3 10 19 2 3 3" xfId="5672"/>
    <cellStyle name="Обычный 3 10 19 2 3 3 2" xfId="5673"/>
    <cellStyle name="Обычный 3 10 19 2 3 3 2 2" xfId="5674"/>
    <cellStyle name="Обычный 3 10 19 2 3 3 3" xfId="5675"/>
    <cellStyle name="Обычный 3 10 19 2 3 4" xfId="5676"/>
    <cellStyle name="Обычный 3 10 19 2 3 4 2" xfId="5677"/>
    <cellStyle name="Обычный 3 10 19 2 3 5" xfId="5678"/>
    <cellStyle name="Обычный 3 10 19 2 4" xfId="5679"/>
    <cellStyle name="Обычный 3 10 19 2 4 2" xfId="5680"/>
    <cellStyle name="Обычный 3 10 19 2 4 2 2" xfId="5681"/>
    <cellStyle name="Обычный 3 10 19 2 4 2 2 2" xfId="5682"/>
    <cellStyle name="Обычный 3 10 19 2 4 2 3" xfId="5683"/>
    <cellStyle name="Обычный 3 10 19 2 4 3" xfId="5684"/>
    <cellStyle name="Обычный 3 10 19 2 4 3 2" xfId="5685"/>
    <cellStyle name="Обычный 3 10 19 2 4 4" xfId="5686"/>
    <cellStyle name="Обычный 3 10 19 2 5" xfId="5687"/>
    <cellStyle name="Обычный 3 10 19 2 5 2" xfId="5688"/>
    <cellStyle name="Обычный 3 10 19 2 5 2 2" xfId="5689"/>
    <cellStyle name="Обычный 3 10 19 2 5 3" xfId="5690"/>
    <cellStyle name="Обычный 3 10 19 2 6" xfId="5691"/>
    <cellStyle name="Обычный 3 10 19 2 6 2" xfId="5692"/>
    <cellStyle name="Обычный 3 10 19 2 7" xfId="5693"/>
    <cellStyle name="Обычный 3 10 19 3" xfId="5694"/>
    <cellStyle name="Обычный 3 10 19 3 2" xfId="5695"/>
    <cellStyle name="Обычный 3 10 19 3 2 2" xfId="5696"/>
    <cellStyle name="Обычный 3 10 19 3 2 2 2" xfId="5697"/>
    <cellStyle name="Обычный 3 10 19 3 2 2 2 2" xfId="5698"/>
    <cellStyle name="Обычный 3 10 19 3 2 2 3" xfId="5699"/>
    <cellStyle name="Обычный 3 10 19 3 2 3" xfId="5700"/>
    <cellStyle name="Обычный 3 10 19 3 2 3 2" xfId="5701"/>
    <cellStyle name="Обычный 3 10 19 3 2 4" xfId="5702"/>
    <cellStyle name="Обычный 3 10 19 3 3" xfId="5703"/>
    <cellStyle name="Обычный 3 10 19 3 3 2" xfId="5704"/>
    <cellStyle name="Обычный 3 10 19 3 3 2 2" xfId="5705"/>
    <cellStyle name="Обычный 3 10 19 3 3 3" xfId="5706"/>
    <cellStyle name="Обычный 3 10 19 3 4" xfId="5707"/>
    <cellStyle name="Обычный 3 10 19 3 4 2" xfId="5708"/>
    <cellStyle name="Обычный 3 10 19 3 5" xfId="5709"/>
    <cellStyle name="Обычный 3 10 19 4" xfId="5710"/>
    <cellStyle name="Обычный 3 10 19 4 2" xfId="5711"/>
    <cellStyle name="Обычный 3 10 19 4 2 2" xfId="5712"/>
    <cellStyle name="Обычный 3 10 19 4 2 2 2" xfId="5713"/>
    <cellStyle name="Обычный 3 10 19 4 2 2 2 2" xfId="5714"/>
    <cellStyle name="Обычный 3 10 19 4 2 2 3" xfId="5715"/>
    <cellStyle name="Обычный 3 10 19 4 2 3" xfId="5716"/>
    <cellStyle name="Обычный 3 10 19 4 2 3 2" xfId="5717"/>
    <cellStyle name="Обычный 3 10 19 4 2 4" xfId="5718"/>
    <cellStyle name="Обычный 3 10 19 4 3" xfId="5719"/>
    <cellStyle name="Обычный 3 10 19 4 3 2" xfId="5720"/>
    <cellStyle name="Обычный 3 10 19 4 3 2 2" xfId="5721"/>
    <cellStyle name="Обычный 3 10 19 4 3 3" xfId="5722"/>
    <cellStyle name="Обычный 3 10 19 4 4" xfId="5723"/>
    <cellStyle name="Обычный 3 10 19 4 4 2" xfId="5724"/>
    <cellStyle name="Обычный 3 10 19 4 5" xfId="5725"/>
    <cellStyle name="Обычный 3 10 19 5" xfId="5726"/>
    <cellStyle name="Обычный 3 10 19 5 2" xfId="5727"/>
    <cellStyle name="Обычный 3 10 19 5 2 2" xfId="5728"/>
    <cellStyle name="Обычный 3 10 19 5 2 2 2" xfId="5729"/>
    <cellStyle name="Обычный 3 10 19 5 2 3" xfId="5730"/>
    <cellStyle name="Обычный 3 10 19 5 3" xfId="5731"/>
    <cellStyle name="Обычный 3 10 19 5 3 2" xfId="5732"/>
    <cellStyle name="Обычный 3 10 19 5 4" xfId="5733"/>
    <cellStyle name="Обычный 3 10 19 6" xfId="5734"/>
    <cellStyle name="Обычный 3 10 19 6 2" xfId="5735"/>
    <cellStyle name="Обычный 3 10 19 6 2 2" xfId="5736"/>
    <cellStyle name="Обычный 3 10 19 6 3" xfId="5737"/>
    <cellStyle name="Обычный 3 10 19 7" xfId="5738"/>
    <cellStyle name="Обычный 3 10 19 7 2" xfId="5739"/>
    <cellStyle name="Обычный 3 10 19 8" xfId="5740"/>
    <cellStyle name="Обычный 3 10 2" xfId="5741"/>
    <cellStyle name="Обычный 3 10 2 2" xfId="5742"/>
    <cellStyle name="Обычный 3 10 2 2 2" xfId="5743"/>
    <cellStyle name="Обычный 3 10 2 2 2 2" xfId="5744"/>
    <cellStyle name="Обычный 3 10 2 2 2 2 2" xfId="5745"/>
    <cellStyle name="Обычный 3 10 2 2 2 2 2 2" xfId="5746"/>
    <cellStyle name="Обычный 3 10 2 2 2 2 2 2 2" xfId="5747"/>
    <cellStyle name="Обычный 3 10 2 2 2 2 2 3" xfId="5748"/>
    <cellStyle name="Обычный 3 10 2 2 2 2 3" xfId="5749"/>
    <cellStyle name="Обычный 3 10 2 2 2 2 3 2" xfId="5750"/>
    <cellStyle name="Обычный 3 10 2 2 2 2 4" xfId="5751"/>
    <cellStyle name="Обычный 3 10 2 2 2 3" xfId="5752"/>
    <cellStyle name="Обычный 3 10 2 2 2 3 2" xfId="5753"/>
    <cellStyle name="Обычный 3 10 2 2 2 3 2 2" xfId="5754"/>
    <cellStyle name="Обычный 3 10 2 2 2 3 3" xfId="5755"/>
    <cellStyle name="Обычный 3 10 2 2 2 4" xfId="5756"/>
    <cellStyle name="Обычный 3 10 2 2 2 4 2" xfId="5757"/>
    <cellStyle name="Обычный 3 10 2 2 2 5" xfId="5758"/>
    <cellStyle name="Обычный 3 10 2 2 3" xfId="5759"/>
    <cellStyle name="Обычный 3 10 2 2 3 2" xfId="5760"/>
    <cellStyle name="Обычный 3 10 2 2 3 2 2" xfId="5761"/>
    <cellStyle name="Обычный 3 10 2 2 3 2 2 2" xfId="5762"/>
    <cellStyle name="Обычный 3 10 2 2 3 2 2 2 2" xfId="5763"/>
    <cellStyle name="Обычный 3 10 2 2 3 2 2 3" xfId="5764"/>
    <cellStyle name="Обычный 3 10 2 2 3 2 3" xfId="5765"/>
    <cellStyle name="Обычный 3 10 2 2 3 2 3 2" xfId="5766"/>
    <cellStyle name="Обычный 3 10 2 2 3 2 4" xfId="5767"/>
    <cellStyle name="Обычный 3 10 2 2 3 3" xfId="5768"/>
    <cellStyle name="Обычный 3 10 2 2 3 3 2" xfId="5769"/>
    <cellStyle name="Обычный 3 10 2 2 3 3 2 2" xfId="5770"/>
    <cellStyle name="Обычный 3 10 2 2 3 3 3" xfId="5771"/>
    <cellStyle name="Обычный 3 10 2 2 3 4" xfId="5772"/>
    <cellStyle name="Обычный 3 10 2 2 3 4 2" xfId="5773"/>
    <cellStyle name="Обычный 3 10 2 2 3 5" xfId="5774"/>
    <cellStyle name="Обычный 3 10 2 2 4" xfId="5775"/>
    <cellStyle name="Обычный 3 10 2 2 4 2" xfId="5776"/>
    <cellStyle name="Обычный 3 10 2 2 4 2 2" xfId="5777"/>
    <cellStyle name="Обычный 3 10 2 2 4 2 2 2" xfId="5778"/>
    <cellStyle name="Обычный 3 10 2 2 4 2 3" xfId="5779"/>
    <cellStyle name="Обычный 3 10 2 2 4 3" xfId="5780"/>
    <cellStyle name="Обычный 3 10 2 2 4 3 2" xfId="5781"/>
    <cellStyle name="Обычный 3 10 2 2 4 4" xfId="5782"/>
    <cellStyle name="Обычный 3 10 2 2 5" xfId="5783"/>
    <cellStyle name="Обычный 3 10 2 2 5 2" xfId="5784"/>
    <cellStyle name="Обычный 3 10 2 2 5 2 2" xfId="5785"/>
    <cellStyle name="Обычный 3 10 2 2 5 3" xfId="5786"/>
    <cellStyle name="Обычный 3 10 2 2 6" xfId="5787"/>
    <cellStyle name="Обычный 3 10 2 2 6 2" xfId="5788"/>
    <cellStyle name="Обычный 3 10 2 2 7" xfId="5789"/>
    <cellStyle name="Обычный 3 10 2 3" xfId="5790"/>
    <cellStyle name="Обычный 3 10 2 3 2" xfId="5791"/>
    <cellStyle name="Обычный 3 10 2 3 2 2" xfId="5792"/>
    <cellStyle name="Обычный 3 10 2 3 2 2 2" xfId="5793"/>
    <cellStyle name="Обычный 3 10 2 3 2 2 2 2" xfId="5794"/>
    <cellStyle name="Обычный 3 10 2 3 2 2 3" xfId="5795"/>
    <cellStyle name="Обычный 3 10 2 3 2 3" xfId="5796"/>
    <cellStyle name="Обычный 3 10 2 3 2 3 2" xfId="5797"/>
    <cellStyle name="Обычный 3 10 2 3 2 4" xfId="5798"/>
    <cellStyle name="Обычный 3 10 2 3 3" xfId="5799"/>
    <cellStyle name="Обычный 3 10 2 3 3 2" xfId="5800"/>
    <cellStyle name="Обычный 3 10 2 3 3 2 2" xfId="5801"/>
    <cellStyle name="Обычный 3 10 2 3 3 3" xfId="5802"/>
    <cellStyle name="Обычный 3 10 2 3 4" xfId="5803"/>
    <cellStyle name="Обычный 3 10 2 3 4 2" xfId="5804"/>
    <cellStyle name="Обычный 3 10 2 3 5" xfId="5805"/>
    <cellStyle name="Обычный 3 10 2 4" xfId="5806"/>
    <cellStyle name="Обычный 3 10 2 4 2" xfId="5807"/>
    <cellStyle name="Обычный 3 10 2 4 2 2" xfId="5808"/>
    <cellStyle name="Обычный 3 10 2 4 2 2 2" xfId="5809"/>
    <cellStyle name="Обычный 3 10 2 4 2 2 2 2" xfId="5810"/>
    <cellStyle name="Обычный 3 10 2 4 2 2 3" xfId="5811"/>
    <cellStyle name="Обычный 3 10 2 4 2 3" xfId="5812"/>
    <cellStyle name="Обычный 3 10 2 4 2 3 2" xfId="5813"/>
    <cellStyle name="Обычный 3 10 2 4 2 4" xfId="5814"/>
    <cellStyle name="Обычный 3 10 2 4 3" xfId="5815"/>
    <cellStyle name="Обычный 3 10 2 4 3 2" xfId="5816"/>
    <cellStyle name="Обычный 3 10 2 4 3 2 2" xfId="5817"/>
    <cellStyle name="Обычный 3 10 2 4 3 3" xfId="5818"/>
    <cellStyle name="Обычный 3 10 2 4 4" xfId="5819"/>
    <cellStyle name="Обычный 3 10 2 4 4 2" xfId="5820"/>
    <cellStyle name="Обычный 3 10 2 4 5" xfId="5821"/>
    <cellStyle name="Обычный 3 10 2 5" xfId="5822"/>
    <cellStyle name="Обычный 3 10 2 5 2" xfId="5823"/>
    <cellStyle name="Обычный 3 10 2 5 2 2" xfId="5824"/>
    <cellStyle name="Обычный 3 10 2 5 2 2 2" xfId="5825"/>
    <cellStyle name="Обычный 3 10 2 5 2 3" xfId="5826"/>
    <cellStyle name="Обычный 3 10 2 5 3" xfId="5827"/>
    <cellStyle name="Обычный 3 10 2 5 3 2" xfId="5828"/>
    <cellStyle name="Обычный 3 10 2 5 4" xfId="5829"/>
    <cellStyle name="Обычный 3 10 2 6" xfId="5830"/>
    <cellStyle name="Обычный 3 10 2 6 2" xfId="5831"/>
    <cellStyle name="Обычный 3 10 2 6 2 2" xfId="5832"/>
    <cellStyle name="Обычный 3 10 2 6 3" xfId="5833"/>
    <cellStyle name="Обычный 3 10 2 7" xfId="5834"/>
    <cellStyle name="Обычный 3 10 2 7 2" xfId="5835"/>
    <cellStyle name="Обычный 3 10 2 8" xfId="5836"/>
    <cellStyle name="Обычный 3 10 20" xfId="5837"/>
    <cellStyle name="Обычный 3 10 20 2" xfId="5838"/>
    <cellStyle name="Обычный 3 10 20 2 2" xfId="5839"/>
    <cellStyle name="Обычный 3 10 20 2 2 2" xfId="5840"/>
    <cellStyle name="Обычный 3 10 20 2 2 2 2" xfId="5841"/>
    <cellStyle name="Обычный 3 10 20 2 2 2 2 2" xfId="5842"/>
    <cellStyle name="Обычный 3 10 20 2 2 2 2 2 2" xfId="5843"/>
    <cellStyle name="Обычный 3 10 20 2 2 2 2 3" xfId="5844"/>
    <cellStyle name="Обычный 3 10 20 2 2 2 3" xfId="5845"/>
    <cellStyle name="Обычный 3 10 20 2 2 2 3 2" xfId="5846"/>
    <cellStyle name="Обычный 3 10 20 2 2 2 4" xfId="5847"/>
    <cellStyle name="Обычный 3 10 20 2 2 3" xfId="5848"/>
    <cellStyle name="Обычный 3 10 20 2 2 3 2" xfId="5849"/>
    <cellStyle name="Обычный 3 10 20 2 2 3 2 2" xfId="5850"/>
    <cellStyle name="Обычный 3 10 20 2 2 3 3" xfId="5851"/>
    <cellStyle name="Обычный 3 10 20 2 2 4" xfId="5852"/>
    <cellStyle name="Обычный 3 10 20 2 2 4 2" xfId="5853"/>
    <cellStyle name="Обычный 3 10 20 2 2 5" xfId="5854"/>
    <cellStyle name="Обычный 3 10 20 2 3" xfId="5855"/>
    <cellStyle name="Обычный 3 10 20 2 3 2" xfId="5856"/>
    <cellStyle name="Обычный 3 10 20 2 3 2 2" xfId="5857"/>
    <cellStyle name="Обычный 3 10 20 2 3 2 2 2" xfId="5858"/>
    <cellStyle name="Обычный 3 10 20 2 3 2 2 2 2" xfId="5859"/>
    <cellStyle name="Обычный 3 10 20 2 3 2 2 3" xfId="5860"/>
    <cellStyle name="Обычный 3 10 20 2 3 2 3" xfId="5861"/>
    <cellStyle name="Обычный 3 10 20 2 3 2 3 2" xfId="5862"/>
    <cellStyle name="Обычный 3 10 20 2 3 2 4" xfId="5863"/>
    <cellStyle name="Обычный 3 10 20 2 3 3" xfId="5864"/>
    <cellStyle name="Обычный 3 10 20 2 3 3 2" xfId="5865"/>
    <cellStyle name="Обычный 3 10 20 2 3 3 2 2" xfId="5866"/>
    <cellStyle name="Обычный 3 10 20 2 3 3 3" xfId="5867"/>
    <cellStyle name="Обычный 3 10 20 2 3 4" xfId="5868"/>
    <cellStyle name="Обычный 3 10 20 2 3 4 2" xfId="5869"/>
    <cellStyle name="Обычный 3 10 20 2 3 5" xfId="5870"/>
    <cellStyle name="Обычный 3 10 20 2 4" xfId="5871"/>
    <cellStyle name="Обычный 3 10 20 2 4 2" xfId="5872"/>
    <cellStyle name="Обычный 3 10 20 2 4 2 2" xfId="5873"/>
    <cellStyle name="Обычный 3 10 20 2 4 2 2 2" xfId="5874"/>
    <cellStyle name="Обычный 3 10 20 2 4 2 3" xfId="5875"/>
    <cellStyle name="Обычный 3 10 20 2 4 3" xfId="5876"/>
    <cellStyle name="Обычный 3 10 20 2 4 3 2" xfId="5877"/>
    <cellStyle name="Обычный 3 10 20 2 4 4" xfId="5878"/>
    <cellStyle name="Обычный 3 10 20 2 5" xfId="5879"/>
    <cellStyle name="Обычный 3 10 20 2 5 2" xfId="5880"/>
    <cellStyle name="Обычный 3 10 20 2 5 2 2" xfId="5881"/>
    <cellStyle name="Обычный 3 10 20 2 5 3" xfId="5882"/>
    <cellStyle name="Обычный 3 10 20 2 6" xfId="5883"/>
    <cellStyle name="Обычный 3 10 20 2 6 2" xfId="5884"/>
    <cellStyle name="Обычный 3 10 20 2 7" xfId="5885"/>
    <cellStyle name="Обычный 3 10 20 3" xfId="5886"/>
    <cellStyle name="Обычный 3 10 20 3 2" xfId="5887"/>
    <cellStyle name="Обычный 3 10 20 3 2 2" xfId="5888"/>
    <cellStyle name="Обычный 3 10 20 3 2 2 2" xfId="5889"/>
    <cellStyle name="Обычный 3 10 20 3 2 2 2 2" xfId="5890"/>
    <cellStyle name="Обычный 3 10 20 3 2 2 3" xfId="5891"/>
    <cellStyle name="Обычный 3 10 20 3 2 3" xfId="5892"/>
    <cellStyle name="Обычный 3 10 20 3 2 3 2" xfId="5893"/>
    <cellStyle name="Обычный 3 10 20 3 2 4" xfId="5894"/>
    <cellStyle name="Обычный 3 10 20 3 3" xfId="5895"/>
    <cellStyle name="Обычный 3 10 20 3 3 2" xfId="5896"/>
    <cellStyle name="Обычный 3 10 20 3 3 2 2" xfId="5897"/>
    <cellStyle name="Обычный 3 10 20 3 3 3" xfId="5898"/>
    <cellStyle name="Обычный 3 10 20 3 4" xfId="5899"/>
    <cellStyle name="Обычный 3 10 20 3 4 2" xfId="5900"/>
    <cellStyle name="Обычный 3 10 20 3 5" xfId="5901"/>
    <cellStyle name="Обычный 3 10 20 4" xfId="5902"/>
    <cellStyle name="Обычный 3 10 20 4 2" xfId="5903"/>
    <cellStyle name="Обычный 3 10 20 4 2 2" xfId="5904"/>
    <cellStyle name="Обычный 3 10 20 4 2 2 2" xfId="5905"/>
    <cellStyle name="Обычный 3 10 20 4 2 2 2 2" xfId="5906"/>
    <cellStyle name="Обычный 3 10 20 4 2 2 3" xfId="5907"/>
    <cellStyle name="Обычный 3 10 20 4 2 3" xfId="5908"/>
    <cellStyle name="Обычный 3 10 20 4 2 3 2" xfId="5909"/>
    <cellStyle name="Обычный 3 10 20 4 2 4" xfId="5910"/>
    <cellStyle name="Обычный 3 10 20 4 3" xfId="5911"/>
    <cellStyle name="Обычный 3 10 20 4 3 2" xfId="5912"/>
    <cellStyle name="Обычный 3 10 20 4 3 2 2" xfId="5913"/>
    <cellStyle name="Обычный 3 10 20 4 3 3" xfId="5914"/>
    <cellStyle name="Обычный 3 10 20 4 4" xfId="5915"/>
    <cellStyle name="Обычный 3 10 20 4 4 2" xfId="5916"/>
    <cellStyle name="Обычный 3 10 20 4 5" xfId="5917"/>
    <cellStyle name="Обычный 3 10 20 5" xfId="5918"/>
    <cellStyle name="Обычный 3 10 20 5 2" xfId="5919"/>
    <cellStyle name="Обычный 3 10 20 5 2 2" xfId="5920"/>
    <cellStyle name="Обычный 3 10 20 5 2 2 2" xfId="5921"/>
    <cellStyle name="Обычный 3 10 20 5 2 3" xfId="5922"/>
    <cellStyle name="Обычный 3 10 20 5 3" xfId="5923"/>
    <cellStyle name="Обычный 3 10 20 5 3 2" xfId="5924"/>
    <cellStyle name="Обычный 3 10 20 5 4" xfId="5925"/>
    <cellStyle name="Обычный 3 10 20 6" xfId="5926"/>
    <cellStyle name="Обычный 3 10 20 6 2" xfId="5927"/>
    <cellStyle name="Обычный 3 10 20 6 2 2" xfId="5928"/>
    <cellStyle name="Обычный 3 10 20 6 3" xfId="5929"/>
    <cellStyle name="Обычный 3 10 20 7" xfId="5930"/>
    <cellStyle name="Обычный 3 10 20 7 2" xfId="5931"/>
    <cellStyle name="Обычный 3 10 20 8" xfId="5932"/>
    <cellStyle name="Обычный 3 10 21" xfId="5933"/>
    <cellStyle name="Обычный 3 10 21 2" xfId="5934"/>
    <cellStyle name="Обычный 3 10 21 2 2" xfId="5935"/>
    <cellStyle name="Обычный 3 10 21 2 2 2" xfId="5936"/>
    <cellStyle name="Обычный 3 10 21 2 2 2 2" xfId="5937"/>
    <cellStyle name="Обычный 3 10 21 2 2 2 2 2" xfId="5938"/>
    <cellStyle name="Обычный 3 10 21 2 2 2 2 2 2" xfId="5939"/>
    <cellStyle name="Обычный 3 10 21 2 2 2 2 3" xfId="5940"/>
    <cellStyle name="Обычный 3 10 21 2 2 2 3" xfId="5941"/>
    <cellStyle name="Обычный 3 10 21 2 2 2 3 2" xfId="5942"/>
    <cellStyle name="Обычный 3 10 21 2 2 2 4" xfId="5943"/>
    <cellStyle name="Обычный 3 10 21 2 2 3" xfId="5944"/>
    <cellStyle name="Обычный 3 10 21 2 2 3 2" xfId="5945"/>
    <cellStyle name="Обычный 3 10 21 2 2 3 2 2" xfId="5946"/>
    <cellStyle name="Обычный 3 10 21 2 2 3 3" xfId="5947"/>
    <cellStyle name="Обычный 3 10 21 2 2 4" xfId="5948"/>
    <cellStyle name="Обычный 3 10 21 2 2 4 2" xfId="5949"/>
    <cellStyle name="Обычный 3 10 21 2 2 5" xfId="5950"/>
    <cellStyle name="Обычный 3 10 21 2 3" xfId="5951"/>
    <cellStyle name="Обычный 3 10 21 2 3 2" xfId="5952"/>
    <cellStyle name="Обычный 3 10 21 2 3 2 2" xfId="5953"/>
    <cellStyle name="Обычный 3 10 21 2 3 2 2 2" xfId="5954"/>
    <cellStyle name="Обычный 3 10 21 2 3 2 2 2 2" xfId="5955"/>
    <cellStyle name="Обычный 3 10 21 2 3 2 2 3" xfId="5956"/>
    <cellStyle name="Обычный 3 10 21 2 3 2 3" xfId="5957"/>
    <cellStyle name="Обычный 3 10 21 2 3 2 3 2" xfId="5958"/>
    <cellStyle name="Обычный 3 10 21 2 3 2 4" xfId="5959"/>
    <cellStyle name="Обычный 3 10 21 2 3 3" xfId="5960"/>
    <cellStyle name="Обычный 3 10 21 2 3 3 2" xfId="5961"/>
    <cellStyle name="Обычный 3 10 21 2 3 3 2 2" xfId="5962"/>
    <cellStyle name="Обычный 3 10 21 2 3 3 3" xfId="5963"/>
    <cellStyle name="Обычный 3 10 21 2 3 4" xfId="5964"/>
    <cellStyle name="Обычный 3 10 21 2 3 4 2" xfId="5965"/>
    <cellStyle name="Обычный 3 10 21 2 3 5" xfId="5966"/>
    <cellStyle name="Обычный 3 10 21 2 4" xfId="5967"/>
    <cellStyle name="Обычный 3 10 21 2 4 2" xfId="5968"/>
    <cellStyle name="Обычный 3 10 21 2 4 2 2" xfId="5969"/>
    <cellStyle name="Обычный 3 10 21 2 4 2 2 2" xfId="5970"/>
    <cellStyle name="Обычный 3 10 21 2 4 2 3" xfId="5971"/>
    <cellStyle name="Обычный 3 10 21 2 4 3" xfId="5972"/>
    <cellStyle name="Обычный 3 10 21 2 4 3 2" xfId="5973"/>
    <cellStyle name="Обычный 3 10 21 2 4 4" xfId="5974"/>
    <cellStyle name="Обычный 3 10 21 2 5" xfId="5975"/>
    <cellStyle name="Обычный 3 10 21 2 5 2" xfId="5976"/>
    <cellStyle name="Обычный 3 10 21 2 5 2 2" xfId="5977"/>
    <cellStyle name="Обычный 3 10 21 2 5 3" xfId="5978"/>
    <cellStyle name="Обычный 3 10 21 2 6" xfId="5979"/>
    <cellStyle name="Обычный 3 10 21 2 6 2" xfId="5980"/>
    <cellStyle name="Обычный 3 10 21 2 7" xfId="5981"/>
    <cellStyle name="Обычный 3 10 21 3" xfId="5982"/>
    <cellStyle name="Обычный 3 10 21 3 2" xfId="5983"/>
    <cellStyle name="Обычный 3 10 21 3 2 2" xfId="5984"/>
    <cellStyle name="Обычный 3 10 21 3 2 2 2" xfId="5985"/>
    <cellStyle name="Обычный 3 10 21 3 2 2 2 2" xfId="5986"/>
    <cellStyle name="Обычный 3 10 21 3 2 2 3" xfId="5987"/>
    <cellStyle name="Обычный 3 10 21 3 2 3" xfId="5988"/>
    <cellStyle name="Обычный 3 10 21 3 2 3 2" xfId="5989"/>
    <cellStyle name="Обычный 3 10 21 3 2 4" xfId="5990"/>
    <cellStyle name="Обычный 3 10 21 3 3" xfId="5991"/>
    <cellStyle name="Обычный 3 10 21 3 3 2" xfId="5992"/>
    <cellStyle name="Обычный 3 10 21 3 3 2 2" xfId="5993"/>
    <cellStyle name="Обычный 3 10 21 3 3 3" xfId="5994"/>
    <cellStyle name="Обычный 3 10 21 3 4" xfId="5995"/>
    <cellStyle name="Обычный 3 10 21 3 4 2" xfId="5996"/>
    <cellStyle name="Обычный 3 10 21 3 5" xfId="5997"/>
    <cellStyle name="Обычный 3 10 21 4" xfId="5998"/>
    <cellStyle name="Обычный 3 10 21 4 2" xfId="5999"/>
    <cellStyle name="Обычный 3 10 21 4 2 2" xfId="6000"/>
    <cellStyle name="Обычный 3 10 21 4 2 2 2" xfId="6001"/>
    <cellStyle name="Обычный 3 10 21 4 2 2 2 2" xfId="6002"/>
    <cellStyle name="Обычный 3 10 21 4 2 2 3" xfId="6003"/>
    <cellStyle name="Обычный 3 10 21 4 2 3" xfId="6004"/>
    <cellStyle name="Обычный 3 10 21 4 2 3 2" xfId="6005"/>
    <cellStyle name="Обычный 3 10 21 4 2 4" xfId="6006"/>
    <cellStyle name="Обычный 3 10 21 4 3" xfId="6007"/>
    <cellStyle name="Обычный 3 10 21 4 3 2" xfId="6008"/>
    <cellStyle name="Обычный 3 10 21 4 3 2 2" xfId="6009"/>
    <cellStyle name="Обычный 3 10 21 4 3 3" xfId="6010"/>
    <cellStyle name="Обычный 3 10 21 4 4" xfId="6011"/>
    <cellStyle name="Обычный 3 10 21 4 4 2" xfId="6012"/>
    <cellStyle name="Обычный 3 10 21 4 5" xfId="6013"/>
    <cellStyle name="Обычный 3 10 21 5" xfId="6014"/>
    <cellStyle name="Обычный 3 10 21 5 2" xfId="6015"/>
    <cellStyle name="Обычный 3 10 21 5 2 2" xfId="6016"/>
    <cellStyle name="Обычный 3 10 21 5 2 2 2" xfId="6017"/>
    <cellStyle name="Обычный 3 10 21 5 2 3" xfId="6018"/>
    <cellStyle name="Обычный 3 10 21 5 3" xfId="6019"/>
    <cellStyle name="Обычный 3 10 21 5 3 2" xfId="6020"/>
    <cellStyle name="Обычный 3 10 21 5 4" xfId="6021"/>
    <cellStyle name="Обычный 3 10 21 6" xfId="6022"/>
    <cellStyle name="Обычный 3 10 21 6 2" xfId="6023"/>
    <cellStyle name="Обычный 3 10 21 6 2 2" xfId="6024"/>
    <cellStyle name="Обычный 3 10 21 6 3" xfId="6025"/>
    <cellStyle name="Обычный 3 10 21 7" xfId="6026"/>
    <cellStyle name="Обычный 3 10 21 7 2" xfId="6027"/>
    <cellStyle name="Обычный 3 10 21 8" xfId="6028"/>
    <cellStyle name="Обычный 3 10 22" xfId="6029"/>
    <cellStyle name="Обычный 3 10 22 2" xfId="6030"/>
    <cellStyle name="Обычный 3 10 22 2 2" xfId="6031"/>
    <cellStyle name="Обычный 3 10 22 2 2 2" xfId="6032"/>
    <cellStyle name="Обычный 3 10 22 2 2 2 2" xfId="6033"/>
    <cellStyle name="Обычный 3 10 22 2 2 2 2 2" xfId="6034"/>
    <cellStyle name="Обычный 3 10 22 2 2 2 2 2 2" xfId="6035"/>
    <cellStyle name="Обычный 3 10 22 2 2 2 2 3" xfId="6036"/>
    <cellStyle name="Обычный 3 10 22 2 2 2 3" xfId="6037"/>
    <cellStyle name="Обычный 3 10 22 2 2 2 3 2" xfId="6038"/>
    <cellStyle name="Обычный 3 10 22 2 2 2 4" xfId="6039"/>
    <cellStyle name="Обычный 3 10 22 2 2 3" xfId="6040"/>
    <cellStyle name="Обычный 3 10 22 2 2 3 2" xfId="6041"/>
    <cellStyle name="Обычный 3 10 22 2 2 3 2 2" xfId="6042"/>
    <cellStyle name="Обычный 3 10 22 2 2 3 3" xfId="6043"/>
    <cellStyle name="Обычный 3 10 22 2 2 4" xfId="6044"/>
    <cellStyle name="Обычный 3 10 22 2 2 4 2" xfId="6045"/>
    <cellStyle name="Обычный 3 10 22 2 2 5" xfId="6046"/>
    <cellStyle name="Обычный 3 10 22 2 3" xfId="6047"/>
    <cellStyle name="Обычный 3 10 22 2 3 2" xfId="6048"/>
    <cellStyle name="Обычный 3 10 22 2 3 2 2" xfId="6049"/>
    <cellStyle name="Обычный 3 10 22 2 3 2 2 2" xfId="6050"/>
    <cellStyle name="Обычный 3 10 22 2 3 2 2 2 2" xfId="6051"/>
    <cellStyle name="Обычный 3 10 22 2 3 2 2 3" xfId="6052"/>
    <cellStyle name="Обычный 3 10 22 2 3 2 3" xfId="6053"/>
    <cellStyle name="Обычный 3 10 22 2 3 2 3 2" xfId="6054"/>
    <cellStyle name="Обычный 3 10 22 2 3 2 4" xfId="6055"/>
    <cellStyle name="Обычный 3 10 22 2 3 3" xfId="6056"/>
    <cellStyle name="Обычный 3 10 22 2 3 3 2" xfId="6057"/>
    <cellStyle name="Обычный 3 10 22 2 3 3 2 2" xfId="6058"/>
    <cellStyle name="Обычный 3 10 22 2 3 3 3" xfId="6059"/>
    <cellStyle name="Обычный 3 10 22 2 3 4" xfId="6060"/>
    <cellStyle name="Обычный 3 10 22 2 3 4 2" xfId="6061"/>
    <cellStyle name="Обычный 3 10 22 2 3 5" xfId="6062"/>
    <cellStyle name="Обычный 3 10 22 2 4" xfId="6063"/>
    <cellStyle name="Обычный 3 10 22 2 4 2" xfId="6064"/>
    <cellStyle name="Обычный 3 10 22 2 4 2 2" xfId="6065"/>
    <cellStyle name="Обычный 3 10 22 2 4 2 2 2" xfId="6066"/>
    <cellStyle name="Обычный 3 10 22 2 4 2 3" xfId="6067"/>
    <cellStyle name="Обычный 3 10 22 2 4 3" xfId="6068"/>
    <cellStyle name="Обычный 3 10 22 2 4 3 2" xfId="6069"/>
    <cellStyle name="Обычный 3 10 22 2 4 4" xfId="6070"/>
    <cellStyle name="Обычный 3 10 22 2 5" xfId="6071"/>
    <cellStyle name="Обычный 3 10 22 2 5 2" xfId="6072"/>
    <cellStyle name="Обычный 3 10 22 2 5 2 2" xfId="6073"/>
    <cellStyle name="Обычный 3 10 22 2 5 3" xfId="6074"/>
    <cellStyle name="Обычный 3 10 22 2 6" xfId="6075"/>
    <cellStyle name="Обычный 3 10 22 2 6 2" xfId="6076"/>
    <cellStyle name="Обычный 3 10 22 2 7" xfId="6077"/>
    <cellStyle name="Обычный 3 10 22 3" xfId="6078"/>
    <cellStyle name="Обычный 3 10 22 3 2" xfId="6079"/>
    <cellStyle name="Обычный 3 10 22 3 2 2" xfId="6080"/>
    <cellStyle name="Обычный 3 10 22 3 2 2 2" xfId="6081"/>
    <cellStyle name="Обычный 3 10 22 3 2 2 2 2" xfId="6082"/>
    <cellStyle name="Обычный 3 10 22 3 2 2 3" xfId="6083"/>
    <cellStyle name="Обычный 3 10 22 3 2 3" xfId="6084"/>
    <cellStyle name="Обычный 3 10 22 3 2 3 2" xfId="6085"/>
    <cellStyle name="Обычный 3 10 22 3 2 4" xfId="6086"/>
    <cellStyle name="Обычный 3 10 22 3 3" xfId="6087"/>
    <cellStyle name="Обычный 3 10 22 3 3 2" xfId="6088"/>
    <cellStyle name="Обычный 3 10 22 3 3 2 2" xfId="6089"/>
    <cellStyle name="Обычный 3 10 22 3 3 3" xfId="6090"/>
    <cellStyle name="Обычный 3 10 22 3 4" xfId="6091"/>
    <cellStyle name="Обычный 3 10 22 3 4 2" xfId="6092"/>
    <cellStyle name="Обычный 3 10 22 3 5" xfId="6093"/>
    <cellStyle name="Обычный 3 10 22 4" xfId="6094"/>
    <cellStyle name="Обычный 3 10 22 4 2" xfId="6095"/>
    <cellStyle name="Обычный 3 10 22 4 2 2" xfId="6096"/>
    <cellStyle name="Обычный 3 10 22 4 2 2 2" xfId="6097"/>
    <cellStyle name="Обычный 3 10 22 4 2 2 2 2" xfId="6098"/>
    <cellStyle name="Обычный 3 10 22 4 2 2 3" xfId="6099"/>
    <cellStyle name="Обычный 3 10 22 4 2 3" xfId="6100"/>
    <cellStyle name="Обычный 3 10 22 4 2 3 2" xfId="6101"/>
    <cellStyle name="Обычный 3 10 22 4 2 4" xfId="6102"/>
    <cellStyle name="Обычный 3 10 22 4 3" xfId="6103"/>
    <cellStyle name="Обычный 3 10 22 4 3 2" xfId="6104"/>
    <cellStyle name="Обычный 3 10 22 4 3 2 2" xfId="6105"/>
    <cellStyle name="Обычный 3 10 22 4 3 3" xfId="6106"/>
    <cellStyle name="Обычный 3 10 22 4 4" xfId="6107"/>
    <cellStyle name="Обычный 3 10 22 4 4 2" xfId="6108"/>
    <cellStyle name="Обычный 3 10 22 4 5" xfId="6109"/>
    <cellStyle name="Обычный 3 10 22 5" xfId="6110"/>
    <cellStyle name="Обычный 3 10 22 5 2" xfId="6111"/>
    <cellStyle name="Обычный 3 10 22 5 2 2" xfId="6112"/>
    <cellStyle name="Обычный 3 10 22 5 2 2 2" xfId="6113"/>
    <cellStyle name="Обычный 3 10 22 5 2 3" xfId="6114"/>
    <cellStyle name="Обычный 3 10 22 5 3" xfId="6115"/>
    <cellStyle name="Обычный 3 10 22 5 3 2" xfId="6116"/>
    <cellStyle name="Обычный 3 10 22 5 4" xfId="6117"/>
    <cellStyle name="Обычный 3 10 22 6" xfId="6118"/>
    <cellStyle name="Обычный 3 10 22 6 2" xfId="6119"/>
    <cellStyle name="Обычный 3 10 22 6 2 2" xfId="6120"/>
    <cellStyle name="Обычный 3 10 22 6 3" xfId="6121"/>
    <cellStyle name="Обычный 3 10 22 7" xfId="6122"/>
    <cellStyle name="Обычный 3 10 22 7 2" xfId="6123"/>
    <cellStyle name="Обычный 3 10 22 8" xfId="6124"/>
    <cellStyle name="Обычный 3 10 23" xfId="6125"/>
    <cellStyle name="Обычный 3 10 23 2" xfId="6126"/>
    <cellStyle name="Обычный 3 10 23 2 2" xfId="6127"/>
    <cellStyle name="Обычный 3 10 23 2 2 2" xfId="6128"/>
    <cellStyle name="Обычный 3 10 23 2 2 2 2" xfId="6129"/>
    <cellStyle name="Обычный 3 10 23 2 2 2 2 2" xfId="6130"/>
    <cellStyle name="Обычный 3 10 23 2 2 2 2 2 2" xfId="6131"/>
    <cellStyle name="Обычный 3 10 23 2 2 2 2 3" xfId="6132"/>
    <cellStyle name="Обычный 3 10 23 2 2 2 3" xfId="6133"/>
    <cellStyle name="Обычный 3 10 23 2 2 2 3 2" xfId="6134"/>
    <cellStyle name="Обычный 3 10 23 2 2 2 4" xfId="6135"/>
    <cellStyle name="Обычный 3 10 23 2 2 3" xfId="6136"/>
    <cellStyle name="Обычный 3 10 23 2 2 3 2" xfId="6137"/>
    <cellStyle name="Обычный 3 10 23 2 2 3 2 2" xfId="6138"/>
    <cellStyle name="Обычный 3 10 23 2 2 3 3" xfId="6139"/>
    <cellStyle name="Обычный 3 10 23 2 2 4" xfId="6140"/>
    <cellStyle name="Обычный 3 10 23 2 2 4 2" xfId="6141"/>
    <cellStyle name="Обычный 3 10 23 2 2 5" xfId="6142"/>
    <cellStyle name="Обычный 3 10 23 2 3" xfId="6143"/>
    <cellStyle name="Обычный 3 10 23 2 3 2" xfId="6144"/>
    <cellStyle name="Обычный 3 10 23 2 3 2 2" xfId="6145"/>
    <cellStyle name="Обычный 3 10 23 2 3 2 2 2" xfId="6146"/>
    <cellStyle name="Обычный 3 10 23 2 3 2 2 2 2" xfId="6147"/>
    <cellStyle name="Обычный 3 10 23 2 3 2 2 3" xfId="6148"/>
    <cellStyle name="Обычный 3 10 23 2 3 2 3" xfId="6149"/>
    <cellStyle name="Обычный 3 10 23 2 3 2 3 2" xfId="6150"/>
    <cellStyle name="Обычный 3 10 23 2 3 2 4" xfId="6151"/>
    <cellStyle name="Обычный 3 10 23 2 3 3" xfId="6152"/>
    <cellStyle name="Обычный 3 10 23 2 3 3 2" xfId="6153"/>
    <cellStyle name="Обычный 3 10 23 2 3 3 2 2" xfId="6154"/>
    <cellStyle name="Обычный 3 10 23 2 3 3 3" xfId="6155"/>
    <cellStyle name="Обычный 3 10 23 2 3 4" xfId="6156"/>
    <cellStyle name="Обычный 3 10 23 2 3 4 2" xfId="6157"/>
    <cellStyle name="Обычный 3 10 23 2 3 5" xfId="6158"/>
    <cellStyle name="Обычный 3 10 23 2 4" xfId="6159"/>
    <cellStyle name="Обычный 3 10 23 2 4 2" xfId="6160"/>
    <cellStyle name="Обычный 3 10 23 2 4 2 2" xfId="6161"/>
    <cellStyle name="Обычный 3 10 23 2 4 2 2 2" xfId="6162"/>
    <cellStyle name="Обычный 3 10 23 2 4 2 3" xfId="6163"/>
    <cellStyle name="Обычный 3 10 23 2 4 3" xfId="6164"/>
    <cellStyle name="Обычный 3 10 23 2 4 3 2" xfId="6165"/>
    <cellStyle name="Обычный 3 10 23 2 4 4" xfId="6166"/>
    <cellStyle name="Обычный 3 10 23 2 5" xfId="6167"/>
    <cellStyle name="Обычный 3 10 23 2 5 2" xfId="6168"/>
    <cellStyle name="Обычный 3 10 23 2 5 2 2" xfId="6169"/>
    <cellStyle name="Обычный 3 10 23 2 5 3" xfId="6170"/>
    <cellStyle name="Обычный 3 10 23 2 6" xfId="6171"/>
    <cellStyle name="Обычный 3 10 23 2 6 2" xfId="6172"/>
    <cellStyle name="Обычный 3 10 23 2 7" xfId="6173"/>
    <cellStyle name="Обычный 3 10 23 3" xfId="6174"/>
    <cellStyle name="Обычный 3 10 23 3 2" xfId="6175"/>
    <cellStyle name="Обычный 3 10 23 3 2 2" xfId="6176"/>
    <cellStyle name="Обычный 3 10 23 3 2 2 2" xfId="6177"/>
    <cellStyle name="Обычный 3 10 23 3 2 2 2 2" xfId="6178"/>
    <cellStyle name="Обычный 3 10 23 3 2 2 3" xfId="6179"/>
    <cellStyle name="Обычный 3 10 23 3 2 3" xfId="6180"/>
    <cellStyle name="Обычный 3 10 23 3 2 3 2" xfId="6181"/>
    <cellStyle name="Обычный 3 10 23 3 2 4" xfId="6182"/>
    <cellStyle name="Обычный 3 10 23 3 3" xfId="6183"/>
    <cellStyle name="Обычный 3 10 23 3 3 2" xfId="6184"/>
    <cellStyle name="Обычный 3 10 23 3 3 2 2" xfId="6185"/>
    <cellStyle name="Обычный 3 10 23 3 3 3" xfId="6186"/>
    <cellStyle name="Обычный 3 10 23 3 4" xfId="6187"/>
    <cellStyle name="Обычный 3 10 23 3 4 2" xfId="6188"/>
    <cellStyle name="Обычный 3 10 23 3 5" xfId="6189"/>
    <cellStyle name="Обычный 3 10 23 4" xfId="6190"/>
    <cellStyle name="Обычный 3 10 23 4 2" xfId="6191"/>
    <cellStyle name="Обычный 3 10 23 4 2 2" xfId="6192"/>
    <cellStyle name="Обычный 3 10 23 4 2 2 2" xfId="6193"/>
    <cellStyle name="Обычный 3 10 23 4 2 2 2 2" xfId="6194"/>
    <cellStyle name="Обычный 3 10 23 4 2 2 3" xfId="6195"/>
    <cellStyle name="Обычный 3 10 23 4 2 3" xfId="6196"/>
    <cellStyle name="Обычный 3 10 23 4 2 3 2" xfId="6197"/>
    <cellStyle name="Обычный 3 10 23 4 2 4" xfId="6198"/>
    <cellStyle name="Обычный 3 10 23 4 3" xfId="6199"/>
    <cellStyle name="Обычный 3 10 23 4 3 2" xfId="6200"/>
    <cellStyle name="Обычный 3 10 23 4 3 2 2" xfId="6201"/>
    <cellStyle name="Обычный 3 10 23 4 3 3" xfId="6202"/>
    <cellStyle name="Обычный 3 10 23 4 4" xfId="6203"/>
    <cellStyle name="Обычный 3 10 23 4 4 2" xfId="6204"/>
    <cellStyle name="Обычный 3 10 23 4 5" xfId="6205"/>
    <cellStyle name="Обычный 3 10 23 5" xfId="6206"/>
    <cellStyle name="Обычный 3 10 23 5 2" xfId="6207"/>
    <cellStyle name="Обычный 3 10 23 5 2 2" xfId="6208"/>
    <cellStyle name="Обычный 3 10 23 5 2 2 2" xfId="6209"/>
    <cellStyle name="Обычный 3 10 23 5 2 3" xfId="6210"/>
    <cellStyle name="Обычный 3 10 23 5 3" xfId="6211"/>
    <cellStyle name="Обычный 3 10 23 5 3 2" xfId="6212"/>
    <cellStyle name="Обычный 3 10 23 5 4" xfId="6213"/>
    <cellStyle name="Обычный 3 10 23 6" xfId="6214"/>
    <cellStyle name="Обычный 3 10 23 6 2" xfId="6215"/>
    <cellStyle name="Обычный 3 10 23 6 2 2" xfId="6216"/>
    <cellStyle name="Обычный 3 10 23 6 3" xfId="6217"/>
    <cellStyle name="Обычный 3 10 23 7" xfId="6218"/>
    <cellStyle name="Обычный 3 10 23 7 2" xfId="6219"/>
    <cellStyle name="Обычный 3 10 23 8" xfId="6220"/>
    <cellStyle name="Обычный 3 10 24" xfId="6221"/>
    <cellStyle name="Обычный 3 10 24 2" xfId="6222"/>
    <cellStyle name="Обычный 3 10 24 2 2" xfId="6223"/>
    <cellStyle name="Обычный 3 10 24 2 2 2" xfId="6224"/>
    <cellStyle name="Обычный 3 10 24 2 2 2 2" xfId="6225"/>
    <cellStyle name="Обычный 3 10 24 2 2 2 2 2" xfId="6226"/>
    <cellStyle name="Обычный 3 10 24 2 2 2 2 2 2" xfId="6227"/>
    <cellStyle name="Обычный 3 10 24 2 2 2 2 3" xfId="6228"/>
    <cellStyle name="Обычный 3 10 24 2 2 2 3" xfId="6229"/>
    <cellStyle name="Обычный 3 10 24 2 2 2 3 2" xfId="6230"/>
    <cellStyle name="Обычный 3 10 24 2 2 2 4" xfId="6231"/>
    <cellStyle name="Обычный 3 10 24 2 2 3" xfId="6232"/>
    <cellStyle name="Обычный 3 10 24 2 2 3 2" xfId="6233"/>
    <cellStyle name="Обычный 3 10 24 2 2 3 2 2" xfId="6234"/>
    <cellStyle name="Обычный 3 10 24 2 2 3 3" xfId="6235"/>
    <cellStyle name="Обычный 3 10 24 2 2 4" xfId="6236"/>
    <cellStyle name="Обычный 3 10 24 2 2 4 2" xfId="6237"/>
    <cellStyle name="Обычный 3 10 24 2 2 5" xfId="6238"/>
    <cellStyle name="Обычный 3 10 24 2 3" xfId="6239"/>
    <cellStyle name="Обычный 3 10 24 2 3 2" xfId="6240"/>
    <cellStyle name="Обычный 3 10 24 2 3 2 2" xfId="6241"/>
    <cellStyle name="Обычный 3 10 24 2 3 2 2 2" xfId="6242"/>
    <cellStyle name="Обычный 3 10 24 2 3 2 2 2 2" xfId="6243"/>
    <cellStyle name="Обычный 3 10 24 2 3 2 2 3" xfId="6244"/>
    <cellStyle name="Обычный 3 10 24 2 3 2 3" xfId="6245"/>
    <cellStyle name="Обычный 3 10 24 2 3 2 3 2" xfId="6246"/>
    <cellStyle name="Обычный 3 10 24 2 3 2 4" xfId="6247"/>
    <cellStyle name="Обычный 3 10 24 2 3 3" xfId="6248"/>
    <cellStyle name="Обычный 3 10 24 2 3 3 2" xfId="6249"/>
    <cellStyle name="Обычный 3 10 24 2 3 3 2 2" xfId="6250"/>
    <cellStyle name="Обычный 3 10 24 2 3 3 3" xfId="6251"/>
    <cellStyle name="Обычный 3 10 24 2 3 4" xfId="6252"/>
    <cellStyle name="Обычный 3 10 24 2 3 4 2" xfId="6253"/>
    <cellStyle name="Обычный 3 10 24 2 3 5" xfId="6254"/>
    <cellStyle name="Обычный 3 10 24 2 4" xfId="6255"/>
    <cellStyle name="Обычный 3 10 24 2 4 2" xfId="6256"/>
    <cellStyle name="Обычный 3 10 24 2 4 2 2" xfId="6257"/>
    <cellStyle name="Обычный 3 10 24 2 4 2 2 2" xfId="6258"/>
    <cellStyle name="Обычный 3 10 24 2 4 2 3" xfId="6259"/>
    <cellStyle name="Обычный 3 10 24 2 4 3" xfId="6260"/>
    <cellStyle name="Обычный 3 10 24 2 4 3 2" xfId="6261"/>
    <cellStyle name="Обычный 3 10 24 2 4 4" xfId="6262"/>
    <cellStyle name="Обычный 3 10 24 2 5" xfId="6263"/>
    <cellStyle name="Обычный 3 10 24 2 5 2" xfId="6264"/>
    <cellStyle name="Обычный 3 10 24 2 5 2 2" xfId="6265"/>
    <cellStyle name="Обычный 3 10 24 2 5 3" xfId="6266"/>
    <cellStyle name="Обычный 3 10 24 2 6" xfId="6267"/>
    <cellStyle name="Обычный 3 10 24 2 6 2" xfId="6268"/>
    <cellStyle name="Обычный 3 10 24 2 7" xfId="6269"/>
    <cellStyle name="Обычный 3 10 24 3" xfId="6270"/>
    <cellStyle name="Обычный 3 10 24 3 2" xfId="6271"/>
    <cellStyle name="Обычный 3 10 24 3 2 2" xfId="6272"/>
    <cellStyle name="Обычный 3 10 24 3 2 2 2" xfId="6273"/>
    <cellStyle name="Обычный 3 10 24 3 2 2 2 2" xfId="6274"/>
    <cellStyle name="Обычный 3 10 24 3 2 2 3" xfId="6275"/>
    <cellStyle name="Обычный 3 10 24 3 2 3" xfId="6276"/>
    <cellStyle name="Обычный 3 10 24 3 2 3 2" xfId="6277"/>
    <cellStyle name="Обычный 3 10 24 3 2 4" xfId="6278"/>
    <cellStyle name="Обычный 3 10 24 3 3" xfId="6279"/>
    <cellStyle name="Обычный 3 10 24 3 3 2" xfId="6280"/>
    <cellStyle name="Обычный 3 10 24 3 3 2 2" xfId="6281"/>
    <cellStyle name="Обычный 3 10 24 3 3 3" xfId="6282"/>
    <cellStyle name="Обычный 3 10 24 3 4" xfId="6283"/>
    <cellStyle name="Обычный 3 10 24 3 4 2" xfId="6284"/>
    <cellStyle name="Обычный 3 10 24 3 5" xfId="6285"/>
    <cellStyle name="Обычный 3 10 24 4" xfId="6286"/>
    <cellStyle name="Обычный 3 10 24 4 2" xfId="6287"/>
    <cellStyle name="Обычный 3 10 24 4 2 2" xfId="6288"/>
    <cellStyle name="Обычный 3 10 24 4 2 2 2" xfId="6289"/>
    <cellStyle name="Обычный 3 10 24 4 2 2 2 2" xfId="6290"/>
    <cellStyle name="Обычный 3 10 24 4 2 2 3" xfId="6291"/>
    <cellStyle name="Обычный 3 10 24 4 2 3" xfId="6292"/>
    <cellStyle name="Обычный 3 10 24 4 2 3 2" xfId="6293"/>
    <cellStyle name="Обычный 3 10 24 4 2 4" xfId="6294"/>
    <cellStyle name="Обычный 3 10 24 4 3" xfId="6295"/>
    <cellStyle name="Обычный 3 10 24 4 3 2" xfId="6296"/>
    <cellStyle name="Обычный 3 10 24 4 3 2 2" xfId="6297"/>
    <cellStyle name="Обычный 3 10 24 4 3 3" xfId="6298"/>
    <cellStyle name="Обычный 3 10 24 4 4" xfId="6299"/>
    <cellStyle name="Обычный 3 10 24 4 4 2" xfId="6300"/>
    <cellStyle name="Обычный 3 10 24 4 5" xfId="6301"/>
    <cellStyle name="Обычный 3 10 24 5" xfId="6302"/>
    <cellStyle name="Обычный 3 10 24 5 2" xfId="6303"/>
    <cellStyle name="Обычный 3 10 24 5 2 2" xfId="6304"/>
    <cellStyle name="Обычный 3 10 24 5 2 2 2" xfId="6305"/>
    <cellStyle name="Обычный 3 10 24 5 2 3" xfId="6306"/>
    <cellStyle name="Обычный 3 10 24 5 3" xfId="6307"/>
    <cellStyle name="Обычный 3 10 24 5 3 2" xfId="6308"/>
    <cellStyle name="Обычный 3 10 24 5 4" xfId="6309"/>
    <cellStyle name="Обычный 3 10 24 6" xfId="6310"/>
    <cellStyle name="Обычный 3 10 24 6 2" xfId="6311"/>
    <cellStyle name="Обычный 3 10 24 6 2 2" xfId="6312"/>
    <cellStyle name="Обычный 3 10 24 6 3" xfId="6313"/>
    <cellStyle name="Обычный 3 10 24 7" xfId="6314"/>
    <cellStyle name="Обычный 3 10 24 7 2" xfId="6315"/>
    <cellStyle name="Обычный 3 10 24 8" xfId="6316"/>
    <cellStyle name="Обычный 3 10 25" xfId="6317"/>
    <cellStyle name="Обычный 3 10 25 2" xfId="6318"/>
    <cellStyle name="Обычный 3 10 25 2 2" xfId="6319"/>
    <cellStyle name="Обычный 3 10 25 2 2 2" xfId="6320"/>
    <cellStyle name="Обычный 3 10 25 2 2 2 2" xfId="6321"/>
    <cellStyle name="Обычный 3 10 25 2 2 2 2 2" xfId="6322"/>
    <cellStyle name="Обычный 3 10 25 2 2 2 2 2 2" xfId="6323"/>
    <cellStyle name="Обычный 3 10 25 2 2 2 2 3" xfId="6324"/>
    <cellStyle name="Обычный 3 10 25 2 2 2 3" xfId="6325"/>
    <cellStyle name="Обычный 3 10 25 2 2 2 3 2" xfId="6326"/>
    <cellStyle name="Обычный 3 10 25 2 2 2 4" xfId="6327"/>
    <cellStyle name="Обычный 3 10 25 2 2 3" xfId="6328"/>
    <cellStyle name="Обычный 3 10 25 2 2 3 2" xfId="6329"/>
    <cellStyle name="Обычный 3 10 25 2 2 3 2 2" xfId="6330"/>
    <cellStyle name="Обычный 3 10 25 2 2 3 3" xfId="6331"/>
    <cellStyle name="Обычный 3 10 25 2 2 4" xfId="6332"/>
    <cellStyle name="Обычный 3 10 25 2 2 4 2" xfId="6333"/>
    <cellStyle name="Обычный 3 10 25 2 2 5" xfId="6334"/>
    <cellStyle name="Обычный 3 10 25 2 3" xfId="6335"/>
    <cellStyle name="Обычный 3 10 25 2 3 2" xfId="6336"/>
    <cellStyle name="Обычный 3 10 25 2 3 2 2" xfId="6337"/>
    <cellStyle name="Обычный 3 10 25 2 3 2 2 2" xfId="6338"/>
    <cellStyle name="Обычный 3 10 25 2 3 2 2 2 2" xfId="6339"/>
    <cellStyle name="Обычный 3 10 25 2 3 2 2 3" xfId="6340"/>
    <cellStyle name="Обычный 3 10 25 2 3 2 3" xfId="6341"/>
    <cellStyle name="Обычный 3 10 25 2 3 2 3 2" xfId="6342"/>
    <cellStyle name="Обычный 3 10 25 2 3 2 4" xfId="6343"/>
    <cellStyle name="Обычный 3 10 25 2 3 3" xfId="6344"/>
    <cellStyle name="Обычный 3 10 25 2 3 3 2" xfId="6345"/>
    <cellStyle name="Обычный 3 10 25 2 3 3 2 2" xfId="6346"/>
    <cellStyle name="Обычный 3 10 25 2 3 3 3" xfId="6347"/>
    <cellStyle name="Обычный 3 10 25 2 3 4" xfId="6348"/>
    <cellStyle name="Обычный 3 10 25 2 3 4 2" xfId="6349"/>
    <cellStyle name="Обычный 3 10 25 2 3 5" xfId="6350"/>
    <cellStyle name="Обычный 3 10 25 2 4" xfId="6351"/>
    <cellStyle name="Обычный 3 10 25 2 4 2" xfId="6352"/>
    <cellStyle name="Обычный 3 10 25 2 4 2 2" xfId="6353"/>
    <cellStyle name="Обычный 3 10 25 2 4 2 2 2" xfId="6354"/>
    <cellStyle name="Обычный 3 10 25 2 4 2 3" xfId="6355"/>
    <cellStyle name="Обычный 3 10 25 2 4 3" xfId="6356"/>
    <cellStyle name="Обычный 3 10 25 2 4 3 2" xfId="6357"/>
    <cellStyle name="Обычный 3 10 25 2 4 4" xfId="6358"/>
    <cellStyle name="Обычный 3 10 25 2 5" xfId="6359"/>
    <cellStyle name="Обычный 3 10 25 2 5 2" xfId="6360"/>
    <cellStyle name="Обычный 3 10 25 2 5 2 2" xfId="6361"/>
    <cellStyle name="Обычный 3 10 25 2 5 3" xfId="6362"/>
    <cellStyle name="Обычный 3 10 25 2 6" xfId="6363"/>
    <cellStyle name="Обычный 3 10 25 2 6 2" xfId="6364"/>
    <cellStyle name="Обычный 3 10 25 2 7" xfId="6365"/>
    <cellStyle name="Обычный 3 10 25 3" xfId="6366"/>
    <cellStyle name="Обычный 3 10 25 3 2" xfId="6367"/>
    <cellStyle name="Обычный 3 10 25 3 2 2" xfId="6368"/>
    <cellStyle name="Обычный 3 10 25 3 2 2 2" xfId="6369"/>
    <cellStyle name="Обычный 3 10 25 3 2 2 2 2" xfId="6370"/>
    <cellStyle name="Обычный 3 10 25 3 2 2 3" xfId="6371"/>
    <cellStyle name="Обычный 3 10 25 3 2 3" xfId="6372"/>
    <cellStyle name="Обычный 3 10 25 3 2 3 2" xfId="6373"/>
    <cellStyle name="Обычный 3 10 25 3 2 4" xfId="6374"/>
    <cellStyle name="Обычный 3 10 25 3 3" xfId="6375"/>
    <cellStyle name="Обычный 3 10 25 3 3 2" xfId="6376"/>
    <cellStyle name="Обычный 3 10 25 3 3 2 2" xfId="6377"/>
    <cellStyle name="Обычный 3 10 25 3 3 3" xfId="6378"/>
    <cellStyle name="Обычный 3 10 25 3 4" xfId="6379"/>
    <cellStyle name="Обычный 3 10 25 3 4 2" xfId="6380"/>
    <cellStyle name="Обычный 3 10 25 3 5" xfId="6381"/>
    <cellStyle name="Обычный 3 10 25 4" xfId="6382"/>
    <cellStyle name="Обычный 3 10 25 4 2" xfId="6383"/>
    <cellStyle name="Обычный 3 10 25 4 2 2" xfId="6384"/>
    <cellStyle name="Обычный 3 10 25 4 2 2 2" xfId="6385"/>
    <cellStyle name="Обычный 3 10 25 4 2 2 2 2" xfId="6386"/>
    <cellStyle name="Обычный 3 10 25 4 2 2 3" xfId="6387"/>
    <cellStyle name="Обычный 3 10 25 4 2 3" xfId="6388"/>
    <cellStyle name="Обычный 3 10 25 4 2 3 2" xfId="6389"/>
    <cellStyle name="Обычный 3 10 25 4 2 4" xfId="6390"/>
    <cellStyle name="Обычный 3 10 25 4 3" xfId="6391"/>
    <cellStyle name="Обычный 3 10 25 4 3 2" xfId="6392"/>
    <cellStyle name="Обычный 3 10 25 4 3 2 2" xfId="6393"/>
    <cellStyle name="Обычный 3 10 25 4 3 3" xfId="6394"/>
    <cellStyle name="Обычный 3 10 25 4 4" xfId="6395"/>
    <cellStyle name="Обычный 3 10 25 4 4 2" xfId="6396"/>
    <cellStyle name="Обычный 3 10 25 4 5" xfId="6397"/>
    <cellStyle name="Обычный 3 10 25 5" xfId="6398"/>
    <cellStyle name="Обычный 3 10 25 5 2" xfId="6399"/>
    <cellStyle name="Обычный 3 10 25 5 2 2" xfId="6400"/>
    <cellStyle name="Обычный 3 10 25 5 2 2 2" xfId="6401"/>
    <cellStyle name="Обычный 3 10 25 5 2 3" xfId="6402"/>
    <cellStyle name="Обычный 3 10 25 5 3" xfId="6403"/>
    <cellStyle name="Обычный 3 10 25 5 3 2" xfId="6404"/>
    <cellStyle name="Обычный 3 10 25 5 4" xfId="6405"/>
    <cellStyle name="Обычный 3 10 25 6" xfId="6406"/>
    <cellStyle name="Обычный 3 10 25 6 2" xfId="6407"/>
    <cellStyle name="Обычный 3 10 25 6 2 2" xfId="6408"/>
    <cellStyle name="Обычный 3 10 25 6 3" xfId="6409"/>
    <cellStyle name="Обычный 3 10 25 7" xfId="6410"/>
    <cellStyle name="Обычный 3 10 25 7 2" xfId="6411"/>
    <cellStyle name="Обычный 3 10 25 8" xfId="6412"/>
    <cellStyle name="Обычный 3 10 26" xfId="6413"/>
    <cellStyle name="Обычный 3 10 26 2" xfId="6414"/>
    <cellStyle name="Обычный 3 10 26 2 2" xfId="6415"/>
    <cellStyle name="Обычный 3 10 26 2 2 2" xfId="6416"/>
    <cellStyle name="Обычный 3 10 26 2 2 2 2" xfId="6417"/>
    <cellStyle name="Обычный 3 10 26 2 2 2 2 2" xfId="6418"/>
    <cellStyle name="Обычный 3 10 26 2 2 2 2 2 2" xfId="6419"/>
    <cellStyle name="Обычный 3 10 26 2 2 2 2 3" xfId="6420"/>
    <cellStyle name="Обычный 3 10 26 2 2 2 3" xfId="6421"/>
    <cellStyle name="Обычный 3 10 26 2 2 2 3 2" xfId="6422"/>
    <cellStyle name="Обычный 3 10 26 2 2 2 4" xfId="6423"/>
    <cellStyle name="Обычный 3 10 26 2 2 3" xfId="6424"/>
    <cellStyle name="Обычный 3 10 26 2 2 3 2" xfId="6425"/>
    <cellStyle name="Обычный 3 10 26 2 2 3 2 2" xfId="6426"/>
    <cellStyle name="Обычный 3 10 26 2 2 3 3" xfId="6427"/>
    <cellStyle name="Обычный 3 10 26 2 2 4" xfId="6428"/>
    <cellStyle name="Обычный 3 10 26 2 2 4 2" xfId="6429"/>
    <cellStyle name="Обычный 3 10 26 2 2 5" xfId="6430"/>
    <cellStyle name="Обычный 3 10 26 2 3" xfId="6431"/>
    <cellStyle name="Обычный 3 10 26 2 3 2" xfId="6432"/>
    <cellStyle name="Обычный 3 10 26 2 3 2 2" xfId="6433"/>
    <cellStyle name="Обычный 3 10 26 2 3 2 2 2" xfId="6434"/>
    <cellStyle name="Обычный 3 10 26 2 3 2 2 2 2" xfId="6435"/>
    <cellStyle name="Обычный 3 10 26 2 3 2 2 3" xfId="6436"/>
    <cellStyle name="Обычный 3 10 26 2 3 2 3" xfId="6437"/>
    <cellStyle name="Обычный 3 10 26 2 3 2 3 2" xfId="6438"/>
    <cellStyle name="Обычный 3 10 26 2 3 2 4" xfId="6439"/>
    <cellStyle name="Обычный 3 10 26 2 3 3" xfId="6440"/>
    <cellStyle name="Обычный 3 10 26 2 3 3 2" xfId="6441"/>
    <cellStyle name="Обычный 3 10 26 2 3 3 2 2" xfId="6442"/>
    <cellStyle name="Обычный 3 10 26 2 3 3 3" xfId="6443"/>
    <cellStyle name="Обычный 3 10 26 2 3 4" xfId="6444"/>
    <cellStyle name="Обычный 3 10 26 2 3 4 2" xfId="6445"/>
    <cellStyle name="Обычный 3 10 26 2 3 5" xfId="6446"/>
    <cellStyle name="Обычный 3 10 26 2 4" xfId="6447"/>
    <cellStyle name="Обычный 3 10 26 2 4 2" xfId="6448"/>
    <cellStyle name="Обычный 3 10 26 2 4 2 2" xfId="6449"/>
    <cellStyle name="Обычный 3 10 26 2 4 2 2 2" xfId="6450"/>
    <cellStyle name="Обычный 3 10 26 2 4 2 3" xfId="6451"/>
    <cellStyle name="Обычный 3 10 26 2 4 3" xfId="6452"/>
    <cellStyle name="Обычный 3 10 26 2 4 3 2" xfId="6453"/>
    <cellStyle name="Обычный 3 10 26 2 4 4" xfId="6454"/>
    <cellStyle name="Обычный 3 10 26 2 5" xfId="6455"/>
    <cellStyle name="Обычный 3 10 26 2 5 2" xfId="6456"/>
    <cellStyle name="Обычный 3 10 26 2 5 2 2" xfId="6457"/>
    <cellStyle name="Обычный 3 10 26 2 5 3" xfId="6458"/>
    <cellStyle name="Обычный 3 10 26 2 6" xfId="6459"/>
    <cellStyle name="Обычный 3 10 26 2 6 2" xfId="6460"/>
    <cellStyle name="Обычный 3 10 26 2 7" xfId="6461"/>
    <cellStyle name="Обычный 3 10 26 3" xfId="6462"/>
    <cellStyle name="Обычный 3 10 26 3 2" xfId="6463"/>
    <cellStyle name="Обычный 3 10 26 3 2 2" xfId="6464"/>
    <cellStyle name="Обычный 3 10 26 3 2 2 2" xfId="6465"/>
    <cellStyle name="Обычный 3 10 26 3 2 2 2 2" xfId="6466"/>
    <cellStyle name="Обычный 3 10 26 3 2 2 3" xfId="6467"/>
    <cellStyle name="Обычный 3 10 26 3 2 3" xfId="6468"/>
    <cellStyle name="Обычный 3 10 26 3 2 3 2" xfId="6469"/>
    <cellStyle name="Обычный 3 10 26 3 2 4" xfId="6470"/>
    <cellStyle name="Обычный 3 10 26 3 3" xfId="6471"/>
    <cellStyle name="Обычный 3 10 26 3 3 2" xfId="6472"/>
    <cellStyle name="Обычный 3 10 26 3 3 2 2" xfId="6473"/>
    <cellStyle name="Обычный 3 10 26 3 3 3" xfId="6474"/>
    <cellStyle name="Обычный 3 10 26 3 4" xfId="6475"/>
    <cellStyle name="Обычный 3 10 26 3 4 2" xfId="6476"/>
    <cellStyle name="Обычный 3 10 26 3 5" xfId="6477"/>
    <cellStyle name="Обычный 3 10 26 4" xfId="6478"/>
    <cellStyle name="Обычный 3 10 26 4 2" xfId="6479"/>
    <cellStyle name="Обычный 3 10 26 4 2 2" xfId="6480"/>
    <cellStyle name="Обычный 3 10 26 4 2 2 2" xfId="6481"/>
    <cellStyle name="Обычный 3 10 26 4 2 2 2 2" xfId="6482"/>
    <cellStyle name="Обычный 3 10 26 4 2 2 3" xfId="6483"/>
    <cellStyle name="Обычный 3 10 26 4 2 3" xfId="6484"/>
    <cellStyle name="Обычный 3 10 26 4 2 3 2" xfId="6485"/>
    <cellStyle name="Обычный 3 10 26 4 2 4" xfId="6486"/>
    <cellStyle name="Обычный 3 10 26 4 3" xfId="6487"/>
    <cellStyle name="Обычный 3 10 26 4 3 2" xfId="6488"/>
    <cellStyle name="Обычный 3 10 26 4 3 2 2" xfId="6489"/>
    <cellStyle name="Обычный 3 10 26 4 3 3" xfId="6490"/>
    <cellStyle name="Обычный 3 10 26 4 4" xfId="6491"/>
    <cellStyle name="Обычный 3 10 26 4 4 2" xfId="6492"/>
    <cellStyle name="Обычный 3 10 26 4 5" xfId="6493"/>
    <cellStyle name="Обычный 3 10 26 5" xfId="6494"/>
    <cellStyle name="Обычный 3 10 26 5 2" xfId="6495"/>
    <cellStyle name="Обычный 3 10 26 5 2 2" xfId="6496"/>
    <cellStyle name="Обычный 3 10 26 5 2 2 2" xfId="6497"/>
    <cellStyle name="Обычный 3 10 26 5 2 3" xfId="6498"/>
    <cellStyle name="Обычный 3 10 26 5 3" xfId="6499"/>
    <cellStyle name="Обычный 3 10 26 5 3 2" xfId="6500"/>
    <cellStyle name="Обычный 3 10 26 5 4" xfId="6501"/>
    <cellStyle name="Обычный 3 10 26 6" xfId="6502"/>
    <cellStyle name="Обычный 3 10 26 6 2" xfId="6503"/>
    <cellStyle name="Обычный 3 10 26 6 2 2" xfId="6504"/>
    <cellStyle name="Обычный 3 10 26 6 3" xfId="6505"/>
    <cellStyle name="Обычный 3 10 26 7" xfId="6506"/>
    <cellStyle name="Обычный 3 10 26 7 2" xfId="6507"/>
    <cellStyle name="Обычный 3 10 26 8" xfId="6508"/>
    <cellStyle name="Обычный 3 10 27" xfId="6509"/>
    <cellStyle name="Обычный 3 10 27 2" xfId="6510"/>
    <cellStyle name="Обычный 3 10 27 2 2" xfId="6511"/>
    <cellStyle name="Обычный 3 10 27 2 2 2" xfId="6512"/>
    <cellStyle name="Обычный 3 10 27 2 2 2 2" xfId="6513"/>
    <cellStyle name="Обычный 3 10 27 2 2 2 2 2" xfId="6514"/>
    <cellStyle name="Обычный 3 10 27 2 2 2 2 2 2" xfId="6515"/>
    <cellStyle name="Обычный 3 10 27 2 2 2 2 3" xfId="6516"/>
    <cellStyle name="Обычный 3 10 27 2 2 2 3" xfId="6517"/>
    <cellStyle name="Обычный 3 10 27 2 2 2 3 2" xfId="6518"/>
    <cellStyle name="Обычный 3 10 27 2 2 2 4" xfId="6519"/>
    <cellStyle name="Обычный 3 10 27 2 2 3" xfId="6520"/>
    <cellStyle name="Обычный 3 10 27 2 2 3 2" xfId="6521"/>
    <cellStyle name="Обычный 3 10 27 2 2 3 2 2" xfId="6522"/>
    <cellStyle name="Обычный 3 10 27 2 2 3 3" xfId="6523"/>
    <cellStyle name="Обычный 3 10 27 2 2 4" xfId="6524"/>
    <cellStyle name="Обычный 3 10 27 2 2 4 2" xfId="6525"/>
    <cellStyle name="Обычный 3 10 27 2 2 5" xfId="6526"/>
    <cellStyle name="Обычный 3 10 27 2 3" xfId="6527"/>
    <cellStyle name="Обычный 3 10 27 2 3 2" xfId="6528"/>
    <cellStyle name="Обычный 3 10 27 2 3 2 2" xfId="6529"/>
    <cellStyle name="Обычный 3 10 27 2 3 2 2 2" xfId="6530"/>
    <cellStyle name="Обычный 3 10 27 2 3 2 2 2 2" xfId="6531"/>
    <cellStyle name="Обычный 3 10 27 2 3 2 2 3" xfId="6532"/>
    <cellStyle name="Обычный 3 10 27 2 3 2 3" xfId="6533"/>
    <cellStyle name="Обычный 3 10 27 2 3 2 3 2" xfId="6534"/>
    <cellStyle name="Обычный 3 10 27 2 3 2 4" xfId="6535"/>
    <cellStyle name="Обычный 3 10 27 2 3 3" xfId="6536"/>
    <cellStyle name="Обычный 3 10 27 2 3 3 2" xfId="6537"/>
    <cellStyle name="Обычный 3 10 27 2 3 3 2 2" xfId="6538"/>
    <cellStyle name="Обычный 3 10 27 2 3 3 3" xfId="6539"/>
    <cellStyle name="Обычный 3 10 27 2 3 4" xfId="6540"/>
    <cellStyle name="Обычный 3 10 27 2 3 4 2" xfId="6541"/>
    <cellStyle name="Обычный 3 10 27 2 3 5" xfId="6542"/>
    <cellStyle name="Обычный 3 10 27 2 4" xfId="6543"/>
    <cellStyle name="Обычный 3 10 27 2 4 2" xfId="6544"/>
    <cellStyle name="Обычный 3 10 27 2 4 2 2" xfId="6545"/>
    <cellStyle name="Обычный 3 10 27 2 4 2 2 2" xfId="6546"/>
    <cellStyle name="Обычный 3 10 27 2 4 2 3" xfId="6547"/>
    <cellStyle name="Обычный 3 10 27 2 4 3" xfId="6548"/>
    <cellStyle name="Обычный 3 10 27 2 4 3 2" xfId="6549"/>
    <cellStyle name="Обычный 3 10 27 2 4 4" xfId="6550"/>
    <cellStyle name="Обычный 3 10 27 2 5" xfId="6551"/>
    <cellStyle name="Обычный 3 10 27 2 5 2" xfId="6552"/>
    <cellStyle name="Обычный 3 10 27 2 5 2 2" xfId="6553"/>
    <cellStyle name="Обычный 3 10 27 2 5 3" xfId="6554"/>
    <cellStyle name="Обычный 3 10 27 2 6" xfId="6555"/>
    <cellStyle name="Обычный 3 10 27 2 6 2" xfId="6556"/>
    <cellStyle name="Обычный 3 10 27 2 7" xfId="6557"/>
    <cellStyle name="Обычный 3 10 27 3" xfId="6558"/>
    <cellStyle name="Обычный 3 10 27 3 2" xfId="6559"/>
    <cellStyle name="Обычный 3 10 27 3 2 2" xfId="6560"/>
    <cellStyle name="Обычный 3 10 27 3 2 2 2" xfId="6561"/>
    <cellStyle name="Обычный 3 10 27 3 2 2 2 2" xfId="6562"/>
    <cellStyle name="Обычный 3 10 27 3 2 2 3" xfId="6563"/>
    <cellStyle name="Обычный 3 10 27 3 2 3" xfId="6564"/>
    <cellStyle name="Обычный 3 10 27 3 2 3 2" xfId="6565"/>
    <cellStyle name="Обычный 3 10 27 3 2 4" xfId="6566"/>
    <cellStyle name="Обычный 3 10 27 3 3" xfId="6567"/>
    <cellStyle name="Обычный 3 10 27 3 3 2" xfId="6568"/>
    <cellStyle name="Обычный 3 10 27 3 3 2 2" xfId="6569"/>
    <cellStyle name="Обычный 3 10 27 3 3 3" xfId="6570"/>
    <cellStyle name="Обычный 3 10 27 3 4" xfId="6571"/>
    <cellStyle name="Обычный 3 10 27 3 4 2" xfId="6572"/>
    <cellStyle name="Обычный 3 10 27 3 5" xfId="6573"/>
    <cellStyle name="Обычный 3 10 27 4" xfId="6574"/>
    <cellStyle name="Обычный 3 10 27 4 2" xfId="6575"/>
    <cellStyle name="Обычный 3 10 27 4 2 2" xfId="6576"/>
    <cellStyle name="Обычный 3 10 27 4 2 2 2" xfId="6577"/>
    <cellStyle name="Обычный 3 10 27 4 2 2 2 2" xfId="6578"/>
    <cellStyle name="Обычный 3 10 27 4 2 2 3" xfId="6579"/>
    <cellStyle name="Обычный 3 10 27 4 2 3" xfId="6580"/>
    <cellStyle name="Обычный 3 10 27 4 2 3 2" xfId="6581"/>
    <cellStyle name="Обычный 3 10 27 4 2 4" xfId="6582"/>
    <cellStyle name="Обычный 3 10 27 4 3" xfId="6583"/>
    <cellStyle name="Обычный 3 10 27 4 3 2" xfId="6584"/>
    <cellStyle name="Обычный 3 10 27 4 3 2 2" xfId="6585"/>
    <cellStyle name="Обычный 3 10 27 4 3 3" xfId="6586"/>
    <cellStyle name="Обычный 3 10 27 4 4" xfId="6587"/>
    <cellStyle name="Обычный 3 10 27 4 4 2" xfId="6588"/>
    <cellStyle name="Обычный 3 10 27 4 5" xfId="6589"/>
    <cellStyle name="Обычный 3 10 27 5" xfId="6590"/>
    <cellStyle name="Обычный 3 10 27 5 2" xfId="6591"/>
    <cellStyle name="Обычный 3 10 27 5 2 2" xfId="6592"/>
    <cellStyle name="Обычный 3 10 27 5 2 2 2" xfId="6593"/>
    <cellStyle name="Обычный 3 10 27 5 2 3" xfId="6594"/>
    <cellStyle name="Обычный 3 10 27 5 3" xfId="6595"/>
    <cellStyle name="Обычный 3 10 27 5 3 2" xfId="6596"/>
    <cellStyle name="Обычный 3 10 27 5 4" xfId="6597"/>
    <cellStyle name="Обычный 3 10 27 6" xfId="6598"/>
    <cellStyle name="Обычный 3 10 27 6 2" xfId="6599"/>
    <cellStyle name="Обычный 3 10 27 6 2 2" xfId="6600"/>
    <cellStyle name="Обычный 3 10 27 6 3" xfId="6601"/>
    <cellStyle name="Обычный 3 10 27 7" xfId="6602"/>
    <cellStyle name="Обычный 3 10 27 7 2" xfId="6603"/>
    <cellStyle name="Обычный 3 10 27 8" xfId="6604"/>
    <cellStyle name="Обычный 3 10 28" xfId="6605"/>
    <cellStyle name="Обычный 3 10 28 2" xfId="6606"/>
    <cellStyle name="Обычный 3 10 28 2 2" xfId="6607"/>
    <cellStyle name="Обычный 3 10 28 2 2 2" xfId="6608"/>
    <cellStyle name="Обычный 3 10 28 2 2 2 2" xfId="6609"/>
    <cellStyle name="Обычный 3 10 28 2 2 2 2 2" xfId="6610"/>
    <cellStyle name="Обычный 3 10 28 2 2 2 2 2 2" xfId="6611"/>
    <cellStyle name="Обычный 3 10 28 2 2 2 2 3" xfId="6612"/>
    <cellStyle name="Обычный 3 10 28 2 2 2 3" xfId="6613"/>
    <cellStyle name="Обычный 3 10 28 2 2 2 3 2" xfId="6614"/>
    <cellStyle name="Обычный 3 10 28 2 2 2 4" xfId="6615"/>
    <cellStyle name="Обычный 3 10 28 2 2 3" xfId="6616"/>
    <cellStyle name="Обычный 3 10 28 2 2 3 2" xfId="6617"/>
    <cellStyle name="Обычный 3 10 28 2 2 3 2 2" xfId="6618"/>
    <cellStyle name="Обычный 3 10 28 2 2 3 3" xfId="6619"/>
    <cellStyle name="Обычный 3 10 28 2 2 4" xfId="6620"/>
    <cellStyle name="Обычный 3 10 28 2 2 4 2" xfId="6621"/>
    <cellStyle name="Обычный 3 10 28 2 2 5" xfId="6622"/>
    <cellStyle name="Обычный 3 10 28 2 3" xfId="6623"/>
    <cellStyle name="Обычный 3 10 28 2 3 2" xfId="6624"/>
    <cellStyle name="Обычный 3 10 28 2 3 2 2" xfId="6625"/>
    <cellStyle name="Обычный 3 10 28 2 3 2 2 2" xfId="6626"/>
    <cellStyle name="Обычный 3 10 28 2 3 2 2 2 2" xfId="6627"/>
    <cellStyle name="Обычный 3 10 28 2 3 2 2 3" xfId="6628"/>
    <cellStyle name="Обычный 3 10 28 2 3 2 3" xfId="6629"/>
    <cellStyle name="Обычный 3 10 28 2 3 2 3 2" xfId="6630"/>
    <cellStyle name="Обычный 3 10 28 2 3 2 4" xfId="6631"/>
    <cellStyle name="Обычный 3 10 28 2 3 3" xfId="6632"/>
    <cellStyle name="Обычный 3 10 28 2 3 3 2" xfId="6633"/>
    <cellStyle name="Обычный 3 10 28 2 3 3 2 2" xfId="6634"/>
    <cellStyle name="Обычный 3 10 28 2 3 3 3" xfId="6635"/>
    <cellStyle name="Обычный 3 10 28 2 3 4" xfId="6636"/>
    <cellStyle name="Обычный 3 10 28 2 3 4 2" xfId="6637"/>
    <cellStyle name="Обычный 3 10 28 2 3 5" xfId="6638"/>
    <cellStyle name="Обычный 3 10 28 2 4" xfId="6639"/>
    <cellStyle name="Обычный 3 10 28 2 4 2" xfId="6640"/>
    <cellStyle name="Обычный 3 10 28 2 4 2 2" xfId="6641"/>
    <cellStyle name="Обычный 3 10 28 2 4 2 2 2" xfId="6642"/>
    <cellStyle name="Обычный 3 10 28 2 4 2 3" xfId="6643"/>
    <cellStyle name="Обычный 3 10 28 2 4 3" xfId="6644"/>
    <cellStyle name="Обычный 3 10 28 2 4 3 2" xfId="6645"/>
    <cellStyle name="Обычный 3 10 28 2 4 4" xfId="6646"/>
    <cellStyle name="Обычный 3 10 28 2 5" xfId="6647"/>
    <cellStyle name="Обычный 3 10 28 2 5 2" xfId="6648"/>
    <cellStyle name="Обычный 3 10 28 2 5 2 2" xfId="6649"/>
    <cellStyle name="Обычный 3 10 28 2 5 3" xfId="6650"/>
    <cellStyle name="Обычный 3 10 28 2 6" xfId="6651"/>
    <cellStyle name="Обычный 3 10 28 2 6 2" xfId="6652"/>
    <cellStyle name="Обычный 3 10 28 2 7" xfId="6653"/>
    <cellStyle name="Обычный 3 10 28 3" xfId="6654"/>
    <cellStyle name="Обычный 3 10 28 3 2" xfId="6655"/>
    <cellStyle name="Обычный 3 10 28 3 2 2" xfId="6656"/>
    <cellStyle name="Обычный 3 10 28 3 2 2 2" xfId="6657"/>
    <cellStyle name="Обычный 3 10 28 3 2 2 2 2" xfId="6658"/>
    <cellStyle name="Обычный 3 10 28 3 2 2 3" xfId="6659"/>
    <cellStyle name="Обычный 3 10 28 3 2 3" xfId="6660"/>
    <cellStyle name="Обычный 3 10 28 3 2 3 2" xfId="6661"/>
    <cellStyle name="Обычный 3 10 28 3 2 4" xfId="6662"/>
    <cellStyle name="Обычный 3 10 28 3 3" xfId="6663"/>
    <cellStyle name="Обычный 3 10 28 3 3 2" xfId="6664"/>
    <cellStyle name="Обычный 3 10 28 3 3 2 2" xfId="6665"/>
    <cellStyle name="Обычный 3 10 28 3 3 3" xfId="6666"/>
    <cellStyle name="Обычный 3 10 28 3 4" xfId="6667"/>
    <cellStyle name="Обычный 3 10 28 3 4 2" xfId="6668"/>
    <cellStyle name="Обычный 3 10 28 3 5" xfId="6669"/>
    <cellStyle name="Обычный 3 10 28 4" xfId="6670"/>
    <cellStyle name="Обычный 3 10 28 4 2" xfId="6671"/>
    <cellStyle name="Обычный 3 10 28 4 2 2" xfId="6672"/>
    <cellStyle name="Обычный 3 10 28 4 2 2 2" xfId="6673"/>
    <cellStyle name="Обычный 3 10 28 4 2 2 2 2" xfId="6674"/>
    <cellStyle name="Обычный 3 10 28 4 2 2 3" xfId="6675"/>
    <cellStyle name="Обычный 3 10 28 4 2 3" xfId="6676"/>
    <cellStyle name="Обычный 3 10 28 4 2 3 2" xfId="6677"/>
    <cellStyle name="Обычный 3 10 28 4 2 4" xfId="6678"/>
    <cellStyle name="Обычный 3 10 28 4 3" xfId="6679"/>
    <cellStyle name="Обычный 3 10 28 4 3 2" xfId="6680"/>
    <cellStyle name="Обычный 3 10 28 4 3 2 2" xfId="6681"/>
    <cellStyle name="Обычный 3 10 28 4 3 3" xfId="6682"/>
    <cellStyle name="Обычный 3 10 28 4 4" xfId="6683"/>
    <cellStyle name="Обычный 3 10 28 4 4 2" xfId="6684"/>
    <cellStyle name="Обычный 3 10 28 4 5" xfId="6685"/>
    <cellStyle name="Обычный 3 10 28 5" xfId="6686"/>
    <cellStyle name="Обычный 3 10 28 5 2" xfId="6687"/>
    <cellStyle name="Обычный 3 10 28 5 2 2" xfId="6688"/>
    <cellStyle name="Обычный 3 10 28 5 2 2 2" xfId="6689"/>
    <cellStyle name="Обычный 3 10 28 5 2 3" xfId="6690"/>
    <cellStyle name="Обычный 3 10 28 5 3" xfId="6691"/>
    <cellStyle name="Обычный 3 10 28 5 3 2" xfId="6692"/>
    <cellStyle name="Обычный 3 10 28 5 4" xfId="6693"/>
    <cellStyle name="Обычный 3 10 28 6" xfId="6694"/>
    <cellStyle name="Обычный 3 10 28 6 2" xfId="6695"/>
    <cellStyle name="Обычный 3 10 28 6 2 2" xfId="6696"/>
    <cellStyle name="Обычный 3 10 28 6 3" xfId="6697"/>
    <cellStyle name="Обычный 3 10 28 7" xfId="6698"/>
    <cellStyle name="Обычный 3 10 28 7 2" xfId="6699"/>
    <cellStyle name="Обычный 3 10 28 8" xfId="6700"/>
    <cellStyle name="Обычный 3 10 29" xfId="6701"/>
    <cellStyle name="Обычный 3 10 29 2" xfId="6702"/>
    <cellStyle name="Обычный 3 10 29 2 2" xfId="6703"/>
    <cellStyle name="Обычный 3 10 29 2 2 2" xfId="6704"/>
    <cellStyle name="Обычный 3 10 29 2 2 2 2" xfId="6705"/>
    <cellStyle name="Обычный 3 10 29 2 2 2 2 2" xfId="6706"/>
    <cellStyle name="Обычный 3 10 29 2 2 2 2 2 2" xfId="6707"/>
    <cellStyle name="Обычный 3 10 29 2 2 2 2 3" xfId="6708"/>
    <cellStyle name="Обычный 3 10 29 2 2 2 3" xfId="6709"/>
    <cellStyle name="Обычный 3 10 29 2 2 2 3 2" xfId="6710"/>
    <cellStyle name="Обычный 3 10 29 2 2 2 4" xfId="6711"/>
    <cellStyle name="Обычный 3 10 29 2 2 3" xfId="6712"/>
    <cellStyle name="Обычный 3 10 29 2 2 3 2" xfId="6713"/>
    <cellStyle name="Обычный 3 10 29 2 2 3 2 2" xfId="6714"/>
    <cellStyle name="Обычный 3 10 29 2 2 3 3" xfId="6715"/>
    <cellStyle name="Обычный 3 10 29 2 2 4" xfId="6716"/>
    <cellStyle name="Обычный 3 10 29 2 2 4 2" xfId="6717"/>
    <cellStyle name="Обычный 3 10 29 2 2 5" xfId="6718"/>
    <cellStyle name="Обычный 3 10 29 2 3" xfId="6719"/>
    <cellStyle name="Обычный 3 10 29 2 3 2" xfId="6720"/>
    <cellStyle name="Обычный 3 10 29 2 3 2 2" xfId="6721"/>
    <cellStyle name="Обычный 3 10 29 2 3 2 2 2" xfId="6722"/>
    <cellStyle name="Обычный 3 10 29 2 3 2 2 2 2" xfId="6723"/>
    <cellStyle name="Обычный 3 10 29 2 3 2 2 3" xfId="6724"/>
    <cellStyle name="Обычный 3 10 29 2 3 2 3" xfId="6725"/>
    <cellStyle name="Обычный 3 10 29 2 3 2 3 2" xfId="6726"/>
    <cellStyle name="Обычный 3 10 29 2 3 2 4" xfId="6727"/>
    <cellStyle name="Обычный 3 10 29 2 3 3" xfId="6728"/>
    <cellStyle name="Обычный 3 10 29 2 3 3 2" xfId="6729"/>
    <cellStyle name="Обычный 3 10 29 2 3 3 2 2" xfId="6730"/>
    <cellStyle name="Обычный 3 10 29 2 3 3 3" xfId="6731"/>
    <cellStyle name="Обычный 3 10 29 2 3 4" xfId="6732"/>
    <cellStyle name="Обычный 3 10 29 2 3 4 2" xfId="6733"/>
    <cellStyle name="Обычный 3 10 29 2 3 5" xfId="6734"/>
    <cellStyle name="Обычный 3 10 29 2 4" xfId="6735"/>
    <cellStyle name="Обычный 3 10 29 2 4 2" xfId="6736"/>
    <cellStyle name="Обычный 3 10 29 2 4 2 2" xfId="6737"/>
    <cellStyle name="Обычный 3 10 29 2 4 2 2 2" xfId="6738"/>
    <cellStyle name="Обычный 3 10 29 2 4 2 3" xfId="6739"/>
    <cellStyle name="Обычный 3 10 29 2 4 3" xfId="6740"/>
    <cellStyle name="Обычный 3 10 29 2 4 3 2" xfId="6741"/>
    <cellStyle name="Обычный 3 10 29 2 4 4" xfId="6742"/>
    <cellStyle name="Обычный 3 10 29 2 5" xfId="6743"/>
    <cellStyle name="Обычный 3 10 29 2 5 2" xfId="6744"/>
    <cellStyle name="Обычный 3 10 29 2 5 2 2" xfId="6745"/>
    <cellStyle name="Обычный 3 10 29 2 5 3" xfId="6746"/>
    <cellStyle name="Обычный 3 10 29 2 6" xfId="6747"/>
    <cellStyle name="Обычный 3 10 29 2 6 2" xfId="6748"/>
    <cellStyle name="Обычный 3 10 29 2 7" xfId="6749"/>
    <cellStyle name="Обычный 3 10 29 3" xfId="6750"/>
    <cellStyle name="Обычный 3 10 29 3 2" xfId="6751"/>
    <cellStyle name="Обычный 3 10 29 3 2 2" xfId="6752"/>
    <cellStyle name="Обычный 3 10 29 3 2 2 2" xfId="6753"/>
    <cellStyle name="Обычный 3 10 29 3 2 2 2 2" xfId="6754"/>
    <cellStyle name="Обычный 3 10 29 3 2 2 3" xfId="6755"/>
    <cellStyle name="Обычный 3 10 29 3 2 3" xfId="6756"/>
    <cellStyle name="Обычный 3 10 29 3 2 3 2" xfId="6757"/>
    <cellStyle name="Обычный 3 10 29 3 2 4" xfId="6758"/>
    <cellStyle name="Обычный 3 10 29 3 3" xfId="6759"/>
    <cellStyle name="Обычный 3 10 29 3 3 2" xfId="6760"/>
    <cellStyle name="Обычный 3 10 29 3 3 2 2" xfId="6761"/>
    <cellStyle name="Обычный 3 10 29 3 3 3" xfId="6762"/>
    <cellStyle name="Обычный 3 10 29 3 4" xfId="6763"/>
    <cellStyle name="Обычный 3 10 29 3 4 2" xfId="6764"/>
    <cellStyle name="Обычный 3 10 29 3 5" xfId="6765"/>
    <cellStyle name="Обычный 3 10 29 4" xfId="6766"/>
    <cellStyle name="Обычный 3 10 29 4 2" xfId="6767"/>
    <cellStyle name="Обычный 3 10 29 4 2 2" xfId="6768"/>
    <cellStyle name="Обычный 3 10 29 4 2 2 2" xfId="6769"/>
    <cellStyle name="Обычный 3 10 29 4 2 2 2 2" xfId="6770"/>
    <cellStyle name="Обычный 3 10 29 4 2 2 3" xfId="6771"/>
    <cellStyle name="Обычный 3 10 29 4 2 3" xfId="6772"/>
    <cellStyle name="Обычный 3 10 29 4 2 3 2" xfId="6773"/>
    <cellStyle name="Обычный 3 10 29 4 2 4" xfId="6774"/>
    <cellStyle name="Обычный 3 10 29 4 3" xfId="6775"/>
    <cellStyle name="Обычный 3 10 29 4 3 2" xfId="6776"/>
    <cellStyle name="Обычный 3 10 29 4 3 2 2" xfId="6777"/>
    <cellStyle name="Обычный 3 10 29 4 3 3" xfId="6778"/>
    <cellStyle name="Обычный 3 10 29 4 4" xfId="6779"/>
    <cellStyle name="Обычный 3 10 29 4 4 2" xfId="6780"/>
    <cellStyle name="Обычный 3 10 29 4 5" xfId="6781"/>
    <cellStyle name="Обычный 3 10 29 5" xfId="6782"/>
    <cellStyle name="Обычный 3 10 29 5 2" xfId="6783"/>
    <cellStyle name="Обычный 3 10 29 5 2 2" xfId="6784"/>
    <cellStyle name="Обычный 3 10 29 5 2 2 2" xfId="6785"/>
    <cellStyle name="Обычный 3 10 29 5 2 3" xfId="6786"/>
    <cellStyle name="Обычный 3 10 29 5 3" xfId="6787"/>
    <cellStyle name="Обычный 3 10 29 5 3 2" xfId="6788"/>
    <cellStyle name="Обычный 3 10 29 5 4" xfId="6789"/>
    <cellStyle name="Обычный 3 10 29 6" xfId="6790"/>
    <cellStyle name="Обычный 3 10 29 6 2" xfId="6791"/>
    <cellStyle name="Обычный 3 10 29 6 2 2" xfId="6792"/>
    <cellStyle name="Обычный 3 10 29 6 3" xfId="6793"/>
    <cellStyle name="Обычный 3 10 29 7" xfId="6794"/>
    <cellStyle name="Обычный 3 10 29 7 2" xfId="6795"/>
    <cellStyle name="Обычный 3 10 29 8" xfId="6796"/>
    <cellStyle name="Обычный 3 10 3" xfId="6797"/>
    <cellStyle name="Обычный 3 10 3 2" xfId="6798"/>
    <cellStyle name="Обычный 3 10 3 2 2" xfId="6799"/>
    <cellStyle name="Обычный 3 10 3 2 2 2" xfId="6800"/>
    <cellStyle name="Обычный 3 10 3 2 2 2 2" xfId="6801"/>
    <cellStyle name="Обычный 3 10 3 2 2 2 2 2" xfId="6802"/>
    <cellStyle name="Обычный 3 10 3 2 2 2 2 2 2" xfId="6803"/>
    <cellStyle name="Обычный 3 10 3 2 2 2 2 3" xfId="6804"/>
    <cellStyle name="Обычный 3 10 3 2 2 2 3" xfId="6805"/>
    <cellStyle name="Обычный 3 10 3 2 2 2 3 2" xfId="6806"/>
    <cellStyle name="Обычный 3 10 3 2 2 2 4" xfId="6807"/>
    <cellStyle name="Обычный 3 10 3 2 2 3" xfId="6808"/>
    <cellStyle name="Обычный 3 10 3 2 2 3 2" xfId="6809"/>
    <cellStyle name="Обычный 3 10 3 2 2 3 2 2" xfId="6810"/>
    <cellStyle name="Обычный 3 10 3 2 2 3 3" xfId="6811"/>
    <cellStyle name="Обычный 3 10 3 2 2 4" xfId="6812"/>
    <cellStyle name="Обычный 3 10 3 2 2 4 2" xfId="6813"/>
    <cellStyle name="Обычный 3 10 3 2 2 5" xfId="6814"/>
    <cellStyle name="Обычный 3 10 3 2 3" xfId="6815"/>
    <cellStyle name="Обычный 3 10 3 2 3 2" xfId="6816"/>
    <cellStyle name="Обычный 3 10 3 2 3 2 2" xfId="6817"/>
    <cellStyle name="Обычный 3 10 3 2 3 2 2 2" xfId="6818"/>
    <cellStyle name="Обычный 3 10 3 2 3 2 2 2 2" xfId="6819"/>
    <cellStyle name="Обычный 3 10 3 2 3 2 2 3" xfId="6820"/>
    <cellStyle name="Обычный 3 10 3 2 3 2 3" xfId="6821"/>
    <cellStyle name="Обычный 3 10 3 2 3 2 3 2" xfId="6822"/>
    <cellStyle name="Обычный 3 10 3 2 3 2 4" xfId="6823"/>
    <cellStyle name="Обычный 3 10 3 2 3 3" xfId="6824"/>
    <cellStyle name="Обычный 3 10 3 2 3 3 2" xfId="6825"/>
    <cellStyle name="Обычный 3 10 3 2 3 3 2 2" xfId="6826"/>
    <cellStyle name="Обычный 3 10 3 2 3 3 3" xfId="6827"/>
    <cellStyle name="Обычный 3 10 3 2 3 4" xfId="6828"/>
    <cellStyle name="Обычный 3 10 3 2 3 4 2" xfId="6829"/>
    <cellStyle name="Обычный 3 10 3 2 3 5" xfId="6830"/>
    <cellStyle name="Обычный 3 10 3 2 4" xfId="6831"/>
    <cellStyle name="Обычный 3 10 3 2 4 2" xfId="6832"/>
    <cellStyle name="Обычный 3 10 3 2 4 2 2" xfId="6833"/>
    <cellStyle name="Обычный 3 10 3 2 4 2 2 2" xfId="6834"/>
    <cellStyle name="Обычный 3 10 3 2 4 2 3" xfId="6835"/>
    <cellStyle name="Обычный 3 10 3 2 4 3" xfId="6836"/>
    <cellStyle name="Обычный 3 10 3 2 4 3 2" xfId="6837"/>
    <cellStyle name="Обычный 3 10 3 2 4 4" xfId="6838"/>
    <cellStyle name="Обычный 3 10 3 2 5" xfId="6839"/>
    <cellStyle name="Обычный 3 10 3 2 5 2" xfId="6840"/>
    <cellStyle name="Обычный 3 10 3 2 5 2 2" xfId="6841"/>
    <cellStyle name="Обычный 3 10 3 2 5 3" xfId="6842"/>
    <cellStyle name="Обычный 3 10 3 2 6" xfId="6843"/>
    <cellStyle name="Обычный 3 10 3 2 6 2" xfId="6844"/>
    <cellStyle name="Обычный 3 10 3 2 7" xfId="6845"/>
    <cellStyle name="Обычный 3 10 3 3" xfId="6846"/>
    <cellStyle name="Обычный 3 10 3 3 2" xfId="6847"/>
    <cellStyle name="Обычный 3 10 3 3 2 2" xfId="6848"/>
    <cellStyle name="Обычный 3 10 3 3 2 2 2" xfId="6849"/>
    <cellStyle name="Обычный 3 10 3 3 2 2 2 2" xfId="6850"/>
    <cellStyle name="Обычный 3 10 3 3 2 2 3" xfId="6851"/>
    <cellStyle name="Обычный 3 10 3 3 2 3" xfId="6852"/>
    <cellStyle name="Обычный 3 10 3 3 2 3 2" xfId="6853"/>
    <cellStyle name="Обычный 3 10 3 3 2 4" xfId="6854"/>
    <cellStyle name="Обычный 3 10 3 3 3" xfId="6855"/>
    <cellStyle name="Обычный 3 10 3 3 3 2" xfId="6856"/>
    <cellStyle name="Обычный 3 10 3 3 3 2 2" xfId="6857"/>
    <cellStyle name="Обычный 3 10 3 3 3 3" xfId="6858"/>
    <cellStyle name="Обычный 3 10 3 3 4" xfId="6859"/>
    <cellStyle name="Обычный 3 10 3 3 4 2" xfId="6860"/>
    <cellStyle name="Обычный 3 10 3 3 5" xfId="6861"/>
    <cellStyle name="Обычный 3 10 3 4" xfId="6862"/>
    <cellStyle name="Обычный 3 10 3 4 2" xfId="6863"/>
    <cellStyle name="Обычный 3 10 3 4 2 2" xfId="6864"/>
    <cellStyle name="Обычный 3 10 3 4 2 2 2" xfId="6865"/>
    <cellStyle name="Обычный 3 10 3 4 2 2 2 2" xfId="6866"/>
    <cellStyle name="Обычный 3 10 3 4 2 2 3" xfId="6867"/>
    <cellStyle name="Обычный 3 10 3 4 2 3" xfId="6868"/>
    <cellStyle name="Обычный 3 10 3 4 2 3 2" xfId="6869"/>
    <cellStyle name="Обычный 3 10 3 4 2 4" xfId="6870"/>
    <cellStyle name="Обычный 3 10 3 4 3" xfId="6871"/>
    <cellStyle name="Обычный 3 10 3 4 3 2" xfId="6872"/>
    <cellStyle name="Обычный 3 10 3 4 3 2 2" xfId="6873"/>
    <cellStyle name="Обычный 3 10 3 4 3 3" xfId="6874"/>
    <cellStyle name="Обычный 3 10 3 4 4" xfId="6875"/>
    <cellStyle name="Обычный 3 10 3 4 4 2" xfId="6876"/>
    <cellStyle name="Обычный 3 10 3 4 5" xfId="6877"/>
    <cellStyle name="Обычный 3 10 3 5" xfId="6878"/>
    <cellStyle name="Обычный 3 10 3 5 2" xfId="6879"/>
    <cellStyle name="Обычный 3 10 3 5 2 2" xfId="6880"/>
    <cellStyle name="Обычный 3 10 3 5 2 2 2" xfId="6881"/>
    <cellStyle name="Обычный 3 10 3 5 2 3" xfId="6882"/>
    <cellStyle name="Обычный 3 10 3 5 3" xfId="6883"/>
    <cellStyle name="Обычный 3 10 3 5 3 2" xfId="6884"/>
    <cellStyle name="Обычный 3 10 3 5 4" xfId="6885"/>
    <cellStyle name="Обычный 3 10 3 6" xfId="6886"/>
    <cellStyle name="Обычный 3 10 3 6 2" xfId="6887"/>
    <cellStyle name="Обычный 3 10 3 6 2 2" xfId="6888"/>
    <cellStyle name="Обычный 3 10 3 6 3" xfId="6889"/>
    <cellStyle name="Обычный 3 10 3 7" xfId="6890"/>
    <cellStyle name="Обычный 3 10 3 7 2" xfId="6891"/>
    <cellStyle name="Обычный 3 10 3 8" xfId="6892"/>
    <cellStyle name="Обычный 3 10 30" xfId="6893"/>
    <cellStyle name="Обычный 3 10 30 2" xfId="6894"/>
    <cellStyle name="Обычный 3 10 30 2 2" xfId="6895"/>
    <cellStyle name="Обычный 3 10 30 2 2 2" xfId="6896"/>
    <cellStyle name="Обычный 3 10 30 2 2 2 2" xfId="6897"/>
    <cellStyle name="Обычный 3 10 30 2 2 2 2 2" xfId="6898"/>
    <cellStyle name="Обычный 3 10 30 2 2 2 2 2 2" xfId="6899"/>
    <cellStyle name="Обычный 3 10 30 2 2 2 2 3" xfId="6900"/>
    <cellStyle name="Обычный 3 10 30 2 2 2 3" xfId="6901"/>
    <cellStyle name="Обычный 3 10 30 2 2 2 3 2" xfId="6902"/>
    <cellStyle name="Обычный 3 10 30 2 2 2 4" xfId="6903"/>
    <cellStyle name="Обычный 3 10 30 2 2 3" xfId="6904"/>
    <cellStyle name="Обычный 3 10 30 2 2 3 2" xfId="6905"/>
    <cellStyle name="Обычный 3 10 30 2 2 3 2 2" xfId="6906"/>
    <cellStyle name="Обычный 3 10 30 2 2 3 3" xfId="6907"/>
    <cellStyle name="Обычный 3 10 30 2 2 4" xfId="6908"/>
    <cellStyle name="Обычный 3 10 30 2 2 4 2" xfId="6909"/>
    <cellStyle name="Обычный 3 10 30 2 2 5" xfId="6910"/>
    <cellStyle name="Обычный 3 10 30 2 3" xfId="6911"/>
    <cellStyle name="Обычный 3 10 30 2 3 2" xfId="6912"/>
    <cellStyle name="Обычный 3 10 30 2 3 2 2" xfId="6913"/>
    <cellStyle name="Обычный 3 10 30 2 3 2 2 2" xfId="6914"/>
    <cellStyle name="Обычный 3 10 30 2 3 2 2 2 2" xfId="6915"/>
    <cellStyle name="Обычный 3 10 30 2 3 2 2 3" xfId="6916"/>
    <cellStyle name="Обычный 3 10 30 2 3 2 3" xfId="6917"/>
    <cellStyle name="Обычный 3 10 30 2 3 2 3 2" xfId="6918"/>
    <cellStyle name="Обычный 3 10 30 2 3 2 4" xfId="6919"/>
    <cellStyle name="Обычный 3 10 30 2 3 3" xfId="6920"/>
    <cellStyle name="Обычный 3 10 30 2 3 3 2" xfId="6921"/>
    <cellStyle name="Обычный 3 10 30 2 3 3 2 2" xfId="6922"/>
    <cellStyle name="Обычный 3 10 30 2 3 3 3" xfId="6923"/>
    <cellStyle name="Обычный 3 10 30 2 3 4" xfId="6924"/>
    <cellStyle name="Обычный 3 10 30 2 3 4 2" xfId="6925"/>
    <cellStyle name="Обычный 3 10 30 2 3 5" xfId="6926"/>
    <cellStyle name="Обычный 3 10 30 2 4" xfId="6927"/>
    <cellStyle name="Обычный 3 10 30 2 4 2" xfId="6928"/>
    <cellStyle name="Обычный 3 10 30 2 4 2 2" xfId="6929"/>
    <cellStyle name="Обычный 3 10 30 2 4 2 2 2" xfId="6930"/>
    <cellStyle name="Обычный 3 10 30 2 4 2 3" xfId="6931"/>
    <cellStyle name="Обычный 3 10 30 2 4 3" xfId="6932"/>
    <cellStyle name="Обычный 3 10 30 2 4 3 2" xfId="6933"/>
    <cellStyle name="Обычный 3 10 30 2 4 4" xfId="6934"/>
    <cellStyle name="Обычный 3 10 30 2 5" xfId="6935"/>
    <cellStyle name="Обычный 3 10 30 2 5 2" xfId="6936"/>
    <cellStyle name="Обычный 3 10 30 2 5 2 2" xfId="6937"/>
    <cellStyle name="Обычный 3 10 30 2 5 3" xfId="6938"/>
    <cellStyle name="Обычный 3 10 30 2 6" xfId="6939"/>
    <cellStyle name="Обычный 3 10 30 2 6 2" xfId="6940"/>
    <cellStyle name="Обычный 3 10 30 2 7" xfId="6941"/>
    <cellStyle name="Обычный 3 10 30 3" xfId="6942"/>
    <cellStyle name="Обычный 3 10 30 3 2" xfId="6943"/>
    <cellStyle name="Обычный 3 10 30 3 2 2" xfId="6944"/>
    <cellStyle name="Обычный 3 10 30 3 2 2 2" xfId="6945"/>
    <cellStyle name="Обычный 3 10 30 3 2 2 2 2" xfId="6946"/>
    <cellStyle name="Обычный 3 10 30 3 2 2 3" xfId="6947"/>
    <cellStyle name="Обычный 3 10 30 3 2 3" xfId="6948"/>
    <cellStyle name="Обычный 3 10 30 3 2 3 2" xfId="6949"/>
    <cellStyle name="Обычный 3 10 30 3 2 4" xfId="6950"/>
    <cellStyle name="Обычный 3 10 30 3 3" xfId="6951"/>
    <cellStyle name="Обычный 3 10 30 3 3 2" xfId="6952"/>
    <cellStyle name="Обычный 3 10 30 3 3 2 2" xfId="6953"/>
    <cellStyle name="Обычный 3 10 30 3 3 3" xfId="6954"/>
    <cellStyle name="Обычный 3 10 30 3 4" xfId="6955"/>
    <cellStyle name="Обычный 3 10 30 3 4 2" xfId="6956"/>
    <cellStyle name="Обычный 3 10 30 3 5" xfId="6957"/>
    <cellStyle name="Обычный 3 10 30 4" xfId="6958"/>
    <cellStyle name="Обычный 3 10 30 4 2" xfId="6959"/>
    <cellStyle name="Обычный 3 10 30 4 2 2" xfId="6960"/>
    <cellStyle name="Обычный 3 10 30 4 2 2 2" xfId="6961"/>
    <cellStyle name="Обычный 3 10 30 4 2 2 2 2" xfId="6962"/>
    <cellStyle name="Обычный 3 10 30 4 2 2 3" xfId="6963"/>
    <cellStyle name="Обычный 3 10 30 4 2 3" xfId="6964"/>
    <cellStyle name="Обычный 3 10 30 4 2 3 2" xfId="6965"/>
    <cellStyle name="Обычный 3 10 30 4 2 4" xfId="6966"/>
    <cellStyle name="Обычный 3 10 30 4 3" xfId="6967"/>
    <cellStyle name="Обычный 3 10 30 4 3 2" xfId="6968"/>
    <cellStyle name="Обычный 3 10 30 4 3 2 2" xfId="6969"/>
    <cellStyle name="Обычный 3 10 30 4 3 3" xfId="6970"/>
    <cellStyle name="Обычный 3 10 30 4 4" xfId="6971"/>
    <cellStyle name="Обычный 3 10 30 4 4 2" xfId="6972"/>
    <cellStyle name="Обычный 3 10 30 4 5" xfId="6973"/>
    <cellStyle name="Обычный 3 10 30 5" xfId="6974"/>
    <cellStyle name="Обычный 3 10 30 5 2" xfId="6975"/>
    <cellStyle name="Обычный 3 10 30 5 2 2" xfId="6976"/>
    <cellStyle name="Обычный 3 10 30 5 2 2 2" xfId="6977"/>
    <cellStyle name="Обычный 3 10 30 5 2 3" xfId="6978"/>
    <cellStyle name="Обычный 3 10 30 5 3" xfId="6979"/>
    <cellStyle name="Обычный 3 10 30 5 3 2" xfId="6980"/>
    <cellStyle name="Обычный 3 10 30 5 4" xfId="6981"/>
    <cellStyle name="Обычный 3 10 30 6" xfId="6982"/>
    <cellStyle name="Обычный 3 10 30 6 2" xfId="6983"/>
    <cellStyle name="Обычный 3 10 30 6 2 2" xfId="6984"/>
    <cellStyle name="Обычный 3 10 30 6 3" xfId="6985"/>
    <cellStyle name="Обычный 3 10 30 7" xfId="6986"/>
    <cellStyle name="Обычный 3 10 30 7 2" xfId="6987"/>
    <cellStyle name="Обычный 3 10 30 8" xfId="6988"/>
    <cellStyle name="Обычный 3 10 31" xfId="6989"/>
    <cellStyle name="Обычный 3 10 31 2" xfId="6990"/>
    <cellStyle name="Обычный 3 10 31 2 2" xfId="6991"/>
    <cellStyle name="Обычный 3 10 31 2 2 2" xfId="6992"/>
    <cellStyle name="Обычный 3 10 31 2 2 2 2" xfId="6993"/>
    <cellStyle name="Обычный 3 10 31 2 2 2 2 2" xfId="6994"/>
    <cellStyle name="Обычный 3 10 31 2 2 2 2 2 2" xfId="6995"/>
    <cellStyle name="Обычный 3 10 31 2 2 2 2 3" xfId="6996"/>
    <cellStyle name="Обычный 3 10 31 2 2 2 3" xfId="6997"/>
    <cellStyle name="Обычный 3 10 31 2 2 2 3 2" xfId="6998"/>
    <cellStyle name="Обычный 3 10 31 2 2 2 4" xfId="6999"/>
    <cellStyle name="Обычный 3 10 31 2 2 3" xfId="7000"/>
    <cellStyle name="Обычный 3 10 31 2 2 3 2" xfId="7001"/>
    <cellStyle name="Обычный 3 10 31 2 2 3 2 2" xfId="7002"/>
    <cellStyle name="Обычный 3 10 31 2 2 3 3" xfId="7003"/>
    <cellStyle name="Обычный 3 10 31 2 2 4" xfId="7004"/>
    <cellStyle name="Обычный 3 10 31 2 2 4 2" xfId="7005"/>
    <cellStyle name="Обычный 3 10 31 2 2 5" xfId="7006"/>
    <cellStyle name="Обычный 3 10 31 2 3" xfId="7007"/>
    <cellStyle name="Обычный 3 10 31 2 3 2" xfId="7008"/>
    <cellStyle name="Обычный 3 10 31 2 3 2 2" xfId="7009"/>
    <cellStyle name="Обычный 3 10 31 2 3 2 2 2" xfId="7010"/>
    <cellStyle name="Обычный 3 10 31 2 3 2 2 2 2" xfId="7011"/>
    <cellStyle name="Обычный 3 10 31 2 3 2 2 3" xfId="7012"/>
    <cellStyle name="Обычный 3 10 31 2 3 2 3" xfId="7013"/>
    <cellStyle name="Обычный 3 10 31 2 3 2 3 2" xfId="7014"/>
    <cellStyle name="Обычный 3 10 31 2 3 2 4" xfId="7015"/>
    <cellStyle name="Обычный 3 10 31 2 3 3" xfId="7016"/>
    <cellStyle name="Обычный 3 10 31 2 3 3 2" xfId="7017"/>
    <cellStyle name="Обычный 3 10 31 2 3 3 2 2" xfId="7018"/>
    <cellStyle name="Обычный 3 10 31 2 3 3 3" xfId="7019"/>
    <cellStyle name="Обычный 3 10 31 2 3 4" xfId="7020"/>
    <cellStyle name="Обычный 3 10 31 2 3 4 2" xfId="7021"/>
    <cellStyle name="Обычный 3 10 31 2 3 5" xfId="7022"/>
    <cellStyle name="Обычный 3 10 31 2 4" xfId="7023"/>
    <cellStyle name="Обычный 3 10 31 2 4 2" xfId="7024"/>
    <cellStyle name="Обычный 3 10 31 2 4 2 2" xfId="7025"/>
    <cellStyle name="Обычный 3 10 31 2 4 2 2 2" xfId="7026"/>
    <cellStyle name="Обычный 3 10 31 2 4 2 3" xfId="7027"/>
    <cellStyle name="Обычный 3 10 31 2 4 3" xfId="7028"/>
    <cellStyle name="Обычный 3 10 31 2 4 3 2" xfId="7029"/>
    <cellStyle name="Обычный 3 10 31 2 4 4" xfId="7030"/>
    <cellStyle name="Обычный 3 10 31 2 5" xfId="7031"/>
    <cellStyle name="Обычный 3 10 31 2 5 2" xfId="7032"/>
    <cellStyle name="Обычный 3 10 31 2 5 2 2" xfId="7033"/>
    <cellStyle name="Обычный 3 10 31 2 5 3" xfId="7034"/>
    <cellStyle name="Обычный 3 10 31 2 6" xfId="7035"/>
    <cellStyle name="Обычный 3 10 31 2 6 2" xfId="7036"/>
    <cellStyle name="Обычный 3 10 31 2 7" xfId="7037"/>
    <cellStyle name="Обычный 3 10 31 3" xfId="7038"/>
    <cellStyle name="Обычный 3 10 31 3 2" xfId="7039"/>
    <cellStyle name="Обычный 3 10 31 3 2 2" xfId="7040"/>
    <cellStyle name="Обычный 3 10 31 3 2 2 2" xfId="7041"/>
    <cellStyle name="Обычный 3 10 31 3 2 2 2 2" xfId="7042"/>
    <cellStyle name="Обычный 3 10 31 3 2 2 3" xfId="7043"/>
    <cellStyle name="Обычный 3 10 31 3 2 3" xfId="7044"/>
    <cellStyle name="Обычный 3 10 31 3 2 3 2" xfId="7045"/>
    <cellStyle name="Обычный 3 10 31 3 2 4" xfId="7046"/>
    <cellStyle name="Обычный 3 10 31 3 3" xfId="7047"/>
    <cellStyle name="Обычный 3 10 31 3 3 2" xfId="7048"/>
    <cellStyle name="Обычный 3 10 31 3 3 2 2" xfId="7049"/>
    <cellStyle name="Обычный 3 10 31 3 3 3" xfId="7050"/>
    <cellStyle name="Обычный 3 10 31 3 4" xfId="7051"/>
    <cellStyle name="Обычный 3 10 31 3 4 2" xfId="7052"/>
    <cellStyle name="Обычный 3 10 31 3 5" xfId="7053"/>
    <cellStyle name="Обычный 3 10 31 4" xfId="7054"/>
    <cellStyle name="Обычный 3 10 31 4 2" xfId="7055"/>
    <cellStyle name="Обычный 3 10 31 4 2 2" xfId="7056"/>
    <cellStyle name="Обычный 3 10 31 4 2 2 2" xfId="7057"/>
    <cellStyle name="Обычный 3 10 31 4 2 2 2 2" xfId="7058"/>
    <cellStyle name="Обычный 3 10 31 4 2 2 3" xfId="7059"/>
    <cellStyle name="Обычный 3 10 31 4 2 3" xfId="7060"/>
    <cellStyle name="Обычный 3 10 31 4 2 3 2" xfId="7061"/>
    <cellStyle name="Обычный 3 10 31 4 2 4" xfId="7062"/>
    <cellStyle name="Обычный 3 10 31 4 3" xfId="7063"/>
    <cellStyle name="Обычный 3 10 31 4 3 2" xfId="7064"/>
    <cellStyle name="Обычный 3 10 31 4 3 2 2" xfId="7065"/>
    <cellStyle name="Обычный 3 10 31 4 3 3" xfId="7066"/>
    <cellStyle name="Обычный 3 10 31 4 4" xfId="7067"/>
    <cellStyle name="Обычный 3 10 31 4 4 2" xfId="7068"/>
    <cellStyle name="Обычный 3 10 31 4 5" xfId="7069"/>
    <cellStyle name="Обычный 3 10 31 5" xfId="7070"/>
    <cellStyle name="Обычный 3 10 31 5 2" xfId="7071"/>
    <cellStyle name="Обычный 3 10 31 5 2 2" xfId="7072"/>
    <cellStyle name="Обычный 3 10 31 5 2 2 2" xfId="7073"/>
    <cellStyle name="Обычный 3 10 31 5 2 3" xfId="7074"/>
    <cellStyle name="Обычный 3 10 31 5 3" xfId="7075"/>
    <cellStyle name="Обычный 3 10 31 5 3 2" xfId="7076"/>
    <cellStyle name="Обычный 3 10 31 5 4" xfId="7077"/>
    <cellStyle name="Обычный 3 10 31 6" xfId="7078"/>
    <cellStyle name="Обычный 3 10 31 6 2" xfId="7079"/>
    <cellStyle name="Обычный 3 10 31 6 2 2" xfId="7080"/>
    <cellStyle name="Обычный 3 10 31 6 3" xfId="7081"/>
    <cellStyle name="Обычный 3 10 31 7" xfId="7082"/>
    <cellStyle name="Обычный 3 10 31 7 2" xfId="7083"/>
    <cellStyle name="Обычный 3 10 31 8" xfId="7084"/>
    <cellStyle name="Обычный 3 10 32" xfId="7085"/>
    <cellStyle name="Обычный 3 10 32 2" xfId="7086"/>
    <cellStyle name="Обычный 3 10 32 2 2" xfId="7087"/>
    <cellStyle name="Обычный 3 10 32 2 2 2" xfId="7088"/>
    <cellStyle name="Обычный 3 10 32 2 2 2 2" xfId="7089"/>
    <cellStyle name="Обычный 3 10 32 2 2 2 2 2" xfId="7090"/>
    <cellStyle name="Обычный 3 10 32 2 2 2 2 2 2" xfId="7091"/>
    <cellStyle name="Обычный 3 10 32 2 2 2 2 3" xfId="7092"/>
    <cellStyle name="Обычный 3 10 32 2 2 2 3" xfId="7093"/>
    <cellStyle name="Обычный 3 10 32 2 2 2 3 2" xfId="7094"/>
    <cellStyle name="Обычный 3 10 32 2 2 2 4" xfId="7095"/>
    <cellStyle name="Обычный 3 10 32 2 2 3" xfId="7096"/>
    <cellStyle name="Обычный 3 10 32 2 2 3 2" xfId="7097"/>
    <cellStyle name="Обычный 3 10 32 2 2 3 2 2" xfId="7098"/>
    <cellStyle name="Обычный 3 10 32 2 2 3 3" xfId="7099"/>
    <cellStyle name="Обычный 3 10 32 2 2 4" xfId="7100"/>
    <cellStyle name="Обычный 3 10 32 2 2 4 2" xfId="7101"/>
    <cellStyle name="Обычный 3 10 32 2 2 5" xfId="7102"/>
    <cellStyle name="Обычный 3 10 32 2 3" xfId="7103"/>
    <cellStyle name="Обычный 3 10 32 2 3 2" xfId="7104"/>
    <cellStyle name="Обычный 3 10 32 2 3 2 2" xfId="7105"/>
    <cellStyle name="Обычный 3 10 32 2 3 2 2 2" xfId="7106"/>
    <cellStyle name="Обычный 3 10 32 2 3 2 2 2 2" xfId="7107"/>
    <cellStyle name="Обычный 3 10 32 2 3 2 2 3" xfId="7108"/>
    <cellStyle name="Обычный 3 10 32 2 3 2 3" xfId="7109"/>
    <cellStyle name="Обычный 3 10 32 2 3 2 3 2" xfId="7110"/>
    <cellStyle name="Обычный 3 10 32 2 3 2 4" xfId="7111"/>
    <cellStyle name="Обычный 3 10 32 2 3 3" xfId="7112"/>
    <cellStyle name="Обычный 3 10 32 2 3 3 2" xfId="7113"/>
    <cellStyle name="Обычный 3 10 32 2 3 3 2 2" xfId="7114"/>
    <cellStyle name="Обычный 3 10 32 2 3 3 3" xfId="7115"/>
    <cellStyle name="Обычный 3 10 32 2 3 4" xfId="7116"/>
    <cellStyle name="Обычный 3 10 32 2 3 4 2" xfId="7117"/>
    <cellStyle name="Обычный 3 10 32 2 3 5" xfId="7118"/>
    <cellStyle name="Обычный 3 10 32 2 4" xfId="7119"/>
    <cellStyle name="Обычный 3 10 32 2 4 2" xfId="7120"/>
    <cellStyle name="Обычный 3 10 32 2 4 2 2" xfId="7121"/>
    <cellStyle name="Обычный 3 10 32 2 4 2 2 2" xfId="7122"/>
    <cellStyle name="Обычный 3 10 32 2 4 2 3" xfId="7123"/>
    <cellStyle name="Обычный 3 10 32 2 4 3" xfId="7124"/>
    <cellStyle name="Обычный 3 10 32 2 4 3 2" xfId="7125"/>
    <cellStyle name="Обычный 3 10 32 2 4 4" xfId="7126"/>
    <cellStyle name="Обычный 3 10 32 2 5" xfId="7127"/>
    <cellStyle name="Обычный 3 10 32 2 5 2" xfId="7128"/>
    <cellStyle name="Обычный 3 10 32 2 5 2 2" xfId="7129"/>
    <cellStyle name="Обычный 3 10 32 2 5 3" xfId="7130"/>
    <cellStyle name="Обычный 3 10 32 2 6" xfId="7131"/>
    <cellStyle name="Обычный 3 10 32 2 6 2" xfId="7132"/>
    <cellStyle name="Обычный 3 10 32 2 7" xfId="7133"/>
    <cellStyle name="Обычный 3 10 32 3" xfId="7134"/>
    <cellStyle name="Обычный 3 10 32 3 2" xfId="7135"/>
    <cellStyle name="Обычный 3 10 32 3 2 2" xfId="7136"/>
    <cellStyle name="Обычный 3 10 32 3 2 2 2" xfId="7137"/>
    <cellStyle name="Обычный 3 10 32 3 2 2 2 2" xfId="7138"/>
    <cellStyle name="Обычный 3 10 32 3 2 2 3" xfId="7139"/>
    <cellStyle name="Обычный 3 10 32 3 2 3" xfId="7140"/>
    <cellStyle name="Обычный 3 10 32 3 2 3 2" xfId="7141"/>
    <cellStyle name="Обычный 3 10 32 3 2 4" xfId="7142"/>
    <cellStyle name="Обычный 3 10 32 3 3" xfId="7143"/>
    <cellStyle name="Обычный 3 10 32 3 3 2" xfId="7144"/>
    <cellStyle name="Обычный 3 10 32 3 3 2 2" xfId="7145"/>
    <cellStyle name="Обычный 3 10 32 3 3 3" xfId="7146"/>
    <cellStyle name="Обычный 3 10 32 3 4" xfId="7147"/>
    <cellStyle name="Обычный 3 10 32 3 4 2" xfId="7148"/>
    <cellStyle name="Обычный 3 10 32 3 5" xfId="7149"/>
    <cellStyle name="Обычный 3 10 32 4" xfId="7150"/>
    <cellStyle name="Обычный 3 10 32 4 2" xfId="7151"/>
    <cellStyle name="Обычный 3 10 32 4 2 2" xfId="7152"/>
    <cellStyle name="Обычный 3 10 32 4 2 2 2" xfId="7153"/>
    <cellStyle name="Обычный 3 10 32 4 2 2 2 2" xfId="7154"/>
    <cellStyle name="Обычный 3 10 32 4 2 2 3" xfId="7155"/>
    <cellStyle name="Обычный 3 10 32 4 2 3" xfId="7156"/>
    <cellStyle name="Обычный 3 10 32 4 2 3 2" xfId="7157"/>
    <cellStyle name="Обычный 3 10 32 4 2 4" xfId="7158"/>
    <cellStyle name="Обычный 3 10 32 4 3" xfId="7159"/>
    <cellStyle name="Обычный 3 10 32 4 3 2" xfId="7160"/>
    <cellStyle name="Обычный 3 10 32 4 3 2 2" xfId="7161"/>
    <cellStyle name="Обычный 3 10 32 4 3 3" xfId="7162"/>
    <cellStyle name="Обычный 3 10 32 4 4" xfId="7163"/>
    <cellStyle name="Обычный 3 10 32 4 4 2" xfId="7164"/>
    <cellStyle name="Обычный 3 10 32 4 5" xfId="7165"/>
    <cellStyle name="Обычный 3 10 32 5" xfId="7166"/>
    <cellStyle name="Обычный 3 10 32 5 2" xfId="7167"/>
    <cellStyle name="Обычный 3 10 32 5 2 2" xfId="7168"/>
    <cellStyle name="Обычный 3 10 32 5 2 2 2" xfId="7169"/>
    <cellStyle name="Обычный 3 10 32 5 2 3" xfId="7170"/>
    <cellStyle name="Обычный 3 10 32 5 3" xfId="7171"/>
    <cellStyle name="Обычный 3 10 32 5 3 2" xfId="7172"/>
    <cellStyle name="Обычный 3 10 32 5 4" xfId="7173"/>
    <cellStyle name="Обычный 3 10 32 6" xfId="7174"/>
    <cellStyle name="Обычный 3 10 32 6 2" xfId="7175"/>
    <cellStyle name="Обычный 3 10 32 6 2 2" xfId="7176"/>
    <cellStyle name="Обычный 3 10 32 6 3" xfId="7177"/>
    <cellStyle name="Обычный 3 10 32 7" xfId="7178"/>
    <cellStyle name="Обычный 3 10 32 7 2" xfId="7179"/>
    <cellStyle name="Обычный 3 10 32 8" xfId="7180"/>
    <cellStyle name="Обычный 3 10 33" xfId="7181"/>
    <cellStyle name="Обычный 3 10 33 2" xfId="7182"/>
    <cellStyle name="Обычный 3 10 33 2 2" xfId="7183"/>
    <cellStyle name="Обычный 3 10 33 2 2 2" xfId="7184"/>
    <cellStyle name="Обычный 3 10 33 2 2 2 2" xfId="7185"/>
    <cellStyle name="Обычный 3 10 33 2 2 2 2 2" xfId="7186"/>
    <cellStyle name="Обычный 3 10 33 2 2 2 2 2 2" xfId="7187"/>
    <cellStyle name="Обычный 3 10 33 2 2 2 2 3" xfId="7188"/>
    <cellStyle name="Обычный 3 10 33 2 2 2 3" xfId="7189"/>
    <cellStyle name="Обычный 3 10 33 2 2 2 3 2" xfId="7190"/>
    <cellStyle name="Обычный 3 10 33 2 2 2 4" xfId="7191"/>
    <cellStyle name="Обычный 3 10 33 2 2 3" xfId="7192"/>
    <cellStyle name="Обычный 3 10 33 2 2 3 2" xfId="7193"/>
    <cellStyle name="Обычный 3 10 33 2 2 3 2 2" xfId="7194"/>
    <cellStyle name="Обычный 3 10 33 2 2 3 3" xfId="7195"/>
    <cellStyle name="Обычный 3 10 33 2 2 4" xfId="7196"/>
    <cellStyle name="Обычный 3 10 33 2 2 4 2" xfId="7197"/>
    <cellStyle name="Обычный 3 10 33 2 2 5" xfId="7198"/>
    <cellStyle name="Обычный 3 10 33 2 3" xfId="7199"/>
    <cellStyle name="Обычный 3 10 33 2 3 2" xfId="7200"/>
    <cellStyle name="Обычный 3 10 33 2 3 2 2" xfId="7201"/>
    <cellStyle name="Обычный 3 10 33 2 3 2 2 2" xfId="7202"/>
    <cellStyle name="Обычный 3 10 33 2 3 2 2 2 2" xfId="7203"/>
    <cellStyle name="Обычный 3 10 33 2 3 2 2 3" xfId="7204"/>
    <cellStyle name="Обычный 3 10 33 2 3 2 3" xfId="7205"/>
    <cellStyle name="Обычный 3 10 33 2 3 2 3 2" xfId="7206"/>
    <cellStyle name="Обычный 3 10 33 2 3 2 4" xfId="7207"/>
    <cellStyle name="Обычный 3 10 33 2 3 3" xfId="7208"/>
    <cellStyle name="Обычный 3 10 33 2 3 3 2" xfId="7209"/>
    <cellStyle name="Обычный 3 10 33 2 3 3 2 2" xfId="7210"/>
    <cellStyle name="Обычный 3 10 33 2 3 3 3" xfId="7211"/>
    <cellStyle name="Обычный 3 10 33 2 3 4" xfId="7212"/>
    <cellStyle name="Обычный 3 10 33 2 3 4 2" xfId="7213"/>
    <cellStyle name="Обычный 3 10 33 2 3 5" xfId="7214"/>
    <cellStyle name="Обычный 3 10 33 2 4" xfId="7215"/>
    <cellStyle name="Обычный 3 10 33 2 4 2" xfId="7216"/>
    <cellStyle name="Обычный 3 10 33 2 4 2 2" xfId="7217"/>
    <cellStyle name="Обычный 3 10 33 2 4 2 2 2" xfId="7218"/>
    <cellStyle name="Обычный 3 10 33 2 4 2 3" xfId="7219"/>
    <cellStyle name="Обычный 3 10 33 2 4 3" xfId="7220"/>
    <cellStyle name="Обычный 3 10 33 2 4 3 2" xfId="7221"/>
    <cellStyle name="Обычный 3 10 33 2 4 4" xfId="7222"/>
    <cellStyle name="Обычный 3 10 33 2 5" xfId="7223"/>
    <cellStyle name="Обычный 3 10 33 2 5 2" xfId="7224"/>
    <cellStyle name="Обычный 3 10 33 2 5 2 2" xfId="7225"/>
    <cellStyle name="Обычный 3 10 33 2 5 3" xfId="7226"/>
    <cellStyle name="Обычный 3 10 33 2 6" xfId="7227"/>
    <cellStyle name="Обычный 3 10 33 2 6 2" xfId="7228"/>
    <cellStyle name="Обычный 3 10 33 2 7" xfId="7229"/>
    <cellStyle name="Обычный 3 10 33 3" xfId="7230"/>
    <cellStyle name="Обычный 3 10 33 3 2" xfId="7231"/>
    <cellStyle name="Обычный 3 10 33 3 2 2" xfId="7232"/>
    <cellStyle name="Обычный 3 10 33 3 2 2 2" xfId="7233"/>
    <cellStyle name="Обычный 3 10 33 3 2 2 2 2" xfId="7234"/>
    <cellStyle name="Обычный 3 10 33 3 2 2 3" xfId="7235"/>
    <cellStyle name="Обычный 3 10 33 3 2 3" xfId="7236"/>
    <cellStyle name="Обычный 3 10 33 3 2 3 2" xfId="7237"/>
    <cellStyle name="Обычный 3 10 33 3 2 4" xfId="7238"/>
    <cellStyle name="Обычный 3 10 33 3 3" xfId="7239"/>
    <cellStyle name="Обычный 3 10 33 3 3 2" xfId="7240"/>
    <cellStyle name="Обычный 3 10 33 3 3 2 2" xfId="7241"/>
    <cellStyle name="Обычный 3 10 33 3 3 3" xfId="7242"/>
    <cellStyle name="Обычный 3 10 33 3 4" xfId="7243"/>
    <cellStyle name="Обычный 3 10 33 3 4 2" xfId="7244"/>
    <cellStyle name="Обычный 3 10 33 3 5" xfId="7245"/>
    <cellStyle name="Обычный 3 10 33 4" xfId="7246"/>
    <cellStyle name="Обычный 3 10 33 4 2" xfId="7247"/>
    <cellStyle name="Обычный 3 10 33 4 2 2" xfId="7248"/>
    <cellStyle name="Обычный 3 10 33 4 2 2 2" xfId="7249"/>
    <cellStyle name="Обычный 3 10 33 4 2 2 2 2" xfId="7250"/>
    <cellStyle name="Обычный 3 10 33 4 2 2 3" xfId="7251"/>
    <cellStyle name="Обычный 3 10 33 4 2 3" xfId="7252"/>
    <cellStyle name="Обычный 3 10 33 4 2 3 2" xfId="7253"/>
    <cellStyle name="Обычный 3 10 33 4 2 4" xfId="7254"/>
    <cellStyle name="Обычный 3 10 33 4 3" xfId="7255"/>
    <cellStyle name="Обычный 3 10 33 4 3 2" xfId="7256"/>
    <cellStyle name="Обычный 3 10 33 4 3 2 2" xfId="7257"/>
    <cellStyle name="Обычный 3 10 33 4 3 3" xfId="7258"/>
    <cellStyle name="Обычный 3 10 33 4 4" xfId="7259"/>
    <cellStyle name="Обычный 3 10 33 4 4 2" xfId="7260"/>
    <cellStyle name="Обычный 3 10 33 4 5" xfId="7261"/>
    <cellStyle name="Обычный 3 10 33 5" xfId="7262"/>
    <cellStyle name="Обычный 3 10 33 5 2" xfId="7263"/>
    <cellStyle name="Обычный 3 10 33 5 2 2" xfId="7264"/>
    <cellStyle name="Обычный 3 10 33 5 2 2 2" xfId="7265"/>
    <cellStyle name="Обычный 3 10 33 5 2 3" xfId="7266"/>
    <cellStyle name="Обычный 3 10 33 5 3" xfId="7267"/>
    <cellStyle name="Обычный 3 10 33 5 3 2" xfId="7268"/>
    <cellStyle name="Обычный 3 10 33 5 4" xfId="7269"/>
    <cellStyle name="Обычный 3 10 33 6" xfId="7270"/>
    <cellStyle name="Обычный 3 10 33 6 2" xfId="7271"/>
    <cellStyle name="Обычный 3 10 33 6 2 2" xfId="7272"/>
    <cellStyle name="Обычный 3 10 33 6 3" xfId="7273"/>
    <cellStyle name="Обычный 3 10 33 7" xfId="7274"/>
    <cellStyle name="Обычный 3 10 33 7 2" xfId="7275"/>
    <cellStyle name="Обычный 3 10 33 8" xfId="7276"/>
    <cellStyle name="Обычный 3 10 34" xfId="7277"/>
    <cellStyle name="Обычный 3 10 34 2" xfId="7278"/>
    <cellStyle name="Обычный 3 10 34 2 2" xfId="7279"/>
    <cellStyle name="Обычный 3 10 34 2 2 2" xfId="7280"/>
    <cellStyle name="Обычный 3 10 34 2 2 2 2" xfId="7281"/>
    <cellStyle name="Обычный 3 10 34 2 2 2 2 2" xfId="7282"/>
    <cellStyle name="Обычный 3 10 34 2 2 2 2 2 2" xfId="7283"/>
    <cellStyle name="Обычный 3 10 34 2 2 2 2 3" xfId="7284"/>
    <cellStyle name="Обычный 3 10 34 2 2 2 3" xfId="7285"/>
    <cellStyle name="Обычный 3 10 34 2 2 2 3 2" xfId="7286"/>
    <cellStyle name="Обычный 3 10 34 2 2 2 4" xfId="7287"/>
    <cellStyle name="Обычный 3 10 34 2 2 3" xfId="7288"/>
    <cellStyle name="Обычный 3 10 34 2 2 3 2" xfId="7289"/>
    <cellStyle name="Обычный 3 10 34 2 2 3 2 2" xfId="7290"/>
    <cellStyle name="Обычный 3 10 34 2 2 3 3" xfId="7291"/>
    <cellStyle name="Обычный 3 10 34 2 2 4" xfId="7292"/>
    <cellStyle name="Обычный 3 10 34 2 2 4 2" xfId="7293"/>
    <cellStyle name="Обычный 3 10 34 2 2 5" xfId="7294"/>
    <cellStyle name="Обычный 3 10 34 2 3" xfId="7295"/>
    <cellStyle name="Обычный 3 10 34 2 3 2" xfId="7296"/>
    <cellStyle name="Обычный 3 10 34 2 3 2 2" xfId="7297"/>
    <cellStyle name="Обычный 3 10 34 2 3 2 2 2" xfId="7298"/>
    <cellStyle name="Обычный 3 10 34 2 3 2 2 2 2" xfId="7299"/>
    <cellStyle name="Обычный 3 10 34 2 3 2 2 3" xfId="7300"/>
    <cellStyle name="Обычный 3 10 34 2 3 2 3" xfId="7301"/>
    <cellStyle name="Обычный 3 10 34 2 3 2 3 2" xfId="7302"/>
    <cellStyle name="Обычный 3 10 34 2 3 2 4" xfId="7303"/>
    <cellStyle name="Обычный 3 10 34 2 3 3" xfId="7304"/>
    <cellStyle name="Обычный 3 10 34 2 3 3 2" xfId="7305"/>
    <cellStyle name="Обычный 3 10 34 2 3 3 2 2" xfId="7306"/>
    <cellStyle name="Обычный 3 10 34 2 3 3 3" xfId="7307"/>
    <cellStyle name="Обычный 3 10 34 2 3 4" xfId="7308"/>
    <cellStyle name="Обычный 3 10 34 2 3 4 2" xfId="7309"/>
    <cellStyle name="Обычный 3 10 34 2 3 5" xfId="7310"/>
    <cellStyle name="Обычный 3 10 34 2 4" xfId="7311"/>
    <cellStyle name="Обычный 3 10 34 2 4 2" xfId="7312"/>
    <cellStyle name="Обычный 3 10 34 2 4 2 2" xfId="7313"/>
    <cellStyle name="Обычный 3 10 34 2 4 2 2 2" xfId="7314"/>
    <cellStyle name="Обычный 3 10 34 2 4 2 3" xfId="7315"/>
    <cellStyle name="Обычный 3 10 34 2 4 3" xfId="7316"/>
    <cellStyle name="Обычный 3 10 34 2 4 3 2" xfId="7317"/>
    <cellStyle name="Обычный 3 10 34 2 4 4" xfId="7318"/>
    <cellStyle name="Обычный 3 10 34 2 5" xfId="7319"/>
    <cellStyle name="Обычный 3 10 34 2 5 2" xfId="7320"/>
    <cellStyle name="Обычный 3 10 34 2 5 2 2" xfId="7321"/>
    <cellStyle name="Обычный 3 10 34 2 5 3" xfId="7322"/>
    <cellStyle name="Обычный 3 10 34 2 6" xfId="7323"/>
    <cellStyle name="Обычный 3 10 34 2 6 2" xfId="7324"/>
    <cellStyle name="Обычный 3 10 34 2 7" xfId="7325"/>
    <cellStyle name="Обычный 3 10 34 3" xfId="7326"/>
    <cellStyle name="Обычный 3 10 34 3 2" xfId="7327"/>
    <cellStyle name="Обычный 3 10 34 3 2 2" xfId="7328"/>
    <cellStyle name="Обычный 3 10 34 3 2 2 2" xfId="7329"/>
    <cellStyle name="Обычный 3 10 34 3 2 2 2 2" xfId="7330"/>
    <cellStyle name="Обычный 3 10 34 3 2 2 3" xfId="7331"/>
    <cellStyle name="Обычный 3 10 34 3 2 3" xfId="7332"/>
    <cellStyle name="Обычный 3 10 34 3 2 3 2" xfId="7333"/>
    <cellStyle name="Обычный 3 10 34 3 2 4" xfId="7334"/>
    <cellStyle name="Обычный 3 10 34 3 3" xfId="7335"/>
    <cellStyle name="Обычный 3 10 34 3 3 2" xfId="7336"/>
    <cellStyle name="Обычный 3 10 34 3 3 2 2" xfId="7337"/>
    <cellStyle name="Обычный 3 10 34 3 3 3" xfId="7338"/>
    <cellStyle name="Обычный 3 10 34 3 4" xfId="7339"/>
    <cellStyle name="Обычный 3 10 34 3 4 2" xfId="7340"/>
    <cellStyle name="Обычный 3 10 34 3 5" xfId="7341"/>
    <cellStyle name="Обычный 3 10 34 4" xfId="7342"/>
    <cellStyle name="Обычный 3 10 34 4 2" xfId="7343"/>
    <cellStyle name="Обычный 3 10 34 4 2 2" xfId="7344"/>
    <cellStyle name="Обычный 3 10 34 4 2 2 2" xfId="7345"/>
    <cellStyle name="Обычный 3 10 34 4 2 2 2 2" xfId="7346"/>
    <cellStyle name="Обычный 3 10 34 4 2 2 3" xfId="7347"/>
    <cellStyle name="Обычный 3 10 34 4 2 3" xfId="7348"/>
    <cellStyle name="Обычный 3 10 34 4 2 3 2" xfId="7349"/>
    <cellStyle name="Обычный 3 10 34 4 2 4" xfId="7350"/>
    <cellStyle name="Обычный 3 10 34 4 3" xfId="7351"/>
    <cellStyle name="Обычный 3 10 34 4 3 2" xfId="7352"/>
    <cellStyle name="Обычный 3 10 34 4 3 2 2" xfId="7353"/>
    <cellStyle name="Обычный 3 10 34 4 3 3" xfId="7354"/>
    <cellStyle name="Обычный 3 10 34 4 4" xfId="7355"/>
    <cellStyle name="Обычный 3 10 34 4 4 2" xfId="7356"/>
    <cellStyle name="Обычный 3 10 34 4 5" xfId="7357"/>
    <cellStyle name="Обычный 3 10 34 5" xfId="7358"/>
    <cellStyle name="Обычный 3 10 34 5 2" xfId="7359"/>
    <cellStyle name="Обычный 3 10 34 5 2 2" xfId="7360"/>
    <cellStyle name="Обычный 3 10 34 5 2 2 2" xfId="7361"/>
    <cellStyle name="Обычный 3 10 34 5 2 3" xfId="7362"/>
    <cellStyle name="Обычный 3 10 34 5 3" xfId="7363"/>
    <cellStyle name="Обычный 3 10 34 5 3 2" xfId="7364"/>
    <cellStyle name="Обычный 3 10 34 5 4" xfId="7365"/>
    <cellStyle name="Обычный 3 10 34 6" xfId="7366"/>
    <cellStyle name="Обычный 3 10 34 6 2" xfId="7367"/>
    <cellStyle name="Обычный 3 10 34 6 2 2" xfId="7368"/>
    <cellStyle name="Обычный 3 10 34 6 3" xfId="7369"/>
    <cellStyle name="Обычный 3 10 34 7" xfId="7370"/>
    <cellStyle name="Обычный 3 10 34 7 2" xfId="7371"/>
    <cellStyle name="Обычный 3 10 34 8" xfId="7372"/>
    <cellStyle name="Обычный 3 10 35" xfId="7373"/>
    <cellStyle name="Обычный 3 10 35 2" xfId="7374"/>
    <cellStyle name="Обычный 3 10 35 2 2" xfId="7375"/>
    <cellStyle name="Обычный 3 10 35 2 2 2" xfId="7376"/>
    <cellStyle name="Обычный 3 10 35 2 2 2 2" xfId="7377"/>
    <cellStyle name="Обычный 3 10 35 2 2 2 2 2" xfId="7378"/>
    <cellStyle name="Обычный 3 10 35 2 2 2 2 2 2" xfId="7379"/>
    <cellStyle name="Обычный 3 10 35 2 2 2 2 3" xfId="7380"/>
    <cellStyle name="Обычный 3 10 35 2 2 2 3" xfId="7381"/>
    <cellStyle name="Обычный 3 10 35 2 2 2 3 2" xfId="7382"/>
    <cellStyle name="Обычный 3 10 35 2 2 2 4" xfId="7383"/>
    <cellStyle name="Обычный 3 10 35 2 2 3" xfId="7384"/>
    <cellStyle name="Обычный 3 10 35 2 2 3 2" xfId="7385"/>
    <cellStyle name="Обычный 3 10 35 2 2 3 2 2" xfId="7386"/>
    <cellStyle name="Обычный 3 10 35 2 2 3 3" xfId="7387"/>
    <cellStyle name="Обычный 3 10 35 2 2 4" xfId="7388"/>
    <cellStyle name="Обычный 3 10 35 2 2 4 2" xfId="7389"/>
    <cellStyle name="Обычный 3 10 35 2 2 5" xfId="7390"/>
    <cellStyle name="Обычный 3 10 35 2 3" xfId="7391"/>
    <cellStyle name="Обычный 3 10 35 2 3 2" xfId="7392"/>
    <cellStyle name="Обычный 3 10 35 2 3 2 2" xfId="7393"/>
    <cellStyle name="Обычный 3 10 35 2 3 2 2 2" xfId="7394"/>
    <cellStyle name="Обычный 3 10 35 2 3 2 2 2 2" xfId="7395"/>
    <cellStyle name="Обычный 3 10 35 2 3 2 2 3" xfId="7396"/>
    <cellStyle name="Обычный 3 10 35 2 3 2 3" xfId="7397"/>
    <cellStyle name="Обычный 3 10 35 2 3 2 3 2" xfId="7398"/>
    <cellStyle name="Обычный 3 10 35 2 3 2 4" xfId="7399"/>
    <cellStyle name="Обычный 3 10 35 2 3 3" xfId="7400"/>
    <cellStyle name="Обычный 3 10 35 2 3 3 2" xfId="7401"/>
    <cellStyle name="Обычный 3 10 35 2 3 3 2 2" xfId="7402"/>
    <cellStyle name="Обычный 3 10 35 2 3 3 3" xfId="7403"/>
    <cellStyle name="Обычный 3 10 35 2 3 4" xfId="7404"/>
    <cellStyle name="Обычный 3 10 35 2 3 4 2" xfId="7405"/>
    <cellStyle name="Обычный 3 10 35 2 3 5" xfId="7406"/>
    <cellStyle name="Обычный 3 10 35 2 4" xfId="7407"/>
    <cellStyle name="Обычный 3 10 35 2 4 2" xfId="7408"/>
    <cellStyle name="Обычный 3 10 35 2 4 2 2" xfId="7409"/>
    <cellStyle name="Обычный 3 10 35 2 4 2 2 2" xfId="7410"/>
    <cellStyle name="Обычный 3 10 35 2 4 2 3" xfId="7411"/>
    <cellStyle name="Обычный 3 10 35 2 4 3" xfId="7412"/>
    <cellStyle name="Обычный 3 10 35 2 4 3 2" xfId="7413"/>
    <cellStyle name="Обычный 3 10 35 2 4 4" xfId="7414"/>
    <cellStyle name="Обычный 3 10 35 2 5" xfId="7415"/>
    <cellStyle name="Обычный 3 10 35 2 5 2" xfId="7416"/>
    <cellStyle name="Обычный 3 10 35 2 5 2 2" xfId="7417"/>
    <cellStyle name="Обычный 3 10 35 2 5 3" xfId="7418"/>
    <cellStyle name="Обычный 3 10 35 2 6" xfId="7419"/>
    <cellStyle name="Обычный 3 10 35 2 6 2" xfId="7420"/>
    <cellStyle name="Обычный 3 10 35 2 7" xfId="7421"/>
    <cellStyle name="Обычный 3 10 35 3" xfId="7422"/>
    <cellStyle name="Обычный 3 10 35 3 2" xfId="7423"/>
    <cellStyle name="Обычный 3 10 35 3 2 2" xfId="7424"/>
    <cellStyle name="Обычный 3 10 35 3 2 2 2" xfId="7425"/>
    <cellStyle name="Обычный 3 10 35 3 2 2 2 2" xfId="7426"/>
    <cellStyle name="Обычный 3 10 35 3 2 2 3" xfId="7427"/>
    <cellStyle name="Обычный 3 10 35 3 2 3" xfId="7428"/>
    <cellStyle name="Обычный 3 10 35 3 2 3 2" xfId="7429"/>
    <cellStyle name="Обычный 3 10 35 3 2 4" xfId="7430"/>
    <cellStyle name="Обычный 3 10 35 3 3" xfId="7431"/>
    <cellStyle name="Обычный 3 10 35 3 3 2" xfId="7432"/>
    <cellStyle name="Обычный 3 10 35 3 3 2 2" xfId="7433"/>
    <cellStyle name="Обычный 3 10 35 3 3 3" xfId="7434"/>
    <cellStyle name="Обычный 3 10 35 3 4" xfId="7435"/>
    <cellStyle name="Обычный 3 10 35 3 4 2" xfId="7436"/>
    <cellStyle name="Обычный 3 10 35 3 5" xfId="7437"/>
    <cellStyle name="Обычный 3 10 35 4" xfId="7438"/>
    <cellStyle name="Обычный 3 10 35 4 2" xfId="7439"/>
    <cellStyle name="Обычный 3 10 35 4 2 2" xfId="7440"/>
    <cellStyle name="Обычный 3 10 35 4 2 2 2" xfId="7441"/>
    <cellStyle name="Обычный 3 10 35 4 2 2 2 2" xfId="7442"/>
    <cellStyle name="Обычный 3 10 35 4 2 2 3" xfId="7443"/>
    <cellStyle name="Обычный 3 10 35 4 2 3" xfId="7444"/>
    <cellStyle name="Обычный 3 10 35 4 2 3 2" xfId="7445"/>
    <cellStyle name="Обычный 3 10 35 4 2 4" xfId="7446"/>
    <cellStyle name="Обычный 3 10 35 4 3" xfId="7447"/>
    <cellStyle name="Обычный 3 10 35 4 3 2" xfId="7448"/>
    <cellStyle name="Обычный 3 10 35 4 3 2 2" xfId="7449"/>
    <cellStyle name="Обычный 3 10 35 4 3 3" xfId="7450"/>
    <cellStyle name="Обычный 3 10 35 4 4" xfId="7451"/>
    <cellStyle name="Обычный 3 10 35 4 4 2" xfId="7452"/>
    <cellStyle name="Обычный 3 10 35 4 5" xfId="7453"/>
    <cellStyle name="Обычный 3 10 35 5" xfId="7454"/>
    <cellStyle name="Обычный 3 10 35 5 2" xfId="7455"/>
    <cellStyle name="Обычный 3 10 35 5 2 2" xfId="7456"/>
    <cellStyle name="Обычный 3 10 35 5 2 2 2" xfId="7457"/>
    <cellStyle name="Обычный 3 10 35 5 2 3" xfId="7458"/>
    <cellStyle name="Обычный 3 10 35 5 3" xfId="7459"/>
    <cellStyle name="Обычный 3 10 35 5 3 2" xfId="7460"/>
    <cellStyle name="Обычный 3 10 35 5 4" xfId="7461"/>
    <cellStyle name="Обычный 3 10 35 6" xfId="7462"/>
    <cellStyle name="Обычный 3 10 35 6 2" xfId="7463"/>
    <cellStyle name="Обычный 3 10 35 6 2 2" xfId="7464"/>
    <cellStyle name="Обычный 3 10 35 6 3" xfId="7465"/>
    <cellStyle name="Обычный 3 10 35 7" xfId="7466"/>
    <cellStyle name="Обычный 3 10 35 7 2" xfId="7467"/>
    <cellStyle name="Обычный 3 10 35 8" xfId="7468"/>
    <cellStyle name="Обычный 3 10 36" xfId="7469"/>
    <cellStyle name="Обычный 3 10 36 2" xfId="7470"/>
    <cellStyle name="Обычный 3 10 36 2 2" xfId="7471"/>
    <cellStyle name="Обычный 3 10 36 2 2 2" xfId="7472"/>
    <cellStyle name="Обычный 3 10 36 2 2 2 2" xfId="7473"/>
    <cellStyle name="Обычный 3 10 36 2 2 2 2 2" xfId="7474"/>
    <cellStyle name="Обычный 3 10 36 2 2 2 2 2 2" xfId="7475"/>
    <cellStyle name="Обычный 3 10 36 2 2 2 2 3" xfId="7476"/>
    <cellStyle name="Обычный 3 10 36 2 2 2 3" xfId="7477"/>
    <cellStyle name="Обычный 3 10 36 2 2 2 3 2" xfId="7478"/>
    <cellStyle name="Обычный 3 10 36 2 2 2 4" xfId="7479"/>
    <cellStyle name="Обычный 3 10 36 2 2 3" xfId="7480"/>
    <cellStyle name="Обычный 3 10 36 2 2 3 2" xfId="7481"/>
    <cellStyle name="Обычный 3 10 36 2 2 3 2 2" xfId="7482"/>
    <cellStyle name="Обычный 3 10 36 2 2 3 3" xfId="7483"/>
    <cellStyle name="Обычный 3 10 36 2 2 4" xfId="7484"/>
    <cellStyle name="Обычный 3 10 36 2 2 4 2" xfId="7485"/>
    <cellStyle name="Обычный 3 10 36 2 2 5" xfId="7486"/>
    <cellStyle name="Обычный 3 10 36 2 3" xfId="7487"/>
    <cellStyle name="Обычный 3 10 36 2 3 2" xfId="7488"/>
    <cellStyle name="Обычный 3 10 36 2 3 2 2" xfId="7489"/>
    <cellStyle name="Обычный 3 10 36 2 3 2 2 2" xfId="7490"/>
    <cellStyle name="Обычный 3 10 36 2 3 2 2 2 2" xfId="7491"/>
    <cellStyle name="Обычный 3 10 36 2 3 2 2 3" xfId="7492"/>
    <cellStyle name="Обычный 3 10 36 2 3 2 3" xfId="7493"/>
    <cellStyle name="Обычный 3 10 36 2 3 2 3 2" xfId="7494"/>
    <cellStyle name="Обычный 3 10 36 2 3 2 4" xfId="7495"/>
    <cellStyle name="Обычный 3 10 36 2 3 3" xfId="7496"/>
    <cellStyle name="Обычный 3 10 36 2 3 3 2" xfId="7497"/>
    <cellStyle name="Обычный 3 10 36 2 3 3 2 2" xfId="7498"/>
    <cellStyle name="Обычный 3 10 36 2 3 3 3" xfId="7499"/>
    <cellStyle name="Обычный 3 10 36 2 3 4" xfId="7500"/>
    <cellStyle name="Обычный 3 10 36 2 3 4 2" xfId="7501"/>
    <cellStyle name="Обычный 3 10 36 2 3 5" xfId="7502"/>
    <cellStyle name="Обычный 3 10 36 2 4" xfId="7503"/>
    <cellStyle name="Обычный 3 10 36 2 4 2" xfId="7504"/>
    <cellStyle name="Обычный 3 10 36 2 4 2 2" xfId="7505"/>
    <cellStyle name="Обычный 3 10 36 2 4 2 2 2" xfId="7506"/>
    <cellStyle name="Обычный 3 10 36 2 4 2 3" xfId="7507"/>
    <cellStyle name="Обычный 3 10 36 2 4 3" xfId="7508"/>
    <cellStyle name="Обычный 3 10 36 2 4 3 2" xfId="7509"/>
    <cellStyle name="Обычный 3 10 36 2 4 4" xfId="7510"/>
    <cellStyle name="Обычный 3 10 36 2 5" xfId="7511"/>
    <cellStyle name="Обычный 3 10 36 2 5 2" xfId="7512"/>
    <cellStyle name="Обычный 3 10 36 2 5 2 2" xfId="7513"/>
    <cellStyle name="Обычный 3 10 36 2 5 3" xfId="7514"/>
    <cellStyle name="Обычный 3 10 36 2 6" xfId="7515"/>
    <cellStyle name="Обычный 3 10 36 2 6 2" xfId="7516"/>
    <cellStyle name="Обычный 3 10 36 2 7" xfId="7517"/>
    <cellStyle name="Обычный 3 10 36 3" xfId="7518"/>
    <cellStyle name="Обычный 3 10 36 3 2" xfId="7519"/>
    <cellStyle name="Обычный 3 10 36 3 2 2" xfId="7520"/>
    <cellStyle name="Обычный 3 10 36 3 2 2 2" xfId="7521"/>
    <cellStyle name="Обычный 3 10 36 3 2 2 2 2" xfId="7522"/>
    <cellStyle name="Обычный 3 10 36 3 2 2 3" xfId="7523"/>
    <cellStyle name="Обычный 3 10 36 3 2 3" xfId="7524"/>
    <cellStyle name="Обычный 3 10 36 3 2 3 2" xfId="7525"/>
    <cellStyle name="Обычный 3 10 36 3 2 4" xfId="7526"/>
    <cellStyle name="Обычный 3 10 36 3 3" xfId="7527"/>
    <cellStyle name="Обычный 3 10 36 3 3 2" xfId="7528"/>
    <cellStyle name="Обычный 3 10 36 3 3 2 2" xfId="7529"/>
    <cellStyle name="Обычный 3 10 36 3 3 3" xfId="7530"/>
    <cellStyle name="Обычный 3 10 36 3 4" xfId="7531"/>
    <cellStyle name="Обычный 3 10 36 3 4 2" xfId="7532"/>
    <cellStyle name="Обычный 3 10 36 3 5" xfId="7533"/>
    <cellStyle name="Обычный 3 10 36 4" xfId="7534"/>
    <cellStyle name="Обычный 3 10 36 4 2" xfId="7535"/>
    <cellStyle name="Обычный 3 10 36 4 2 2" xfId="7536"/>
    <cellStyle name="Обычный 3 10 36 4 2 2 2" xfId="7537"/>
    <cellStyle name="Обычный 3 10 36 4 2 2 2 2" xfId="7538"/>
    <cellStyle name="Обычный 3 10 36 4 2 2 3" xfId="7539"/>
    <cellStyle name="Обычный 3 10 36 4 2 3" xfId="7540"/>
    <cellStyle name="Обычный 3 10 36 4 2 3 2" xfId="7541"/>
    <cellStyle name="Обычный 3 10 36 4 2 4" xfId="7542"/>
    <cellStyle name="Обычный 3 10 36 4 3" xfId="7543"/>
    <cellStyle name="Обычный 3 10 36 4 3 2" xfId="7544"/>
    <cellStyle name="Обычный 3 10 36 4 3 2 2" xfId="7545"/>
    <cellStyle name="Обычный 3 10 36 4 3 3" xfId="7546"/>
    <cellStyle name="Обычный 3 10 36 4 4" xfId="7547"/>
    <cellStyle name="Обычный 3 10 36 4 4 2" xfId="7548"/>
    <cellStyle name="Обычный 3 10 36 4 5" xfId="7549"/>
    <cellStyle name="Обычный 3 10 36 5" xfId="7550"/>
    <cellStyle name="Обычный 3 10 36 5 2" xfId="7551"/>
    <cellStyle name="Обычный 3 10 36 5 2 2" xfId="7552"/>
    <cellStyle name="Обычный 3 10 36 5 2 2 2" xfId="7553"/>
    <cellStyle name="Обычный 3 10 36 5 2 3" xfId="7554"/>
    <cellStyle name="Обычный 3 10 36 5 3" xfId="7555"/>
    <cellStyle name="Обычный 3 10 36 5 3 2" xfId="7556"/>
    <cellStyle name="Обычный 3 10 36 5 4" xfId="7557"/>
    <cellStyle name="Обычный 3 10 36 6" xfId="7558"/>
    <cellStyle name="Обычный 3 10 36 6 2" xfId="7559"/>
    <cellStyle name="Обычный 3 10 36 6 2 2" xfId="7560"/>
    <cellStyle name="Обычный 3 10 36 6 3" xfId="7561"/>
    <cellStyle name="Обычный 3 10 36 7" xfId="7562"/>
    <cellStyle name="Обычный 3 10 36 7 2" xfId="7563"/>
    <cellStyle name="Обычный 3 10 36 8" xfId="7564"/>
    <cellStyle name="Обычный 3 10 37" xfId="7565"/>
    <cellStyle name="Обычный 3 10 37 2" xfId="7566"/>
    <cellStyle name="Обычный 3 10 37 2 2" xfId="7567"/>
    <cellStyle name="Обычный 3 10 37 2 2 2" xfId="7568"/>
    <cellStyle name="Обычный 3 10 37 2 2 2 2" xfId="7569"/>
    <cellStyle name="Обычный 3 10 37 2 2 2 2 2" xfId="7570"/>
    <cellStyle name="Обычный 3 10 37 2 2 2 2 2 2" xfId="7571"/>
    <cellStyle name="Обычный 3 10 37 2 2 2 2 3" xfId="7572"/>
    <cellStyle name="Обычный 3 10 37 2 2 2 3" xfId="7573"/>
    <cellStyle name="Обычный 3 10 37 2 2 2 3 2" xfId="7574"/>
    <cellStyle name="Обычный 3 10 37 2 2 2 4" xfId="7575"/>
    <cellStyle name="Обычный 3 10 37 2 2 3" xfId="7576"/>
    <cellStyle name="Обычный 3 10 37 2 2 3 2" xfId="7577"/>
    <cellStyle name="Обычный 3 10 37 2 2 3 2 2" xfId="7578"/>
    <cellStyle name="Обычный 3 10 37 2 2 3 3" xfId="7579"/>
    <cellStyle name="Обычный 3 10 37 2 2 4" xfId="7580"/>
    <cellStyle name="Обычный 3 10 37 2 2 4 2" xfId="7581"/>
    <cellStyle name="Обычный 3 10 37 2 2 5" xfId="7582"/>
    <cellStyle name="Обычный 3 10 37 2 3" xfId="7583"/>
    <cellStyle name="Обычный 3 10 37 2 3 2" xfId="7584"/>
    <cellStyle name="Обычный 3 10 37 2 3 2 2" xfId="7585"/>
    <cellStyle name="Обычный 3 10 37 2 3 2 2 2" xfId="7586"/>
    <cellStyle name="Обычный 3 10 37 2 3 2 2 2 2" xfId="7587"/>
    <cellStyle name="Обычный 3 10 37 2 3 2 2 3" xfId="7588"/>
    <cellStyle name="Обычный 3 10 37 2 3 2 3" xfId="7589"/>
    <cellStyle name="Обычный 3 10 37 2 3 2 3 2" xfId="7590"/>
    <cellStyle name="Обычный 3 10 37 2 3 2 4" xfId="7591"/>
    <cellStyle name="Обычный 3 10 37 2 3 3" xfId="7592"/>
    <cellStyle name="Обычный 3 10 37 2 3 3 2" xfId="7593"/>
    <cellStyle name="Обычный 3 10 37 2 3 3 2 2" xfId="7594"/>
    <cellStyle name="Обычный 3 10 37 2 3 3 3" xfId="7595"/>
    <cellStyle name="Обычный 3 10 37 2 3 4" xfId="7596"/>
    <cellStyle name="Обычный 3 10 37 2 3 4 2" xfId="7597"/>
    <cellStyle name="Обычный 3 10 37 2 3 5" xfId="7598"/>
    <cellStyle name="Обычный 3 10 37 2 4" xfId="7599"/>
    <cellStyle name="Обычный 3 10 37 2 4 2" xfId="7600"/>
    <cellStyle name="Обычный 3 10 37 2 4 2 2" xfId="7601"/>
    <cellStyle name="Обычный 3 10 37 2 4 2 2 2" xfId="7602"/>
    <cellStyle name="Обычный 3 10 37 2 4 2 3" xfId="7603"/>
    <cellStyle name="Обычный 3 10 37 2 4 3" xfId="7604"/>
    <cellStyle name="Обычный 3 10 37 2 4 3 2" xfId="7605"/>
    <cellStyle name="Обычный 3 10 37 2 4 4" xfId="7606"/>
    <cellStyle name="Обычный 3 10 37 2 5" xfId="7607"/>
    <cellStyle name="Обычный 3 10 37 2 5 2" xfId="7608"/>
    <cellStyle name="Обычный 3 10 37 2 5 2 2" xfId="7609"/>
    <cellStyle name="Обычный 3 10 37 2 5 3" xfId="7610"/>
    <cellStyle name="Обычный 3 10 37 2 6" xfId="7611"/>
    <cellStyle name="Обычный 3 10 37 2 6 2" xfId="7612"/>
    <cellStyle name="Обычный 3 10 37 2 7" xfId="7613"/>
    <cellStyle name="Обычный 3 10 37 3" xfId="7614"/>
    <cellStyle name="Обычный 3 10 37 3 2" xfId="7615"/>
    <cellStyle name="Обычный 3 10 37 3 2 2" xfId="7616"/>
    <cellStyle name="Обычный 3 10 37 3 2 2 2" xfId="7617"/>
    <cellStyle name="Обычный 3 10 37 3 2 2 2 2" xfId="7618"/>
    <cellStyle name="Обычный 3 10 37 3 2 2 3" xfId="7619"/>
    <cellStyle name="Обычный 3 10 37 3 2 3" xfId="7620"/>
    <cellStyle name="Обычный 3 10 37 3 2 3 2" xfId="7621"/>
    <cellStyle name="Обычный 3 10 37 3 2 4" xfId="7622"/>
    <cellStyle name="Обычный 3 10 37 3 3" xfId="7623"/>
    <cellStyle name="Обычный 3 10 37 3 3 2" xfId="7624"/>
    <cellStyle name="Обычный 3 10 37 3 3 2 2" xfId="7625"/>
    <cellStyle name="Обычный 3 10 37 3 3 3" xfId="7626"/>
    <cellStyle name="Обычный 3 10 37 3 4" xfId="7627"/>
    <cellStyle name="Обычный 3 10 37 3 4 2" xfId="7628"/>
    <cellStyle name="Обычный 3 10 37 3 5" xfId="7629"/>
    <cellStyle name="Обычный 3 10 37 4" xfId="7630"/>
    <cellStyle name="Обычный 3 10 37 4 2" xfId="7631"/>
    <cellStyle name="Обычный 3 10 37 4 2 2" xfId="7632"/>
    <cellStyle name="Обычный 3 10 37 4 2 2 2" xfId="7633"/>
    <cellStyle name="Обычный 3 10 37 4 2 2 2 2" xfId="7634"/>
    <cellStyle name="Обычный 3 10 37 4 2 2 3" xfId="7635"/>
    <cellStyle name="Обычный 3 10 37 4 2 3" xfId="7636"/>
    <cellStyle name="Обычный 3 10 37 4 2 3 2" xfId="7637"/>
    <cellStyle name="Обычный 3 10 37 4 2 4" xfId="7638"/>
    <cellStyle name="Обычный 3 10 37 4 3" xfId="7639"/>
    <cellStyle name="Обычный 3 10 37 4 3 2" xfId="7640"/>
    <cellStyle name="Обычный 3 10 37 4 3 2 2" xfId="7641"/>
    <cellStyle name="Обычный 3 10 37 4 3 3" xfId="7642"/>
    <cellStyle name="Обычный 3 10 37 4 4" xfId="7643"/>
    <cellStyle name="Обычный 3 10 37 4 4 2" xfId="7644"/>
    <cellStyle name="Обычный 3 10 37 4 5" xfId="7645"/>
    <cellStyle name="Обычный 3 10 37 5" xfId="7646"/>
    <cellStyle name="Обычный 3 10 37 5 2" xfId="7647"/>
    <cellStyle name="Обычный 3 10 37 5 2 2" xfId="7648"/>
    <cellStyle name="Обычный 3 10 37 5 2 2 2" xfId="7649"/>
    <cellStyle name="Обычный 3 10 37 5 2 3" xfId="7650"/>
    <cellStyle name="Обычный 3 10 37 5 3" xfId="7651"/>
    <cellStyle name="Обычный 3 10 37 5 3 2" xfId="7652"/>
    <cellStyle name="Обычный 3 10 37 5 4" xfId="7653"/>
    <cellStyle name="Обычный 3 10 37 6" xfId="7654"/>
    <cellStyle name="Обычный 3 10 37 6 2" xfId="7655"/>
    <cellStyle name="Обычный 3 10 37 6 2 2" xfId="7656"/>
    <cellStyle name="Обычный 3 10 37 6 3" xfId="7657"/>
    <cellStyle name="Обычный 3 10 37 7" xfId="7658"/>
    <cellStyle name="Обычный 3 10 37 7 2" xfId="7659"/>
    <cellStyle name="Обычный 3 10 37 8" xfId="7660"/>
    <cellStyle name="Обычный 3 10 38" xfId="7661"/>
    <cellStyle name="Обычный 3 10 38 2" xfId="7662"/>
    <cellStyle name="Обычный 3 10 38 2 2" xfId="7663"/>
    <cellStyle name="Обычный 3 10 38 2 2 2" xfId="7664"/>
    <cellStyle name="Обычный 3 10 38 2 2 2 2" xfId="7665"/>
    <cellStyle name="Обычный 3 10 38 2 2 2 2 2" xfId="7666"/>
    <cellStyle name="Обычный 3 10 38 2 2 2 2 2 2" xfId="7667"/>
    <cellStyle name="Обычный 3 10 38 2 2 2 2 3" xfId="7668"/>
    <cellStyle name="Обычный 3 10 38 2 2 2 3" xfId="7669"/>
    <cellStyle name="Обычный 3 10 38 2 2 2 3 2" xfId="7670"/>
    <cellStyle name="Обычный 3 10 38 2 2 2 4" xfId="7671"/>
    <cellStyle name="Обычный 3 10 38 2 2 3" xfId="7672"/>
    <cellStyle name="Обычный 3 10 38 2 2 3 2" xfId="7673"/>
    <cellStyle name="Обычный 3 10 38 2 2 3 2 2" xfId="7674"/>
    <cellStyle name="Обычный 3 10 38 2 2 3 3" xfId="7675"/>
    <cellStyle name="Обычный 3 10 38 2 2 4" xfId="7676"/>
    <cellStyle name="Обычный 3 10 38 2 2 4 2" xfId="7677"/>
    <cellStyle name="Обычный 3 10 38 2 2 5" xfId="7678"/>
    <cellStyle name="Обычный 3 10 38 2 3" xfId="7679"/>
    <cellStyle name="Обычный 3 10 38 2 3 2" xfId="7680"/>
    <cellStyle name="Обычный 3 10 38 2 3 2 2" xfId="7681"/>
    <cellStyle name="Обычный 3 10 38 2 3 2 2 2" xfId="7682"/>
    <cellStyle name="Обычный 3 10 38 2 3 2 2 2 2" xfId="7683"/>
    <cellStyle name="Обычный 3 10 38 2 3 2 2 3" xfId="7684"/>
    <cellStyle name="Обычный 3 10 38 2 3 2 3" xfId="7685"/>
    <cellStyle name="Обычный 3 10 38 2 3 2 3 2" xfId="7686"/>
    <cellStyle name="Обычный 3 10 38 2 3 2 4" xfId="7687"/>
    <cellStyle name="Обычный 3 10 38 2 3 3" xfId="7688"/>
    <cellStyle name="Обычный 3 10 38 2 3 3 2" xfId="7689"/>
    <cellStyle name="Обычный 3 10 38 2 3 3 2 2" xfId="7690"/>
    <cellStyle name="Обычный 3 10 38 2 3 3 3" xfId="7691"/>
    <cellStyle name="Обычный 3 10 38 2 3 4" xfId="7692"/>
    <cellStyle name="Обычный 3 10 38 2 3 4 2" xfId="7693"/>
    <cellStyle name="Обычный 3 10 38 2 3 5" xfId="7694"/>
    <cellStyle name="Обычный 3 10 38 2 4" xfId="7695"/>
    <cellStyle name="Обычный 3 10 38 2 4 2" xfId="7696"/>
    <cellStyle name="Обычный 3 10 38 2 4 2 2" xfId="7697"/>
    <cellStyle name="Обычный 3 10 38 2 4 2 2 2" xfId="7698"/>
    <cellStyle name="Обычный 3 10 38 2 4 2 3" xfId="7699"/>
    <cellStyle name="Обычный 3 10 38 2 4 3" xfId="7700"/>
    <cellStyle name="Обычный 3 10 38 2 4 3 2" xfId="7701"/>
    <cellStyle name="Обычный 3 10 38 2 4 4" xfId="7702"/>
    <cellStyle name="Обычный 3 10 38 2 5" xfId="7703"/>
    <cellStyle name="Обычный 3 10 38 2 5 2" xfId="7704"/>
    <cellStyle name="Обычный 3 10 38 2 5 2 2" xfId="7705"/>
    <cellStyle name="Обычный 3 10 38 2 5 3" xfId="7706"/>
    <cellStyle name="Обычный 3 10 38 2 6" xfId="7707"/>
    <cellStyle name="Обычный 3 10 38 2 6 2" xfId="7708"/>
    <cellStyle name="Обычный 3 10 38 2 7" xfId="7709"/>
    <cellStyle name="Обычный 3 10 38 3" xfId="7710"/>
    <cellStyle name="Обычный 3 10 38 3 2" xfId="7711"/>
    <cellStyle name="Обычный 3 10 38 3 2 2" xfId="7712"/>
    <cellStyle name="Обычный 3 10 38 3 2 2 2" xfId="7713"/>
    <cellStyle name="Обычный 3 10 38 3 2 2 2 2" xfId="7714"/>
    <cellStyle name="Обычный 3 10 38 3 2 2 3" xfId="7715"/>
    <cellStyle name="Обычный 3 10 38 3 2 3" xfId="7716"/>
    <cellStyle name="Обычный 3 10 38 3 2 3 2" xfId="7717"/>
    <cellStyle name="Обычный 3 10 38 3 2 4" xfId="7718"/>
    <cellStyle name="Обычный 3 10 38 3 3" xfId="7719"/>
    <cellStyle name="Обычный 3 10 38 3 3 2" xfId="7720"/>
    <cellStyle name="Обычный 3 10 38 3 3 2 2" xfId="7721"/>
    <cellStyle name="Обычный 3 10 38 3 3 3" xfId="7722"/>
    <cellStyle name="Обычный 3 10 38 3 4" xfId="7723"/>
    <cellStyle name="Обычный 3 10 38 3 4 2" xfId="7724"/>
    <cellStyle name="Обычный 3 10 38 3 5" xfId="7725"/>
    <cellStyle name="Обычный 3 10 38 4" xfId="7726"/>
    <cellStyle name="Обычный 3 10 38 4 2" xfId="7727"/>
    <cellStyle name="Обычный 3 10 38 4 2 2" xfId="7728"/>
    <cellStyle name="Обычный 3 10 38 4 2 2 2" xfId="7729"/>
    <cellStyle name="Обычный 3 10 38 4 2 2 2 2" xfId="7730"/>
    <cellStyle name="Обычный 3 10 38 4 2 2 3" xfId="7731"/>
    <cellStyle name="Обычный 3 10 38 4 2 3" xfId="7732"/>
    <cellStyle name="Обычный 3 10 38 4 2 3 2" xfId="7733"/>
    <cellStyle name="Обычный 3 10 38 4 2 4" xfId="7734"/>
    <cellStyle name="Обычный 3 10 38 4 3" xfId="7735"/>
    <cellStyle name="Обычный 3 10 38 4 3 2" xfId="7736"/>
    <cellStyle name="Обычный 3 10 38 4 3 2 2" xfId="7737"/>
    <cellStyle name="Обычный 3 10 38 4 3 3" xfId="7738"/>
    <cellStyle name="Обычный 3 10 38 4 4" xfId="7739"/>
    <cellStyle name="Обычный 3 10 38 4 4 2" xfId="7740"/>
    <cellStyle name="Обычный 3 10 38 4 5" xfId="7741"/>
    <cellStyle name="Обычный 3 10 38 5" xfId="7742"/>
    <cellStyle name="Обычный 3 10 38 5 2" xfId="7743"/>
    <cellStyle name="Обычный 3 10 38 5 2 2" xfId="7744"/>
    <cellStyle name="Обычный 3 10 38 5 2 2 2" xfId="7745"/>
    <cellStyle name="Обычный 3 10 38 5 2 3" xfId="7746"/>
    <cellStyle name="Обычный 3 10 38 5 3" xfId="7747"/>
    <cellStyle name="Обычный 3 10 38 5 3 2" xfId="7748"/>
    <cellStyle name="Обычный 3 10 38 5 4" xfId="7749"/>
    <cellStyle name="Обычный 3 10 38 6" xfId="7750"/>
    <cellStyle name="Обычный 3 10 38 6 2" xfId="7751"/>
    <cellStyle name="Обычный 3 10 38 6 2 2" xfId="7752"/>
    <cellStyle name="Обычный 3 10 38 6 3" xfId="7753"/>
    <cellStyle name="Обычный 3 10 38 7" xfId="7754"/>
    <cellStyle name="Обычный 3 10 38 7 2" xfId="7755"/>
    <cellStyle name="Обычный 3 10 38 8" xfId="7756"/>
    <cellStyle name="Обычный 3 10 39" xfId="7757"/>
    <cellStyle name="Обычный 3 10 39 2" xfId="7758"/>
    <cellStyle name="Обычный 3 10 39 2 2" xfId="7759"/>
    <cellStyle name="Обычный 3 10 39 2 2 2" xfId="7760"/>
    <cellStyle name="Обычный 3 10 39 2 2 2 2" xfId="7761"/>
    <cellStyle name="Обычный 3 10 39 2 2 2 2 2" xfId="7762"/>
    <cellStyle name="Обычный 3 10 39 2 2 2 2 2 2" xfId="7763"/>
    <cellStyle name="Обычный 3 10 39 2 2 2 2 3" xfId="7764"/>
    <cellStyle name="Обычный 3 10 39 2 2 2 3" xfId="7765"/>
    <cellStyle name="Обычный 3 10 39 2 2 2 3 2" xfId="7766"/>
    <cellStyle name="Обычный 3 10 39 2 2 2 4" xfId="7767"/>
    <cellStyle name="Обычный 3 10 39 2 2 3" xfId="7768"/>
    <cellStyle name="Обычный 3 10 39 2 2 3 2" xfId="7769"/>
    <cellStyle name="Обычный 3 10 39 2 2 3 2 2" xfId="7770"/>
    <cellStyle name="Обычный 3 10 39 2 2 3 3" xfId="7771"/>
    <cellStyle name="Обычный 3 10 39 2 2 4" xfId="7772"/>
    <cellStyle name="Обычный 3 10 39 2 2 4 2" xfId="7773"/>
    <cellStyle name="Обычный 3 10 39 2 2 5" xfId="7774"/>
    <cellStyle name="Обычный 3 10 39 2 3" xfId="7775"/>
    <cellStyle name="Обычный 3 10 39 2 3 2" xfId="7776"/>
    <cellStyle name="Обычный 3 10 39 2 3 2 2" xfId="7777"/>
    <cellStyle name="Обычный 3 10 39 2 3 2 2 2" xfId="7778"/>
    <cellStyle name="Обычный 3 10 39 2 3 2 2 2 2" xfId="7779"/>
    <cellStyle name="Обычный 3 10 39 2 3 2 2 3" xfId="7780"/>
    <cellStyle name="Обычный 3 10 39 2 3 2 3" xfId="7781"/>
    <cellStyle name="Обычный 3 10 39 2 3 2 3 2" xfId="7782"/>
    <cellStyle name="Обычный 3 10 39 2 3 2 4" xfId="7783"/>
    <cellStyle name="Обычный 3 10 39 2 3 3" xfId="7784"/>
    <cellStyle name="Обычный 3 10 39 2 3 3 2" xfId="7785"/>
    <cellStyle name="Обычный 3 10 39 2 3 3 2 2" xfId="7786"/>
    <cellStyle name="Обычный 3 10 39 2 3 3 3" xfId="7787"/>
    <cellStyle name="Обычный 3 10 39 2 3 4" xfId="7788"/>
    <cellStyle name="Обычный 3 10 39 2 3 4 2" xfId="7789"/>
    <cellStyle name="Обычный 3 10 39 2 3 5" xfId="7790"/>
    <cellStyle name="Обычный 3 10 39 2 4" xfId="7791"/>
    <cellStyle name="Обычный 3 10 39 2 4 2" xfId="7792"/>
    <cellStyle name="Обычный 3 10 39 2 4 2 2" xfId="7793"/>
    <cellStyle name="Обычный 3 10 39 2 4 2 2 2" xfId="7794"/>
    <cellStyle name="Обычный 3 10 39 2 4 2 3" xfId="7795"/>
    <cellStyle name="Обычный 3 10 39 2 4 3" xfId="7796"/>
    <cellStyle name="Обычный 3 10 39 2 4 3 2" xfId="7797"/>
    <cellStyle name="Обычный 3 10 39 2 4 4" xfId="7798"/>
    <cellStyle name="Обычный 3 10 39 2 5" xfId="7799"/>
    <cellStyle name="Обычный 3 10 39 2 5 2" xfId="7800"/>
    <cellStyle name="Обычный 3 10 39 2 5 2 2" xfId="7801"/>
    <cellStyle name="Обычный 3 10 39 2 5 3" xfId="7802"/>
    <cellStyle name="Обычный 3 10 39 2 6" xfId="7803"/>
    <cellStyle name="Обычный 3 10 39 2 6 2" xfId="7804"/>
    <cellStyle name="Обычный 3 10 39 2 7" xfId="7805"/>
    <cellStyle name="Обычный 3 10 39 3" xfId="7806"/>
    <cellStyle name="Обычный 3 10 39 3 2" xfId="7807"/>
    <cellStyle name="Обычный 3 10 39 3 2 2" xfId="7808"/>
    <cellStyle name="Обычный 3 10 39 3 2 2 2" xfId="7809"/>
    <cellStyle name="Обычный 3 10 39 3 2 2 2 2" xfId="7810"/>
    <cellStyle name="Обычный 3 10 39 3 2 2 3" xfId="7811"/>
    <cellStyle name="Обычный 3 10 39 3 2 3" xfId="7812"/>
    <cellStyle name="Обычный 3 10 39 3 2 3 2" xfId="7813"/>
    <cellStyle name="Обычный 3 10 39 3 2 4" xfId="7814"/>
    <cellStyle name="Обычный 3 10 39 3 3" xfId="7815"/>
    <cellStyle name="Обычный 3 10 39 3 3 2" xfId="7816"/>
    <cellStyle name="Обычный 3 10 39 3 3 2 2" xfId="7817"/>
    <cellStyle name="Обычный 3 10 39 3 3 3" xfId="7818"/>
    <cellStyle name="Обычный 3 10 39 3 4" xfId="7819"/>
    <cellStyle name="Обычный 3 10 39 3 4 2" xfId="7820"/>
    <cellStyle name="Обычный 3 10 39 3 5" xfId="7821"/>
    <cellStyle name="Обычный 3 10 39 4" xfId="7822"/>
    <cellStyle name="Обычный 3 10 39 4 2" xfId="7823"/>
    <cellStyle name="Обычный 3 10 39 4 2 2" xfId="7824"/>
    <cellStyle name="Обычный 3 10 39 4 2 2 2" xfId="7825"/>
    <cellStyle name="Обычный 3 10 39 4 2 2 2 2" xfId="7826"/>
    <cellStyle name="Обычный 3 10 39 4 2 2 3" xfId="7827"/>
    <cellStyle name="Обычный 3 10 39 4 2 3" xfId="7828"/>
    <cellStyle name="Обычный 3 10 39 4 2 3 2" xfId="7829"/>
    <cellStyle name="Обычный 3 10 39 4 2 4" xfId="7830"/>
    <cellStyle name="Обычный 3 10 39 4 3" xfId="7831"/>
    <cellStyle name="Обычный 3 10 39 4 3 2" xfId="7832"/>
    <cellStyle name="Обычный 3 10 39 4 3 2 2" xfId="7833"/>
    <cellStyle name="Обычный 3 10 39 4 3 3" xfId="7834"/>
    <cellStyle name="Обычный 3 10 39 4 4" xfId="7835"/>
    <cellStyle name="Обычный 3 10 39 4 4 2" xfId="7836"/>
    <cellStyle name="Обычный 3 10 39 4 5" xfId="7837"/>
    <cellStyle name="Обычный 3 10 39 5" xfId="7838"/>
    <cellStyle name="Обычный 3 10 39 5 2" xfId="7839"/>
    <cellStyle name="Обычный 3 10 39 5 2 2" xfId="7840"/>
    <cellStyle name="Обычный 3 10 39 5 2 2 2" xfId="7841"/>
    <cellStyle name="Обычный 3 10 39 5 2 3" xfId="7842"/>
    <cellStyle name="Обычный 3 10 39 5 3" xfId="7843"/>
    <cellStyle name="Обычный 3 10 39 5 3 2" xfId="7844"/>
    <cellStyle name="Обычный 3 10 39 5 4" xfId="7845"/>
    <cellStyle name="Обычный 3 10 39 6" xfId="7846"/>
    <cellStyle name="Обычный 3 10 39 6 2" xfId="7847"/>
    <cellStyle name="Обычный 3 10 39 6 2 2" xfId="7848"/>
    <cellStyle name="Обычный 3 10 39 6 3" xfId="7849"/>
    <cellStyle name="Обычный 3 10 39 7" xfId="7850"/>
    <cellStyle name="Обычный 3 10 39 7 2" xfId="7851"/>
    <cellStyle name="Обычный 3 10 39 8" xfId="7852"/>
    <cellStyle name="Обычный 3 10 4" xfId="7853"/>
    <cellStyle name="Обычный 3 10 4 2" xfId="7854"/>
    <cellStyle name="Обычный 3 10 4 2 2" xfId="7855"/>
    <cellStyle name="Обычный 3 10 4 2 2 2" xfId="7856"/>
    <cellStyle name="Обычный 3 10 4 2 2 2 2" xfId="7857"/>
    <cellStyle name="Обычный 3 10 4 2 2 2 2 2" xfId="7858"/>
    <cellStyle name="Обычный 3 10 4 2 2 2 2 2 2" xfId="7859"/>
    <cellStyle name="Обычный 3 10 4 2 2 2 2 3" xfId="7860"/>
    <cellStyle name="Обычный 3 10 4 2 2 2 3" xfId="7861"/>
    <cellStyle name="Обычный 3 10 4 2 2 2 3 2" xfId="7862"/>
    <cellStyle name="Обычный 3 10 4 2 2 2 4" xfId="7863"/>
    <cellStyle name="Обычный 3 10 4 2 2 3" xfId="7864"/>
    <cellStyle name="Обычный 3 10 4 2 2 3 2" xfId="7865"/>
    <cellStyle name="Обычный 3 10 4 2 2 3 2 2" xfId="7866"/>
    <cellStyle name="Обычный 3 10 4 2 2 3 3" xfId="7867"/>
    <cellStyle name="Обычный 3 10 4 2 2 4" xfId="7868"/>
    <cellStyle name="Обычный 3 10 4 2 2 4 2" xfId="7869"/>
    <cellStyle name="Обычный 3 10 4 2 2 5" xfId="7870"/>
    <cellStyle name="Обычный 3 10 4 2 3" xfId="7871"/>
    <cellStyle name="Обычный 3 10 4 2 3 2" xfId="7872"/>
    <cellStyle name="Обычный 3 10 4 2 3 2 2" xfId="7873"/>
    <cellStyle name="Обычный 3 10 4 2 3 2 2 2" xfId="7874"/>
    <cellStyle name="Обычный 3 10 4 2 3 2 2 2 2" xfId="7875"/>
    <cellStyle name="Обычный 3 10 4 2 3 2 2 3" xfId="7876"/>
    <cellStyle name="Обычный 3 10 4 2 3 2 3" xfId="7877"/>
    <cellStyle name="Обычный 3 10 4 2 3 2 3 2" xfId="7878"/>
    <cellStyle name="Обычный 3 10 4 2 3 2 4" xfId="7879"/>
    <cellStyle name="Обычный 3 10 4 2 3 3" xfId="7880"/>
    <cellStyle name="Обычный 3 10 4 2 3 3 2" xfId="7881"/>
    <cellStyle name="Обычный 3 10 4 2 3 3 2 2" xfId="7882"/>
    <cellStyle name="Обычный 3 10 4 2 3 3 3" xfId="7883"/>
    <cellStyle name="Обычный 3 10 4 2 3 4" xfId="7884"/>
    <cellStyle name="Обычный 3 10 4 2 3 4 2" xfId="7885"/>
    <cellStyle name="Обычный 3 10 4 2 3 5" xfId="7886"/>
    <cellStyle name="Обычный 3 10 4 2 4" xfId="7887"/>
    <cellStyle name="Обычный 3 10 4 2 4 2" xfId="7888"/>
    <cellStyle name="Обычный 3 10 4 2 4 2 2" xfId="7889"/>
    <cellStyle name="Обычный 3 10 4 2 4 2 2 2" xfId="7890"/>
    <cellStyle name="Обычный 3 10 4 2 4 2 3" xfId="7891"/>
    <cellStyle name="Обычный 3 10 4 2 4 3" xfId="7892"/>
    <cellStyle name="Обычный 3 10 4 2 4 3 2" xfId="7893"/>
    <cellStyle name="Обычный 3 10 4 2 4 4" xfId="7894"/>
    <cellStyle name="Обычный 3 10 4 2 5" xfId="7895"/>
    <cellStyle name="Обычный 3 10 4 2 5 2" xfId="7896"/>
    <cellStyle name="Обычный 3 10 4 2 5 2 2" xfId="7897"/>
    <cellStyle name="Обычный 3 10 4 2 5 3" xfId="7898"/>
    <cellStyle name="Обычный 3 10 4 2 6" xfId="7899"/>
    <cellStyle name="Обычный 3 10 4 2 6 2" xfId="7900"/>
    <cellStyle name="Обычный 3 10 4 2 7" xfId="7901"/>
    <cellStyle name="Обычный 3 10 4 3" xfId="7902"/>
    <cellStyle name="Обычный 3 10 4 3 2" xfId="7903"/>
    <cellStyle name="Обычный 3 10 4 3 2 2" xfId="7904"/>
    <cellStyle name="Обычный 3 10 4 3 2 2 2" xfId="7905"/>
    <cellStyle name="Обычный 3 10 4 3 2 2 2 2" xfId="7906"/>
    <cellStyle name="Обычный 3 10 4 3 2 2 3" xfId="7907"/>
    <cellStyle name="Обычный 3 10 4 3 2 3" xfId="7908"/>
    <cellStyle name="Обычный 3 10 4 3 2 3 2" xfId="7909"/>
    <cellStyle name="Обычный 3 10 4 3 2 4" xfId="7910"/>
    <cellStyle name="Обычный 3 10 4 3 3" xfId="7911"/>
    <cellStyle name="Обычный 3 10 4 3 3 2" xfId="7912"/>
    <cellStyle name="Обычный 3 10 4 3 3 2 2" xfId="7913"/>
    <cellStyle name="Обычный 3 10 4 3 3 3" xfId="7914"/>
    <cellStyle name="Обычный 3 10 4 3 4" xfId="7915"/>
    <cellStyle name="Обычный 3 10 4 3 4 2" xfId="7916"/>
    <cellStyle name="Обычный 3 10 4 3 5" xfId="7917"/>
    <cellStyle name="Обычный 3 10 4 4" xfId="7918"/>
    <cellStyle name="Обычный 3 10 4 4 2" xfId="7919"/>
    <cellStyle name="Обычный 3 10 4 4 2 2" xfId="7920"/>
    <cellStyle name="Обычный 3 10 4 4 2 2 2" xfId="7921"/>
    <cellStyle name="Обычный 3 10 4 4 2 2 2 2" xfId="7922"/>
    <cellStyle name="Обычный 3 10 4 4 2 2 3" xfId="7923"/>
    <cellStyle name="Обычный 3 10 4 4 2 3" xfId="7924"/>
    <cellStyle name="Обычный 3 10 4 4 2 3 2" xfId="7925"/>
    <cellStyle name="Обычный 3 10 4 4 2 4" xfId="7926"/>
    <cellStyle name="Обычный 3 10 4 4 3" xfId="7927"/>
    <cellStyle name="Обычный 3 10 4 4 3 2" xfId="7928"/>
    <cellStyle name="Обычный 3 10 4 4 3 2 2" xfId="7929"/>
    <cellStyle name="Обычный 3 10 4 4 3 3" xfId="7930"/>
    <cellStyle name="Обычный 3 10 4 4 4" xfId="7931"/>
    <cellStyle name="Обычный 3 10 4 4 4 2" xfId="7932"/>
    <cellStyle name="Обычный 3 10 4 4 5" xfId="7933"/>
    <cellStyle name="Обычный 3 10 4 5" xfId="7934"/>
    <cellStyle name="Обычный 3 10 4 5 2" xfId="7935"/>
    <cellStyle name="Обычный 3 10 4 5 2 2" xfId="7936"/>
    <cellStyle name="Обычный 3 10 4 5 2 2 2" xfId="7937"/>
    <cellStyle name="Обычный 3 10 4 5 2 3" xfId="7938"/>
    <cellStyle name="Обычный 3 10 4 5 3" xfId="7939"/>
    <cellStyle name="Обычный 3 10 4 5 3 2" xfId="7940"/>
    <cellStyle name="Обычный 3 10 4 5 4" xfId="7941"/>
    <cellStyle name="Обычный 3 10 4 6" xfId="7942"/>
    <cellStyle name="Обычный 3 10 4 6 2" xfId="7943"/>
    <cellStyle name="Обычный 3 10 4 6 2 2" xfId="7944"/>
    <cellStyle name="Обычный 3 10 4 6 3" xfId="7945"/>
    <cellStyle name="Обычный 3 10 4 7" xfId="7946"/>
    <cellStyle name="Обычный 3 10 4 7 2" xfId="7947"/>
    <cellStyle name="Обычный 3 10 4 8" xfId="7948"/>
    <cellStyle name="Обычный 3 10 40" xfId="7949"/>
    <cellStyle name="Обычный 3 10 40 2" xfId="7950"/>
    <cellStyle name="Обычный 3 10 40 2 2" xfId="7951"/>
    <cellStyle name="Обычный 3 10 40 2 2 2" xfId="7952"/>
    <cellStyle name="Обычный 3 10 40 2 2 2 2" xfId="7953"/>
    <cellStyle name="Обычный 3 10 40 2 2 2 2 2" xfId="7954"/>
    <cellStyle name="Обычный 3 10 40 2 2 2 2 2 2" xfId="7955"/>
    <cellStyle name="Обычный 3 10 40 2 2 2 2 3" xfId="7956"/>
    <cellStyle name="Обычный 3 10 40 2 2 2 3" xfId="7957"/>
    <cellStyle name="Обычный 3 10 40 2 2 2 3 2" xfId="7958"/>
    <cellStyle name="Обычный 3 10 40 2 2 2 4" xfId="7959"/>
    <cellStyle name="Обычный 3 10 40 2 2 3" xfId="7960"/>
    <cellStyle name="Обычный 3 10 40 2 2 3 2" xfId="7961"/>
    <cellStyle name="Обычный 3 10 40 2 2 3 2 2" xfId="7962"/>
    <cellStyle name="Обычный 3 10 40 2 2 3 3" xfId="7963"/>
    <cellStyle name="Обычный 3 10 40 2 2 4" xfId="7964"/>
    <cellStyle name="Обычный 3 10 40 2 2 4 2" xfId="7965"/>
    <cellStyle name="Обычный 3 10 40 2 2 5" xfId="7966"/>
    <cellStyle name="Обычный 3 10 40 2 3" xfId="7967"/>
    <cellStyle name="Обычный 3 10 40 2 3 2" xfId="7968"/>
    <cellStyle name="Обычный 3 10 40 2 3 2 2" xfId="7969"/>
    <cellStyle name="Обычный 3 10 40 2 3 2 2 2" xfId="7970"/>
    <cellStyle name="Обычный 3 10 40 2 3 2 2 2 2" xfId="7971"/>
    <cellStyle name="Обычный 3 10 40 2 3 2 2 3" xfId="7972"/>
    <cellStyle name="Обычный 3 10 40 2 3 2 3" xfId="7973"/>
    <cellStyle name="Обычный 3 10 40 2 3 2 3 2" xfId="7974"/>
    <cellStyle name="Обычный 3 10 40 2 3 2 4" xfId="7975"/>
    <cellStyle name="Обычный 3 10 40 2 3 3" xfId="7976"/>
    <cellStyle name="Обычный 3 10 40 2 3 3 2" xfId="7977"/>
    <cellStyle name="Обычный 3 10 40 2 3 3 2 2" xfId="7978"/>
    <cellStyle name="Обычный 3 10 40 2 3 3 3" xfId="7979"/>
    <cellStyle name="Обычный 3 10 40 2 3 4" xfId="7980"/>
    <cellStyle name="Обычный 3 10 40 2 3 4 2" xfId="7981"/>
    <cellStyle name="Обычный 3 10 40 2 3 5" xfId="7982"/>
    <cellStyle name="Обычный 3 10 40 2 4" xfId="7983"/>
    <cellStyle name="Обычный 3 10 40 2 4 2" xfId="7984"/>
    <cellStyle name="Обычный 3 10 40 2 4 2 2" xfId="7985"/>
    <cellStyle name="Обычный 3 10 40 2 4 2 2 2" xfId="7986"/>
    <cellStyle name="Обычный 3 10 40 2 4 2 3" xfId="7987"/>
    <cellStyle name="Обычный 3 10 40 2 4 3" xfId="7988"/>
    <cellStyle name="Обычный 3 10 40 2 4 3 2" xfId="7989"/>
    <cellStyle name="Обычный 3 10 40 2 4 4" xfId="7990"/>
    <cellStyle name="Обычный 3 10 40 2 5" xfId="7991"/>
    <cellStyle name="Обычный 3 10 40 2 5 2" xfId="7992"/>
    <cellStyle name="Обычный 3 10 40 2 5 2 2" xfId="7993"/>
    <cellStyle name="Обычный 3 10 40 2 5 3" xfId="7994"/>
    <cellStyle name="Обычный 3 10 40 2 6" xfId="7995"/>
    <cellStyle name="Обычный 3 10 40 2 6 2" xfId="7996"/>
    <cellStyle name="Обычный 3 10 40 2 7" xfId="7997"/>
    <cellStyle name="Обычный 3 10 40 3" xfId="7998"/>
    <cellStyle name="Обычный 3 10 40 3 2" xfId="7999"/>
    <cellStyle name="Обычный 3 10 40 3 2 2" xfId="8000"/>
    <cellStyle name="Обычный 3 10 40 3 2 2 2" xfId="8001"/>
    <cellStyle name="Обычный 3 10 40 3 2 2 2 2" xfId="8002"/>
    <cellStyle name="Обычный 3 10 40 3 2 2 3" xfId="8003"/>
    <cellStyle name="Обычный 3 10 40 3 2 3" xfId="8004"/>
    <cellStyle name="Обычный 3 10 40 3 2 3 2" xfId="8005"/>
    <cellStyle name="Обычный 3 10 40 3 2 4" xfId="8006"/>
    <cellStyle name="Обычный 3 10 40 3 3" xfId="8007"/>
    <cellStyle name="Обычный 3 10 40 3 3 2" xfId="8008"/>
    <cellStyle name="Обычный 3 10 40 3 3 2 2" xfId="8009"/>
    <cellStyle name="Обычный 3 10 40 3 3 3" xfId="8010"/>
    <cellStyle name="Обычный 3 10 40 3 4" xfId="8011"/>
    <cellStyle name="Обычный 3 10 40 3 4 2" xfId="8012"/>
    <cellStyle name="Обычный 3 10 40 3 5" xfId="8013"/>
    <cellStyle name="Обычный 3 10 40 4" xfId="8014"/>
    <cellStyle name="Обычный 3 10 40 4 2" xfId="8015"/>
    <cellStyle name="Обычный 3 10 40 4 2 2" xfId="8016"/>
    <cellStyle name="Обычный 3 10 40 4 2 2 2" xfId="8017"/>
    <cellStyle name="Обычный 3 10 40 4 2 2 2 2" xfId="8018"/>
    <cellStyle name="Обычный 3 10 40 4 2 2 3" xfId="8019"/>
    <cellStyle name="Обычный 3 10 40 4 2 3" xfId="8020"/>
    <cellStyle name="Обычный 3 10 40 4 2 3 2" xfId="8021"/>
    <cellStyle name="Обычный 3 10 40 4 2 4" xfId="8022"/>
    <cellStyle name="Обычный 3 10 40 4 3" xfId="8023"/>
    <cellStyle name="Обычный 3 10 40 4 3 2" xfId="8024"/>
    <cellStyle name="Обычный 3 10 40 4 3 2 2" xfId="8025"/>
    <cellStyle name="Обычный 3 10 40 4 3 3" xfId="8026"/>
    <cellStyle name="Обычный 3 10 40 4 4" xfId="8027"/>
    <cellStyle name="Обычный 3 10 40 4 4 2" xfId="8028"/>
    <cellStyle name="Обычный 3 10 40 4 5" xfId="8029"/>
    <cellStyle name="Обычный 3 10 40 5" xfId="8030"/>
    <cellStyle name="Обычный 3 10 40 5 2" xfId="8031"/>
    <cellStyle name="Обычный 3 10 40 5 2 2" xfId="8032"/>
    <cellStyle name="Обычный 3 10 40 5 2 2 2" xfId="8033"/>
    <cellStyle name="Обычный 3 10 40 5 2 3" xfId="8034"/>
    <cellStyle name="Обычный 3 10 40 5 3" xfId="8035"/>
    <cellStyle name="Обычный 3 10 40 5 3 2" xfId="8036"/>
    <cellStyle name="Обычный 3 10 40 5 4" xfId="8037"/>
    <cellStyle name="Обычный 3 10 40 6" xfId="8038"/>
    <cellStyle name="Обычный 3 10 40 6 2" xfId="8039"/>
    <cellStyle name="Обычный 3 10 40 6 2 2" xfId="8040"/>
    <cellStyle name="Обычный 3 10 40 6 3" xfId="8041"/>
    <cellStyle name="Обычный 3 10 40 7" xfId="8042"/>
    <cellStyle name="Обычный 3 10 40 7 2" xfId="8043"/>
    <cellStyle name="Обычный 3 10 40 8" xfId="8044"/>
    <cellStyle name="Обычный 3 10 41" xfId="8045"/>
    <cellStyle name="Обычный 3 10 41 2" xfId="8046"/>
    <cellStyle name="Обычный 3 10 41 2 2" xfId="8047"/>
    <cellStyle name="Обычный 3 10 41 2 2 2" xfId="8048"/>
    <cellStyle name="Обычный 3 10 41 2 2 2 2" xfId="8049"/>
    <cellStyle name="Обычный 3 10 41 2 2 2 2 2" xfId="8050"/>
    <cellStyle name="Обычный 3 10 41 2 2 2 2 2 2" xfId="8051"/>
    <cellStyle name="Обычный 3 10 41 2 2 2 2 3" xfId="8052"/>
    <cellStyle name="Обычный 3 10 41 2 2 2 3" xfId="8053"/>
    <cellStyle name="Обычный 3 10 41 2 2 2 3 2" xfId="8054"/>
    <cellStyle name="Обычный 3 10 41 2 2 2 4" xfId="8055"/>
    <cellStyle name="Обычный 3 10 41 2 2 3" xfId="8056"/>
    <cellStyle name="Обычный 3 10 41 2 2 3 2" xfId="8057"/>
    <cellStyle name="Обычный 3 10 41 2 2 3 2 2" xfId="8058"/>
    <cellStyle name="Обычный 3 10 41 2 2 3 3" xfId="8059"/>
    <cellStyle name="Обычный 3 10 41 2 2 4" xfId="8060"/>
    <cellStyle name="Обычный 3 10 41 2 2 4 2" xfId="8061"/>
    <cellStyle name="Обычный 3 10 41 2 2 5" xfId="8062"/>
    <cellStyle name="Обычный 3 10 41 2 3" xfId="8063"/>
    <cellStyle name="Обычный 3 10 41 2 3 2" xfId="8064"/>
    <cellStyle name="Обычный 3 10 41 2 3 2 2" xfId="8065"/>
    <cellStyle name="Обычный 3 10 41 2 3 2 2 2" xfId="8066"/>
    <cellStyle name="Обычный 3 10 41 2 3 2 2 2 2" xfId="8067"/>
    <cellStyle name="Обычный 3 10 41 2 3 2 2 3" xfId="8068"/>
    <cellStyle name="Обычный 3 10 41 2 3 2 3" xfId="8069"/>
    <cellStyle name="Обычный 3 10 41 2 3 2 3 2" xfId="8070"/>
    <cellStyle name="Обычный 3 10 41 2 3 2 4" xfId="8071"/>
    <cellStyle name="Обычный 3 10 41 2 3 3" xfId="8072"/>
    <cellStyle name="Обычный 3 10 41 2 3 3 2" xfId="8073"/>
    <cellStyle name="Обычный 3 10 41 2 3 3 2 2" xfId="8074"/>
    <cellStyle name="Обычный 3 10 41 2 3 3 3" xfId="8075"/>
    <cellStyle name="Обычный 3 10 41 2 3 4" xfId="8076"/>
    <cellStyle name="Обычный 3 10 41 2 3 4 2" xfId="8077"/>
    <cellStyle name="Обычный 3 10 41 2 3 5" xfId="8078"/>
    <cellStyle name="Обычный 3 10 41 2 4" xfId="8079"/>
    <cellStyle name="Обычный 3 10 41 2 4 2" xfId="8080"/>
    <cellStyle name="Обычный 3 10 41 2 4 2 2" xfId="8081"/>
    <cellStyle name="Обычный 3 10 41 2 4 2 2 2" xfId="8082"/>
    <cellStyle name="Обычный 3 10 41 2 4 2 3" xfId="8083"/>
    <cellStyle name="Обычный 3 10 41 2 4 3" xfId="8084"/>
    <cellStyle name="Обычный 3 10 41 2 4 3 2" xfId="8085"/>
    <cellStyle name="Обычный 3 10 41 2 4 4" xfId="8086"/>
    <cellStyle name="Обычный 3 10 41 2 5" xfId="8087"/>
    <cellStyle name="Обычный 3 10 41 2 5 2" xfId="8088"/>
    <cellStyle name="Обычный 3 10 41 2 5 2 2" xfId="8089"/>
    <cellStyle name="Обычный 3 10 41 2 5 3" xfId="8090"/>
    <cellStyle name="Обычный 3 10 41 2 6" xfId="8091"/>
    <cellStyle name="Обычный 3 10 41 2 6 2" xfId="8092"/>
    <cellStyle name="Обычный 3 10 41 2 7" xfId="8093"/>
    <cellStyle name="Обычный 3 10 41 3" xfId="8094"/>
    <cellStyle name="Обычный 3 10 41 3 2" xfId="8095"/>
    <cellStyle name="Обычный 3 10 41 3 2 2" xfId="8096"/>
    <cellStyle name="Обычный 3 10 41 3 2 2 2" xfId="8097"/>
    <cellStyle name="Обычный 3 10 41 3 2 2 2 2" xfId="8098"/>
    <cellStyle name="Обычный 3 10 41 3 2 2 3" xfId="8099"/>
    <cellStyle name="Обычный 3 10 41 3 2 3" xfId="8100"/>
    <cellStyle name="Обычный 3 10 41 3 2 3 2" xfId="8101"/>
    <cellStyle name="Обычный 3 10 41 3 2 4" xfId="8102"/>
    <cellStyle name="Обычный 3 10 41 3 3" xfId="8103"/>
    <cellStyle name="Обычный 3 10 41 3 3 2" xfId="8104"/>
    <cellStyle name="Обычный 3 10 41 3 3 2 2" xfId="8105"/>
    <cellStyle name="Обычный 3 10 41 3 3 3" xfId="8106"/>
    <cellStyle name="Обычный 3 10 41 3 4" xfId="8107"/>
    <cellStyle name="Обычный 3 10 41 3 4 2" xfId="8108"/>
    <cellStyle name="Обычный 3 10 41 3 5" xfId="8109"/>
    <cellStyle name="Обычный 3 10 41 4" xfId="8110"/>
    <cellStyle name="Обычный 3 10 41 4 2" xfId="8111"/>
    <cellStyle name="Обычный 3 10 41 4 2 2" xfId="8112"/>
    <cellStyle name="Обычный 3 10 41 4 2 2 2" xfId="8113"/>
    <cellStyle name="Обычный 3 10 41 4 2 2 2 2" xfId="8114"/>
    <cellStyle name="Обычный 3 10 41 4 2 2 3" xfId="8115"/>
    <cellStyle name="Обычный 3 10 41 4 2 3" xfId="8116"/>
    <cellStyle name="Обычный 3 10 41 4 2 3 2" xfId="8117"/>
    <cellStyle name="Обычный 3 10 41 4 2 4" xfId="8118"/>
    <cellStyle name="Обычный 3 10 41 4 3" xfId="8119"/>
    <cellStyle name="Обычный 3 10 41 4 3 2" xfId="8120"/>
    <cellStyle name="Обычный 3 10 41 4 3 2 2" xfId="8121"/>
    <cellStyle name="Обычный 3 10 41 4 3 3" xfId="8122"/>
    <cellStyle name="Обычный 3 10 41 4 4" xfId="8123"/>
    <cellStyle name="Обычный 3 10 41 4 4 2" xfId="8124"/>
    <cellStyle name="Обычный 3 10 41 4 5" xfId="8125"/>
    <cellStyle name="Обычный 3 10 41 5" xfId="8126"/>
    <cellStyle name="Обычный 3 10 41 5 2" xfId="8127"/>
    <cellStyle name="Обычный 3 10 41 5 2 2" xfId="8128"/>
    <cellStyle name="Обычный 3 10 41 5 2 2 2" xfId="8129"/>
    <cellStyle name="Обычный 3 10 41 5 2 3" xfId="8130"/>
    <cellStyle name="Обычный 3 10 41 5 3" xfId="8131"/>
    <cellStyle name="Обычный 3 10 41 5 3 2" xfId="8132"/>
    <cellStyle name="Обычный 3 10 41 5 4" xfId="8133"/>
    <cellStyle name="Обычный 3 10 41 6" xfId="8134"/>
    <cellStyle name="Обычный 3 10 41 6 2" xfId="8135"/>
    <cellStyle name="Обычный 3 10 41 6 2 2" xfId="8136"/>
    <cellStyle name="Обычный 3 10 41 6 3" xfId="8137"/>
    <cellStyle name="Обычный 3 10 41 7" xfId="8138"/>
    <cellStyle name="Обычный 3 10 41 7 2" xfId="8139"/>
    <cellStyle name="Обычный 3 10 41 8" xfId="8140"/>
    <cellStyle name="Обычный 3 10 42" xfId="8141"/>
    <cellStyle name="Обычный 3 10 42 2" xfId="8142"/>
    <cellStyle name="Обычный 3 10 42 2 2" xfId="8143"/>
    <cellStyle name="Обычный 3 10 42 2 2 2" xfId="8144"/>
    <cellStyle name="Обычный 3 10 42 2 2 2 2" xfId="8145"/>
    <cellStyle name="Обычный 3 10 42 2 2 2 2 2" xfId="8146"/>
    <cellStyle name="Обычный 3 10 42 2 2 2 2 2 2" xfId="8147"/>
    <cellStyle name="Обычный 3 10 42 2 2 2 2 3" xfId="8148"/>
    <cellStyle name="Обычный 3 10 42 2 2 2 3" xfId="8149"/>
    <cellStyle name="Обычный 3 10 42 2 2 2 3 2" xfId="8150"/>
    <cellStyle name="Обычный 3 10 42 2 2 2 4" xfId="8151"/>
    <cellStyle name="Обычный 3 10 42 2 2 3" xfId="8152"/>
    <cellStyle name="Обычный 3 10 42 2 2 3 2" xfId="8153"/>
    <cellStyle name="Обычный 3 10 42 2 2 3 2 2" xfId="8154"/>
    <cellStyle name="Обычный 3 10 42 2 2 3 3" xfId="8155"/>
    <cellStyle name="Обычный 3 10 42 2 2 4" xfId="8156"/>
    <cellStyle name="Обычный 3 10 42 2 2 4 2" xfId="8157"/>
    <cellStyle name="Обычный 3 10 42 2 2 5" xfId="8158"/>
    <cellStyle name="Обычный 3 10 42 2 3" xfId="8159"/>
    <cellStyle name="Обычный 3 10 42 2 3 2" xfId="8160"/>
    <cellStyle name="Обычный 3 10 42 2 3 2 2" xfId="8161"/>
    <cellStyle name="Обычный 3 10 42 2 3 2 2 2" xfId="8162"/>
    <cellStyle name="Обычный 3 10 42 2 3 2 2 2 2" xfId="8163"/>
    <cellStyle name="Обычный 3 10 42 2 3 2 2 3" xfId="8164"/>
    <cellStyle name="Обычный 3 10 42 2 3 2 3" xfId="8165"/>
    <cellStyle name="Обычный 3 10 42 2 3 2 3 2" xfId="8166"/>
    <cellStyle name="Обычный 3 10 42 2 3 2 4" xfId="8167"/>
    <cellStyle name="Обычный 3 10 42 2 3 3" xfId="8168"/>
    <cellStyle name="Обычный 3 10 42 2 3 3 2" xfId="8169"/>
    <cellStyle name="Обычный 3 10 42 2 3 3 2 2" xfId="8170"/>
    <cellStyle name="Обычный 3 10 42 2 3 3 3" xfId="8171"/>
    <cellStyle name="Обычный 3 10 42 2 3 4" xfId="8172"/>
    <cellStyle name="Обычный 3 10 42 2 3 4 2" xfId="8173"/>
    <cellStyle name="Обычный 3 10 42 2 3 5" xfId="8174"/>
    <cellStyle name="Обычный 3 10 42 2 4" xfId="8175"/>
    <cellStyle name="Обычный 3 10 42 2 4 2" xfId="8176"/>
    <cellStyle name="Обычный 3 10 42 2 4 2 2" xfId="8177"/>
    <cellStyle name="Обычный 3 10 42 2 4 2 2 2" xfId="8178"/>
    <cellStyle name="Обычный 3 10 42 2 4 2 3" xfId="8179"/>
    <cellStyle name="Обычный 3 10 42 2 4 3" xfId="8180"/>
    <cellStyle name="Обычный 3 10 42 2 4 3 2" xfId="8181"/>
    <cellStyle name="Обычный 3 10 42 2 4 4" xfId="8182"/>
    <cellStyle name="Обычный 3 10 42 2 5" xfId="8183"/>
    <cellStyle name="Обычный 3 10 42 2 5 2" xfId="8184"/>
    <cellStyle name="Обычный 3 10 42 2 5 2 2" xfId="8185"/>
    <cellStyle name="Обычный 3 10 42 2 5 3" xfId="8186"/>
    <cellStyle name="Обычный 3 10 42 2 6" xfId="8187"/>
    <cellStyle name="Обычный 3 10 42 2 6 2" xfId="8188"/>
    <cellStyle name="Обычный 3 10 42 2 7" xfId="8189"/>
    <cellStyle name="Обычный 3 10 42 3" xfId="8190"/>
    <cellStyle name="Обычный 3 10 42 3 2" xfId="8191"/>
    <cellStyle name="Обычный 3 10 42 3 2 2" xfId="8192"/>
    <cellStyle name="Обычный 3 10 42 3 2 2 2" xfId="8193"/>
    <cellStyle name="Обычный 3 10 42 3 2 2 2 2" xfId="8194"/>
    <cellStyle name="Обычный 3 10 42 3 2 2 3" xfId="8195"/>
    <cellStyle name="Обычный 3 10 42 3 2 3" xfId="8196"/>
    <cellStyle name="Обычный 3 10 42 3 2 3 2" xfId="8197"/>
    <cellStyle name="Обычный 3 10 42 3 2 4" xfId="8198"/>
    <cellStyle name="Обычный 3 10 42 3 3" xfId="8199"/>
    <cellStyle name="Обычный 3 10 42 3 3 2" xfId="8200"/>
    <cellStyle name="Обычный 3 10 42 3 3 2 2" xfId="8201"/>
    <cellStyle name="Обычный 3 10 42 3 3 3" xfId="8202"/>
    <cellStyle name="Обычный 3 10 42 3 4" xfId="8203"/>
    <cellStyle name="Обычный 3 10 42 3 4 2" xfId="8204"/>
    <cellStyle name="Обычный 3 10 42 3 5" xfId="8205"/>
    <cellStyle name="Обычный 3 10 42 4" xfId="8206"/>
    <cellStyle name="Обычный 3 10 42 4 2" xfId="8207"/>
    <cellStyle name="Обычный 3 10 42 4 2 2" xfId="8208"/>
    <cellStyle name="Обычный 3 10 42 4 2 2 2" xfId="8209"/>
    <cellStyle name="Обычный 3 10 42 4 2 2 2 2" xfId="8210"/>
    <cellStyle name="Обычный 3 10 42 4 2 2 3" xfId="8211"/>
    <cellStyle name="Обычный 3 10 42 4 2 3" xfId="8212"/>
    <cellStyle name="Обычный 3 10 42 4 2 3 2" xfId="8213"/>
    <cellStyle name="Обычный 3 10 42 4 2 4" xfId="8214"/>
    <cellStyle name="Обычный 3 10 42 4 3" xfId="8215"/>
    <cellStyle name="Обычный 3 10 42 4 3 2" xfId="8216"/>
    <cellStyle name="Обычный 3 10 42 4 3 2 2" xfId="8217"/>
    <cellStyle name="Обычный 3 10 42 4 3 3" xfId="8218"/>
    <cellStyle name="Обычный 3 10 42 4 4" xfId="8219"/>
    <cellStyle name="Обычный 3 10 42 4 4 2" xfId="8220"/>
    <cellStyle name="Обычный 3 10 42 4 5" xfId="8221"/>
    <cellStyle name="Обычный 3 10 42 5" xfId="8222"/>
    <cellStyle name="Обычный 3 10 42 5 2" xfId="8223"/>
    <cellStyle name="Обычный 3 10 42 5 2 2" xfId="8224"/>
    <cellStyle name="Обычный 3 10 42 5 2 2 2" xfId="8225"/>
    <cellStyle name="Обычный 3 10 42 5 2 3" xfId="8226"/>
    <cellStyle name="Обычный 3 10 42 5 3" xfId="8227"/>
    <cellStyle name="Обычный 3 10 42 5 3 2" xfId="8228"/>
    <cellStyle name="Обычный 3 10 42 5 4" xfId="8229"/>
    <cellStyle name="Обычный 3 10 42 6" xfId="8230"/>
    <cellStyle name="Обычный 3 10 42 6 2" xfId="8231"/>
    <cellStyle name="Обычный 3 10 42 6 2 2" xfId="8232"/>
    <cellStyle name="Обычный 3 10 42 6 3" xfId="8233"/>
    <cellStyle name="Обычный 3 10 42 7" xfId="8234"/>
    <cellStyle name="Обычный 3 10 42 7 2" xfId="8235"/>
    <cellStyle name="Обычный 3 10 42 8" xfId="8236"/>
    <cellStyle name="Обычный 3 10 43" xfId="8237"/>
    <cellStyle name="Обычный 3 10 43 2" xfId="8238"/>
    <cellStyle name="Обычный 3 10 43 2 2" xfId="8239"/>
    <cellStyle name="Обычный 3 10 43 2 2 2" xfId="8240"/>
    <cellStyle name="Обычный 3 10 43 2 2 2 2" xfId="8241"/>
    <cellStyle name="Обычный 3 10 43 2 2 2 2 2" xfId="8242"/>
    <cellStyle name="Обычный 3 10 43 2 2 2 2 2 2" xfId="8243"/>
    <cellStyle name="Обычный 3 10 43 2 2 2 2 3" xfId="8244"/>
    <cellStyle name="Обычный 3 10 43 2 2 2 3" xfId="8245"/>
    <cellStyle name="Обычный 3 10 43 2 2 2 3 2" xfId="8246"/>
    <cellStyle name="Обычный 3 10 43 2 2 2 4" xfId="8247"/>
    <cellStyle name="Обычный 3 10 43 2 2 3" xfId="8248"/>
    <cellStyle name="Обычный 3 10 43 2 2 3 2" xfId="8249"/>
    <cellStyle name="Обычный 3 10 43 2 2 3 2 2" xfId="8250"/>
    <cellStyle name="Обычный 3 10 43 2 2 3 3" xfId="8251"/>
    <cellStyle name="Обычный 3 10 43 2 2 4" xfId="8252"/>
    <cellStyle name="Обычный 3 10 43 2 2 4 2" xfId="8253"/>
    <cellStyle name="Обычный 3 10 43 2 2 5" xfId="8254"/>
    <cellStyle name="Обычный 3 10 43 2 3" xfId="8255"/>
    <cellStyle name="Обычный 3 10 43 2 3 2" xfId="8256"/>
    <cellStyle name="Обычный 3 10 43 2 3 2 2" xfId="8257"/>
    <cellStyle name="Обычный 3 10 43 2 3 2 2 2" xfId="8258"/>
    <cellStyle name="Обычный 3 10 43 2 3 2 2 2 2" xfId="8259"/>
    <cellStyle name="Обычный 3 10 43 2 3 2 2 3" xfId="8260"/>
    <cellStyle name="Обычный 3 10 43 2 3 2 3" xfId="8261"/>
    <cellStyle name="Обычный 3 10 43 2 3 2 3 2" xfId="8262"/>
    <cellStyle name="Обычный 3 10 43 2 3 2 4" xfId="8263"/>
    <cellStyle name="Обычный 3 10 43 2 3 3" xfId="8264"/>
    <cellStyle name="Обычный 3 10 43 2 3 3 2" xfId="8265"/>
    <cellStyle name="Обычный 3 10 43 2 3 3 2 2" xfId="8266"/>
    <cellStyle name="Обычный 3 10 43 2 3 3 3" xfId="8267"/>
    <cellStyle name="Обычный 3 10 43 2 3 4" xfId="8268"/>
    <cellStyle name="Обычный 3 10 43 2 3 4 2" xfId="8269"/>
    <cellStyle name="Обычный 3 10 43 2 3 5" xfId="8270"/>
    <cellStyle name="Обычный 3 10 43 2 4" xfId="8271"/>
    <cellStyle name="Обычный 3 10 43 2 4 2" xfId="8272"/>
    <cellStyle name="Обычный 3 10 43 2 4 2 2" xfId="8273"/>
    <cellStyle name="Обычный 3 10 43 2 4 2 2 2" xfId="8274"/>
    <cellStyle name="Обычный 3 10 43 2 4 2 3" xfId="8275"/>
    <cellStyle name="Обычный 3 10 43 2 4 3" xfId="8276"/>
    <cellStyle name="Обычный 3 10 43 2 4 3 2" xfId="8277"/>
    <cellStyle name="Обычный 3 10 43 2 4 4" xfId="8278"/>
    <cellStyle name="Обычный 3 10 43 2 5" xfId="8279"/>
    <cellStyle name="Обычный 3 10 43 2 5 2" xfId="8280"/>
    <cellStyle name="Обычный 3 10 43 2 5 2 2" xfId="8281"/>
    <cellStyle name="Обычный 3 10 43 2 5 3" xfId="8282"/>
    <cellStyle name="Обычный 3 10 43 2 6" xfId="8283"/>
    <cellStyle name="Обычный 3 10 43 2 6 2" xfId="8284"/>
    <cellStyle name="Обычный 3 10 43 2 7" xfId="8285"/>
    <cellStyle name="Обычный 3 10 43 3" xfId="8286"/>
    <cellStyle name="Обычный 3 10 43 3 2" xfId="8287"/>
    <cellStyle name="Обычный 3 10 43 3 2 2" xfId="8288"/>
    <cellStyle name="Обычный 3 10 43 3 2 2 2" xfId="8289"/>
    <cellStyle name="Обычный 3 10 43 3 2 2 2 2" xfId="8290"/>
    <cellStyle name="Обычный 3 10 43 3 2 2 3" xfId="8291"/>
    <cellStyle name="Обычный 3 10 43 3 2 3" xfId="8292"/>
    <cellStyle name="Обычный 3 10 43 3 2 3 2" xfId="8293"/>
    <cellStyle name="Обычный 3 10 43 3 2 4" xfId="8294"/>
    <cellStyle name="Обычный 3 10 43 3 3" xfId="8295"/>
    <cellStyle name="Обычный 3 10 43 3 3 2" xfId="8296"/>
    <cellStyle name="Обычный 3 10 43 3 3 2 2" xfId="8297"/>
    <cellStyle name="Обычный 3 10 43 3 3 3" xfId="8298"/>
    <cellStyle name="Обычный 3 10 43 3 4" xfId="8299"/>
    <cellStyle name="Обычный 3 10 43 3 4 2" xfId="8300"/>
    <cellStyle name="Обычный 3 10 43 3 5" xfId="8301"/>
    <cellStyle name="Обычный 3 10 43 4" xfId="8302"/>
    <cellStyle name="Обычный 3 10 43 4 2" xfId="8303"/>
    <cellStyle name="Обычный 3 10 43 4 2 2" xfId="8304"/>
    <cellStyle name="Обычный 3 10 43 4 2 2 2" xfId="8305"/>
    <cellStyle name="Обычный 3 10 43 4 2 2 2 2" xfId="8306"/>
    <cellStyle name="Обычный 3 10 43 4 2 2 3" xfId="8307"/>
    <cellStyle name="Обычный 3 10 43 4 2 3" xfId="8308"/>
    <cellStyle name="Обычный 3 10 43 4 2 3 2" xfId="8309"/>
    <cellStyle name="Обычный 3 10 43 4 2 4" xfId="8310"/>
    <cellStyle name="Обычный 3 10 43 4 3" xfId="8311"/>
    <cellStyle name="Обычный 3 10 43 4 3 2" xfId="8312"/>
    <cellStyle name="Обычный 3 10 43 4 3 2 2" xfId="8313"/>
    <cellStyle name="Обычный 3 10 43 4 3 3" xfId="8314"/>
    <cellStyle name="Обычный 3 10 43 4 4" xfId="8315"/>
    <cellStyle name="Обычный 3 10 43 4 4 2" xfId="8316"/>
    <cellStyle name="Обычный 3 10 43 4 5" xfId="8317"/>
    <cellStyle name="Обычный 3 10 43 5" xfId="8318"/>
    <cellStyle name="Обычный 3 10 43 5 2" xfId="8319"/>
    <cellStyle name="Обычный 3 10 43 5 2 2" xfId="8320"/>
    <cellStyle name="Обычный 3 10 43 5 2 2 2" xfId="8321"/>
    <cellStyle name="Обычный 3 10 43 5 2 3" xfId="8322"/>
    <cellStyle name="Обычный 3 10 43 5 3" xfId="8323"/>
    <cellStyle name="Обычный 3 10 43 5 3 2" xfId="8324"/>
    <cellStyle name="Обычный 3 10 43 5 4" xfId="8325"/>
    <cellStyle name="Обычный 3 10 43 6" xfId="8326"/>
    <cellStyle name="Обычный 3 10 43 6 2" xfId="8327"/>
    <cellStyle name="Обычный 3 10 43 6 2 2" xfId="8328"/>
    <cellStyle name="Обычный 3 10 43 6 3" xfId="8329"/>
    <cellStyle name="Обычный 3 10 43 7" xfId="8330"/>
    <cellStyle name="Обычный 3 10 43 7 2" xfId="8331"/>
    <cellStyle name="Обычный 3 10 43 8" xfId="8332"/>
    <cellStyle name="Обычный 3 10 44" xfId="8333"/>
    <cellStyle name="Обычный 3 10 44 2" xfId="8334"/>
    <cellStyle name="Обычный 3 10 44 2 2" xfId="8335"/>
    <cellStyle name="Обычный 3 10 44 2 2 2" xfId="8336"/>
    <cellStyle name="Обычный 3 10 44 2 2 2 2" xfId="8337"/>
    <cellStyle name="Обычный 3 10 44 2 2 2 2 2" xfId="8338"/>
    <cellStyle name="Обычный 3 10 44 2 2 2 2 2 2" xfId="8339"/>
    <cellStyle name="Обычный 3 10 44 2 2 2 2 3" xfId="8340"/>
    <cellStyle name="Обычный 3 10 44 2 2 2 3" xfId="8341"/>
    <cellStyle name="Обычный 3 10 44 2 2 2 3 2" xfId="8342"/>
    <cellStyle name="Обычный 3 10 44 2 2 2 4" xfId="8343"/>
    <cellStyle name="Обычный 3 10 44 2 2 3" xfId="8344"/>
    <cellStyle name="Обычный 3 10 44 2 2 3 2" xfId="8345"/>
    <cellStyle name="Обычный 3 10 44 2 2 3 2 2" xfId="8346"/>
    <cellStyle name="Обычный 3 10 44 2 2 3 3" xfId="8347"/>
    <cellStyle name="Обычный 3 10 44 2 2 4" xfId="8348"/>
    <cellStyle name="Обычный 3 10 44 2 2 4 2" xfId="8349"/>
    <cellStyle name="Обычный 3 10 44 2 2 5" xfId="8350"/>
    <cellStyle name="Обычный 3 10 44 2 3" xfId="8351"/>
    <cellStyle name="Обычный 3 10 44 2 3 2" xfId="8352"/>
    <cellStyle name="Обычный 3 10 44 2 3 2 2" xfId="8353"/>
    <cellStyle name="Обычный 3 10 44 2 3 2 2 2" xfId="8354"/>
    <cellStyle name="Обычный 3 10 44 2 3 2 2 2 2" xfId="8355"/>
    <cellStyle name="Обычный 3 10 44 2 3 2 2 3" xfId="8356"/>
    <cellStyle name="Обычный 3 10 44 2 3 2 3" xfId="8357"/>
    <cellStyle name="Обычный 3 10 44 2 3 2 3 2" xfId="8358"/>
    <cellStyle name="Обычный 3 10 44 2 3 2 4" xfId="8359"/>
    <cellStyle name="Обычный 3 10 44 2 3 3" xfId="8360"/>
    <cellStyle name="Обычный 3 10 44 2 3 3 2" xfId="8361"/>
    <cellStyle name="Обычный 3 10 44 2 3 3 2 2" xfId="8362"/>
    <cellStyle name="Обычный 3 10 44 2 3 3 3" xfId="8363"/>
    <cellStyle name="Обычный 3 10 44 2 3 4" xfId="8364"/>
    <cellStyle name="Обычный 3 10 44 2 3 4 2" xfId="8365"/>
    <cellStyle name="Обычный 3 10 44 2 3 5" xfId="8366"/>
    <cellStyle name="Обычный 3 10 44 2 4" xfId="8367"/>
    <cellStyle name="Обычный 3 10 44 2 4 2" xfId="8368"/>
    <cellStyle name="Обычный 3 10 44 2 4 2 2" xfId="8369"/>
    <cellStyle name="Обычный 3 10 44 2 4 2 2 2" xfId="8370"/>
    <cellStyle name="Обычный 3 10 44 2 4 2 3" xfId="8371"/>
    <cellStyle name="Обычный 3 10 44 2 4 3" xfId="8372"/>
    <cellStyle name="Обычный 3 10 44 2 4 3 2" xfId="8373"/>
    <cellStyle name="Обычный 3 10 44 2 4 4" xfId="8374"/>
    <cellStyle name="Обычный 3 10 44 2 5" xfId="8375"/>
    <cellStyle name="Обычный 3 10 44 2 5 2" xfId="8376"/>
    <cellStyle name="Обычный 3 10 44 2 5 2 2" xfId="8377"/>
    <cellStyle name="Обычный 3 10 44 2 5 3" xfId="8378"/>
    <cellStyle name="Обычный 3 10 44 2 6" xfId="8379"/>
    <cellStyle name="Обычный 3 10 44 2 6 2" xfId="8380"/>
    <cellStyle name="Обычный 3 10 44 2 7" xfId="8381"/>
    <cellStyle name="Обычный 3 10 44 3" xfId="8382"/>
    <cellStyle name="Обычный 3 10 44 3 2" xfId="8383"/>
    <cellStyle name="Обычный 3 10 44 3 2 2" xfId="8384"/>
    <cellStyle name="Обычный 3 10 44 3 2 2 2" xfId="8385"/>
    <cellStyle name="Обычный 3 10 44 3 2 2 2 2" xfId="8386"/>
    <cellStyle name="Обычный 3 10 44 3 2 2 3" xfId="8387"/>
    <cellStyle name="Обычный 3 10 44 3 2 3" xfId="8388"/>
    <cellStyle name="Обычный 3 10 44 3 2 3 2" xfId="8389"/>
    <cellStyle name="Обычный 3 10 44 3 2 4" xfId="8390"/>
    <cellStyle name="Обычный 3 10 44 3 3" xfId="8391"/>
    <cellStyle name="Обычный 3 10 44 3 3 2" xfId="8392"/>
    <cellStyle name="Обычный 3 10 44 3 3 2 2" xfId="8393"/>
    <cellStyle name="Обычный 3 10 44 3 3 3" xfId="8394"/>
    <cellStyle name="Обычный 3 10 44 3 4" xfId="8395"/>
    <cellStyle name="Обычный 3 10 44 3 4 2" xfId="8396"/>
    <cellStyle name="Обычный 3 10 44 3 5" xfId="8397"/>
    <cellStyle name="Обычный 3 10 44 4" xfId="8398"/>
    <cellStyle name="Обычный 3 10 44 4 2" xfId="8399"/>
    <cellStyle name="Обычный 3 10 44 4 2 2" xfId="8400"/>
    <cellStyle name="Обычный 3 10 44 4 2 2 2" xfId="8401"/>
    <cellStyle name="Обычный 3 10 44 4 2 2 2 2" xfId="8402"/>
    <cellStyle name="Обычный 3 10 44 4 2 2 3" xfId="8403"/>
    <cellStyle name="Обычный 3 10 44 4 2 3" xfId="8404"/>
    <cellStyle name="Обычный 3 10 44 4 2 3 2" xfId="8405"/>
    <cellStyle name="Обычный 3 10 44 4 2 4" xfId="8406"/>
    <cellStyle name="Обычный 3 10 44 4 3" xfId="8407"/>
    <cellStyle name="Обычный 3 10 44 4 3 2" xfId="8408"/>
    <cellStyle name="Обычный 3 10 44 4 3 2 2" xfId="8409"/>
    <cellStyle name="Обычный 3 10 44 4 3 3" xfId="8410"/>
    <cellStyle name="Обычный 3 10 44 4 4" xfId="8411"/>
    <cellStyle name="Обычный 3 10 44 4 4 2" xfId="8412"/>
    <cellStyle name="Обычный 3 10 44 4 5" xfId="8413"/>
    <cellStyle name="Обычный 3 10 44 5" xfId="8414"/>
    <cellStyle name="Обычный 3 10 44 5 2" xfId="8415"/>
    <cellStyle name="Обычный 3 10 44 5 2 2" xfId="8416"/>
    <cellStyle name="Обычный 3 10 44 5 2 2 2" xfId="8417"/>
    <cellStyle name="Обычный 3 10 44 5 2 3" xfId="8418"/>
    <cellStyle name="Обычный 3 10 44 5 3" xfId="8419"/>
    <cellStyle name="Обычный 3 10 44 5 3 2" xfId="8420"/>
    <cellStyle name="Обычный 3 10 44 5 4" xfId="8421"/>
    <cellStyle name="Обычный 3 10 44 6" xfId="8422"/>
    <cellStyle name="Обычный 3 10 44 6 2" xfId="8423"/>
    <cellStyle name="Обычный 3 10 44 6 2 2" xfId="8424"/>
    <cellStyle name="Обычный 3 10 44 6 3" xfId="8425"/>
    <cellStyle name="Обычный 3 10 44 7" xfId="8426"/>
    <cellStyle name="Обычный 3 10 44 7 2" xfId="8427"/>
    <cellStyle name="Обычный 3 10 44 8" xfId="8428"/>
    <cellStyle name="Обычный 3 10 45" xfId="8429"/>
    <cellStyle name="Обычный 3 10 45 2" xfId="8430"/>
    <cellStyle name="Обычный 3 10 45 2 2" xfId="8431"/>
    <cellStyle name="Обычный 3 10 45 2 2 2" xfId="8432"/>
    <cellStyle name="Обычный 3 10 45 2 2 2 2" xfId="8433"/>
    <cellStyle name="Обычный 3 10 45 2 2 2 2 2" xfId="8434"/>
    <cellStyle name="Обычный 3 10 45 2 2 2 2 2 2" xfId="8435"/>
    <cellStyle name="Обычный 3 10 45 2 2 2 2 3" xfId="8436"/>
    <cellStyle name="Обычный 3 10 45 2 2 2 3" xfId="8437"/>
    <cellStyle name="Обычный 3 10 45 2 2 2 3 2" xfId="8438"/>
    <cellStyle name="Обычный 3 10 45 2 2 2 4" xfId="8439"/>
    <cellStyle name="Обычный 3 10 45 2 2 3" xfId="8440"/>
    <cellStyle name="Обычный 3 10 45 2 2 3 2" xfId="8441"/>
    <cellStyle name="Обычный 3 10 45 2 2 3 2 2" xfId="8442"/>
    <cellStyle name="Обычный 3 10 45 2 2 3 3" xfId="8443"/>
    <cellStyle name="Обычный 3 10 45 2 2 4" xfId="8444"/>
    <cellStyle name="Обычный 3 10 45 2 2 4 2" xfId="8445"/>
    <cellStyle name="Обычный 3 10 45 2 2 5" xfId="8446"/>
    <cellStyle name="Обычный 3 10 45 2 3" xfId="8447"/>
    <cellStyle name="Обычный 3 10 45 2 3 2" xfId="8448"/>
    <cellStyle name="Обычный 3 10 45 2 3 2 2" xfId="8449"/>
    <cellStyle name="Обычный 3 10 45 2 3 2 2 2" xfId="8450"/>
    <cellStyle name="Обычный 3 10 45 2 3 2 2 2 2" xfId="8451"/>
    <cellStyle name="Обычный 3 10 45 2 3 2 2 3" xfId="8452"/>
    <cellStyle name="Обычный 3 10 45 2 3 2 3" xfId="8453"/>
    <cellStyle name="Обычный 3 10 45 2 3 2 3 2" xfId="8454"/>
    <cellStyle name="Обычный 3 10 45 2 3 2 4" xfId="8455"/>
    <cellStyle name="Обычный 3 10 45 2 3 3" xfId="8456"/>
    <cellStyle name="Обычный 3 10 45 2 3 3 2" xfId="8457"/>
    <cellStyle name="Обычный 3 10 45 2 3 3 2 2" xfId="8458"/>
    <cellStyle name="Обычный 3 10 45 2 3 3 3" xfId="8459"/>
    <cellStyle name="Обычный 3 10 45 2 3 4" xfId="8460"/>
    <cellStyle name="Обычный 3 10 45 2 3 4 2" xfId="8461"/>
    <cellStyle name="Обычный 3 10 45 2 3 5" xfId="8462"/>
    <cellStyle name="Обычный 3 10 45 2 4" xfId="8463"/>
    <cellStyle name="Обычный 3 10 45 2 4 2" xfId="8464"/>
    <cellStyle name="Обычный 3 10 45 2 4 2 2" xfId="8465"/>
    <cellStyle name="Обычный 3 10 45 2 4 2 2 2" xfId="8466"/>
    <cellStyle name="Обычный 3 10 45 2 4 2 3" xfId="8467"/>
    <cellStyle name="Обычный 3 10 45 2 4 3" xfId="8468"/>
    <cellStyle name="Обычный 3 10 45 2 4 3 2" xfId="8469"/>
    <cellStyle name="Обычный 3 10 45 2 4 4" xfId="8470"/>
    <cellStyle name="Обычный 3 10 45 2 5" xfId="8471"/>
    <cellStyle name="Обычный 3 10 45 2 5 2" xfId="8472"/>
    <cellStyle name="Обычный 3 10 45 2 5 2 2" xfId="8473"/>
    <cellStyle name="Обычный 3 10 45 2 5 3" xfId="8474"/>
    <cellStyle name="Обычный 3 10 45 2 6" xfId="8475"/>
    <cellStyle name="Обычный 3 10 45 2 6 2" xfId="8476"/>
    <cellStyle name="Обычный 3 10 45 2 7" xfId="8477"/>
    <cellStyle name="Обычный 3 10 45 3" xfId="8478"/>
    <cellStyle name="Обычный 3 10 45 3 2" xfId="8479"/>
    <cellStyle name="Обычный 3 10 45 3 2 2" xfId="8480"/>
    <cellStyle name="Обычный 3 10 45 3 2 2 2" xfId="8481"/>
    <cellStyle name="Обычный 3 10 45 3 2 2 2 2" xfId="8482"/>
    <cellStyle name="Обычный 3 10 45 3 2 2 3" xfId="8483"/>
    <cellStyle name="Обычный 3 10 45 3 2 3" xfId="8484"/>
    <cellStyle name="Обычный 3 10 45 3 2 3 2" xfId="8485"/>
    <cellStyle name="Обычный 3 10 45 3 2 4" xfId="8486"/>
    <cellStyle name="Обычный 3 10 45 3 3" xfId="8487"/>
    <cellStyle name="Обычный 3 10 45 3 3 2" xfId="8488"/>
    <cellStyle name="Обычный 3 10 45 3 3 2 2" xfId="8489"/>
    <cellStyle name="Обычный 3 10 45 3 3 3" xfId="8490"/>
    <cellStyle name="Обычный 3 10 45 3 4" xfId="8491"/>
    <cellStyle name="Обычный 3 10 45 3 4 2" xfId="8492"/>
    <cellStyle name="Обычный 3 10 45 3 5" xfId="8493"/>
    <cellStyle name="Обычный 3 10 45 4" xfId="8494"/>
    <cellStyle name="Обычный 3 10 45 4 2" xfId="8495"/>
    <cellStyle name="Обычный 3 10 45 4 2 2" xfId="8496"/>
    <cellStyle name="Обычный 3 10 45 4 2 2 2" xfId="8497"/>
    <cellStyle name="Обычный 3 10 45 4 2 2 2 2" xfId="8498"/>
    <cellStyle name="Обычный 3 10 45 4 2 2 3" xfId="8499"/>
    <cellStyle name="Обычный 3 10 45 4 2 3" xfId="8500"/>
    <cellStyle name="Обычный 3 10 45 4 2 3 2" xfId="8501"/>
    <cellStyle name="Обычный 3 10 45 4 2 4" xfId="8502"/>
    <cellStyle name="Обычный 3 10 45 4 3" xfId="8503"/>
    <cellStyle name="Обычный 3 10 45 4 3 2" xfId="8504"/>
    <cellStyle name="Обычный 3 10 45 4 3 2 2" xfId="8505"/>
    <cellStyle name="Обычный 3 10 45 4 3 3" xfId="8506"/>
    <cellStyle name="Обычный 3 10 45 4 4" xfId="8507"/>
    <cellStyle name="Обычный 3 10 45 4 4 2" xfId="8508"/>
    <cellStyle name="Обычный 3 10 45 4 5" xfId="8509"/>
    <cellStyle name="Обычный 3 10 45 5" xfId="8510"/>
    <cellStyle name="Обычный 3 10 45 5 2" xfId="8511"/>
    <cellStyle name="Обычный 3 10 45 5 2 2" xfId="8512"/>
    <cellStyle name="Обычный 3 10 45 5 2 2 2" xfId="8513"/>
    <cellStyle name="Обычный 3 10 45 5 2 3" xfId="8514"/>
    <cellStyle name="Обычный 3 10 45 5 3" xfId="8515"/>
    <cellStyle name="Обычный 3 10 45 5 3 2" xfId="8516"/>
    <cellStyle name="Обычный 3 10 45 5 4" xfId="8517"/>
    <cellStyle name="Обычный 3 10 45 6" xfId="8518"/>
    <cellStyle name="Обычный 3 10 45 6 2" xfId="8519"/>
    <cellStyle name="Обычный 3 10 45 6 2 2" xfId="8520"/>
    <cellStyle name="Обычный 3 10 45 6 3" xfId="8521"/>
    <cellStyle name="Обычный 3 10 45 7" xfId="8522"/>
    <cellStyle name="Обычный 3 10 45 7 2" xfId="8523"/>
    <cellStyle name="Обычный 3 10 45 8" xfId="8524"/>
    <cellStyle name="Обычный 3 10 46" xfId="8525"/>
    <cellStyle name="Обычный 3 10 46 2" xfId="8526"/>
    <cellStyle name="Обычный 3 10 46 2 2" xfId="8527"/>
    <cellStyle name="Обычный 3 10 46 2 2 2" xfId="8528"/>
    <cellStyle name="Обычный 3 10 46 2 2 2 2" xfId="8529"/>
    <cellStyle name="Обычный 3 10 46 2 2 2 2 2" xfId="8530"/>
    <cellStyle name="Обычный 3 10 46 2 2 2 2 2 2" xfId="8531"/>
    <cellStyle name="Обычный 3 10 46 2 2 2 2 3" xfId="8532"/>
    <cellStyle name="Обычный 3 10 46 2 2 2 3" xfId="8533"/>
    <cellStyle name="Обычный 3 10 46 2 2 2 3 2" xfId="8534"/>
    <cellStyle name="Обычный 3 10 46 2 2 2 4" xfId="8535"/>
    <cellStyle name="Обычный 3 10 46 2 2 3" xfId="8536"/>
    <cellStyle name="Обычный 3 10 46 2 2 3 2" xfId="8537"/>
    <cellStyle name="Обычный 3 10 46 2 2 3 2 2" xfId="8538"/>
    <cellStyle name="Обычный 3 10 46 2 2 3 3" xfId="8539"/>
    <cellStyle name="Обычный 3 10 46 2 2 4" xfId="8540"/>
    <cellStyle name="Обычный 3 10 46 2 2 4 2" xfId="8541"/>
    <cellStyle name="Обычный 3 10 46 2 2 5" xfId="8542"/>
    <cellStyle name="Обычный 3 10 46 2 3" xfId="8543"/>
    <cellStyle name="Обычный 3 10 46 2 3 2" xfId="8544"/>
    <cellStyle name="Обычный 3 10 46 2 3 2 2" xfId="8545"/>
    <cellStyle name="Обычный 3 10 46 2 3 2 2 2" xfId="8546"/>
    <cellStyle name="Обычный 3 10 46 2 3 2 2 2 2" xfId="8547"/>
    <cellStyle name="Обычный 3 10 46 2 3 2 2 3" xfId="8548"/>
    <cellStyle name="Обычный 3 10 46 2 3 2 3" xfId="8549"/>
    <cellStyle name="Обычный 3 10 46 2 3 2 3 2" xfId="8550"/>
    <cellStyle name="Обычный 3 10 46 2 3 2 4" xfId="8551"/>
    <cellStyle name="Обычный 3 10 46 2 3 3" xfId="8552"/>
    <cellStyle name="Обычный 3 10 46 2 3 3 2" xfId="8553"/>
    <cellStyle name="Обычный 3 10 46 2 3 3 2 2" xfId="8554"/>
    <cellStyle name="Обычный 3 10 46 2 3 3 3" xfId="8555"/>
    <cellStyle name="Обычный 3 10 46 2 3 4" xfId="8556"/>
    <cellStyle name="Обычный 3 10 46 2 3 4 2" xfId="8557"/>
    <cellStyle name="Обычный 3 10 46 2 3 5" xfId="8558"/>
    <cellStyle name="Обычный 3 10 46 2 4" xfId="8559"/>
    <cellStyle name="Обычный 3 10 46 2 4 2" xfId="8560"/>
    <cellStyle name="Обычный 3 10 46 2 4 2 2" xfId="8561"/>
    <cellStyle name="Обычный 3 10 46 2 4 2 2 2" xfId="8562"/>
    <cellStyle name="Обычный 3 10 46 2 4 2 3" xfId="8563"/>
    <cellStyle name="Обычный 3 10 46 2 4 3" xfId="8564"/>
    <cellStyle name="Обычный 3 10 46 2 4 3 2" xfId="8565"/>
    <cellStyle name="Обычный 3 10 46 2 4 4" xfId="8566"/>
    <cellStyle name="Обычный 3 10 46 2 5" xfId="8567"/>
    <cellStyle name="Обычный 3 10 46 2 5 2" xfId="8568"/>
    <cellStyle name="Обычный 3 10 46 2 5 2 2" xfId="8569"/>
    <cellStyle name="Обычный 3 10 46 2 5 3" xfId="8570"/>
    <cellStyle name="Обычный 3 10 46 2 6" xfId="8571"/>
    <cellStyle name="Обычный 3 10 46 2 6 2" xfId="8572"/>
    <cellStyle name="Обычный 3 10 46 2 7" xfId="8573"/>
    <cellStyle name="Обычный 3 10 46 3" xfId="8574"/>
    <cellStyle name="Обычный 3 10 46 3 2" xfId="8575"/>
    <cellStyle name="Обычный 3 10 46 3 2 2" xfId="8576"/>
    <cellStyle name="Обычный 3 10 46 3 2 2 2" xfId="8577"/>
    <cellStyle name="Обычный 3 10 46 3 2 2 2 2" xfId="8578"/>
    <cellStyle name="Обычный 3 10 46 3 2 2 3" xfId="8579"/>
    <cellStyle name="Обычный 3 10 46 3 2 3" xfId="8580"/>
    <cellStyle name="Обычный 3 10 46 3 2 3 2" xfId="8581"/>
    <cellStyle name="Обычный 3 10 46 3 2 4" xfId="8582"/>
    <cellStyle name="Обычный 3 10 46 3 3" xfId="8583"/>
    <cellStyle name="Обычный 3 10 46 3 3 2" xfId="8584"/>
    <cellStyle name="Обычный 3 10 46 3 3 2 2" xfId="8585"/>
    <cellStyle name="Обычный 3 10 46 3 3 3" xfId="8586"/>
    <cellStyle name="Обычный 3 10 46 3 4" xfId="8587"/>
    <cellStyle name="Обычный 3 10 46 3 4 2" xfId="8588"/>
    <cellStyle name="Обычный 3 10 46 3 5" xfId="8589"/>
    <cellStyle name="Обычный 3 10 46 4" xfId="8590"/>
    <cellStyle name="Обычный 3 10 46 4 2" xfId="8591"/>
    <cellStyle name="Обычный 3 10 46 4 2 2" xfId="8592"/>
    <cellStyle name="Обычный 3 10 46 4 2 2 2" xfId="8593"/>
    <cellStyle name="Обычный 3 10 46 4 2 2 2 2" xfId="8594"/>
    <cellStyle name="Обычный 3 10 46 4 2 2 3" xfId="8595"/>
    <cellStyle name="Обычный 3 10 46 4 2 3" xfId="8596"/>
    <cellStyle name="Обычный 3 10 46 4 2 3 2" xfId="8597"/>
    <cellStyle name="Обычный 3 10 46 4 2 4" xfId="8598"/>
    <cellStyle name="Обычный 3 10 46 4 3" xfId="8599"/>
    <cellStyle name="Обычный 3 10 46 4 3 2" xfId="8600"/>
    <cellStyle name="Обычный 3 10 46 4 3 2 2" xfId="8601"/>
    <cellStyle name="Обычный 3 10 46 4 3 3" xfId="8602"/>
    <cellStyle name="Обычный 3 10 46 4 4" xfId="8603"/>
    <cellStyle name="Обычный 3 10 46 4 4 2" xfId="8604"/>
    <cellStyle name="Обычный 3 10 46 4 5" xfId="8605"/>
    <cellStyle name="Обычный 3 10 46 5" xfId="8606"/>
    <cellStyle name="Обычный 3 10 46 5 2" xfId="8607"/>
    <cellStyle name="Обычный 3 10 46 5 2 2" xfId="8608"/>
    <cellStyle name="Обычный 3 10 46 5 2 2 2" xfId="8609"/>
    <cellStyle name="Обычный 3 10 46 5 2 3" xfId="8610"/>
    <cellStyle name="Обычный 3 10 46 5 3" xfId="8611"/>
    <cellStyle name="Обычный 3 10 46 5 3 2" xfId="8612"/>
    <cellStyle name="Обычный 3 10 46 5 4" xfId="8613"/>
    <cellStyle name="Обычный 3 10 46 6" xfId="8614"/>
    <cellStyle name="Обычный 3 10 46 6 2" xfId="8615"/>
    <cellStyle name="Обычный 3 10 46 6 2 2" xfId="8616"/>
    <cellStyle name="Обычный 3 10 46 6 3" xfId="8617"/>
    <cellStyle name="Обычный 3 10 46 7" xfId="8618"/>
    <cellStyle name="Обычный 3 10 46 7 2" xfId="8619"/>
    <cellStyle name="Обычный 3 10 46 8" xfId="8620"/>
    <cellStyle name="Обычный 3 10 47" xfId="8621"/>
    <cellStyle name="Обычный 3 10 47 2" xfId="8622"/>
    <cellStyle name="Обычный 3 10 47 2 2" xfId="8623"/>
    <cellStyle name="Обычный 3 10 47 2 2 2" xfId="8624"/>
    <cellStyle name="Обычный 3 10 47 2 2 2 2" xfId="8625"/>
    <cellStyle name="Обычный 3 10 47 2 2 2 2 2" xfId="8626"/>
    <cellStyle name="Обычный 3 10 47 2 2 2 2 2 2" xfId="8627"/>
    <cellStyle name="Обычный 3 10 47 2 2 2 2 3" xfId="8628"/>
    <cellStyle name="Обычный 3 10 47 2 2 2 3" xfId="8629"/>
    <cellStyle name="Обычный 3 10 47 2 2 2 3 2" xfId="8630"/>
    <cellStyle name="Обычный 3 10 47 2 2 2 4" xfId="8631"/>
    <cellStyle name="Обычный 3 10 47 2 2 3" xfId="8632"/>
    <cellStyle name="Обычный 3 10 47 2 2 3 2" xfId="8633"/>
    <cellStyle name="Обычный 3 10 47 2 2 3 2 2" xfId="8634"/>
    <cellStyle name="Обычный 3 10 47 2 2 3 3" xfId="8635"/>
    <cellStyle name="Обычный 3 10 47 2 2 4" xfId="8636"/>
    <cellStyle name="Обычный 3 10 47 2 2 4 2" xfId="8637"/>
    <cellStyle name="Обычный 3 10 47 2 2 5" xfId="8638"/>
    <cellStyle name="Обычный 3 10 47 2 3" xfId="8639"/>
    <cellStyle name="Обычный 3 10 47 2 3 2" xfId="8640"/>
    <cellStyle name="Обычный 3 10 47 2 3 2 2" xfId="8641"/>
    <cellStyle name="Обычный 3 10 47 2 3 2 2 2" xfId="8642"/>
    <cellStyle name="Обычный 3 10 47 2 3 2 2 2 2" xfId="8643"/>
    <cellStyle name="Обычный 3 10 47 2 3 2 2 3" xfId="8644"/>
    <cellStyle name="Обычный 3 10 47 2 3 2 3" xfId="8645"/>
    <cellStyle name="Обычный 3 10 47 2 3 2 3 2" xfId="8646"/>
    <cellStyle name="Обычный 3 10 47 2 3 2 4" xfId="8647"/>
    <cellStyle name="Обычный 3 10 47 2 3 3" xfId="8648"/>
    <cellStyle name="Обычный 3 10 47 2 3 3 2" xfId="8649"/>
    <cellStyle name="Обычный 3 10 47 2 3 3 2 2" xfId="8650"/>
    <cellStyle name="Обычный 3 10 47 2 3 3 3" xfId="8651"/>
    <cellStyle name="Обычный 3 10 47 2 3 4" xfId="8652"/>
    <cellStyle name="Обычный 3 10 47 2 3 4 2" xfId="8653"/>
    <cellStyle name="Обычный 3 10 47 2 3 5" xfId="8654"/>
    <cellStyle name="Обычный 3 10 47 2 4" xfId="8655"/>
    <cellStyle name="Обычный 3 10 47 2 4 2" xfId="8656"/>
    <cellStyle name="Обычный 3 10 47 2 4 2 2" xfId="8657"/>
    <cellStyle name="Обычный 3 10 47 2 4 2 2 2" xfId="8658"/>
    <cellStyle name="Обычный 3 10 47 2 4 2 3" xfId="8659"/>
    <cellStyle name="Обычный 3 10 47 2 4 3" xfId="8660"/>
    <cellStyle name="Обычный 3 10 47 2 4 3 2" xfId="8661"/>
    <cellStyle name="Обычный 3 10 47 2 4 4" xfId="8662"/>
    <cellStyle name="Обычный 3 10 47 2 5" xfId="8663"/>
    <cellStyle name="Обычный 3 10 47 2 5 2" xfId="8664"/>
    <cellStyle name="Обычный 3 10 47 2 5 2 2" xfId="8665"/>
    <cellStyle name="Обычный 3 10 47 2 5 3" xfId="8666"/>
    <cellStyle name="Обычный 3 10 47 2 6" xfId="8667"/>
    <cellStyle name="Обычный 3 10 47 2 6 2" xfId="8668"/>
    <cellStyle name="Обычный 3 10 47 2 7" xfId="8669"/>
    <cellStyle name="Обычный 3 10 47 3" xfId="8670"/>
    <cellStyle name="Обычный 3 10 47 3 2" xfId="8671"/>
    <cellStyle name="Обычный 3 10 47 3 2 2" xfId="8672"/>
    <cellStyle name="Обычный 3 10 47 3 2 2 2" xfId="8673"/>
    <cellStyle name="Обычный 3 10 47 3 2 2 2 2" xfId="8674"/>
    <cellStyle name="Обычный 3 10 47 3 2 2 3" xfId="8675"/>
    <cellStyle name="Обычный 3 10 47 3 2 3" xfId="8676"/>
    <cellStyle name="Обычный 3 10 47 3 2 3 2" xfId="8677"/>
    <cellStyle name="Обычный 3 10 47 3 2 4" xfId="8678"/>
    <cellStyle name="Обычный 3 10 47 3 3" xfId="8679"/>
    <cellStyle name="Обычный 3 10 47 3 3 2" xfId="8680"/>
    <cellStyle name="Обычный 3 10 47 3 3 2 2" xfId="8681"/>
    <cellStyle name="Обычный 3 10 47 3 3 3" xfId="8682"/>
    <cellStyle name="Обычный 3 10 47 3 4" xfId="8683"/>
    <cellStyle name="Обычный 3 10 47 3 4 2" xfId="8684"/>
    <cellStyle name="Обычный 3 10 47 3 5" xfId="8685"/>
    <cellStyle name="Обычный 3 10 47 4" xfId="8686"/>
    <cellStyle name="Обычный 3 10 47 4 2" xfId="8687"/>
    <cellStyle name="Обычный 3 10 47 4 2 2" xfId="8688"/>
    <cellStyle name="Обычный 3 10 47 4 2 2 2" xfId="8689"/>
    <cellStyle name="Обычный 3 10 47 4 2 2 2 2" xfId="8690"/>
    <cellStyle name="Обычный 3 10 47 4 2 2 3" xfId="8691"/>
    <cellStyle name="Обычный 3 10 47 4 2 3" xfId="8692"/>
    <cellStyle name="Обычный 3 10 47 4 2 3 2" xfId="8693"/>
    <cellStyle name="Обычный 3 10 47 4 2 4" xfId="8694"/>
    <cellStyle name="Обычный 3 10 47 4 3" xfId="8695"/>
    <cellStyle name="Обычный 3 10 47 4 3 2" xfId="8696"/>
    <cellStyle name="Обычный 3 10 47 4 3 2 2" xfId="8697"/>
    <cellStyle name="Обычный 3 10 47 4 3 3" xfId="8698"/>
    <cellStyle name="Обычный 3 10 47 4 4" xfId="8699"/>
    <cellStyle name="Обычный 3 10 47 4 4 2" xfId="8700"/>
    <cellStyle name="Обычный 3 10 47 4 5" xfId="8701"/>
    <cellStyle name="Обычный 3 10 47 5" xfId="8702"/>
    <cellStyle name="Обычный 3 10 47 5 2" xfId="8703"/>
    <cellStyle name="Обычный 3 10 47 5 2 2" xfId="8704"/>
    <cellStyle name="Обычный 3 10 47 5 2 2 2" xfId="8705"/>
    <cellStyle name="Обычный 3 10 47 5 2 3" xfId="8706"/>
    <cellStyle name="Обычный 3 10 47 5 3" xfId="8707"/>
    <cellStyle name="Обычный 3 10 47 5 3 2" xfId="8708"/>
    <cellStyle name="Обычный 3 10 47 5 4" xfId="8709"/>
    <cellStyle name="Обычный 3 10 47 6" xfId="8710"/>
    <cellStyle name="Обычный 3 10 47 6 2" xfId="8711"/>
    <cellStyle name="Обычный 3 10 47 6 2 2" xfId="8712"/>
    <cellStyle name="Обычный 3 10 47 6 3" xfId="8713"/>
    <cellStyle name="Обычный 3 10 47 7" xfId="8714"/>
    <cellStyle name="Обычный 3 10 47 7 2" xfId="8715"/>
    <cellStyle name="Обычный 3 10 47 8" xfId="8716"/>
    <cellStyle name="Обычный 3 10 48" xfId="8717"/>
    <cellStyle name="Обычный 3 10 48 2" xfId="8718"/>
    <cellStyle name="Обычный 3 10 48 2 2" xfId="8719"/>
    <cellStyle name="Обычный 3 10 48 2 2 2" xfId="8720"/>
    <cellStyle name="Обычный 3 10 48 2 2 2 2" xfId="8721"/>
    <cellStyle name="Обычный 3 10 48 2 2 2 2 2" xfId="8722"/>
    <cellStyle name="Обычный 3 10 48 2 2 2 3" xfId="8723"/>
    <cellStyle name="Обычный 3 10 48 2 2 3" xfId="8724"/>
    <cellStyle name="Обычный 3 10 48 2 2 3 2" xfId="8725"/>
    <cellStyle name="Обычный 3 10 48 2 2 4" xfId="8726"/>
    <cellStyle name="Обычный 3 10 48 2 3" xfId="8727"/>
    <cellStyle name="Обычный 3 10 48 2 3 2" xfId="8728"/>
    <cellStyle name="Обычный 3 10 48 2 3 2 2" xfId="8729"/>
    <cellStyle name="Обычный 3 10 48 2 3 3" xfId="8730"/>
    <cellStyle name="Обычный 3 10 48 2 4" xfId="8731"/>
    <cellStyle name="Обычный 3 10 48 2 4 2" xfId="8732"/>
    <cellStyle name="Обычный 3 10 48 2 5" xfId="8733"/>
    <cellStyle name="Обычный 3 10 48 3" xfId="8734"/>
    <cellStyle name="Обычный 3 10 48 3 2" xfId="8735"/>
    <cellStyle name="Обычный 3 10 48 3 2 2" xfId="8736"/>
    <cellStyle name="Обычный 3 10 48 3 2 2 2" xfId="8737"/>
    <cellStyle name="Обычный 3 10 48 3 2 2 2 2" xfId="8738"/>
    <cellStyle name="Обычный 3 10 48 3 2 2 3" xfId="8739"/>
    <cellStyle name="Обычный 3 10 48 3 2 3" xfId="8740"/>
    <cellStyle name="Обычный 3 10 48 3 2 3 2" xfId="8741"/>
    <cellStyle name="Обычный 3 10 48 3 2 4" xfId="8742"/>
    <cellStyle name="Обычный 3 10 48 3 3" xfId="8743"/>
    <cellStyle name="Обычный 3 10 48 3 3 2" xfId="8744"/>
    <cellStyle name="Обычный 3 10 48 3 3 2 2" xfId="8745"/>
    <cellStyle name="Обычный 3 10 48 3 3 3" xfId="8746"/>
    <cellStyle name="Обычный 3 10 48 3 4" xfId="8747"/>
    <cellStyle name="Обычный 3 10 48 3 4 2" xfId="8748"/>
    <cellStyle name="Обычный 3 10 48 3 5" xfId="8749"/>
    <cellStyle name="Обычный 3 10 48 4" xfId="8750"/>
    <cellStyle name="Обычный 3 10 48 4 2" xfId="8751"/>
    <cellStyle name="Обычный 3 10 48 4 2 2" xfId="8752"/>
    <cellStyle name="Обычный 3 10 48 4 2 2 2" xfId="8753"/>
    <cellStyle name="Обычный 3 10 48 4 2 3" xfId="8754"/>
    <cellStyle name="Обычный 3 10 48 4 3" xfId="8755"/>
    <cellStyle name="Обычный 3 10 48 4 3 2" xfId="8756"/>
    <cellStyle name="Обычный 3 10 48 4 4" xfId="8757"/>
    <cellStyle name="Обычный 3 10 48 5" xfId="8758"/>
    <cellStyle name="Обычный 3 10 48 5 2" xfId="8759"/>
    <cellStyle name="Обычный 3 10 48 5 2 2" xfId="8760"/>
    <cellStyle name="Обычный 3 10 48 5 3" xfId="8761"/>
    <cellStyle name="Обычный 3 10 48 6" xfId="8762"/>
    <cellStyle name="Обычный 3 10 48 6 2" xfId="8763"/>
    <cellStyle name="Обычный 3 10 48 7" xfId="8764"/>
    <cellStyle name="Обычный 3 10 49" xfId="8765"/>
    <cellStyle name="Обычный 3 10 49 2" xfId="8766"/>
    <cellStyle name="Обычный 3 10 49 2 2" xfId="8767"/>
    <cellStyle name="Обычный 3 10 49 2 2 2" xfId="8768"/>
    <cellStyle name="Обычный 3 10 49 2 2 2 2" xfId="8769"/>
    <cellStyle name="Обычный 3 10 49 2 2 3" xfId="8770"/>
    <cellStyle name="Обычный 3 10 49 2 3" xfId="8771"/>
    <cellStyle name="Обычный 3 10 49 2 3 2" xfId="8772"/>
    <cellStyle name="Обычный 3 10 49 2 4" xfId="8773"/>
    <cellStyle name="Обычный 3 10 49 3" xfId="8774"/>
    <cellStyle name="Обычный 3 10 49 3 2" xfId="8775"/>
    <cellStyle name="Обычный 3 10 49 3 2 2" xfId="8776"/>
    <cellStyle name="Обычный 3 10 49 3 3" xfId="8777"/>
    <cellStyle name="Обычный 3 10 49 4" xfId="8778"/>
    <cellStyle name="Обычный 3 10 49 4 2" xfId="8779"/>
    <cellStyle name="Обычный 3 10 49 5" xfId="8780"/>
    <cellStyle name="Обычный 3 10 5" xfId="8781"/>
    <cellStyle name="Обычный 3 10 5 2" xfId="8782"/>
    <cellStyle name="Обычный 3 10 5 2 2" xfId="8783"/>
    <cellStyle name="Обычный 3 10 5 2 2 2" xfId="8784"/>
    <cellStyle name="Обычный 3 10 5 2 2 2 2" xfId="8785"/>
    <cellStyle name="Обычный 3 10 5 2 2 2 2 2" xfId="8786"/>
    <cellStyle name="Обычный 3 10 5 2 2 2 2 2 2" xfId="8787"/>
    <cellStyle name="Обычный 3 10 5 2 2 2 2 3" xfId="8788"/>
    <cellStyle name="Обычный 3 10 5 2 2 2 3" xfId="8789"/>
    <cellStyle name="Обычный 3 10 5 2 2 2 3 2" xfId="8790"/>
    <cellStyle name="Обычный 3 10 5 2 2 2 4" xfId="8791"/>
    <cellStyle name="Обычный 3 10 5 2 2 3" xfId="8792"/>
    <cellStyle name="Обычный 3 10 5 2 2 3 2" xfId="8793"/>
    <cellStyle name="Обычный 3 10 5 2 2 3 2 2" xfId="8794"/>
    <cellStyle name="Обычный 3 10 5 2 2 3 3" xfId="8795"/>
    <cellStyle name="Обычный 3 10 5 2 2 4" xfId="8796"/>
    <cellStyle name="Обычный 3 10 5 2 2 4 2" xfId="8797"/>
    <cellStyle name="Обычный 3 10 5 2 2 5" xfId="8798"/>
    <cellStyle name="Обычный 3 10 5 2 3" xfId="8799"/>
    <cellStyle name="Обычный 3 10 5 2 3 2" xfId="8800"/>
    <cellStyle name="Обычный 3 10 5 2 3 2 2" xfId="8801"/>
    <cellStyle name="Обычный 3 10 5 2 3 2 2 2" xfId="8802"/>
    <cellStyle name="Обычный 3 10 5 2 3 2 2 2 2" xfId="8803"/>
    <cellStyle name="Обычный 3 10 5 2 3 2 2 3" xfId="8804"/>
    <cellStyle name="Обычный 3 10 5 2 3 2 3" xfId="8805"/>
    <cellStyle name="Обычный 3 10 5 2 3 2 3 2" xfId="8806"/>
    <cellStyle name="Обычный 3 10 5 2 3 2 4" xfId="8807"/>
    <cellStyle name="Обычный 3 10 5 2 3 3" xfId="8808"/>
    <cellStyle name="Обычный 3 10 5 2 3 3 2" xfId="8809"/>
    <cellStyle name="Обычный 3 10 5 2 3 3 2 2" xfId="8810"/>
    <cellStyle name="Обычный 3 10 5 2 3 3 3" xfId="8811"/>
    <cellStyle name="Обычный 3 10 5 2 3 4" xfId="8812"/>
    <cellStyle name="Обычный 3 10 5 2 3 4 2" xfId="8813"/>
    <cellStyle name="Обычный 3 10 5 2 3 5" xfId="8814"/>
    <cellStyle name="Обычный 3 10 5 2 4" xfId="8815"/>
    <cellStyle name="Обычный 3 10 5 2 4 2" xfId="8816"/>
    <cellStyle name="Обычный 3 10 5 2 4 2 2" xfId="8817"/>
    <cellStyle name="Обычный 3 10 5 2 4 2 2 2" xfId="8818"/>
    <cellStyle name="Обычный 3 10 5 2 4 2 3" xfId="8819"/>
    <cellStyle name="Обычный 3 10 5 2 4 3" xfId="8820"/>
    <cellStyle name="Обычный 3 10 5 2 4 3 2" xfId="8821"/>
    <cellStyle name="Обычный 3 10 5 2 4 4" xfId="8822"/>
    <cellStyle name="Обычный 3 10 5 2 5" xfId="8823"/>
    <cellStyle name="Обычный 3 10 5 2 5 2" xfId="8824"/>
    <cellStyle name="Обычный 3 10 5 2 5 2 2" xfId="8825"/>
    <cellStyle name="Обычный 3 10 5 2 5 3" xfId="8826"/>
    <cellStyle name="Обычный 3 10 5 2 6" xfId="8827"/>
    <cellStyle name="Обычный 3 10 5 2 6 2" xfId="8828"/>
    <cellStyle name="Обычный 3 10 5 2 7" xfId="8829"/>
    <cellStyle name="Обычный 3 10 5 3" xfId="8830"/>
    <cellStyle name="Обычный 3 10 5 3 2" xfId="8831"/>
    <cellStyle name="Обычный 3 10 5 3 2 2" xfId="8832"/>
    <cellStyle name="Обычный 3 10 5 3 2 2 2" xfId="8833"/>
    <cellStyle name="Обычный 3 10 5 3 2 2 2 2" xfId="8834"/>
    <cellStyle name="Обычный 3 10 5 3 2 2 3" xfId="8835"/>
    <cellStyle name="Обычный 3 10 5 3 2 3" xfId="8836"/>
    <cellStyle name="Обычный 3 10 5 3 2 3 2" xfId="8837"/>
    <cellStyle name="Обычный 3 10 5 3 2 4" xfId="8838"/>
    <cellStyle name="Обычный 3 10 5 3 3" xfId="8839"/>
    <cellStyle name="Обычный 3 10 5 3 3 2" xfId="8840"/>
    <cellStyle name="Обычный 3 10 5 3 3 2 2" xfId="8841"/>
    <cellStyle name="Обычный 3 10 5 3 3 3" xfId="8842"/>
    <cellStyle name="Обычный 3 10 5 3 4" xfId="8843"/>
    <cellStyle name="Обычный 3 10 5 3 4 2" xfId="8844"/>
    <cellStyle name="Обычный 3 10 5 3 5" xfId="8845"/>
    <cellStyle name="Обычный 3 10 5 4" xfId="8846"/>
    <cellStyle name="Обычный 3 10 5 4 2" xfId="8847"/>
    <cellStyle name="Обычный 3 10 5 4 2 2" xfId="8848"/>
    <cellStyle name="Обычный 3 10 5 4 2 2 2" xfId="8849"/>
    <cellStyle name="Обычный 3 10 5 4 2 2 2 2" xfId="8850"/>
    <cellStyle name="Обычный 3 10 5 4 2 2 3" xfId="8851"/>
    <cellStyle name="Обычный 3 10 5 4 2 3" xfId="8852"/>
    <cellStyle name="Обычный 3 10 5 4 2 3 2" xfId="8853"/>
    <cellStyle name="Обычный 3 10 5 4 2 4" xfId="8854"/>
    <cellStyle name="Обычный 3 10 5 4 3" xfId="8855"/>
    <cellStyle name="Обычный 3 10 5 4 3 2" xfId="8856"/>
    <cellStyle name="Обычный 3 10 5 4 3 2 2" xfId="8857"/>
    <cellStyle name="Обычный 3 10 5 4 3 3" xfId="8858"/>
    <cellStyle name="Обычный 3 10 5 4 4" xfId="8859"/>
    <cellStyle name="Обычный 3 10 5 4 4 2" xfId="8860"/>
    <cellStyle name="Обычный 3 10 5 4 5" xfId="8861"/>
    <cellStyle name="Обычный 3 10 5 5" xfId="8862"/>
    <cellStyle name="Обычный 3 10 5 5 2" xfId="8863"/>
    <cellStyle name="Обычный 3 10 5 5 2 2" xfId="8864"/>
    <cellStyle name="Обычный 3 10 5 5 2 2 2" xfId="8865"/>
    <cellStyle name="Обычный 3 10 5 5 2 3" xfId="8866"/>
    <cellStyle name="Обычный 3 10 5 5 3" xfId="8867"/>
    <cellStyle name="Обычный 3 10 5 5 3 2" xfId="8868"/>
    <cellStyle name="Обычный 3 10 5 5 4" xfId="8869"/>
    <cellStyle name="Обычный 3 10 5 6" xfId="8870"/>
    <cellStyle name="Обычный 3 10 5 6 2" xfId="8871"/>
    <cellStyle name="Обычный 3 10 5 6 2 2" xfId="8872"/>
    <cellStyle name="Обычный 3 10 5 6 3" xfId="8873"/>
    <cellStyle name="Обычный 3 10 5 7" xfId="8874"/>
    <cellStyle name="Обычный 3 10 5 7 2" xfId="8875"/>
    <cellStyle name="Обычный 3 10 5 8" xfId="8876"/>
    <cellStyle name="Обычный 3 10 50" xfId="8877"/>
    <cellStyle name="Обычный 3 10 50 2" xfId="8878"/>
    <cellStyle name="Обычный 3 10 50 2 2" xfId="8879"/>
    <cellStyle name="Обычный 3 10 50 2 2 2" xfId="8880"/>
    <cellStyle name="Обычный 3 10 50 2 2 2 2" xfId="8881"/>
    <cellStyle name="Обычный 3 10 50 2 2 3" xfId="8882"/>
    <cellStyle name="Обычный 3 10 50 2 3" xfId="8883"/>
    <cellStyle name="Обычный 3 10 50 2 3 2" xfId="8884"/>
    <cellStyle name="Обычный 3 10 50 2 4" xfId="8885"/>
    <cellStyle name="Обычный 3 10 50 3" xfId="8886"/>
    <cellStyle name="Обычный 3 10 50 3 2" xfId="8887"/>
    <cellStyle name="Обычный 3 10 50 3 2 2" xfId="8888"/>
    <cellStyle name="Обычный 3 10 50 3 3" xfId="8889"/>
    <cellStyle name="Обычный 3 10 50 4" xfId="8890"/>
    <cellStyle name="Обычный 3 10 50 4 2" xfId="8891"/>
    <cellStyle name="Обычный 3 10 50 5" xfId="8892"/>
    <cellStyle name="Обычный 3 10 51" xfId="8893"/>
    <cellStyle name="Обычный 3 10 51 2" xfId="8894"/>
    <cellStyle name="Обычный 3 10 51 2 2" xfId="8895"/>
    <cellStyle name="Обычный 3 10 51 2 2 2" xfId="8896"/>
    <cellStyle name="Обычный 3 10 51 2 3" xfId="8897"/>
    <cellStyle name="Обычный 3 10 51 3" xfId="8898"/>
    <cellStyle name="Обычный 3 10 51 3 2" xfId="8899"/>
    <cellStyle name="Обычный 3 10 51 4" xfId="8900"/>
    <cellStyle name="Обычный 3 10 52" xfId="8901"/>
    <cellStyle name="Обычный 3 10 52 2" xfId="8902"/>
    <cellStyle name="Обычный 3 10 52 2 2" xfId="8903"/>
    <cellStyle name="Обычный 3 10 52 3" xfId="8904"/>
    <cellStyle name="Обычный 3 10 53" xfId="8905"/>
    <cellStyle name="Обычный 3 10 53 2" xfId="8906"/>
    <cellStyle name="Обычный 3 10 54" xfId="8907"/>
    <cellStyle name="Обычный 3 10 6" xfId="8908"/>
    <cellStyle name="Обычный 3 10 6 2" xfId="8909"/>
    <cellStyle name="Обычный 3 10 6 2 2" xfId="8910"/>
    <cellStyle name="Обычный 3 10 6 2 2 2" xfId="8911"/>
    <cellStyle name="Обычный 3 10 6 2 2 2 2" xfId="8912"/>
    <cellStyle name="Обычный 3 10 6 2 2 2 2 2" xfId="8913"/>
    <cellStyle name="Обычный 3 10 6 2 2 2 2 2 2" xfId="8914"/>
    <cellStyle name="Обычный 3 10 6 2 2 2 2 3" xfId="8915"/>
    <cellStyle name="Обычный 3 10 6 2 2 2 3" xfId="8916"/>
    <cellStyle name="Обычный 3 10 6 2 2 2 3 2" xfId="8917"/>
    <cellStyle name="Обычный 3 10 6 2 2 2 4" xfId="8918"/>
    <cellStyle name="Обычный 3 10 6 2 2 3" xfId="8919"/>
    <cellStyle name="Обычный 3 10 6 2 2 3 2" xfId="8920"/>
    <cellStyle name="Обычный 3 10 6 2 2 3 2 2" xfId="8921"/>
    <cellStyle name="Обычный 3 10 6 2 2 3 3" xfId="8922"/>
    <cellStyle name="Обычный 3 10 6 2 2 4" xfId="8923"/>
    <cellStyle name="Обычный 3 10 6 2 2 4 2" xfId="8924"/>
    <cellStyle name="Обычный 3 10 6 2 2 5" xfId="8925"/>
    <cellStyle name="Обычный 3 10 6 2 3" xfId="8926"/>
    <cellStyle name="Обычный 3 10 6 2 3 2" xfId="8927"/>
    <cellStyle name="Обычный 3 10 6 2 3 2 2" xfId="8928"/>
    <cellStyle name="Обычный 3 10 6 2 3 2 2 2" xfId="8929"/>
    <cellStyle name="Обычный 3 10 6 2 3 2 2 2 2" xfId="8930"/>
    <cellStyle name="Обычный 3 10 6 2 3 2 2 3" xfId="8931"/>
    <cellStyle name="Обычный 3 10 6 2 3 2 3" xfId="8932"/>
    <cellStyle name="Обычный 3 10 6 2 3 2 3 2" xfId="8933"/>
    <cellStyle name="Обычный 3 10 6 2 3 2 4" xfId="8934"/>
    <cellStyle name="Обычный 3 10 6 2 3 3" xfId="8935"/>
    <cellStyle name="Обычный 3 10 6 2 3 3 2" xfId="8936"/>
    <cellStyle name="Обычный 3 10 6 2 3 3 2 2" xfId="8937"/>
    <cellStyle name="Обычный 3 10 6 2 3 3 3" xfId="8938"/>
    <cellStyle name="Обычный 3 10 6 2 3 4" xfId="8939"/>
    <cellStyle name="Обычный 3 10 6 2 3 4 2" xfId="8940"/>
    <cellStyle name="Обычный 3 10 6 2 3 5" xfId="8941"/>
    <cellStyle name="Обычный 3 10 6 2 4" xfId="8942"/>
    <cellStyle name="Обычный 3 10 6 2 4 2" xfId="8943"/>
    <cellStyle name="Обычный 3 10 6 2 4 2 2" xfId="8944"/>
    <cellStyle name="Обычный 3 10 6 2 4 2 2 2" xfId="8945"/>
    <cellStyle name="Обычный 3 10 6 2 4 2 3" xfId="8946"/>
    <cellStyle name="Обычный 3 10 6 2 4 3" xfId="8947"/>
    <cellStyle name="Обычный 3 10 6 2 4 3 2" xfId="8948"/>
    <cellStyle name="Обычный 3 10 6 2 4 4" xfId="8949"/>
    <cellStyle name="Обычный 3 10 6 2 5" xfId="8950"/>
    <cellStyle name="Обычный 3 10 6 2 5 2" xfId="8951"/>
    <cellStyle name="Обычный 3 10 6 2 5 2 2" xfId="8952"/>
    <cellStyle name="Обычный 3 10 6 2 5 3" xfId="8953"/>
    <cellStyle name="Обычный 3 10 6 2 6" xfId="8954"/>
    <cellStyle name="Обычный 3 10 6 2 6 2" xfId="8955"/>
    <cellStyle name="Обычный 3 10 6 2 7" xfId="8956"/>
    <cellStyle name="Обычный 3 10 6 3" xfId="8957"/>
    <cellStyle name="Обычный 3 10 6 3 2" xfId="8958"/>
    <cellStyle name="Обычный 3 10 6 3 2 2" xfId="8959"/>
    <cellStyle name="Обычный 3 10 6 3 2 2 2" xfId="8960"/>
    <cellStyle name="Обычный 3 10 6 3 2 2 2 2" xfId="8961"/>
    <cellStyle name="Обычный 3 10 6 3 2 2 3" xfId="8962"/>
    <cellStyle name="Обычный 3 10 6 3 2 3" xfId="8963"/>
    <cellStyle name="Обычный 3 10 6 3 2 3 2" xfId="8964"/>
    <cellStyle name="Обычный 3 10 6 3 2 4" xfId="8965"/>
    <cellStyle name="Обычный 3 10 6 3 3" xfId="8966"/>
    <cellStyle name="Обычный 3 10 6 3 3 2" xfId="8967"/>
    <cellStyle name="Обычный 3 10 6 3 3 2 2" xfId="8968"/>
    <cellStyle name="Обычный 3 10 6 3 3 3" xfId="8969"/>
    <cellStyle name="Обычный 3 10 6 3 4" xfId="8970"/>
    <cellStyle name="Обычный 3 10 6 3 4 2" xfId="8971"/>
    <cellStyle name="Обычный 3 10 6 3 5" xfId="8972"/>
    <cellStyle name="Обычный 3 10 6 4" xfId="8973"/>
    <cellStyle name="Обычный 3 10 6 4 2" xfId="8974"/>
    <cellStyle name="Обычный 3 10 6 4 2 2" xfId="8975"/>
    <cellStyle name="Обычный 3 10 6 4 2 2 2" xfId="8976"/>
    <cellStyle name="Обычный 3 10 6 4 2 2 2 2" xfId="8977"/>
    <cellStyle name="Обычный 3 10 6 4 2 2 3" xfId="8978"/>
    <cellStyle name="Обычный 3 10 6 4 2 3" xfId="8979"/>
    <cellStyle name="Обычный 3 10 6 4 2 3 2" xfId="8980"/>
    <cellStyle name="Обычный 3 10 6 4 2 4" xfId="8981"/>
    <cellStyle name="Обычный 3 10 6 4 3" xfId="8982"/>
    <cellStyle name="Обычный 3 10 6 4 3 2" xfId="8983"/>
    <cellStyle name="Обычный 3 10 6 4 3 2 2" xfId="8984"/>
    <cellStyle name="Обычный 3 10 6 4 3 3" xfId="8985"/>
    <cellStyle name="Обычный 3 10 6 4 4" xfId="8986"/>
    <cellStyle name="Обычный 3 10 6 4 4 2" xfId="8987"/>
    <cellStyle name="Обычный 3 10 6 4 5" xfId="8988"/>
    <cellStyle name="Обычный 3 10 6 5" xfId="8989"/>
    <cellStyle name="Обычный 3 10 6 5 2" xfId="8990"/>
    <cellStyle name="Обычный 3 10 6 5 2 2" xfId="8991"/>
    <cellStyle name="Обычный 3 10 6 5 2 2 2" xfId="8992"/>
    <cellStyle name="Обычный 3 10 6 5 2 3" xfId="8993"/>
    <cellStyle name="Обычный 3 10 6 5 3" xfId="8994"/>
    <cellStyle name="Обычный 3 10 6 5 3 2" xfId="8995"/>
    <cellStyle name="Обычный 3 10 6 5 4" xfId="8996"/>
    <cellStyle name="Обычный 3 10 6 6" xfId="8997"/>
    <cellStyle name="Обычный 3 10 6 6 2" xfId="8998"/>
    <cellStyle name="Обычный 3 10 6 6 2 2" xfId="8999"/>
    <cellStyle name="Обычный 3 10 6 6 3" xfId="9000"/>
    <cellStyle name="Обычный 3 10 6 7" xfId="9001"/>
    <cellStyle name="Обычный 3 10 6 7 2" xfId="9002"/>
    <cellStyle name="Обычный 3 10 6 8" xfId="9003"/>
    <cellStyle name="Обычный 3 10 7" xfId="9004"/>
    <cellStyle name="Обычный 3 10 7 2" xfId="9005"/>
    <cellStyle name="Обычный 3 10 7 2 2" xfId="9006"/>
    <cellStyle name="Обычный 3 10 7 2 2 2" xfId="9007"/>
    <cellStyle name="Обычный 3 10 7 2 2 2 2" xfId="9008"/>
    <cellStyle name="Обычный 3 10 7 2 2 2 2 2" xfId="9009"/>
    <cellStyle name="Обычный 3 10 7 2 2 2 2 2 2" xfId="9010"/>
    <cellStyle name="Обычный 3 10 7 2 2 2 2 3" xfId="9011"/>
    <cellStyle name="Обычный 3 10 7 2 2 2 3" xfId="9012"/>
    <cellStyle name="Обычный 3 10 7 2 2 2 3 2" xfId="9013"/>
    <cellStyle name="Обычный 3 10 7 2 2 2 4" xfId="9014"/>
    <cellStyle name="Обычный 3 10 7 2 2 3" xfId="9015"/>
    <cellStyle name="Обычный 3 10 7 2 2 3 2" xfId="9016"/>
    <cellStyle name="Обычный 3 10 7 2 2 3 2 2" xfId="9017"/>
    <cellStyle name="Обычный 3 10 7 2 2 3 3" xfId="9018"/>
    <cellStyle name="Обычный 3 10 7 2 2 4" xfId="9019"/>
    <cellStyle name="Обычный 3 10 7 2 2 4 2" xfId="9020"/>
    <cellStyle name="Обычный 3 10 7 2 2 5" xfId="9021"/>
    <cellStyle name="Обычный 3 10 7 2 3" xfId="9022"/>
    <cellStyle name="Обычный 3 10 7 2 3 2" xfId="9023"/>
    <cellStyle name="Обычный 3 10 7 2 3 2 2" xfId="9024"/>
    <cellStyle name="Обычный 3 10 7 2 3 2 2 2" xfId="9025"/>
    <cellStyle name="Обычный 3 10 7 2 3 2 2 2 2" xfId="9026"/>
    <cellStyle name="Обычный 3 10 7 2 3 2 2 3" xfId="9027"/>
    <cellStyle name="Обычный 3 10 7 2 3 2 3" xfId="9028"/>
    <cellStyle name="Обычный 3 10 7 2 3 2 3 2" xfId="9029"/>
    <cellStyle name="Обычный 3 10 7 2 3 2 4" xfId="9030"/>
    <cellStyle name="Обычный 3 10 7 2 3 3" xfId="9031"/>
    <cellStyle name="Обычный 3 10 7 2 3 3 2" xfId="9032"/>
    <cellStyle name="Обычный 3 10 7 2 3 3 2 2" xfId="9033"/>
    <cellStyle name="Обычный 3 10 7 2 3 3 3" xfId="9034"/>
    <cellStyle name="Обычный 3 10 7 2 3 4" xfId="9035"/>
    <cellStyle name="Обычный 3 10 7 2 3 4 2" xfId="9036"/>
    <cellStyle name="Обычный 3 10 7 2 3 5" xfId="9037"/>
    <cellStyle name="Обычный 3 10 7 2 4" xfId="9038"/>
    <cellStyle name="Обычный 3 10 7 2 4 2" xfId="9039"/>
    <cellStyle name="Обычный 3 10 7 2 4 2 2" xfId="9040"/>
    <cellStyle name="Обычный 3 10 7 2 4 2 2 2" xfId="9041"/>
    <cellStyle name="Обычный 3 10 7 2 4 2 3" xfId="9042"/>
    <cellStyle name="Обычный 3 10 7 2 4 3" xfId="9043"/>
    <cellStyle name="Обычный 3 10 7 2 4 3 2" xfId="9044"/>
    <cellStyle name="Обычный 3 10 7 2 4 4" xfId="9045"/>
    <cellStyle name="Обычный 3 10 7 2 5" xfId="9046"/>
    <cellStyle name="Обычный 3 10 7 2 5 2" xfId="9047"/>
    <cellStyle name="Обычный 3 10 7 2 5 2 2" xfId="9048"/>
    <cellStyle name="Обычный 3 10 7 2 5 3" xfId="9049"/>
    <cellStyle name="Обычный 3 10 7 2 6" xfId="9050"/>
    <cellStyle name="Обычный 3 10 7 2 6 2" xfId="9051"/>
    <cellStyle name="Обычный 3 10 7 2 7" xfId="9052"/>
    <cellStyle name="Обычный 3 10 7 3" xfId="9053"/>
    <cellStyle name="Обычный 3 10 7 3 2" xfId="9054"/>
    <cellStyle name="Обычный 3 10 7 3 2 2" xfId="9055"/>
    <cellStyle name="Обычный 3 10 7 3 2 2 2" xfId="9056"/>
    <cellStyle name="Обычный 3 10 7 3 2 2 2 2" xfId="9057"/>
    <cellStyle name="Обычный 3 10 7 3 2 2 3" xfId="9058"/>
    <cellStyle name="Обычный 3 10 7 3 2 3" xfId="9059"/>
    <cellStyle name="Обычный 3 10 7 3 2 3 2" xfId="9060"/>
    <cellStyle name="Обычный 3 10 7 3 2 4" xfId="9061"/>
    <cellStyle name="Обычный 3 10 7 3 3" xfId="9062"/>
    <cellStyle name="Обычный 3 10 7 3 3 2" xfId="9063"/>
    <cellStyle name="Обычный 3 10 7 3 3 2 2" xfId="9064"/>
    <cellStyle name="Обычный 3 10 7 3 3 3" xfId="9065"/>
    <cellStyle name="Обычный 3 10 7 3 4" xfId="9066"/>
    <cellStyle name="Обычный 3 10 7 3 4 2" xfId="9067"/>
    <cellStyle name="Обычный 3 10 7 3 5" xfId="9068"/>
    <cellStyle name="Обычный 3 10 7 4" xfId="9069"/>
    <cellStyle name="Обычный 3 10 7 4 2" xfId="9070"/>
    <cellStyle name="Обычный 3 10 7 4 2 2" xfId="9071"/>
    <cellStyle name="Обычный 3 10 7 4 2 2 2" xfId="9072"/>
    <cellStyle name="Обычный 3 10 7 4 2 2 2 2" xfId="9073"/>
    <cellStyle name="Обычный 3 10 7 4 2 2 3" xfId="9074"/>
    <cellStyle name="Обычный 3 10 7 4 2 3" xfId="9075"/>
    <cellStyle name="Обычный 3 10 7 4 2 3 2" xfId="9076"/>
    <cellStyle name="Обычный 3 10 7 4 2 4" xfId="9077"/>
    <cellStyle name="Обычный 3 10 7 4 3" xfId="9078"/>
    <cellStyle name="Обычный 3 10 7 4 3 2" xfId="9079"/>
    <cellStyle name="Обычный 3 10 7 4 3 2 2" xfId="9080"/>
    <cellStyle name="Обычный 3 10 7 4 3 3" xfId="9081"/>
    <cellStyle name="Обычный 3 10 7 4 4" xfId="9082"/>
    <cellStyle name="Обычный 3 10 7 4 4 2" xfId="9083"/>
    <cellStyle name="Обычный 3 10 7 4 5" xfId="9084"/>
    <cellStyle name="Обычный 3 10 7 5" xfId="9085"/>
    <cellStyle name="Обычный 3 10 7 5 2" xfId="9086"/>
    <cellStyle name="Обычный 3 10 7 5 2 2" xfId="9087"/>
    <cellStyle name="Обычный 3 10 7 5 2 2 2" xfId="9088"/>
    <cellStyle name="Обычный 3 10 7 5 2 3" xfId="9089"/>
    <cellStyle name="Обычный 3 10 7 5 3" xfId="9090"/>
    <cellStyle name="Обычный 3 10 7 5 3 2" xfId="9091"/>
    <cellStyle name="Обычный 3 10 7 5 4" xfId="9092"/>
    <cellStyle name="Обычный 3 10 7 6" xfId="9093"/>
    <cellStyle name="Обычный 3 10 7 6 2" xfId="9094"/>
    <cellStyle name="Обычный 3 10 7 6 2 2" xfId="9095"/>
    <cellStyle name="Обычный 3 10 7 6 3" xfId="9096"/>
    <cellStyle name="Обычный 3 10 7 7" xfId="9097"/>
    <cellStyle name="Обычный 3 10 7 7 2" xfId="9098"/>
    <cellStyle name="Обычный 3 10 7 8" xfId="9099"/>
    <cellStyle name="Обычный 3 10 8" xfId="9100"/>
    <cellStyle name="Обычный 3 10 8 2" xfId="9101"/>
    <cellStyle name="Обычный 3 10 8 2 2" xfId="9102"/>
    <cellStyle name="Обычный 3 10 8 2 2 2" xfId="9103"/>
    <cellStyle name="Обычный 3 10 8 2 2 2 2" xfId="9104"/>
    <cellStyle name="Обычный 3 10 8 2 2 2 2 2" xfId="9105"/>
    <cellStyle name="Обычный 3 10 8 2 2 2 2 2 2" xfId="9106"/>
    <cellStyle name="Обычный 3 10 8 2 2 2 2 3" xfId="9107"/>
    <cellStyle name="Обычный 3 10 8 2 2 2 3" xfId="9108"/>
    <cellStyle name="Обычный 3 10 8 2 2 2 3 2" xfId="9109"/>
    <cellStyle name="Обычный 3 10 8 2 2 2 4" xfId="9110"/>
    <cellStyle name="Обычный 3 10 8 2 2 3" xfId="9111"/>
    <cellStyle name="Обычный 3 10 8 2 2 3 2" xfId="9112"/>
    <cellStyle name="Обычный 3 10 8 2 2 3 2 2" xfId="9113"/>
    <cellStyle name="Обычный 3 10 8 2 2 3 3" xfId="9114"/>
    <cellStyle name="Обычный 3 10 8 2 2 4" xfId="9115"/>
    <cellStyle name="Обычный 3 10 8 2 2 4 2" xfId="9116"/>
    <cellStyle name="Обычный 3 10 8 2 2 5" xfId="9117"/>
    <cellStyle name="Обычный 3 10 8 2 3" xfId="9118"/>
    <cellStyle name="Обычный 3 10 8 2 3 2" xfId="9119"/>
    <cellStyle name="Обычный 3 10 8 2 3 2 2" xfId="9120"/>
    <cellStyle name="Обычный 3 10 8 2 3 2 2 2" xfId="9121"/>
    <cellStyle name="Обычный 3 10 8 2 3 2 2 2 2" xfId="9122"/>
    <cellStyle name="Обычный 3 10 8 2 3 2 2 3" xfId="9123"/>
    <cellStyle name="Обычный 3 10 8 2 3 2 3" xfId="9124"/>
    <cellStyle name="Обычный 3 10 8 2 3 2 3 2" xfId="9125"/>
    <cellStyle name="Обычный 3 10 8 2 3 2 4" xfId="9126"/>
    <cellStyle name="Обычный 3 10 8 2 3 3" xfId="9127"/>
    <cellStyle name="Обычный 3 10 8 2 3 3 2" xfId="9128"/>
    <cellStyle name="Обычный 3 10 8 2 3 3 2 2" xfId="9129"/>
    <cellStyle name="Обычный 3 10 8 2 3 3 3" xfId="9130"/>
    <cellStyle name="Обычный 3 10 8 2 3 4" xfId="9131"/>
    <cellStyle name="Обычный 3 10 8 2 3 4 2" xfId="9132"/>
    <cellStyle name="Обычный 3 10 8 2 3 5" xfId="9133"/>
    <cellStyle name="Обычный 3 10 8 2 4" xfId="9134"/>
    <cellStyle name="Обычный 3 10 8 2 4 2" xfId="9135"/>
    <cellStyle name="Обычный 3 10 8 2 4 2 2" xfId="9136"/>
    <cellStyle name="Обычный 3 10 8 2 4 2 2 2" xfId="9137"/>
    <cellStyle name="Обычный 3 10 8 2 4 2 3" xfId="9138"/>
    <cellStyle name="Обычный 3 10 8 2 4 3" xfId="9139"/>
    <cellStyle name="Обычный 3 10 8 2 4 3 2" xfId="9140"/>
    <cellStyle name="Обычный 3 10 8 2 4 4" xfId="9141"/>
    <cellStyle name="Обычный 3 10 8 2 5" xfId="9142"/>
    <cellStyle name="Обычный 3 10 8 2 5 2" xfId="9143"/>
    <cellStyle name="Обычный 3 10 8 2 5 2 2" xfId="9144"/>
    <cellStyle name="Обычный 3 10 8 2 5 3" xfId="9145"/>
    <cellStyle name="Обычный 3 10 8 2 6" xfId="9146"/>
    <cellStyle name="Обычный 3 10 8 2 6 2" xfId="9147"/>
    <cellStyle name="Обычный 3 10 8 2 7" xfId="9148"/>
    <cellStyle name="Обычный 3 10 8 3" xfId="9149"/>
    <cellStyle name="Обычный 3 10 8 3 2" xfId="9150"/>
    <cellStyle name="Обычный 3 10 8 3 2 2" xfId="9151"/>
    <cellStyle name="Обычный 3 10 8 3 2 2 2" xfId="9152"/>
    <cellStyle name="Обычный 3 10 8 3 2 2 2 2" xfId="9153"/>
    <cellStyle name="Обычный 3 10 8 3 2 2 3" xfId="9154"/>
    <cellStyle name="Обычный 3 10 8 3 2 3" xfId="9155"/>
    <cellStyle name="Обычный 3 10 8 3 2 3 2" xfId="9156"/>
    <cellStyle name="Обычный 3 10 8 3 2 4" xfId="9157"/>
    <cellStyle name="Обычный 3 10 8 3 3" xfId="9158"/>
    <cellStyle name="Обычный 3 10 8 3 3 2" xfId="9159"/>
    <cellStyle name="Обычный 3 10 8 3 3 2 2" xfId="9160"/>
    <cellStyle name="Обычный 3 10 8 3 3 3" xfId="9161"/>
    <cellStyle name="Обычный 3 10 8 3 4" xfId="9162"/>
    <cellStyle name="Обычный 3 10 8 3 4 2" xfId="9163"/>
    <cellStyle name="Обычный 3 10 8 3 5" xfId="9164"/>
    <cellStyle name="Обычный 3 10 8 4" xfId="9165"/>
    <cellStyle name="Обычный 3 10 8 4 2" xfId="9166"/>
    <cellStyle name="Обычный 3 10 8 4 2 2" xfId="9167"/>
    <cellStyle name="Обычный 3 10 8 4 2 2 2" xfId="9168"/>
    <cellStyle name="Обычный 3 10 8 4 2 2 2 2" xfId="9169"/>
    <cellStyle name="Обычный 3 10 8 4 2 2 3" xfId="9170"/>
    <cellStyle name="Обычный 3 10 8 4 2 3" xfId="9171"/>
    <cellStyle name="Обычный 3 10 8 4 2 3 2" xfId="9172"/>
    <cellStyle name="Обычный 3 10 8 4 2 4" xfId="9173"/>
    <cellStyle name="Обычный 3 10 8 4 3" xfId="9174"/>
    <cellStyle name="Обычный 3 10 8 4 3 2" xfId="9175"/>
    <cellStyle name="Обычный 3 10 8 4 3 2 2" xfId="9176"/>
    <cellStyle name="Обычный 3 10 8 4 3 3" xfId="9177"/>
    <cellStyle name="Обычный 3 10 8 4 4" xfId="9178"/>
    <cellStyle name="Обычный 3 10 8 4 4 2" xfId="9179"/>
    <cellStyle name="Обычный 3 10 8 4 5" xfId="9180"/>
    <cellStyle name="Обычный 3 10 8 5" xfId="9181"/>
    <cellStyle name="Обычный 3 10 8 5 2" xfId="9182"/>
    <cellStyle name="Обычный 3 10 8 5 2 2" xfId="9183"/>
    <cellStyle name="Обычный 3 10 8 5 2 2 2" xfId="9184"/>
    <cellStyle name="Обычный 3 10 8 5 2 3" xfId="9185"/>
    <cellStyle name="Обычный 3 10 8 5 3" xfId="9186"/>
    <cellStyle name="Обычный 3 10 8 5 3 2" xfId="9187"/>
    <cellStyle name="Обычный 3 10 8 5 4" xfId="9188"/>
    <cellStyle name="Обычный 3 10 8 6" xfId="9189"/>
    <cellStyle name="Обычный 3 10 8 6 2" xfId="9190"/>
    <cellStyle name="Обычный 3 10 8 6 2 2" xfId="9191"/>
    <cellStyle name="Обычный 3 10 8 6 3" xfId="9192"/>
    <cellStyle name="Обычный 3 10 8 7" xfId="9193"/>
    <cellStyle name="Обычный 3 10 8 7 2" xfId="9194"/>
    <cellStyle name="Обычный 3 10 8 8" xfId="9195"/>
    <cellStyle name="Обычный 3 10 9" xfId="9196"/>
    <cellStyle name="Обычный 3 10 9 2" xfId="9197"/>
    <cellStyle name="Обычный 3 10 9 2 2" xfId="9198"/>
    <cellStyle name="Обычный 3 10 9 2 2 2" xfId="9199"/>
    <cellStyle name="Обычный 3 10 9 2 2 2 2" xfId="9200"/>
    <cellStyle name="Обычный 3 10 9 2 2 2 2 2" xfId="9201"/>
    <cellStyle name="Обычный 3 10 9 2 2 2 2 2 2" xfId="9202"/>
    <cellStyle name="Обычный 3 10 9 2 2 2 2 3" xfId="9203"/>
    <cellStyle name="Обычный 3 10 9 2 2 2 3" xfId="9204"/>
    <cellStyle name="Обычный 3 10 9 2 2 2 3 2" xfId="9205"/>
    <cellStyle name="Обычный 3 10 9 2 2 2 4" xfId="9206"/>
    <cellStyle name="Обычный 3 10 9 2 2 3" xfId="9207"/>
    <cellStyle name="Обычный 3 10 9 2 2 3 2" xfId="9208"/>
    <cellStyle name="Обычный 3 10 9 2 2 3 2 2" xfId="9209"/>
    <cellStyle name="Обычный 3 10 9 2 2 3 3" xfId="9210"/>
    <cellStyle name="Обычный 3 10 9 2 2 4" xfId="9211"/>
    <cellStyle name="Обычный 3 10 9 2 2 4 2" xfId="9212"/>
    <cellStyle name="Обычный 3 10 9 2 2 5" xfId="9213"/>
    <cellStyle name="Обычный 3 10 9 2 3" xfId="9214"/>
    <cellStyle name="Обычный 3 10 9 2 3 2" xfId="9215"/>
    <cellStyle name="Обычный 3 10 9 2 3 2 2" xfId="9216"/>
    <cellStyle name="Обычный 3 10 9 2 3 2 2 2" xfId="9217"/>
    <cellStyle name="Обычный 3 10 9 2 3 2 2 2 2" xfId="9218"/>
    <cellStyle name="Обычный 3 10 9 2 3 2 2 3" xfId="9219"/>
    <cellStyle name="Обычный 3 10 9 2 3 2 3" xfId="9220"/>
    <cellStyle name="Обычный 3 10 9 2 3 2 3 2" xfId="9221"/>
    <cellStyle name="Обычный 3 10 9 2 3 2 4" xfId="9222"/>
    <cellStyle name="Обычный 3 10 9 2 3 3" xfId="9223"/>
    <cellStyle name="Обычный 3 10 9 2 3 3 2" xfId="9224"/>
    <cellStyle name="Обычный 3 10 9 2 3 3 2 2" xfId="9225"/>
    <cellStyle name="Обычный 3 10 9 2 3 3 3" xfId="9226"/>
    <cellStyle name="Обычный 3 10 9 2 3 4" xfId="9227"/>
    <cellStyle name="Обычный 3 10 9 2 3 4 2" xfId="9228"/>
    <cellStyle name="Обычный 3 10 9 2 3 5" xfId="9229"/>
    <cellStyle name="Обычный 3 10 9 2 4" xfId="9230"/>
    <cellStyle name="Обычный 3 10 9 2 4 2" xfId="9231"/>
    <cellStyle name="Обычный 3 10 9 2 4 2 2" xfId="9232"/>
    <cellStyle name="Обычный 3 10 9 2 4 2 2 2" xfId="9233"/>
    <cellStyle name="Обычный 3 10 9 2 4 2 3" xfId="9234"/>
    <cellStyle name="Обычный 3 10 9 2 4 3" xfId="9235"/>
    <cellStyle name="Обычный 3 10 9 2 4 3 2" xfId="9236"/>
    <cellStyle name="Обычный 3 10 9 2 4 4" xfId="9237"/>
    <cellStyle name="Обычный 3 10 9 2 5" xfId="9238"/>
    <cellStyle name="Обычный 3 10 9 2 5 2" xfId="9239"/>
    <cellStyle name="Обычный 3 10 9 2 5 2 2" xfId="9240"/>
    <cellStyle name="Обычный 3 10 9 2 5 3" xfId="9241"/>
    <cellStyle name="Обычный 3 10 9 2 6" xfId="9242"/>
    <cellStyle name="Обычный 3 10 9 2 6 2" xfId="9243"/>
    <cellStyle name="Обычный 3 10 9 2 7" xfId="9244"/>
    <cellStyle name="Обычный 3 10 9 3" xfId="9245"/>
    <cellStyle name="Обычный 3 10 9 3 2" xfId="9246"/>
    <cellStyle name="Обычный 3 10 9 3 2 2" xfId="9247"/>
    <cellStyle name="Обычный 3 10 9 3 2 2 2" xfId="9248"/>
    <cellStyle name="Обычный 3 10 9 3 2 2 2 2" xfId="9249"/>
    <cellStyle name="Обычный 3 10 9 3 2 2 3" xfId="9250"/>
    <cellStyle name="Обычный 3 10 9 3 2 3" xfId="9251"/>
    <cellStyle name="Обычный 3 10 9 3 2 3 2" xfId="9252"/>
    <cellStyle name="Обычный 3 10 9 3 2 4" xfId="9253"/>
    <cellStyle name="Обычный 3 10 9 3 3" xfId="9254"/>
    <cellStyle name="Обычный 3 10 9 3 3 2" xfId="9255"/>
    <cellStyle name="Обычный 3 10 9 3 3 2 2" xfId="9256"/>
    <cellStyle name="Обычный 3 10 9 3 3 3" xfId="9257"/>
    <cellStyle name="Обычный 3 10 9 3 4" xfId="9258"/>
    <cellStyle name="Обычный 3 10 9 3 4 2" xfId="9259"/>
    <cellStyle name="Обычный 3 10 9 3 5" xfId="9260"/>
    <cellStyle name="Обычный 3 10 9 4" xfId="9261"/>
    <cellStyle name="Обычный 3 10 9 4 2" xfId="9262"/>
    <cellStyle name="Обычный 3 10 9 4 2 2" xfId="9263"/>
    <cellStyle name="Обычный 3 10 9 4 2 2 2" xfId="9264"/>
    <cellStyle name="Обычный 3 10 9 4 2 2 2 2" xfId="9265"/>
    <cellStyle name="Обычный 3 10 9 4 2 2 3" xfId="9266"/>
    <cellStyle name="Обычный 3 10 9 4 2 3" xfId="9267"/>
    <cellStyle name="Обычный 3 10 9 4 2 3 2" xfId="9268"/>
    <cellStyle name="Обычный 3 10 9 4 2 4" xfId="9269"/>
    <cellStyle name="Обычный 3 10 9 4 3" xfId="9270"/>
    <cellStyle name="Обычный 3 10 9 4 3 2" xfId="9271"/>
    <cellStyle name="Обычный 3 10 9 4 3 2 2" xfId="9272"/>
    <cellStyle name="Обычный 3 10 9 4 3 3" xfId="9273"/>
    <cellStyle name="Обычный 3 10 9 4 4" xfId="9274"/>
    <cellStyle name="Обычный 3 10 9 4 4 2" xfId="9275"/>
    <cellStyle name="Обычный 3 10 9 4 5" xfId="9276"/>
    <cellStyle name="Обычный 3 10 9 5" xfId="9277"/>
    <cellStyle name="Обычный 3 10 9 5 2" xfId="9278"/>
    <cellStyle name="Обычный 3 10 9 5 2 2" xfId="9279"/>
    <cellStyle name="Обычный 3 10 9 5 2 2 2" xfId="9280"/>
    <cellStyle name="Обычный 3 10 9 5 2 3" xfId="9281"/>
    <cellStyle name="Обычный 3 10 9 5 3" xfId="9282"/>
    <cellStyle name="Обычный 3 10 9 5 3 2" xfId="9283"/>
    <cellStyle name="Обычный 3 10 9 5 4" xfId="9284"/>
    <cellStyle name="Обычный 3 10 9 6" xfId="9285"/>
    <cellStyle name="Обычный 3 10 9 6 2" xfId="9286"/>
    <cellStyle name="Обычный 3 10 9 6 2 2" xfId="9287"/>
    <cellStyle name="Обычный 3 10 9 6 3" xfId="9288"/>
    <cellStyle name="Обычный 3 10 9 7" xfId="9289"/>
    <cellStyle name="Обычный 3 10 9 7 2" xfId="9290"/>
    <cellStyle name="Обычный 3 10 9 8" xfId="9291"/>
    <cellStyle name="Обычный 3 11" xfId="9292"/>
    <cellStyle name="Обычный 3 11 10" xfId="9293"/>
    <cellStyle name="Обычный 3 11 10 2" xfId="9294"/>
    <cellStyle name="Обычный 3 11 10 2 2" xfId="9295"/>
    <cellStyle name="Обычный 3 11 10 2 2 2" xfId="9296"/>
    <cellStyle name="Обычный 3 11 10 2 2 2 2" xfId="9297"/>
    <cellStyle name="Обычный 3 11 10 2 2 2 2 2" xfId="9298"/>
    <cellStyle name="Обычный 3 11 10 2 2 2 2 2 2" xfId="9299"/>
    <cellStyle name="Обычный 3 11 10 2 2 2 2 3" xfId="9300"/>
    <cellStyle name="Обычный 3 11 10 2 2 2 3" xfId="9301"/>
    <cellStyle name="Обычный 3 11 10 2 2 2 3 2" xfId="9302"/>
    <cellStyle name="Обычный 3 11 10 2 2 2 4" xfId="9303"/>
    <cellStyle name="Обычный 3 11 10 2 2 3" xfId="9304"/>
    <cellStyle name="Обычный 3 11 10 2 2 3 2" xfId="9305"/>
    <cellStyle name="Обычный 3 11 10 2 2 3 2 2" xfId="9306"/>
    <cellStyle name="Обычный 3 11 10 2 2 3 3" xfId="9307"/>
    <cellStyle name="Обычный 3 11 10 2 2 4" xfId="9308"/>
    <cellStyle name="Обычный 3 11 10 2 2 4 2" xfId="9309"/>
    <cellStyle name="Обычный 3 11 10 2 2 5" xfId="9310"/>
    <cellStyle name="Обычный 3 11 10 2 3" xfId="9311"/>
    <cellStyle name="Обычный 3 11 10 2 3 2" xfId="9312"/>
    <cellStyle name="Обычный 3 11 10 2 3 2 2" xfId="9313"/>
    <cellStyle name="Обычный 3 11 10 2 3 2 2 2" xfId="9314"/>
    <cellStyle name="Обычный 3 11 10 2 3 2 2 2 2" xfId="9315"/>
    <cellStyle name="Обычный 3 11 10 2 3 2 2 3" xfId="9316"/>
    <cellStyle name="Обычный 3 11 10 2 3 2 3" xfId="9317"/>
    <cellStyle name="Обычный 3 11 10 2 3 2 3 2" xfId="9318"/>
    <cellStyle name="Обычный 3 11 10 2 3 2 4" xfId="9319"/>
    <cellStyle name="Обычный 3 11 10 2 3 3" xfId="9320"/>
    <cellStyle name="Обычный 3 11 10 2 3 3 2" xfId="9321"/>
    <cellStyle name="Обычный 3 11 10 2 3 3 2 2" xfId="9322"/>
    <cellStyle name="Обычный 3 11 10 2 3 3 3" xfId="9323"/>
    <cellStyle name="Обычный 3 11 10 2 3 4" xfId="9324"/>
    <cellStyle name="Обычный 3 11 10 2 3 4 2" xfId="9325"/>
    <cellStyle name="Обычный 3 11 10 2 3 5" xfId="9326"/>
    <cellStyle name="Обычный 3 11 10 2 4" xfId="9327"/>
    <cellStyle name="Обычный 3 11 10 2 4 2" xfId="9328"/>
    <cellStyle name="Обычный 3 11 10 2 4 2 2" xfId="9329"/>
    <cellStyle name="Обычный 3 11 10 2 4 2 2 2" xfId="9330"/>
    <cellStyle name="Обычный 3 11 10 2 4 2 3" xfId="9331"/>
    <cellStyle name="Обычный 3 11 10 2 4 3" xfId="9332"/>
    <cellStyle name="Обычный 3 11 10 2 4 3 2" xfId="9333"/>
    <cellStyle name="Обычный 3 11 10 2 4 4" xfId="9334"/>
    <cellStyle name="Обычный 3 11 10 2 5" xfId="9335"/>
    <cellStyle name="Обычный 3 11 10 2 5 2" xfId="9336"/>
    <cellStyle name="Обычный 3 11 10 2 5 2 2" xfId="9337"/>
    <cellStyle name="Обычный 3 11 10 2 5 3" xfId="9338"/>
    <cellStyle name="Обычный 3 11 10 2 6" xfId="9339"/>
    <cellStyle name="Обычный 3 11 10 2 6 2" xfId="9340"/>
    <cellStyle name="Обычный 3 11 10 2 7" xfId="9341"/>
    <cellStyle name="Обычный 3 11 10 3" xfId="9342"/>
    <cellStyle name="Обычный 3 11 10 3 2" xfId="9343"/>
    <cellStyle name="Обычный 3 11 10 3 2 2" xfId="9344"/>
    <cellStyle name="Обычный 3 11 10 3 2 2 2" xfId="9345"/>
    <cellStyle name="Обычный 3 11 10 3 2 2 2 2" xfId="9346"/>
    <cellStyle name="Обычный 3 11 10 3 2 2 3" xfId="9347"/>
    <cellStyle name="Обычный 3 11 10 3 2 3" xfId="9348"/>
    <cellStyle name="Обычный 3 11 10 3 2 3 2" xfId="9349"/>
    <cellStyle name="Обычный 3 11 10 3 2 4" xfId="9350"/>
    <cellStyle name="Обычный 3 11 10 3 3" xfId="9351"/>
    <cellStyle name="Обычный 3 11 10 3 3 2" xfId="9352"/>
    <cellStyle name="Обычный 3 11 10 3 3 2 2" xfId="9353"/>
    <cellStyle name="Обычный 3 11 10 3 3 3" xfId="9354"/>
    <cellStyle name="Обычный 3 11 10 3 4" xfId="9355"/>
    <cellStyle name="Обычный 3 11 10 3 4 2" xfId="9356"/>
    <cellStyle name="Обычный 3 11 10 3 5" xfId="9357"/>
    <cellStyle name="Обычный 3 11 10 4" xfId="9358"/>
    <cellStyle name="Обычный 3 11 10 4 2" xfId="9359"/>
    <cellStyle name="Обычный 3 11 10 4 2 2" xfId="9360"/>
    <cellStyle name="Обычный 3 11 10 4 2 2 2" xfId="9361"/>
    <cellStyle name="Обычный 3 11 10 4 2 2 2 2" xfId="9362"/>
    <cellStyle name="Обычный 3 11 10 4 2 2 3" xfId="9363"/>
    <cellStyle name="Обычный 3 11 10 4 2 3" xfId="9364"/>
    <cellStyle name="Обычный 3 11 10 4 2 3 2" xfId="9365"/>
    <cellStyle name="Обычный 3 11 10 4 2 4" xfId="9366"/>
    <cellStyle name="Обычный 3 11 10 4 3" xfId="9367"/>
    <cellStyle name="Обычный 3 11 10 4 3 2" xfId="9368"/>
    <cellStyle name="Обычный 3 11 10 4 3 2 2" xfId="9369"/>
    <cellStyle name="Обычный 3 11 10 4 3 3" xfId="9370"/>
    <cellStyle name="Обычный 3 11 10 4 4" xfId="9371"/>
    <cellStyle name="Обычный 3 11 10 4 4 2" xfId="9372"/>
    <cellStyle name="Обычный 3 11 10 4 5" xfId="9373"/>
    <cellStyle name="Обычный 3 11 10 5" xfId="9374"/>
    <cellStyle name="Обычный 3 11 10 5 2" xfId="9375"/>
    <cellStyle name="Обычный 3 11 10 5 2 2" xfId="9376"/>
    <cellStyle name="Обычный 3 11 10 5 2 2 2" xfId="9377"/>
    <cellStyle name="Обычный 3 11 10 5 2 3" xfId="9378"/>
    <cellStyle name="Обычный 3 11 10 5 3" xfId="9379"/>
    <cellStyle name="Обычный 3 11 10 5 3 2" xfId="9380"/>
    <cellStyle name="Обычный 3 11 10 5 4" xfId="9381"/>
    <cellStyle name="Обычный 3 11 10 6" xfId="9382"/>
    <cellStyle name="Обычный 3 11 10 6 2" xfId="9383"/>
    <cellStyle name="Обычный 3 11 10 6 2 2" xfId="9384"/>
    <cellStyle name="Обычный 3 11 10 6 3" xfId="9385"/>
    <cellStyle name="Обычный 3 11 10 7" xfId="9386"/>
    <cellStyle name="Обычный 3 11 10 7 2" xfId="9387"/>
    <cellStyle name="Обычный 3 11 10 8" xfId="9388"/>
    <cellStyle name="Обычный 3 11 11" xfId="9389"/>
    <cellStyle name="Обычный 3 11 11 2" xfId="9390"/>
    <cellStyle name="Обычный 3 11 11 2 2" xfId="9391"/>
    <cellStyle name="Обычный 3 11 11 2 2 2" xfId="9392"/>
    <cellStyle name="Обычный 3 11 11 2 2 2 2" xfId="9393"/>
    <cellStyle name="Обычный 3 11 11 2 2 2 2 2" xfId="9394"/>
    <cellStyle name="Обычный 3 11 11 2 2 2 2 2 2" xfId="9395"/>
    <cellStyle name="Обычный 3 11 11 2 2 2 2 3" xfId="9396"/>
    <cellStyle name="Обычный 3 11 11 2 2 2 3" xfId="9397"/>
    <cellStyle name="Обычный 3 11 11 2 2 2 3 2" xfId="9398"/>
    <cellStyle name="Обычный 3 11 11 2 2 2 4" xfId="9399"/>
    <cellStyle name="Обычный 3 11 11 2 2 3" xfId="9400"/>
    <cellStyle name="Обычный 3 11 11 2 2 3 2" xfId="9401"/>
    <cellStyle name="Обычный 3 11 11 2 2 3 2 2" xfId="9402"/>
    <cellStyle name="Обычный 3 11 11 2 2 3 3" xfId="9403"/>
    <cellStyle name="Обычный 3 11 11 2 2 4" xfId="9404"/>
    <cellStyle name="Обычный 3 11 11 2 2 4 2" xfId="9405"/>
    <cellStyle name="Обычный 3 11 11 2 2 5" xfId="9406"/>
    <cellStyle name="Обычный 3 11 11 2 3" xfId="9407"/>
    <cellStyle name="Обычный 3 11 11 2 3 2" xfId="9408"/>
    <cellStyle name="Обычный 3 11 11 2 3 2 2" xfId="9409"/>
    <cellStyle name="Обычный 3 11 11 2 3 2 2 2" xfId="9410"/>
    <cellStyle name="Обычный 3 11 11 2 3 2 2 2 2" xfId="9411"/>
    <cellStyle name="Обычный 3 11 11 2 3 2 2 3" xfId="9412"/>
    <cellStyle name="Обычный 3 11 11 2 3 2 3" xfId="9413"/>
    <cellStyle name="Обычный 3 11 11 2 3 2 3 2" xfId="9414"/>
    <cellStyle name="Обычный 3 11 11 2 3 2 4" xfId="9415"/>
    <cellStyle name="Обычный 3 11 11 2 3 3" xfId="9416"/>
    <cellStyle name="Обычный 3 11 11 2 3 3 2" xfId="9417"/>
    <cellStyle name="Обычный 3 11 11 2 3 3 2 2" xfId="9418"/>
    <cellStyle name="Обычный 3 11 11 2 3 3 3" xfId="9419"/>
    <cellStyle name="Обычный 3 11 11 2 3 4" xfId="9420"/>
    <cellStyle name="Обычный 3 11 11 2 3 4 2" xfId="9421"/>
    <cellStyle name="Обычный 3 11 11 2 3 5" xfId="9422"/>
    <cellStyle name="Обычный 3 11 11 2 4" xfId="9423"/>
    <cellStyle name="Обычный 3 11 11 2 4 2" xfId="9424"/>
    <cellStyle name="Обычный 3 11 11 2 4 2 2" xfId="9425"/>
    <cellStyle name="Обычный 3 11 11 2 4 2 2 2" xfId="9426"/>
    <cellStyle name="Обычный 3 11 11 2 4 2 3" xfId="9427"/>
    <cellStyle name="Обычный 3 11 11 2 4 3" xfId="9428"/>
    <cellStyle name="Обычный 3 11 11 2 4 3 2" xfId="9429"/>
    <cellStyle name="Обычный 3 11 11 2 4 4" xfId="9430"/>
    <cellStyle name="Обычный 3 11 11 2 5" xfId="9431"/>
    <cellStyle name="Обычный 3 11 11 2 5 2" xfId="9432"/>
    <cellStyle name="Обычный 3 11 11 2 5 2 2" xfId="9433"/>
    <cellStyle name="Обычный 3 11 11 2 5 3" xfId="9434"/>
    <cellStyle name="Обычный 3 11 11 2 6" xfId="9435"/>
    <cellStyle name="Обычный 3 11 11 2 6 2" xfId="9436"/>
    <cellStyle name="Обычный 3 11 11 2 7" xfId="9437"/>
    <cellStyle name="Обычный 3 11 11 3" xfId="9438"/>
    <cellStyle name="Обычный 3 11 11 3 2" xfId="9439"/>
    <cellStyle name="Обычный 3 11 11 3 2 2" xfId="9440"/>
    <cellStyle name="Обычный 3 11 11 3 2 2 2" xfId="9441"/>
    <cellStyle name="Обычный 3 11 11 3 2 2 2 2" xfId="9442"/>
    <cellStyle name="Обычный 3 11 11 3 2 2 3" xfId="9443"/>
    <cellStyle name="Обычный 3 11 11 3 2 3" xfId="9444"/>
    <cellStyle name="Обычный 3 11 11 3 2 3 2" xfId="9445"/>
    <cellStyle name="Обычный 3 11 11 3 2 4" xfId="9446"/>
    <cellStyle name="Обычный 3 11 11 3 3" xfId="9447"/>
    <cellStyle name="Обычный 3 11 11 3 3 2" xfId="9448"/>
    <cellStyle name="Обычный 3 11 11 3 3 2 2" xfId="9449"/>
    <cellStyle name="Обычный 3 11 11 3 3 3" xfId="9450"/>
    <cellStyle name="Обычный 3 11 11 3 4" xfId="9451"/>
    <cellStyle name="Обычный 3 11 11 3 4 2" xfId="9452"/>
    <cellStyle name="Обычный 3 11 11 3 5" xfId="9453"/>
    <cellStyle name="Обычный 3 11 11 4" xfId="9454"/>
    <cellStyle name="Обычный 3 11 11 4 2" xfId="9455"/>
    <cellStyle name="Обычный 3 11 11 4 2 2" xfId="9456"/>
    <cellStyle name="Обычный 3 11 11 4 2 2 2" xfId="9457"/>
    <cellStyle name="Обычный 3 11 11 4 2 2 2 2" xfId="9458"/>
    <cellStyle name="Обычный 3 11 11 4 2 2 3" xfId="9459"/>
    <cellStyle name="Обычный 3 11 11 4 2 3" xfId="9460"/>
    <cellStyle name="Обычный 3 11 11 4 2 3 2" xfId="9461"/>
    <cellStyle name="Обычный 3 11 11 4 2 4" xfId="9462"/>
    <cellStyle name="Обычный 3 11 11 4 3" xfId="9463"/>
    <cellStyle name="Обычный 3 11 11 4 3 2" xfId="9464"/>
    <cellStyle name="Обычный 3 11 11 4 3 2 2" xfId="9465"/>
    <cellStyle name="Обычный 3 11 11 4 3 3" xfId="9466"/>
    <cellStyle name="Обычный 3 11 11 4 4" xfId="9467"/>
    <cellStyle name="Обычный 3 11 11 4 4 2" xfId="9468"/>
    <cellStyle name="Обычный 3 11 11 4 5" xfId="9469"/>
    <cellStyle name="Обычный 3 11 11 5" xfId="9470"/>
    <cellStyle name="Обычный 3 11 11 5 2" xfId="9471"/>
    <cellStyle name="Обычный 3 11 11 5 2 2" xfId="9472"/>
    <cellStyle name="Обычный 3 11 11 5 2 2 2" xfId="9473"/>
    <cellStyle name="Обычный 3 11 11 5 2 3" xfId="9474"/>
    <cellStyle name="Обычный 3 11 11 5 3" xfId="9475"/>
    <cellStyle name="Обычный 3 11 11 5 3 2" xfId="9476"/>
    <cellStyle name="Обычный 3 11 11 5 4" xfId="9477"/>
    <cellStyle name="Обычный 3 11 11 6" xfId="9478"/>
    <cellStyle name="Обычный 3 11 11 6 2" xfId="9479"/>
    <cellStyle name="Обычный 3 11 11 6 2 2" xfId="9480"/>
    <cellStyle name="Обычный 3 11 11 6 3" xfId="9481"/>
    <cellStyle name="Обычный 3 11 11 7" xfId="9482"/>
    <cellStyle name="Обычный 3 11 11 7 2" xfId="9483"/>
    <cellStyle name="Обычный 3 11 11 8" xfId="9484"/>
    <cellStyle name="Обычный 3 11 12" xfId="9485"/>
    <cellStyle name="Обычный 3 11 12 2" xfId="9486"/>
    <cellStyle name="Обычный 3 11 12 2 2" xfId="9487"/>
    <cellStyle name="Обычный 3 11 12 2 2 2" xfId="9488"/>
    <cellStyle name="Обычный 3 11 12 2 2 2 2" xfId="9489"/>
    <cellStyle name="Обычный 3 11 12 2 2 2 2 2" xfId="9490"/>
    <cellStyle name="Обычный 3 11 12 2 2 2 2 2 2" xfId="9491"/>
    <cellStyle name="Обычный 3 11 12 2 2 2 2 3" xfId="9492"/>
    <cellStyle name="Обычный 3 11 12 2 2 2 3" xfId="9493"/>
    <cellStyle name="Обычный 3 11 12 2 2 2 3 2" xfId="9494"/>
    <cellStyle name="Обычный 3 11 12 2 2 2 4" xfId="9495"/>
    <cellStyle name="Обычный 3 11 12 2 2 3" xfId="9496"/>
    <cellStyle name="Обычный 3 11 12 2 2 3 2" xfId="9497"/>
    <cellStyle name="Обычный 3 11 12 2 2 3 2 2" xfId="9498"/>
    <cellStyle name="Обычный 3 11 12 2 2 3 3" xfId="9499"/>
    <cellStyle name="Обычный 3 11 12 2 2 4" xfId="9500"/>
    <cellStyle name="Обычный 3 11 12 2 2 4 2" xfId="9501"/>
    <cellStyle name="Обычный 3 11 12 2 2 5" xfId="9502"/>
    <cellStyle name="Обычный 3 11 12 2 3" xfId="9503"/>
    <cellStyle name="Обычный 3 11 12 2 3 2" xfId="9504"/>
    <cellStyle name="Обычный 3 11 12 2 3 2 2" xfId="9505"/>
    <cellStyle name="Обычный 3 11 12 2 3 2 2 2" xfId="9506"/>
    <cellStyle name="Обычный 3 11 12 2 3 2 2 2 2" xfId="9507"/>
    <cellStyle name="Обычный 3 11 12 2 3 2 2 3" xfId="9508"/>
    <cellStyle name="Обычный 3 11 12 2 3 2 3" xfId="9509"/>
    <cellStyle name="Обычный 3 11 12 2 3 2 3 2" xfId="9510"/>
    <cellStyle name="Обычный 3 11 12 2 3 2 4" xfId="9511"/>
    <cellStyle name="Обычный 3 11 12 2 3 3" xfId="9512"/>
    <cellStyle name="Обычный 3 11 12 2 3 3 2" xfId="9513"/>
    <cellStyle name="Обычный 3 11 12 2 3 3 2 2" xfId="9514"/>
    <cellStyle name="Обычный 3 11 12 2 3 3 3" xfId="9515"/>
    <cellStyle name="Обычный 3 11 12 2 3 4" xfId="9516"/>
    <cellStyle name="Обычный 3 11 12 2 3 4 2" xfId="9517"/>
    <cellStyle name="Обычный 3 11 12 2 3 5" xfId="9518"/>
    <cellStyle name="Обычный 3 11 12 2 4" xfId="9519"/>
    <cellStyle name="Обычный 3 11 12 2 4 2" xfId="9520"/>
    <cellStyle name="Обычный 3 11 12 2 4 2 2" xfId="9521"/>
    <cellStyle name="Обычный 3 11 12 2 4 2 2 2" xfId="9522"/>
    <cellStyle name="Обычный 3 11 12 2 4 2 3" xfId="9523"/>
    <cellStyle name="Обычный 3 11 12 2 4 3" xfId="9524"/>
    <cellStyle name="Обычный 3 11 12 2 4 3 2" xfId="9525"/>
    <cellStyle name="Обычный 3 11 12 2 4 4" xfId="9526"/>
    <cellStyle name="Обычный 3 11 12 2 5" xfId="9527"/>
    <cellStyle name="Обычный 3 11 12 2 5 2" xfId="9528"/>
    <cellStyle name="Обычный 3 11 12 2 5 2 2" xfId="9529"/>
    <cellStyle name="Обычный 3 11 12 2 5 3" xfId="9530"/>
    <cellStyle name="Обычный 3 11 12 2 6" xfId="9531"/>
    <cellStyle name="Обычный 3 11 12 2 6 2" xfId="9532"/>
    <cellStyle name="Обычный 3 11 12 2 7" xfId="9533"/>
    <cellStyle name="Обычный 3 11 12 3" xfId="9534"/>
    <cellStyle name="Обычный 3 11 12 3 2" xfId="9535"/>
    <cellStyle name="Обычный 3 11 12 3 2 2" xfId="9536"/>
    <cellStyle name="Обычный 3 11 12 3 2 2 2" xfId="9537"/>
    <cellStyle name="Обычный 3 11 12 3 2 2 2 2" xfId="9538"/>
    <cellStyle name="Обычный 3 11 12 3 2 2 3" xfId="9539"/>
    <cellStyle name="Обычный 3 11 12 3 2 3" xfId="9540"/>
    <cellStyle name="Обычный 3 11 12 3 2 3 2" xfId="9541"/>
    <cellStyle name="Обычный 3 11 12 3 2 4" xfId="9542"/>
    <cellStyle name="Обычный 3 11 12 3 3" xfId="9543"/>
    <cellStyle name="Обычный 3 11 12 3 3 2" xfId="9544"/>
    <cellStyle name="Обычный 3 11 12 3 3 2 2" xfId="9545"/>
    <cellStyle name="Обычный 3 11 12 3 3 3" xfId="9546"/>
    <cellStyle name="Обычный 3 11 12 3 4" xfId="9547"/>
    <cellStyle name="Обычный 3 11 12 3 4 2" xfId="9548"/>
    <cellStyle name="Обычный 3 11 12 3 5" xfId="9549"/>
    <cellStyle name="Обычный 3 11 12 4" xfId="9550"/>
    <cellStyle name="Обычный 3 11 12 4 2" xfId="9551"/>
    <cellStyle name="Обычный 3 11 12 4 2 2" xfId="9552"/>
    <cellStyle name="Обычный 3 11 12 4 2 2 2" xfId="9553"/>
    <cellStyle name="Обычный 3 11 12 4 2 2 2 2" xfId="9554"/>
    <cellStyle name="Обычный 3 11 12 4 2 2 3" xfId="9555"/>
    <cellStyle name="Обычный 3 11 12 4 2 3" xfId="9556"/>
    <cellStyle name="Обычный 3 11 12 4 2 3 2" xfId="9557"/>
    <cellStyle name="Обычный 3 11 12 4 2 4" xfId="9558"/>
    <cellStyle name="Обычный 3 11 12 4 3" xfId="9559"/>
    <cellStyle name="Обычный 3 11 12 4 3 2" xfId="9560"/>
    <cellStyle name="Обычный 3 11 12 4 3 2 2" xfId="9561"/>
    <cellStyle name="Обычный 3 11 12 4 3 3" xfId="9562"/>
    <cellStyle name="Обычный 3 11 12 4 4" xfId="9563"/>
    <cellStyle name="Обычный 3 11 12 4 4 2" xfId="9564"/>
    <cellStyle name="Обычный 3 11 12 4 5" xfId="9565"/>
    <cellStyle name="Обычный 3 11 12 5" xfId="9566"/>
    <cellStyle name="Обычный 3 11 12 5 2" xfId="9567"/>
    <cellStyle name="Обычный 3 11 12 5 2 2" xfId="9568"/>
    <cellStyle name="Обычный 3 11 12 5 2 2 2" xfId="9569"/>
    <cellStyle name="Обычный 3 11 12 5 2 3" xfId="9570"/>
    <cellStyle name="Обычный 3 11 12 5 3" xfId="9571"/>
    <cellStyle name="Обычный 3 11 12 5 3 2" xfId="9572"/>
    <cellStyle name="Обычный 3 11 12 5 4" xfId="9573"/>
    <cellStyle name="Обычный 3 11 12 6" xfId="9574"/>
    <cellStyle name="Обычный 3 11 12 6 2" xfId="9575"/>
    <cellStyle name="Обычный 3 11 12 6 2 2" xfId="9576"/>
    <cellStyle name="Обычный 3 11 12 6 3" xfId="9577"/>
    <cellStyle name="Обычный 3 11 12 7" xfId="9578"/>
    <cellStyle name="Обычный 3 11 12 7 2" xfId="9579"/>
    <cellStyle name="Обычный 3 11 12 8" xfId="9580"/>
    <cellStyle name="Обычный 3 11 13" xfId="9581"/>
    <cellStyle name="Обычный 3 11 13 2" xfId="9582"/>
    <cellStyle name="Обычный 3 11 13 2 2" xfId="9583"/>
    <cellStyle name="Обычный 3 11 13 2 2 2" xfId="9584"/>
    <cellStyle name="Обычный 3 11 13 2 2 2 2" xfId="9585"/>
    <cellStyle name="Обычный 3 11 13 2 2 2 2 2" xfId="9586"/>
    <cellStyle name="Обычный 3 11 13 2 2 2 2 2 2" xfId="9587"/>
    <cellStyle name="Обычный 3 11 13 2 2 2 2 3" xfId="9588"/>
    <cellStyle name="Обычный 3 11 13 2 2 2 3" xfId="9589"/>
    <cellStyle name="Обычный 3 11 13 2 2 2 3 2" xfId="9590"/>
    <cellStyle name="Обычный 3 11 13 2 2 2 4" xfId="9591"/>
    <cellStyle name="Обычный 3 11 13 2 2 3" xfId="9592"/>
    <cellStyle name="Обычный 3 11 13 2 2 3 2" xfId="9593"/>
    <cellStyle name="Обычный 3 11 13 2 2 3 2 2" xfId="9594"/>
    <cellStyle name="Обычный 3 11 13 2 2 3 3" xfId="9595"/>
    <cellStyle name="Обычный 3 11 13 2 2 4" xfId="9596"/>
    <cellStyle name="Обычный 3 11 13 2 2 4 2" xfId="9597"/>
    <cellStyle name="Обычный 3 11 13 2 2 5" xfId="9598"/>
    <cellStyle name="Обычный 3 11 13 2 3" xfId="9599"/>
    <cellStyle name="Обычный 3 11 13 2 3 2" xfId="9600"/>
    <cellStyle name="Обычный 3 11 13 2 3 2 2" xfId="9601"/>
    <cellStyle name="Обычный 3 11 13 2 3 2 2 2" xfId="9602"/>
    <cellStyle name="Обычный 3 11 13 2 3 2 2 2 2" xfId="9603"/>
    <cellStyle name="Обычный 3 11 13 2 3 2 2 3" xfId="9604"/>
    <cellStyle name="Обычный 3 11 13 2 3 2 3" xfId="9605"/>
    <cellStyle name="Обычный 3 11 13 2 3 2 3 2" xfId="9606"/>
    <cellStyle name="Обычный 3 11 13 2 3 2 4" xfId="9607"/>
    <cellStyle name="Обычный 3 11 13 2 3 3" xfId="9608"/>
    <cellStyle name="Обычный 3 11 13 2 3 3 2" xfId="9609"/>
    <cellStyle name="Обычный 3 11 13 2 3 3 2 2" xfId="9610"/>
    <cellStyle name="Обычный 3 11 13 2 3 3 3" xfId="9611"/>
    <cellStyle name="Обычный 3 11 13 2 3 4" xfId="9612"/>
    <cellStyle name="Обычный 3 11 13 2 3 4 2" xfId="9613"/>
    <cellStyle name="Обычный 3 11 13 2 3 5" xfId="9614"/>
    <cellStyle name="Обычный 3 11 13 2 4" xfId="9615"/>
    <cellStyle name="Обычный 3 11 13 2 4 2" xfId="9616"/>
    <cellStyle name="Обычный 3 11 13 2 4 2 2" xfId="9617"/>
    <cellStyle name="Обычный 3 11 13 2 4 2 2 2" xfId="9618"/>
    <cellStyle name="Обычный 3 11 13 2 4 2 3" xfId="9619"/>
    <cellStyle name="Обычный 3 11 13 2 4 3" xfId="9620"/>
    <cellStyle name="Обычный 3 11 13 2 4 3 2" xfId="9621"/>
    <cellStyle name="Обычный 3 11 13 2 4 4" xfId="9622"/>
    <cellStyle name="Обычный 3 11 13 2 5" xfId="9623"/>
    <cellStyle name="Обычный 3 11 13 2 5 2" xfId="9624"/>
    <cellStyle name="Обычный 3 11 13 2 5 2 2" xfId="9625"/>
    <cellStyle name="Обычный 3 11 13 2 5 3" xfId="9626"/>
    <cellStyle name="Обычный 3 11 13 2 6" xfId="9627"/>
    <cellStyle name="Обычный 3 11 13 2 6 2" xfId="9628"/>
    <cellStyle name="Обычный 3 11 13 2 7" xfId="9629"/>
    <cellStyle name="Обычный 3 11 13 3" xfId="9630"/>
    <cellStyle name="Обычный 3 11 13 3 2" xfId="9631"/>
    <cellStyle name="Обычный 3 11 13 3 2 2" xfId="9632"/>
    <cellStyle name="Обычный 3 11 13 3 2 2 2" xfId="9633"/>
    <cellStyle name="Обычный 3 11 13 3 2 2 2 2" xfId="9634"/>
    <cellStyle name="Обычный 3 11 13 3 2 2 3" xfId="9635"/>
    <cellStyle name="Обычный 3 11 13 3 2 3" xfId="9636"/>
    <cellStyle name="Обычный 3 11 13 3 2 3 2" xfId="9637"/>
    <cellStyle name="Обычный 3 11 13 3 2 4" xfId="9638"/>
    <cellStyle name="Обычный 3 11 13 3 3" xfId="9639"/>
    <cellStyle name="Обычный 3 11 13 3 3 2" xfId="9640"/>
    <cellStyle name="Обычный 3 11 13 3 3 2 2" xfId="9641"/>
    <cellStyle name="Обычный 3 11 13 3 3 3" xfId="9642"/>
    <cellStyle name="Обычный 3 11 13 3 4" xfId="9643"/>
    <cellStyle name="Обычный 3 11 13 3 4 2" xfId="9644"/>
    <cellStyle name="Обычный 3 11 13 3 5" xfId="9645"/>
    <cellStyle name="Обычный 3 11 13 4" xfId="9646"/>
    <cellStyle name="Обычный 3 11 13 4 2" xfId="9647"/>
    <cellStyle name="Обычный 3 11 13 4 2 2" xfId="9648"/>
    <cellStyle name="Обычный 3 11 13 4 2 2 2" xfId="9649"/>
    <cellStyle name="Обычный 3 11 13 4 2 2 2 2" xfId="9650"/>
    <cellStyle name="Обычный 3 11 13 4 2 2 3" xfId="9651"/>
    <cellStyle name="Обычный 3 11 13 4 2 3" xfId="9652"/>
    <cellStyle name="Обычный 3 11 13 4 2 3 2" xfId="9653"/>
    <cellStyle name="Обычный 3 11 13 4 2 4" xfId="9654"/>
    <cellStyle name="Обычный 3 11 13 4 3" xfId="9655"/>
    <cellStyle name="Обычный 3 11 13 4 3 2" xfId="9656"/>
    <cellStyle name="Обычный 3 11 13 4 3 2 2" xfId="9657"/>
    <cellStyle name="Обычный 3 11 13 4 3 3" xfId="9658"/>
    <cellStyle name="Обычный 3 11 13 4 4" xfId="9659"/>
    <cellStyle name="Обычный 3 11 13 4 4 2" xfId="9660"/>
    <cellStyle name="Обычный 3 11 13 4 5" xfId="9661"/>
    <cellStyle name="Обычный 3 11 13 5" xfId="9662"/>
    <cellStyle name="Обычный 3 11 13 5 2" xfId="9663"/>
    <cellStyle name="Обычный 3 11 13 5 2 2" xfId="9664"/>
    <cellStyle name="Обычный 3 11 13 5 2 2 2" xfId="9665"/>
    <cellStyle name="Обычный 3 11 13 5 2 3" xfId="9666"/>
    <cellStyle name="Обычный 3 11 13 5 3" xfId="9667"/>
    <cellStyle name="Обычный 3 11 13 5 3 2" xfId="9668"/>
    <cellStyle name="Обычный 3 11 13 5 4" xfId="9669"/>
    <cellStyle name="Обычный 3 11 13 6" xfId="9670"/>
    <cellStyle name="Обычный 3 11 13 6 2" xfId="9671"/>
    <cellStyle name="Обычный 3 11 13 6 2 2" xfId="9672"/>
    <cellStyle name="Обычный 3 11 13 6 3" xfId="9673"/>
    <cellStyle name="Обычный 3 11 13 7" xfId="9674"/>
    <cellStyle name="Обычный 3 11 13 7 2" xfId="9675"/>
    <cellStyle name="Обычный 3 11 13 8" xfId="9676"/>
    <cellStyle name="Обычный 3 11 14" xfId="9677"/>
    <cellStyle name="Обычный 3 11 14 2" xfId="9678"/>
    <cellStyle name="Обычный 3 11 14 2 2" xfId="9679"/>
    <cellStyle name="Обычный 3 11 14 2 2 2" xfId="9680"/>
    <cellStyle name="Обычный 3 11 14 2 2 2 2" xfId="9681"/>
    <cellStyle name="Обычный 3 11 14 2 2 2 2 2" xfId="9682"/>
    <cellStyle name="Обычный 3 11 14 2 2 2 2 2 2" xfId="9683"/>
    <cellStyle name="Обычный 3 11 14 2 2 2 2 3" xfId="9684"/>
    <cellStyle name="Обычный 3 11 14 2 2 2 3" xfId="9685"/>
    <cellStyle name="Обычный 3 11 14 2 2 2 3 2" xfId="9686"/>
    <cellStyle name="Обычный 3 11 14 2 2 2 4" xfId="9687"/>
    <cellStyle name="Обычный 3 11 14 2 2 3" xfId="9688"/>
    <cellStyle name="Обычный 3 11 14 2 2 3 2" xfId="9689"/>
    <cellStyle name="Обычный 3 11 14 2 2 3 2 2" xfId="9690"/>
    <cellStyle name="Обычный 3 11 14 2 2 3 3" xfId="9691"/>
    <cellStyle name="Обычный 3 11 14 2 2 4" xfId="9692"/>
    <cellStyle name="Обычный 3 11 14 2 2 4 2" xfId="9693"/>
    <cellStyle name="Обычный 3 11 14 2 2 5" xfId="9694"/>
    <cellStyle name="Обычный 3 11 14 2 3" xfId="9695"/>
    <cellStyle name="Обычный 3 11 14 2 3 2" xfId="9696"/>
    <cellStyle name="Обычный 3 11 14 2 3 2 2" xfId="9697"/>
    <cellStyle name="Обычный 3 11 14 2 3 2 2 2" xfId="9698"/>
    <cellStyle name="Обычный 3 11 14 2 3 2 2 2 2" xfId="9699"/>
    <cellStyle name="Обычный 3 11 14 2 3 2 2 3" xfId="9700"/>
    <cellStyle name="Обычный 3 11 14 2 3 2 3" xfId="9701"/>
    <cellStyle name="Обычный 3 11 14 2 3 2 3 2" xfId="9702"/>
    <cellStyle name="Обычный 3 11 14 2 3 2 4" xfId="9703"/>
    <cellStyle name="Обычный 3 11 14 2 3 3" xfId="9704"/>
    <cellStyle name="Обычный 3 11 14 2 3 3 2" xfId="9705"/>
    <cellStyle name="Обычный 3 11 14 2 3 3 2 2" xfId="9706"/>
    <cellStyle name="Обычный 3 11 14 2 3 3 3" xfId="9707"/>
    <cellStyle name="Обычный 3 11 14 2 3 4" xfId="9708"/>
    <cellStyle name="Обычный 3 11 14 2 3 4 2" xfId="9709"/>
    <cellStyle name="Обычный 3 11 14 2 3 5" xfId="9710"/>
    <cellStyle name="Обычный 3 11 14 2 4" xfId="9711"/>
    <cellStyle name="Обычный 3 11 14 2 4 2" xfId="9712"/>
    <cellStyle name="Обычный 3 11 14 2 4 2 2" xfId="9713"/>
    <cellStyle name="Обычный 3 11 14 2 4 2 2 2" xfId="9714"/>
    <cellStyle name="Обычный 3 11 14 2 4 2 3" xfId="9715"/>
    <cellStyle name="Обычный 3 11 14 2 4 3" xfId="9716"/>
    <cellStyle name="Обычный 3 11 14 2 4 3 2" xfId="9717"/>
    <cellStyle name="Обычный 3 11 14 2 4 4" xfId="9718"/>
    <cellStyle name="Обычный 3 11 14 2 5" xfId="9719"/>
    <cellStyle name="Обычный 3 11 14 2 5 2" xfId="9720"/>
    <cellStyle name="Обычный 3 11 14 2 5 2 2" xfId="9721"/>
    <cellStyle name="Обычный 3 11 14 2 5 3" xfId="9722"/>
    <cellStyle name="Обычный 3 11 14 2 6" xfId="9723"/>
    <cellStyle name="Обычный 3 11 14 2 6 2" xfId="9724"/>
    <cellStyle name="Обычный 3 11 14 2 7" xfId="9725"/>
    <cellStyle name="Обычный 3 11 14 3" xfId="9726"/>
    <cellStyle name="Обычный 3 11 14 3 2" xfId="9727"/>
    <cellStyle name="Обычный 3 11 14 3 2 2" xfId="9728"/>
    <cellStyle name="Обычный 3 11 14 3 2 2 2" xfId="9729"/>
    <cellStyle name="Обычный 3 11 14 3 2 2 2 2" xfId="9730"/>
    <cellStyle name="Обычный 3 11 14 3 2 2 3" xfId="9731"/>
    <cellStyle name="Обычный 3 11 14 3 2 3" xfId="9732"/>
    <cellStyle name="Обычный 3 11 14 3 2 3 2" xfId="9733"/>
    <cellStyle name="Обычный 3 11 14 3 2 4" xfId="9734"/>
    <cellStyle name="Обычный 3 11 14 3 3" xfId="9735"/>
    <cellStyle name="Обычный 3 11 14 3 3 2" xfId="9736"/>
    <cellStyle name="Обычный 3 11 14 3 3 2 2" xfId="9737"/>
    <cellStyle name="Обычный 3 11 14 3 3 3" xfId="9738"/>
    <cellStyle name="Обычный 3 11 14 3 4" xfId="9739"/>
    <cellStyle name="Обычный 3 11 14 3 4 2" xfId="9740"/>
    <cellStyle name="Обычный 3 11 14 3 5" xfId="9741"/>
    <cellStyle name="Обычный 3 11 14 4" xfId="9742"/>
    <cellStyle name="Обычный 3 11 14 4 2" xfId="9743"/>
    <cellStyle name="Обычный 3 11 14 4 2 2" xfId="9744"/>
    <cellStyle name="Обычный 3 11 14 4 2 2 2" xfId="9745"/>
    <cellStyle name="Обычный 3 11 14 4 2 2 2 2" xfId="9746"/>
    <cellStyle name="Обычный 3 11 14 4 2 2 3" xfId="9747"/>
    <cellStyle name="Обычный 3 11 14 4 2 3" xfId="9748"/>
    <cellStyle name="Обычный 3 11 14 4 2 3 2" xfId="9749"/>
    <cellStyle name="Обычный 3 11 14 4 2 4" xfId="9750"/>
    <cellStyle name="Обычный 3 11 14 4 3" xfId="9751"/>
    <cellStyle name="Обычный 3 11 14 4 3 2" xfId="9752"/>
    <cellStyle name="Обычный 3 11 14 4 3 2 2" xfId="9753"/>
    <cellStyle name="Обычный 3 11 14 4 3 3" xfId="9754"/>
    <cellStyle name="Обычный 3 11 14 4 4" xfId="9755"/>
    <cellStyle name="Обычный 3 11 14 4 4 2" xfId="9756"/>
    <cellStyle name="Обычный 3 11 14 4 5" xfId="9757"/>
    <cellStyle name="Обычный 3 11 14 5" xfId="9758"/>
    <cellStyle name="Обычный 3 11 14 5 2" xfId="9759"/>
    <cellStyle name="Обычный 3 11 14 5 2 2" xfId="9760"/>
    <cellStyle name="Обычный 3 11 14 5 2 2 2" xfId="9761"/>
    <cellStyle name="Обычный 3 11 14 5 2 3" xfId="9762"/>
    <cellStyle name="Обычный 3 11 14 5 3" xfId="9763"/>
    <cellStyle name="Обычный 3 11 14 5 3 2" xfId="9764"/>
    <cellStyle name="Обычный 3 11 14 5 4" xfId="9765"/>
    <cellStyle name="Обычный 3 11 14 6" xfId="9766"/>
    <cellStyle name="Обычный 3 11 14 6 2" xfId="9767"/>
    <cellStyle name="Обычный 3 11 14 6 2 2" xfId="9768"/>
    <cellStyle name="Обычный 3 11 14 6 3" xfId="9769"/>
    <cellStyle name="Обычный 3 11 14 7" xfId="9770"/>
    <cellStyle name="Обычный 3 11 14 7 2" xfId="9771"/>
    <cellStyle name="Обычный 3 11 14 8" xfId="9772"/>
    <cellStyle name="Обычный 3 11 15" xfId="9773"/>
    <cellStyle name="Обычный 3 11 15 2" xfId="9774"/>
    <cellStyle name="Обычный 3 11 15 2 2" xfId="9775"/>
    <cellStyle name="Обычный 3 11 15 2 2 2" xfId="9776"/>
    <cellStyle name="Обычный 3 11 15 2 2 2 2" xfId="9777"/>
    <cellStyle name="Обычный 3 11 15 2 2 2 2 2" xfId="9778"/>
    <cellStyle name="Обычный 3 11 15 2 2 2 2 2 2" xfId="9779"/>
    <cellStyle name="Обычный 3 11 15 2 2 2 2 3" xfId="9780"/>
    <cellStyle name="Обычный 3 11 15 2 2 2 3" xfId="9781"/>
    <cellStyle name="Обычный 3 11 15 2 2 2 3 2" xfId="9782"/>
    <cellStyle name="Обычный 3 11 15 2 2 2 4" xfId="9783"/>
    <cellStyle name="Обычный 3 11 15 2 2 3" xfId="9784"/>
    <cellStyle name="Обычный 3 11 15 2 2 3 2" xfId="9785"/>
    <cellStyle name="Обычный 3 11 15 2 2 3 2 2" xfId="9786"/>
    <cellStyle name="Обычный 3 11 15 2 2 3 3" xfId="9787"/>
    <cellStyle name="Обычный 3 11 15 2 2 4" xfId="9788"/>
    <cellStyle name="Обычный 3 11 15 2 2 4 2" xfId="9789"/>
    <cellStyle name="Обычный 3 11 15 2 2 5" xfId="9790"/>
    <cellStyle name="Обычный 3 11 15 2 3" xfId="9791"/>
    <cellStyle name="Обычный 3 11 15 2 3 2" xfId="9792"/>
    <cellStyle name="Обычный 3 11 15 2 3 2 2" xfId="9793"/>
    <cellStyle name="Обычный 3 11 15 2 3 2 2 2" xfId="9794"/>
    <cellStyle name="Обычный 3 11 15 2 3 2 2 2 2" xfId="9795"/>
    <cellStyle name="Обычный 3 11 15 2 3 2 2 3" xfId="9796"/>
    <cellStyle name="Обычный 3 11 15 2 3 2 3" xfId="9797"/>
    <cellStyle name="Обычный 3 11 15 2 3 2 3 2" xfId="9798"/>
    <cellStyle name="Обычный 3 11 15 2 3 2 4" xfId="9799"/>
    <cellStyle name="Обычный 3 11 15 2 3 3" xfId="9800"/>
    <cellStyle name="Обычный 3 11 15 2 3 3 2" xfId="9801"/>
    <cellStyle name="Обычный 3 11 15 2 3 3 2 2" xfId="9802"/>
    <cellStyle name="Обычный 3 11 15 2 3 3 3" xfId="9803"/>
    <cellStyle name="Обычный 3 11 15 2 3 4" xfId="9804"/>
    <cellStyle name="Обычный 3 11 15 2 3 4 2" xfId="9805"/>
    <cellStyle name="Обычный 3 11 15 2 3 5" xfId="9806"/>
    <cellStyle name="Обычный 3 11 15 2 4" xfId="9807"/>
    <cellStyle name="Обычный 3 11 15 2 4 2" xfId="9808"/>
    <cellStyle name="Обычный 3 11 15 2 4 2 2" xfId="9809"/>
    <cellStyle name="Обычный 3 11 15 2 4 2 2 2" xfId="9810"/>
    <cellStyle name="Обычный 3 11 15 2 4 2 3" xfId="9811"/>
    <cellStyle name="Обычный 3 11 15 2 4 3" xfId="9812"/>
    <cellStyle name="Обычный 3 11 15 2 4 3 2" xfId="9813"/>
    <cellStyle name="Обычный 3 11 15 2 4 4" xfId="9814"/>
    <cellStyle name="Обычный 3 11 15 2 5" xfId="9815"/>
    <cellStyle name="Обычный 3 11 15 2 5 2" xfId="9816"/>
    <cellStyle name="Обычный 3 11 15 2 5 2 2" xfId="9817"/>
    <cellStyle name="Обычный 3 11 15 2 5 3" xfId="9818"/>
    <cellStyle name="Обычный 3 11 15 2 6" xfId="9819"/>
    <cellStyle name="Обычный 3 11 15 2 6 2" xfId="9820"/>
    <cellStyle name="Обычный 3 11 15 2 7" xfId="9821"/>
    <cellStyle name="Обычный 3 11 15 3" xfId="9822"/>
    <cellStyle name="Обычный 3 11 15 3 2" xfId="9823"/>
    <cellStyle name="Обычный 3 11 15 3 2 2" xfId="9824"/>
    <cellStyle name="Обычный 3 11 15 3 2 2 2" xfId="9825"/>
    <cellStyle name="Обычный 3 11 15 3 2 2 2 2" xfId="9826"/>
    <cellStyle name="Обычный 3 11 15 3 2 2 3" xfId="9827"/>
    <cellStyle name="Обычный 3 11 15 3 2 3" xfId="9828"/>
    <cellStyle name="Обычный 3 11 15 3 2 3 2" xfId="9829"/>
    <cellStyle name="Обычный 3 11 15 3 2 4" xfId="9830"/>
    <cellStyle name="Обычный 3 11 15 3 3" xfId="9831"/>
    <cellStyle name="Обычный 3 11 15 3 3 2" xfId="9832"/>
    <cellStyle name="Обычный 3 11 15 3 3 2 2" xfId="9833"/>
    <cellStyle name="Обычный 3 11 15 3 3 3" xfId="9834"/>
    <cellStyle name="Обычный 3 11 15 3 4" xfId="9835"/>
    <cellStyle name="Обычный 3 11 15 3 4 2" xfId="9836"/>
    <cellStyle name="Обычный 3 11 15 3 5" xfId="9837"/>
    <cellStyle name="Обычный 3 11 15 4" xfId="9838"/>
    <cellStyle name="Обычный 3 11 15 4 2" xfId="9839"/>
    <cellStyle name="Обычный 3 11 15 4 2 2" xfId="9840"/>
    <cellStyle name="Обычный 3 11 15 4 2 2 2" xfId="9841"/>
    <cellStyle name="Обычный 3 11 15 4 2 2 2 2" xfId="9842"/>
    <cellStyle name="Обычный 3 11 15 4 2 2 3" xfId="9843"/>
    <cellStyle name="Обычный 3 11 15 4 2 3" xfId="9844"/>
    <cellStyle name="Обычный 3 11 15 4 2 3 2" xfId="9845"/>
    <cellStyle name="Обычный 3 11 15 4 2 4" xfId="9846"/>
    <cellStyle name="Обычный 3 11 15 4 3" xfId="9847"/>
    <cellStyle name="Обычный 3 11 15 4 3 2" xfId="9848"/>
    <cellStyle name="Обычный 3 11 15 4 3 2 2" xfId="9849"/>
    <cellStyle name="Обычный 3 11 15 4 3 3" xfId="9850"/>
    <cellStyle name="Обычный 3 11 15 4 4" xfId="9851"/>
    <cellStyle name="Обычный 3 11 15 4 4 2" xfId="9852"/>
    <cellStyle name="Обычный 3 11 15 4 5" xfId="9853"/>
    <cellStyle name="Обычный 3 11 15 5" xfId="9854"/>
    <cellStyle name="Обычный 3 11 15 5 2" xfId="9855"/>
    <cellStyle name="Обычный 3 11 15 5 2 2" xfId="9856"/>
    <cellStyle name="Обычный 3 11 15 5 2 2 2" xfId="9857"/>
    <cellStyle name="Обычный 3 11 15 5 2 3" xfId="9858"/>
    <cellStyle name="Обычный 3 11 15 5 3" xfId="9859"/>
    <cellStyle name="Обычный 3 11 15 5 3 2" xfId="9860"/>
    <cellStyle name="Обычный 3 11 15 5 4" xfId="9861"/>
    <cellStyle name="Обычный 3 11 15 6" xfId="9862"/>
    <cellStyle name="Обычный 3 11 15 6 2" xfId="9863"/>
    <cellStyle name="Обычный 3 11 15 6 2 2" xfId="9864"/>
    <cellStyle name="Обычный 3 11 15 6 3" xfId="9865"/>
    <cellStyle name="Обычный 3 11 15 7" xfId="9866"/>
    <cellStyle name="Обычный 3 11 15 7 2" xfId="9867"/>
    <cellStyle name="Обычный 3 11 15 8" xfId="9868"/>
    <cellStyle name="Обычный 3 11 16" xfId="9869"/>
    <cellStyle name="Обычный 3 11 16 2" xfId="9870"/>
    <cellStyle name="Обычный 3 11 16 2 2" xfId="9871"/>
    <cellStyle name="Обычный 3 11 16 2 2 2" xfId="9872"/>
    <cellStyle name="Обычный 3 11 16 2 2 2 2" xfId="9873"/>
    <cellStyle name="Обычный 3 11 16 2 2 2 2 2" xfId="9874"/>
    <cellStyle name="Обычный 3 11 16 2 2 2 2 2 2" xfId="9875"/>
    <cellStyle name="Обычный 3 11 16 2 2 2 2 3" xfId="9876"/>
    <cellStyle name="Обычный 3 11 16 2 2 2 3" xfId="9877"/>
    <cellStyle name="Обычный 3 11 16 2 2 2 3 2" xfId="9878"/>
    <cellStyle name="Обычный 3 11 16 2 2 2 4" xfId="9879"/>
    <cellStyle name="Обычный 3 11 16 2 2 3" xfId="9880"/>
    <cellStyle name="Обычный 3 11 16 2 2 3 2" xfId="9881"/>
    <cellStyle name="Обычный 3 11 16 2 2 3 2 2" xfId="9882"/>
    <cellStyle name="Обычный 3 11 16 2 2 3 3" xfId="9883"/>
    <cellStyle name="Обычный 3 11 16 2 2 4" xfId="9884"/>
    <cellStyle name="Обычный 3 11 16 2 2 4 2" xfId="9885"/>
    <cellStyle name="Обычный 3 11 16 2 2 5" xfId="9886"/>
    <cellStyle name="Обычный 3 11 16 2 3" xfId="9887"/>
    <cellStyle name="Обычный 3 11 16 2 3 2" xfId="9888"/>
    <cellStyle name="Обычный 3 11 16 2 3 2 2" xfId="9889"/>
    <cellStyle name="Обычный 3 11 16 2 3 2 2 2" xfId="9890"/>
    <cellStyle name="Обычный 3 11 16 2 3 2 2 2 2" xfId="9891"/>
    <cellStyle name="Обычный 3 11 16 2 3 2 2 3" xfId="9892"/>
    <cellStyle name="Обычный 3 11 16 2 3 2 3" xfId="9893"/>
    <cellStyle name="Обычный 3 11 16 2 3 2 3 2" xfId="9894"/>
    <cellStyle name="Обычный 3 11 16 2 3 2 4" xfId="9895"/>
    <cellStyle name="Обычный 3 11 16 2 3 3" xfId="9896"/>
    <cellStyle name="Обычный 3 11 16 2 3 3 2" xfId="9897"/>
    <cellStyle name="Обычный 3 11 16 2 3 3 2 2" xfId="9898"/>
    <cellStyle name="Обычный 3 11 16 2 3 3 3" xfId="9899"/>
    <cellStyle name="Обычный 3 11 16 2 3 4" xfId="9900"/>
    <cellStyle name="Обычный 3 11 16 2 3 4 2" xfId="9901"/>
    <cellStyle name="Обычный 3 11 16 2 3 5" xfId="9902"/>
    <cellStyle name="Обычный 3 11 16 2 4" xfId="9903"/>
    <cellStyle name="Обычный 3 11 16 2 4 2" xfId="9904"/>
    <cellStyle name="Обычный 3 11 16 2 4 2 2" xfId="9905"/>
    <cellStyle name="Обычный 3 11 16 2 4 2 2 2" xfId="9906"/>
    <cellStyle name="Обычный 3 11 16 2 4 2 3" xfId="9907"/>
    <cellStyle name="Обычный 3 11 16 2 4 3" xfId="9908"/>
    <cellStyle name="Обычный 3 11 16 2 4 3 2" xfId="9909"/>
    <cellStyle name="Обычный 3 11 16 2 4 4" xfId="9910"/>
    <cellStyle name="Обычный 3 11 16 2 5" xfId="9911"/>
    <cellStyle name="Обычный 3 11 16 2 5 2" xfId="9912"/>
    <cellStyle name="Обычный 3 11 16 2 5 2 2" xfId="9913"/>
    <cellStyle name="Обычный 3 11 16 2 5 3" xfId="9914"/>
    <cellStyle name="Обычный 3 11 16 2 6" xfId="9915"/>
    <cellStyle name="Обычный 3 11 16 2 6 2" xfId="9916"/>
    <cellStyle name="Обычный 3 11 16 2 7" xfId="9917"/>
    <cellStyle name="Обычный 3 11 16 3" xfId="9918"/>
    <cellStyle name="Обычный 3 11 16 3 2" xfId="9919"/>
    <cellStyle name="Обычный 3 11 16 3 2 2" xfId="9920"/>
    <cellStyle name="Обычный 3 11 16 3 2 2 2" xfId="9921"/>
    <cellStyle name="Обычный 3 11 16 3 2 2 2 2" xfId="9922"/>
    <cellStyle name="Обычный 3 11 16 3 2 2 3" xfId="9923"/>
    <cellStyle name="Обычный 3 11 16 3 2 3" xfId="9924"/>
    <cellStyle name="Обычный 3 11 16 3 2 3 2" xfId="9925"/>
    <cellStyle name="Обычный 3 11 16 3 2 4" xfId="9926"/>
    <cellStyle name="Обычный 3 11 16 3 3" xfId="9927"/>
    <cellStyle name="Обычный 3 11 16 3 3 2" xfId="9928"/>
    <cellStyle name="Обычный 3 11 16 3 3 2 2" xfId="9929"/>
    <cellStyle name="Обычный 3 11 16 3 3 3" xfId="9930"/>
    <cellStyle name="Обычный 3 11 16 3 4" xfId="9931"/>
    <cellStyle name="Обычный 3 11 16 3 4 2" xfId="9932"/>
    <cellStyle name="Обычный 3 11 16 3 5" xfId="9933"/>
    <cellStyle name="Обычный 3 11 16 4" xfId="9934"/>
    <cellStyle name="Обычный 3 11 16 4 2" xfId="9935"/>
    <cellStyle name="Обычный 3 11 16 4 2 2" xfId="9936"/>
    <cellStyle name="Обычный 3 11 16 4 2 2 2" xfId="9937"/>
    <cellStyle name="Обычный 3 11 16 4 2 2 2 2" xfId="9938"/>
    <cellStyle name="Обычный 3 11 16 4 2 2 3" xfId="9939"/>
    <cellStyle name="Обычный 3 11 16 4 2 3" xfId="9940"/>
    <cellStyle name="Обычный 3 11 16 4 2 3 2" xfId="9941"/>
    <cellStyle name="Обычный 3 11 16 4 2 4" xfId="9942"/>
    <cellStyle name="Обычный 3 11 16 4 3" xfId="9943"/>
    <cellStyle name="Обычный 3 11 16 4 3 2" xfId="9944"/>
    <cellStyle name="Обычный 3 11 16 4 3 2 2" xfId="9945"/>
    <cellStyle name="Обычный 3 11 16 4 3 3" xfId="9946"/>
    <cellStyle name="Обычный 3 11 16 4 4" xfId="9947"/>
    <cellStyle name="Обычный 3 11 16 4 4 2" xfId="9948"/>
    <cellStyle name="Обычный 3 11 16 4 5" xfId="9949"/>
    <cellStyle name="Обычный 3 11 16 5" xfId="9950"/>
    <cellStyle name="Обычный 3 11 16 5 2" xfId="9951"/>
    <cellStyle name="Обычный 3 11 16 5 2 2" xfId="9952"/>
    <cellStyle name="Обычный 3 11 16 5 2 2 2" xfId="9953"/>
    <cellStyle name="Обычный 3 11 16 5 2 3" xfId="9954"/>
    <cellStyle name="Обычный 3 11 16 5 3" xfId="9955"/>
    <cellStyle name="Обычный 3 11 16 5 3 2" xfId="9956"/>
    <cellStyle name="Обычный 3 11 16 5 4" xfId="9957"/>
    <cellStyle name="Обычный 3 11 16 6" xfId="9958"/>
    <cellStyle name="Обычный 3 11 16 6 2" xfId="9959"/>
    <cellStyle name="Обычный 3 11 16 6 2 2" xfId="9960"/>
    <cellStyle name="Обычный 3 11 16 6 3" xfId="9961"/>
    <cellStyle name="Обычный 3 11 16 7" xfId="9962"/>
    <cellStyle name="Обычный 3 11 16 7 2" xfId="9963"/>
    <cellStyle name="Обычный 3 11 16 8" xfId="9964"/>
    <cellStyle name="Обычный 3 11 17" xfId="9965"/>
    <cellStyle name="Обычный 3 11 17 2" xfId="9966"/>
    <cellStyle name="Обычный 3 11 17 2 2" xfId="9967"/>
    <cellStyle name="Обычный 3 11 17 2 2 2" xfId="9968"/>
    <cellStyle name="Обычный 3 11 17 2 2 2 2" xfId="9969"/>
    <cellStyle name="Обычный 3 11 17 2 2 2 2 2" xfId="9970"/>
    <cellStyle name="Обычный 3 11 17 2 2 2 2 2 2" xfId="9971"/>
    <cellStyle name="Обычный 3 11 17 2 2 2 2 3" xfId="9972"/>
    <cellStyle name="Обычный 3 11 17 2 2 2 3" xfId="9973"/>
    <cellStyle name="Обычный 3 11 17 2 2 2 3 2" xfId="9974"/>
    <cellStyle name="Обычный 3 11 17 2 2 2 4" xfId="9975"/>
    <cellStyle name="Обычный 3 11 17 2 2 3" xfId="9976"/>
    <cellStyle name="Обычный 3 11 17 2 2 3 2" xfId="9977"/>
    <cellStyle name="Обычный 3 11 17 2 2 3 2 2" xfId="9978"/>
    <cellStyle name="Обычный 3 11 17 2 2 3 3" xfId="9979"/>
    <cellStyle name="Обычный 3 11 17 2 2 4" xfId="9980"/>
    <cellStyle name="Обычный 3 11 17 2 2 4 2" xfId="9981"/>
    <cellStyle name="Обычный 3 11 17 2 2 5" xfId="9982"/>
    <cellStyle name="Обычный 3 11 17 2 3" xfId="9983"/>
    <cellStyle name="Обычный 3 11 17 2 3 2" xfId="9984"/>
    <cellStyle name="Обычный 3 11 17 2 3 2 2" xfId="9985"/>
    <cellStyle name="Обычный 3 11 17 2 3 2 2 2" xfId="9986"/>
    <cellStyle name="Обычный 3 11 17 2 3 2 2 2 2" xfId="9987"/>
    <cellStyle name="Обычный 3 11 17 2 3 2 2 3" xfId="9988"/>
    <cellStyle name="Обычный 3 11 17 2 3 2 3" xfId="9989"/>
    <cellStyle name="Обычный 3 11 17 2 3 2 3 2" xfId="9990"/>
    <cellStyle name="Обычный 3 11 17 2 3 2 4" xfId="9991"/>
    <cellStyle name="Обычный 3 11 17 2 3 3" xfId="9992"/>
    <cellStyle name="Обычный 3 11 17 2 3 3 2" xfId="9993"/>
    <cellStyle name="Обычный 3 11 17 2 3 3 2 2" xfId="9994"/>
    <cellStyle name="Обычный 3 11 17 2 3 3 3" xfId="9995"/>
    <cellStyle name="Обычный 3 11 17 2 3 4" xfId="9996"/>
    <cellStyle name="Обычный 3 11 17 2 3 4 2" xfId="9997"/>
    <cellStyle name="Обычный 3 11 17 2 3 5" xfId="9998"/>
    <cellStyle name="Обычный 3 11 17 2 4" xfId="9999"/>
    <cellStyle name="Обычный 3 11 17 2 4 2" xfId="10000"/>
    <cellStyle name="Обычный 3 11 17 2 4 2 2" xfId="10001"/>
    <cellStyle name="Обычный 3 11 17 2 4 2 2 2" xfId="10002"/>
    <cellStyle name="Обычный 3 11 17 2 4 2 3" xfId="10003"/>
    <cellStyle name="Обычный 3 11 17 2 4 3" xfId="10004"/>
    <cellStyle name="Обычный 3 11 17 2 4 3 2" xfId="10005"/>
    <cellStyle name="Обычный 3 11 17 2 4 4" xfId="10006"/>
    <cellStyle name="Обычный 3 11 17 2 5" xfId="10007"/>
    <cellStyle name="Обычный 3 11 17 2 5 2" xfId="10008"/>
    <cellStyle name="Обычный 3 11 17 2 5 2 2" xfId="10009"/>
    <cellStyle name="Обычный 3 11 17 2 5 3" xfId="10010"/>
    <cellStyle name="Обычный 3 11 17 2 6" xfId="10011"/>
    <cellStyle name="Обычный 3 11 17 2 6 2" xfId="10012"/>
    <cellStyle name="Обычный 3 11 17 2 7" xfId="10013"/>
    <cellStyle name="Обычный 3 11 17 3" xfId="10014"/>
    <cellStyle name="Обычный 3 11 17 3 2" xfId="10015"/>
    <cellStyle name="Обычный 3 11 17 3 2 2" xfId="10016"/>
    <cellStyle name="Обычный 3 11 17 3 2 2 2" xfId="10017"/>
    <cellStyle name="Обычный 3 11 17 3 2 2 2 2" xfId="10018"/>
    <cellStyle name="Обычный 3 11 17 3 2 2 3" xfId="10019"/>
    <cellStyle name="Обычный 3 11 17 3 2 3" xfId="10020"/>
    <cellStyle name="Обычный 3 11 17 3 2 3 2" xfId="10021"/>
    <cellStyle name="Обычный 3 11 17 3 2 4" xfId="10022"/>
    <cellStyle name="Обычный 3 11 17 3 3" xfId="10023"/>
    <cellStyle name="Обычный 3 11 17 3 3 2" xfId="10024"/>
    <cellStyle name="Обычный 3 11 17 3 3 2 2" xfId="10025"/>
    <cellStyle name="Обычный 3 11 17 3 3 3" xfId="10026"/>
    <cellStyle name="Обычный 3 11 17 3 4" xfId="10027"/>
    <cellStyle name="Обычный 3 11 17 3 4 2" xfId="10028"/>
    <cellStyle name="Обычный 3 11 17 3 5" xfId="10029"/>
    <cellStyle name="Обычный 3 11 17 4" xfId="10030"/>
    <cellStyle name="Обычный 3 11 17 4 2" xfId="10031"/>
    <cellStyle name="Обычный 3 11 17 4 2 2" xfId="10032"/>
    <cellStyle name="Обычный 3 11 17 4 2 2 2" xfId="10033"/>
    <cellStyle name="Обычный 3 11 17 4 2 2 2 2" xfId="10034"/>
    <cellStyle name="Обычный 3 11 17 4 2 2 3" xfId="10035"/>
    <cellStyle name="Обычный 3 11 17 4 2 3" xfId="10036"/>
    <cellStyle name="Обычный 3 11 17 4 2 3 2" xfId="10037"/>
    <cellStyle name="Обычный 3 11 17 4 2 4" xfId="10038"/>
    <cellStyle name="Обычный 3 11 17 4 3" xfId="10039"/>
    <cellStyle name="Обычный 3 11 17 4 3 2" xfId="10040"/>
    <cellStyle name="Обычный 3 11 17 4 3 2 2" xfId="10041"/>
    <cellStyle name="Обычный 3 11 17 4 3 3" xfId="10042"/>
    <cellStyle name="Обычный 3 11 17 4 4" xfId="10043"/>
    <cellStyle name="Обычный 3 11 17 4 4 2" xfId="10044"/>
    <cellStyle name="Обычный 3 11 17 4 5" xfId="10045"/>
    <cellStyle name="Обычный 3 11 17 5" xfId="10046"/>
    <cellStyle name="Обычный 3 11 17 5 2" xfId="10047"/>
    <cellStyle name="Обычный 3 11 17 5 2 2" xfId="10048"/>
    <cellStyle name="Обычный 3 11 17 5 2 2 2" xfId="10049"/>
    <cellStyle name="Обычный 3 11 17 5 2 3" xfId="10050"/>
    <cellStyle name="Обычный 3 11 17 5 3" xfId="10051"/>
    <cellStyle name="Обычный 3 11 17 5 3 2" xfId="10052"/>
    <cellStyle name="Обычный 3 11 17 5 4" xfId="10053"/>
    <cellStyle name="Обычный 3 11 17 6" xfId="10054"/>
    <cellStyle name="Обычный 3 11 17 6 2" xfId="10055"/>
    <cellStyle name="Обычный 3 11 17 6 2 2" xfId="10056"/>
    <cellStyle name="Обычный 3 11 17 6 3" xfId="10057"/>
    <cellStyle name="Обычный 3 11 17 7" xfId="10058"/>
    <cellStyle name="Обычный 3 11 17 7 2" xfId="10059"/>
    <cellStyle name="Обычный 3 11 17 8" xfId="10060"/>
    <cellStyle name="Обычный 3 11 18" xfId="10061"/>
    <cellStyle name="Обычный 3 11 18 2" xfId="10062"/>
    <cellStyle name="Обычный 3 11 18 2 2" xfId="10063"/>
    <cellStyle name="Обычный 3 11 18 2 2 2" xfId="10064"/>
    <cellStyle name="Обычный 3 11 18 2 2 2 2" xfId="10065"/>
    <cellStyle name="Обычный 3 11 18 2 2 2 2 2" xfId="10066"/>
    <cellStyle name="Обычный 3 11 18 2 2 2 2 2 2" xfId="10067"/>
    <cellStyle name="Обычный 3 11 18 2 2 2 2 3" xfId="10068"/>
    <cellStyle name="Обычный 3 11 18 2 2 2 3" xfId="10069"/>
    <cellStyle name="Обычный 3 11 18 2 2 2 3 2" xfId="10070"/>
    <cellStyle name="Обычный 3 11 18 2 2 2 4" xfId="10071"/>
    <cellStyle name="Обычный 3 11 18 2 2 3" xfId="10072"/>
    <cellStyle name="Обычный 3 11 18 2 2 3 2" xfId="10073"/>
    <cellStyle name="Обычный 3 11 18 2 2 3 2 2" xfId="10074"/>
    <cellStyle name="Обычный 3 11 18 2 2 3 3" xfId="10075"/>
    <cellStyle name="Обычный 3 11 18 2 2 4" xfId="10076"/>
    <cellStyle name="Обычный 3 11 18 2 2 4 2" xfId="10077"/>
    <cellStyle name="Обычный 3 11 18 2 2 5" xfId="10078"/>
    <cellStyle name="Обычный 3 11 18 2 3" xfId="10079"/>
    <cellStyle name="Обычный 3 11 18 2 3 2" xfId="10080"/>
    <cellStyle name="Обычный 3 11 18 2 3 2 2" xfId="10081"/>
    <cellStyle name="Обычный 3 11 18 2 3 2 2 2" xfId="10082"/>
    <cellStyle name="Обычный 3 11 18 2 3 2 2 2 2" xfId="10083"/>
    <cellStyle name="Обычный 3 11 18 2 3 2 2 3" xfId="10084"/>
    <cellStyle name="Обычный 3 11 18 2 3 2 3" xfId="10085"/>
    <cellStyle name="Обычный 3 11 18 2 3 2 3 2" xfId="10086"/>
    <cellStyle name="Обычный 3 11 18 2 3 2 4" xfId="10087"/>
    <cellStyle name="Обычный 3 11 18 2 3 3" xfId="10088"/>
    <cellStyle name="Обычный 3 11 18 2 3 3 2" xfId="10089"/>
    <cellStyle name="Обычный 3 11 18 2 3 3 2 2" xfId="10090"/>
    <cellStyle name="Обычный 3 11 18 2 3 3 3" xfId="10091"/>
    <cellStyle name="Обычный 3 11 18 2 3 4" xfId="10092"/>
    <cellStyle name="Обычный 3 11 18 2 3 4 2" xfId="10093"/>
    <cellStyle name="Обычный 3 11 18 2 3 5" xfId="10094"/>
    <cellStyle name="Обычный 3 11 18 2 4" xfId="10095"/>
    <cellStyle name="Обычный 3 11 18 2 4 2" xfId="10096"/>
    <cellStyle name="Обычный 3 11 18 2 4 2 2" xfId="10097"/>
    <cellStyle name="Обычный 3 11 18 2 4 2 2 2" xfId="10098"/>
    <cellStyle name="Обычный 3 11 18 2 4 2 3" xfId="10099"/>
    <cellStyle name="Обычный 3 11 18 2 4 3" xfId="10100"/>
    <cellStyle name="Обычный 3 11 18 2 4 3 2" xfId="10101"/>
    <cellStyle name="Обычный 3 11 18 2 4 4" xfId="10102"/>
    <cellStyle name="Обычный 3 11 18 2 5" xfId="10103"/>
    <cellStyle name="Обычный 3 11 18 2 5 2" xfId="10104"/>
    <cellStyle name="Обычный 3 11 18 2 5 2 2" xfId="10105"/>
    <cellStyle name="Обычный 3 11 18 2 5 3" xfId="10106"/>
    <cellStyle name="Обычный 3 11 18 2 6" xfId="10107"/>
    <cellStyle name="Обычный 3 11 18 2 6 2" xfId="10108"/>
    <cellStyle name="Обычный 3 11 18 2 7" xfId="10109"/>
    <cellStyle name="Обычный 3 11 18 3" xfId="10110"/>
    <cellStyle name="Обычный 3 11 18 3 2" xfId="10111"/>
    <cellStyle name="Обычный 3 11 18 3 2 2" xfId="10112"/>
    <cellStyle name="Обычный 3 11 18 3 2 2 2" xfId="10113"/>
    <cellStyle name="Обычный 3 11 18 3 2 2 2 2" xfId="10114"/>
    <cellStyle name="Обычный 3 11 18 3 2 2 3" xfId="10115"/>
    <cellStyle name="Обычный 3 11 18 3 2 3" xfId="10116"/>
    <cellStyle name="Обычный 3 11 18 3 2 3 2" xfId="10117"/>
    <cellStyle name="Обычный 3 11 18 3 2 4" xfId="10118"/>
    <cellStyle name="Обычный 3 11 18 3 3" xfId="10119"/>
    <cellStyle name="Обычный 3 11 18 3 3 2" xfId="10120"/>
    <cellStyle name="Обычный 3 11 18 3 3 2 2" xfId="10121"/>
    <cellStyle name="Обычный 3 11 18 3 3 3" xfId="10122"/>
    <cellStyle name="Обычный 3 11 18 3 4" xfId="10123"/>
    <cellStyle name="Обычный 3 11 18 3 4 2" xfId="10124"/>
    <cellStyle name="Обычный 3 11 18 3 5" xfId="10125"/>
    <cellStyle name="Обычный 3 11 18 4" xfId="10126"/>
    <cellStyle name="Обычный 3 11 18 4 2" xfId="10127"/>
    <cellStyle name="Обычный 3 11 18 4 2 2" xfId="10128"/>
    <cellStyle name="Обычный 3 11 18 4 2 2 2" xfId="10129"/>
    <cellStyle name="Обычный 3 11 18 4 2 2 2 2" xfId="10130"/>
    <cellStyle name="Обычный 3 11 18 4 2 2 3" xfId="10131"/>
    <cellStyle name="Обычный 3 11 18 4 2 3" xfId="10132"/>
    <cellStyle name="Обычный 3 11 18 4 2 3 2" xfId="10133"/>
    <cellStyle name="Обычный 3 11 18 4 2 4" xfId="10134"/>
    <cellStyle name="Обычный 3 11 18 4 3" xfId="10135"/>
    <cellStyle name="Обычный 3 11 18 4 3 2" xfId="10136"/>
    <cellStyle name="Обычный 3 11 18 4 3 2 2" xfId="10137"/>
    <cellStyle name="Обычный 3 11 18 4 3 3" xfId="10138"/>
    <cellStyle name="Обычный 3 11 18 4 4" xfId="10139"/>
    <cellStyle name="Обычный 3 11 18 4 4 2" xfId="10140"/>
    <cellStyle name="Обычный 3 11 18 4 5" xfId="10141"/>
    <cellStyle name="Обычный 3 11 18 5" xfId="10142"/>
    <cellStyle name="Обычный 3 11 18 5 2" xfId="10143"/>
    <cellStyle name="Обычный 3 11 18 5 2 2" xfId="10144"/>
    <cellStyle name="Обычный 3 11 18 5 2 2 2" xfId="10145"/>
    <cellStyle name="Обычный 3 11 18 5 2 3" xfId="10146"/>
    <cellStyle name="Обычный 3 11 18 5 3" xfId="10147"/>
    <cellStyle name="Обычный 3 11 18 5 3 2" xfId="10148"/>
    <cellStyle name="Обычный 3 11 18 5 4" xfId="10149"/>
    <cellStyle name="Обычный 3 11 18 6" xfId="10150"/>
    <cellStyle name="Обычный 3 11 18 6 2" xfId="10151"/>
    <cellStyle name="Обычный 3 11 18 6 2 2" xfId="10152"/>
    <cellStyle name="Обычный 3 11 18 6 3" xfId="10153"/>
    <cellStyle name="Обычный 3 11 18 7" xfId="10154"/>
    <cellStyle name="Обычный 3 11 18 7 2" xfId="10155"/>
    <cellStyle name="Обычный 3 11 18 8" xfId="10156"/>
    <cellStyle name="Обычный 3 11 19" xfId="10157"/>
    <cellStyle name="Обычный 3 11 19 2" xfId="10158"/>
    <cellStyle name="Обычный 3 11 19 2 2" xfId="10159"/>
    <cellStyle name="Обычный 3 11 19 2 2 2" xfId="10160"/>
    <cellStyle name="Обычный 3 11 19 2 2 2 2" xfId="10161"/>
    <cellStyle name="Обычный 3 11 19 2 2 2 2 2" xfId="10162"/>
    <cellStyle name="Обычный 3 11 19 2 2 2 2 2 2" xfId="10163"/>
    <cellStyle name="Обычный 3 11 19 2 2 2 2 3" xfId="10164"/>
    <cellStyle name="Обычный 3 11 19 2 2 2 3" xfId="10165"/>
    <cellStyle name="Обычный 3 11 19 2 2 2 3 2" xfId="10166"/>
    <cellStyle name="Обычный 3 11 19 2 2 2 4" xfId="10167"/>
    <cellStyle name="Обычный 3 11 19 2 2 3" xfId="10168"/>
    <cellStyle name="Обычный 3 11 19 2 2 3 2" xfId="10169"/>
    <cellStyle name="Обычный 3 11 19 2 2 3 2 2" xfId="10170"/>
    <cellStyle name="Обычный 3 11 19 2 2 3 3" xfId="10171"/>
    <cellStyle name="Обычный 3 11 19 2 2 4" xfId="10172"/>
    <cellStyle name="Обычный 3 11 19 2 2 4 2" xfId="10173"/>
    <cellStyle name="Обычный 3 11 19 2 2 5" xfId="10174"/>
    <cellStyle name="Обычный 3 11 19 2 3" xfId="10175"/>
    <cellStyle name="Обычный 3 11 19 2 3 2" xfId="10176"/>
    <cellStyle name="Обычный 3 11 19 2 3 2 2" xfId="10177"/>
    <cellStyle name="Обычный 3 11 19 2 3 2 2 2" xfId="10178"/>
    <cellStyle name="Обычный 3 11 19 2 3 2 2 2 2" xfId="10179"/>
    <cellStyle name="Обычный 3 11 19 2 3 2 2 3" xfId="10180"/>
    <cellStyle name="Обычный 3 11 19 2 3 2 3" xfId="10181"/>
    <cellStyle name="Обычный 3 11 19 2 3 2 3 2" xfId="10182"/>
    <cellStyle name="Обычный 3 11 19 2 3 2 4" xfId="10183"/>
    <cellStyle name="Обычный 3 11 19 2 3 3" xfId="10184"/>
    <cellStyle name="Обычный 3 11 19 2 3 3 2" xfId="10185"/>
    <cellStyle name="Обычный 3 11 19 2 3 3 2 2" xfId="10186"/>
    <cellStyle name="Обычный 3 11 19 2 3 3 3" xfId="10187"/>
    <cellStyle name="Обычный 3 11 19 2 3 4" xfId="10188"/>
    <cellStyle name="Обычный 3 11 19 2 3 4 2" xfId="10189"/>
    <cellStyle name="Обычный 3 11 19 2 3 5" xfId="10190"/>
    <cellStyle name="Обычный 3 11 19 2 4" xfId="10191"/>
    <cellStyle name="Обычный 3 11 19 2 4 2" xfId="10192"/>
    <cellStyle name="Обычный 3 11 19 2 4 2 2" xfId="10193"/>
    <cellStyle name="Обычный 3 11 19 2 4 2 2 2" xfId="10194"/>
    <cellStyle name="Обычный 3 11 19 2 4 2 3" xfId="10195"/>
    <cellStyle name="Обычный 3 11 19 2 4 3" xfId="10196"/>
    <cellStyle name="Обычный 3 11 19 2 4 3 2" xfId="10197"/>
    <cellStyle name="Обычный 3 11 19 2 4 4" xfId="10198"/>
    <cellStyle name="Обычный 3 11 19 2 5" xfId="10199"/>
    <cellStyle name="Обычный 3 11 19 2 5 2" xfId="10200"/>
    <cellStyle name="Обычный 3 11 19 2 5 2 2" xfId="10201"/>
    <cellStyle name="Обычный 3 11 19 2 5 3" xfId="10202"/>
    <cellStyle name="Обычный 3 11 19 2 6" xfId="10203"/>
    <cellStyle name="Обычный 3 11 19 2 6 2" xfId="10204"/>
    <cellStyle name="Обычный 3 11 19 2 7" xfId="10205"/>
    <cellStyle name="Обычный 3 11 19 3" xfId="10206"/>
    <cellStyle name="Обычный 3 11 19 3 2" xfId="10207"/>
    <cellStyle name="Обычный 3 11 19 3 2 2" xfId="10208"/>
    <cellStyle name="Обычный 3 11 19 3 2 2 2" xfId="10209"/>
    <cellStyle name="Обычный 3 11 19 3 2 2 2 2" xfId="10210"/>
    <cellStyle name="Обычный 3 11 19 3 2 2 3" xfId="10211"/>
    <cellStyle name="Обычный 3 11 19 3 2 3" xfId="10212"/>
    <cellStyle name="Обычный 3 11 19 3 2 3 2" xfId="10213"/>
    <cellStyle name="Обычный 3 11 19 3 2 4" xfId="10214"/>
    <cellStyle name="Обычный 3 11 19 3 3" xfId="10215"/>
    <cellStyle name="Обычный 3 11 19 3 3 2" xfId="10216"/>
    <cellStyle name="Обычный 3 11 19 3 3 2 2" xfId="10217"/>
    <cellStyle name="Обычный 3 11 19 3 3 3" xfId="10218"/>
    <cellStyle name="Обычный 3 11 19 3 4" xfId="10219"/>
    <cellStyle name="Обычный 3 11 19 3 4 2" xfId="10220"/>
    <cellStyle name="Обычный 3 11 19 3 5" xfId="10221"/>
    <cellStyle name="Обычный 3 11 19 4" xfId="10222"/>
    <cellStyle name="Обычный 3 11 19 4 2" xfId="10223"/>
    <cellStyle name="Обычный 3 11 19 4 2 2" xfId="10224"/>
    <cellStyle name="Обычный 3 11 19 4 2 2 2" xfId="10225"/>
    <cellStyle name="Обычный 3 11 19 4 2 2 2 2" xfId="10226"/>
    <cellStyle name="Обычный 3 11 19 4 2 2 3" xfId="10227"/>
    <cellStyle name="Обычный 3 11 19 4 2 3" xfId="10228"/>
    <cellStyle name="Обычный 3 11 19 4 2 3 2" xfId="10229"/>
    <cellStyle name="Обычный 3 11 19 4 2 4" xfId="10230"/>
    <cellStyle name="Обычный 3 11 19 4 3" xfId="10231"/>
    <cellStyle name="Обычный 3 11 19 4 3 2" xfId="10232"/>
    <cellStyle name="Обычный 3 11 19 4 3 2 2" xfId="10233"/>
    <cellStyle name="Обычный 3 11 19 4 3 3" xfId="10234"/>
    <cellStyle name="Обычный 3 11 19 4 4" xfId="10235"/>
    <cellStyle name="Обычный 3 11 19 4 4 2" xfId="10236"/>
    <cellStyle name="Обычный 3 11 19 4 5" xfId="10237"/>
    <cellStyle name="Обычный 3 11 19 5" xfId="10238"/>
    <cellStyle name="Обычный 3 11 19 5 2" xfId="10239"/>
    <cellStyle name="Обычный 3 11 19 5 2 2" xfId="10240"/>
    <cellStyle name="Обычный 3 11 19 5 2 2 2" xfId="10241"/>
    <cellStyle name="Обычный 3 11 19 5 2 3" xfId="10242"/>
    <cellStyle name="Обычный 3 11 19 5 3" xfId="10243"/>
    <cellStyle name="Обычный 3 11 19 5 3 2" xfId="10244"/>
    <cellStyle name="Обычный 3 11 19 5 4" xfId="10245"/>
    <cellStyle name="Обычный 3 11 19 6" xfId="10246"/>
    <cellStyle name="Обычный 3 11 19 6 2" xfId="10247"/>
    <cellStyle name="Обычный 3 11 19 6 2 2" xfId="10248"/>
    <cellStyle name="Обычный 3 11 19 6 3" xfId="10249"/>
    <cellStyle name="Обычный 3 11 19 7" xfId="10250"/>
    <cellStyle name="Обычный 3 11 19 7 2" xfId="10251"/>
    <cellStyle name="Обычный 3 11 19 8" xfId="10252"/>
    <cellStyle name="Обычный 3 11 2" xfId="10253"/>
    <cellStyle name="Обычный 3 11 2 2" xfId="10254"/>
    <cellStyle name="Обычный 3 11 2 2 2" xfId="10255"/>
    <cellStyle name="Обычный 3 11 2 2 2 2" xfId="10256"/>
    <cellStyle name="Обычный 3 11 2 2 2 2 2" xfId="10257"/>
    <cellStyle name="Обычный 3 11 2 2 2 2 2 2" xfId="10258"/>
    <cellStyle name="Обычный 3 11 2 2 2 2 2 2 2" xfId="10259"/>
    <cellStyle name="Обычный 3 11 2 2 2 2 2 3" xfId="10260"/>
    <cellStyle name="Обычный 3 11 2 2 2 2 3" xfId="10261"/>
    <cellStyle name="Обычный 3 11 2 2 2 2 3 2" xfId="10262"/>
    <cellStyle name="Обычный 3 11 2 2 2 2 4" xfId="10263"/>
    <cellStyle name="Обычный 3 11 2 2 2 3" xfId="10264"/>
    <cellStyle name="Обычный 3 11 2 2 2 3 2" xfId="10265"/>
    <cellStyle name="Обычный 3 11 2 2 2 3 2 2" xfId="10266"/>
    <cellStyle name="Обычный 3 11 2 2 2 3 3" xfId="10267"/>
    <cellStyle name="Обычный 3 11 2 2 2 4" xfId="10268"/>
    <cellStyle name="Обычный 3 11 2 2 2 4 2" xfId="10269"/>
    <cellStyle name="Обычный 3 11 2 2 2 5" xfId="10270"/>
    <cellStyle name="Обычный 3 11 2 2 3" xfId="10271"/>
    <cellStyle name="Обычный 3 11 2 2 3 2" xfId="10272"/>
    <cellStyle name="Обычный 3 11 2 2 3 2 2" xfId="10273"/>
    <cellStyle name="Обычный 3 11 2 2 3 2 2 2" xfId="10274"/>
    <cellStyle name="Обычный 3 11 2 2 3 2 2 2 2" xfId="10275"/>
    <cellStyle name="Обычный 3 11 2 2 3 2 2 3" xfId="10276"/>
    <cellStyle name="Обычный 3 11 2 2 3 2 3" xfId="10277"/>
    <cellStyle name="Обычный 3 11 2 2 3 2 3 2" xfId="10278"/>
    <cellStyle name="Обычный 3 11 2 2 3 2 4" xfId="10279"/>
    <cellStyle name="Обычный 3 11 2 2 3 3" xfId="10280"/>
    <cellStyle name="Обычный 3 11 2 2 3 3 2" xfId="10281"/>
    <cellStyle name="Обычный 3 11 2 2 3 3 2 2" xfId="10282"/>
    <cellStyle name="Обычный 3 11 2 2 3 3 3" xfId="10283"/>
    <cellStyle name="Обычный 3 11 2 2 3 4" xfId="10284"/>
    <cellStyle name="Обычный 3 11 2 2 3 4 2" xfId="10285"/>
    <cellStyle name="Обычный 3 11 2 2 3 5" xfId="10286"/>
    <cellStyle name="Обычный 3 11 2 2 4" xfId="10287"/>
    <cellStyle name="Обычный 3 11 2 2 4 2" xfId="10288"/>
    <cellStyle name="Обычный 3 11 2 2 4 2 2" xfId="10289"/>
    <cellStyle name="Обычный 3 11 2 2 4 2 2 2" xfId="10290"/>
    <cellStyle name="Обычный 3 11 2 2 4 2 3" xfId="10291"/>
    <cellStyle name="Обычный 3 11 2 2 4 3" xfId="10292"/>
    <cellStyle name="Обычный 3 11 2 2 4 3 2" xfId="10293"/>
    <cellStyle name="Обычный 3 11 2 2 4 4" xfId="10294"/>
    <cellStyle name="Обычный 3 11 2 2 5" xfId="10295"/>
    <cellStyle name="Обычный 3 11 2 2 5 2" xfId="10296"/>
    <cellStyle name="Обычный 3 11 2 2 5 2 2" xfId="10297"/>
    <cellStyle name="Обычный 3 11 2 2 5 3" xfId="10298"/>
    <cellStyle name="Обычный 3 11 2 2 6" xfId="10299"/>
    <cellStyle name="Обычный 3 11 2 2 6 2" xfId="10300"/>
    <cellStyle name="Обычный 3 11 2 2 7" xfId="10301"/>
    <cellStyle name="Обычный 3 11 2 3" xfId="10302"/>
    <cellStyle name="Обычный 3 11 2 3 2" xfId="10303"/>
    <cellStyle name="Обычный 3 11 2 3 2 2" xfId="10304"/>
    <cellStyle name="Обычный 3 11 2 3 2 2 2" xfId="10305"/>
    <cellStyle name="Обычный 3 11 2 3 2 2 2 2" xfId="10306"/>
    <cellStyle name="Обычный 3 11 2 3 2 2 3" xfId="10307"/>
    <cellStyle name="Обычный 3 11 2 3 2 3" xfId="10308"/>
    <cellStyle name="Обычный 3 11 2 3 2 3 2" xfId="10309"/>
    <cellStyle name="Обычный 3 11 2 3 2 4" xfId="10310"/>
    <cellStyle name="Обычный 3 11 2 3 3" xfId="10311"/>
    <cellStyle name="Обычный 3 11 2 3 3 2" xfId="10312"/>
    <cellStyle name="Обычный 3 11 2 3 3 2 2" xfId="10313"/>
    <cellStyle name="Обычный 3 11 2 3 3 3" xfId="10314"/>
    <cellStyle name="Обычный 3 11 2 3 4" xfId="10315"/>
    <cellStyle name="Обычный 3 11 2 3 4 2" xfId="10316"/>
    <cellStyle name="Обычный 3 11 2 3 5" xfId="10317"/>
    <cellStyle name="Обычный 3 11 2 4" xfId="10318"/>
    <cellStyle name="Обычный 3 11 2 4 2" xfId="10319"/>
    <cellStyle name="Обычный 3 11 2 4 2 2" xfId="10320"/>
    <cellStyle name="Обычный 3 11 2 4 2 2 2" xfId="10321"/>
    <cellStyle name="Обычный 3 11 2 4 2 2 2 2" xfId="10322"/>
    <cellStyle name="Обычный 3 11 2 4 2 2 3" xfId="10323"/>
    <cellStyle name="Обычный 3 11 2 4 2 3" xfId="10324"/>
    <cellStyle name="Обычный 3 11 2 4 2 3 2" xfId="10325"/>
    <cellStyle name="Обычный 3 11 2 4 2 4" xfId="10326"/>
    <cellStyle name="Обычный 3 11 2 4 3" xfId="10327"/>
    <cellStyle name="Обычный 3 11 2 4 3 2" xfId="10328"/>
    <cellStyle name="Обычный 3 11 2 4 3 2 2" xfId="10329"/>
    <cellStyle name="Обычный 3 11 2 4 3 3" xfId="10330"/>
    <cellStyle name="Обычный 3 11 2 4 4" xfId="10331"/>
    <cellStyle name="Обычный 3 11 2 4 4 2" xfId="10332"/>
    <cellStyle name="Обычный 3 11 2 4 5" xfId="10333"/>
    <cellStyle name="Обычный 3 11 2 5" xfId="10334"/>
    <cellStyle name="Обычный 3 11 2 5 2" xfId="10335"/>
    <cellStyle name="Обычный 3 11 2 5 2 2" xfId="10336"/>
    <cellStyle name="Обычный 3 11 2 5 2 2 2" xfId="10337"/>
    <cellStyle name="Обычный 3 11 2 5 2 3" xfId="10338"/>
    <cellStyle name="Обычный 3 11 2 5 3" xfId="10339"/>
    <cellStyle name="Обычный 3 11 2 5 3 2" xfId="10340"/>
    <cellStyle name="Обычный 3 11 2 5 4" xfId="10341"/>
    <cellStyle name="Обычный 3 11 2 6" xfId="10342"/>
    <cellStyle name="Обычный 3 11 2 6 2" xfId="10343"/>
    <cellStyle name="Обычный 3 11 2 6 2 2" xfId="10344"/>
    <cellStyle name="Обычный 3 11 2 6 3" xfId="10345"/>
    <cellStyle name="Обычный 3 11 2 7" xfId="10346"/>
    <cellStyle name="Обычный 3 11 2 7 2" xfId="10347"/>
    <cellStyle name="Обычный 3 11 2 8" xfId="10348"/>
    <cellStyle name="Обычный 3 11 20" xfId="10349"/>
    <cellStyle name="Обычный 3 11 20 2" xfId="10350"/>
    <cellStyle name="Обычный 3 11 20 2 2" xfId="10351"/>
    <cellStyle name="Обычный 3 11 20 2 2 2" xfId="10352"/>
    <cellStyle name="Обычный 3 11 20 2 2 2 2" xfId="10353"/>
    <cellStyle name="Обычный 3 11 20 2 2 2 2 2" xfId="10354"/>
    <cellStyle name="Обычный 3 11 20 2 2 2 2 2 2" xfId="10355"/>
    <cellStyle name="Обычный 3 11 20 2 2 2 2 3" xfId="10356"/>
    <cellStyle name="Обычный 3 11 20 2 2 2 3" xfId="10357"/>
    <cellStyle name="Обычный 3 11 20 2 2 2 3 2" xfId="10358"/>
    <cellStyle name="Обычный 3 11 20 2 2 2 4" xfId="10359"/>
    <cellStyle name="Обычный 3 11 20 2 2 3" xfId="10360"/>
    <cellStyle name="Обычный 3 11 20 2 2 3 2" xfId="10361"/>
    <cellStyle name="Обычный 3 11 20 2 2 3 2 2" xfId="10362"/>
    <cellStyle name="Обычный 3 11 20 2 2 3 3" xfId="10363"/>
    <cellStyle name="Обычный 3 11 20 2 2 4" xfId="10364"/>
    <cellStyle name="Обычный 3 11 20 2 2 4 2" xfId="10365"/>
    <cellStyle name="Обычный 3 11 20 2 2 5" xfId="10366"/>
    <cellStyle name="Обычный 3 11 20 2 3" xfId="10367"/>
    <cellStyle name="Обычный 3 11 20 2 3 2" xfId="10368"/>
    <cellStyle name="Обычный 3 11 20 2 3 2 2" xfId="10369"/>
    <cellStyle name="Обычный 3 11 20 2 3 2 2 2" xfId="10370"/>
    <cellStyle name="Обычный 3 11 20 2 3 2 2 2 2" xfId="10371"/>
    <cellStyle name="Обычный 3 11 20 2 3 2 2 3" xfId="10372"/>
    <cellStyle name="Обычный 3 11 20 2 3 2 3" xfId="10373"/>
    <cellStyle name="Обычный 3 11 20 2 3 2 3 2" xfId="10374"/>
    <cellStyle name="Обычный 3 11 20 2 3 2 4" xfId="10375"/>
    <cellStyle name="Обычный 3 11 20 2 3 3" xfId="10376"/>
    <cellStyle name="Обычный 3 11 20 2 3 3 2" xfId="10377"/>
    <cellStyle name="Обычный 3 11 20 2 3 3 2 2" xfId="10378"/>
    <cellStyle name="Обычный 3 11 20 2 3 3 3" xfId="10379"/>
    <cellStyle name="Обычный 3 11 20 2 3 4" xfId="10380"/>
    <cellStyle name="Обычный 3 11 20 2 3 4 2" xfId="10381"/>
    <cellStyle name="Обычный 3 11 20 2 3 5" xfId="10382"/>
    <cellStyle name="Обычный 3 11 20 2 4" xfId="10383"/>
    <cellStyle name="Обычный 3 11 20 2 4 2" xfId="10384"/>
    <cellStyle name="Обычный 3 11 20 2 4 2 2" xfId="10385"/>
    <cellStyle name="Обычный 3 11 20 2 4 2 2 2" xfId="10386"/>
    <cellStyle name="Обычный 3 11 20 2 4 2 3" xfId="10387"/>
    <cellStyle name="Обычный 3 11 20 2 4 3" xfId="10388"/>
    <cellStyle name="Обычный 3 11 20 2 4 3 2" xfId="10389"/>
    <cellStyle name="Обычный 3 11 20 2 4 4" xfId="10390"/>
    <cellStyle name="Обычный 3 11 20 2 5" xfId="10391"/>
    <cellStyle name="Обычный 3 11 20 2 5 2" xfId="10392"/>
    <cellStyle name="Обычный 3 11 20 2 5 2 2" xfId="10393"/>
    <cellStyle name="Обычный 3 11 20 2 5 3" xfId="10394"/>
    <cellStyle name="Обычный 3 11 20 2 6" xfId="10395"/>
    <cellStyle name="Обычный 3 11 20 2 6 2" xfId="10396"/>
    <cellStyle name="Обычный 3 11 20 2 7" xfId="10397"/>
    <cellStyle name="Обычный 3 11 20 3" xfId="10398"/>
    <cellStyle name="Обычный 3 11 20 3 2" xfId="10399"/>
    <cellStyle name="Обычный 3 11 20 3 2 2" xfId="10400"/>
    <cellStyle name="Обычный 3 11 20 3 2 2 2" xfId="10401"/>
    <cellStyle name="Обычный 3 11 20 3 2 2 2 2" xfId="10402"/>
    <cellStyle name="Обычный 3 11 20 3 2 2 3" xfId="10403"/>
    <cellStyle name="Обычный 3 11 20 3 2 3" xfId="10404"/>
    <cellStyle name="Обычный 3 11 20 3 2 3 2" xfId="10405"/>
    <cellStyle name="Обычный 3 11 20 3 2 4" xfId="10406"/>
    <cellStyle name="Обычный 3 11 20 3 3" xfId="10407"/>
    <cellStyle name="Обычный 3 11 20 3 3 2" xfId="10408"/>
    <cellStyle name="Обычный 3 11 20 3 3 2 2" xfId="10409"/>
    <cellStyle name="Обычный 3 11 20 3 3 3" xfId="10410"/>
    <cellStyle name="Обычный 3 11 20 3 4" xfId="10411"/>
    <cellStyle name="Обычный 3 11 20 3 4 2" xfId="10412"/>
    <cellStyle name="Обычный 3 11 20 3 5" xfId="10413"/>
    <cellStyle name="Обычный 3 11 20 4" xfId="10414"/>
    <cellStyle name="Обычный 3 11 20 4 2" xfId="10415"/>
    <cellStyle name="Обычный 3 11 20 4 2 2" xfId="10416"/>
    <cellStyle name="Обычный 3 11 20 4 2 2 2" xfId="10417"/>
    <cellStyle name="Обычный 3 11 20 4 2 2 2 2" xfId="10418"/>
    <cellStyle name="Обычный 3 11 20 4 2 2 3" xfId="10419"/>
    <cellStyle name="Обычный 3 11 20 4 2 3" xfId="10420"/>
    <cellStyle name="Обычный 3 11 20 4 2 3 2" xfId="10421"/>
    <cellStyle name="Обычный 3 11 20 4 2 4" xfId="10422"/>
    <cellStyle name="Обычный 3 11 20 4 3" xfId="10423"/>
    <cellStyle name="Обычный 3 11 20 4 3 2" xfId="10424"/>
    <cellStyle name="Обычный 3 11 20 4 3 2 2" xfId="10425"/>
    <cellStyle name="Обычный 3 11 20 4 3 3" xfId="10426"/>
    <cellStyle name="Обычный 3 11 20 4 4" xfId="10427"/>
    <cellStyle name="Обычный 3 11 20 4 4 2" xfId="10428"/>
    <cellStyle name="Обычный 3 11 20 4 5" xfId="10429"/>
    <cellStyle name="Обычный 3 11 20 5" xfId="10430"/>
    <cellStyle name="Обычный 3 11 20 5 2" xfId="10431"/>
    <cellStyle name="Обычный 3 11 20 5 2 2" xfId="10432"/>
    <cellStyle name="Обычный 3 11 20 5 2 2 2" xfId="10433"/>
    <cellStyle name="Обычный 3 11 20 5 2 3" xfId="10434"/>
    <cellStyle name="Обычный 3 11 20 5 3" xfId="10435"/>
    <cellStyle name="Обычный 3 11 20 5 3 2" xfId="10436"/>
    <cellStyle name="Обычный 3 11 20 5 4" xfId="10437"/>
    <cellStyle name="Обычный 3 11 20 6" xfId="10438"/>
    <cellStyle name="Обычный 3 11 20 6 2" xfId="10439"/>
    <cellStyle name="Обычный 3 11 20 6 2 2" xfId="10440"/>
    <cellStyle name="Обычный 3 11 20 6 3" xfId="10441"/>
    <cellStyle name="Обычный 3 11 20 7" xfId="10442"/>
    <cellStyle name="Обычный 3 11 20 7 2" xfId="10443"/>
    <cellStyle name="Обычный 3 11 20 8" xfId="10444"/>
    <cellStyle name="Обычный 3 11 21" xfId="10445"/>
    <cellStyle name="Обычный 3 11 21 2" xfId="10446"/>
    <cellStyle name="Обычный 3 11 21 2 2" xfId="10447"/>
    <cellStyle name="Обычный 3 11 21 2 2 2" xfId="10448"/>
    <cellStyle name="Обычный 3 11 21 2 2 2 2" xfId="10449"/>
    <cellStyle name="Обычный 3 11 21 2 2 2 2 2" xfId="10450"/>
    <cellStyle name="Обычный 3 11 21 2 2 2 2 2 2" xfId="10451"/>
    <cellStyle name="Обычный 3 11 21 2 2 2 2 3" xfId="10452"/>
    <cellStyle name="Обычный 3 11 21 2 2 2 3" xfId="10453"/>
    <cellStyle name="Обычный 3 11 21 2 2 2 3 2" xfId="10454"/>
    <cellStyle name="Обычный 3 11 21 2 2 2 4" xfId="10455"/>
    <cellStyle name="Обычный 3 11 21 2 2 3" xfId="10456"/>
    <cellStyle name="Обычный 3 11 21 2 2 3 2" xfId="10457"/>
    <cellStyle name="Обычный 3 11 21 2 2 3 2 2" xfId="10458"/>
    <cellStyle name="Обычный 3 11 21 2 2 3 3" xfId="10459"/>
    <cellStyle name="Обычный 3 11 21 2 2 4" xfId="10460"/>
    <cellStyle name="Обычный 3 11 21 2 2 4 2" xfId="10461"/>
    <cellStyle name="Обычный 3 11 21 2 2 5" xfId="10462"/>
    <cellStyle name="Обычный 3 11 21 2 3" xfId="10463"/>
    <cellStyle name="Обычный 3 11 21 2 3 2" xfId="10464"/>
    <cellStyle name="Обычный 3 11 21 2 3 2 2" xfId="10465"/>
    <cellStyle name="Обычный 3 11 21 2 3 2 2 2" xfId="10466"/>
    <cellStyle name="Обычный 3 11 21 2 3 2 2 2 2" xfId="10467"/>
    <cellStyle name="Обычный 3 11 21 2 3 2 2 3" xfId="10468"/>
    <cellStyle name="Обычный 3 11 21 2 3 2 3" xfId="10469"/>
    <cellStyle name="Обычный 3 11 21 2 3 2 3 2" xfId="10470"/>
    <cellStyle name="Обычный 3 11 21 2 3 2 4" xfId="10471"/>
    <cellStyle name="Обычный 3 11 21 2 3 3" xfId="10472"/>
    <cellStyle name="Обычный 3 11 21 2 3 3 2" xfId="10473"/>
    <cellStyle name="Обычный 3 11 21 2 3 3 2 2" xfId="10474"/>
    <cellStyle name="Обычный 3 11 21 2 3 3 3" xfId="10475"/>
    <cellStyle name="Обычный 3 11 21 2 3 4" xfId="10476"/>
    <cellStyle name="Обычный 3 11 21 2 3 4 2" xfId="10477"/>
    <cellStyle name="Обычный 3 11 21 2 3 5" xfId="10478"/>
    <cellStyle name="Обычный 3 11 21 2 4" xfId="10479"/>
    <cellStyle name="Обычный 3 11 21 2 4 2" xfId="10480"/>
    <cellStyle name="Обычный 3 11 21 2 4 2 2" xfId="10481"/>
    <cellStyle name="Обычный 3 11 21 2 4 2 2 2" xfId="10482"/>
    <cellStyle name="Обычный 3 11 21 2 4 2 3" xfId="10483"/>
    <cellStyle name="Обычный 3 11 21 2 4 3" xfId="10484"/>
    <cellStyle name="Обычный 3 11 21 2 4 3 2" xfId="10485"/>
    <cellStyle name="Обычный 3 11 21 2 4 4" xfId="10486"/>
    <cellStyle name="Обычный 3 11 21 2 5" xfId="10487"/>
    <cellStyle name="Обычный 3 11 21 2 5 2" xfId="10488"/>
    <cellStyle name="Обычный 3 11 21 2 5 2 2" xfId="10489"/>
    <cellStyle name="Обычный 3 11 21 2 5 3" xfId="10490"/>
    <cellStyle name="Обычный 3 11 21 2 6" xfId="10491"/>
    <cellStyle name="Обычный 3 11 21 2 6 2" xfId="10492"/>
    <cellStyle name="Обычный 3 11 21 2 7" xfId="10493"/>
    <cellStyle name="Обычный 3 11 21 3" xfId="10494"/>
    <cellStyle name="Обычный 3 11 21 3 2" xfId="10495"/>
    <cellStyle name="Обычный 3 11 21 3 2 2" xfId="10496"/>
    <cellStyle name="Обычный 3 11 21 3 2 2 2" xfId="10497"/>
    <cellStyle name="Обычный 3 11 21 3 2 2 2 2" xfId="10498"/>
    <cellStyle name="Обычный 3 11 21 3 2 2 3" xfId="10499"/>
    <cellStyle name="Обычный 3 11 21 3 2 3" xfId="10500"/>
    <cellStyle name="Обычный 3 11 21 3 2 3 2" xfId="10501"/>
    <cellStyle name="Обычный 3 11 21 3 2 4" xfId="10502"/>
    <cellStyle name="Обычный 3 11 21 3 3" xfId="10503"/>
    <cellStyle name="Обычный 3 11 21 3 3 2" xfId="10504"/>
    <cellStyle name="Обычный 3 11 21 3 3 2 2" xfId="10505"/>
    <cellStyle name="Обычный 3 11 21 3 3 3" xfId="10506"/>
    <cellStyle name="Обычный 3 11 21 3 4" xfId="10507"/>
    <cellStyle name="Обычный 3 11 21 3 4 2" xfId="10508"/>
    <cellStyle name="Обычный 3 11 21 3 5" xfId="10509"/>
    <cellStyle name="Обычный 3 11 21 4" xfId="10510"/>
    <cellStyle name="Обычный 3 11 21 4 2" xfId="10511"/>
    <cellStyle name="Обычный 3 11 21 4 2 2" xfId="10512"/>
    <cellStyle name="Обычный 3 11 21 4 2 2 2" xfId="10513"/>
    <cellStyle name="Обычный 3 11 21 4 2 2 2 2" xfId="10514"/>
    <cellStyle name="Обычный 3 11 21 4 2 2 3" xfId="10515"/>
    <cellStyle name="Обычный 3 11 21 4 2 3" xfId="10516"/>
    <cellStyle name="Обычный 3 11 21 4 2 3 2" xfId="10517"/>
    <cellStyle name="Обычный 3 11 21 4 2 4" xfId="10518"/>
    <cellStyle name="Обычный 3 11 21 4 3" xfId="10519"/>
    <cellStyle name="Обычный 3 11 21 4 3 2" xfId="10520"/>
    <cellStyle name="Обычный 3 11 21 4 3 2 2" xfId="10521"/>
    <cellStyle name="Обычный 3 11 21 4 3 3" xfId="10522"/>
    <cellStyle name="Обычный 3 11 21 4 4" xfId="10523"/>
    <cellStyle name="Обычный 3 11 21 4 4 2" xfId="10524"/>
    <cellStyle name="Обычный 3 11 21 4 5" xfId="10525"/>
    <cellStyle name="Обычный 3 11 21 5" xfId="10526"/>
    <cellStyle name="Обычный 3 11 21 5 2" xfId="10527"/>
    <cellStyle name="Обычный 3 11 21 5 2 2" xfId="10528"/>
    <cellStyle name="Обычный 3 11 21 5 2 2 2" xfId="10529"/>
    <cellStyle name="Обычный 3 11 21 5 2 3" xfId="10530"/>
    <cellStyle name="Обычный 3 11 21 5 3" xfId="10531"/>
    <cellStyle name="Обычный 3 11 21 5 3 2" xfId="10532"/>
    <cellStyle name="Обычный 3 11 21 5 4" xfId="10533"/>
    <cellStyle name="Обычный 3 11 21 6" xfId="10534"/>
    <cellStyle name="Обычный 3 11 21 6 2" xfId="10535"/>
    <cellStyle name="Обычный 3 11 21 6 2 2" xfId="10536"/>
    <cellStyle name="Обычный 3 11 21 6 3" xfId="10537"/>
    <cellStyle name="Обычный 3 11 21 7" xfId="10538"/>
    <cellStyle name="Обычный 3 11 21 7 2" xfId="10539"/>
    <cellStyle name="Обычный 3 11 21 8" xfId="10540"/>
    <cellStyle name="Обычный 3 11 22" xfId="10541"/>
    <cellStyle name="Обычный 3 11 22 2" xfId="10542"/>
    <cellStyle name="Обычный 3 11 22 2 2" xfId="10543"/>
    <cellStyle name="Обычный 3 11 22 2 2 2" xfId="10544"/>
    <cellStyle name="Обычный 3 11 22 2 2 2 2" xfId="10545"/>
    <cellStyle name="Обычный 3 11 22 2 2 2 2 2" xfId="10546"/>
    <cellStyle name="Обычный 3 11 22 2 2 2 2 2 2" xfId="10547"/>
    <cellStyle name="Обычный 3 11 22 2 2 2 2 3" xfId="10548"/>
    <cellStyle name="Обычный 3 11 22 2 2 2 3" xfId="10549"/>
    <cellStyle name="Обычный 3 11 22 2 2 2 3 2" xfId="10550"/>
    <cellStyle name="Обычный 3 11 22 2 2 2 4" xfId="10551"/>
    <cellStyle name="Обычный 3 11 22 2 2 3" xfId="10552"/>
    <cellStyle name="Обычный 3 11 22 2 2 3 2" xfId="10553"/>
    <cellStyle name="Обычный 3 11 22 2 2 3 2 2" xfId="10554"/>
    <cellStyle name="Обычный 3 11 22 2 2 3 3" xfId="10555"/>
    <cellStyle name="Обычный 3 11 22 2 2 4" xfId="10556"/>
    <cellStyle name="Обычный 3 11 22 2 2 4 2" xfId="10557"/>
    <cellStyle name="Обычный 3 11 22 2 2 5" xfId="10558"/>
    <cellStyle name="Обычный 3 11 22 2 3" xfId="10559"/>
    <cellStyle name="Обычный 3 11 22 2 3 2" xfId="10560"/>
    <cellStyle name="Обычный 3 11 22 2 3 2 2" xfId="10561"/>
    <cellStyle name="Обычный 3 11 22 2 3 2 2 2" xfId="10562"/>
    <cellStyle name="Обычный 3 11 22 2 3 2 2 2 2" xfId="10563"/>
    <cellStyle name="Обычный 3 11 22 2 3 2 2 3" xfId="10564"/>
    <cellStyle name="Обычный 3 11 22 2 3 2 3" xfId="10565"/>
    <cellStyle name="Обычный 3 11 22 2 3 2 3 2" xfId="10566"/>
    <cellStyle name="Обычный 3 11 22 2 3 2 4" xfId="10567"/>
    <cellStyle name="Обычный 3 11 22 2 3 3" xfId="10568"/>
    <cellStyle name="Обычный 3 11 22 2 3 3 2" xfId="10569"/>
    <cellStyle name="Обычный 3 11 22 2 3 3 2 2" xfId="10570"/>
    <cellStyle name="Обычный 3 11 22 2 3 3 3" xfId="10571"/>
    <cellStyle name="Обычный 3 11 22 2 3 4" xfId="10572"/>
    <cellStyle name="Обычный 3 11 22 2 3 4 2" xfId="10573"/>
    <cellStyle name="Обычный 3 11 22 2 3 5" xfId="10574"/>
    <cellStyle name="Обычный 3 11 22 2 4" xfId="10575"/>
    <cellStyle name="Обычный 3 11 22 2 4 2" xfId="10576"/>
    <cellStyle name="Обычный 3 11 22 2 4 2 2" xfId="10577"/>
    <cellStyle name="Обычный 3 11 22 2 4 2 2 2" xfId="10578"/>
    <cellStyle name="Обычный 3 11 22 2 4 2 3" xfId="10579"/>
    <cellStyle name="Обычный 3 11 22 2 4 3" xfId="10580"/>
    <cellStyle name="Обычный 3 11 22 2 4 3 2" xfId="10581"/>
    <cellStyle name="Обычный 3 11 22 2 4 4" xfId="10582"/>
    <cellStyle name="Обычный 3 11 22 2 5" xfId="10583"/>
    <cellStyle name="Обычный 3 11 22 2 5 2" xfId="10584"/>
    <cellStyle name="Обычный 3 11 22 2 5 2 2" xfId="10585"/>
    <cellStyle name="Обычный 3 11 22 2 5 3" xfId="10586"/>
    <cellStyle name="Обычный 3 11 22 2 6" xfId="10587"/>
    <cellStyle name="Обычный 3 11 22 2 6 2" xfId="10588"/>
    <cellStyle name="Обычный 3 11 22 2 7" xfId="10589"/>
    <cellStyle name="Обычный 3 11 22 3" xfId="10590"/>
    <cellStyle name="Обычный 3 11 22 3 2" xfId="10591"/>
    <cellStyle name="Обычный 3 11 22 3 2 2" xfId="10592"/>
    <cellStyle name="Обычный 3 11 22 3 2 2 2" xfId="10593"/>
    <cellStyle name="Обычный 3 11 22 3 2 2 2 2" xfId="10594"/>
    <cellStyle name="Обычный 3 11 22 3 2 2 3" xfId="10595"/>
    <cellStyle name="Обычный 3 11 22 3 2 3" xfId="10596"/>
    <cellStyle name="Обычный 3 11 22 3 2 3 2" xfId="10597"/>
    <cellStyle name="Обычный 3 11 22 3 2 4" xfId="10598"/>
    <cellStyle name="Обычный 3 11 22 3 3" xfId="10599"/>
    <cellStyle name="Обычный 3 11 22 3 3 2" xfId="10600"/>
    <cellStyle name="Обычный 3 11 22 3 3 2 2" xfId="10601"/>
    <cellStyle name="Обычный 3 11 22 3 3 3" xfId="10602"/>
    <cellStyle name="Обычный 3 11 22 3 4" xfId="10603"/>
    <cellStyle name="Обычный 3 11 22 3 4 2" xfId="10604"/>
    <cellStyle name="Обычный 3 11 22 3 5" xfId="10605"/>
    <cellStyle name="Обычный 3 11 22 4" xfId="10606"/>
    <cellStyle name="Обычный 3 11 22 4 2" xfId="10607"/>
    <cellStyle name="Обычный 3 11 22 4 2 2" xfId="10608"/>
    <cellStyle name="Обычный 3 11 22 4 2 2 2" xfId="10609"/>
    <cellStyle name="Обычный 3 11 22 4 2 2 2 2" xfId="10610"/>
    <cellStyle name="Обычный 3 11 22 4 2 2 3" xfId="10611"/>
    <cellStyle name="Обычный 3 11 22 4 2 3" xfId="10612"/>
    <cellStyle name="Обычный 3 11 22 4 2 3 2" xfId="10613"/>
    <cellStyle name="Обычный 3 11 22 4 2 4" xfId="10614"/>
    <cellStyle name="Обычный 3 11 22 4 3" xfId="10615"/>
    <cellStyle name="Обычный 3 11 22 4 3 2" xfId="10616"/>
    <cellStyle name="Обычный 3 11 22 4 3 2 2" xfId="10617"/>
    <cellStyle name="Обычный 3 11 22 4 3 3" xfId="10618"/>
    <cellStyle name="Обычный 3 11 22 4 4" xfId="10619"/>
    <cellStyle name="Обычный 3 11 22 4 4 2" xfId="10620"/>
    <cellStyle name="Обычный 3 11 22 4 5" xfId="10621"/>
    <cellStyle name="Обычный 3 11 22 5" xfId="10622"/>
    <cellStyle name="Обычный 3 11 22 5 2" xfId="10623"/>
    <cellStyle name="Обычный 3 11 22 5 2 2" xfId="10624"/>
    <cellStyle name="Обычный 3 11 22 5 2 2 2" xfId="10625"/>
    <cellStyle name="Обычный 3 11 22 5 2 3" xfId="10626"/>
    <cellStyle name="Обычный 3 11 22 5 3" xfId="10627"/>
    <cellStyle name="Обычный 3 11 22 5 3 2" xfId="10628"/>
    <cellStyle name="Обычный 3 11 22 5 4" xfId="10629"/>
    <cellStyle name="Обычный 3 11 22 6" xfId="10630"/>
    <cellStyle name="Обычный 3 11 22 6 2" xfId="10631"/>
    <cellStyle name="Обычный 3 11 22 6 2 2" xfId="10632"/>
    <cellStyle name="Обычный 3 11 22 6 3" xfId="10633"/>
    <cellStyle name="Обычный 3 11 22 7" xfId="10634"/>
    <cellStyle name="Обычный 3 11 22 7 2" xfId="10635"/>
    <cellStyle name="Обычный 3 11 22 8" xfId="10636"/>
    <cellStyle name="Обычный 3 11 23" xfId="10637"/>
    <cellStyle name="Обычный 3 11 23 2" xfId="10638"/>
    <cellStyle name="Обычный 3 11 23 2 2" xfId="10639"/>
    <cellStyle name="Обычный 3 11 23 2 2 2" xfId="10640"/>
    <cellStyle name="Обычный 3 11 23 2 2 2 2" xfId="10641"/>
    <cellStyle name="Обычный 3 11 23 2 2 2 2 2" xfId="10642"/>
    <cellStyle name="Обычный 3 11 23 2 2 2 2 2 2" xfId="10643"/>
    <cellStyle name="Обычный 3 11 23 2 2 2 2 3" xfId="10644"/>
    <cellStyle name="Обычный 3 11 23 2 2 2 3" xfId="10645"/>
    <cellStyle name="Обычный 3 11 23 2 2 2 3 2" xfId="10646"/>
    <cellStyle name="Обычный 3 11 23 2 2 2 4" xfId="10647"/>
    <cellStyle name="Обычный 3 11 23 2 2 3" xfId="10648"/>
    <cellStyle name="Обычный 3 11 23 2 2 3 2" xfId="10649"/>
    <cellStyle name="Обычный 3 11 23 2 2 3 2 2" xfId="10650"/>
    <cellStyle name="Обычный 3 11 23 2 2 3 3" xfId="10651"/>
    <cellStyle name="Обычный 3 11 23 2 2 4" xfId="10652"/>
    <cellStyle name="Обычный 3 11 23 2 2 4 2" xfId="10653"/>
    <cellStyle name="Обычный 3 11 23 2 2 5" xfId="10654"/>
    <cellStyle name="Обычный 3 11 23 2 3" xfId="10655"/>
    <cellStyle name="Обычный 3 11 23 2 3 2" xfId="10656"/>
    <cellStyle name="Обычный 3 11 23 2 3 2 2" xfId="10657"/>
    <cellStyle name="Обычный 3 11 23 2 3 2 2 2" xfId="10658"/>
    <cellStyle name="Обычный 3 11 23 2 3 2 2 2 2" xfId="10659"/>
    <cellStyle name="Обычный 3 11 23 2 3 2 2 3" xfId="10660"/>
    <cellStyle name="Обычный 3 11 23 2 3 2 3" xfId="10661"/>
    <cellStyle name="Обычный 3 11 23 2 3 2 3 2" xfId="10662"/>
    <cellStyle name="Обычный 3 11 23 2 3 2 4" xfId="10663"/>
    <cellStyle name="Обычный 3 11 23 2 3 3" xfId="10664"/>
    <cellStyle name="Обычный 3 11 23 2 3 3 2" xfId="10665"/>
    <cellStyle name="Обычный 3 11 23 2 3 3 2 2" xfId="10666"/>
    <cellStyle name="Обычный 3 11 23 2 3 3 3" xfId="10667"/>
    <cellStyle name="Обычный 3 11 23 2 3 4" xfId="10668"/>
    <cellStyle name="Обычный 3 11 23 2 3 4 2" xfId="10669"/>
    <cellStyle name="Обычный 3 11 23 2 3 5" xfId="10670"/>
    <cellStyle name="Обычный 3 11 23 2 4" xfId="10671"/>
    <cellStyle name="Обычный 3 11 23 2 4 2" xfId="10672"/>
    <cellStyle name="Обычный 3 11 23 2 4 2 2" xfId="10673"/>
    <cellStyle name="Обычный 3 11 23 2 4 2 2 2" xfId="10674"/>
    <cellStyle name="Обычный 3 11 23 2 4 2 3" xfId="10675"/>
    <cellStyle name="Обычный 3 11 23 2 4 3" xfId="10676"/>
    <cellStyle name="Обычный 3 11 23 2 4 3 2" xfId="10677"/>
    <cellStyle name="Обычный 3 11 23 2 4 4" xfId="10678"/>
    <cellStyle name="Обычный 3 11 23 2 5" xfId="10679"/>
    <cellStyle name="Обычный 3 11 23 2 5 2" xfId="10680"/>
    <cellStyle name="Обычный 3 11 23 2 5 2 2" xfId="10681"/>
    <cellStyle name="Обычный 3 11 23 2 5 3" xfId="10682"/>
    <cellStyle name="Обычный 3 11 23 2 6" xfId="10683"/>
    <cellStyle name="Обычный 3 11 23 2 6 2" xfId="10684"/>
    <cellStyle name="Обычный 3 11 23 2 7" xfId="10685"/>
    <cellStyle name="Обычный 3 11 23 3" xfId="10686"/>
    <cellStyle name="Обычный 3 11 23 3 2" xfId="10687"/>
    <cellStyle name="Обычный 3 11 23 3 2 2" xfId="10688"/>
    <cellStyle name="Обычный 3 11 23 3 2 2 2" xfId="10689"/>
    <cellStyle name="Обычный 3 11 23 3 2 2 2 2" xfId="10690"/>
    <cellStyle name="Обычный 3 11 23 3 2 2 3" xfId="10691"/>
    <cellStyle name="Обычный 3 11 23 3 2 3" xfId="10692"/>
    <cellStyle name="Обычный 3 11 23 3 2 3 2" xfId="10693"/>
    <cellStyle name="Обычный 3 11 23 3 2 4" xfId="10694"/>
    <cellStyle name="Обычный 3 11 23 3 3" xfId="10695"/>
    <cellStyle name="Обычный 3 11 23 3 3 2" xfId="10696"/>
    <cellStyle name="Обычный 3 11 23 3 3 2 2" xfId="10697"/>
    <cellStyle name="Обычный 3 11 23 3 3 3" xfId="10698"/>
    <cellStyle name="Обычный 3 11 23 3 4" xfId="10699"/>
    <cellStyle name="Обычный 3 11 23 3 4 2" xfId="10700"/>
    <cellStyle name="Обычный 3 11 23 3 5" xfId="10701"/>
    <cellStyle name="Обычный 3 11 23 4" xfId="10702"/>
    <cellStyle name="Обычный 3 11 23 4 2" xfId="10703"/>
    <cellStyle name="Обычный 3 11 23 4 2 2" xfId="10704"/>
    <cellStyle name="Обычный 3 11 23 4 2 2 2" xfId="10705"/>
    <cellStyle name="Обычный 3 11 23 4 2 2 2 2" xfId="10706"/>
    <cellStyle name="Обычный 3 11 23 4 2 2 3" xfId="10707"/>
    <cellStyle name="Обычный 3 11 23 4 2 3" xfId="10708"/>
    <cellStyle name="Обычный 3 11 23 4 2 3 2" xfId="10709"/>
    <cellStyle name="Обычный 3 11 23 4 2 4" xfId="10710"/>
    <cellStyle name="Обычный 3 11 23 4 3" xfId="10711"/>
    <cellStyle name="Обычный 3 11 23 4 3 2" xfId="10712"/>
    <cellStyle name="Обычный 3 11 23 4 3 2 2" xfId="10713"/>
    <cellStyle name="Обычный 3 11 23 4 3 3" xfId="10714"/>
    <cellStyle name="Обычный 3 11 23 4 4" xfId="10715"/>
    <cellStyle name="Обычный 3 11 23 4 4 2" xfId="10716"/>
    <cellStyle name="Обычный 3 11 23 4 5" xfId="10717"/>
    <cellStyle name="Обычный 3 11 23 5" xfId="10718"/>
    <cellStyle name="Обычный 3 11 23 5 2" xfId="10719"/>
    <cellStyle name="Обычный 3 11 23 5 2 2" xfId="10720"/>
    <cellStyle name="Обычный 3 11 23 5 2 2 2" xfId="10721"/>
    <cellStyle name="Обычный 3 11 23 5 2 3" xfId="10722"/>
    <cellStyle name="Обычный 3 11 23 5 3" xfId="10723"/>
    <cellStyle name="Обычный 3 11 23 5 3 2" xfId="10724"/>
    <cellStyle name="Обычный 3 11 23 5 4" xfId="10725"/>
    <cellStyle name="Обычный 3 11 23 6" xfId="10726"/>
    <cellStyle name="Обычный 3 11 23 6 2" xfId="10727"/>
    <cellStyle name="Обычный 3 11 23 6 2 2" xfId="10728"/>
    <cellStyle name="Обычный 3 11 23 6 3" xfId="10729"/>
    <cellStyle name="Обычный 3 11 23 7" xfId="10730"/>
    <cellStyle name="Обычный 3 11 23 7 2" xfId="10731"/>
    <cellStyle name="Обычный 3 11 23 8" xfId="10732"/>
    <cellStyle name="Обычный 3 11 24" xfId="10733"/>
    <cellStyle name="Обычный 3 11 24 2" xfId="10734"/>
    <cellStyle name="Обычный 3 11 24 2 2" xfId="10735"/>
    <cellStyle name="Обычный 3 11 24 2 2 2" xfId="10736"/>
    <cellStyle name="Обычный 3 11 24 2 2 2 2" xfId="10737"/>
    <cellStyle name="Обычный 3 11 24 2 2 2 2 2" xfId="10738"/>
    <cellStyle name="Обычный 3 11 24 2 2 2 2 2 2" xfId="10739"/>
    <cellStyle name="Обычный 3 11 24 2 2 2 2 3" xfId="10740"/>
    <cellStyle name="Обычный 3 11 24 2 2 2 3" xfId="10741"/>
    <cellStyle name="Обычный 3 11 24 2 2 2 3 2" xfId="10742"/>
    <cellStyle name="Обычный 3 11 24 2 2 2 4" xfId="10743"/>
    <cellStyle name="Обычный 3 11 24 2 2 3" xfId="10744"/>
    <cellStyle name="Обычный 3 11 24 2 2 3 2" xfId="10745"/>
    <cellStyle name="Обычный 3 11 24 2 2 3 2 2" xfId="10746"/>
    <cellStyle name="Обычный 3 11 24 2 2 3 3" xfId="10747"/>
    <cellStyle name="Обычный 3 11 24 2 2 4" xfId="10748"/>
    <cellStyle name="Обычный 3 11 24 2 2 4 2" xfId="10749"/>
    <cellStyle name="Обычный 3 11 24 2 2 5" xfId="10750"/>
    <cellStyle name="Обычный 3 11 24 2 3" xfId="10751"/>
    <cellStyle name="Обычный 3 11 24 2 3 2" xfId="10752"/>
    <cellStyle name="Обычный 3 11 24 2 3 2 2" xfId="10753"/>
    <cellStyle name="Обычный 3 11 24 2 3 2 2 2" xfId="10754"/>
    <cellStyle name="Обычный 3 11 24 2 3 2 2 2 2" xfId="10755"/>
    <cellStyle name="Обычный 3 11 24 2 3 2 2 3" xfId="10756"/>
    <cellStyle name="Обычный 3 11 24 2 3 2 3" xfId="10757"/>
    <cellStyle name="Обычный 3 11 24 2 3 2 3 2" xfId="10758"/>
    <cellStyle name="Обычный 3 11 24 2 3 2 4" xfId="10759"/>
    <cellStyle name="Обычный 3 11 24 2 3 3" xfId="10760"/>
    <cellStyle name="Обычный 3 11 24 2 3 3 2" xfId="10761"/>
    <cellStyle name="Обычный 3 11 24 2 3 3 2 2" xfId="10762"/>
    <cellStyle name="Обычный 3 11 24 2 3 3 3" xfId="10763"/>
    <cellStyle name="Обычный 3 11 24 2 3 4" xfId="10764"/>
    <cellStyle name="Обычный 3 11 24 2 3 4 2" xfId="10765"/>
    <cellStyle name="Обычный 3 11 24 2 3 5" xfId="10766"/>
    <cellStyle name="Обычный 3 11 24 2 4" xfId="10767"/>
    <cellStyle name="Обычный 3 11 24 2 4 2" xfId="10768"/>
    <cellStyle name="Обычный 3 11 24 2 4 2 2" xfId="10769"/>
    <cellStyle name="Обычный 3 11 24 2 4 2 2 2" xfId="10770"/>
    <cellStyle name="Обычный 3 11 24 2 4 2 3" xfId="10771"/>
    <cellStyle name="Обычный 3 11 24 2 4 3" xfId="10772"/>
    <cellStyle name="Обычный 3 11 24 2 4 3 2" xfId="10773"/>
    <cellStyle name="Обычный 3 11 24 2 4 4" xfId="10774"/>
    <cellStyle name="Обычный 3 11 24 2 5" xfId="10775"/>
    <cellStyle name="Обычный 3 11 24 2 5 2" xfId="10776"/>
    <cellStyle name="Обычный 3 11 24 2 5 2 2" xfId="10777"/>
    <cellStyle name="Обычный 3 11 24 2 5 3" xfId="10778"/>
    <cellStyle name="Обычный 3 11 24 2 6" xfId="10779"/>
    <cellStyle name="Обычный 3 11 24 2 6 2" xfId="10780"/>
    <cellStyle name="Обычный 3 11 24 2 7" xfId="10781"/>
    <cellStyle name="Обычный 3 11 24 3" xfId="10782"/>
    <cellStyle name="Обычный 3 11 24 3 2" xfId="10783"/>
    <cellStyle name="Обычный 3 11 24 3 2 2" xfId="10784"/>
    <cellStyle name="Обычный 3 11 24 3 2 2 2" xfId="10785"/>
    <cellStyle name="Обычный 3 11 24 3 2 2 2 2" xfId="10786"/>
    <cellStyle name="Обычный 3 11 24 3 2 2 3" xfId="10787"/>
    <cellStyle name="Обычный 3 11 24 3 2 3" xfId="10788"/>
    <cellStyle name="Обычный 3 11 24 3 2 3 2" xfId="10789"/>
    <cellStyle name="Обычный 3 11 24 3 2 4" xfId="10790"/>
    <cellStyle name="Обычный 3 11 24 3 3" xfId="10791"/>
    <cellStyle name="Обычный 3 11 24 3 3 2" xfId="10792"/>
    <cellStyle name="Обычный 3 11 24 3 3 2 2" xfId="10793"/>
    <cellStyle name="Обычный 3 11 24 3 3 3" xfId="10794"/>
    <cellStyle name="Обычный 3 11 24 3 4" xfId="10795"/>
    <cellStyle name="Обычный 3 11 24 3 4 2" xfId="10796"/>
    <cellStyle name="Обычный 3 11 24 3 5" xfId="10797"/>
    <cellStyle name="Обычный 3 11 24 4" xfId="10798"/>
    <cellStyle name="Обычный 3 11 24 4 2" xfId="10799"/>
    <cellStyle name="Обычный 3 11 24 4 2 2" xfId="10800"/>
    <cellStyle name="Обычный 3 11 24 4 2 2 2" xfId="10801"/>
    <cellStyle name="Обычный 3 11 24 4 2 2 2 2" xfId="10802"/>
    <cellStyle name="Обычный 3 11 24 4 2 2 3" xfId="10803"/>
    <cellStyle name="Обычный 3 11 24 4 2 3" xfId="10804"/>
    <cellStyle name="Обычный 3 11 24 4 2 3 2" xfId="10805"/>
    <cellStyle name="Обычный 3 11 24 4 2 4" xfId="10806"/>
    <cellStyle name="Обычный 3 11 24 4 3" xfId="10807"/>
    <cellStyle name="Обычный 3 11 24 4 3 2" xfId="10808"/>
    <cellStyle name="Обычный 3 11 24 4 3 2 2" xfId="10809"/>
    <cellStyle name="Обычный 3 11 24 4 3 3" xfId="10810"/>
    <cellStyle name="Обычный 3 11 24 4 4" xfId="10811"/>
    <cellStyle name="Обычный 3 11 24 4 4 2" xfId="10812"/>
    <cellStyle name="Обычный 3 11 24 4 5" xfId="10813"/>
    <cellStyle name="Обычный 3 11 24 5" xfId="10814"/>
    <cellStyle name="Обычный 3 11 24 5 2" xfId="10815"/>
    <cellStyle name="Обычный 3 11 24 5 2 2" xfId="10816"/>
    <cellStyle name="Обычный 3 11 24 5 2 2 2" xfId="10817"/>
    <cellStyle name="Обычный 3 11 24 5 2 3" xfId="10818"/>
    <cellStyle name="Обычный 3 11 24 5 3" xfId="10819"/>
    <cellStyle name="Обычный 3 11 24 5 3 2" xfId="10820"/>
    <cellStyle name="Обычный 3 11 24 5 4" xfId="10821"/>
    <cellStyle name="Обычный 3 11 24 6" xfId="10822"/>
    <cellStyle name="Обычный 3 11 24 6 2" xfId="10823"/>
    <cellStyle name="Обычный 3 11 24 6 2 2" xfId="10824"/>
    <cellStyle name="Обычный 3 11 24 6 3" xfId="10825"/>
    <cellStyle name="Обычный 3 11 24 7" xfId="10826"/>
    <cellStyle name="Обычный 3 11 24 7 2" xfId="10827"/>
    <cellStyle name="Обычный 3 11 24 8" xfId="10828"/>
    <cellStyle name="Обычный 3 11 25" xfId="10829"/>
    <cellStyle name="Обычный 3 11 25 2" xfId="10830"/>
    <cellStyle name="Обычный 3 11 25 2 2" xfId="10831"/>
    <cellStyle name="Обычный 3 11 25 2 2 2" xfId="10832"/>
    <cellStyle name="Обычный 3 11 25 2 2 2 2" xfId="10833"/>
    <cellStyle name="Обычный 3 11 25 2 2 2 2 2" xfId="10834"/>
    <cellStyle name="Обычный 3 11 25 2 2 2 2 2 2" xfId="10835"/>
    <cellStyle name="Обычный 3 11 25 2 2 2 2 3" xfId="10836"/>
    <cellStyle name="Обычный 3 11 25 2 2 2 3" xfId="10837"/>
    <cellStyle name="Обычный 3 11 25 2 2 2 3 2" xfId="10838"/>
    <cellStyle name="Обычный 3 11 25 2 2 2 4" xfId="10839"/>
    <cellStyle name="Обычный 3 11 25 2 2 3" xfId="10840"/>
    <cellStyle name="Обычный 3 11 25 2 2 3 2" xfId="10841"/>
    <cellStyle name="Обычный 3 11 25 2 2 3 2 2" xfId="10842"/>
    <cellStyle name="Обычный 3 11 25 2 2 3 3" xfId="10843"/>
    <cellStyle name="Обычный 3 11 25 2 2 4" xfId="10844"/>
    <cellStyle name="Обычный 3 11 25 2 2 4 2" xfId="10845"/>
    <cellStyle name="Обычный 3 11 25 2 2 5" xfId="10846"/>
    <cellStyle name="Обычный 3 11 25 2 3" xfId="10847"/>
    <cellStyle name="Обычный 3 11 25 2 3 2" xfId="10848"/>
    <cellStyle name="Обычный 3 11 25 2 3 2 2" xfId="10849"/>
    <cellStyle name="Обычный 3 11 25 2 3 2 2 2" xfId="10850"/>
    <cellStyle name="Обычный 3 11 25 2 3 2 2 2 2" xfId="10851"/>
    <cellStyle name="Обычный 3 11 25 2 3 2 2 3" xfId="10852"/>
    <cellStyle name="Обычный 3 11 25 2 3 2 3" xfId="10853"/>
    <cellStyle name="Обычный 3 11 25 2 3 2 3 2" xfId="10854"/>
    <cellStyle name="Обычный 3 11 25 2 3 2 4" xfId="10855"/>
    <cellStyle name="Обычный 3 11 25 2 3 3" xfId="10856"/>
    <cellStyle name="Обычный 3 11 25 2 3 3 2" xfId="10857"/>
    <cellStyle name="Обычный 3 11 25 2 3 3 2 2" xfId="10858"/>
    <cellStyle name="Обычный 3 11 25 2 3 3 3" xfId="10859"/>
    <cellStyle name="Обычный 3 11 25 2 3 4" xfId="10860"/>
    <cellStyle name="Обычный 3 11 25 2 3 4 2" xfId="10861"/>
    <cellStyle name="Обычный 3 11 25 2 3 5" xfId="10862"/>
    <cellStyle name="Обычный 3 11 25 2 4" xfId="10863"/>
    <cellStyle name="Обычный 3 11 25 2 4 2" xfId="10864"/>
    <cellStyle name="Обычный 3 11 25 2 4 2 2" xfId="10865"/>
    <cellStyle name="Обычный 3 11 25 2 4 2 2 2" xfId="10866"/>
    <cellStyle name="Обычный 3 11 25 2 4 2 3" xfId="10867"/>
    <cellStyle name="Обычный 3 11 25 2 4 3" xfId="10868"/>
    <cellStyle name="Обычный 3 11 25 2 4 3 2" xfId="10869"/>
    <cellStyle name="Обычный 3 11 25 2 4 4" xfId="10870"/>
    <cellStyle name="Обычный 3 11 25 2 5" xfId="10871"/>
    <cellStyle name="Обычный 3 11 25 2 5 2" xfId="10872"/>
    <cellStyle name="Обычный 3 11 25 2 5 2 2" xfId="10873"/>
    <cellStyle name="Обычный 3 11 25 2 5 3" xfId="10874"/>
    <cellStyle name="Обычный 3 11 25 2 6" xfId="10875"/>
    <cellStyle name="Обычный 3 11 25 2 6 2" xfId="10876"/>
    <cellStyle name="Обычный 3 11 25 2 7" xfId="10877"/>
    <cellStyle name="Обычный 3 11 25 3" xfId="10878"/>
    <cellStyle name="Обычный 3 11 25 3 2" xfId="10879"/>
    <cellStyle name="Обычный 3 11 25 3 2 2" xfId="10880"/>
    <cellStyle name="Обычный 3 11 25 3 2 2 2" xfId="10881"/>
    <cellStyle name="Обычный 3 11 25 3 2 2 2 2" xfId="10882"/>
    <cellStyle name="Обычный 3 11 25 3 2 2 3" xfId="10883"/>
    <cellStyle name="Обычный 3 11 25 3 2 3" xfId="10884"/>
    <cellStyle name="Обычный 3 11 25 3 2 3 2" xfId="10885"/>
    <cellStyle name="Обычный 3 11 25 3 2 4" xfId="10886"/>
    <cellStyle name="Обычный 3 11 25 3 3" xfId="10887"/>
    <cellStyle name="Обычный 3 11 25 3 3 2" xfId="10888"/>
    <cellStyle name="Обычный 3 11 25 3 3 2 2" xfId="10889"/>
    <cellStyle name="Обычный 3 11 25 3 3 3" xfId="10890"/>
    <cellStyle name="Обычный 3 11 25 3 4" xfId="10891"/>
    <cellStyle name="Обычный 3 11 25 3 4 2" xfId="10892"/>
    <cellStyle name="Обычный 3 11 25 3 5" xfId="10893"/>
    <cellStyle name="Обычный 3 11 25 4" xfId="10894"/>
    <cellStyle name="Обычный 3 11 25 4 2" xfId="10895"/>
    <cellStyle name="Обычный 3 11 25 4 2 2" xfId="10896"/>
    <cellStyle name="Обычный 3 11 25 4 2 2 2" xfId="10897"/>
    <cellStyle name="Обычный 3 11 25 4 2 2 2 2" xfId="10898"/>
    <cellStyle name="Обычный 3 11 25 4 2 2 3" xfId="10899"/>
    <cellStyle name="Обычный 3 11 25 4 2 3" xfId="10900"/>
    <cellStyle name="Обычный 3 11 25 4 2 3 2" xfId="10901"/>
    <cellStyle name="Обычный 3 11 25 4 2 4" xfId="10902"/>
    <cellStyle name="Обычный 3 11 25 4 3" xfId="10903"/>
    <cellStyle name="Обычный 3 11 25 4 3 2" xfId="10904"/>
    <cellStyle name="Обычный 3 11 25 4 3 2 2" xfId="10905"/>
    <cellStyle name="Обычный 3 11 25 4 3 3" xfId="10906"/>
    <cellStyle name="Обычный 3 11 25 4 4" xfId="10907"/>
    <cellStyle name="Обычный 3 11 25 4 4 2" xfId="10908"/>
    <cellStyle name="Обычный 3 11 25 4 5" xfId="10909"/>
    <cellStyle name="Обычный 3 11 25 5" xfId="10910"/>
    <cellStyle name="Обычный 3 11 25 5 2" xfId="10911"/>
    <cellStyle name="Обычный 3 11 25 5 2 2" xfId="10912"/>
    <cellStyle name="Обычный 3 11 25 5 2 2 2" xfId="10913"/>
    <cellStyle name="Обычный 3 11 25 5 2 3" xfId="10914"/>
    <cellStyle name="Обычный 3 11 25 5 3" xfId="10915"/>
    <cellStyle name="Обычный 3 11 25 5 3 2" xfId="10916"/>
    <cellStyle name="Обычный 3 11 25 5 4" xfId="10917"/>
    <cellStyle name="Обычный 3 11 25 6" xfId="10918"/>
    <cellStyle name="Обычный 3 11 25 6 2" xfId="10919"/>
    <cellStyle name="Обычный 3 11 25 6 2 2" xfId="10920"/>
    <cellStyle name="Обычный 3 11 25 6 3" xfId="10921"/>
    <cellStyle name="Обычный 3 11 25 7" xfId="10922"/>
    <cellStyle name="Обычный 3 11 25 7 2" xfId="10923"/>
    <cellStyle name="Обычный 3 11 25 8" xfId="10924"/>
    <cellStyle name="Обычный 3 11 26" xfId="10925"/>
    <cellStyle name="Обычный 3 11 26 2" xfId="10926"/>
    <cellStyle name="Обычный 3 11 26 2 2" xfId="10927"/>
    <cellStyle name="Обычный 3 11 26 2 2 2" xfId="10928"/>
    <cellStyle name="Обычный 3 11 26 2 2 2 2" xfId="10929"/>
    <cellStyle name="Обычный 3 11 26 2 2 2 2 2" xfId="10930"/>
    <cellStyle name="Обычный 3 11 26 2 2 2 2 2 2" xfId="10931"/>
    <cellStyle name="Обычный 3 11 26 2 2 2 2 3" xfId="10932"/>
    <cellStyle name="Обычный 3 11 26 2 2 2 3" xfId="10933"/>
    <cellStyle name="Обычный 3 11 26 2 2 2 3 2" xfId="10934"/>
    <cellStyle name="Обычный 3 11 26 2 2 2 4" xfId="10935"/>
    <cellStyle name="Обычный 3 11 26 2 2 3" xfId="10936"/>
    <cellStyle name="Обычный 3 11 26 2 2 3 2" xfId="10937"/>
    <cellStyle name="Обычный 3 11 26 2 2 3 2 2" xfId="10938"/>
    <cellStyle name="Обычный 3 11 26 2 2 3 3" xfId="10939"/>
    <cellStyle name="Обычный 3 11 26 2 2 4" xfId="10940"/>
    <cellStyle name="Обычный 3 11 26 2 2 4 2" xfId="10941"/>
    <cellStyle name="Обычный 3 11 26 2 2 5" xfId="10942"/>
    <cellStyle name="Обычный 3 11 26 2 3" xfId="10943"/>
    <cellStyle name="Обычный 3 11 26 2 3 2" xfId="10944"/>
    <cellStyle name="Обычный 3 11 26 2 3 2 2" xfId="10945"/>
    <cellStyle name="Обычный 3 11 26 2 3 2 2 2" xfId="10946"/>
    <cellStyle name="Обычный 3 11 26 2 3 2 2 2 2" xfId="10947"/>
    <cellStyle name="Обычный 3 11 26 2 3 2 2 3" xfId="10948"/>
    <cellStyle name="Обычный 3 11 26 2 3 2 3" xfId="10949"/>
    <cellStyle name="Обычный 3 11 26 2 3 2 3 2" xfId="10950"/>
    <cellStyle name="Обычный 3 11 26 2 3 2 4" xfId="10951"/>
    <cellStyle name="Обычный 3 11 26 2 3 3" xfId="10952"/>
    <cellStyle name="Обычный 3 11 26 2 3 3 2" xfId="10953"/>
    <cellStyle name="Обычный 3 11 26 2 3 3 2 2" xfId="10954"/>
    <cellStyle name="Обычный 3 11 26 2 3 3 3" xfId="10955"/>
    <cellStyle name="Обычный 3 11 26 2 3 4" xfId="10956"/>
    <cellStyle name="Обычный 3 11 26 2 3 4 2" xfId="10957"/>
    <cellStyle name="Обычный 3 11 26 2 3 5" xfId="10958"/>
    <cellStyle name="Обычный 3 11 26 2 4" xfId="10959"/>
    <cellStyle name="Обычный 3 11 26 2 4 2" xfId="10960"/>
    <cellStyle name="Обычный 3 11 26 2 4 2 2" xfId="10961"/>
    <cellStyle name="Обычный 3 11 26 2 4 2 2 2" xfId="10962"/>
    <cellStyle name="Обычный 3 11 26 2 4 2 3" xfId="10963"/>
    <cellStyle name="Обычный 3 11 26 2 4 3" xfId="10964"/>
    <cellStyle name="Обычный 3 11 26 2 4 3 2" xfId="10965"/>
    <cellStyle name="Обычный 3 11 26 2 4 4" xfId="10966"/>
    <cellStyle name="Обычный 3 11 26 2 5" xfId="10967"/>
    <cellStyle name="Обычный 3 11 26 2 5 2" xfId="10968"/>
    <cellStyle name="Обычный 3 11 26 2 5 2 2" xfId="10969"/>
    <cellStyle name="Обычный 3 11 26 2 5 3" xfId="10970"/>
    <cellStyle name="Обычный 3 11 26 2 6" xfId="10971"/>
    <cellStyle name="Обычный 3 11 26 2 6 2" xfId="10972"/>
    <cellStyle name="Обычный 3 11 26 2 7" xfId="10973"/>
    <cellStyle name="Обычный 3 11 26 3" xfId="10974"/>
    <cellStyle name="Обычный 3 11 26 3 2" xfId="10975"/>
    <cellStyle name="Обычный 3 11 26 3 2 2" xfId="10976"/>
    <cellStyle name="Обычный 3 11 26 3 2 2 2" xfId="10977"/>
    <cellStyle name="Обычный 3 11 26 3 2 2 2 2" xfId="10978"/>
    <cellStyle name="Обычный 3 11 26 3 2 2 3" xfId="10979"/>
    <cellStyle name="Обычный 3 11 26 3 2 3" xfId="10980"/>
    <cellStyle name="Обычный 3 11 26 3 2 3 2" xfId="10981"/>
    <cellStyle name="Обычный 3 11 26 3 2 4" xfId="10982"/>
    <cellStyle name="Обычный 3 11 26 3 3" xfId="10983"/>
    <cellStyle name="Обычный 3 11 26 3 3 2" xfId="10984"/>
    <cellStyle name="Обычный 3 11 26 3 3 2 2" xfId="10985"/>
    <cellStyle name="Обычный 3 11 26 3 3 3" xfId="10986"/>
    <cellStyle name="Обычный 3 11 26 3 4" xfId="10987"/>
    <cellStyle name="Обычный 3 11 26 3 4 2" xfId="10988"/>
    <cellStyle name="Обычный 3 11 26 3 5" xfId="10989"/>
    <cellStyle name="Обычный 3 11 26 4" xfId="10990"/>
    <cellStyle name="Обычный 3 11 26 4 2" xfId="10991"/>
    <cellStyle name="Обычный 3 11 26 4 2 2" xfId="10992"/>
    <cellStyle name="Обычный 3 11 26 4 2 2 2" xfId="10993"/>
    <cellStyle name="Обычный 3 11 26 4 2 2 2 2" xfId="10994"/>
    <cellStyle name="Обычный 3 11 26 4 2 2 3" xfId="10995"/>
    <cellStyle name="Обычный 3 11 26 4 2 3" xfId="10996"/>
    <cellStyle name="Обычный 3 11 26 4 2 3 2" xfId="10997"/>
    <cellStyle name="Обычный 3 11 26 4 2 4" xfId="10998"/>
    <cellStyle name="Обычный 3 11 26 4 3" xfId="10999"/>
    <cellStyle name="Обычный 3 11 26 4 3 2" xfId="11000"/>
    <cellStyle name="Обычный 3 11 26 4 3 2 2" xfId="11001"/>
    <cellStyle name="Обычный 3 11 26 4 3 3" xfId="11002"/>
    <cellStyle name="Обычный 3 11 26 4 4" xfId="11003"/>
    <cellStyle name="Обычный 3 11 26 4 4 2" xfId="11004"/>
    <cellStyle name="Обычный 3 11 26 4 5" xfId="11005"/>
    <cellStyle name="Обычный 3 11 26 5" xfId="11006"/>
    <cellStyle name="Обычный 3 11 26 5 2" xfId="11007"/>
    <cellStyle name="Обычный 3 11 26 5 2 2" xfId="11008"/>
    <cellStyle name="Обычный 3 11 26 5 2 2 2" xfId="11009"/>
    <cellStyle name="Обычный 3 11 26 5 2 3" xfId="11010"/>
    <cellStyle name="Обычный 3 11 26 5 3" xfId="11011"/>
    <cellStyle name="Обычный 3 11 26 5 3 2" xfId="11012"/>
    <cellStyle name="Обычный 3 11 26 5 4" xfId="11013"/>
    <cellStyle name="Обычный 3 11 26 6" xfId="11014"/>
    <cellStyle name="Обычный 3 11 26 6 2" xfId="11015"/>
    <cellStyle name="Обычный 3 11 26 6 2 2" xfId="11016"/>
    <cellStyle name="Обычный 3 11 26 6 3" xfId="11017"/>
    <cellStyle name="Обычный 3 11 26 7" xfId="11018"/>
    <cellStyle name="Обычный 3 11 26 7 2" xfId="11019"/>
    <cellStyle name="Обычный 3 11 26 8" xfId="11020"/>
    <cellStyle name="Обычный 3 11 27" xfId="11021"/>
    <cellStyle name="Обычный 3 11 27 2" xfId="11022"/>
    <cellStyle name="Обычный 3 11 27 2 2" xfId="11023"/>
    <cellStyle name="Обычный 3 11 27 2 2 2" xfId="11024"/>
    <cellStyle name="Обычный 3 11 27 2 2 2 2" xfId="11025"/>
    <cellStyle name="Обычный 3 11 27 2 2 2 2 2" xfId="11026"/>
    <cellStyle name="Обычный 3 11 27 2 2 2 2 2 2" xfId="11027"/>
    <cellStyle name="Обычный 3 11 27 2 2 2 2 3" xfId="11028"/>
    <cellStyle name="Обычный 3 11 27 2 2 2 3" xfId="11029"/>
    <cellStyle name="Обычный 3 11 27 2 2 2 3 2" xfId="11030"/>
    <cellStyle name="Обычный 3 11 27 2 2 2 4" xfId="11031"/>
    <cellStyle name="Обычный 3 11 27 2 2 3" xfId="11032"/>
    <cellStyle name="Обычный 3 11 27 2 2 3 2" xfId="11033"/>
    <cellStyle name="Обычный 3 11 27 2 2 3 2 2" xfId="11034"/>
    <cellStyle name="Обычный 3 11 27 2 2 3 3" xfId="11035"/>
    <cellStyle name="Обычный 3 11 27 2 2 4" xfId="11036"/>
    <cellStyle name="Обычный 3 11 27 2 2 4 2" xfId="11037"/>
    <cellStyle name="Обычный 3 11 27 2 2 5" xfId="11038"/>
    <cellStyle name="Обычный 3 11 27 2 3" xfId="11039"/>
    <cellStyle name="Обычный 3 11 27 2 3 2" xfId="11040"/>
    <cellStyle name="Обычный 3 11 27 2 3 2 2" xfId="11041"/>
    <cellStyle name="Обычный 3 11 27 2 3 2 2 2" xfId="11042"/>
    <cellStyle name="Обычный 3 11 27 2 3 2 2 2 2" xfId="11043"/>
    <cellStyle name="Обычный 3 11 27 2 3 2 2 3" xfId="11044"/>
    <cellStyle name="Обычный 3 11 27 2 3 2 3" xfId="11045"/>
    <cellStyle name="Обычный 3 11 27 2 3 2 3 2" xfId="11046"/>
    <cellStyle name="Обычный 3 11 27 2 3 2 4" xfId="11047"/>
    <cellStyle name="Обычный 3 11 27 2 3 3" xfId="11048"/>
    <cellStyle name="Обычный 3 11 27 2 3 3 2" xfId="11049"/>
    <cellStyle name="Обычный 3 11 27 2 3 3 2 2" xfId="11050"/>
    <cellStyle name="Обычный 3 11 27 2 3 3 3" xfId="11051"/>
    <cellStyle name="Обычный 3 11 27 2 3 4" xfId="11052"/>
    <cellStyle name="Обычный 3 11 27 2 3 4 2" xfId="11053"/>
    <cellStyle name="Обычный 3 11 27 2 3 5" xfId="11054"/>
    <cellStyle name="Обычный 3 11 27 2 4" xfId="11055"/>
    <cellStyle name="Обычный 3 11 27 2 4 2" xfId="11056"/>
    <cellStyle name="Обычный 3 11 27 2 4 2 2" xfId="11057"/>
    <cellStyle name="Обычный 3 11 27 2 4 2 2 2" xfId="11058"/>
    <cellStyle name="Обычный 3 11 27 2 4 2 3" xfId="11059"/>
    <cellStyle name="Обычный 3 11 27 2 4 3" xfId="11060"/>
    <cellStyle name="Обычный 3 11 27 2 4 3 2" xfId="11061"/>
    <cellStyle name="Обычный 3 11 27 2 4 4" xfId="11062"/>
    <cellStyle name="Обычный 3 11 27 2 5" xfId="11063"/>
    <cellStyle name="Обычный 3 11 27 2 5 2" xfId="11064"/>
    <cellStyle name="Обычный 3 11 27 2 5 2 2" xfId="11065"/>
    <cellStyle name="Обычный 3 11 27 2 5 3" xfId="11066"/>
    <cellStyle name="Обычный 3 11 27 2 6" xfId="11067"/>
    <cellStyle name="Обычный 3 11 27 2 6 2" xfId="11068"/>
    <cellStyle name="Обычный 3 11 27 2 7" xfId="11069"/>
    <cellStyle name="Обычный 3 11 27 3" xfId="11070"/>
    <cellStyle name="Обычный 3 11 27 3 2" xfId="11071"/>
    <cellStyle name="Обычный 3 11 27 3 2 2" xfId="11072"/>
    <cellStyle name="Обычный 3 11 27 3 2 2 2" xfId="11073"/>
    <cellStyle name="Обычный 3 11 27 3 2 2 2 2" xfId="11074"/>
    <cellStyle name="Обычный 3 11 27 3 2 2 3" xfId="11075"/>
    <cellStyle name="Обычный 3 11 27 3 2 3" xfId="11076"/>
    <cellStyle name="Обычный 3 11 27 3 2 3 2" xfId="11077"/>
    <cellStyle name="Обычный 3 11 27 3 2 4" xfId="11078"/>
    <cellStyle name="Обычный 3 11 27 3 3" xfId="11079"/>
    <cellStyle name="Обычный 3 11 27 3 3 2" xfId="11080"/>
    <cellStyle name="Обычный 3 11 27 3 3 2 2" xfId="11081"/>
    <cellStyle name="Обычный 3 11 27 3 3 3" xfId="11082"/>
    <cellStyle name="Обычный 3 11 27 3 4" xfId="11083"/>
    <cellStyle name="Обычный 3 11 27 3 4 2" xfId="11084"/>
    <cellStyle name="Обычный 3 11 27 3 5" xfId="11085"/>
    <cellStyle name="Обычный 3 11 27 4" xfId="11086"/>
    <cellStyle name="Обычный 3 11 27 4 2" xfId="11087"/>
    <cellStyle name="Обычный 3 11 27 4 2 2" xfId="11088"/>
    <cellStyle name="Обычный 3 11 27 4 2 2 2" xfId="11089"/>
    <cellStyle name="Обычный 3 11 27 4 2 2 2 2" xfId="11090"/>
    <cellStyle name="Обычный 3 11 27 4 2 2 3" xfId="11091"/>
    <cellStyle name="Обычный 3 11 27 4 2 3" xfId="11092"/>
    <cellStyle name="Обычный 3 11 27 4 2 3 2" xfId="11093"/>
    <cellStyle name="Обычный 3 11 27 4 2 4" xfId="11094"/>
    <cellStyle name="Обычный 3 11 27 4 3" xfId="11095"/>
    <cellStyle name="Обычный 3 11 27 4 3 2" xfId="11096"/>
    <cellStyle name="Обычный 3 11 27 4 3 2 2" xfId="11097"/>
    <cellStyle name="Обычный 3 11 27 4 3 3" xfId="11098"/>
    <cellStyle name="Обычный 3 11 27 4 4" xfId="11099"/>
    <cellStyle name="Обычный 3 11 27 4 4 2" xfId="11100"/>
    <cellStyle name="Обычный 3 11 27 4 5" xfId="11101"/>
    <cellStyle name="Обычный 3 11 27 5" xfId="11102"/>
    <cellStyle name="Обычный 3 11 27 5 2" xfId="11103"/>
    <cellStyle name="Обычный 3 11 27 5 2 2" xfId="11104"/>
    <cellStyle name="Обычный 3 11 27 5 2 2 2" xfId="11105"/>
    <cellStyle name="Обычный 3 11 27 5 2 3" xfId="11106"/>
    <cellStyle name="Обычный 3 11 27 5 3" xfId="11107"/>
    <cellStyle name="Обычный 3 11 27 5 3 2" xfId="11108"/>
    <cellStyle name="Обычный 3 11 27 5 4" xfId="11109"/>
    <cellStyle name="Обычный 3 11 27 6" xfId="11110"/>
    <cellStyle name="Обычный 3 11 27 6 2" xfId="11111"/>
    <cellStyle name="Обычный 3 11 27 6 2 2" xfId="11112"/>
    <cellStyle name="Обычный 3 11 27 6 3" xfId="11113"/>
    <cellStyle name="Обычный 3 11 27 7" xfId="11114"/>
    <cellStyle name="Обычный 3 11 27 7 2" xfId="11115"/>
    <cellStyle name="Обычный 3 11 27 8" xfId="11116"/>
    <cellStyle name="Обычный 3 11 28" xfId="11117"/>
    <cellStyle name="Обычный 3 11 28 2" xfId="11118"/>
    <cellStyle name="Обычный 3 11 28 2 2" xfId="11119"/>
    <cellStyle name="Обычный 3 11 28 2 2 2" xfId="11120"/>
    <cellStyle name="Обычный 3 11 28 2 2 2 2" xfId="11121"/>
    <cellStyle name="Обычный 3 11 28 2 2 2 2 2" xfId="11122"/>
    <cellStyle name="Обычный 3 11 28 2 2 2 2 2 2" xfId="11123"/>
    <cellStyle name="Обычный 3 11 28 2 2 2 2 3" xfId="11124"/>
    <cellStyle name="Обычный 3 11 28 2 2 2 3" xfId="11125"/>
    <cellStyle name="Обычный 3 11 28 2 2 2 3 2" xfId="11126"/>
    <cellStyle name="Обычный 3 11 28 2 2 2 4" xfId="11127"/>
    <cellStyle name="Обычный 3 11 28 2 2 3" xfId="11128"/>
    <cellStyle name="Обычный 3 11 28 2 2 3 2" xfId="11129"/>
    <cellStyle name="Обычный 3 11 28 2 2 3 2 2" xfId="11130"/>
    <cellStyle name="Обычный 3 11 28 2 2 3 3" xfId="11131"/>
    <cellStyle name="Обычный 3 11 28 2 2 4" xfId="11132"/>
    <cellStyle name="Обычный 3 11 28 2 2 4 2" xfId="11133"/>
    <cellStyle name="Обычный 3 11 28 2 2 5" xfId="11134"/>
    <cellStyle name="Обычный 3 11 28 2 3" xfId="11135"/>
    <cellStyle name="Обычный 3 11 28 2 3 2" xfId="11136"/>
    <cellStyle name="Обычный 3 11 28 2 3 2 2" xfId="11137"/>
    <cellStyle name="Обычный 3 11 28 2 3 2 2 2" xfId="11138"/>
    <cellStyle name="Обычный 3 11 28 2 3 2 2 2 2" xfId="11139"/>
    <cellStyle name="Обычный 3 11 28 2 3 2 2 3" xfId="11140"/>
    <cellStyle name="Обычный 3 11 28 2 3 2 3" xfId="11141"/>
    <cellStyle name="Обычный 3 11 28 2 3 2 3 2" xfId="11142"/>
    <cellStyle name="Обычный 3 11 28 2 3 2 4" xfId="11143"/>
    <cellStyle name="Обычный 3 11 28 2 3 3" xfId="11144"/>
    <cellStyle name="Обычный 3 11 28 2 3 3 2" xfId="11145"/>
    <cellStyle name="Обычный 3 11 28 2 3 3 2 2" xfId="11146"/>
    <cellStyle name="Обычный 3 11 28 2 3 3 3" xfId="11147"/>
    <cellStyle name="Обычный 3 11 28 2 3 4" xfId="11148"/>
    <cellStyle name="Обычный 3 11 28 2 3 4 2" xfId="11149"/>
    <cellStyle name="Обычный 3 11 28 2 3 5" xfId="11150"/>
    <cellStyle name="Обычный 3 11 28 2 4" xfId="11151"/>
    <cellStyle name="Обычный 3 11 28 2 4 2" xfId="11152"/>
    <cellStyle name="Обычный 3 11 28 2 4 2 2" xfId="11153"/>
    <cellStyle name="Обычный 3 11 28 2 4 2 2 2" xfId="11154"/>
    <cellStyle name="Обычный 3 11 28 2 4 2 3" xfId="11155"/>
    <cellStyle name="Обычный 3 11 28 2 4 3" xfId="11156"/>
    <cellStyle name="Обычный 3 11 28 2 4 3 2" xfId="11157"/>
    <cellStyle name="Обычный 3 11 28 2 4 4" xfId="11158"/>
    <cellStyle name="Обычный 3 11 28 2 5" xfId="11159"/>
    <cellStyle name="Обычный 3 11 28 2 5 2" xfId="11160"/>
    <cellStyle name="Обычный 3 11 28 2 5 2 2" xfId="11161"/>
    <cellStyle name="Обычный 3 11 28 2 5 3" xfId="11162"/>
    <cellStyle name="Обычный 3 11 28 2 6" xfId="11163"/>
    <cellStyle name="Обычный 3 11 28 2 6 2" xfId="11164"/>
    <cellStyle name="Обычный 3 11 28 2 7" xfId="11165"/>
    <cellStyle name="Обычный 3 11 28 3" xfId="11166"/>
    <cellStyle name="Обычный 3 11 28 3 2" xfId="11167"/>
    <cellStyle name="Обычный 3 11 28 3 2 2" xfId="11168"/>
    <cellStyle name="Обычный 3 11 28 3 2 2 2" xfId="11169"/>
    <cellStyle name="Обычный 3 11 28 3 2 2 2 2" xfId="11170"/>
    <cellStyle name="Обычный 3 11 28 3 2 2 3" xfId="11171"/>
    <cellStyle name="Обычный 3 11 28 3 2 3" xfId="11172"/>
    <cellStyle name="Обычный 3 11 28 3 2 3 2" xfId="11173"/>
    <cellStyle name="Обычный 3 11 28 3 2 4" xfId="11174"/>
    <cellStyle name="Обычный 3 11 28 3 3" xfId="11175"/>
    <cellStyle name="Обычный 3 11 28 3 3 2" xfId="11176"/>
    <cellStyle name="Обычный 3 11 28 3 3 2 2" xfId="11177"/>
    <cellStyle name="Обычный 3 11 28 3 3 3" xfId="11178"/>
    <cellStyle name="Обычный 3 11 28 3 4" xfId="11179"/>
    <cellStyle name="Обычный 3 11 28 3 4 2" xfId="11180"/>
    <cellStyle name="Обычный 3 11 28 3 5" xfId="11181"/>
    <cellStyle name="Обычный 3 11 28 4" xfId="11182"/>
    <cellStyle name="Обычный 3 11 28 4 2" xfId="11183"/>
    <cellStyle name="Обычный 3 11 28 4 2 2" xfId="11184"/>
    <cellStyle name="Обычный 3 11 28 4 2 2 2" xfId="11185"/>
    <cellStyle name="Обычный 3 11 28 4 2 2 2 2" xfId="11186"/>
    <cellStyle name="Обычный 3 11 28 4 2 2 3" xfId="11187"/>
    <cellStyle name="Обычный 3 11 28 4 2 3" xfId="11188"/>
    <cellStyle name="Обычный 3 11 28 4 2 3 2" xfId="11189"/>
    <cellStyle name="Обычный 3 11 28 4 2 4" xfId="11190"/>
    <cellStyle name="Обычный 3 11 28 4 3" xfId="11191"/>
    <cellStyle name="Обычный 3 11 28 4 3 2" xfId="11192"/>
    <cellStyle name="Обычный 3 11 28 4 3 2 2" xfId="11193"/>
    <cellStyle name="Обычный 3 11 28 4 3 3" xfId="11194"/>
    <cellStyle name="Обычный 3 11 28 4 4" xfId="11195"/>
    <cellStyle name="Обычный 3 11 28 4 4 2" xfId="11196"/>
    <cellStyle name="Обычный 3 11 28 4 5" xfId="11197"/>
    <cellStyle name="Обычный 3 11 28 5" xfId="11198"/>
    <cellStyle name="Обычный 3 11 28 5 2" xfId="11199"/>
    <cellStyle name="Обычный 3 11 28 5 2 2" xfId="11200"/>
    <cellStyle name="Обычный 3 11 28 5 2 2 2" xfId="11201"/>
    <cellStyle name="Обычный 3 11 28 5 2 3" xfId="11202"/>
    <cellStyle name="Обычный 3 11 28 5 3" xfId="11203"/>
    <cellStyle name="Обычный 3 11 28 5 3 2" xfId="11204"/>
    <cellStyle name="Обычный 3 11 28 5 4" xfId="11205"/>
    <cellStyle name="Обычный 3 11 28 6" xfId="11206"/>
    <cellStyle name="Обычный 3 11 28 6 2" xfId="11207"/>
    <cellStyle name="Обычный 3 11 28 6 2 2" xfId="11208"/>
    <cellStyle name="Обычный 3 11 28 6 3" xfId="11209"/>
    <cellStyle name="Обычный 3 11 28 7" xfId="11210"/>
    <cellStyle name="Обычный 3 11 28 7 2" xfId="11211"/>
    <cellStyle name="Обычный 3 11 28 8" xfId="11212"/>
    <cellStyle name="Обычный 3 11 29" xfId="11213"/>
    <cellStyle name="Обычный 3 11 29 2" xfId="11214"/>
    <cellStyle name="Обычный 3 11 29 2 2" xfId="11215"/>
    <cellStyle name="Обычный 3 11 29 2 2 2" xfId="11216"/>
    <cellStyle name="Обычный 3 11 29 2 2 2 2" xfId="11217"/>
    <cellStyle name="Обычный 3 11 29 2 2 2 2 2" xfId="11218"/>
    <cellStyle name="Обычный 3 11 29 2 2 2 2 2 2" xfId="11219"/>
    <cellStyle name="Обычный 3 11 29 2 2 2 2 3" xfId="11220"/>
    <cellStyle name="Обычный 3 11 29 2 2 2 3" xfId="11221"/>
    <cellStyle name="Обычный 3 11 29 2 2 2 3 2" xfId="11222"/>
    <cellStyle name="Обычный 3 11 29 2 2 2 4" xfId="11223"/>
    <cellStyle name="Обычный 3 11 29 2 2 3" xfId="11224"/>
    <cellStyle name="Обычный 3 11 29 2 2 3 2" xfId="11225"/>
    <cellStyle name="Обычный 3 11 29 2 2 3 2 2" xfId="11226"/>
    <cellStyle name="Обычный 3 11 29 2 2 3 3" xfId="11227"/>
    <cellStyle name="Обычный 3 11 29 2 2 4" xfId="11228"/>
    <cellStyle name="Обычный 3 11 29 2 2 4 2" xfId="11229"/>
    <cellStyle name="Обычный 3 11 29 2 2 5" xfId="11230"/>
    <cellStyle name="Обычный 3 11 29 2 3" xfId="11231"/>
    <cellStyle name="Обычный 3 11 29 2 3 2" xfId="11232"/>
    <cellStyle name="Обычный 3 11 29 2 3 2 2" xfId="11233"/>
    <cellStyle name="Обычный 3 11 29 2 3 2 2 2" xfId="11234"/>
    <cellStyle name="Обычный 3 11 29 2 3 2 2 2 2" xfId="11235"/>
    <cellStyle name="Обычный 3 11 29 2 3 2 2 3" xfId="11236"/>
    <cellStyle name="Обычный 3 11 29 2 3 2 3" xfId="11237"/>
    <cellStyle name="Обычный 3 11 29 2 3 2 3 2" xfId="11238"/>
    <cellStyle name="Обычный 3 11 29 2 3 2 4" xfId="11239"/>
    <cellStyle name="Обычный 3 11 29 2 3 3" xfId="11240"/>
    <cellStyle name="Обычный 3 11 29 2 3 3 2" xfId="11241"/>
    <cellStyle name="Обычный 3 11 29 2 3 3 2 2" xfId="11242"/>
    <cellStyle name="Обычный 3 11 29 2 3 3 3" xfId="11243"/>
    <cellStyle name="Обычный 3 11 29 2 3 4" xfId="11244"/>
    <cellStyle name="Обычный 3 11 29 2 3 4 2" xfId="11245"/>
    <cellStyle name="Обычный 3 11 29 2 3 5" xfId="11246"/>
    <cellStyle name="Обычный 3 11 29 2 4" xfId="11247"/>
    <cellStyle name="Обычный 3 11 29 2 4 2" xfId="11248"/>
    <cellStyle name="Обычный 3 11 29 2 4 2 2" xfId="11249"/>
    <cellStyle name="Обычный 3 11 29 2 4 2 2 2" xfId="11250"/>
    <cellStyle name="Обычный 3 11 29 2 4 2 3" xfId="11251"/>
    <cellStyle name="Обычный 3 11 29 2 4 3" xfId="11252"/>
    <cellStyle name="Обычный 3 11 29 2 4 3 2" xfId="11253"/>
    <cellStyle name="Обычный 3 11 29 2 4 4" xfId="11254"/>
    <cellStyle name="Обычный 3 11 29 2 5" xfId="11255"/>
    <cellStyle name="Обычный 3 11 29 2 5 2" xfId="11256"/>
    <cellStyle name="Обычный 3 11 29 2 5 2 2" xfId="11257"/>
    <cellStyle name="Обычный 3 11 29 2 5 3" xfId="11258"/>
    <cellStyle name="Обычный 3 11 29 2 6" xfId="11259"/>
    <cellStyle name="Обычный 3 11 29 2 6 2" xfId="11260"/>
    <cellStyle name="Обычный 3 11 29 2 7" xfId="11261"/>
    <cellStyle name="Обычный 3 11 29 3" xfId="11262"/>
    <cellStyle name="Обычный 3 11 29 3 2" xfId="11263"/>
    <cellStyle name="Обычный 3 11 29 3 2 2" xfId="11264"/>
    <cellStyle name="Обычный 3 11 29 3 2 2 2" xfId="11265"/>
    <cellStyle name="Обычный 3 11 29 3 2 2 2 2" xfId="11266"/>
    <cellStyle name="Обычный 3 11 29 3 2 2 3" xfId="11267"/>
    <cellStyle name="Обычный 3 11 29 3 2 3" xfId="11268"/>
    <cellStyle name="Обычный 3 11 29 3 2 3 2" xfId="11269"/>
    <cellStyle name="Обычный 3 11 29 3 2 4" xfId="11270"/>
    <cellStyle name="Обычный 3 11 29 3 3" xfId="11271"/>
    <cellStyle name="Обычный 3 11 29 3 3 2" xfId="11272"/>
    <cellStyle name="Обычный 3 11 29 3 3 2 2" xfId="11273"/>
    <cellStyle name="Обычный 3 11 29 3 3 3" xfId="11274"/>
    <cellStyle name="Обычный 3 11 29 3 4" xfId="11275"/>
    <cellStyle name="Обычный 3 11 29 3 4 2" xfId="11276"/>
    <cellStyle name="Обычный 3 11 29 3 5" xfId="11277"/>
    <cellStyle name="Обычный 3 11 29 4" xfId="11278"/>
    <cellStyle name="Обычный 3 11 29 4 2" xfId="11279"/>
    <cellStyle name="Обычный 3 11 29 4 2 2" xfId="11280"/>
    <cellStyle name="Обычный 3 11 29 4 2 2 2" xfId="11281"/>
    <cellStyle name="Обычный 3 11 29 4 2 2 2 2" xfId="11282"/>
    <cellStyle name="Обычный 3 11 29 4 2 2 3" xfId="11283"/>
    <cellStyle name="Обычный 3 11 29 4 2 3" xfId="11284"/>
    <cellStyle name="Обычный 3 11 29 4 2 3 2" xfId="11285"/>
    <cellStyle name="Обычный 3 11 29 4 2 4" xfId="11286"/>
    <cellStyle name="Обычный 3 11 29 4 3" xfId="11287"/>
    <cellStyle name="Обычный 3 11 29 4 3 2" xfId="11288"/>
    <cellStyle name="Обычный 3 11 29 4 3 2 2" xfId="11289"/>
    <cellStyle name="Обычный 3 11 29 4 3 3" xfId="11290"/>
    <cellStyle name="Обычный 3 11 29 4 4" xfId="11291"/>
    <cellStyle name="Обычный 3 11 29 4 4 2" xfId="11292"/>
    <cellStyle name="Обычный 3 11 29 4 5" xfId="11293"/>
    <cellStyle name="Обычный 3 11 29 5" xfId="11294"/>
    <cellStyle name="Обычный 3 11 29 5 2" xfId="11295"/>
    <cellStyle name="Обычный 3 11 29 5 2 2" xfId="11296"/>
    <cellStyle name="Обычный 3 11 29 5 2 2 2" xfId="11297"/>
    <cellStyle name="Обычный 3 11 29 5 2 3" xfId="11298"/>
    <cellStyle name="Обычный 3 11 29 5 3" xfId="11299"/>
    <cellStyle name="Обычный 3 11 29 5 3 2" xfId="11300"/>
    <cellStyle name="Обычный 3 11 29 5 4" xfId="11301"/>
    <cellStyle name="Обычный 3 11 29 6" xfId="11302"/>
    <cellStyle name="Обычный 3 11 29 6 2" xfId="11303"/>
    <cellStyle name="Обычный 3 11 29 6 2 2" xfId="11304"/>
    <cellStyle name="Обычный 3 11 29 6 3" xfId="11305"/>
    <cellStyle name="Обычный 3 11 29 7" xfId="11306"/>
    <cellStyle name="Обычный 3 11 29 7 2" xfId="11307"/>
    <cellStyle name="Обычный 3 11 29 8" xfId="11308"/>
    <cellStyle name="Обычный 3 11 3" xfId="11309"/>
    <cellStyle name="Обычный 3 11 3 2" xfId="11310"/>
    <cellStyle name="Обычный 3 11 3 2 2" xfId="11311"/>
    <cellStyle name="Обычный 3 11 3 2 2 2" xfId="11312"/>
    <cellStyle name="Обычный 3 11 3 2 2 2 2" xfId="11313"/>
    <cellStyle name="Обычный 3 11 3 2 2 2 2 2" xfId="11314"/>
    <cellStyle name="Обычный 3 11 3 2 2 2 2 2 2" xfId="11315"/>
    <cellStyle name="Обычный 3 11 3 2 2 2 2 3" xfId="11316"/>
    <cellStyle name="Обычный 3 11 3 2 2 2 3" xfId="11317"/>
    <cellStyle name="Обычный 3 11 3 2 2 2 3 2" xfId="11318"/>
    <cellStyle name="Обычный 3 11 3 2 2 2 4" xfId="11319"/>
    <cellStyle name="Обычный 3 11 3 2 2 3" xfId="11320"/>
    <cellStyle name="Обычный 3 11 3 2 2 3 2" xfId="11321"/>
    <cellStyle name="Обычный 3 11 3 2 2 3 2 2" xfId="11322"/>
    <cellStyle name="Обычный 3 11 3 2 2 3 3" xfId="11323"/>
    <cellStyle name="Обычный 3 11 3 2 2 4" xfId="11324"/>
    <cellStyle name="Обычный 3 11 3 2 2 4 2" xfId="11325"/>
    <cellStyle name="Обычный 3 11 3 2 2 5" xfId="11326"/>
    <cellStyle name="Обычный 3 11 3 2 3" xfId="11327"/>
    <cellStyle name="Обычный 3 11 3 2 3 2" xfId="11328"/>
    <cellStyle name="Обычный 3 11 3 2 3 2 2" xfId="11329"/>
    <cellStyle name="Обычный 3 11 3 2 3 2 2 2" xfId="11330"/>
    <cellStyle name="Обычный 3 11 3 2 3 2 2 2 2" xfId="11331"/>
    <cellStyle name="Обычный 3 11 3 2 3 2 2 3" xfId="11332"/>
    <cellStyle name="Обычный 3 11 3 2 3 2 3" xfId="11333"/>
    <cellStyle name="Обычный 3 11 3 2 3 2 3 2" xfId="11334"/>
    <cellStyle name="Обычный 3 11 3 2 3 2 4" xfId="11335"/>
    <cellStyle name="Обычный 3 11 3 2 3 3" xfId="11336"/>
    <cellStyle name="Обычный 3 11 3 2 3 3 2" xfId="11337"/>
    <cellStyle name="Обычный 3 11 3 2 3 3 2 2" xfId="11338"/>
    <cellStyle name="Обычный 3 11 3 2 3 3 3" xfId="11339"/>
    <cellStyle name="Обычный 3 11 3 2 3 4" xfId="11340"/>
    <cellStyle name="Обычный 3 11 3 2 3 4 2" xfId="11341"/>
    <cellStyle name="Обычный 3 11 3 2 3 5" xfId="11342"/>
    <cellStyle name="Обычный 3 11 3 2 4" xfId="11343"/>
    <cellStyle name="Обычный 3 11 3 2 4 2" xfId="11344"/>
    <cellStyle name="Обычный 3 11 3 2 4 2 2" xfId="11345"/>
    <cellStyle name="Обычный 3 11 3 2 4 2 2 2" xfId="11346"/>
    <cellStyle name="Обычный 3 11 3 2 4 2 3" xfId="11347"/>
    <cellStyle name="Обычный 3 11 3 2 4 3" xfId="11348"/>
    <cellStyle name="Обычный 3 11 3 2 4 3 2" xfId="11349"/>
    <cellStyle name="Обычный 3 11 3 2 4 4" xfId="11350"/>
    <cellStyle name="Обычный 3 11 3 2 5" xfId="11351"/>
    <cellStyle name="Обычный 3 11 3 2 5 2" xfId="11352"/>
    <cellStyle name="Обычный 3 11 3 2 5 2 2" xfId="11353"/>
    <cellStyle name="Обычный 3 11 3 2 5 3" xfId="11354"/>
    <cellStyle name="Обычный 3 11 3 2 6" xfId="11355"/>
    <cellStyle name="Обычный 3 11 3 2 6 2" xfId="11356"/>
    <cellStyle name="Обычный 3 11 3 2 7" xfId="11357"/>
    <cellStyle name="Обычный 3 11 3 3" xfId="11358"/>
    <cellStyle name="Обычный 3 11 3 3 2" xfId="11359"/>
    <cellStyle name="Обычный 3 11 3 3 2 2" xfId="11360"/>
    <cellStyle name="Обычный 3 11 3 3 2 2 2" xfId="11361"/>
    <cellStyle name="Обычный 3 11 3 3 2 2 2 2" xfId="11362"/>
    <cellStyle name="Обычный 3 11 3 3 2 2 3" xfId="11363"/>
    <cellStyle name="Обычный 3 11 3 3 2 3" xfId="11364"/>
    <cellStyle name="Обычный 3 11 3 3 2 3 2" xfId="11365"/>
    <cellStyle name="Обычный 3 11 3 3 2 4" xfId="11366"/>
    <cellStyle name="Обычный 3 11 3 3 3" xfId="11367"/>
    <cellStyle name="Обычный 3 11 3 3 3 2" xfId="11368"/>
    <cellStyle name="Обычный 3 11 3 3 3 2 2" xfId="11369"/>
    <cellStyle name="Обычный 3 11 3 3 3 3" xfId="11370"/>
    <cellStyle name="Обычный 3 11 3 3 4" xfId="11371"/>
    <cellStyle name="Обычный 3 11 3 3 4 2" xfId="11372"/>
    <cellStyle name="Обычный 3 11 3 3 5" xfId="11373"/>
    <cellStyle name="Обычный 3 11 3 4" xfId="11374"/>
    <cellStyle name="Обычный 3 11 3 4 2" xfId="11375"/>
    <cellStyle name="Обычный 3 11 3 4 2 2" xfId="11376"/>
    <cellStyle name="Обычный 3 11 3 4 2 2 2" xfId="11377"/>
    <cellStyle name="Обычный 3 11 3 4 2 2 2 2" xfId="11378"/>
    <cellStyle name="Обычный 3 11 3 4 2 2 3" xfId="11379"/>
    <cellStyle name="Обычный 3 11 3 4 2 3" xfId="11380"/>
    <cellStyle name="Обычный 3 11 3 4 2 3 2" xfId="11381"/>
    <cellStyle name="Обычный 3 11 3 4 2 4" xfId="11382"/>
    <cellStyle name="Обычный 3 11 3 4 3" xfId="11383"/>
    <cellStyle name="Обычный 3 11 3 4 3 2" xfId="11384"/>
    <cellStyle name="Обычный 3 11 3 4 3 2 2" xfId="11385"/>
    <cellStyle name="Обычный 3 11 3 4 3 3" xfId="11386"/>
    <cellStyle name="Обычный 3 11 3 4 4" xfId="11387"/>
    <cellStyle name="Обычный 3 11 3 4 4 2" xfId="11388"/>
    <cellStyle name="Обычный 3 11 3 4 5" xfId="11389"/>
    <cellStyle name="Обычный 3 11 3 5" xfId="11390"/>
    <cellStyle name="Обычный 3 11 3 5 2" xfId="11391"/>
    <cellStyle name="Обычный 3 11 3 5 2 2" xfId="11392"/>
    <cellStyle name="Обычный 3 11 3 5 2 2 2" xfId="11393"/>
    <cellStyle name="Обычный 3 11 3 5 2 3" xfId="11394"/>
    <cellStyle name="Обычный 3 11 3 5 3" xfId="11395"/>
    <cellStyle name="Обычный 3 11 3 5 3 2" xfId="11396"/>
    <cellStyle name="Обычный 3 11 3 5 4" xfId="11397"/>
    <cellStyle name="Обычный 3 11 3 6" xfId="11398"/>
    <cellStyle name="Обычный 3 11 3 6 2" xfId="11399"/>
    <cellStyle name="Обычный 3 11 3 6 2 2" xfId="11400"/>
    <cellStyle name="Обычный 3 11 3 6 3" xfId="11401"/>
    <cellStyle name="Обычный 3 11 3 7" xfId="11402"/>
    <cellStyle name="Обычный 3 11 3 7 2" xfId="11403"/>
    <cellStyle name="Обычный 3 11 3 8" xfId="11404"/>
    <cellStyle name="Обычный 3 11 30" xfId="11405"/>
    <cellStyle name="Обычный 3 11 30 2" xfId="11406"/>
    <cellStyle name="Обычный 3 11 30 2 2" xfId="11407"/>
    <cellStyle name="Обычный 3 11 30 2 2 2" xfId="11408"/>
    <cellStyle name="Обычный 3 11 30 2 2 2 2" xfId="11409"/>
    <cellStyle name="Обычный 3 11 30 2 2 2 2 2" xfId="11410"/>
    <cellStyle name="Обычный 3 11 30 2 2 2 2 2 2" xfId="11411"/>
    <cellStyle name="Обычный 3 11 30 2 2 2 2 3" xfId="11412"/>
    <cellStyle name="Обычный 3 11 30 2 2 2 3" xfId="11413"/>
    <cellStyle name="Обычный 3 11 30 2 2 2 3 2" xfId="11414"/>
    <cellStyle name="Обычный 3 11 30 2 2 2 4" xfId="11415"/>
    <cellStyle name="Обычный 3 11 30 2 2 3" xfId="11416"/>
    <cellStyle name="Обычный 3 11 30 2 2 3 2" xfId="11417"/>
    <cellStyle name="Обычный 3 11 30 2 2 3 2 2" xfId="11418"/>
    <cellStyle name="Обычный 3 11 30 2 2 3 3" xfId="11419"/>
    <cellStyle name="Обычный 3 11 30 2 2 4" xfId="11420"/>
    <cellStyle name="Обычный 3 11 30 2 2 4 2" xfId="11421"/>
    <cellStyle name="Обычный 3 11 30 2 2 5" xfId="11422"/>
    <cellStyle name="Обычный 3 11 30 2 3" xfId="11423"/>
    <cellStyle name="Обычный 3 11 30 2 3 2" xfId="11424"/>
    <cellStyle name="Обычный 3 11 30 2 3 2 2" xfId="11425"/>
    <cellStyle name="Обычный 3 11 30 2 3 2 2 2" xfId="11426"/>
    <cellStyle name="Обычный 3 11 30 2 3 2 2 2 2" xfId="11427"/>
    <cellStyle name="Обычный 3 11 30 2 3 2 2 3" xfId="11428"/>
    <cellStyle name="Обычный 3 11 30 2 3 2 3" xfId="11429"/>
    <cellStyle name="Обычный 3 11 30 2 3 2 3 2" xfId="11430"/>
    <cellStyle name="Обычный 3 11 30 2 3 2 4" xfId="11431"/>
    <cellStyle name="Обычный 3 11 30 2 3 3" xfId="11432"/>
    <cellStyle name="Обычный 3 11 30 2 3 3 2" xfId="11433"/>
    <cellStyle name="Обычный 3 11 30 2 3 3 2 2" xfId="11434"/>
    <cellStyle name="Обычный 3 11 30 2 3 3 3" xfId="11435"/>
    <cellStyle name="Обычный 3 11 30 2 3 4" xfId="11436"/>
    <cellStyle name="Обычный 3 11 30 2 3 4 2" xfId="11437"/>
    <cellStyle name="Обычный 3 11 30 2 3 5" xfId="11438"/>
    <cellStyle name="Обычный 3 11 30 2 4" xfId="11439"/>
    <cellStyle name="Обычный 3 11 30 2 4 2" xfId="11440"/>
    <cellStyle name="Обычный 3 11 30 2 4 2 2" xfId="11441"/>
    <cellStyle name="Обычный 3 11 30 2 4 2 2 2" xfId="11442"/>
    <cellStyle name="Обычный 3 11 30 2 4 2 3" xfId="11443"/>
    <cellStyle name="Обычный 3 11 30 2 4 3" xfId="11444"/>
    <cellStyle name="Обычный 3 11 30 2 4 3 2" xfId="11445"/>
    <cellStyle name="Обычный 3 11 30 2 4 4" xfId="11446"/>
    <cellStyle name="Обычный 3 11 30 2 5" xfId="11447"/>
    <cellStyle name="Обычный 3 11 30 2 5 2" xfId="11448"/>
    <cellStyle name="Обычный 3 11 30 2 5 2 2" xfId="11449"/>
    <cellStyle name="Обычный 3 11 30 2 5 3" xfId="11450"/>
    <cellStyle name="Обычный 3 11 30 2 6" xfId="11451"/>
    <cellStyle name="Обычный 3 11 30 2 6 2" xfId="11452"/>
    <cellStyle name="Обычный 3 11 30 2 7" xfId="11453"/>
    <cellStyle name="Обычный 3 11 30 3" xfId="11454"/>
    <cellStyle name="Обычный 3 11 30 3 2" xfId="11455"/>
    <cellStyle name="Обычный 3 11 30 3 2 2" xfId="11456"/>
    <cellStyle name="Обычный 3 11 30 3 2 2 2" xfId="11457"/>
    <cellStyle name="Обычный 3 11 30 3 2 2 2 2" xfId="11458"/>
    <cellStyle name="Обычный 3 11 30 3 2 2 3" xfId="11459"/>
    <cellStyle name="Обычный 3 11 30 3 2 3" xfId="11460"/>
    <cellStyle name="Обычный 3 11 30 3 2 3 2" xfId="11461"/>
    <cellStyle name="Обычный 3 11 30 3 2 4" xfId="11462"/>
    <cellStyle name="Обычный 3 11 30 3 3" xfId="11463"/>
    <cellStyle name="Обычный 3 11 30 3 3 2" xfId="11464"/>
    <cellStyle name="Обычный 3 11 30 3 3 2 2" xfId="11465"/>
    <cellStyle name="Обычный 3 11 30 3 3 3" xfId="11466"/>
    <cellStyle name="Обычный 3 11 30 3 4" xfId="11467"/>
    <cellStyle name="Обычный 3 11 30 3 4 2" xfId="11468"/>
    <cellStyle name="Обычный 3 11 30 3 5" xfId="11469"/>
    <cellStyle name="Обычный 3 11 30 4" xfId="11470"/>
    <cellStyle name="Обычный 3 11 30 4 2" xfId="11471"/>
    <cellStyle name="Обычный 3 11 30 4 2 2" xfId="11472"/>
    <cellStyle name="Обычный 3 11 30 4 2 2 2" xfId="11473"/>
    <cellStyle name="Обычный 3 11 30 4 2 2 2 2" xfId="11474"/>
    <cellStyle name="Обычный 3 11 30 4 2 2 3" xfId="11475"/>
    <cellStyle name="Обычный 3 11 30 4 2 3" xfId="11476"/>
    <cellStyle name="Обычный 3 11 30 4 2 3 2" xfId="11477"/>
    <cellStyle name="Обычный 3 11 30 4 2 4" xfId="11478"/>
    <cellStyle name="Обычный 3 11 30 4 3" xfId="11479"/>
    <cellStyle name="Обычный 3 11 30 4 3 2" xfId="11480"/>
    <cellStyle name="Обычный 3 11 30 4 3 2 2" xfId="11481"/>
    <cellStyle name="Обычный 3 11 30 4 3 3" xfId="11482"/>
    <cellStyle name="Обычный 3 11 30 4 4" xfId="11483"/>
    <cellStyle name="Обычный 3 11 30 4 4 2" xfId="11484"/>
    <cellStyle name="Обычный 3 11 30 4 5" xfId="11485"/>
    <cellStyle name="Обычный 3 11 30 5" xfId="11486"/>
    <cellStyle name="Обычный 3 11 30 5 2" xfId="11487"/>
    <cellStyle name="Обычный 3 11 30 5 2 2" xfId="11488"/>
    <cellStyle name="Обычный 3 11 30 5 2 2 2" xfId="11489"/>
    <cellStyle name="Обычный 3 11 30 5 2 3" xfId="11490"/>
    <cellStyle name="Обычный 3 11 30 5 3" xfId="11491"/>
    <cellStyle name="Обычный 3 11 30 5 3 2" xfId="11492"/>
    <cellStyle name="Обычный 3 11 30 5 4" xfId="11493"/>
    <cellStyle name="Обычный 3 11 30 6" xfId="11494"/>
    <cellStyle name="Обычный 3 11 30 6 2" xfId="11495"/>
    <cellStyle name="Обычный 3 11 30 6 2 2" xfId="11496"/>
    <cellStyle name="Обычный 3 11 30 6 3" xfId="11497"/>
    <cellStyle name="Обычный 3 11 30 7" xfId="11498"/>
    <cellStyle name="Обычный 3 11 30 7 2" xfId="11499"/>
    <cellStyle name="Обычный 3 11 30 8" xfId="11500"/>
    <cellStyle name="Обычный 3 11 31" xfId="11501"/>
    <cellStyle name="Обычный 3 11 31 2" xfId="11502"/>
    <cellStyle name="Обычный 3 11 31 2 2" xfId="11503"/>
    <cellStyle name="Обычный 3 11 31 2 2 2" xfId="11504"/>
    <cellStyle name="Обычный 3 11 31 2 2 2 2" xfId="11505"/>
    <cellStyle name="Обычный 3 11 31 2 2 2 2 2" xfId="11506"/>
    <cellStyle name="Обычный 3 11 31 2 2 2 2 2 2" xfId="11507"/>
    <cellStyle name="Обычный 3 11 31 2 2 2 2 3" xfId="11508"/>
    <cellStyle name="Обычный 3 11 31 2 2 2 3" xfId="11509"/>
    <cellStyle name="Обычный 3 11 31 2 2 2 3 2" xfId="11510"/>
    <cellStyle name="Обычный 3 11 31 2 2 2 4" xfId="11511"/>
    <cellStyle name="Обычный 3 11 31 2 2 3" xfId="11512"/>
    <cellStyle name="Обычный 3 11 31 2 2 3 2" xfId="11513"/>
    <cellStyle name="Обычный 3 11 31 2 2 3 2 2" xfId="11514"/>
    <cellStyle name="Обычный 3 11 31 2 2 3 3" xfId="11515"/>
    <cellStyle name="Обычный 3 11 31 2 2 4" xfId="11516"/>
    <cellStyle name="Обычный 3 11 31 2 2 4 2" xfId="11517"/>
    <cellStyle name="Обычный 3 11 31 2 2 5" xfId="11518"/>
    <cellStyle name="Обычный 3 11 31 2 3" xfId="11519"/>
    <cellStyle name="Обычный 3 11 31 2 3 2" xfId="11520"/>
    <cellStyle name="Обычный 3 11 31 2 3 2 2" xfId="11521"/>
    <cellStyle name="Обычный 3 11 31 2 3 2 2 2" xfId="11522"/>
    <cellStyle name="Обычный 3 11 31 2 3 2 2 2 2" xfId="11523"/>
    <cellStyle name="Обычный 3 11 31 2 3 2 2 3" xfId="11524"/>
    <cellStyle name="Обычный 3 11 31 2 3 2 3" xfId="11525"/>
    <cellStyle name="Обычный 3 11 31 2 3 2 3 2" xfId="11526"/>
    <cellStyle name="Обычный 3 11 31 2 3 2 4" xfId="11527"/>
    <cellStyle name="Обычный 3 11 31 2 3 3" xfId="11528"/>
    <cellStyle name="Обычный 3 11 31 2 3 3 2" xfId="11529"/>
    <cellStyle name="Обычный 3 11 31 2 3 3 2 2" xfId="11530"/>
    <cellStyle name="Обычный 3 11 31 2 3 3 3" xfId="11531"/>
    <cellStyle name="Обычный 3 11 31 2 3 4" xfId="11532"/>
    <cellStyle name="Обычный 3 11 31 2 3 4 2" xfId="11533"/>
    <cellStyle name="Обычный 3 11 31 2 3 5" xfId="11534"/>
    <cellStyle name="Обычный 3 11 31 2 4" xfId="11535"/>
    <cellStyle name="Обычный 3 11 31 2 4 2" xfId="11536"/>
    <cellStyle name="Обычный 3 11 31 2 4 2 2" xfId="11537"/>
    <cellStyle name="Обычный 3 11 31 2 4 2 2 2" xfId="11538"/>
    <cellStyle name="Обычный 3 11 31 2 4 2 3" xfId="11539"/>
    <cellStyle name="Обычный 3 11 31 2 4 3" xfId="11540"/>
    <cellStyle name="Обычный 3 11 31 2 4 3 2" xfId="11541"/>
    <cellStyle name="Обычный 3 11 31 2 4 4" xfId="11542"/>
    <cellStyle name="Обычный 3 11 31 2 5" xfId="11543"/>
    <cellStyle name="Обычный 3 11 31 2 5 2" xfId="11544"/>
    <cellStyle name="Обычный 3 11 31 2 5 2 2" xfId="11545"/>
    <cellStyle name="Обычный 3 11 31 2 5 3" xfId="11546"/>
    <cellStyle name="Обычный 3 11 31 2 6" xfId="11547"/>
    <cellStyle name="Обычный 3 11 31 2 6 2" xfId="11548"/>
    <cellStyle name="Обычный 3 11 31 2 7" xfId="11549"/>
    <cellStyle name="Обычный 3 11 31 3" xfId="11550"/>
    <cellStyle name="Обычный 3 11 31 3 2" xfId="11551"/>
    <cellStyle name="Обычный 3 11 31 3 2 2" xfId="11552"/>
    <cellStyle name="Обычный 3 11 31 3 2 2 2" xfId="11553"/>
    <cellStyle name="Обычный 3 11 31 3 2 2 2 2" xfId="11554"/>
    <cellStyle name="Обычный 3 11 31 3 2 2 3" xfId="11555"/>
    <cellStyle name="Обычный 3 11 31 3 2 3" xfId="11556"/>
    <cellStyle name="Обычный 3 11 31 3 2 3 2" xfId="11557"/>
    <cellStyle name="Обычный 3 11 31 3 2 4" xfId="11558"/>
    <cellStyle name="Обычный 3 11 31 3 3" xfId="11559"/>
    <cellStyle name="Обычный 3 11 31 3 3 2" xfId="11560"/>
    <cellStyle name="Обычный 3 11 31 3 3 2 2" xfId="11561"/>
    <cellStyle name="Обычный 3 11 31 3 3 3" xfId="11562"/>
    <cellStyle name="Обычный 3 11 31 3 4" xfId="11563"/>
    <cellStyle name="Обычный 3 11 31 3 4 2" xfId="11564"/>
    <cellStyle name="Обычный 3 11 31 3 5" xfId="11565"/>
    <cellStyle name="Обычный 3 11 31 4" xfId="11566"/>
    <cellStyle name="Обычный 3 11 31 4 2" xfId="11567"/>
    <cellStyle name="Обычный 3 11 31 4 2 2" xfId="11568"/>
    <cellStyle name="Обычный 3 11 31 4 2 2 2" xfId="11569"/>
    <cellStyle name="Обычный 3 11 31 4 2 2 2 2" xfId="11570"/>
    <cellStyle name="Обычный 3 11 31 4 2 2 3" xfId="11571"/>
    <cellStyle name="Обычный 3 11 31 4 2 3" xfId="11572"/>
    <cellStyle name="Обычный 3 11 31 4 2 3 2" xfId="11573"/>
    <cellStyle name="Обычный 3 11 31 4 2 4" xfId="11574"/>
    <cellStyle name="Обычный 3 11 31 4 3" xfId="11575"/>
    <cellStyle name="Обычный 3 11 31 4 3 2" xfId="11576"/>
    <cellStyle name="Обычный 3 11 31 4 3 2 2" xfId="11577"/>
    <cellStyle name="Обычный 3 11 31 4 3 3" xfId="11578"/>
    <cellStyle name="Обычный 3 11 31 4 4" xfId="11579"/>
    <cellStyle name="Обычный 3 11 31 4 4 2" xfId="11580"/>
    <cellStyle name="Обычный 3 11 31 4 5" xfId="11581"/>
    <cellStyle name="Обычный 3 11 31 5" xfId="11582"/>
    <cellStyle name="Обычный 3 11 31 5 2" xfId="11583"/>
    <cellStyle name="Обычный 3 11 31 5 2 2" xfId="11584"/>
    <cellStyle name="Обычный 3 11 31 5 2 2 2" xfId="11585"/>
    <cellStyle name="Обычный 3 11 31 5 2 3" xfId="11586"/>
    <cellStyle name="Обычный 3 11 31 5 3" xfId="11587"/>
    <cellStyle name="Обычный 3 11 31 5 3 2" xfId="11588"/>
    <cellStyle name="Обычный 3 11 31 5 4" xfId="11589"/>
    <cellStyle name="Обычный 3 11 31 6" xfId="11590"/>
    <cellStyle name="Обычный 3 11 31 6 2" xfId="11591"/>
    <cellStyle name="Обычный 3 11 31 6 2 2" xfId="11592"/>
    <cellStyle name="Обычный 3 11 31 6 3" xfId="11593"/>
    <cellStyle name="Обычный 3 11 31 7" xfId="11594"/>
    <cellStyle name="Обычный 3 11 31 7 2" xfId="11595"/>
    <cellStyle name="Обычный 3 11 31 8" xfId="11596"/>
    <cellStyle name="Обычный 3 11 32" xfId="11597"/>
    <cellStyle name="Обычный 3 11 32 2" xfId="11598"/>
    <cellStyle name="Обычный 3 11 32 2 2" xfId="11599"/>
    <cellStyle name="Обычный 3 11 32 2 2 2" xfId="11600"/>
    <cellStyle name="Обычный 3 11 32 2 2 2 2" xfId="11601"/>
    <cellStyle name="Обычный 3 11 32 2 2 2 2 2" xfId="11602"/>
    <cellStyle name="Обычный 3 11 32 2 2 2 2 2 2" xfId="11603"/>
    <cellStyle name="Обычный 3 11 32 2 2 2 2 3" xfId="11604"/>
    <cellStyle name="Обычный 3 11 32 2 2 2 3" xfId="11605"/>
    <cellStyle name="Обычный 3 11 32 2 2 2 3 2" xfId="11606"/>
    <cellStyle name="Обычный 3 11 32 2 2 2 4" xfId="11607"/>
    <cellStyle name="Обычный 3 11 32 2 2 3" xfId="11608"/>
    <cellStyle name="Обычный 3 11 32 2 2 3 2" xfId="11609"/>
    <cellStyle name="Обычный 3 11 32 2 2 3 2 2" xfId="11610"/>
    <cellStyle name="Обычный 3 11 32 2 2 3 3" xfId="11611"/>
    <cellStyle name="Обычный 3 11 32 2 2 4" xfId="11612"/>
    <cellStyle name="Обычный 3 11 32 2 2 4 2" xfId="11613"/>
    <cellStyle name="Обычный 3 11 32 2 2 5" xfId="11614"/>
    <cellStyle name="Обычный 3 11 32 2 3" xfId="11615"/>
    <cellStyle name="Обычный 3 11 32 2 3 2" xfId="11616"/>
    <cellStyle name="Обычный 3 11 32 2 3 2 2" xfId="11617"/>
    <cellStyle name="Обычный 3 11 32 2 3 2 2 2" xfId="11618"/>
    <cellStyle name="Обычный 3 11 32 2 3 2 2 2 2" xfId="11619"/>
    <cellStyle name="Обычный 3 11 32 2 3 2 2 3" xfId="11620"/>
    <cellStyle name="Обычный 3 11 32 2 3 2 3" xfId="11621"/>
    <cellStyle name="Обычный 3 11 32 2 3 2 3 2" xfId="11622"/>
    <cellStyle name="Обычный 3 11 32 2 3 2 4" xfId="11623"/>
    <cellStyle name="Обычный 3 11 32 2 3 3" xfId="11624"/>
    <cellStyle name="Обычный 3 11 32 2 3 3 2" xfId="11625"/>
    <cellStyle name="Обычный 3 11 32 2 3 3 2 2" xfId="11626"/>
    <cellStyle name="Обычный 3 11 32 2 3 3 3" xfId="11627"/>
    <cellStyle name="Обычный 3 11 32 2 3 4" xfId="11628"/>
    <cellStyle name="Обычный 3 11 32 2 3 4 2" xfId="11629"/>
    <cellStyle name="Обычный 3 11 32 2 3 5" xfId="11630"/>
    <cellStyle name="Обычный 3 11 32 2 4" xfId="11631"/>
    <cellStyle name="Обычный 3 11 32 2 4 2" xfId="11632"/>
    <cellStyle name="Обычный 3 11 32 2 4 2 2" xfId="11633"/>
    <cellStyle name="Обычный 3 11 32 2 4 2 2 2" xfId="11634"/>
    <cellStyle name="Обычный 3 11 32 2 4 2 3" xfId="11635"/>
    <cellStyle name="Обычный 3 11 32 2 4 3" xfId="11636"/>
    <cellStyle name="Обычный 3 11 32 2 4 3 2" xfId="11637"/>
    <cellStyle name="Обычный 3 11 32 2 4 4" xfId="11638"/>
    <cellStyle name="Обычный 3 11 32 2 5" xfId="11639"/>
    <cellStyle name="Обычный 3 11 32 2 5 2" xfId="11640"/>
    <cellStyle name="Обычный 3 11 32 2 5 2 2" xfId="11641"/>
    <cellStyle name="Обычный 3 11 32 2 5 3" xfId="11642"/>
    <cellStyle name="Обычный 3 11 32 2 6" xfId="11643"/>
    <cellStyle name="Обычный 3 11 32 2 6 2" xfId="11644"/>
    <cellStyle name="Обычный 3 11 32 2 7" xfId="11645"/>
    <cellStyle name="Обычный 3 11 32 3" xfId="11646"/>
    <cellStyle name="Обычный 3 11 32 3 2" xfId="11647"/>
    <cellStyle name="Обычный 3 11 32 3 2 2" xfId="11648"/>
    <cellStyle name="Обычный 3 11 32 3 2 2 2" xfId="11649"/>
    <cellStyle name="Обычный 3 11 32 3 2 2 2 2" xfId="11650"/>
    <cellStyle name="Обычный 3 11 32 3 2 2 3" xfId="11651"/>
    <cellStyle name="Обычный 3 11 32 3 2 3" xfId="11652"/>
    <cellStyle name="Обычный 3 11 32 3 2 3 2" xfId="11653"/>
    <cellStyle name="Обычный 3 11 32 3 2 4" xfId="11654"/>
    <cellStyle name="Обычный 3 11 32 3 3" xfId="11655"/>
    <cellStyle name="Обычный 3 11 32 3 3 2" xfId="11656"/>
    <cellStyle name="Обычный 3 11 32 3 3 2 2" xfId="11657"/>
    <cellStyle name="Обычный 3 11 32 3 3 3" xfId="11658"/>
    <cellStyle name="Обычный 3 11 32 3 4" xfId="11659"/>
    <cellStyle name="Обычный 3 11 32 3 4 2" xfId="11660"/>
    <cellStyle name="Обычный 3 11 32 3 5" xfId="11661"/>
    <cellStyle name="Обычный 3 11 32 4" xfId="11662"/>
    <cellStyle name="Обычный 3 11 32 4 2" xfId="11663"/>
    <cellStyle name="Обычный 3 11 32 4 2 2" xfId="11664"/>
    <cellStyle name="Обычный 3 11 32 4 2 2 2" xfId="11665"/>
    <cellStyle name="Обычный 3 11 32 4 2 2 2 2" xfId="11666"/>
    <cellStyle name="Обычный 3 11 32 4 2 2 3" xfId="11667"/>
    <cellStyle name="Обычный 3 11 32 4 2 3" xfId="11668"/>
    <cellStyle name="Обычный 3 11 32 4 2 3 2" xfId="11669"/>
    <cellStyle name="Обычный 3 11 32 4 2 4" xfId="11670"/>
    <cellStyle name="Обычный 3 11 32 4 3" xfId="11671"/>
    <cellStyle name="Обычный 3 11 32 4 3 2" xfId="11672"/>
    <cellStyle name="Обычный 3 11 32 4 3 2 2" xfId="11673"/>
    <cellStyle name="Обычный 3 11 32 4 3 3" xfId="11674"/>
    <cellStyle name="Обычный 3 11 32 4 4" xfId="11675"/>
    <cellStyle name="Обычный 3 11 32 4 4 2" xfId="11676"/>
    <cellStyle name="Обычный 3 11 32 4 5" xfId="11677"/>
    <cellStyle name="Обычный 3 11 32 5" xfId="11678"/>
    <cellStyle name="Обычный 3 11 32 5 2" xfId="11679"/>
    <cellStyle name="Обычный 3 11 32 5 2 2" xfId="11680"/>
    <cellStyle name="Обычный 3 11 32 5 2 2 2" xfId="11681"/>
    <cellStyle name="Обычный 3 11 32 5 2 3" xfId="11682"/>
    <cellStyle name="Обычный 3 11 32 5 3" xfId="11683"/>
    <cellStyle name="Обычный 3 11 32 5 3 2" xfId="11684"/>
    <cellStyle name="Обычный 3 11 32 5 4" xfId="11685"/>
    <cellStyle name="Обычный 3 11 32 6" xfId="11686"/>
    <cellStyle name="Обычный 3 11 32 6 2" xfId="11687"/>
    <cellStyle name="Обычный 3 11 32 6 2 2" xfId="11688"/>
    <cellStyle name="Обычный 3 11 32 6 3" xfId="11689"/>
    <cellStyle name="Обычный 3 11 32 7" xfId="11690"/>
    <cellStyle name="Обычный 3 11 32 7 2" xfId="11691"/>
    <cellStyle name="Обычный 3 11 32 8" xfId="11692"/>
    <cellStyle name="Обычный 3 11 33" xfId="11693"/>
    <cellStyle name="Обычный 3 11 33 2" xfId="11694"/>
    <cellStyle name="Обычный 3 11 33 2 2" xfId="11695"/>
    <cellStyle name="Обычный 3 11 33 2 2 2" xfId="11696"/>
    <cellStyle name="Обычный 3 11 33 2 2 2 2" xfId="11697"/>
    <cellStyle name="Обычный 3 11 33 2 2 2 2 2" xfId="11698"/>
    <cellStyle name="Обычный 3 11 33 2 2 2 2 2 2" xfId="11699"/>
    <cellStyle name="Обычный 3 11 33 2 2 2 2 3" xfId="11700"/>
    <cellStyle name="Обычный 3 11 33 2 2 2 3" xfId="11701"/>
    <cellStyle name="Обычный 3 11 33 2 2 2 3 2" xfId="11702"/>
    <cellStyle name="Обычный 3 11 33 2 2 2 4" xfId="11703"/>
    <cellStyle name="Обычный 3 11 33 2 2 3" xfId="11704"/>
    <cellStyle name="Обычный 3 11 33 2 2 3 2" xfId="11705"/>
    <cellStyle name="Обычный 3 11 33 2 2 3 2 2" xfId="11706"/>
    <cellStyle name="Обычный 3 11 33 2 2 3 3" xfId="11707"/>
    <cellStyle name="Обычный 3 11 33 2 2 4" xfId="11708"/>
    <cellStyle name="Обычный 3 11 33 2 2 4 2" xfId="11709"/>
    <cellStyle name="Обычный 3 11 33 2 2 5" xfId="11710"/>
    <cellStyle name="Обычный 3 11 33 2 3" xfId="11711"/>
    <cellStyle name="Обычный 3 11 33 2 3 2" xfId="11712"/>
    <cellStyle name="Обычный 3 11 33 2 3 2 2" xfId="11713"/>
    <cellStyle name="Обычный 3 11 33 2 3 2 2 2" xfId="11714"/>
    <cellStyle name="Обычный 3 11 33 2 3 2 2 2 2" xfId="11715"/>
    <cellStyle name="Обычный 3 11 33 2 3 2 2 3" xfId="11716"/>
    <cellStyle name="Обычный 3 11 33 2 3 2 3" xfId="11717"/>
    <cellStyle name="Обычный 3 11 33 2 3 2 3 2" xfId="11718"/>
    <cellStyle name="Обычный 3 11 33 2 3 2 4" xfId="11719"/>
    <cellStyle name="Обычный 3 11 33 2 3 3" xfId="11720"/>
    <cellStyle name="Обычный 3 11 33 2 3 3 2" xfId="11721"/>
    <cellStyle name="Обычный 3 11 33 2 3 3 2 2" xfId="11722"/>
    <cellStyle name="Обычный 3 11 33 2 3 3 3" xfId="11723"/>
    <cellStyle name="Обычный 3 11 33 2 3 4" xfId="11724"/>
    <cellStyle name="Обычный 3 11 33 2 3 4 2" xfId="11725"/>
    <cellStyle name="Обычный 3 11 33 2 3 5" xfId="11726"/>
    <cellStyle name="Обычный 3 11 33 2 4" xfId="11727"/>
    <cellStyle name="Обычный 3 11 33 2 4 2" xfId="11728"/>
    <cellStyle name="Обычный 3 11 33 2 4 2 2" xfId="11729"/>
    <cellStyle name="Обычный 3 11 33 2 4 2 2 2" xfId="11730"/>
    <cellStyle name="Обычный 3 11 33 2 4 2 3" xfId="11731"/>
    <cellStyle name="Обычный 3 11 33 2 4 3" xfId="11732"/>
    <cellStyle name="Обычный 3 11 33 2 4 3 2" xfId="11733"/>
    <cellStyle name="Обычный 3 11 33 2 4 4" xfId="11734"/>
    <cellStyle name="Обычный 3 11 33 2 5" xfId="11735"/>
    <cellStyle name="Обычный 3 11 33 2 5 2" xfId="11736"/>
    <cellStyle name="Обычный 3 11 33 2 5 2 2" xfId="11737"/>
    <cellStyle name="Обычный 3 11 33 2 5 3" xfId="11738"/>
    <cellStyle name="Обычный 3 11 33 2 6" xfId="11739"/>
    <cellStyle name="Обычный 3 11 33 2 6 2" xfId="11740"/>
    <cellStyle name="Обычный 3 11 33 2 7" xfId="11741"/>
    <cellStyle name="Обычный 3 11 33 3" xfId="11742"/>
    <cellStyle name="Обычный 3 11 33 3 2" xfId="11743"/>
    <cellStyle name="Обычный 3 11 33 3 2 2" xfId="11744"/>
    <cellStyle name="Обычный 3 11 33 3 2 2 2" xfId="11745"/>
    <cellStyle name="Обычный 3 11 33 3 2 2 2 2" xfId="11746"/>
    <cellStyle name="Обычный 3 11 33 3 2 2 3" xfId="11747"/>
    <cellStyle name="Обычный 3 11 33 3 2 3" xfId="11748"/>
    <cellStyle name="Обычный 3 11 33 3 2 3 2" xfId="11749"/>
    <cellStyle name="Обычный 3 11 33 3 2 4" xfId="11750"/>
    <cellStyle name="Обычный 3 11 33 3 3" xfId="11751"/>
    <cellStyle name="Обычный 3 11 33 3 3 2" xfId="11752"/>
    <cellStyle name="Обычный 3 11 33 3 3 2 2" xfId="11753"/>
    <cellStyle name="Обычный 3 11 33 3 3 3" xfId="11754"/>
    <cellStyle name="Обычный 3 11 33 3 4" xfId="11755"/>
    <cellStyle name="Обычный 3 11 33 3 4 2" xfId="11756"/>
    <cellStyle name="Обычный 3 11 33 3 5" xfId="11757"/>
    <cellStyle name="Обычный 3 11 33 4" xfId="11758"/>
    <cellStyle name="Обычный 3 11 33 4 2" xfId="11759"/>
    <cellStyle name="Обычный 3 11 33 4 2 2" xfId="11760"/>
    <cellStyle name="Обычный 3 11 33 4 2 2 2" xfId="11761"/>
    <cellStyle name="Обычный 3 11 33 4 2 2 2 2" xfId="11762"/>
    <cellStyle name="Обычный 3 11 33 4 2 2 3" xfId="11763"/>
    <cellStyle name="Обычный 3 11 33 4 2 3" xfId="11764"/>
    <cellStyle name="Обычный 3 11 33 4 2 3 2" xfId="11765"/>
    <cellStyle name="Обычный 3 11 33 4 2 4" xfId="11766"/>
    <cellStyle name="Обычный 3 11 33 4 3" xfId="11767"/>
    <cellStyle name="Обычный 3 11 33 4 3 2" xfId="11768"/>
    <cellStyle name="Обычный 3 11 33 4 3 2 2" xfId="11769"/>
    <cellStyle name="Обычный 3 11 33 4 3 3" xfId="11770"/>
    <cellStyle name="Обычный 3 11 33 4 4" xfId="11771"/>
    <cellStyle name="Обычный 3 11 33 4 4 2" xfId="11772"/>
    <cellStyle name="Обычный 3 11 33 4 5" xfId="11773"/>
    <cellStyle name="Обычный 3 11 33 5" xfId="11774"/>
    <cellStyle name="Обычный 3 11 33 5 2" xfId="11775"/>
    <cellStyle name="Обычный 3 11 33 5 2 2" xfId="11776"/>
    <cellStyle name="Обычный 3 11 33 5 2 2 2" xfId="11777"/>
    <cellStyle name="Обычный 3 11 33 5 2 3" xfId="11778"/>
    <cellStyle name="Обычный 3 11 33 5 3" xfId="11779"/>
    <cellStyle name="Обычный 3 11 33 5 3 2" xfId="11780"/>
    <cellStyle name="Обычный 3 11 33 5 4" xfId="11781"/>
    <cellStyle name="Обычный 3 11 33 6" xfId="11782"/>
    <cellStyle name="Обычный 3 11 33 6 2" xfId="11783"/>
    <cellStyle name="Обычный 3 11 33 6 2 2" xfId="11784"/>
    <cellStyle name="Обычный 3 11 33 6 3" xfId="11785"/>
    <cellStyle name="Обычный 3 11 33 7" xfId="11786"/>
    <cellStyle name="Обычный 3 11 33 7 2" xfId="11787"/>
    <cellStyle name="Обычный 3 11 33 8" xfId="11788"/>
    <cellStyle name="Обычный 3 11 34" xfId="11789"/>
    <cellStyle name="Обычный 3 11 34 2" xfId="11790"/>
    <cellStyle name="Обычный 3 11 34 2 2" xfId="11791"/>
    <cellStyle name="Обычный 3 11 34 2 2 2" xfId="11792"/>
    <cellStyle name="Обычный 3 11 34 2 2 2 2" xfId="11793"/>
    <cellStyle name="Обычный 3 11 34 2 2 2 2 2" xfId="11794"/>
    <cellStyle name="Обычный 3 11 34 2 2 2 2 2 2" xfId="11795"/>
    <cellStyle name="Обычный 3 11 34 2 2 2 2 3" xfId="11796"/>
    <cellStyle name="Обычный 3 11 34 2 2 2 3" xfId="11797"/>
    <cellStyle name="Обычный 3 11 34 2 2 2 3 2" xfId="11798"/>
    <cellStyle name="Обычный 3 11 34 2 2 2 4" xfId="11799"/>
    <cellStyle name="Обычный 3 11 34 2 2 3" xfId="11800"/>
    <cellStyle name="Обычный 3 11 34 2 2 3 2" xfId="11801"/>
    <cellStyle name="Обычный 3 11 34 2 2 3 2 2" xfId="11802"/>
    <cellStyle name="Обычный 3 11 34 2 2 3 3" xfId="11803"/>
    <cellStyle name="Обычный 3 11 34 2 2 4" xfId="11804"/>
    <cellStyle name="Обычный 3 11 34 2 2 4 2" xfId="11805"/>
    <cellStyle name="Обычный 3 11 34 2 2 5" xfId="11806"/>
    <cellStyle name="Обычный 3 11 34 2 3" xfId="11807"/>
    <cellStyle name="Обычный 3 11 34 2 3 2" xfId="11808"/>
    <cellStyle name="Обычный 3 11 34 2 3 2 2" xfId="11809"/>
    <cellStyle name="Обычный 3 11 34 2 3 2 2 2" xfId="11810"/>
    <cellStyle name="Обычный 3 11 34 2 3 2 2 2 2" xfId="11811"/>
    <cellStyle name="Обычный 3 11 34 2 3 2 2 3" xfId="11812"/>
    <cellStyle name="Обычный 3 11 34 2 3 2 3" xfId="11813"/>
    <cellStyle name="Обычный 3 11 34 2 3 2 3 2" xfId="11814"/>
    <cellStyle name="Обычный 3 11 34 2 3 2 4" xfId="11815"/>
    <cellStyle name="Обычный 3 11 34 2 3 3" xfId="11816"/>
    <cellStyle name="Обычный 3 11 34 2 3 3 2" xfId="11817"/>
    <cellStyle name="Обычный 3 11 34 2 3 3 2 2" xfId="11818"/>
    <cellStyle name="Обычный 3 11 34 2 3 3 3" xfId="11819"/>
    <cellStyle name="Обычный 3 11 34 2 3 4" xfId="11820"/>
    <cellStyle name="Обычный 3 11 34 2 3 4 2" xfId="11821"/>
    <cellStyle name="Обычный 3 11 34 2 3 5" xfId="11822"/>
    <cellStyle name="Обычный 3 11 34 2 4" xfId="11823"/>
    <cellStyle name="Обычный 3 11 34 2 4 2" xfId="11824"/>
    <cellStyle name="Обычный 3 11 34 2 4 2 2" xfId="11825"/>
    <cellStyle name="Обычный 3 11 34 2 4 2 2 2" xfId="11826"/>
    <cellStyle name="Обычный 3 11 34 2 4 2 3" xfId="11827"/>
    <cellStyle name="Обычный 3 11 34 2 4 3" xfId="11828"/>
    <cellStyle name="Обычный 3 11 34 2 4 3 2" xfId="11829"/>
    <cellStyle name="Обычный 3 11 34 2 4 4" xfId="11830"/>
    <cellStyle name="Обычный 3 11 34 2 5" xfId="11831"/>
    <cellStyle name="Обычный 3 11 34 2 5 2" xfId="11832"/>
    <cellStyle name="Обычный 3 11 34 2 5 2 2" xfId="11833"/>
    <cellStyle name="Обычный 3 11 34 2 5 3" xfId="11834"/>
    <cellStyle name="Обычный 3 11 34 2 6" xfId="11835"/>
    <cellStyle name="Обычный 3 11 34 2 6 2" xfId="11836"/>
    <cellStyle name="Обычный 3 11 34 2 7" xfId="11837"/>
    <cellStyle name="Обычный 3 11 34 3" xfId="11838"/>
    <cellStyle name="Обычный 3 11 34 3 2" xfId="11839"/>
    <cellStyle name="Обычный 3 11 34 3 2 2" xfId="11840"/>
    <cellStyle name="Обычный 3 11 34 3 2 2 2" xfId="11841"/>
    <cellStyle name="Обычный 3 11 34 3 2 2 2 2" xfId="11842"/>
    <cellStyle name="Обычный 3 11 34 3 2 2 3" xfId="11843"/>
    <cellStyle name="Обычный 3 11 34 3 2 3" xfId="11844"/>
    <cellStyle name="Обычный 3 11 34 3 2 3 2" xfId="11845"/>
    <cellStyle name="Обычный 3 11 34 3 2 4" xfId="11846"/>
    <cellStyle name="Обычный 3 11 34 3 3" xfId="11847"/>
    <cellStyle name="Обычный 3 11 34 3 3 2" xfId="11848"/>
    <cellStyle name="Обычный 3 11 34 3 3 2 2" xfId="11849"/>
    <cellStyle name="Обычный 3 11 34 3 3 3" xfId="11850"/>
    <cellStyle name="Обычный 3 11 34 3 4" xfId="11851"/>
    <cellStyle name="Обычный 3 11 34 3 4 2" xfId="11852"/>
    <cellStyle name="Обычный 3 11 34 3 5" xfId="11853"/>
    <cellStyle name="Обычный 3 11 34 4" xfId="11854"/>
    <cellStyle name="Обычный 3 11 34 4 2" xfId="11855"/>
    <cellStyle name="Обычный 3 11 34 4 2 2" xfId="11856"/>
    <cellStyle name="Обычный 3 11 34 4 2 2 2" xfId="11857"/>
    <cellStyle name="Обычный 3 11 34 4 2 2 2 2" xfId="11858"/>
    <cellStyle name="Обычный 3 11 34 4 2 2 3" xfId="11859"/>
    <cellStyle name="Обычный 3 11 34 4 2 3" xfId="11860"/>
    <cellStyle name="Обычный 3 11 34 4 2 3 2" xfId="11861"/>
    <cellStyle name="Обычный 3 11 34 4 2 4" xfId="11862"/>
    <cellStyle name="Обычный 3 11 34 4 3" xfId="11863"/>
    <cellStyle name="Обычный 3 11 34 4 3 2" xfId="11864"/>
    <cellStyle name="Обычный 3 11 34 4 3 2 2" xfId="11865"/>
    <cellStyle name="Обычный 3 11 34 4 3 3" xfId="11866"/>
    <cellStyle name="Обычный 3 11 34 4 4" xfId="11867"/>
    <cellStyle name="Обычный 3 11 34 4 4 2" xfId="11868"/>
    <cellStyle name="Обычный 3 11 34 4 5" xfId="11869"/>
    <cellStyle name="Обычный 3 11 34 5" xfId="11870"/>
    <cellStyle name="Обычный 3 11 34 5 2" xfId="11871"/>
    <cellStyle name="Обычный 3 11 34 5 2 2" xfId="11872"/>
    <cellStyle name="Обычный 3 11 34 5 2 2 2" xfId="11873"/>
    <cellStyle name="Обычный 3 11 34 5 2 3" xfId="11874"/>
    <cellStyle name="Обычный 3 11 34 5 3" xfId="11875"/>
    <cellStyle name="Обычный 3 11 34 5 3 2" xfId="11876"/>
    <cellStyle name="Обычный 3 11 34 5 4" xfId="11877"/>
    <cellStyle name="Обычный 3 11 34 6" xfId="11878"/>
    <cellStyle name="Обычный 3 11 34 6 2" xfId="11879"/>
    <cellStyle name="Обычный 3 11 34 6 2 2" xfId="11880"/>
    <cellStyle name="Обычный 3 11 34 6 3" xfId="11881"/>
    <cellStyle name="Обычный 3 11 34 7" xfId="11882"/>
    <cellStyle name="Обычный 3 11 34 7 2" xfId="11883"/>
    <cellStyle name="Обычный 3 11 34 8" xfId="11884"/>
    <cellStyle name="Обычный 3 11 35" xfId="11885"/>
    <cellStyle name="Обычный 3 11 35 2" xfId="11886"/>
    <cellStyle name="Обычный 3 11 35 2 2" xfId="11887"/>
    <cellStyle name="Обычный 3 11 35 2 2 2" xfId="11888"/>
    <cellStyle name="Обычный 3 11 35 2 2 2 2" xfId="11889"/>
    <cellStyle name="Обычный 3 11 35 2 2 2 2 2" xfId="11890"/>
    <cellStyle name="Обычный 3 11 35 2 2 2 2 2 2" xfId="11891"/>
    <cellStyle name="Обычный 3 11 35 2 2 2 2 3" xfId="11892"/>
    <cellStyle name="Обычный 3 11 35 2 2 2 3" xfId="11893"/>
    <cellStyle name="Обычный 3 11 35 2 2 2 3 2" xfId="11894"/>
    <cellStyle name="Обычный 3 11 35 2 2 2 4" xfId="11895"/>
    <cellStyle name="Обычный 3 11 35 2 2 3" xfId="11896"/>
    <cellStyle name="Обычный 3 11 35 2 2 3 2" xfId="11897"/>
    <cellStyle name="Обычный 3 11 35 2 2 3 2 2" xfId="11898"/>
    <cellStyle name="Обычный 3 11 35 2 2 3 3" xfId="11899"/>
    <cellStyle name="Обычный 3 11 35 2 2 4" xfId="11900"/>
    <cellStyle name="Обычный 3 11 35 2 2 4 2" xfId="11901"/>
    <cellStyle name="Обычный 3 11 35 2 2 5" xfId="11902"/>
    <cellStyle name="Обычный 3 11 35 2 3" xfId="11903"/>
    <cellStyle name="Обычный 3 11 35 2 3 2" xfId="11904"/>
    <cellStyle name="Обычный 3 11 35 2 3 2 2" xfId="11905"/>
    <cellStyle name="Обычный 3 11 35 2 3 2 2 2" xfId="11906"/>
    <cellStyle name="Обычный 3 11 35 2 3 2 2 2 2" xfId="11907"/>
    <cellStyle name="Обычный 3 11 35 2 3 2 2 3" xfId="11908"/>
    <cellStyle name="Обычный 3 11 35 2 3 2 3" xfId="11909"/>
    <cellStyle name="Обычный 3 11 35 2 3 2 3 2" xfId="11910"/>
    <cellStyle name="Обычный 3 11 35 2 3 2 4" xfId="11911"/>
    <cellStyle name="Обычный 3 11 35 2 3 3" xfId="11912"/>
    <cellStyle name="Обычный 3 11 35 2 3 3 2" xfId="11913"/>
    <cellStyle name="Обычный 3 11 35 2 3 3 2 2" xfId="11914"/>
    <cellStyle name="Обычный 3 11 35 2 3 3 3" xfId="11915"/>
    <cellStyle name="Обычный 3 11 35 2 3 4" xfId="11916"/>
    <cellStyle name="Обычный 3 11 35 2 3 4 2" xfId="11917"/>
    <cellStyle name="Обычный 3 11 35 2 3 5" xfId="11918"/>
    <cellStyle name="Обычный 3 11 35 2 4" xfId="11919"/>
    <cellStyle name="Обычный 3 11 35 2 4 2" xfId="11920"/>
    <cellStyle name="Обычный 3 11 35 2 4 2 2" xfId="11921"/>
    <cellStyle name="Обычный 3 11 35 2 4 2 2 2" xfId="11922"/>
    <cellStyle name="Обычный 3 11 35 2 4 2 3" xfId="11923"/>
    <cellStyle name="Обычный 3 11 35 2 4 3" xfId="11924"/>
    <cellStyle name="Обычный 3 11 35 2 4 3 2" xfId="11925"/>
    <cellStyle name="Обычный 3 11 35 2 4 4" xfId="11926"/>
    <cellStyle name="Обычный 3 11 35 2 5" xfId="11927"/>
    <cellStyle name="Обычный 3 11 35 2 5 2" xfId="11928"/>
    <cellStyle name="Обычный 3 11 35 2 5 2 2" xfId="11929"/>
    <cellStyle name="Обычный 3 11 35 2 5 3" xfId="11930"/>
    <cellStyle name="Обычный 3 11 35 2 6" xfId="11931"/>
    <cellStyle name="Обычный 3 11 35 2 6 2" xfId="11932"/>
    <cellStyle name="Обычный 3 11 35 2 7" xfId="11933"/>
    <cellStyle name="Обычный 3 11 35 3" xfId="11934"/>
    <cellStyle name="Обычный 3 11 35 3 2" xfId="11935"/>
    <cellStyle name="Обычный 3 11 35 3 2 2" xfId="11936"/>
    <cellStyle name="Обычный 3 11 35 3 2 2 2" xfId="11937"/>
    <cellStyle name="Обычный 3 11 35 3 2 2 2 2" xfId="11938"/>
    <cellStyle name="Обычный 3 11 35 3 2 2 3" xfId="11939"/>
    <cellStyle name="Обычный 3 11 35 3 2 3" xfId="11940"/>
    <cellStyle name="Обычный 3 11 35 3 2 3 2" xfId="11941"/>
    <cellStyle name="Обычный 3 11 35 3 2 4" xfId="11942"/>
    <cellStyle name="Обычный 3 11 35 3 3" xfId="11943"/>
    <cellStyle name="Обычный 3 11 35 3 3 2" xfId="11944"/>
    <cellStyle name="Обычный 3 11 35 3 3 2 2" xfId="11945"/>
    <cellStyle name="Обычный 3 11 35 3 3 3" xfId="11946"/>
    <cellStyle name="Обычный 3 11 35 3 4" xfId="11947"/>
    <cellStyle name="Обычный 3 11 35 3 4 2" xfId="11948"/>
    <cellStyle name="Обычный 3 11 35 3 5" xfId="11949"/>
    <cellStyle name="Обычный 3 11 35 4" xfId="11950"/>
    <cellStyle name="Обычный 3 11 35 4 2" xfId="11951"/>
    <cellStyle name="Обычный 3 11 35 4 2 2" xfId="11952"/>
    <cellStyle name="Обычный 3 11 35 4 2 2 2" xfId="11953"/>
    <cellStyle name="Обычный 3 11 35 4 2 2 2 2" xfId="11954"/>
    <cellStyle name="Обычный 3 11 35 4 2 2 3" xfId="11955"/>
    <cellStyle name="Обычный 3 11 35 4 2 3" xfId="11956"/>
    <cellStyle name="Обычный 3 11 35 4 2 3 2" xfId="11957"/>
    <cellStyle name="Обычный 3 11 35 4 2 4" xfId="11958"/>
    <cellStyle name="Обычный 3 11 35 4 3" xfId="11959"/>
    <cellStyle name="Обычный 3 11 35 4 3 2" xfId="11960"/>
    <cellStyle name="Обычный 3 11 35 4 3 2 2" xfId="11961"/>
    <cellStyle name="Обычный 3 11 35 4 3 3" xfId="11962"/>
    <cellStyle name="Обычный 3 11 35 4 4" xfId="11963"/>
    <cellStyle name="Обычный 3 11 35 4 4 2" xfId="11964"/>
    <cellStyle name="Обычный 3 11 35 4 5" xfId="11965"/>
    <cellStyle name="Обычный 3 11 35 5" xfId="11966"/>
    <cellStyle name="Обычный 3 11 35 5 2" xfId="11967"/>
    <cellStyle name="Обычный 3 11 35 5 2 2" xfId="11968"/>
    <cellStyle name="Обычный 3 11 35 5 2 2 2" xfId="11969"/>
    <cellStyle name="Обычный 3 11 35 5 2 3" xfId="11970"/>
    <cellStyle name="Обычный 3 11 35 5 3" xfId="11971"/>
    <cellStyle name="Обычный 3 11 35 5 3 2" xfId="11972"/>
    <cellStyle name="Обычный 3 11 35 5 4" xfId="11973"/>
    <cellStyle name="Обычный 3 11 35 6" xfId="11974"/>
    <cellStyle name="Обычный 3 11 35 6 2" xfId="11975"/>
    <cellStyle name="Обычный 3 11 35 6 2 2" xfId="11976"/>
    <cellStyle name="Обычный 3 11 35 6 3" xfId="11977"/>
    <cellStyle name="Обычный 3 11 35 7" xfId="11978"/>
    <cellStyle name="Обычный 3 11 35 7 2" xfId="11979"/>
    <cellStyle name="Обычный 3 11 35 8" xfId="11980"/>
    <cellStyle name="Обычный 3 11 36" xfId="11981"/>
    <cellStyle name="Обычный 3 11 36 2" xfId="11982"/>
    <cellStyle name="Обычный 3 11 36 2 2" xfId="11983"/>
    <cellStyle name="Обычный 3 11 36 2 2 2" xfId="11984"/>
    <cellStyle name="Обычный 3 11 36 2 2 2 2" xfId="11985"/>
    <cellStyle name="Обычный 3 11 36 2 2 2 2 2" xfId="11986"/>
    <cellStyle name="Обычный 3 11 36 2 2 2 2 2 2" xfId="11987"/>
    <cellStyle name="Обычный 3 11 36 2 2 2 2 3" xfId="11988"/>
    <cellStyle name="Обычный 3 11 36 2 2 2 3" xfId="11989"/>
    <cellStyle name="Обычный 3 11 36 2 2 2 3 2" xfId="11990"/>
    <cellStyle name="Обычный 3 11 36 2 2 2 4" xfId="11991"/>
    <cellStyle name="Обычный 3 11 36 2 2 3" xfId="11992"/>
    <cellStyle name="Обычный 3 11 36 2 2 3 2" xfId="11993"/>
    <cellStyle name="Обычный 3 11 36 2 2 3 2 2" xfId="11994"/>
    <cellStyle name="Обычный 3 11 36 2 2 3 3" xfId="11995"/>
    <cellStyle name="Обычный 3 11 36 2 2 4" xfId="11996"/>
    <cellStyle name="Обычный 3 11 36 2 2 4 2" xfId="11997"/>
    <cellStyle name="Обычный 3 11 36 2 2 5" xfId="11998"/>
    <cellStyle name="Обычный 3 11 36 2 3" xfId="11999"/>
    <cellStyle name="Обычный 3 11 36 2 3 2" xfId="12000"/>
    <cellStyle name="Обычный 3 11 36 2 3 2 2" xfId="12001"/>
    <cellStyle name="Обычный 3 11 36 2 3 2 2 2" xfId="12002"/>
    <cellStyle name="Обычный 3 11 36 2 3 2 2 2 2" xfId="12003"/>
    <cellStyle name="Обычный 3 11 36 2 3 2 2 3" xfId="12004"/>
    <cellStyle name="Обычный 3 11 36 2 3 2 3" xfId="12005"/>
    <cellStyle name="Обычный 3 11 36 2 3 2 3 2" xfId="12006"/>
    <cellStyle name="Обычный 3 11 36 2 3 2 4" xfId="12007"/>
    <cellStyle name="Обычный 3 11 36 2 3 3" xfId="12008"/>
    <cellStyle name="Обычный 3 11 36 2 3 3 2" xfId="12009"/>
    <cellStyle name="Обычный 3 11 36 2 3 3 2 2" xfId="12010"/>
    <cellStyle name="Обычный 3 11 36 2 3 3 3" xfId="12011"/>
    <cellStyle name="Обычный 3 11 36 2 3 4" xfId="12012"/>
    <cellStyle name="Обычный 3 11 36 2 3 4 2" xfId="12013"/>
    <cellStyle name="Обычный 3 11 36 2 3 5" xfId="12014"/>
    <cellStyle name="Обычный 3 11 36 2 4" xfId="12015"/>
    <cellStyle name="Обычный 3 11 36 2 4 2" xfId="12016"/>
    <cellStyle name="Обычный 3 11 36 2 4 2 2" xfId="12017"/>
    <cellStyle name="Обычный 3 11 36 2 4 2 2 2" xfId="12018"/>
    <cellStyle name="Обычный 3 11 36 2 4 2 3" xfId="12019"/>
    <cellStyle name="Обычный 3 11 36 2 4 3" xfId="12020"/>
    <cellStyle name="Обычный 3 11 36 2 4 3 2" xfId="12021"/>
    <cellStyle name="Обычный 3 11 36 2 4 4" xfId="12022"/>
    <cellStyle name="Обычный 3 11 36 2 5" xfId="12023"/>
    <cellStyle name="Обычный 3 11 36 2 5 2" xfId="12024"/>
    <cellStyle name="Обычный 3 11 36 2 5 2 2" xfId="12025"/>
    <cellStyle name="Обычный 3 11 36 2 5 3" xfId="12026"/>
    <cellStyle name="Обычный 3 11 36 2 6" xfId="12027"/>
    <cellStyle name="Обычный 3 11 36 2 6 2" xfId="12028"/>
    <cellStyle name="Обычный 3 11 36 2 7" xfId="12029"/>
    <cellStyle name="Обычный 3 11 36 3" xfId="12030"/>
    <cellStyle name="Обычный 3 11 36 3 2" xfId="12031"/>
    <cellStyle name="Обычный 3 11 36 3 2 2" xfId="12032"/>
    <cellStyle name="Обычный 3 11 36 3 2 2 2" xfId="12033"/>
    <cellStyle name="Обычный 3 11 36 3 2 2 2 2" xfId="12034"/>
    <cellStyle name="Обычный 3 11 36 3 2 2 3" xfId="12035"/>
    <cellStyle name="Обычный 3 11 36 3 2 3" xfId="12036"/>
    <cellStyle name="Обычный 3 11 36 3 2 3 2" xfId="12037"/>
    <cellStyle name="Обычный 3 11 36 3 2 4" xfId="12038"/>
    <cellStyle name="Обычный 3 11 36 3 3" xfId="12039"/>
    <cellStyle name="Обычный 3 11 36 3 3 2" xfId="12040"/>
    <cellStyle name="Обычный 3 11 36 3 3 2 2" xfId="12041"/>
    <cellStyle name="Обычный 3 11 36 3 3 3" xfId="12042"/>
    <cellStyle name="Обычный 3 11 36 3 4" xfId="12043"/>
    <cellStyle name="Обычный 3 11 36 3 4 2" xfId="12044"/>
    <cellStyle name="Обычный 3 11 36 3 5" xfId="12045"/>
    <cellStyle name="Обычный 3 11 36 4" xfId="12046"/>
    <cellStyle name="Обычный 3 11 36 4 2" xfId="12047"/>
    <cellStyle name="Обычный 3 11 36 4 2 2" xfId="12048"/>
    <cellStyle name="Обычный 3 11 36 4 2 2 2" xfId="12049"/>
    <cellStyle name="Обычный 3 11 36 4 2 2 2 2" xfId="12050"/>
    <cellStyle name="Обычный 3 11 36 4 2 2 3" xfId="12051"/>
    <cellStyle name="Обычный 3 11 36 4 2 3" xfId="12052"/>
    <cellStyle name="Обычный 3 11 36 4 2 3 2" xfId="12053"/>
    <cellStyle name="Обычный 3 11 36 4 2 4" xfId="12054"/>
    <cellStyle name="Обычный 3 11 36 4 3" xfId="12055"/>
    <cellStyle name="Обычный 3 11 36 4 3 2" xfId="12056"/>
    <cellStyle name="Обычный 3 11 36 4 3 2 2" xfId="12057"/>
    <cellStyle name="Обычный 3 11 36 4 3 3" xfId="12058"/>
    <cellStyle name="Обычный 3 11 36 4 4" xfId="12059"/>
    <cellStyle name="Обычный 3 11 36 4 4 2" xfId="12060"/>
    <cellStyle name="Обычный 3 11 36 4 5" xfId="12061"/>
    <cellStyle name="Обычный 3 11 36 5" xfId="12062"/>
    <cellStyle name="Обычный 3 11 36 5 2" xfId="12063"/>
    <cellStyle name="Обычный 3 11 36 5 2 2" xfId="12064"/>
    <cellStyle name="Обычный 3 11 36 5 2 2 2" xfId="12065"/>
    <cellStyle name="Обычный 3 11 36 5 2 3" xfId="12066"/>
    <cellStyle name="Обычный 3 11 36 5 3" xfId="12067"/>
    <cellStyle name="Обычный 3 11 36 5 3 2" xfId="12068"/>
    <cellStyle name="Обычный 3 11 36 5 4" xfId="12069"/>
    <cellStyle name="Обычный 3 11 36 6" xfId="12070"/>
    <cellStyle name="Обычный 3 11 36 6 2" xfId="12071"/>
    <cellStyle name="Обычный 3 11 36 6 2 2" xfId="12072"/>
    <cellStyle name="Обычный 3 11 36 6 3" xfId="12073"/>
    <cellStyle name="Обычный 3 11 36 7" xfId="12074"/>
    <cellStyle name="Обычный 3 11 36 7 2" xfId="12075"/>
    <cellStyle name="Обычный 3 11 36 8" xfId="12076"/>
    <cellStyle name="Обычный 3 11 37" xfId="12077"/>
    <cellStyle name="Обычный 3 11 37 2" xfId="12078"/>
    <cellStyle name="Обычный 3 11 37 2 2" xfId="12079"/>
    <cellStyle name="Обычный 3 11 37 2 2 2" xfId="12080"/>
    <cellStyle name="Обычный 3 11 37 2 2 2 2" xfId="12081"/>
    <cellStyle name="Обычный 3 11 37 2 2 2 2 2" xfId="12082"/>
    <cellStyle name="Обычный 3 11 37 2 2 2 2 2 2" xfId="12083"/>
    <cellStyle name="Обычный 3 11 37 2 2 2 2 3" xfId="12084"/>
    <cellStyle name="Обычный 3 11 37 2 2 2 3" xfId="12085"/>
    <cellStyle name="Обычный 3 11 37 2 2 2 3 2" xfId="12086"/>
    <cellStyle name="Обычный 3 11 37 2 2 2 4" xfId="12087"/>
    <cellStyle name="Обычный 3 11 37 2 2 3" xfId="12088"/>
    <cellStyle name="Обычный 3 11 37 2 2 3 2" xfId="12089"/>
    <cellStyle name="Обычный 3 11 37 2 2 3 2 2" xfId="12090"/>
    <cellStyle name="Обычный 3 11 37 2 2 3 3" xfId="12091"/>
    <cellStyle name="Обычный 3 11 37 2 2 4" xfId="12092"/>
    <cellStyle name="Обычный 3 11 37 2 2 4 2" xfId="12093"/>
    <cellStyle name="Обычный 3 11 37 2 2 5" xfId="12094"/>
    <cellStyle name="Обычный 3 11 37 2 3" xfId="12095"/>
    <cellStyle name="Обычный 3 11 37 2 3 2" xfId="12096"/>
    <cellStyle name="Обычный 3 11 37 2 3 2 2" xfId="12097"/>
    <cellStyle name="Обычный 3 11 37 2 3 2 2 2" xfId="12098"/>
    <cellStyle name="Обычный 3 11 37 2 3 2 2 2 2" xfId="12099"/>
    <cellStyle name="Обычный 3 11 37 2 3 2 2 3" xfId="12100"/>
    <cellStyle name="Обычный 3 11 37 2 3 2 3" xfId="12101"/>
    <cellStyle name="Обычный 3 11 37 2 3 2 3 2" xfId="12102"/>
    <cellStyle name="Обычный 3 11 37 2 3 2 4" xfId="12103"/>
    <cellStyle name="Обычный 3 11 37 2 3 3" xfId="12104"/>
    <cellStyle name="Обычный 3 11 37 2 3 3 2" xfId="12105"/>
    <cellStyle name="Обычный 3 11 37 2 3 3 2 2" xfId="12106"/>
    <cellStyle name="Обычный 3 11 37 2 3 3 3" xfId="12107"/>
    <cellStyle name="Обычный 3 11 37 2 3 4" xfId="12108"/>
    <cellStyle name="Обычный 3 11 37 2 3 4 2" xfId="12109"/>
    <cellStyle name="Обычный 3 11 37 2 3 5" xfId="12110"/>
    <cellStyle name="Обычный 3 11 37 2 4" xfId="12111"/>
    <cellStyle name="Обычный 3 11 37 2 4 2" xfId="12112"/>
    <cellStyle name="Обычный 3 11 37 2 4 2 2" xfId="12113"/>
    <cellStyle name="Обычный 3 11 37 2 4 2 2 2" xfId="12114"/>
    <cellStyle name="Обычный 3 11 37 2 4 2 3" xfId="12115"/>
    <cellStyle name="Обычный 3 11 37 2 4 3" xfId="12116"/>
    <cellStyle name="Обычный 3 11 37 2 4 3 2" xfId="12117"/>
    <cellStyle name="Обычный 3 11 37 2 4 4" xfId="12118"/>
    <cellStyle name="Обычный 3 11 37 2 5" xfId="12119"/>
    <cellStyle name="Обычный 3 11 37 2 5 2" xfId="12120"/>
    <cellStyle name="Обычный 3 11 37 2 5 2 2" xfId="12121"/>
    <cellStyle name="Обычный 3 11 37 2 5 3" xfId="12122"/>
    <cellStyle name="Обычный 3 11 37 2 6" xfId="12123"/>
    <cellStyle name="Обычный 3 11 37 2 6 2" xfId="12124"/>
    <cellStyle name="Обычный 3 11 37 2 7" xfId="12125"/>
    <cellStyle name="Обычный 3 11 37 3" xfId="12126"/>
    <cellStyle name="Обычный 3 11 37 3 2" xfId="12127"/>
    <cellStyle name="Обычный 3 11 37 3 2 2" xfId="12128"/>
    <cellStyle name="Обычный 3 11 37 3 2 2 2" xfId="12129"/>
    <cellStyle name="Обычный 3 11 37 3 2 2 2 2" xfId="12130"/>
    <cellStyle name="Обычный 3 11 37 3 2 2 3" xfId="12131"/>
    <cellStyle name="Обычный 3 11 37 3 2 3" xfId="12132"/>
    <cellStyle name="Обычный 3 11 37 3 2 3 2" xfId="12133"/>
    <cellStyle name="Обычный 3 11 37 3 2 4" xfId="12134"/>
    <cellStyle name="Обычный 3 11 37 3 3" xfId="12135"/>
    <cellStyle name="Обычный 3 11 37 3 3 2" xfId="12136"/>
    <cellStyle name="Обычный 3 11 37 3 3 2 2" xfId="12137"/>
    <cellStyle name="Обычный 3 11 37 3 3 3" xfId="12138"/>
    <cellStyle name="Обычный 3 11 37 3 4" xfId="12139"/>
    <cellStyle name="Обычный 3 11 37 3 4 2" xfId="12140"/>
    <cellStyle name="Обычный 3 11 37 3 5" xfId="12141"/>
    <cellStyle name="Обычный 3 11 37 4" xfId="12142"/>
    <cellStyle name="Обычный 3 11 37 4 2" xfId="12143"/>
    <cellStyle name="Обычный 3 11 37 4 2 2" xfId="12144"/>
    <cellStyle name="Обычный 3 11 37 4 2 2 2" xfId="12145"/>
    <cellStyle name="Обычный 3 11 37 4 2 2 2 2" xfId="12146"/>
    <cellStyle name="Обычный 3 11 37 4 2 2 3" xfId="12147"/>
    <cellStyle name="Обычный 3 11 37 4 2 3" xfId="12148"/>
    <cellStyle name="Обычный 3 11 37 4 2 3 2" xfId="12149"/>
    <cellStyle name="Обычный 3 11 37 4 2 4" xfId="12150"/>
    <cellStyle name="Обычный 3 11 37 4 3" xfId="12151"/>
    <cellStyle name="Обычный 3 11 37 4 3 2" xfId="12152"/>
    <cellStyle name="Обычный 3 11 37 4 3 2 2" xfId="12153"/>
    <cellStyle name="Обычный 3 11 37 4 3 3" xfId="12154"/>
    <cellStyle name="Обычный 3 11 37 4 4" xfId="12155"/>
    <cellStyle name="Обычный 3 11 37 4 4 2" xfId="12156"/>
    <cellStyle name="Обычный 3 11 37 4 5" xfId="12157"/>
    <cellStyle name="Обычный 3 11 37 5" xfId="12158"/>
    <cellStyle name="Обычный 3 11 37 5 2" xfId="12159"/>
    <cellStyle name="Обычный 3 11 37 5 2 2" xfId="12160"/>
    <cellStyle name="Обычный 3 11 37 5 2 2 2" xfId="12161"/>
    <cellStyle name="Обычный 3 11 37 5 2 3" xfId="12162"/>
    <cellStyle name="Обычный 3 11 37 5 3" xfId="12163"/>
    <cellStyle name="Обычный 3 11 37 5 3 2" xfId="12164"/>
    <cellStyle name="Обычный 3 11 37 5 4" xfId="12165"/>
    <cellStyle name="Обычный 3 11 37 6" xfId="12166"/>
    <cellStyle name="Обычный 3 11 37 6 2" xfId="12167"/>
    <cellStyle name="Обычный 3 11 37 6 2 2" xfId="12168"/>
    <cellStyle name="Обычный 3 11 37 6 3" xfId="12169"/>
    <cellStyle name="Обычный 3 11 37 7" xfId="12170"/>
    <cellStyle name="Обычный 3 11 37 7 2" xfId="12171"/>
    <cellStyle name="Обычный 3 11 37 8" xfId="12172"/>
    <cellStyle name="Обычный 3 11 38" xfId="12173"/>
    <cellStyle name="Обычный 3 11 38 2" xfId="12174"/>
    <cellStyle name="Обычный 3 11 38 2 2" xfId="12175"/>
    <cellStyle name="Обычный 3 11 38 2 2 2" xfId="12176"/>
    <cellStyle name="Обычный 3 11 38 2 2 2 2" xfId="12177"/>
    <cellStyle name="Обычный 3 11 38 2 2 2 2 2" xfId="12178"/>
    <cellStyle name="Обычный 3 11 38 2 2 2 2 2 2" xfId="12179"/>
    <cellStyle name="Обычный 3 11 38 2 2 2 2 3" xfId="12180"/>
    <cellStyle name="Обычный 3 11 38 2 2 2 3" xfId="12181"/>
    <cellStyle name="Обычный 3 11 38 2 2 2 3 2" xfId="12182"/>
    <cellStyle name="Обычный 3 11 38 2 2 2 4" xfId="12183"/>
    <cellStyle name="Обычный 3 11 38 2 2 3" xfId="12184"/>
    <cellStyle name="Обычный 3 11 38 2 2 3 2" xfId="12185"/>
    <cellStyle name="Обычный 3 11 38 2 2 3 2 2" xfId="12186"/>
    <cellStyle name="Обычный 3 11 38 2 2 3 3" xfId="12187"/>
    <cellStyle name="Обычный 3 11 38 2 2 4" xfId="12188"/>
    <cellStyle name="Обычный 3 11 38 2 2 4 2" xfId="12189"/>
    <cellStyle name="Обычный 3 11 38 2 2 5" xfId="12190"/>
    <cellStyle name="Обычный 3 11 38 2 3" xfId="12191"/>
    <cellStyle name="Обычный 3 11 38 2 3 2" xfId="12192"/>
    <cellStyle name="Обычный 3 11 38 2 3 2 2" xfId="12193"/>
    <cellStyle name="Обычный 3 11 38 2 3 2 2 2" xfId="12194"/>
    <cellStyle name="Обычный 3 11 38 2 3 2 2 2 2" xfId="12195"/>
    <cellStyle name="Обычный 3 11 38 2 3 2 2 3" xfId="12196"/>
    <cellStyle name="Обычный 3 11 38 2 3 2 3" xfId="12197"/>
    <cellStyle name="Обычный 3 11 38 2 3 2 3 2" xfId="12198"/>
    <cellStyle name="Обычный 3 11 38 2 3 2 4" xfId="12199"/>
    <cellStyle name="Обычный 3 11 38 2 3 3" xfId="12200"/>
    <cellStyle name="Обычный 3 11 38 2 3 3 2" xfId="12201"/>
    <cellStyle name="Обычный 3 11 38 2 3 3 2 2" xfId="12202"/>
    <cellStyle name="Обычный 3 11 38 2 3 3 3" xfId="12203"/>
    <cellStyle name="Обычный 3 11 38 2 3 4" xfId="12204"/>
    <cellStyle name="Обычный 3 11 38 2 3 4 2" xfId="12205"/>
    <cellStyle name="Обычный 3 11 38 2 3 5" xfId="12206"/>
    <cellStyle name="Обычный 3 11 38 2 4" xfId="12207"/>
    <cellStyle name="Обычный 3 11 38 2 4 2" xfId="12208"/>
    <cellStyle name="Обычный 3 11 38 2 4 2 2" xfId="12209"/>
    <cellStyle name="Обычный 3 11 38 2 4 2 2 2" xfId="12210"/>
    <cellStyle name="Обычный 3 11 38 2 4 2 3" xfId="12211"/>
    <cellStyle name="Обычный 3 11 38 2 4 3" xfId="12212"/>
    <cellStyle name="Обычный 3 11 38 2 4 3 2" xfId="12213"/>
    <cellStyle name="Обычный 3 11 38 2 4 4" xfId="12214"/>
    <cellStyle name="Обычный 3 11 38 2 5" xfId="12215"/>
    <cellStyle name="Обычный 3 11 38 2 5 2" xfId="12216"/>
    <cellStyle name="Обычный 3 11 38 2 5 2 2" xfId="12217"/>
    <cellStyle name="Обычный 3 11 38 2 5 3" xfId="12218"/>
    <cellStyle name="Обычный 3 11 38 2 6" xfId="12219"/>
    <cellStyle name="Обычный 3 11 38 2 6 2" xfId="12220"/>
    <cellStyle name="Обычный 3 11 38 2 7" xfId="12221"/>
    <cellStyle name="Обычный 3 11 38 3" xfId="12222"/>
    <cellStyle name="Обычный 3 11 38 3 2" xfId="12223"/>
    <cellStyle name="Обычный 3 11 38 3 2 2" xfId="12224"/>
    <cellStyle name="Обычный 3 11 38 3 2 2 2" xfId="12225"/>
    <cellStyle name="Обычный 3 11 38 3 2 2 2 2" xfId="12226"/>
    <cellStyle name="Обычный 3 11 38 3 2 2 3" xfId="12227"/>
    <cellStyle name="Обычный 3 11 38 3 2 3" xfId="12228"/>
    <cellStyle name="Обычный 3 11 38 3 2 3 2" xfId="12229"/>
    <cellStyle name="Обычный 3 11 38 3 2 4" xfId="12230"/>
    <cellStyle name="Обычный 3 11 38 3 3" xfId="12231"/>
    <cellStyle name="Обычный 3 11 38 3 3 2" xfId="12232"/>
    <cellStyle name="Обычный 3 11 38 3 3 2 2" xfId="12233"/>
    <cellStyle name="Обычный 3 11 38 3 3 3" xfId="12234"/>
    <cellStyle name="Обычный 3 11 38 3 4" xfId="12235"/>
    <cellStyle name="Обычный 3 11 38 3 4 2" xfId="12236"/>
    <cellStyle name="Обычный 3 11 38 3 5" xfId="12237"/>
    <cellStyle name="Обычный 3 11 38 4" xfId="12238"/>
    <cellStyle name="Обычный 3 11 38 4 2" xfId="12239"/>
    <cellStyle name="Обычный 3 11 38 4 2 2" xfId="12240"/>
    <cellStyle name="Обычный 3 11 38 4 2 2 2" xfId="12241"/>
    <cellStyle name="Обычный 3 11 38 4 2 2 2 2" xfId="12242"/>
    <cellStyle name="Обычный 3 11 38 4 2 2 3" xfId="12243"/>
    <cellStyle name="Обычный 3 11 38 4 2 3" xfId="12244"/>
    <cellStyle name="Обычный 3 11 38 4 2 3 2" xfId="12245"/>
    <cellStyle name="Обычный 3 11 38 4 2 4" xfId="12246"/>
    <cellStyle name="Обычный 3 11 38 4 3" xfId="12247"/>
    <cellStyle name="Обычный 3 11 38 4 3 2" xfId="12248"/>
    <cellStyle name="Обычный 3 11 38 4 3 2 2" xfId="12249"/>
    <cellStyle name="Обычный 3 11 38 4 3 3" xfId="12250"/>
    <cellStyle name="Обычный 3 11 38 4 4" xfId="12251"/>
    <cellStyle name="Обычный 3 11 38 4 4 2" xfId="12252"/>
    <cellStyle name="Обычный 3 11 38 4 5" xfId="12253"/>
    <cellStyle name="Обычный 3 11 38 5" xfId="12254"/>
    <cellStyle name="Обычный 3 11 38 5 2" xfId="12255"/>
    <cellStyle name="Обычный 3 11 38 5 2 2" xfId="12256"/>
    <cellStyle name="Обычный 3 11 38 5 2 2 2" xfId="12257"/>
    <cellStyle name="Обычный 3 11 38 5 2 3" xfId="12258"/>
    <cellStyle name="Обычный 3 11 38 5 3" xfId="12259"/>
    <cellStyle name="Обычный 3 11 38 5 3 2" xfId="12260"/>
    <cellStyle name="Обычный 3 11 38 5 4" xfId="12261"/>
    <cellStyle name="Обычный 3 11 38 6" xfId="12262"/>
    <cellStyle name="Обычный 3 11 38 6 2" xfId="12263"/>
    <cellStyle name="Обычный 3 11 38 6 2 2" xfId="12264"/>
    <cellStyle name="Обычный 3 11 38 6 3" xfId="12265"/>
    <cellStyle name="Обычный 3 11 38 7" xfId="12266"/>
    <cellStyle name="Обычный 3 11 38 7 2" xfId="12267"/>
    <cellStyle name="Обычный 3 11 38 8" xfId="12268"/>
    <cellStyle name="Обычный 3 11 39" xfId="12269"/>
    <cellStyle name="Обычный 3 11 39 2" xfId="12270"/>
    <cellStyle name="Обычный 3 11 39 2 2" xfId="12271"/>
    <cellStyle name="Обычный 3 11 39 2 2 2" xfId="12272"/>
    <cellStyle name="Обычный 3 11 39 2 2 2 2" xfId="12273"/>
    <cellStyle name="Обычный 3 11 39 2 2 2 2 2" xfId="12274"/>
    <cellStyle name="Обычный 3 11 39 2 2 2 2 2 2" xfId="12275"/>
    <cellStyle name="Обычный 3 11 39 2 2 2 2 3" xfId="12276"/>
    <cellStyle name="Обычный 3 11 39 2 2 2 3" xfId="12277"/>
    <cellStyle name="Обычный 3 11 39 2 2 2 3 2" xfId="12278"/>
    <cellStyle name="Обычный 3 11 39 2 2 2 4" xfId="12279"/>
    <cellStyle name="Обычный 3 11 39 2 2 3" xfId="12280"/>
    <cellStyle name="Обычный 3 11 39 2 2 3 2" xfId="12281"/>
    <cellStyle name="Обычный 3 11 39 2 2 3 2 2" xfId="12282"/>
    <cellStyle name="Обычный 3 11 39 2 2 3 3" xfId="12283"/>
    <cellStyle name="Обычный 3 11 39 2 2 4" xfId="12284"/>
    <cellStyle name="Обычный 3 11 39 2 2 4 2" xfId="12285"/>
    <cellStyle name="Обычный 3 11 39 2 2 5" xfId="12286"/>
    <cellStyle name="Обычный 3 11 39 2 3" xfId="12287"/>
    <cellStyle name="Обычный 3 11 39 2 3 2" xfId="12288"/>
    <cellStyle name="Обычный 3 11 39 2 3 2 2" xfId="12289"/>
    <cellStyle name="Обычный 3 11 39 2 3 2 2 2" xfId="12290"/>
    <cellStyle name="Обычный 3 11 39 2 3 2 2 2 2" xfId="12291"/>
    <cellStyle name="Обычный 3 11 39 2 3 2 2 3" xfId="12292"/>
    <cellStyle name="Обычный 3 11 39 2 3 2 3" xfId="12293"/>
    <cellStyle name="Обычный 3 11 39 2 3 2 3 2" xfId="12294"/>
    <cellStyle name="Обычный 3 11 39 2 3 2 4" xfId="12295"/>
    <cellStyle name="Обычный 3 11 39 2 3 3" xfId="12296"/>
    <cellStyle name="Обычный 3 11 39 2 3 3 2" xfId="12297"/>
    <cellStyle name="Обычный 3 11 39 2 3 3 2 2" xfId="12298"/>
    <cellStyle name="Обычный 3 11 39 2 3 3 3" xfId="12299"/>
    <cellStyle name="Обычный 3 11 39 2 3 4" xfId="12300"/>
    <cellStyle name="Обычный 3 11 39 2 3 4 2" xfId="12301"/>
    <cellStyle name="Обычный 3 11 39 2 3 5" xfId="12302"/>
    <cellStyle name="Обычный 3 11 39 2 4" xfId="12303"/>
    <cellStyle name="Обычный 3 11 39 2 4 2" xfId="12304"/>
    <cellStyle name="Обычный 3 11 39 2 4 2 2" xfId="12305"/>
    <cellStyle name="Обычный 3 11 39 2 4 2 2 2" xfId="12306"/>
    <cellStyle name="Обычный 3 11 39 2 4 2 3" xfId="12307"/>
    <cellStyle name="Обычный 3 11 39 2 4 3" xfId="12308"/>
    <cellStyle name="Обычный 3 11 39 2 4 3 2" xfId="12309"/>
    <cellStyle name="Обычный 3 11 39 2 4 4" xfId="12310"/>
    <cellStyle name="Обычный 3 11 39 2 5" xfId="12311"/>
    <cellStyle name="Обычный 3 11 39 2 5 2" xfId="12312"/>
    <cellStyle name="Обычный 3 11 39 2 5 2 2" xfId="12313"/>
    <cellStyle name="Обычный 3 11 39 2 5 3" xfId="12314"/>
    <cellStyle name="Обычный 3 11 39 2 6" xfId="12315"/>
    <cellStyle name="Обычный 3 11 39 2 6 2" xfId="12316"/>
    <cellStyle name="Обычный 3 11 39 2 7" xfId="12317"/>
    <cellStyle name="Обычный 3 11 39 3" xfId="12318"/>
    <cellStyle name="Обычный 3 11 39 3 2" xfId="12319"/>
    <cellStyle name="Обычный 3 11 39 3 2 2" xfId="12320"/>
    <cellStyle name="Обычный 3 11 39 3 2 2 2" xfId="12321"/>
    <cellStyle name="Обычный 3 11 39 3 2 2 2 2" xfId="12322"/>
    <cellStyle name="Обычный 3 11 39 3 2 2 3" xfId="12323"/>
    <cellStyle name="Обычный 3 11 39 3 2 3" xfId="12324"/>
    <cellStyle name="Обычный 3 11 39 3 2 3 2" xfId="12325"/>
    <cellStyle name="Обычный 3 11 39 3 2 4" xfId="12326"/>
    <cellStyle name="Обычный 3 11 39 3 3" xfId="12327"/>
    <cellStyle name="Обычный 3 11 39 3 3 2" xfId="12328"/>
    <cellStyle name="Обычный 3 11 39 3 3 2 2" xfId="12329"/>
    <cellStyle name="Обычный 3 11 39 3 3 3" xfId="12330"/>
    <cellStyle name="Обычный 3 11 39 3 4" xfId="12331"/>
    <cellStyle name="Обычный 3 11 39 3 4 2" xfId="12332"/>
    <cellStyle name="Обычный 3 11 39 3 5" xfId="12333"/>
    <cellStyle name="Обычный 3 11 39 4" xfId="12334"/>
    <cellStyle name="Обычный 3 11 39 4 2" xfId="12335"/>
    <cellStyle name="Обычный 3 11 39 4 2 2" xfId="12336"/>
    <cellStyle name="Обычный 3 11 39 4 2 2 2" xfId="12337"/>
    <cellStyle name="Обычный 3 11 39 4 2 2 2 2" xfId="12338"/>
    <cellStyle name="Обычный 3 11 39 4 2 2 3" xfId="12339"/>
    <cellStyle name="Обычный 3 11 39 4 2 3" xfId="12340"/>
    <cellStyle name="Обычный 3 11 39 4 2 3 2" xfId="12341"/>
    <cellStyle name="Обычный 3 11 39 4 2 4" xfId="12342"/>
    <cellStyle name="Обычный 3 11 39 4 3" xfId="12343"/>
    <cellStyle name="Обычный 3 11 39 4 3 2" xfId="12344"/>
    <cellStyle name="Обычный 3 11 39 4 3 2 2" xfId="12345"/>
    <cellStyle name="Обычный 3 11 39 4 3 3" xfId="12346"/>
    <cellStyle name="Обычный 3 11 39 4 4" xfId="12347"/>
    <cellStyle name="Обычный 3 11 39 4 4 2" xfId="12348"/>
    <cellStyle name="Обычный 3 11 39 4 5" xfId="12349"/>
    <cellStyle name="Обычный 3 11 39 5" xfId="12350"/>
    <cellStyle name="Обычный 3 11 39 5 2" xfId="12351"/>
    <cellStyle name="Обычный 3 11 39 5 2 2" xfId="12352"/>
    <cellStyle name="Обычный 3 11 39 5 2 2 2" xfId="12353"/>
    <cellStyle name="Обычный 3 11 39 5 2 3" xfId="12354"/>
    <cellStyle name="Обычный 3 11 39 5 3" xfId="12355"/>
    <cellStyle name="Обычный 3 11 39 5 3 2" xfId="12356"/>
    <cellStyle name="Обычный 3 11 39 5 4" xfId="12357"/>
    <cellStyle name="Обычный 3 11 39 6" xfId="12358"/>
    <cellStyle name="Обычный 3 11 39 6 2" xfId="12359"/>
    <cellStyle name="Обычный 3 11 39 6 2 2" xfId="12360"/>
    <cellStyle name="Обычный 3 11 39 6 3" xfId="12361"/>
    <cellStyle name="Обычный 3 11 39 7" xfId="12362"/>
    <cellStyle name="Обычный 3 11 39 7 2" xfId="12363"/>
    <cellStyle name="Обычный 3 11 39 8" xfId="12364"/>
    <cellStyle name="Обычный 3 11 4" xfId="12365"/>
    <cellStyle name="Обычный 3 11 4 2" xfId="12366"/>
    <cellStyle name="Обычный 3 11 4 2 2" xfId="12367"/>
    <cellStyle name="Обычный 3 11 4 2 2 2" xfId="12368"/>
    <cellStyle name="Обычный 3 11 4 2 2 2 2" xfId="12369"/>
    <cellStyle name="Обычный 3 11 4 2 2 2 2 2" xfId="12370"/>
    <cellStyle name="Обычный 3 11 4 2 2 2 2 2 2" xfId="12371"/>
    <cellStyle name="Обычный 3 11 4 2 2 2 2 3" xfId="12372"/>
    <cellStyle name="Обычный 3 11 4 2 2 2 3" xfId="12373"/>
    <cellStyle name="Обычный 3 11 4 2 2 2 3 2" xfId="12374"/>
    <cellStyle name="Обычный 3 11 4 2 2 2 4" xfId="12375"/>
    <cellStyle name="Обычный 3 11 4 2 2 3" xfId="12376"/>
    <cellStyle name="Обычный 3 11 4 2 2 3 2" xfId="12377"/>
    <cellStyle name="Обычный 3 11 4 2 2 3 2 2" xfId="12378"/>
    <cellStyle name="Обычный 3 11 4 2 2 3 3" xfId="12379"/>
    <cellStyle name="Обычный 3 11 4 2 2 4" xfId="12380"/>
    <cellStyle name="Обычный 3 11 4 2 2 4 2" xfId="12381"/>
    <cellStyle name="Обычный 3 11 4 2 2 5" xfId="12382"/>
    <cellStyle name="Обычный 3 11 4 2 3" xfId="12383"/>
    <cellStyle name="Обычный 3 11 4 2 3 2" xfId="12384"/>
    <cellStyle name="Обычный 3 11 4 2 3 2 2" xfId="12385"/>
    <cellStyle name="Обычный 3 11 4 2 3 2 2 2" xfId="12386"/>
    <cellStyle name="Обычный 3 11 4 2 3 2 2 2 2" xfId="12387"/>
    <cellStyle name="Обычный 3 11 4 2 3 2 2 3" xfId="12388"/>
    <cellStyle name="Обычный 3 11 4 2 3 2 3" xfId="12389"/>
    <cellStyle name="Обычный 3 11 4 2 3 2 3 2" xfId="12390"/>
    <cellStyle name="Обычный 3 11 4 2 3 2 4" xfId="12391"/>
    <cellStyle name="Обычный 3 11 4 2 3 3" xfId="12392"/>
    <cellStyle name="Обычный 3 11 4 2 3 3 2" xfId="12393"/>
    <cellStyle name="Обычный 3 11 4 2 3 3 2 2" xfId="12394"/>
    <cellStyle name="Обычный 3 11 4 2 3 3 3" xfId="12395"/>
    <cellStyle name="Обычный 3 11 4 2 3 4" xfId="12396"/>
    <cellStyle name="Обычный 3 11 4 2 3 4 2" xfId="12397"/>
    <cellStyle name="Обычный 3 11 4 2 3 5" xfId="12398"/>
    <cellStyle name="Обычный 3 11 4 2 4" xfId="12399"/>
    <cellStyle name="Обычный 3 11 4 2 4 2" xfId="12400"/>
    <cellStyle name="Обычный 3 11 4 2 4 2 2" xfId="12401"/>
    <cellStyle name="Обычный 3 11 4 2 4 2 2 2" xfId="12402"/>
    <cellStyle name="Обычный 3 11 4 2 4 2 3" xfId="12403"/>
    <cellStyle name="Обычный 3 11 4 2 4 3" xfId="12404"/>
    <cellStyle name="Обычный 3 11 4 2 4 3 2" xfId="12405"/>
    <cellStyle name="Обычный 3 11 4 2 4 4" xfId="12406"/>
    <cellStyle name="Обычный 3 11 4 2 5" xfId="12407"/>
    <cellStyle name="Обычный 3 11 4 2 5 2" xfId="12408"/>
    <cellStyle name="Обычный 3 11 4 2 5 2 2" xfId="12409"/>
    <cellStyle name="Обычный 3 11 4 2 5 3" xfId="12410"/>
    <cellStyle name="Обычный 3 11 4 2 6" xfId="12411"/>
    <cellStyle name="Обычный 3 11 4 2 6 2" xfId="12412"/>
    <cellStyle name="Обычный 3 11 4 2 7" xfId="12413"/>
    <cellStyle name="Обычный 3 11 4 3" xfId="12414"/>
    <cellStyle name="Обычный 3 11 4 3 2" xfId="12415"/>
    <cellStyle name="Обычный 3 11 4 3 2 2" xfId="12416"/>
    <cellStyle name="Обычный 3 11 4 3 2 2 2" xfId="12417"/>
    <cellStyle name="Обычный 3 11 4 3 2 2 2 2" xfId="12418"/>
    <cellStyle name="Обычный 3 11 4 3 2 2 3" xfId="12419"/>
    <cellStyle name="Обычный 3 11 4 3 2 3" xfId="12420"/>
    <cellStyle name="Обычный 3 11 4 3 2 3 2" xfId="12421"/>
    <cellStyle name="Обычный 3 11 4 3 2 4" xfId="12422"/>
    <cellStyle name="Обычный 3 11 4 3 3" xfId="12423"/>
    <cellStyle name="Обычный 3 11 4 3 3 2" xfId="12424"/>
    <cellStyle name="Обычный 3 11 4 3 3 2 2" xfId="12425"/>
    <cellStyle name="Обычный 3 11 4 3 3 3" xfId="12426"/>
    <cellStyle name="Обычный 3 11 4 3 4" xfId="12427"/>
    <cellStyle name="Обычный 3 11 4 3 4 2" xfId="12428"/>
    <cellStyle name="Обычный 3 11 4 3 5" xfId="12429"/>
    <cellStyle name="Обычный 3 11 4 4" xfId="12430"/>
    <cellStyle name="Обычный 3 11 4 4 2" xfId="12431"/>
    <cellStyle name="Обычный 3 11 4 4 2 2" xfId="12432"/>
    <cellStyle name="Обычный 3 11 4 4 2 2 2" xfId="12433"/>
    <cellStyle name="Обычный 3 11 4 4 2 2 2 2" xfId="12434"/>
    <cellStyle name="Обычный 3 11 4 4 2 2 3" xfId="12435"/>
    <cellStyle name="Обычный 3 11 4 4 2 3" xfId="12436"/>
    <cellStyle name="Обычный 3 11 4 4 2 3 2" xfId="12437"/>
    <cellStyle name="Обычный 3 11 4 4 2 4" xfId="12438"/>
    <cellStyle name="Обычный 3 11 4 4 3" xfId="12439"/>
    <cellStyle name="Обычный 3 11 4 4 3 2" xfId="12440"/>
    <cellStyle name="Обычный 3 11 4 4 3 2 2" xfId="12441"/>
    <cellStyle name="Обычный 3 11 4 4 3 3" xfId="12442"/>
    <cellStyle name="Обычный 3 11 4 4 4" xfId="12443"/>
    <cellStyle name="Обычный 3 11 4 4 4 2" xfId="12444"/>
    <cellStyle name="Обычный 3 11 4 4 5" xfId="12445"/>
    <cellStyle name="Обычный 3 11 4 5" xfId="12446"/>
    <cellStyle name="Обычный 3 11 4 5 2" xfId="12447"/>
    <cellStyle name="Обычный 3 11 4 5 2 2" xfId="12448"/>
    <cellStyle name="Обычный 3 11 4 5 2 2 2" xfId="12449"/>
    <cellStyle name="Обычный 3 11 4 5 2 3" xfId="12450"/>
    <cellStyle name="Обычный 3 11 4 5 3" xfId="12451"/>
    <cellStyle name="Обычный 3 11 4 5 3 2" xfId="12452"/>
    <cellStyle name="Обычный 3 11 4 5 4" xfId="12453"/>
    <cellStyle name="Обычный 3 11 4 6" xfId="12454"/>
    <cellStyle name="Обычный 3 11 4 6 2" xfId="12455"/>
    <cellStyle name="Обычный 3 11 4 6 2 2" xfId="12456"/>
    <cellStyle name="Обычный 3 11 4 6 3" xfId="12457"/>
    <cellStyle name="Обычный 3 11 4 7" xfId="12458"/>
    <cellStyle name="Обычный 3 11 4 7 2" xfId="12459"/>
    <cellStyle name="Обычный 3 11 4 8" xfId="12460"/>
    <cellStyle name="Обычный 3 11 40" xfId="12461"/>
    <cellStyle name="Обычный 3 11 40 2" xfId="12462"/>
    <cellStyle name="Обычный 3 11 40 2 2" xfId="12463"/>
    <cellStyle name="Обычный 3 11 40 2 2 2" xfId="12464"/>
    <cellStyle name="Обычный 3 11 40 2 2 2 2" xfId="12465"/>
    <cellStyle name="Обычный 3 11 40 2 2 2 2 2" xfId="12466"/>
    <cellStyle name="Обычный 3 11 40 2 2 2 2 2 2" xfId="12467"/>
    <cellStyle name="Обычный 3 11 40 2 2 2 2 3" xfId="12468"/>
    <cellStyle name="Обычный 3 11 40 2 2 2 3" xfId="12469"/>
    <cellStyle name="Обычный 3 11 40 2 2 2 3 2" xfId="12470"/>
    <cellStyle name="Обычный 3 11 40 2 2 2 4" xfId="12471"/>
    <cellStyle name="Обычный 3 11 40 2 2 3" xfId="12472"/>
    <cellStyle name="Обычный 3 11 40 2 2 3 2" xfId="12473"/>
    <cellStyle name="Обычный 3 11 40 2 2 3 2 2" xfId="12474"/>
    <cellStyle name="Обычный 3 11 40 2 2 3 3" xfId="12475"/>
    <cellStyle name="Обычный 3 11 40 2 2 4" xfId="12476"/>
    <cellStyle name="Обычный 3 11 40 2 2 4 2" xfId="12477"/>
    <cellStyle name="Обычный 3 11 40 2 2 5" xfId="12478"/>
    <cellStyle name="Обычный 3 11 40 2 3" xfId="12479"/>
    <cellStyle name="Обычный 3 11 40 2 3 2" xfId="12480"/>
    <cellStyle name="Обычный 3 11 40 2 3 2 2" xfId="12481"/>
    <cellStyle name="Обычный 3 11 40 2 3 2 2 2" xfId="12482"/>
    <cellStyle name="Обычный 3 11 40 2 3 2 2 2 2" xfId="12483"/>
    <cellStyle name="Обычный 3 11 40 2 3 2 2 3" xfId="12484"/>
    <cellStyle name="Обычный 3 11 40 2 3 2 3" xfId="12485"/>
    <cellStyle name="Обычный 3 11 40 2 3 2 3 2" xfId="12486"/>
    <cellStyle name="Обычный 3 11 40 2 3 2 4" xfId="12487"/>
    <cellStyle name="Обычный 3 11 40 2 3 3" xfId="12488"/>
    <cellStyle name="Обычный 3 11 40 2 3 3 2" xfId="12489"/>
    <cellStyle name="Обычный 3 11 40 2 3 3 2 2" xfId="12490"/>
    <cellStyle name="Обычный 3 11 40 2 3 3 3" xfId="12491"/>
    <cellStyle name="Обычный 3 11 40 2 3 4" xfId="12492"/>
    <cellStyle name="Обычный 3 11 40 2 3 4 2" xfId="12493"/>
    <cellStyle name="Обычный 3 11 40 2 3 5" xfId="12494"/>
    <cellStyle name="Обычный 3 11 40 2 4" xfId="12495"/>
    <cellStyle name="Обычный 3 11 40 2 4 2" xfId="12496"/>
    <cellStyle name="Обычный 3 11 40 2 4 2 2" xfId="12497"/>
    <cellStyle name="Обычный 3 11 40 2 4 2 2 2" xfId="12498"/>
    <cellStyle name="Обычный 3 11 40 2 4 2 3" xfId="12499"/>
    <cellStyle name="Обычный 3 11 40 2 4 3" xfId="12500"/>
    <cellStyle name="Обычный 3 11 40 2 4 3 2" xfId="12501"/>
    <cellStyle name="Обычный 3 11 40 2 4 4" xfId="12502"/>
    <cellStyle name="Обычный 3 11 40 2 5" xfId="12503"/>
    <cellStyle name="Обычный 3 11 40 2 5 2" xfId="12504"/>
    <cellStyle name="Обычный 3 11 40 2 5 2 2" xfId="12505"/>
    <cellStyle name="Обычный 3 11 40 2 5 3" xfId="12506"/>
    <cellStyle name="Обычный 3 11 40 2 6" xfId="12507"/>
    <cellStyle name="Обычный 3 11 40 2 6 2" xfId="12508"/>
    <cellStyle name="Обычный 3 11 40 2 7" xfId="12509"/>
    <cellStyle name="Обычный 3 11 40 3" xfId="12510"/>
    <cellStyle name="Обычный 3 11 40 3 2" xfId="12511"/>
    <cellStyle name="Обычный 3 11 40 3 2 2" xfId="12512"/>
    <cellStyle name="Обычный 3 11 40 3 2 2 2" xfId="12513"/>
    <cellStyle name="Обычный 3 11 40 3 2 2 2 2" xfId="12514"/>
    <cellStyle name="Обычный 3 11 40 3 2 2 3" xfId="12515"/>
    <cellStyle name="Обычный 3 11 40 3 2 3" xfId="12516"/>
    <cellStyle name="Обычный 3 11 40 3 2 3 2" xfId="12517"/>
    <cellStyle name="Обычный 3 11 40 3 2 4" xfId="12518"/>
    <cellStyle name="Обычный 3 11 40 3 3" xfId="12519"/>
    <cellStyle name="Обычный 3 11 40 3 3 2" xfId="12520"/>
    <cellStyle name="Обычный 3 11 40 3 3 2 2" xfId="12521"/>
    <cellStyle name="Обычный 3 11 40 3 3 3" xfId="12522"/>
    <cellStyle name="Обычный 3 11 40 3 4" xfId="12523"/>
    <cellStyle name="Обычный 3 11 40 3 4 2" xfId="12524"/>
    <cellStyle name="Обычный 3 11 40 3 5" xfId="12525"/>
    <cellStyle name="Обычный 3 11 40 4" xfId="12526"/>
    <cellStyle name="Обычный 3 11 40 4 2" xfId="12527"/>
    <cellStyle name="Обычный 3 11 40 4 2 2" xfId="12528"/>
    <cellStyle name="Обычный 3 11 40 4 2 2 2" xfId="12529"/>
    <cellStyle name="Обычный 3 11 40 4 2 2 2 2" xfId="12530"/>
    <cellStyle name="Обычный 3 11 40 4 2 2 3" xfId="12531"/>
    <cellStyle name="Обычный 3 11 40 4 2 3" xfId="12532"/>
    <cellStyle name="Обычный 3 11 40 4 2 3 2" xfId="12533"/>
    <cellStyle name="Обычный 3 11 40 4 2 4" xfId="12534"/>
    <cellStyle name="Обычный 3 11 40 4 3" xfId="12535"/>
    <cellStyle name="Обычный 3 11 40 4 3 2" xfId="12536"/>
    <cellStyle name="Обычный 3 11 40 4 3 2 2" xfId="12537"/>
    <cellStyle name="Обычный 3 11 40 4 3 3" xfId="12538"/>
    <cellStyle name="Обычный 3 11 40 4 4" xfId="12539"/>
    <cellStyle name="Обычный 3 11 40 4 4 2" xfId="12540"/>
    <cellStyle name="Обычный 3 11 40 4 5" xfId="12541"/>
    <cellStyle name="Обычный 3 11 40 5" xfId="12542"/>
    <cellStyle name="Обычный 3 11 40 5 2" xfId="12543"/>
    <cellStyle name="Обычный 3 11 40 5 2 2" xfId="12544"/>
    <cellStyle name="Обычный 3 11 40 5 2 2 2" xfId="12545"/>
    <cellStyle name="Обычный 3 11 40 5 2 3" xfId="12546"/>
    <cellStyle name="Обычный 3 11 40 5 3" xfId="12547"/>
    <cellStyle name="Обычный 3 11 40 5 3 2" xfId="12548"/>
    <cellStyle name="Обычный 3 11 40 5 4" xfId="12549"/>
    <cellStyle name="Обычный 3 11 40 6" xfId="12550"/>
    <cellStyle name="Обычный 3 11 40 6 2" xfId="12551"/>
    <cellStyle name="Обычный 3 11 40 6 2 2" xfId="12552"/>
    <cellStyle name="Обычный 3 11 40 6 3" xfId="12553"/>
    <cellStyle name="Обычный 3 11 40 7" xfId="12554"/>
    <cellStyle name="Обычный 3 11 40 7 2" xfId="12555"/>
    <cellStyle name="Обычный 3 11 40 8" xfId="12556"/>
    <cellStyle name="Обычный 3 11 41" xfId="12557"/>
    <cellStyle name="Обычный 3 11 41 2" xfId="12558"/>
    <cellStyle name="Обычный 3 11 41 2 2" xfId="12559"/>
    <cellStyle name="Обычный 3 11 41 2 2 2" xfId="12560"/>
    <cellStyle name="Обычный 3 11 41 2 2 2 2" xfId="12561"/>
    <cellStyle name="Обычный 3 11 41 2 2 2 2 2" xfId="12562"/>
    <cellStyle name="Обычный 3 11 41 2 2 2 2 2 2" xfId="12563"/>
    <cellStyle name="Обычный 3 11 41 2 2 2 2 3" xfId="12564"/>
    <cellStyle name="Обычный 3 11 41 2 2 2 3" xfId="12565"/>
    <cellStyle name="Обычный 3 11 41 2 2 2 3 2" xfId="12566"/>
    <cellStyle name="Обычный 3 11 41 2 2 2 4" xfId="12567"/>
    <cellStyle name="Обычный 3 11 41 2 2 3" xfId="12568"/>
    <cellStyle name="Обычный 3 11 41 2 2 3 2" xfId="12569"/>
    <cellStyle name="Обычный 3 11 41 2 2 3 2 2" xfId="12570"/>
    <cellStyle name="Обычный 3 11 41 2 2 3 3" xfId="12571"/>
    <cellStyle name="Обычный 3 11 41 2 2 4" xfId="12572"/>
    <cellStyle name="Обычный 3 11 41 2 2 4 2" xfId="12573"/>
    <cellStyle name="Обычный 3 11 41 2 2 5" xfId="12574"/>
    <cellStyle name="Обычный 3 11 41 2 3" xfId="12575"/>
    <cellStyle name="Обычный 3 11 41 2 3 2" xfId="12576"/>
    <cellStyle name="Обычный 3 11 41 2 3 2 2" xfId="12577"/>
    <cellStyle name="Обычный 3 11 41 2 3 2 2 2" xfId="12578"/>
    <cellStyle name="Обычный 3 11 41 2 3 2 2 2 2" xfId="12579"/>
    <cellStyle name="Обычный 3 11 41 2 3 2 2 3" xfId="12580"/>
    <cellStyle name="Обычный 3 11 41 2 3 2 3" xfId="12581"/>
    <cellStyle name="Обычный 3 11 41 2 3 2 3 2" xfId="12582"/>
    <cellStyle name="Обычный 3 11 41 2 3 2 4" xfId="12583"/>
    <cellStyle name="Обычный 3 11 41 2 3 3" xfId="12584"/>
    <cellStyle name="Обычный 3 11 41 2 3 3 2" xfId="12585"/>
    <cellStyle name="Обычный 3 11 41 2 3 3 2 2" xfId="12586"/>
    <cellStyle name="Обычный 3 11 41 2 3 3 3" xfId="12587"/>
    <cellStyle name="Обычный 3 11 41 2 3 4" xfId="12588"/>
    <cellStyle name="Обычный 3 11 41 2 3 4 2" xfId="12589"/>
    <cellStyle name="Обычный 3 11 41 2 3 5" xfId="12590"/>
    <cellStyle name="Обычный 3 11 41 2 4" xfId="12591"/>
    <cellStyle name="Обычный 3 11 41 2 4 2" xfId="12592"/>
    <cellStyle name="Обычный 3 11 41 2 4 2 2" xfId="12593"/>
    <cellStyle name="Обычный 3 11 41 2 4 2 2 2" xfId="12594"/>
    <cellStyle name="Обычный 3 11 41 2 4 2 3" xfId="12595"/>
    <cellStyle name="Обычный 3 11 41 2 4 3" xfId="12596"/>
    <cellStyle name="Обычный 3 11 41 2 4 3 2" xfId="12597"/>
    <cellStyle name="Обычный 3 11 41 2 4 4" xfId="12598"/>
    <cellStyle name="Обычный 3 11 41 2 5" xfId="12599"/>
    <cellStyle name="Обычный 3 11 41 2 5 2" xfId="12600"/>
    <cellStyle name="Обычный 3 11 41 2 5 2 2" xfId="12601"/>
    <cellStyle name="Обычный 3 11 41 2 5 3" xfId="12602"/>
    <cellStyle name="Обычный 3 11 41 2 6" xfId="12603"/>
    <cellStyle name="Обычный 3 11 41 2 6 2" xfId="12604"/>
    <cellStyle name="Обычный 3 11 41 2 7" xfId="12605"/>
    <cellStyle name="Обычный 3 11 41 3" xfId="12606"/>
    <cellStyle name="Обычный 3 11 41 3 2" xfId="12607"/>
    <cellStyle name="Обычный 3 11 41 3 2 2" xfId="12608"/>
    <cellStyle name="Обычный 3 11 41 3 2 2 2" xfId="12609"/>
    <cellStyle name="Обычный 3 11 41 3 2 2 2 2" xfId="12610"/>
    <cellStyle name="Обычный 3 11 41 3 2 2 3" xfId="12611"/>
    <cellStyle name="Обычный 3 11 41 3 2 3" xfId="12612"/>
    <cellStyle name="Обычный 3 11 41 3 2 3 2" xfId="12613"/>
    <cellStyle name="Обычный 3 11 41 3 2 4" xfId="12614"/>
    <cellStyle name="Обычный 3 11 41 3 3" xfId="12615"/>
    <cellStyle name="Обычный 3 11 41 3 3 2" xfId="12616"/>
    <cellStyle name="Обычный 3 11 41 3 3 2 2" xfId="12617"/>
    <cellStyle name="Обычный 3 11 41 3 3 3" xfId="12618"/>
    <cellStyle name="Обычный 3 11 41 3 4" xfId="12619"/>
    <cellStyle name="Обычный 3 11 41 3 4 2" xfId="12620"/>
    <cellStyle name="Обычный 3 11 41 3 5" xfId="12621"/>
    <cellStyle name="Обычный 3 11 41 4" xfId="12622"/>
    <cellStyle name="Обычный 3 11 41 4 2" xfId="12623"/>
    <cellStyle name="Обычный 3 11 41 4 2 2" xfId="12624"/>
    <cellStyle name="Обычный 3 11 41 4 2 2 2" xfId="12625"/>
    <cellStyle name="Обычный 3 11 41 4 2 2 2 2" xfId="12626"/>
    <cellStyle name="Обычный 3 11 41 4 2 2 3" xfId="12627"/>
    <cellStyle name="Обычный 3 11 41 4 2 3" xfId="12628"/>
    <cellStyle name="Обычный 3 11 41 4 2 3 2" xfId="12629"/>
    <cellStyle name="Обычный 3 11 41 4 2 4" xfId="12630"/>
    <cellStyle name="Обычный 3 11 41 4 3" xfId="12631"/>
    <cellStyle name="Обычный 3 11 41 4 3 2" xfId="12632"/>
    <cellStyle name="Обычный 3 11 41 4 3 2 2" xfId="12633"/>
    <cellStyle name="Обычный 3 11 41 4 3 3" xfId="12634"/>
    <cellStyle name="Обычный 3 11 41 4 4" xfId="12635"/>
    <cellStyle name="Обычный 3 11 41 4 4 2" xfId="12636"/>
    <cellStyle name="Обычный 3 11 41 4 5" xfId="12637"/>
    <cellStyle name="Обычный 3 11 41 5" xfId="12638"/>
    <cellStyle name="Обычный 3 11 41 5 2" xfId="12639"/>
    <cellStyle name="Обычный 3 11 41 5 2 2" xfId="12640"/>
    <cellStyle name="Обычный 3 11 41 5 2 2 2" xfId="12641"/>
    <cellStyle name="Обычный 3 11 41 5 2 3" xfId="12642"/>
    <cellStyle name="Обычный 3 11 41 5 3" xfId="12643"/>
    <cellStyle name="Обычный 3 11 41 5 3 2" xfId="12644"/>
    <cellStyle name="Обычный 3 11 41 5 4" xfId="12645"/>
    <cellStyle name="Обычный 3 11 41 6" xfId="12646"/>
    <cellStyle name="Обычный 3 11 41 6 2" xfId="12647"/>
    <cellStyle name="Обычный 3 11 41 6 2 2" xfId="12648"/>
    <cellStyle name="Обычный 3 11 41 6 3" xfId="12649"/>
    <cellStyle name="Обычный 3 11 41 7" xfId="12650"/>
    <cellStyle name="Обычный 3 11 41 7 2" xfId="12651"/>
    <cellStyle name="Обычный 3 11 41 8" xfId="12652"/>
    <cellStyle name="Обычный 3 11 42" xfId="12653"/>
    <cellStyle name="Обычный 3 11 42 2" xfId="12654"/>
    <cellStyle name="Обычный 3 11 42 2 2" xfId="12655"/>
    <cellStyle name="Обычный 3 11 42 2 2 2" xfId="12656"/>
    <cellStyle name="Обычный 3 11 42 2 2 2 2" xfId="12657"/>
    <cellStyle name="Обычный 3 11 42 2 2 2 2 2" xfId="12658"/>
    <cellStyle name="Обычный 3 11 42 2 2 2 2 2 2" xfId="12659"/>
    <cellStyle name="Обычный 3 11 42 2 2 2 2 3" xfId="12660"/>
    <cellStyle name="Обычный 3 11 42 2 2 2 3" xfId="12661"/>
    <cellStyle name="Обычный 3 11 42 2 2 2 3 2" xfId="12662"/>
    <cellStyle name="Обычный 3 11 42 2 2 2 4" xfId="12663"/>
    <cellStyle name="Обычный 3 11 42 2 2 3" xfId="12664"/>
    <cellStyle name="Обычный 3 11 42 2 2 3 2" xfId="12665"/>
    <cellStyle name="Обычный 3 11 42 2 2 3 2 2" xfId="12666"/>
    <cellStyle name="Обычный 3 11 42 2 2 3 3" xfId="12667"/>
    <cellStyle name="Обычный 3 11 42 2 2 4" xfId="12668"/>
    <cellStyle name="Обычный 3 11 42 2 2 4 2" xfId="12669"/>
    <cellStyle name="Обычный 3 11 42 2 2 5" xfId="12670"/>
    <cellStyle name="Обычный 3 11 42 2 3" xfId="12671"/>
    <cellStyle name="Обычный 3 11 42 2 3 2" xfId="12672"/>
    <cellStyle name="Обычный 3 11 42 2 3 2 2" xfId="12673"/>
    <cellStyle name="Обычный 3 11 42 2 3 2 2 2" xfId="12674"/>
    <cellStyle name="Обычный 3 11 42 2 3 2 2 2 2" xfId="12675"/>
    <cellStyle name="Обычный 3 11 42 2 3 2 2 3" xfId="12676"/>
    <cellStyle name="Обычный 3 11 42 2 3 2 3" xfId="12677"/>
    <cellStyle name="Обычный 3 11 42 2 3 2 3 2" xfId="12678"/>
    <cellStyle name="Обычный 3 11 42 2 3 2 4" xfId="12679"/>
    <cellStyle name="Обычный 3 11 42 2 3 3" xfId="12680"/>
    <cellStyle name="Обычный 3 11 42 2 3 3 2" xfId="12681"/>
    <cellStyle name="Обычный 3 11 42 2 3 3 2 2" xfId="12682"/>
    <cellStyle name="Обычный 3 11 42 2 3 3 3" xfId="12683"/>
    <cellStyle name="Обычный 3 11 42 2 3 4" xfId="12684"/>
    <cellStyle name="Обычный 3 11 42 2 3 4 2" xfId="12685"/>
    <cellStyle name="Обычный 3 11 42 2 3 5" xfId="12686"/>
    <cellStyle name="Обычный 3 11 42 2 4" xfId="12687"/>
    <cellStyle name="Обычный 3 11 42 2 4 2" xfId="12688"/>
    <cellStyle name="Обычный 3 11 42 2 4 2 2" xfId="12689"/>
    <cellStyle name="Обычный 3 11 42 2 4 2 2 2" xfId="12690"/>
    <cellStyle name="Обычный 3 11 42 2 4 2 3" xfId="12691"/>
    <cellStyle name="Обычный 3 11 42 2 4 3" xfId="12692"/>
    <cellStyle name="Обычный 3 11 42 2 4 3 2" xfId="12693"/>
    <cellStyle name="Обычный 3 11 42 2 4 4" xfId="12694"/>
    <cellStyle name="Обычный 3 11 42 2 5" xfId="12695"/>
    <cellStyle name="Обычный 3 11 42 2 5 2" xfId="12696"/>
    <cellStyle name="Обычный 3 11 42 2 5 2 2" xfId="12697"/>
    <cellStyle name="Обычный 3 11 42 2 5 3" xfId="12698"/>
    <cellStyle name="Обычный 3 11 42 2 6" xfId="12699"/>
    <cellStyle name="Обычный 3 11 42 2 6 2" xfId="12700"/>
    <cellStyle name="Обычный 3 11 42 2 7" xfId="12701"/>
    <cellStyle name="Обычный 3 11 42 3" xfId="12702"/>
    <cellStyle name="Обычный 3 11 42 3 2" xfId="12703"/>
    <cellStyle name="Обычный 3 11 42 3 2 2" xfId="12704"/>
    <cellStyle name="Обычный 3 11 42 3 2 2 2" xfId="12705"/>
    <cellStyle name="Обычный 3 11 42 3 2 2 2 2" xfId="12706"/>
    <cellStyle name="Обычный 3 11 42 3 2 2 3" xfId="12707"/>
    <cellStyle name="Обычный 3 11 42 3 2 3" xfId="12708"/>
    <cellStyle name="Обычный 3 11 42 3 2 3 2" xfId="12709"/>
    <cellStyle name="Обычный 3 11 42 3 2 4" xfId="12710"/>
    <cellStyle name="Обычный 3 11 42 3 3" xfId="12711"/>
    <cellStyle name="Обычный 3 11 42 3 3 2" xfId="12712"/>
    <cellStyle name="Обычный 3 11 42 3 3 2 2" xfId="12713"/>
    <cellStyle name="Обычный 3 11 42 3 3 3" xfId="12714"/>
    <cellStyle name="Обычный 3 11 42 3 4" xfId="12715"/>
    <cellStyle name="Обычный 3 11 42 3 4 2" xfId="12716"/>
    <cellStyle name="Обычный 3 11 42 3 5" xfId="12717"/>
    <cellStyle name="Обычный 3 11 42 4" xfId="12718"/>
    <cellStyle name="Обычный 3 11 42 4 2" xfId="12719"/>
    <cellStyle name="Обычный 3 11 42 4 2 2" xfId="12720"/>
    <cellStyle name="Обычный 3 11 42 4 2 2 2" xfId="12721"/>
    <cellStyle name="Обычный 3 11 42 4 2 2 2 2" xfId="12722"/>
    <cellStyle name="Обычный 3 11 42 4 2 2 3" xfId="12723"/>
    <cellStyle name="Обычный 3 11 42 4 2 3" xfId="12724"/>
    <cellStyle name="Обычный 3 11 42 4 2 3 2" xfId="12725"/>
    <cellStyle name="Обычный 3 11 42 4 2 4" xfId="12726"/>
    <cellStyle name="Обычный 3 11 42 4 3" xfId="12727"/>
    <cellStyle name="Обычный 3 11 42 4 3 2" xfId="12728"/>
    <cellStyle name="Обычный 3 11 42 4 3 2 2" xfId="12729"/>
    <cellStyle name="Обычный 3 11 42 4 3 3" xfId="12730"/>
    <cellStyle name="Обычный 3 11 42 4 4" xfId="12731"/>
    <cellStyle name="Обычный 3 11 42 4 4 2" xfId="12732"/>
    <cellStyle name="Обычный 3 11 42 4 5" xfId="12733"/>
    <cellStyle name="Обычный 3 11 42 5" xfId="12734"/>
    <cellStyle name="Обычный 3 11 42 5 2" xfId="12735"/>
    <cellStyle name="Обычный 3 11 42 5 2 2" xfId="12736"/>
    <cellStyle name="Обычный 3 11 42 5 2 2 2" xfId="12737"/>
    <cellStyle name="Обычный 3 11 42 5 2 3" xfId="12738"/>
    <cellStyle name="Обычный 3 11 42 5 3" xfId="12739"/>
    <cellStyle name="Обычный 3 11 42 5 3 2" xfId="12740"/>
    <cellStyle name="Обычный 3 11 42 5 4" xfId="12741"/>
    <cellStyle name="Обычный 3 11 42 6" xfId="12742"/>
    <cellStyle name="Обычный 3 11 42 6 2" xfId="12743"/>
    <cellStyle name="Обычный 3 11 42 6 2 2" xfId="12744"/>
    <cellStyle name="Обычный 3 11 42 6 3" xfId="12745"/>
    <cellStyle name="Обычный 3 11 42 7" xfId="12746"/>
    <cellStyle name="Обычный 3 11 42 7 2" xfId="12747"/>
    <cellStyle name="Обычный 3 11 42 8" xfId="12748"/>
    <cellStyle name="Обычный 3 11 43" xfId="12749"/>
    <cellStyle name="Обычный 3 11 43 2" xfId="12750"/>
    <cellStyle name="Обычный 3 11 43 2 2" xfId="12751"/>
    <cellStyle name="Обычный 3 11 43 2 2 2" xfId="12752"/>
    <cellStyle name="Обычный 3 11 43 2 2 2 2" xfId="12753"/>
    <cellStyle name="Обычный 3 11 43 2 2 2 2 2" xfId="12754"/>
    <cellStyle name="Обычный 3 11 43 2 2 2 2 2 2" xfId="12755"/>
    <cellStyle name="Обычный 3 11 43 2 2 2 2 3" xfId="12756"/>
    <cellStyle name="Обычный 3 11 43 2 2 2 3" xfId="12757"/>
    <cellStyle name="Обычный 3 11 43 2 2 2 3 2" xfId="12758"/>
    <cellStyle name="Обычный 3 11 43 2 2 2 4" xfId="12759"/>
    <cellStyle name="Обычный 3 11 43 2 2 3" xfId="12760"/>
    <cellStyle name="Обычный 3 11 43 2 2 3 2" xfId="12761"/>
    <cellStyle name="Обычный 3 11 43 2 2 3 2 2" xfId="12762"/>
    <cellStyle name="Обычный 3 11 43 2 2 3 3" xfId="12763"/>
    <cellStyle name="Обычный 3 11 43 2 2 4" xfId="12764"/>
    <cellStyle name="Обычный 3 11 43 2 2 4 2" xfId="12765"/>
    <cellStyle name="Обычный 3 11 43 2 2 5" xfId="12766"/>
    <cellStyle name="Обычный 3 11 43 2 3" xfId="12767"/>
    <cellStyle name="Обычный 3 11 43 2 3 2" xfId="12768"/>
    <cellStyle name="Обычный 3 11 43 2 3 2 2" xfId="12769"/>
    <cellStyle name="Обычный 3 11 43 2 3 2 2 2" xfId="12770"/>
    <cellStyle name="Обычный 3 11 43 2 3 2 2 2 2" xfId="12771"/>
    <cellStyle name="Обычный 3 11 43 2 3 2 2 3" xfId="12772"/>
    <cellStyle name="Обычный 3 11 43 2 3 2 3" xfId="12773"/>
    <cellStyle name="Обычный 3 11 43 2 3 2 3 2" xfId="12774"/>
    <cellStyle name="Обычный 3 11 43 2 3 2 4" xfId="12775"/>
    <cellStyle name="Обычный 3 11 43 2 3 3" xfId="12776"/>
    <cellStyle name="Обычный 3 11 43 2 3 3 2" xfId="12777"/>
    <cellStyle name="Обычный 3 11 43 2 3 3 2 2" xfId="12778"/>
    <cellStyle name="Обычный 3 11 43 2 3 3 3" xfId="12779"/>
    <cellStyle name="Обычный 3 11 43 2 3 4" xfId="12780"/>
    <cellStyle name="Обычный 3 11 43 2 3 4 2" xfId="12781"/>
    <cellStyle name="Обычный 3 11 43 2 3 5" xfId="12782"/>
    <cellStyle name="Обычный 3 11 43 2 4" xfId="12783"/>
    <cellStyle name="Обычный 3 11 43 2 4 2" xfId="12784"/>
    <cellStyle name="Обычный 3 11 43 2 4 2 2" xfId="12785"/>
    <cellStyle name="Обычный 3 11 43 2 4 2 2 2" xfId="12786"/>
    <cellStyle name="Обычный 3 11 43 2 4 2 3" xfId="12787"/>
    <cellStyle name="Обычный 3 11 43 2 4 3" xfId="12788"/>
    <cellStyle name="Обычный 3 11 43 2 4 3 2" xfId="12789"/>
    <cellStyle name="Обычный 3 11 43 2 4 4" xfId="12790"/>
    <cellStyle name="Обычный 3 11 43 2 5" xfId="12791"/>
    <cellStyle name="Обычный 3 11 43 2 5 2" xfId="12792"/>
    <cellStyle name="Обычный 3 11 43 2 5 2 2" xfId="12793"/>
    <cellStyle name="Обычный 3 11 43 2 5 3" xfId="12794"/>
    <cellStyle name="Обычный 3 11 43 2 6" xfId="12795"/>
    <cellStyle name="Обычный 3 11 43 2 6 2" xfId="12796"/>
    <cellStyle name="Обычный 3 11 43 2 7" xfId="12797"/>
    <cellStyle name="Обычный 3 11 43 3" xfId="12798"/>
    <cellStyle name="Обычный 3 11 43 3 2" xfId="12799"/>
    <cellStyle name="Обычный 3 11 43 3 2 2" xfId="12800"/>
    <cellStyle name="Обычный 3 11 43 3 2 2 2" xfId="12801"/>
    <cellStyle name="Обычный 3 11 43 3 2 2 2 2" xfId="12802"/>
    <cellStyle name="Обычный 3 11 43 3 2 2 3" xfId="12803"/>
    <cellStyle name="Обычный 3 11 43 3 2 3" xfId="12804"/>
    <cellStyle name="Обычный 3 11 43 3 2 3 2" xfId="12805"/>
    <cellStyle name="Обычный 3 11 43 3 2 4" xfId="12806"/>
    <cellStyle name="Обычный 3 11 43 3 3" xfId="12807"/>
    <cellStyle name="Обычный 3 11 43 3 3 2" xfId="12808"/>
    <cellStyle name="Обычный 3 11 43 3 3 2 2" xfId="12809"/>
    <cellStyle name="Обычный 3 11 43 3 3 3" xfId="12810"/>
    <cellStyle name="Обычный 3 11 43 3 4" xfId="12811"/>
    <cellStyle name="Обычный 3 11 43 3 4 2" xfId="12812"/>
    <cellStyle name="Обычный 3 11 43 3 5" xfId="12813"/>
    <cellStyle name="Обычный 3 11 43 4" xfId="12814"/>
    <cellStyle name="Обычный 3 11 43 4 2" xfId="12815"/>
    <cellStyle name="Обычный 3 11 43 4 2 2" xfId="12816"/>
    <cellStyle name="Обычный 3 11 43 4 2 2 2" xfId="12817"/>
    <cellStyle name="Обычный 3 11 43 4 2 2 2 2" xfId="12818"/>
    <cellStyle name="Обычный 3 11 43 4 2 2 3" xfId="12819"/>
    <cellStyle name="Обычный 3 11 43 4 2 3" xfId="12820"/>
    <cellStyle name="Обычный 3 11 43 4 2 3 2" xfId="12821"/>
    <cellStyle name="Обычный 3 11 43 4 2 4" xfId="12822"/>
    <cellStyle name="Обычный 3 11 43 4 3" xfId="12823"/>
    <cellStyle name="Обычный 3 11 43 4 3 2" xfId="12824"/>
    <cellStyle name="Обычный 3 11 43 4 3 2 2" xfId="12825"/>
    <cellStyle name="Обычный 3 11 43 4 3 3" xfId="12826"/>
    <cellStyle name="Обычный 3 11 43 4 4" xfId="12827"/>
    <cellStyle name="Обычный 3 11 43 4 4 2" xfId="12828"/>
    <cellStyle name="Обычный 3 11 43 4 5" xfId="12829"/>
    <cellStyle name="Обычный 3 11 43 5" xfId="12830"/>
    <cellStyle name="Обычный 3 11 43 5 2" xfId="12831"/>
    <cellStyle name="Обычный 3 11 43 5 2 2" xfId="12832"/>
    <cellStyle name="Обычный 3 11 43 5 2 2 2" xfId="12833"/>
    <cellStyle name="Обычный 3 11 43 5 2 3" xfId="12834"/>
    <cellStyle name="Обычный 3 11 43 5 3" xfId="12835"/>
    <cellStyle name="Обычный 3 11 43 5 3 2" xfId="12836"/>
    <cellStyle name="Обычный 3 11 43 5 4" xfId="12837"/>
    <cellStyle name="Обычный 3 11 43 6" xfId="12838"/>
    <cellStyle name="Обычный 3 11 43 6 2" xfId="12839"/>
    <cellStyle name="Обычный 3 11 43 6 2 2" xfId="12840"/>
    <cellStyle name="Обычный 3 11 43 6 3" xfId="12841"/>
    <cellStyle name="Обычный 3 11 43 7" xfId="12842"/>
    <cellStyle name="Обычный 3 11 43 7 2" xfId="12843"/>
    <cellStyle name="Обычный 3 11 43 8" xfId="12844"/>
    <cellStyle name="Обычный 3 11 44" xfId="12845"/>
    <cellStyle name="Обычный 3 11 44 2" xfId="12846"/>
    <cellStyle name="Обычный 3 11 44 2 2" xfId="12847"/>
    <cellStyle name="Обычный 3 11 44 2 2 2" xfId="12848"/>
    <cellStyle name="Обычный 3 11 44 2 2 2 2" xfId="12849"/>
    <cellStyle name="Обычный 3 11 44 2 2 2 2 2" xfId="12850"/>
    <cellStyle name="Обычный 3 11 44 2 2 2 2 2 2" xfId="12851"/>
    <cellStyle name="Обычный 3 11 44 2 2 2 2 3" xfId="12852"/>
    <cellStyle name="Обычный 3 11 44 2 2 2 3" xfId="12853"/>
    <cellStyle name="Обычный 3 11 44 2 2 2 3 2" xfId="12854"/>
    <cellStyle name="Обычный 3 11 44 2 2 2 4" xfId="12855"/>
    <cellStyle name="Обычный 3 11 44 2 2 3" xfId="12856"/>
    <cellStyle name="Обычный 3 11 44 2 2 3 2" xfId="12857"/>
    <cellStyle name="Обычный 3 11 44 2 2 3 2 2" xfId="12858"/>
    <cellStyle name="Обычный 3 11 44 2 2 3 3" xfId="12859"/>
    <cellStyle name="Обычный 3 11 44 2 2 4" xfId="12860"/>
    <cellStyle name="Обычный 3 11 44 2 2 4 2" xfId="12861"/>
    <cellStyle name="Обычный 3 11 44 2 2 5" xfId="12862"/>
    <cellStyle name="Обычный 3 11 44 2 3" xfId="12863"/>
    <cellStyle name="Обычный 3 11 44 2 3 2" xfId="12864"/>
    <cellStyle name="Обычный 3 11 44 2 3 2 2" xfId="12865"/>
    <cellStyle name="Обычный 3 11 44 2 3 2 2 2" xfId="12866"/>
    <cellStyle name="Обычный 3 11 44 2 3 2 2 2 2" xfId="12867"/>
    <cellStyle name="Обычный 3 11 44 2 3 2 2 3" xfId="12868"/>
    <cellStyle name="Обычный 3 11 44 2 3 2 3" xfId="12869"/>
    <cellStyle name="Обычный 3 11 44 2 3 2 3 2" xfId="12870"/>
    <cellStyle name="Обычный 3 11 44 2 3 2 4" xfId="12871"/>
    <cellStyle name="Обычный 3 11 44 2 3 3" xfId="12872"/>
    <cellStyle name="Обычный 3 11 44 2 3 3 2" xfId="12873"/>
    <cellStyle name="Обычный 3 11 44 2 3 3 2 2" xfId="12874"/>
    <cellStyle name="Обычный 3 11 44 2 3 3 3" xfId="12875"/>
    <cellStyle name="Обычный 3 11 44 2 3 4" xfId="12876"/>
    <cellStyle name="Обычный 3 11 44 2 3 4 2" xfId="12877"/>
    <cellStyle name="Обычный 3 11 44 2 3 5" xfId="12878"/>
    <cellStyle name="Обычный 3 11 44 2 4" xfId="12879"/>
    <cellStyle name="Обычный 3 11 44 2 4 2" xfId="12880"/>
    <cellStyle name="Обычный 3 11 44 2 4 2 2" xfId="12881"/>
    <cellStyle name="Обычный 3 11 44 2 4 2 2 2" xfId="12882"/>
    <cellStyle name="Обычный 3 11 44 2 4 2 3" xfId="12883"/>
    <cellStyle name="Обычный 3 11 44 2 4 3" xfId="12884"/>
    <cellStyle name="Обычный 3 11 44 2 4 3 2" xfId="12885"/>
    <cellStyle name="Обычный 3 11 44 2 4 4" xfId="12886"/>
    <cellStyle name="Обычный 3 11 44 2 5" xfId="12887"/>
    <cellStyle name="Обычный 3 11 44 2 5 2" xfId="12888"/>
    <cellStyle name="Обычный 3 11 44 2 5 2 2" xfId="12889"/>
    <cellStyle name="Обычный 3 11 44 2 5 3" xfId="12890"/>
    <cellStyle name="Обычный 3 11 44 2 6" xfId="12891"/>
    <cellStyle name="Обычный 3 11 44 2 6 2" xfId="12892"/>
    <cellStyle name="Обычный 3 11 44 2 7" xfId="12893"/>
    <cellStyle name="Обычный 3 11 44 3" xfId="12894"/>
    <cellStyle name="Обычный 3 11 44 3 2" xfId="12895"/>
    <cellStyle name="Обычный 3 11 44 3 2 2" xfId="12896"/>
    <cellStyle name="Обычный 3 11 44 3 2 2 2" xfId="12897"/>
    <cellStyle name="Обычный 3 11 44 3 2 2 2 2" xfId="12898"/>
    <cellStyle name="Обычный 3 11 44 3 2 2 3" xfId="12899"/>
    <cellStyle name="Обычный 3 11 44 3 2 3" xfId="12900"/>
    <cellStyle name="Обычный 3 11 44 3 2 3 2" xfId="12901"/>
    <cellStyle name="Обычный 3 11 44 3 2 4" xfId="12902"/>
    <cellStyle name="Обычный 3 11 44 3 3" xfId="12903"/>
    <cellStyle name="Обычный 3 11 44 3 3 2" xfId="12904"/>
    <cellStyle name="Обычный 3 11 44 3 3 2 2" xfId="12905"/>
    <cellStyle name="Обычный 3 11 44 3 3 3" xfId="12906"/>
    <cellStyle name="Обычный 3 11 44 3 4" xfId="12907"/>
    <cellStyle name="Обычный 3 11 44 3 4 2" xfId="12908"/>
    <cellStyle name="Обычный 3 11 44 3 5" xfId="12909"/>
    <cellStyle name="Обычный 3 11 44 4" xfId="12910"/>
    <cellStyle name="Обычный 3 11 44 4 2" xfId="12911"/>
    <cellStyle name="Обычный 3 11 44 4 2 2" xfId="12912"/>
    <cellStyle name="Обычный 3 11 44 4 2 2 2" xfId="12913"/>
    <cellStyle name="Обычный 3 11 44 4 2 2 2 2" xfId="12914"/>
    <cellStyle name="Обычный 3 11 44 4 2 2 3" xfId="12915"/>
    <cellStyle name="Обычный 3 11 44 4 2 3" xfId="12916"/>
    <cellStyle name="Обычный 3 11 44 4 2 3 2" xfId="12917"/>
    <cellStyle name="Обычный 3 11 44 4 2 4" xfId="12918"/>
    <cellStyle name="Обычный 3 11 44 4 3" xfId="12919"/>
    <cellStyle name="Обычный 3 11 44 4 3 2" xfId="12920"/>
    <cellStyle name="Обычный 3 11 44 4 3 2 2" xfId="12921"/>
    <cellStyle name="Обычный 3 11 44 4 3 3" xfId="12922"/>
    <cellStyle name="Обычный 3 11 44 4 4" xfId="12923"/>
    <cellStyle name="Обычный 3 11 44 4 4 2" xfId="12924"/>
    <cellStyle name="Обычный 3 11 44 4 5" xfId="12925"/>
    <cellStyle name="Обычный 3 11 44 5" xfId="12926"/>
    <cellStyle name="Обычный 3 11 44 5 2" xfId="12927"/>
    <cellStyle name="Обычный 3 11 44 5 2 2" xfId="12928"/>
    <cellStyle name="Обычный 3 11 44 5 2 2 2" xfId="12929"/>
    <cellStyle name="Обычный 3 11 44 5 2 3" xfId="12930"/>
    <cellStyle name="Обычный 3 11 44 5 3" xfId="12931"/>
    <cellStyle name="Обычный 3 11 44 5 3 2" xfId="12932"/>
    <cellStyle name="Обычный 3 11 44 5 4" xfId="12933"/>
    <cellStyle name="Обычный 3 11 44 6" xfId="12934"/>
    <cellStyle name="Обычный 3 11 44 6 2" xfId="12935"/>
    <cellStyle name="Обычный 3 11 44 6 2 2" xfId="12936"/>
    <cellStyle name="Обычный 3 11 44 6 3" xfId="12937"/>
    <cellStyle name="Обычный 3 11 44 7" xfId="12938"/>
    <cellStyle name="Обычный 3 11 44 7 2" xfId="12939"/>
    <cellStyle name="Обычный 3 11 44 8" xfId="12940"/>
    <cellStyle name="Обычный 3 11 45" xfId="12941"/>
    <cellStyle name="Обычный 3 11 45 2" xfId="12942"/>
    <cellStyle name="Обычный 3 11 45 2 2" xfId="12943"/>
    <cellStyle name="Обычный 3 11 45 2 2 2" xfId="12944"/>
    <cellStyle name="Обычный 3 11 45 2 2 2 2" xfId="12945"/>
    <cellStyle name="Обычный 3 11 45 2 2 2 2 2" xfId="12946"/>
    <cellStyle name="Обычный 3 11 45 2 2 2 2 2 2" xfId="12947"/>
    <cellStyle name="Обычный 3 11 45 2 2 2 2 3" xfId="12948"/>
    <cellStyle name="Обычный 3 11 45 2 2 2 3" xfId="12949"/>
    <cellStyle name="Обычный 3 11 45 2 2 2 3 2" xfId="12950"/>
    <cellStyle name="Обычный 3 11 45 2 2 2 4" xfId="12951"/>
    <cellStyle name="Обычный 3 11 45 2 2 3" xfId="12952"/>
    <cellStyle name="Обычный 3 11 45 2 2 3 2" xfId="12953"/>
    <cellStyle name="Обычный 3 11 45 2 2 3 2 2" xfId="12954"/>
    <cellStyle name="Обычный 3 11 45 2 2 3 3" xfId="12955"/>
    <cellStyle name="Обычный 3 11 45 2 2 4" xfId="12956"/>
    <cellStyle name="Обычный 3 11 45 2 2 4 2" xfId="12957"/>
    <cellStyle name="Обычный 3 11 45 2 2 5" xfId="12958"/>
    <cellStyle name="Обычный 3 11 45 2 3" xfId="12959"/>
    <cellStyle name="Обычный 3 11 45 2 3 2" xfId="12960"/>
    <cellStyle name="Обычный 3 11 45 2 3 2 2" xfId="12961"/>
    <cellStyle name="Обычный 3 11 45 2 3 2 2 2" xfId="12962"/>
    <cellStyle name="Обычный 3 11 45 2 3 2 2 2 2" xfId="12963"/>
    <cellStyle name="Обычный 3 11 45 2 3 2 2 3" xfId="12964"/>
    <cellStyle name="Обычный 3 11 45 2 3 2 3" xfId="12965"/>
    <cellStyle name="Обычный 3 11 45 2 3 2 3 2" xfId="12966"/>
    <cellStyle name="Обычный 3 11 45 2 3 2 4" xfId="12967"/>
    <cellStyle name="Обычный 3 11 45 2 3 3" xfId="12968"/>
    <cellStyle name="Обычный 3 11 45 2 3 3 2" xfId="12969"/>
    <cellStyle name="Обычный 3 11 45 2 3 3 2 2" xfId="12970"/>
    <cellStyle name="Обычный 3 11 45 2 3 3 3" xfId="12971"/>
    <cellStyle name="Обычный 3 11 45 2 3 4" xfId="12972"/>
    <cellStyle name="Обычный 3 11 45 2 3 4 2" xfId="12973"/>
    <cellStyle name="Обычный 3 11 45 2 3 5" xfId="12974"/>
    <cellStyle name="Обычный 3 11 45 2 4" xfId="12975"/>
    <cellStyle name="Обычный 3 11 45 2 4 2" xfId="12976"/>
    <cellStyle name="Обычный 3 11 45 2 4 2 2" xfId="12977"/>
    <cellStyle name="Обычный 3 11 45 2 4 2 2 2" xfId="12978"/>
    <cellStyle name="Обычный 3 11 45 2 4 2 3" xfId="12979"/>
    <cellStyle name="Обычный 3 11 45 2 4 3" xfId="12980"/>
    <cellStyle name="Обычный 3 11 45 2 4 3 2" xfId="12981"/>
    <cellStyle name="Обычный 3 11 45 2 4 4" xfId="12982"/>
    <cellStyle name="Обычный 3 11 45 2 5" xfId="12983"/>
    <cellStyle name="Обычный 3 11 45 2 5 2" xfId="12984"/>
    <cellStyle name="Обычный 3 11 45 2 5 2 2" xfId="12985"/>
    <cellStyle name="Обычный 3 11 45 2 5 3" xfId="12986"/>
    <cellStyle name="Обычный 3 11 45 2 6" xfId="12987"/>
    <cellStyle name="Обычный 3 11 45 2 6 2" xfId="12988"/>
    <cellStyle name="Обычный 3 11 45 2 7" xfId="12989"/>
    <cellStyle name="Обычный 3 11 45 3" xfId="12990"/>
    <cellStyle name="Обычный 3 11 45 3 2" xfId="12991"/>
    <cellStyle name="Обычный 3 11 45 3 2 2" xfId="12992"/>
    <cellStyle name="Обычный 3 11 45 3 2 2 2" xfId="12993"/>
    <cellStyle name="Обычный 3 11 45 3 2 2 2 2" xfId="12994"/>
    <cellStyle name="Обычный 3 11 45 3 2 2 3" xfId="12995"/>
    <cellStyle name="Обычный 3 11 45 3 2 3" xfId="12996"/>
    <cellStyle name="Обычный 3 11 45 3 2 3 2" xfId="12997"/>
    <cellStyle name="Обычный 3 11 45 3 2 4" xfId="12998"/>
    <cellStyle name="Обычный 3 11 45 3 3" xfId="12999"/>
    <cellStyle name="Обычный 3 11 45 3 3 2" xfId="13000"/>
    <cellStyle name="Обычный 3 11 45 3 3 2 2" xfId="13001"/>
    <cellStyle name="Обычный 3 11 45 3 3 3" xfId="13002"/>
    <cellStyle name="Обычный 3 11 45 3 4" xfId="13003"/>
    <cellStyle name="Обычный 3 11 45 3 4 2" xfId="13004"/>
    <cellStyle name="Обычный 3 11 45 3 5" xfId="13005"/>
    <cellStyle name="Обычный 3 11 45 4" xfId="13006"/>
    <cellStyle name="Обычный 3 11 45 4 2" xfId="13007"/>
    <cellStyle name="Обычный 3 11 45 4 2 2" xfId="13008"/>
    <cellStyle name="Обычный 3 11 45 4 2 2 2" xfId="13009"/>
    <cellStyle name="Обычный 3 11 45 4 2 2 2 2" xfId="13010"/>
    <cellStyle name="Обычный 3 11 45 4 2 2 3" xfId="13011"/>
    <cellStyle name="Обычный 3 11 45 4 2 3" xfId="13012"/>
    <cellStyle name="Обычный 3 11 45 4 2 3 2" xfId="13013"/>
    <cellStyle name="Обычный 3 11 45 4 2 4" xfId="13014"/>
    <cellStyle name="Обычный 3 11 45 4 3" xfId="13015"/>
    <cellStyle name="Обычный 3 11 45 4 3 2" xfId="13016"/>
    <cellStyle name="Обычный 3 11 45 4 3 2 2" xfId="13017"/>
    <cellStyle name="Обычный 3 11 45 4 3 3" xfId="13018"/>
    <cellStyle name="Обычный 3 11 45 4 4" xfId="13019"/>
    <cellStyle name="Обычный 3 11 45 4 4 2" xfId="13020"/>
    <cellStyle name="Обычный 3 11 45 4 5" xfId="13021"/>
    <cellStyle name="Обычный 3 11 45 5" xfId="13022"/>
    <cellStyle name="Обычный 3 11 45 5 2" xfId="13023"/>
    <cellStyle name="Обычный 3 11 45 5 2 2" xfId="13024"/>
    <cellStyle name="Обычный 3 11 45 5 2 2 2" xfId="13025"/>
    <cellStyle name="Обычный 3 11 45 5 2 3" xfId="13026"/>
    <cellStyle name="Обычный 3 11 45 5 3" xfId="13027"/>
    <cellStyle name="Обычный 3 11 45 5 3 2" xfId="13028"/>
    <cellStyle name="Обычный 3 11 45 5 4" xfId="13029"/>
    <cellStyle name="Обычный 3 11 45 6" xfId="13030"/>
    <cellStyle name="Обычный 3 11 45 6 2" xfId="13031"/>
    <cellStyle name="Обычный 3 11 45 6 2 2" xfId="13032"/>
    <cellStyle name="Обычный 3 11 45 6 3" xfId="13033"/>
    <cellStyle name="Обычный 3 11 45 7" xfId="13034"/>
    <cellStyle name="Обычный 3 11 45 7 2" xfId="13035"/>
    <cellStyle name="Обычный 3 11 45 8" xfId="13036"/>
    <cellStyle name="Обычный 3 11 46" xfId="13037"/>
    <cellStyle name="Обычный 3 11 46 2" xfId="13038"/>
    <cellStyle name="Обычный 3 11 46 2 2" xfId="13039"/>
    <cellStyle name="Обычный 3 11 46 2 2 2" xfId="13040"/>
    <cellStyle name="Обычный 3 11 46 2 2 2 2" xfId="13041"/>
    <cellStyle name="Обычный 3 11 46 2 2 2 2 2" xfId="13042"/>
    <cellStyle name="Обычный 3 11 46 2 2 2 2 2 2" xfId="13043"/>
    <cellStyle name="Обычный 3 11 46 2 2 2 2 3" xfId="13044"/>
    <cellStyle name="Обычный 3 11 46 2 2 2 3" xfId="13045"/>
    <cellStyle name="Обычный 3 11 46 2 2 2 3 2" xfId="13046"/>
    <cellStyle name="Обычный 3 11 46 2 2 2 4" xfId="13047"/>
    <cellStyle name="Обычный 3 11 46 2 2 3" xfId="13048"/>
    <cellStyle name="Обычный 3 11 46 2 2 3 2" xfId="13049"/>
    <cellStyle name="Обычный 3 11 46 2 2 3 2 2" xfId="13050"/>
    <cellStyle name="Обычный 3 11 46 2 2 3 3" xfId="13051"/>
    <cellStyle name="Обычный 3 11 46 2 2 4" xfId="13052"/>
    <cellStyle name="Обычный 3 11 46 2 2 4 2" xfId="13053"/>
    <cellStyle name="Обычный 3 11 46 2 2 5" xfId="13054"/>
    <cellStyle name="Обычный 3 11 46 2 3" xfId="13055"/>
    <cellStyle name="Обычный 3 11 46 2 3 2" xfId="13056"/>
    <cellStyle name="Обычный 3 11 46 2 3 2 2" xfId="13057"/>
    <cellStyle name="Обычный 3 11 46 2 3 2 2 2" xfId="13058"/>
    <cellStyle name="Обычный 3 11 46 2 3 2 2 2 2" xfId="13059"/>
    <cellStyle name="Обычный 3 11 46 2 3 2 2 3" xfId="13060"/>
    <cellStyle name="Обычный 3 11 46 2 3 2 3" xfId="13061"/>
    <cellStyle name="Обычный 3 11 46 2 3 2 3 2" xfId="13062"/>
    <cellStyle name="Обычный 3 11 46 2 3 2 4" xfId="13063"/>
    <cellStyle name="Обычный 3 11 46 2 3 3" xfId="13064"/>
    <cellStyle name="Обычный 3 11 46 2 3 3 2" xfId="13065"/>
    <cellStyle name="Обычный 3 11 46 2 3 3 2 2" xfId="13066"/>
    <cellStyle name="Обычный 3 11 46 2 3 3 3" xfId="13067"/>
    <cellStyle name="Обычный 3 11 46 2 3 4" xfId="13068"/>
    <cellStyle name="Обычный 3 11 46 2 3 4 2" xfId="13069"/>
    <cellStyle name="Обычный 3 11 46 2 3 5" xfId="13070"/>
    <cellStyle name="Обычный 3 11 46 2 4" xfId="13071"/>
    <cellStyle name="Обычный 3 11 46 2 4 2" xfId="13072"/>
    <cellStyle name="Обычный 3 11 46 2 4 2 2" xfId="13073"/>
    <cellStyle name="Обычный 3 11 46 2 4 2 2 2" xfId="13074"/>
    <cellStyle name="Обычный 3 11 46 2 4 2 3" xfId="13075"/>
    <cellStyle name="Обычный 3 11 46 2 4 3" xfId="13076"/>
    <cellStyle name="Обычный 3 11 46 2 4 3 2" xfId="13077"/>
    <cellStyle name="Обычный 3 11 46 2 4 4" xfId="13078"/>
    <cellStyle name="Обычный 3 11 46 2 5" xfId="13079"/>
    <cellStyle name="Обычный 3 11 46 2 5 2" xfId="13080"/>
    <cellStyle name="Обычный 3 11 46 2 5 2 2" xfId="13081"/>
    <cellStyle name="Обычный 3 11 46 2 5 3" xfId="13082"/>
    <cellStyle name="Обычный 3 11 46 2 6" xfId="13083"/>
    <cellStyle name="Обычный 3 11 46 2 6 2" xfId="13084"/>
    <cellStyle name="Обычный 3 11 46 2 7" xfId="13085"/>
    <cellStyle name="Обычный 3 11 46 3" xfId="13086"/>
    <cellStyle name="Обычный 3 11 46 3 2" xfId="13087"/>
    <cellStyle name="Обычный 3 11 46 3 2 2" xfId="13088"/>
    <cellStyle name="Обычный 3 11 46 3 2 2 2" xfId="13089"/>
    <cellStyle name="Обычный 3 11 46 3 2 2 2 2" xfId="13090"/>
    <cellStyle name="Обычный 3 11 46 3 2 2 3" xfId="13091"/>
    <cellStyle name="Обычный 3 11 46 3 2 3" xfId="13092"/>
    <cellStyle name="Обычный 3 11 46 3 2 3 2" xfId="13093"/>
    <cellStyle name="Обычный 3 11 46 3 2 4" xfId="13094"/>
    <cellStyle name="Обычный 3 11 46 3 3" xfId="13095"/>
    <cellStyle name="Обычный 3 11 46 3 3 2" xfId="13096"/>
    <cellStyle name="Обычный 3 11 46 3 3 2 2" xfId="13097"/>
    <cellStyle name="Обычный 3 11 46 3 3 3" xfId="13098"/>
    <cellStyle name="Обычный 3 11 46 3 4" xfId="13099"/>
    <cellStyle name="Обычный 3 11 46 3 4 2" xfId="13100"/>
    <cellStyle name="Обычный 3 11 46 3 5" xfId="13101"/>
    <cellStyle name="Обычный 3 11 46 4" xfId="13102"/>
    <cellStyle name="Обычный 3 11 46 4 2" xfId="13103"/>
    <cellStyle name="Обычный 3 11 46 4 2 2" xfId="13104"/>
    <cellStyle name="Обычный 3 11 46 4 2 2 2" xfId="13105"/>
    <cellStyle name="Обычный 3 11 46 4 2 2 2 2" xfId="13106"/>
    <cellStyle name="Обычный 3 11 46 4 2 2 3" xfId="13107"/>
    <cellStyle name="Обычный 3 11 46 4 2 3" xfId="13108"/>
    <cellStyle name="Обычный 3 11 46 4 2 3 2" xfId="13109"/>
    <cellStyle name="Обычный 3 11 46 4 2 4" xfId="13110"/>
    <cellStyle name="Обычный 3 11 46 4 3" xfId="13111"/>
    <cellStyle name="Обычный 3 11 46 4 3 2" xfId="13112"/>
    <cellStyle name="Обычный 3 11 46 4 3 2 2" xfId="13113"/>
    <cellStyle name="Обычный 3 11 46 4 3 3" xfId="13114"/>
    <cellStyle name="Обычный 3 11 46 4 4" xfId="13115"/>
    <cellStyle name="Обычный 3 11 46 4 4 2" xfId="13116"/>
    <cellStyle name="Обычный 3 11 46 4 5" xfId="13117"/>
    <cellStyle name="Обычный 3 11 46 5" xfId="13118"/>
    <cellStyle name="Обычный 3 11 46 5 2" xfId="13119"/>
    <cellStyle name="Обычный 3 11 46 5 2 2" xfId="13120"/>
    <cellStyle name="Обычный 3 11 46 5 2 2 2" xfId="13121"/>
    <cellStyle name="Обычный 3 11 46 5 2 3" xfId="13122"/>
    <cellStyle name="Обычный 3 11 46 5 3" xfId="13123"/>
    <cellStyle name="Обычный 3 11 46 5 3 2" xfId="13124"/>
    <cellStyle name="Обычный 3 11 46 5 4" xfId="13125"/>
    <cellStyle name="Обычный 3 11 46 6" xfId="13126"/>
    <cellStyle name="Обычный 3 11 46 6 2" xfId="13127"/>
    <cellStyle name="Обычный 3 11 46 6 2 2" xfId="13128"/>
    <cellStyle name="Обычный 3 11 46 6 3" xfId="13129"/>
    <cellStyle name="Обычный 3 11 46 7" xfId="13130"/>
    <cellStyle name="Обычный 3 11 46 7 2" xfId="13131"/>
    <cellStyle name="Обычный 3 11 46 8" xfId="13132"/>
    <cellStyle name="Обычный 3 11 47" xfId="13133"/>
    <cellStyle name="Обычный 3 11 47 2" xfId="13134"/>
    <cellStyle name="Обычный 3 11 47 2 2" xfId="13135"/>
    <cellStyle name="Обычный 3 11 47 2 2 2" xfId="13136"/>
    <cellStyle name="Обычный 3 11 47 2 2 2 2" xfId="13137"/>
    <cellStyle name="Обычный 3 11 47 2 2 2 2 2" xfId="13138"/>
    <cellStyle name="Обычный 3 11 47 2 2 2 2 2 2" xfId="13139"/>
    <cellStyle name="Обычный 3 11 47 2 2 2 2 3" xfId="13140"/>
    <cellStyle name="Обычный 3 11 47 2 2 2 3" xfId="13141"/>
    <cellStyle name="Обычный 3 11 47 2 2 2 3 2" xfId="13142"/>
    <cellStyle name="Обычный 3 11 47 2 2 2 4" xfId="13143"/>
    <cellStyle name="Обычный 3 11 47 2 2 3" xfId="13144"/>
    <cellStyle name="Обычный 3 11 47 2 2 3 2" xfId="13145"/>
    <cellStyle name="Обычный 3 11 47 2 2 3 2 2" xfId="13146"/>
    <cellStyle name="Обычный 3 11 47 2 2 3 3" xfId="13147"/>
    <cellStyle name="Обычный 3 11 47 2 2 4" xfId="13148"/>
    <cellStyle name="Обычный 3 11 47 2 2 4 2" xfId="13149"/>
    <cellStyle name="Обычный 3 11 47 2 2 5" xfId="13150"/>
    <cellStyle name="Обычный 3 11 47 2 3" xfId="13151"/>
    <cellStyle name="Обычный 3 11 47 2 3 2" xfId="13152"/>
    <cellStyle name="Обычный 3 11 47 2 3 2 2" xfId="13153"/>
    <cellStyle name="Обычный 3 11 47 2 3 2 2 2" xfId="13154"/>
    <cellStyle name="Обычный 3 11 47 2 3 2 2 2 2" xfId="13155"/>
    <cellStyle name="Обычный 3 11 47 2 3 2 2 3" xfId="13156"/>
    <cellStyle name="Обычный 3 11 47 2 3 2 3" xfId="13157"/>
    <cellStyle name="Обычный 3 11 47 2 3 2 3 2" xfId="13158"/>
    <cellStyle name="Обычный 3 11 47 2 3 2 4" xfId="13159"/>
    <cellStyle name="Обычный 3 11 47 2 3 3" xfId="13160"/>
    <cellStyle name="Обычный 3 11 47 2 3 3 2" xfId="13161"/>
    <cellStyle name="Обычный 3 11 47 2 3 3 2 2" xfId="13162"/>
    <cellStyle name="Обычный 3 11 47 2 3 3 3" xfId="13163"/>
    <cellStyle name="Обычный 3 11 47 2 3 4" xfId="13164"/>
    <cellStyle name="Обычный 3 11 47 2 3 4 2" xfId="13165"/>
    <cellStyle name="Обычный 3 11 47 2 3 5" xfId="13166"/>
    <cellStyle name="Обычный 3 11 47 2 4" xfId="13167"/>
    <cellStyle name="Обычный 3 11 47 2 4 2" xfId="13168"/>
    <cellStyle name="Обычный 3 11 47 2 4 2 2" xfId="13169"/>
    <cellStyle name="Обычный 3 11 47 2 4 2 2 2" xfId="13170"/>
    <cellStyle name="Обычный 3 11 47 2 4 2 3" xfId="13171"/>
    <cellStyle name="Обычный 3 11 47 2 4 3" xfId="13172"/>
    <cellStyle name="Обычный 3 11 47 2 4 3 2" xfId="13173"/>
    <cellStyle name="Обычный 3 11 47 2 4 4" xfId="13174"/>
    <cellStyle name="Обычный 3 11 47 2 5" xfId="13175"/>
    <cellStyle name="Обычный 3 11 47 2 5 2" xfId="13176"/>
    <cellStyle name="Обычный 3 11 47 2 5 2 2" xfId="13177"/>
    <cellStyle name="Обычный 3 11 47 2 5 3" xfId="13178"/>
    <cellStyle name="Обычный 3 11 47 2 6" xfId="13179"/>
    <cellStyle name="Обычный 3 11 47 2 6 2" xfId="13180"/>
    <cellStyle name="Обычный 3 11 47 2 7" xfId="13181"/>
    <cellStyle name="Обычный 3 11 47 3" xfId="13182"/>
    <cellStyle name="Обычный 3 11 47 3 2" xfId="13183"/>
    <cellStyle name="Обычный 3 11 47 3 2 2" xfId="13184"/>
    <cellStyle name="Обычный 3 11 47 3 2 2 2" xfId="13185"/>
    <cellStyle name="Обычный 3 11 47 3 2 2 2 2" xfId="13186"/>
    <cellStyle name="Обычный 3 11 47 3 2 2 3" xfId="13187"/>
    <cellStyle name="Обычный 3 11 47 3 2 3" xfId="13188"/>
    <cellStyle name="Обычный 3 11 47 3 2 3 2" xfId="13189"/>
    <cellStyle name="Обычный 3 11 47 3 2 4" xfId="13190"/>
    <cellStyle name="Обычный 3 11 47 3 3" xfId="13191"/>
    <cellStyle name="Обычный 3 11 47 3 3 2" xfId="13192"/>
    <cellStyle name="Обычный 3 11 47 3 3 2 2" xfId="13193"/>
    <cellStyle name="Обычный 3 11 47 3 3 3" xfId="13194"/>
    <cellStyle name="Обычный 3 11 47 3 4" xfId="13195"/>
    <cellStyle name="Обычный 3 11 47 3 4 2" xfId="13196"/>
    <cellStyle name="Обычный 3 11 47 3 5" xfId="13197"/>
    <cellStyle name="Обычный 3 11 47 4" xfId="13198"/>
    <cellStyle name="Обычный 3 11 47 4 2" xfId="13199"/>
    <cellStyle name="Обычный 3 11 47 4 2 2" xfId="13200"/>
    <cellStyle name="Обычный 3 11 47 4 2 2 2" xfId="13201"/>
    <cellStyle name="Обычный 3 11 47 4 2 2 2 2" xfId="13202"/>
    <cellStyle name="Обычный 3 11 47 4 2 2 3" xfId="13203"/>
    <cellStyle name="Обычный 3 11 47 4 2 3" xfId="13204"/>
    <cellStyle name="Обычный 3 11 47 4 2 3 2" xfId="13205"/>
    <cellStyle name="Обычный 3 11 47 4 2 4" xfId="13206"/>
    <cellStyle name="Обычный 3 11 47 4 3" xfId="13207"/>
    <cellStyle name="Обычный 3 11 47 4 3 2" xfId="13208"/>
    <cellStyle name="Обычный 3 11 47 4 3 2 2" xfId="13209"/>
    <cellStyle name="Обычный 3 11 47 4 3 3" xfId="13210"/>
    <cellStyle name="Обычный 3 11 47 4 4" xfId="13211"/>
    <cellStyle name="Обычный 3 11 47 4 4 2" xfId="13212"/>
    <cellStyle name="Обычный 3 11 47 4 5" xfId="13213"/>
    <cellStyle name="Обычный 3 11 47 5" xfId="13214"/>
    <cellStyle name="Обычный 3 11 47 5 2" xfId="13215"/>
    <cellStyle name="Обычный 3 11 47 5 2 2" xfId="13216"/>
    <cellStyle name="Обычный 3 11 47 5 2 2 2" xfId="13217"/>
    <cellStyle name="Обычный 3 11 47 5 2 3" xfId="13218"/>
    <cellStyle name="Обычный 3 11 47 5 3" xfId="13219"/>
    <cellStyle name="Обычный 3 11 47 5 3 2" xfId="13220"/>
    <cellStyle name="Обычный 3 11 47 5 4" xfId="13221"/>
    <cellStyle name="Обычный 3 11 47 6" xfId="13222"/>
    <cellStyle name="Обычный 3 11 47 6 2" xfId="13223"/>
    <cellStyle name="Обычный 3 11 47 6 2 2" xfId="13224"/>
    <cellStyle name="Обычный 3 11 47 6 3" xfId="13225"/>
    <cellStyle name="Обычный 3 11 47 7" xfId="13226"/>
    <cellStyle name="Обычный 3 11 47 7 2" xfId="13227"/>
    <cellStyle name="Обычный 3 11 47 8" xfId="13228"/>
    <cellStyle name="Обычный 3 11 48" xfId="13229"/>
    <cellStyle name="Обычный 3 11 48 2" xfId="13230"/>
    <cellStyle name="Обычный 3 11 48 2 2" xfId="13231"/>
    <cellStyle name="Обычный 3 11 48 2 2 2" xfId="13232"/>
    <cellStyle name="Обычный 3 11 48 2 2 2 2" xfId="13233"/>
    <cellStyle name="Обычный 3 11 48 2 2 2 2 2" xfId="13234"/>
    <cellStyle name="Обычный 3 11 48 2 2 2 3" xfId="13235"/>
    <cellStyle name="Обычный 3 11 48 2 2 3" xfId="13236"/>
    <cellStyle name="Обычный 3 11 48 2 2 3 2" xfId="13237"/>
    <cellStyle name="Обычный 3 11 48 2 2 4" xfId="13238"/>
    <cellStyle name="Обычный 3 11 48 2 3" xfId="13239"/>
    <cellStyle name="Обычный 3 11 48 2 3 2" xfId="13240"/>
    <cellStyle name="Обычный 3 11 48 2 3 2 2" xfId="13241"/>
    <cellStyle name="Обычный 3 11 48 2 3 3" xfId="13242"/>
    <cellStyle name="Обычный 3 11 48 2 4" xfId="13243"/>
    <cellStyle name="Обычный 3 11 48 2 4 2" xfId="13244"/>
    <cellStyle name="Обычный 3 11 48 2 5" xfId="13245"/>
    <cellStyle name="Обычный 3 11 48 3" xfId="13246"/>
    <cellStyle name="Обычный 3 11 48 3 2" xfId="13247"/>
    <cellStyle name="Обычный 3 11 48 3 2 2" xfId="13248"/>
    <cellStyle name="Обычный 3 11 48 3 2 2 2" xfId="13249"/>
    <cellStyle name="Обычный 3 11 48 3 2 2 2 2" xfId="13250"/>
    <cellStyle name="Обычный 3 11 48 3 2 2 3" xfId="13251"/>
    <cellStyle name="Обычный 3 11 48 3 2 3" xfId="13252"/>
    <cellStyle name="Обычный 3 11 48 3 2 3 2" xfId="13253"/>
    <cellStyle name="Обычный 3 11 48 3 2 4" xfId="13254"/>
    <cellStyle name="Обычный 3 11 48 3 3" xfId="13255"/>
    <cellStyle name="Обычный 3 11 48 3 3 2" xfId="13256"/>
    <cellStyle name="Обычный 3 11 48 3 3 2 2" xfId="13257"/>
    <cellStyle name="Обычный 3 11 48 3 3 3" xfId="13258"/>
    <cellStyle name="Обычный 3 11 48 3 4" xfId="13259"/>
    <cellStyle name="Обычный 3 11 48 3 4 2" xfId="13260"/>
    <cellStyle name="Обычный 3 11 48 3 5" xfId="13261"/>
    <cellStyle name="Обычный 3 11 48 4" xfId="13262"/>
    <cellStyle name="Обычный 3 11 48 4 2" xfId="13263"/>
    <cellStyle name="Обычный 3 11 48 4 2 2" xfId="13264"/>
    <cellStyle name="Обычный 3 11 48 4 2 2 2" xfId="13265"/>
    <cellStyle name="Обычный 3 11 48 4 2 3" xfId="13266"/>
    <cellStyle name="Обычный 3 11 48 4 3" xfId="13267"/>
    <cellStyle name="Обычный 3 11 48 4 3 2" xfId="13268"/>
    <cellStyle name="Обычный 3 11 48 4 4" xfId="13269"/>
    <cellStyle name="Обычный 3 11 48 5" xfId="13270"/>
    <cellStyle name="Обычный 3 11 48 5 2" xfId="13271"/>
    <cellStyle name="Обычный 3 11 48 5 2 2" xfId="13272"/>
    <cellStyle name="Обычный 3 11 48 5 3" xfId="13273"/>
    <cellStyle name="Обычный 3 11 48 6" xfId="13274"/>
    <cellStyle name="Обычный 3 11 48 6 2" xfId="13275"/>
    <cellStyle name="Обычный 3 11 48 7" xfId="13276"/>
    <cellStyle name="Обычный 3 11 49" xfId="13277"/>
    <cellStyle name="Обычный 3 11 49 2" xfId="13278"/>
    <cellStyle name="Обычный 3 11 49 2 2" xfId="13279"/>
    <cellStyle name="Обычный 3 11 49 2 2 2" xfId="13280"/>
    <cellStyle name="Обычный 3 11 49 2 2 2 2" xfId="13281"/>
    <cellStyle name="Обычный 3 11 49 2 2 3" xfId="13282"/>
    <cellStyle name="Обычный 3 11 49 2 3" xfId="13283"/>
    <cellStyle name="Обычный 3 11 49 2 3 2" xfId="13284"/>
    <cellStyle name="Обычный 3 11 49 2 4" xfId="13285"/>
    <cellStyle name="Обычный 3 11 49 3" xfId="13286"/>
    <cellStyle name="Обычный 3 11 49 3 2" xfId="13287"/>
    <cellStyle name="Обычный 3 11 49 3 2 2" xfId="13288"/>
    <cellStyle name="Обычный 3 11 49 3 3" xfId="13289"/>
    <cellStyle name="Обычный 3 11 49 4" xfId="13290"/>
    <cellStyle name="Обычный 3 11 49 4 2" xfId="13291"/>
    <cellStyle name="Обычный 3 11 49 5" xfId="13292"/>
    <cellStyle name="Обычный 3 11 5" xfId="13293"/>
    <cellStyle name="Обычный 3 11 5 2" xfId="13294"/>
    <cellStyle name="Обычный 3 11 5 2 2" xfId="13295"/>
    <cellStyle name="Обычный 3 11 5 2 2 2" xfId="13296"/>
    <cellStyle name="Обычный 3 11 5 2 2 2 2" xfId="13297"/>
    <cellStyle name="Обычный 3 11 5 2 2 2 2 2" xfId="13298"/>
    <cellStyle name="Обычный 3 11 5 2 2 2 2 2 2" xfId="13299"/>
    <cellStyle name="Обычный 3 11 5 2 2 2 2 3" xfId="13300"/>
    <cellStyle name="Обычный 3 11 5 2 2 2 3" xfId="13301"/>
    <cellStyle name="Обычный 3 11 5 2 2 2 3 2" xfId="13302"/>
    <cellStyle name="Обычный 3 11 5 2 2 2 4" xfId="13303"/>
    <cellStyle name="Обычный 3 11 5 2 2 3" xfId="13304"/>
    <cellStyle name="Обычный 3 11 5 2 2 3 2" xfId="13305"/>
    <cellStyle name="Обычный 3 11 5 2 2 3 2 2" xfId="13306"/>
    <cellStyle name="Обычный 3 11 5 2 2 3 3" xfId="13307"/>
    <cellStyle name="Обычный 3 11 5 2 2 4" xfId="13308"/>
    <cellStyle name="Обычный 3 11 5 2 2 4 2" xfId="13309"/>
    <cellStyle name="Обычный 3 11 5 2 2 5" xfId="13310"/>
    <cellStyle name="Обычный 3 11 5 2 3" xfId="13311"/>
    <cellStyle name="Обычный 3 11 5 2 3 2" xfId="13312"/>
    <cellStyle name="Обычный 3 11 5 2 3 2 2" xfId="13313"/>
    <cellStyle name="Обычный 3 11 5 2 3 2 2 2" xfId="13314"/>
    <cellStyle name="Обычный 3 11 5 2 3 2 2 2 2" xfId="13315"/>
    <cellStyle name="Обычный 3 11 5 2 3 2 2 3" xfId="13316"/>
    <cellStyle name="Обычный 3 11 5 2 3 2 3" xfId="13317"/>
    <cellStyle name="Обычный 3 11 5 2 3 2 3 2" xfId="13318"/>
    <cellStyle name="Обычный 3 11 5 2 3 2 4" xfId="13319"/>
    <cellStyle name="Обычный 3 11 5 2 3 3" xfId="13320"/>
    <cellStyle name="Обычный 3 11 5 2 3 3 2" xfId="13321"/>
    <cellStyle name="Обычный 3 11 5 2 3 3 2 2" xfId="13322"/>
    <cellStyle name="Обычный 3 11 5 2 3 3 3" xfId="13323"/>
    <cellStyle name="Обычный 3 11 5 2 3 4" xfId="13324"/>
    <cellStyle name="Обычный 3 11 5 2 3 4 2" xfId="13325"/>
    <cellStyle name="Обычный 3 11 5 2 3 5" xfId="13326"/>
    <cellStyle name="Обычный 3 11 5 2 4" xfId="13327"/>
    <cellStyle name="Обычный 3 11 5 2 4 2" xfId="13328"/>
    <cellStyle name="Обычный 3 11 5 2 4 2 2" xfId="13329"/>
    <cellStyle name="Обычный 3 11 5 2 4 2 2 2" xfId="13330"/>
    <cellStyle name="Обычный 3 11 5 2 4 2 3" xfId="13331"/>
    <cellStyle name="Обычный 3 11 5 2 4 3" xfId="13332"/>
    <cellStyle name="Обычный 3 11 5 2 4 3 2" xfId="13333"/>
    <cellStyle name="Обычный 3 11 5 2 4 4" xfId="13334"/>
    <cellStyle name="Обычный 3 11 5 2 5" xfId="13335"/>
    <cellStyle name="Обычный 3 11 5 2 5 2" xfId="13336"/>
    <cellStyle name="Обычный 3 11 5 2 5 2 2" xfId="13337"/>
    <cellStyle name="Обычный 3 11 5 2 5 3" xfId="13338"/>
    <cellStyle name="Обычный 3 11 5 2 6" xfId="13339"/>
    <cellStyle name="Обычный 3 11 5 2 6 2" xfId="13340"/>
    <cellStyle name="Обычный 3 11 5 2 7" xfId="13341"/>
    <cellStyle name="Обычный 3 11 5 3" xfId="13342"/>
    <cellStyle name="Обычный 3 11 5 3 2" xfId="13343"/>
    <cellStyle name="Обычный 3 11 5 3 2 2" xfId="13344"/>
    <cellStyle name="Обычный 3 11 5 3 2 2 2" xfId="13345"/>
    <cellStyle name="Обычный 3 11 5 3 2 2 2 2" xfId="13346"/>
    <cellStyle name="Обычный 3 11 5 3 2 2 3" xfId="13347"/>
    <cellStyle name="Обычный 3 11 5 3 2 3" xfId="13348"/>
    <cellStyle name="Обычный 3 11 5 3 2 3 2" xfId="13349"/>
    <cellStyle name="Обычный 3 11 5 3 2 4" xfId="13350"/>
    <cellStyle name="Обычный 3 11 5 3 3" xfId="13351"/>
    <cellStyle name="Обычный 3 11 5 3 3 2" xfId="13352"/>
    <cellStyle name="Обычный 3 11 5 3 3 2 2" xfId="13353"/>
    <cellStyle name="Обычный 3 11 5 3 3 3" xfId="13354"/>
    <cellStyle name="Обычный 3 11 5 3 4" xfId="13355"/>
    <cellStyle name="Обычный 3 11 5 3 4 2" xfId="13356"/>
    <cellStyle name="Обычный 3 11 5 3 5" xfId="13357"/>
    <cellStyle name="Обычный 3 11 5 4" xfId="13358"/>
    <cellStyle name="Обычный 3 11 5 4 2" xfId="13359"/>
    <cellStyle name="Обычный 3 11 5 4 2 2" xfId="13360"/>
    <cellStyle name="Обычный 3 11 5 4 2 2 2" xfId="13361"/>
    <cellStyle name="Обычный 3 11 5 4 2 2 2 2" xfId="13362"/>
    <cellStyle name="Обычный 3 11 5 4 2 2 3" xfId="13363"/>
    <cellStyle name="Обычный 3 11 5 4 2 3" xfId="13364"/>
    <cellStyle name="Обычный 3 11 5 4 2 3 2" xfId="13365"/>
    <cellStyle name="Обычный 3 11 5 4 2 4" xfId="13366"/>
    <cellStyle name="Обычный 3 11 5 4 3" xfId="13367"/>
    <cellStyle name="Обычный 3 11 5 4 3 2" xfId="13368"/>
    <cellStyle name="Обычный 3 11 5 4 3 2 2" xfId="13369"/>
    <cellStyle name="Обычный 3 11 5 4 3 3" xfId="13370"/>
    <cellStyle name="Обычный 3 11 5 4 4" xfId="13371"/>
    <cellStyle name="Обычный 3 11 5 4 4 2" xfId="13372"/>
    <cellStyle name="Обычный 3 11 5 4 5" xfId="13373"/>
    <cellStyle name="Обычный 3 11 5 5" xfId="13374"/>
    <cellStyle name="Обычный 3 11 5 5 2" xfId="13375"/>
    <cellStyle name="Обычный 3 11 5 5 2 2" xfId="13376"/>
    <cellStyle name="Обычный 3 11 5 5 2 2 2" xfId="13377"/>
    <cellStyle name="Обычный 3 11 5 5 2 3" xfId="13378"/>
    <cellStyle name="Обычный 3 11 5 5 3" xfId="13379"/>
    <cellStyle name="Обычный 3 11 5 5 3 2" xfId="13380"/>
    <cellStyle name="Обычный 3 11 5 5 4" xfId="13381"/>
    <cellStyle name="Обычный 3 11 5 6" xfId="13382"/>
    <cellStyle name="Обычный 3 11 5 6 2" xfId="13383"/>
    <cellStyle name="Обычный 3 11 5 6 2 2" xfId="13384"/>
    <cellStyle name="Обычный 3 11 5 6 3" xfId="13385"/>
    <cellStyle name="Обычный 3 11 5 7" xfId="13386"/>
    <cellStyle name="Обычный 3 11 5 7 2" xfId="13387"/>
    <cellStyle name="Обычный 3 11 5 8" xfId="13388"/>
    <cellStyle name="Обычный 3 11 50" xfId="13389"/>
    <cellStyle name="Обычный 3 11 50 2" xfId="13390"/>
    <cellStyle name="Обычный 3 11 50 2 2" xfId="13391"/>
    <cellStyle name="Обычный 3 11 50 2 2 2" xfId="13392"/>
    <cellStyle name="Обычный 3 11 50 2 2 2 2" xfId="13393"/>
    <cellStyle name="Обычный 3 11 50 2 2 3" xfId="13394"/>
    <cellStyle name="Обычный 3 11 50 2 3" xfId="13395"/>
    <cellStyle name="Обычный 3 11 50 2 3 2" xfId="13396"/>
    <cellStyle name="Обычный 3 11 50 2 4" xfId="13397"/>
    <cellStyle name="Обычный 3 11 50 3" xfId="13398"/>
    <cellStyle name="Обычный 3 11 50 3 2" xfId="13399"/>
    <cellStyle name="Обычный 3 11 50 3 2 2" xfId="13400"/>
    <cellStyle name="Обычный 3 11 50 3 3" xfId="13401"/>
    <cellStyle name="Обычный 3 11 50 4" xfId="13402"/>
    <cellStyle name="Обычный 3 11 50 4 2" xfId="13403"/>
    <cellStyle name="Обычный 3 11 50 5" xfId="13404"/>
    <cellStyle name="Обычный 3 11 51" xfId="13405"/>
    <cellStyle name="Обычный 3 11 51 2" xfId="13406"/>
    <cellStyle name="Обычный 3 11 51 2 2" xfId="13407"/>
    <cellStyle name="Обычный 3 11 51 2 2 2" xfId="13408"/>
    <cellStyle name="Обычный 3 11 51 2 3" xfId="13409"/>
    <cellStyle name="Обычный 3 11 51 3" xfId="13410"/>
    <cellStyle name="Обычный 3 11 51 3 2" xfId="13411"/>
    <cellStyle name="Обычный 3 11 51 4" xfId="13412"/>
    <cellStyle name="Обычный 3 11 52" xfId="13413"/>
    <cellStyle name="Обычный 3 11 52 2" xfId="13414"/>
    <cellStyle name="Обычный 3 11 52 2 2" xfId="13415"/>
    <cellStyle name="Обычный 3 11 52 3" xfId="13416"/>
    <cellStyle name="Обычный 3 11 53" xfId="13417"/>
    <cellStyle name="Обычный 3 11 53 2" xfId="13418"/>
    <cellStyle name="Обычный 3 11 54" xfId="13419"/>
    <cellStyle name="Обычный 3 11 6" xfId="13420"/>
    <cellStyle name="Обычный 3 11 6 2" xfId="13421"/>
    <cellStyle name="Обычный 3 11 6 2 2" xfId="13422"/>
    <cellStyle name="Обычный 3 11 6 2 2 2" xfId="13423"/>
    <cellStyle name="Обычный 3 11 6 2 2 2 2" xfId="13424"/>
    <cellStyle name="Обычный 3 11 6 2 2 2 2 2" xfId="13425"/>
    <cellStyle name="Обычный 3 11 6 2 2 2 2 2 2" xfId="13426"/>
    <cellStyle name="Обычный 3 11 6 2 2 2 2 3" xfId="13427"/>
    <cellStyle name="Обычный 3 11 6 2 2 2 3" xfId="13428"/>
    <cellStyle name="Обычный 3 11 6 2 2 2 3 2" xfId="13429"/>
    <cellStyle name="Обычный 3 11 6 2 2 2 4" xfId="13430"/>
    <cellStyle name="Обычный 3 11 6 2 2 3" xfId="13431"/>
    <cellStyle name="Обычный 3 11 6 2 2 3 2" xfId="13432"/>
    <cellStyle name="Обычный 3 11 6 2 2 3 2 2" xfId="13433"/>
    <cellStyle name="Обычный 3 11 6 2 2 3 3" xfId="13434"/>
    <cellStyle name="Обычный 3 11 6 2 2 4" xfId="13435"/>
    <cellStyle name="Обычный 3 11 6 2 2 4 2" xfId="13436"/>
    <cellStyle name="Обычный 3 11 6 2 2 5" xfId="13437"/>
    <cellStyle name="Обычный 3 11 6 2 3" xfId="13438"/>
    <cellStyle name="Обычный 3 11 6 2 3 2" xfId="13439"/>
    <cellStyle name="Обычный 3 11 6 2 3 2 2" xfId="13440"/>
    <cellStyle name="Обычный 3 11 6 2 3 2 2 2" xfId="13441"/>
    <cellStyle name="Обычный 3 11 6 2 3 2 2 2 2" xfId="13442"/>
    <cellStyle name="Обычный 3 11 6 2 3 2 2 3" xfId="13443"/>
    <cellStyle name="Обычный 3 11 6 2 3 2 3" xfId="13444"/>
    <cellStyle name="Обычный 3 11 6 2 3 2 3 2" xfId="13445"/>
    <cellStyle name="Обычный 3 11 6 2 3 2 4" xfId="13446"/>
    <cellStyle name="Обычный 3 11 6 2 3 3" xfId="13447"/>
    <cellStyle name="Обычный 3 11 6 2 3 3 2" xfId="13448"/>
    <cellStyle name="Обычный 3 11 6 2 3 3 2 2" xfId="13449"/>
    <cellStyle name="Обычный 3 11 6 2 3 3 3" xfId="13450"/>
    <cellStyle name="Обычный 3 11 6 2 3 4" xfId="13451"/>
    <cellStyle name="Обычный 3 11 6 2 3 4 2" xfId="13452"/>
    <cellStyle name="Обычный 3 11 6 2 3 5" xfId="13453"/>
    <cellStyle name="Обычный 3 11 6 2 4" xfId="13454"/>
    <cellStyle name="Обычный 3 11 6 2 4 2" xfId="13455"/>
    <cellStyle name="Обычный 3 11 6 2 4 2 2" xfId="13456"/>
    <cellStyle name="Обычный 3 11 6 2 4 2 2 2" xfId="13457"/>
    <cellStyle name="Обычный 3 11 6 2 4 2 3" xfId="13458"/>
    <cellStyle name="Обычный 3 11 6 2 4 3" xfId="13459"/>
    <cellStyle name="Обычный 3 11 6 2 4 3 2" xfId="13460"/>
    <cellStyle name="Обычный 3 11 6 2 4 4" xfId="13461"/>
    <cellStyle name="Обычный 3 11 6 2 5" xfId="13462"/>
    <cellStyle name="Обычный 3 11 6 2 5 2" xfId="13463"/>
    <cellStyle name="Обычный 3 11 6 2 5 2 2" xfId="13464"/>
    <cellStyle name="Обычный 3 11 6 2 5 3" xfId="13465"/>
    <cellStyle name="Обычный 3 11 6 2 6" xfId="13466"/>
    <cellStyle name="Обычный 3 11 6 2 6 2" xfId="13467"/>
    <cellStyle name="Обычный 3 11 6 2 7" xfId="13468"/>
    <cellStyle name="Обычный 3 11 6 3" xfId="13469"/>
    <cellStyle name="Обычный 3 11 6 3 2" xfId="13470"/>
    <cellStyle name="Обычный 3 11 6 3 2 2" xfId="13471"/>
    <cellStyle name="Обычный 3 11 6 3 2 2 2" xfId="13472"/>
    <cellStyle name="Обычный 3 11 6 3 2 2 2 2" xfId="13473"/>
    <cellStyle name="Обычный 3 11 6 3 2 2 3" xfId="13474"/>
    <cellStyle name="Обычный 3 11 6 3 2 3" xfId="13475"/>
    <cellStyle name="Обычный 3 11 6 3 2 3 2" xfId="13476"/>
    <cellStyle name="Обычный 3 11 6 3 2 4" xfId="13477"/>
    <cellStyle name="Обычный 3 11 6 3 3" xfId="13478"/>
    <cellStyle name="Обычный 3 11 6 3 3 2" xfId="13479"/>
    <cellStyle name="Обычный 3 11 6 3 3 2 2" xfId="13480"/>
    <cellStyle name="Обычный 3 11 6 3 3 3" xfId="13481"/>
    <cellStyle name="Обычный 3 11 6 3 4" xfId="13482"/>
    <cellStyle name="Обычный 3 11 6 3 4 2" xfId="13483"/>
    <cellStyle name="Обычный 3 11 6 3 5" xfId="13484"/>
    <cellStyle name="Обычный 3 11 6 4" xfId="13485"/>
    <cellStyle name="Обычный 3 11 6 4 2" xfId="13486"/>
    <cellStyle name="Обычный 3 11 6 4 2 2" xfId="13487"/>
    <cellStyle name="Обычный 3 11 6 4 2 2 2" xfId="13488"/>
    <cellStyle name="Обычный 3 11 6 4 2 2 2 2" xfId="13489"/>
    <cellStyle name="Обычный 3 11 6 4 2 2 3" xfId="13490"/>
    <cellStyle name="Обычный 3 11 6 4 2 3" xfId="13491"/>
    <cellStyle name="Обычный 3 11 6 4 2 3 2" xfId="13492"/>
    <cellStyle name="Обычный 3 11 6 4 2 4" xfId="13493"/>
    <cellStyle name="Обычный 3 11 6 4 3" xfId="13494"/>
    <cellStyle name="Обычный 3 11 6 4 3 2" xfId="13495"/>
    <cellStyle name="Обычный 3 11 6 4 3 2 2" xfId="13496"/>
    <cellStyle name="Обычный 3 11 6 4 3 3" xfId="13497"/>
    <cellStyle name="Обычный 3 11 6 4 4" xfId="13498"/>
    <cellStyle name="Обычный 3 11 6 4 4 2" xfId="13499"/>
    <cellStyle name="Обычный 3 11 6 4 5" xfId="13500"/>
    <cellStyle name="Обычный 3 11 6 5" xfId="13501"/>
    <cellStyle name="Обычный 3 11 6 5 2" xfId="13502"/>
    <cellStyle name="Обычный 3 11 6 5 2 2" xfId="13503"/>
    <cellStyle name="Обычный 3 11 6 5 2 2 2" xfId="13504"/>
    <cellStyle name="Обычный 3 11 6 5 2 3" xfId="13505"/>
    <cellStyle name="Обычный 3 11 6 5 3" xfId="13506"/>
    <cellStyle name="Обычный 3 11 6 5 3 2" xfId="13507"/>
    <cellStyle name="Обычный 3 11 6 5 4" xfId="13508"/>
    <cellStyle name="Обычный 3 11 6 6" xfId="13509"/>
    <cellStyle name="Обычный 3 11 6 6 2" xfId="13510"/>
    <cellStyle name="Обычный 3 11 6 6 2 2" xfId="13511"/>
    <cellStyle name="Обычный 3 11 6 6 3" xfId="13512"/>
    <cellStyle name="Обычный 3 11 6 7" xfId="13513"/>
    <cellStyle name="Обычный 3 11 6 7 2" xfId="13514"/>
    <cellStyle name="Обычный 3 11 6 8" xfId="13515"/>
    <cellStyle name="Обычный 3 11 7" xfId="13516"/>
    <cellStyle name="Обычный 3 11 7 2" xfId="13517"/>
    <cellStyle name="Обычный 3 11 7 2 2" xfId="13518"/>
    <cellStyle name="Обычный 3 11 7 2 2 2" xfId="13519"/>
    <cellStyle name="Обычный 3 11 7 2 2 2 2" xfId="13520"/>
    <cellStyle name="Обычный 3 11 7 2 2 2 2 2" xfId="13521"/>
    <cellStyle name="Обычный 3 11 7 2 2 2 2 2 2" xfId="13522"/>
    <cellStyle name="Обычный 3 11 7 2 2 2 2 3" xfId="13523"/>
    <cellStyle name="Обычный 3 11 7 2 2 2 3" xfId="13524"/>
    <cellStyle name="Обычный 3 11 7 2 2 2 3 2" xfId="13525"/>
    <cellStyle name="Обычный 3 11 7 2 2 2 4" xfId="13526"/>
    <cellStyle name="Обычный 3 11 7 2 2 3" xfId="13527"/>
    <cellStyle name="Обычный 3 11 7 2 2 3 2" xfId="13528"/>
    <cellStyle name="Обычный 3 11 7 2 2 3 2 2" xfId="13529"/>
    <cellStyle name="Обычный 3 11 7 2 2 3 3" xfId="13530"/>
    <cellStyle name="Обычный 3 11 7 2 2 4" xfId="13531"/>
    <cellStyle name="Обычный 3 11 7 2 2 4 2" xfId="13532"/>
    <cellStyle name="Обычный 3 11 7 2 2 5" xfId="13533"/>
    <cellStyle name="Обычный 3 11 7 2 3" xfId="13534"/>
    <cellStyle name="Обычный 3 11 7 2 3 2" xfId="13535"/>
    <cellStyle name="Обычный 3 11 7 2 3 2 2" xfId="13536"/>
    <cellStyle name="Обычный 3 11 7 2 3 2 2 2" xfId="13537"/>
    <cellStyle name="Обычный 3 11 7 2 3 2 2 2 2" xfId="13538"/>
    <cellStyle name="Обычный 3 11 7 2 3 2 2 3" xfId="13539"/>
    <cellStyle name="Обычный 3 11 7 2 3 2 3" xfId="13540"/>
    <cellStyle name="Обычный 3 11 7 2 3 2 3 2" xfId="13541"/>
    <cellStyle name="Обычный 3 11 7 2 3 2 4" xfId="13542"/>
    <cellStyle name="Обычный 3 11 7 2 3 3" xfId="13543"/>
    <cellStyle name="Обычный 3 11 7 2 3 3 2" xfId="13544"/>
    <cellStyle name="Обычный 3 11 7 2 3 3 2 2" xfId="13545"/>
    <cellStyle name="Обычный 3 11 7 2 3 3 3" xfId="13546"/>
    <cellStyle name="Обычный 3 11 7 2 3 4" xfId="13547"/>
    <cellStyle name="Обычный 3 11 7 2 3 4 2" xfId="13548"/>
    <cellStyle name="Обычный 3 11 7 2 3 5" xfId="13549"/>
    <cellStyle name="Обычный 3 11 7 2 4" xfId="13550"/>
    <cellStyle name="Обычный 3 11 7 2 4 2" xfId="13551"/>
    <cellStyle name="Обычный 3 11 7 2 4 2 2" xfId="13552"/>
    <cellStyle name="Обычный 3 11 7 2 4 2 2 2" xfId="13553"/>
    <cellStyle name="Обычный 3 11 7 2 4 2 3" xfId="13554"/>
    <cellStyle name="Обычный 3 11 7 2 4 3" xfId="13555"/>
    <cellStyle name="Обычный 3 11 7 2 4 3 2" xfId="13556"/>
    <cellStyle name="Обычный 3 11 7 2 4 4" xfId="13557"/>
    <cellStyle name="Обычный 3 11 7 2 5" xfId="13558"/>
    <cellStyle name="Обычный 3 11 7 2 5 2" xfId="13559"/>
    <cellStyle name="Обычный 3 11 7 2 5 2 2" xfId="13560"/>
    <cellStyle name="Обычный 3 11 7 2 5 3" xfId="13561"/>
    <cellStyle name="Обычный 3 11 7 2 6" xfId="13562"/>
    <cellStyle name="Обычный 3 11 7 2 6 2" xfId="13563"/>
    <cellStyle name="Обычный 3 11 7 2 7" xfId="13564"/>
    <cellStyle name="Обычный 3 11 7 3" xfId="13565"/>
    <cellStyle name="Обычный 3 11 7 3 2" xfId="13566"/>
    <cellStyle name="Обычный 3 11 7 3 2 2" xfId="13567"/>
    <cellStyle name="Обычный 3 11 7 3 2 2 2" xfId="13568"/>
    <cellStyle name="Обычный 3 11 7 3 2 2 2 2" xfId="13569"/>
    <cellStyle name="Обычный 3 11 7 3 2 2 3" xfId="13570"/>
    <cellStyle name="Обычный 3 11 7 3 2 3" xfId="13571"/>
    <cellStyle name="Обычный 3 11 7 3 2 3 2" xfId="13572"/>
    <cellStyle name="Обычный 3 11 7 3 2 4" xfId="13573"/>
    <cellStyle name="Обычный 3 11 7 3 3" xfId="13574"/>
    <cellStyle name="Обычный 3 11 7 3 3 2" xfId="13575"/>
    <cellStyle name="Обычный 3 11 7 3 3 2 2" xfId="13576"/>
    <cellStyle name="Обычный 3 11 7 3 3 3" xfId="13577"/>
    <cellStyle name="Обычный 3 11 7 3 4" xfId="13578"/>
    <cellStyle name="Обычный 3 11 7 3 4 2" xfId="13579"/>
    <cellStyle name="Обычный 3 11 7 3 5" xfId="13580"/>
    <cellStyle name="Обычный 3 11 7 4" xfId="13581"/>
    <cellStyle name="Обычный 3 11 7 4 2" xfId="13582"/>
    <cellStyle name="Обычный 3 11 7 4 2 2" xfId="13583"/>
    <cellStyle name="Обычный 3 11 7 4 2 2 2" xfId="13584"/>
    <cellStyle name="Обычный 3 11 7 4 2 2 2 2" xfId="13585"/>
    <cellStyle name="Обычный 3 11 7 4 2 2 3" xfId="13586"/>
    <cellStyle name="Обычный 3 11 7 4 2 3" xfId="13587"/>
    <cellStyle name="Обычный 3 11 7 4 2 3 2" xfId="13588"/>
    <cellStyle name="Обычный 3 11 7 4 2 4" xfId="13589"/>
    <cellStyle name="Обычный 3 11 7 4 3" xfId="13590"/>
    <cellStyle name="Обычный 3 11 7 4 3 2" xfId="13591"/>
    <cellStyle name="Обычный 3 11 7 4 3 2 2" xfId="13592"/>
    <cellStyle name="Обычный 3 11 7 4 3 3" xfId="13593"/>
    <cellStyle name="Обычный 3 11 7 4 4" xfId="13594"/>
    <cellStyle name="Обычный 3 11 7 4 4 2" xfId="13595"/>
    <cellStyle name="Обычный 3 11 7 4 5" xfId="13596"/>
    <cellStyle name="Обычный 3 11 7 5" xfId="13597"/>
    <cellStyle name="Обычный 3 11 7 5 2" xfId="13598"/>
    <cellStyle name="Обычный 3 11 7 5 2 2" xfId="13599"/>
    <cellStyle name="Обычный 3 11 7 5 2 2 2" xfId="13600"/>
    <cellStyle name="Обычный 3 11 7 5 2 3" xfId="13601"/>
    <cellStyle name="Обычный 3 11 7 5 3" xfId="13602"/>
    <cellStyle name="Обычный 3 11 7 5 3 2" xfId="13603"/>
    <cellStyle name="Обычный 3 11 7 5 4" xfId="13604"/>
    <cellStyle name="Обычный 3 11 7 6" xfId="13605"/>
    <cellStyle name="Обычный 3 11 7 6 2" xfId="13606"/>
    <cellStyle name="Обычный 3 11 7 6 2 2" xfId="13607"/>
    <cellStyle name="Обычный 3 11 7 6 3" xfId="13608"/>
    <cellStyle name="Обычный 3 11 7 7" xfId="13609"/>
    <cellStyle name="Обычный 3 11 7 7 2" xfId="13610"/>
    <cellStyle name="Обычный 3 11 7 8" xfId="13611"/>
    <cellStyle name="Обычный 3 11 8" xfId="13612"/>
    <cellStyle name="Обычный 3 11 8 2" xfId="13613"/>
    <cellStyle name="Обычный 3 11 8 2 2" xfId="13614"/>
    <cellStyle name="Обычный 3 11 8 2 2 2" xfId="13615"/>
    <cellStyle name="Обычный 3 11 8 2 2 2 2" xfId="13616"/>
    <cellStyle name="Обычный 3 11 8 2 2 2 2 2" xfId="13617"/>
    <cellStyle name="Обычный 3 11 8 2 2 2 2 2 2" xfId="13618"/>
    <cellStyle name="Обычный 3 11 8 2 2 2 2 3" xfId="13619"/>
    <cellStyle name="Обычный 3 11 8 2 2 2 3" xfId="13620"/>
    <cellStyle name="Обычный 3 11 8 2 2 2 3 2" xfId="13621"/>
    <cellStyle name="Обычный 3 11 8 2 2 2 4" xfId="13622"/>
    <cellStyle name="Обычный 3 11 8 2 2 3" xfId="13623"/>
    <cellStyle name="Обычный 3 11 8 2 2 3 2" xfId="13624"/>
    <cellStyle name="Обычный 3 11 8 2 2 3 2 2" xfId="13625"/>
    <cellStyle name="Обычный 3 11 8 2 2 3 3" xfId="13626"/>
    <cellStyle name="Обычный 3 11 8 2 2 4" xfId="13627"/>
    <cellStyle name="Обычный 3 11 8 2 2 4 2" xfId="13628"/>
    <cellStyle name="Обычный 3 11 8 2 2 5" xfId="13629"/>
    <cellStyle name="Обычный 3 11 8 2 3" xfId="13630"/>
    <cellStyle name="Обычный 3 11 8 2 3 2" xfId="13631"/>
    <cellStyle name="Обычный 3 11 8 2 3 2 2" xfId="13632"/>
    <cellStyle name="Обычный 3 11 8 2 3 2 2 2" xfId="13633"/>
    <cellStyle name="Обычный 3 11 8 2 3 2 2 2 2" xfId="13634"/>
    <cellStyle name="Обычный 3 11 8 2 3 2 2 3" xfId="13635"/>
    <cellStyle name="Обычный 3 11 8 2 3 2 3" xfId="13636"/>
    <cellStyle name="Обычный 3 11 8 2 3 2 3 2" xfId="13637"/>
    <cellStyle name="Обычный 3 11 8 2 3 2 4" xfId="13638"/>
    <cellStyle name="Обычный 3 11 8 2 3 3" xfId="13639"/>
    <cellStyle name="Обычный 3 11 8 2 3 3 2" xfId="13640"/>
    <cellStyle name="Обычный 3 11 8 2 3 3 2 2" xfId="13641"/>
    <cellStyle name="Обычный 3 11 8 2 3 3 3" xfId="13642"/>
    <cellStyle name="Обычный 3 11 8 2 3 4" xfId="13643"/>
    <cellStyle name="Обычный 3 11 8 2 3 4 2" xfId="13644"/>
    <cellStyle name="Обычный 3 11 8 2 3 5" xfId="13645"/>
    <cellStyle name="Обычный 3 11 8 2 4" xfId="13646"/>
    <cellStyle name="Обычный 3 11 8 2 4 2" xfId="13647"/>
    <cellStyle name="Обычный 3 11 8 2 4 2 2" xfId="13648"/>
    <cellStyle name="Обычный 3 11 8 2 4 2 2 2" xfId="13649"/>
    <cellStyle name="Обычный 3 11 8 2 4 2 3" xfId="13650"/>
    <cellStyle name="Обычный 3 11 8 2 4 3" xfId="13651"/>
    <cellStyle name="Обычный 3 11 8 2 4 3 2" xfId="13652"/>
    <cellStyle name="Обычный 3 11 8 2 4 4" xfId="13653"/>
    <cellStyle name="Обычный 3 11 8 2 5" xfId="13654"/>
    <cellStyle name="Обычный 3 11 8 2 5 2" xfId="13655"/>
    <cellStyle name="Обычный 3 11 8 2 5 2 2" xfId="13656"/>
    <cellStyle name="Обычный 3 11 8 2 5 3" xfId="13657"/>
    <cellStyle name="Обычный 3 11 8 2 6" xfId="13658"/>
    <cellStyle name="Обычный 3 11 8 2 6 2" xfId="13659"/>
    <cellStyle name="Обычный 3 11 8 2 7" xfId="13660"/>
    <cellStyle name="Обычный 3 11 8 3" xfId="13661"/>
    <cellStyle name="Обычный 3 11 8 3 2" xfId="13662"/>
    <cellStyle name="Обычный 3 11 8 3 2 2" xfId="13663"/>
    <cellStyle name="Обычный 3 11 8 3 2 2 2" xfId="13664"/>
    <cellStyle name="Обычный 3 11 8 3 2 2 2 2" xfId="13665"/>
    <cellStyle name="Обычный 3 11 8 3 2 2 3" xfId="13666"/>
    <cellStyle name="Обычный 3 11 8 3 2 3" xfId="13667"/>
    <cellStyle name="Обычный 3 11 8 3 2 3 2" xfId="13668"/>
    <cellStyle name="Обычный 3 11 8 3 2 4" xfId="13669"/>
    <cellStyle name="Обычный 3 11 8 3 3" xfId="13670"/>
    <cellStyle name="Обычный 3 11 8 3 3 2" xfId="13671"/>
    <cellStyle name="Обычный 3 11 8 3 3 2 2" xfId="13672"/>
    <cellStyle name="Обычный 3 11 8 3 3 3" xfId="13673"/>
    <cellStyle name="Обычный 3 11 8 3 4" xfId="13674"/>
    <cellStyle name="Обычный 3 11 8 3 4 2" xfId="13675"/>
    <cellStyle name="Обычный 3 11 8 3 5" xfId="13676"/>
    <cellStyle name="Обычный 3 11 8 4" xfId="13677"/>
    <cellStyle name="Обычный 3 11 8 4 2" xfId="13678"/>
    <cellStyle name="Обычный 3 11 8 4 2 2" xfId="13679"/>
    <cellStyle name="Обычный 3 11 8 4 2 2 2" xfId="13680"/>
    <cellStyle name="Обычный 3 11 8 4 2 2 2 2" xfId="13681"/>
    <cellStyle name="Обычный 3 11 8 4 2 2 3" xfId="13682"/>
    <cellStyle name="Обычный 3 11 8 4 2 3" xfId="13683"/>
    <cellStyle name="Обычный 3 11 8 4 2 3 2" xfId="13684"/>
    <cellStyle name="Обычный 3 11 8 4 2 4" xfId="13685"/>
    <cellStyle name="Обычный 3 11 8 4 3" xfId="13686"/>
    <cellStyle name="Обычный 3 11 8 4 3 2" xfId="13687"/>
    <cellStyle name="Обычный 3 11 8 4 3 2 2" xfId="13688"/>
    <cellStyle name="Обычный 3 11 8 4 3 3" xfId="13689"/>
    <cellStyle name="Обычный 3 11 8 4 4" xfId="13690"/>
    <cellStyle name="Обычный 3 11 8 4 4 2" xfId="13691"/>
    <cellStyle name="Обычный 3 11 8 4 5" xfId="13692"/>
    <cellStyle name="Обычный 3 11 8 5" xfId="13693"/>
    <cellStyle name="Обычный 3 11 8 5 2" xfId="13694"/>
    <cellStyle name="Обычный 3 11 8 5 2 2" xfId="13695"/>
    <cellStyle name="Обычный 3 11 8 5 2 2 2" xfId="13696"/>
    <cellStyle name="Обычный 3 11 8 5 2 3" xfId="13697"/>
    <cellStyle name="Обычный 3 11 8 5 3" xfId="13698"/>
    <cellStyle name="Обычный 3 11 8 5 3 2" xfId="13699"/>
    <cellStyle name="Обычный 3 11 8 5 4" xfId="13700"/>
    <cellStyle name="Обычный 3 11 8 6" xfId="13701"/>
    <cellStyle name="Обычный 3 11 8 6 2" xfId="13702"/>
    <cellStyle name="Обычный 3 11 8 6 2 2" xfId="13703"/>
    <cellStyle name="Обычный 3 11 8 6 3" xfId="13704"/>
    <cellStyle name="Обычный 3 11 8 7" xfId="13705"/>
    <cellStyle name="Обычный 3 11 8 7 2" xfId="13706"/>
    <cellStyle name="Обычный 3 11 8 8" xfId="13707"/>
    <cellStyle name="Обычный 3 11 9" xfId="13708"/>
    <cellStyle name="Обычный 3 11 9 2" xfId="13709"/>
    <cellStyle name="Обычный 3 11 9 2 2" xfId="13710"/>
    <cellStyle name="Обычный 3 11 9 2 2 2" xfId="13711"/>
    <cellStyle name="Обычный 3 11 9 2 2 2 2" xfId="13712"/>
    <cellStyle name="Обычный 3 11 9 2 2 2 2 2" xfId="13713"/>
    <cellStyle name="Обычный 3 11 9 2 2 2 2 2 2" xfId="13714"/>
    <cellStyle name="Обычный 3 11 9 2 2 2 2 3" xfId="13715"/>
    <cellStyle name="Обычный 3 11 9 2 2 2 3" xfId="13716"/>
    <cellStyle name="Обычный 3 11 9 2 2 2 3 2" xfId="13717"/>
    <cellStyle name="Обычный 3 11 9 2 2 2 4" xfId="13718"/>
    <cellStyle name="Обычный 3 11 9 2 2 3" xfId="13719"/>
    <cellStyle name="Обычный 3 11 9 2 2 3 2" xfId="13720"/>
    <cellStyle name="Обычный 3 11 9 2 2 3 2 2" xfId="13721"/>
    <cellStyle name="Обычный 3 11 9 2 2 3 3" xfId="13722"/>
    <cellStyle name="Обычный 3 11 9 2 2 4" xfId="13723"/>
    <cellStyle name="Обычный 3 11 9 2 2 4 2" xfId="13724"/>
    <cellStyle name="Обычный 3 11 9 2 2 5" xfId="13725"/>
    <cellStyle name="Обычный 3 11 9 2 3" xfId="13726"/>
    <cellStyle name="Обычный 3 11 9 2 3 2" xfId="13727"/>
    <cellStyle name="Обычный 3 11 9 2 3 2 2" xfId="13728"/>
    <cellStyle name="Обычный 3 11 9 2 3 2 2 2" xfId="13729"/>
    <cellStyle name="Обычный 3 11 9 2 3 2 2 2 2" xfId="13730"/>
    <cellStyle name="Обычный 3 11 9 2 3 2 2 3" xfId="13731"/>
    <cellStyle name="Обычный 3 11 9 2 3 2 3" xfId="13732"/>
    <cellStyle name="Обычный 3 11 9 2 3 2 3 2" xfId="13733"/>
    <cellStyle name="Обычный 3 11 9 2 3 2 4" xfId="13734"/>
    <cellStyle name="Обычный 3 11 9 2 3 3" xfId="13735"/>
    <cellStyle name="Обычный 3 11 9 2 3 3 2" xfId="13736"/>
    <cellStyle name="Обычный 3 11 9 2 3 3 2 2" xfId="13737"/>
    <cellStyle name="Обычный 3 11 9 2 3 3 3" xfId="13738"/>
    <cellStyle name="Обычный 3 11 9 2 3 4" xfId="13739"/>
    <cellStyle name="Обычный 3 11 9 2 3 4 2" xfId="13740"/>
    <cellStyle name="Обычный 3 11 9 2 3 5" xfId="13741"/>
    <cellStyle name="Обычный 3 11 9 2 4" xfId="13742"/>
    <cellStyle name="Обычный 3 11 9 2 4 2" xfId="13743"/>
    <cellStyle name="Обычный 3 11 9 2 4 2 2" xfId="13744"/>
    <cellStyle name="Обычный 3 11 9 2 4 2 2 2" xfId="13745"/>
    <cellStyle name="Обычный 3 11 9 2 4 2 3" xfId="13746"/>
    <cellStyle name="Обычный 3 11 9 2 4 3" xfId="13747"/>
    <cellStyle name="Обычный 3 11 9 2 4 3 2" xfId="13748"/>
    <cellStyle name="Обычный 3 11 9 2 4 4" xfId="13749"/>
    <cellStyle name="Обычный 3 11 9 2 5" xfId="13750"/>
    <cellStyle name="Обычный 3 11 9 2 5 2" xfId="13751"/>
    <cellStyle name="Обычный 3 11 9 2 5 2 2" xfId="13752"/>
    <cellStyle name="Обычный 3 11 9 2 5 3" xfId="13753"/>
    <cellStyle name="Обычный 3 11 9 2 6" xfId="13754"/>
    <cellStyle name="Обычный 3 11 9 2 6 2" xfId="13755"/>
    <cellStyle name="Обычный 3 11 9 2 7" xfId="13756"/>
    <cellStyle name="Обычный 3 11 9 3" xfId="13757"/>
    <cellStyle name="Обычный 3 11 9 3 2" xfId="13758"/>
    <cellStyle name="Обычный 3 11 9 3 2 2" xfId="13759"/>
    <cellStyle name="Обычный 3 11 9 3 2 2 2" xfId="13760"/>
    <cellStyle name="Обычный 3 11 9 3 2 2 2 2" xfId="13761"/>
    <cellStyle name="Обычный 3 11 9 3 2 2 3" xfId="13762"/>
    <cellStyle name="Обычный 3 11 9 3 2 3" xfId="13763"/>
    <cellStyle name="Обычный 3 11 9 3 2 3 2" xfId="13764"/>
    <cellStyle name="Обычный 3 11 9 3 2 4" xfId="13765"/>
    <cellStyle name="Обычный 3 11 9 3 3" xfId="13766"/>
    <cellStyle name="Обычный 3 11 9 3 3 2" xfId="13767"/>
    <cellStyle name="Обычный 3 11 9 3 3 2 2" xfId="13768"/>
    <cellStyle name="Обычный 3 11 9 3 3 3" xfId="13769"/>
    <cellStyle name="Обычный 3 11 9 3 4" xfId="13770"/>
    <cellStyle name="Обычный 3 11 9 3 4 2" xfId="13771"/>
    <cellStyle name="Обычный 3 11 9 3 5" xfId="13772"/>
    <cellStyle name="Обычный 3 11 9 4" xfId="13773"/>
    <cellStyle name="Обычный 3 11 9 4 2" xfId="13774"/>
    <cellStyle name="Обычный 3 11 9 4 2 2" xfId="13775"/>
    <cellStyle name="Обычный 3 11 9 4 2 2 2" xfId="13776"/>
    <cellStyle name="Обычный 3 11 9 4 2 2 2 2" xfId="13777"/>
    <cellStyle name="Обычный 3 11 9 4 2 2 3" xfId="13778"/>
    <cellStyle name="Обычный 3 11 9 4 2 3" xfId="13779"/>
    <cellStyle name="Обычный 3 11 9 4 2 3 2" xfId="13780"/>
    <cellStyle name="Обычный 3 11 9 4 2 4" xfId="13781"/>
    <cellStyle name="Обычный 3 11 9 4 3" xfId="13782"/>
    <cellStyle name="Обычный 3 11 9 4 3 2" xfId="13783"/>
    <cellStyle name="Обычный 3 11 9 4 3 2 2" xfId="13784"/>
    <cellStyle name="Обычный 3 11 9 4 3 3" xfId="13785"/>
    <cellStyle name="Обычный 3 11 9 4 4" xfId="13786"/>
    <cellStyle name="Обычный 3 11 9 4 4 2" xfId="13787"/>
    <cellStyle name="Обычный 3 11 9 4 5" xfId="13788"/>
    <cellStyle name="Обычный 3 11 9 5" xfId="13789"/>
    <cellStyle name="Обычный 3 11 9 5 2" xfId="13790"/>
    <cellStyle name="Обычный 3 11 9 5 2 2" xfId="13791"/>
    <cellStyle name="Обычный 3 11 9 5 2 2 2" xfId="13792"/>
    <cellStyle name="Обычный 3 11 9 5 2 3" xfId="13793"/>
    <cellStyle name="Обычный 3 11 9 5 3" xfId="13794"/>
    <cellStyle name="Обычный 3 11 9 5 3 2" xfId="13795"/>
    <cellStyle name="Обычный 3 11 9 5 4" xfId="13796"/>
    <cellStyle name="Обычный 3 11 9 6" xfId="13797"/>
    <cellStyle name="Обычный 3 11 9 6 2" xfId="13798"/>
    <cellStyle name="Обычный 3 11 9 6 2 2" xfId="13799"/>
    <cellStyle name="Обычный 3 11 9 6 3" xfId="13800"/>
    <cellStyle name="Обычный 3 11 9 7" xfId="13801"/>
    <cellStyle name="Обычный 3 11 9 7 2" xfId="13802"/>
    <cellStyle name="Обычный 3 11 9 8" xfId="13803"/>
    <cellStyle name="Обычный 3 12" xfId="13804"/>
    <cellStyle name="Обычный 3 12 10" xfId="13805"/>
    <cellStyle name="Обычный 3 12 10 2" xfId="13806"/>
    <cellStyle name="Обычный 3 12 10 2 2" xfId="13807"/>
    <cellStyle name="Обычный 3 12 10 2 2 2" xfId="13808"/>
    <cellStyle name="Обычный 3 12 10 2 2 2 2" xfId="13809"/>
    <cellStyle name="Обычный 3 12 10 2 2 2 2 2" xfId="13810"/>
    <cellStyle name="Обычный 3 12 10 2 2 2 2 2 2" xfId="13811"/>
    <cellStyle name="Обычный 3 12 10 2 2 2 2 3" xfId="13812"/>
    <cellStyle name="Обычный 3 12 10 2 2 2 3" xfId="13813"/>
    <cellStyle name="Обычный 3 12 10 2 2 2 3 2" xfId="13814"/>
    <cellStyle name="Обычный 3 12 10 2 2 2 4" xfId="13815"/>
    <cellStyle name="Обычный 3 12 10 2 2 3" xfId="13816"/>
    <cellStyle name="Обычный 3 12 10 2 2 3 2" xfId="13817"/>
    <cellStyle name="Обычный 3 12 10 2 2 3 2 2" xfId="13818"/>
    <cellStyle name="Обычный 3 12 10 2 2 3 3" xfId="13819"/>
    <cellStyle name="Обычный 3 12 10 2 2 4" xfId="13820"/>
    <cellStyle name="Обычный 3 12 10 2 2 4 2" xfId="13821"/>
    <cellStyle name="Обычный 3 12 10 2 2 5" xfId="13822"/>
    <cellStyle name="Обычный 3 12 10 2 3" xfId="13823"/>
    <cellStyle name="Обычный 3 12 10 2 3 2" xfId="13824"/>
    <cellStyle name="Обычный 3 12 10 2 3 2 2" xfId="13825"/>
    <cellStyle name="Обычный 3 12 10 2 3 2 2 2" xfId="13826"/>
    <cellStyle name="Обычный 3 12 10 2 3 2 2 2 2" xfId="13827"/>
    <cellStyle name="Обычный 3 12 10 2 3 2 2 3" xfId="13828"/>
    <cellStyle name="Обычный 3 12 10 2 3 2 3" xfId="13829"/>
    <cellStyle name="Обычный 3 12 10 2 3 2 3 2" xfId="13830"/>
    <cellStyle name="Обычный 3 12 10 2 3 2 4" xfId="13831"/>
    <cellStyle name="Обычный 3 12 10 2 3 3" xfId="13832"/>
    <cellStyle name="Обычный 3 12 10 2 3 3 2" xfId="13833"/>
    <cellStyle name="Обычный 3 12 10 2 3 3 2 2" xfId="13834"/>
    <cellStyle name="Обычный 3 12 10 2 3 3 3" xfId="13835"/>
    <cellStyle name="Обычный 3 12 10 2 3 4" xfId="13836"/>
    <cellStyle name="Обычный 3 12 10 2 3 4 2" xfId="13837"/>
    <cellStyle name="Обычный 3 12 10 2 3 5" xfId="13838"/>
    <cellStyle name="Обычный 3 12 10 2 4" xfId="13839"/>
    <cellStyle name="Обычный 3 12 10 2 4 2" xfId="13840"/>
    <cellStyle name="Обычный 3 12 10 2 4 2 2" xfId="13841"/>
    <cellStyle name="Обычный 3 12 10 2 4 2 2 2" xfId="13842"/>
    <cellStyle name="Обычный 3 12 10 2 4 2 3" xfId="13843"/>
    <cellStyle name="Обычный 3 12 10 2 4 3" xfId="13844"/>
    <cellStyle name="Обычный 3 12 10 2 4 3 2" xfId="13845"/>
    <cellStyle name="Обычный 3 12 10 2 4 4" xfId="13846"/>
    <cellStyle name="Обычный 3 12 10 2 5" xfId="13847"/>
    <cellStyle name="Обычный 3 12 10 2 5 2" xfId="13848"/>
    <cellStyle name="Обычный 3 12 10 2 5 2 2" xfId="13849"/>
    <cellStyle name="Обычный 3 12 10 2 5 3" xfId="13850"/>
    <cellStyle name="Обычный 3 12 10 2 6" xfId="13851"/>
    <cellStyle name="Обычный 3 12 10 2 6 2" xfId="13852"/>
    <cellStyle name="Обычный 3 12 10 2 7" xfId="13853"/>
    <cellStyle name="Обычный 3 12 10 3" xfId="13854"/>
    <cellStyle name="Обычный 3 12 10 3 2" xfId="13855"/>
    <cellStyle name="Обычный 3 12 10 3 2 2" xfId="13856"/>
    <cellStyle name="Обычный 3 12 10 3 2 2 2" xfId="13857"/>
    <cellStyle name="Обычный 3 12 10 3 2 2 2 2" xfId="13858"/>
    <cellStyle name="Обычный 3 12 10 3 2 2 3" xfId="13859"/>
    <cellStyle name="Обычный 3 12 10 3 2 3" xfId="13860"/>
    <cellStyle name="Обычный 3 12 10 3 2 3 2" xfId="13861"/>
    <cellStyle name="Обычный 3 12 10 3 2 4" xfId="13862"/>
    <cellStyle name="Обычный 3 12 10 3 3" xfId="13863"/>
    <cellStyle name="Обычный 3 12 10 3 3 2" xfId="13864"/>
    <cellStyle name="Обычный 3 12 10 3 3 2 2" xfId="13865"/>
    <cellStyle name="Обычный 3 12 10 3 3 3" xfId="13866"/>
    <cellStyle name="Обычный 3 12 10 3 4" xfId="13867"/>
    <cellStyle name="Обычный 3 12 10 3 4 2" xfId="13868"/>
    <cellStyle name="Обычный 3 12 10 3 5" xfId="13869"/>
    <cellStyle name="Обычный 3 12 10 4" xfId="13870"/>
    <cellStyle name="Обычный 3 12 10 4 2" xfId="13871"/>
    <cellStyle name="Обычный 3 12 10 4 2 2" xfId="13872"/>
    <cellStyle name="Обычный 3 12 10 4 2 2 2" xfId="13873"/>
    <cellStyle name="Обычный 3 12 10 4 2 2 2 2" xfId="13874"/>
    <cellStyle name="Обычный 3 12 10 4 2 2 3" xfId="13875"/>
    <cellStyle name="Обычный 3 12 10 4 2 3" xfId="13876"/>
    <cellStyle name="Обычный 3 12 10 4 2 3 2" xfId="13877"/>
    <cellStyle name="Обычный 3 12 10 4 2 4" xfId="13878"/>
    <cellStyle name="Обычный 3 12 10 4 3" xfId="13879"/>
    <cellStyle name="Обычный 3 12 10 4 3 2" xfId="13880"/>
    <cellStyle name="Обычный 3 12 10 4 3 2 2" xfId="13881"/>
    <cellStyle name="Обычный 3 12 10 4 3 3" xfId="13882"/>
    <cellStyle name="Обычный 3 12 10 4 4" xfId="13883"/>
    <cellStyle name="Обычный 3 12 10 4 4 2" xfId="13884"/>
    <cellStyle name="Обычный 3 12 10 4 5" xfId="13885"/>
    <cellStyle name="Обычный 3 12 10 5" xfId="13886"/>
    <cellStyle name="Обычный 3 12 10 5 2" xfId="13887"/>
    <cellStyle name="Обычный 3 12 10 5 2 2" xfId="13888"/>
    <cellStyle name="Обычный 3 12 10 5 2 2 2" xfId="13889"/>
    <cellStyle name="Обычный 3 12 10 5 2 3" xfId="13890"/>
    <cellStyle name="Обычный 3 12 10 5 3" xfId="13891"/>
    <cellStyle name="Обычный 3 12 10 5 3 2" xfId="13892"/>
    <cellStyle name="Обычный 3 12 10 5 4" xfId="13893"/>
    <cellStyle name="Обычный 3 12 10 6" xfId="13894"/>
    <cellStyle name="Обычный 3 12 10 6 2" xfId="13895"/>
    <cellStyle name="Обычный 3 12 10 6 2 2" xfId="13896"/>
    <cellStyle name="Обычный 3 12 10 6 3" xfId="13897"/>
    <cellStyle name="Обычный 3 12 10 7" xfId="13898"/>
    <cellStyle name="Обычный 3 12 10 7 2" xfId="13899"/>
    <cellStyle name="Обычный 3 12 10 8" xfId="13900"/>
    <cellStyle name="Обычный 3 12 11" xfId="13901"/>
    <cellStyle name="Обычный 3 12 11 2" xfId="13902"/>
    <cellStyle name="Обычный 3 12 11 2 2" xfId="13903"/>
    <cellStyle name="Обычный 3 12 11 2 2 2" xfId="13904"/>
    <cellStyle name="Обычный 3 12 11 2 2 2 2" xfId="13905"/>
    <cellStyle name="Обычный 3 12 11 2 2 2 2 2" xfId="13906"/>
    <cellStyle name="Обычный 3 12 11 2 2 2 2 2 2" xfId="13907"/>
    <cellStyle name="Обычный 3 12 11 2 2 2 2 3" xfId="13908"/>
    <cellStyle name="Обычный 3 12 11 2 2 2 3" xfId="13909"/>
    <cellStyle name="Обычный 3 12 11 2 2 2 3 2" xfId="13910"/>
    <cellStyle name="Обычный 3 12 11 2 2 2 4" xfId="13911"/>
    <cellStyle name="Обычный 3 12 11 2 2 3" xfId="13912"/>
    <cellStyle name="Обычный 3 12 11 2 2 3 2" xfId="13913"/>
    <cellStyle name="Обычный 3 12 11 2 2 3 2 2" xfId="13914"/>
    <cellStyle name="Обычный 3 12 11 2 2 3 3" xfId="13915"/>
    <cellStyle name="Обычный 3 12 11 2 2 4" xfId="13916"/>
    <cellStyle name="Обычный 3 12 11 2 2 4 2" xfId="13917"/>
    <cellStyle name="Обычный 3 12 11 2 2 5" xfId="13918"/>
    <cellStyle name="Обычный 3 12 11 2 3" xfId="13919"/>
    <cellStyle name="Обычный 3 12 11 2 3 2" xfId="13920"/>
    <cellStyle name="Обычный 3 12 11 2 3 2 2" xfId="13921"/>
    <cellStyle name="Обычный 3 12 11 2 3 2 2 2" xfId="13922"/>
    <cellStyle name="Обычный 3 12 11 2 3 2 2 2 2" xfId="13923"/>
    <cellStyle name="Обычный 3 12 11 2 3 2 2 3" xfId="13924"/>
    <cellStyle name="Обычный 3 12 11 2 3 2 3" xfId="13925"/>
    <cellStyle name="Обычный 3 12 11 2 3 2 3 2" xfId="13926"/>
    <cellStyle name="Обычный 3 12 11 2 3 2 4" xfId="13927"/>
    <cellStyle name="Обычный 3 12 11 2 3 3" xfId="13928"/>
    <cellStyle name="Обычный 3 12 11 2 3 3 2" xfId="13929"/>
    <cellStyle name="Обычный 3 12 11 2 3 3 2 2" xfId="13930"/>
    <cellStyle name="Обычный 3 12 11 2 3 3 3" xfId="13931"/>
    <cellStyle name="Обычный 3 12 11 2 3 4" xfId="13932"/>
    <cellStyle name="Обычный 3 12 11 2 3 4 2" xfId="13933"/>
    <cellStyle name="Обычный 3 12 11 2 3 5" xfId="13934"/>
    <cellStyle name="Обычный 3 12 11 2 4" xfId="13935"/>
    <cellStyle name="Обычный 3 12 11 2 4 2" xfId="13936"/>
    <cellStyle name="Обычный 3 12 11 2 4 2 2" xfId="13937"/>
    <cellStyle name="Обычный 3 12 11 2 4 2 2 2" xfId="13938"/>
    <cellStyle name="Обычный 3 12 11 2 4 2 3" xfId="13939"/>
    <cellStyle name="Обычный 3 12 11 2 4 3" xfId="13940"/>
    <cellStyle name="Обычный 3 12 11 2 4 3 2" xfId="13941"/>
    <cellStyle name="Обычный 3 12 11 2 4 4" xfId="13942"/>
    <cellStyle name="Обычный 3 12 11 2 5" xfId="13943"/>
    <cellStyle name="Обычный 3 12 11 2 5 2" xfId="13944"/>
    <cellStyle name="Обычный 3 12 11 2 5 2 2" xfId="13945"/>
    <cellStyle name="Обычный 3 12 11 2 5 3" xfId="13946"/>
    <cellStyle name="Обычный 3 12 11 2 6" xfId="13947"/>
    <cellStyle name="Обычный 3 12 11 2 6 2" xfId="13948"/>
    <cellStyle name="Обычный 3 12 11 2 7" xfId="13949"/>
    <cellStyle name="Обычный 3 12 11 3" xfId="13950"/>
    <cellStyle name="Обычный 3 12 11 3 2" xfId="13951"/>
    <cellStyle name="Обычный 3 12 11 3 2 2" xfId="13952"/>
    <cellStyle name="Обычный 3 12 11 3 2 2 2" xfId="13953"/>
    <cellStyle name="Обычный 3 12 11 3 2 2 2 2" xfId="13954"/>
    <cellStyle name="Обычный 3 12 11 3 2 2 3" xfId="13955"/>
    <cellStyle name="Обычный 3 12 11 3 2 3" xfId="13956"/>
    <cellStyle name="Обычный 3 12 11 3 2 3 2" xfId="13957"/>
    <cellStyle name="Обычный 3 12 11 3 2 4" xfId="13958"/>
    <cellStyle name="Обычный 3 12 11 3 3" xfId="13959"/>
    <cellStyle name="Обычный 3 12 11 3 3 2" xfId="13960"/>
    <cellStyle name="Обычный 3 12 11 3 3 2 2" xfId="13961"/>
    <cellStyle name="Обычный 3 12 11 3 3 3" xfId="13962"/>
    <cellStyle name="Обычный 3 12 11 3 4" xfId="13963"/>
    <cellStyle name="Обычный 3 12 11 3 4 2" xfId="13964"/>
    <cellStyle name="Обычный 3 12 11 3 5" xfId="13965"/>
    <cellStyle name="Обычный 3 12 11 4" xfId="13966"/>
    <cellStyle name="Обычный 3 12 11 4 2" xfId="13967"/>
    <cellStyle name="Обычный 3 12 11 4 2 2" xfId="13968"/>
    <cellStyle name="Обычный 3 12 11 4 2 2 2" xfId="13969"/>
    <cellStyle name="Обычный 3 12 11 4 2 2 2 2" xfId="13970"/>
    <cellStyle name="Обычный 3 12 11 4 2 2 3" xfId="13971"/>
    <cellStyle name="Обычный 3 12 11 4 2 3" xfId="13972"/>
    <cellStyle name="Обычный 3 12 11 4 2 3 2" xfId="13973"/>
    <cellStyle name="Обычный 3 12 11 4 2 4" xfId="13974"/>
    <cellStyle name="Обычный 3 12 11 4 3" xfId="13975"/>
    <cellStyle name="Обычный 3 12 11 4 3 2" xfId="13976"/>
    <cellStyle name="Обычный 3 12 11 4 3 2 2" xfId="13977"/>
    <cellStyle name="Обычный 3 12 11 4 3 3" xfId="13978"/>
    <cellStyle name="Обычный 3 12 11 4 4" xfId="13979"/>
    <cellStyle name="Обычный 3 12 11 4 4 2" xfId="13980"/>
    <cellStyle name="Обычный 3 12 11 4 5" xfId="13981"/>
    <cellStyle name="Обычный 3 12 11 5" xfId="13982"/>
    <cellStyle name="Обычный 3 12 11 5 2" xfId="13983"/>
    <cellStyle name="Обычный 3 12 11 5 2 2" xfId="13984"/>
    <cellStyle name="Обычный 3 12 11 5 2 2 2" xfId="13985"/>
    <cellStyle name="Обычный 3 12 11 5 2 3" xfId="13986"/>
    <cellStyle name="Обычный 3 12 11 5 3" xfId="13987"/>
    <cellStyle name="Обычный 3 12 11 5 3 2" xfId="13988"/>
    <cellStyle name="Обычный 3 12 11 5 4" xfId="13989"/>
    <cellStyle name="Обычный 3 12 11 6" xfId="13990"/>
    <cellStyle name="Обычный 3 12 11 6 2" xfId="13991"/>
    <cellStyle name="Обычный 3 12 11 6 2 2" xfId="13992"/>
    <cellStyle name="Обычный 3 12 11 6 3" xfId="13993"/>
    <cellStyle name="Обычный 3 12 11 7" xfId="13994"/>
    <cellStyle name="Обычный 3 12 11 7 2" xfId="13995"/>
    <cellStyle name="Обычный 3 12 11 8" xfId="13996"/>
    <cellStyle name="Обычный 3 12 12" xfId="13997"/>
    <cellStyle name="Обычный 3 12 12 2" xfId="13998"/>
    <cellStyle name="Обычный 3 12 12 2 2" xfId="13999"/>
    <cellStyle name="Обычный 3 12 12 2 2 2" xfId="14000"/>
    <cellStyle name="Обычный 3 12 12 2 2 2 2" xfId="14001"/>
    <cellStyle name="Обычный 3 12 12 2 2 2 2 2" xfId="14002"/>
    <cellStyle name="Обычный 3 12 12 2 2 2 2 2 2" xfId="14003"/>
    <cellStyle name="Обычный 3 12 12 2 2 2 2 3" xfId="14004"/>
    <cellStyle name="Обычный 3 12 12 2 2 2 3" xfId="14005"/>
    <cellStyle name="Обычный 3 12 12 2 2 2 3 2" xfId="14006"/>
    <cellStyle name="Обычный 3 12 12 2 2 2 4" xfId="14007"/>
    <cellStyle name="Обычный 3 12 12 2 2 3" xfId="14008"/>
    <cellStyle name="Обычный 3 12 12 2 2 3 2" xfId="14009"/>
    <cellStyle name="Обычный 3 12 12 2 2 3 2 2" xfId="14010"/>
    <cellStyle name="Обычный 3 12 12 2 2 3 3" xfId="14011"/>
    <cellStyle name="Обычный 3 12 12 2 2 4" xfId="14012"/>
    <cellStyle name="Обычный 3 12 12 2 2 4 2" xfId="14013"/>
    <cellStyle name="Обычный 3 12 12 2 2 5" xfId="14014"/>
    <cellStyle name="Обычный 3 12 12 2 3" xfId="14015"/>
    <cellStyle name="Обычный 3 12 12 2 3 2" xfId="14016"/>
    <cellStyle name="Обычный 3 12 12 2 3 2 2" xfId="14017"/>
    <cellStyle name="Обычный 3 12 12 2 3 2 2 2" xfId="14018"/>
    <cellStyle name="Обычный 3 12 12 2 3 2 2 2 2" xfId="14019"/>
    <cellStyle name="Обычный 3 12 12 2 3 2 2 3" xfId="14020"/>
    <cellStyle name="Обычный 3 12 12 2 3 2 3" xfId="14021"/>
    <cellStyle name="Обычный 3 12 12 2 3 2 3 2" xfId="14022"/>
    <cellStyle name="Обычный 3 12 12 2 3 2 4" xfId="14023"/>
    <cellStyle name="Обычный 3 12 12 2 3 3" xfId="14024"/>
    <cellStyle name="Обычный 3 12 12 2 3 3 2" xfId="14025"/>
    <cellStyle name="Обычный 3 12 12 2 3 3 2 2" xfId="14026"/>
    <cellStyle name="Обычный 3 12 12 2 3 3 3" xfId="14027"/>
    <cellStyle name="Обычный 3 12 12 2 3 4" xfId="14028"/>
    <cellStyle name="Обычный 3 12 12 2 3 4 2" xfId="14029"/>
    <cellStyle name="Обычный 3 12 12 2 3 5" xfId="14030"/>
    <cellStyle name="Обычный 3 12 12 2 4" xfId="14031"/>
    <cellStyle name="Обычный 3 12 12 2 4 2" xfId="14032"/>
    <cellStyle name="Обычный 3 12 12 2 4 2 2" xfId="14033"/>
    <cellStyle name="Обычный 3 12 12 2 4 2 2 2" xfId="14034"/>
    <cellStyle name="Обычный 3 12 12 2 4 2 3" xfId="14035"/>
    <cellStyle name="Обычный 3 12 12 2 4 3" xfId="14036"/>
    <cellStyle name="Обычный 3 12 12 2 4 3 2" xfId="14037"/>
    <cellStyle name="Обычный 3 12 12 2 4 4" xfId="14038"/>
    <cellStyle name="Обычный 3 12 12 2 5" xfId="14039"/>
    <cellStyle name="Обычный 3 12 12 2 5 2" xfId="14040"/>
    <cellStyle name="Обычный 3 12 12 2 5 2 2" xfId="14041"/>
    <cellStyle name="Обычный 3 12 12 2 5 3" xfId="14042"/>
    <cellStyle name="Обычный 3 12 12 2 6" xfId="14043"/>
    <cellStyle name="Обычный 3 12 12 2 6 2" xfId="14044"/>
    <cellStyle name="Обычный 3 12 12 2 7" xfId="14045"/>
    <cellStyle name="Обычный 3 12 12 3" xfId="14046"/>
    <cellStyle name="Обычный 3 12 12 3 2" xfId="14047"/>
    <cellStyle name="Обычный 3 12 12 3 2 2" xfId="14048"/>
    <cellStyle name="Обычный 3 12 12 3 2 2 2" xfId="14049"/>
    <cellStyle name="Обычный 3 12 12 3 2 2 2 2" xfId="14050"/>
    <cellStyle name="Обычный 3 12 12 3 2 2 3" xfId="14051"/>
    <cellStyle name="Обычный 3 12 12 3 2 3" xfId="14052"/>
    <cellStyle name="Обычный 3 12 12 3 2 3 2" xfId="14053"/>
    <cellStyle name="Обычный 3 12 12 3 2 4" xfId="14054"/>
    <cellStyle name="Обычный 3 12 12 3 3" xfId="14055"/>
    <cellStyle name="Обычный 3 12 12 3 3 2" xfId="14056"/>
    <cellStyle name="Обычный 3 12 12 3 3 2 2" xfId="14057"/>
    <cellStyle name="Обычный 3 12 12 3 3 3" xfId="14058"/>
    <cellStyle name="Обычный 3 12 12 3 4" xfId="14059"/>
    <cellStyle name="Обычный 3 12 12 3 4 2" xfId="14060"/>
    <cellStyle name="Обычный 3 12 12 3 5" xfId="14061"/>
    <cellStyle name="Обычный 3 12 12 4" xfId="14062"/>
    <cellStyle name="Обычный 3 12 12 4 2" xfId="14063"/>
    <cellStyle name="Обычный 3 12 12 4 2 2" xfId="14064"/>
    <cellStyle name="Обычный 3 12 12 4 2 2 2" xfId="14065"/>
    <cellStyle name="Обычный 3 12 12 4 2 2 2 2" xfId="14066"/>
    <cellStyle name="Обычный 3 12 12 4 2 2 3" xfId="14067"/>
    <cellStyle name="Обычный 3 12 12 4 2 3" xfId="14068"/>
    <cellStyle name="Обычный 3 12 12 4 2 3 2" xfId="14069"/>
    <cellStyle name="Обычный 3 12 12 4 2 4" xfId="14070"/>
    <cellStyle name="Обычный 3 12 12 4 3" xfId="14071"/>
    <cellStyle name="Обычный 3 12 12 4 3 2" xfId="14072"/>
    <cellStyle name="Обычный 3 12 12 4 3 2 2" xfId="14073"/>
    <cellStyle name="Обычный 3 12 12 4 3 3" xfId="14074"/>
    <cellStyle name="Обычный 3 12 12 4 4" xfId="14075"/>
    <cellStyle name="Обычный 3 12 12 4 4 2" xfId="14076"/>
    <cellStyle name="Обычный 3 12 12 4 5" xfId="14077"/>
    <cellStyle name="Обычный 3 12 12 5" xfId="14078"/>
    <cellStyle name="Обычный 3 12 12 5 2" xfId="14079"/>
    <cellStyle name="Обычный 3 12 12 5 2 2" xfId="14080"/>
    <cellStyle name="Обычный 3 12 12 5 2 2 2" xfId="14081"/>
    <cellStyle name="Обычный 3 12 12 5 2 3" xfId="14082"/>
    <cellStyle name="Обычный 3 12 12 5 3" xfId="14083"/>
    <cellStyle name="Обычный 3 12 12 5 3 2" xfId="14084"/>
    <cellStyle name="Обычный 3 12 12 5 4" xfId="14085"/>
    <cellStyle name="Обычный 3 12 12 6" xfId="14086"/>
    <cellStyle name="Обычный 3 12 12 6 2" xfId="14087"/>
    <cellStyle name="Обычный 3 12 12 6 2 2" xfId="14088"/>
    <cellStyle name="Обычный 3 12 12 6 3" xfId="14089"/>
    <cellStyle name="Обычный 3 12 12 7" xfId="14090"/>
    <cellStyle name="Обычный 3 12 12 7 2" xfId="14091"/>
    <cellStyle name="Обычный 3 12 12 8" xfId="14092"/>
    <cellStyle name="Обычный 3 12 13" xfId="14093"/>
    <cellStyle name="Обычный 3 12 13 2" xfId="14094"/>
    <cellStyle name="Обычный 3 12 13 2 2" xfId="14095"/>
    <cellStyle name="Обычный 3 12 13 2 2 2" xfId="14096"/>
    <cellStyle name="Обычный 3 12 13 2 2 2 2" xfId="14097"/>
    <cellStyle name="Обычный 3 12 13 2 2 2 2 2" xfId="14098"/>
    <cellStyle name="Обычный 3 12 13 2 2 2 2 2 2" xfId="14099"/>
    <cellStyle name="Обычный 3 12 13 2 2 2 2 3" xfId="14100"/>
    <cellStyle name="Обычный 3 12 13 2 2 2 3" xfId="14101"/>
    <cellStyle name="Обычный 3 12 13 2 2 2 3 2" xfId="14102"/>
    <cellStyle name="Обычный 3 12 13 2 2 2 4" xfId="14103"/>
    <cellStyle name="Обычный 3 12 13 2 2 3" xfId="14104"/>
    <cellStyle name="Обычный 3 12 13 2 2 3 2" xfId="14105"/>
    <cellStyle name="Обычный 3 12 13 2 2 3 2 2" xfId="14106"/>
    <cellStyle name="Обычный 3 12 13 2 2 3 3" xfId="14107"/>
    <cellStyle name="Обычный 3 12 13 2 2 4" xfId="14108"/>
    <cellStyle name="Обычный 3 12 13 2 2 4 2" xfId="14109"/>
    <cellStyle name="Обычный 3 12 13 2 2 5" xfId="14110"/>
    <cellStyle name="Обычный 3 12 13 2 3" xfId="14111"/>
    <cellStyle name="Обычный 3 12 13 2 3 2" xfId="14112"/>
    <cellStyle name="Обычный 3 12 13 2 3 2 2" xfId="14113"/>
    <cellStyle name="Обычный 3 12 13 2 3 2 2 2" xfId="14114"/>
    <cellStyle name="Обычный 3 12 13 2 3 2 2 2 2" xfId="14115"/>
    <cellStyle name="Обычный 3 12 13 2 3 2 2 3" xfId="14116"/>
    <cellStyle name="Обычный 3 12 13 2 3 2 3" xfId="14117"/>
    <cellStyle name="Обычный 3 12 13 2 3 2 3 2" xfId="14118"/>
    <cellStyle name="Обычный 3 12 13 2 3 2 4" xfId="14119"/>
    <cellStyle name="Обычный 3 12 13 2 3 3" xfId="14120"/>
    <cellStyle name="Обычный 3 12 13 2 3 3 2" xfId="14121"/>
    <cellStyle name="Обычный 3 12 13 2 3 3 2 2" xfId="14122"/>
    <cellStyle name="Обычный 3 12 13 2 3 3 3" xfId="14123"/>
    <cellStyle name="Обычный 3 12 13 2 3 4" xfId="14124"/>
    <cellStyle name="Обычный 3 12 13 2 3 4 2" xfId="14125"/>
    <cellStyle name="Обычный 3 12 13 2 3 5" xfId="14126"/>
    <cellStyle name="Обычный 3 12 13 2 4" xfId="14127"/>
    <cellStyle name="Обычный 3 12 13 2 4 2" xfId="14128"/>
    <cellStyle name="Обычный 3 12 13 2 4 2 2" xfId="14129"/>
    <cellStyle name="Обычный 3 12 13 2 4 2 2 2" xfId="14130"/>
    <cellStyle name="Обычный 3 12 13 2 4 2 3" xfId="14131"/>
    <cellStyle name="Обычный 3 12 13 2 4 3" xfId="14132"/>
    <cellStyle name="Обычный 3 12 13 2 4 3 2" xfId="14133"/>
    <cellStyle name="Обычный 3 12 13 2 4 4" xfId="14134"/>
    <cellStyle name="Обычный 3 12 13 2 5" xfId="14135"/>
    <cellStyle name="Обычный 3 12 13 2 5 2" xfId="14136"/>
    <cellStyle name="Обычный 3 12 13 2 5 2 2" xfId="14137"/>
    <cellStyle name="Обычный 3 12 13 2 5 3" xfId="14138"/>
    <cellStyle name="Обычный 3 12 13 2 6" xfId="14139"/>
    <cellStyle name="Обычный 3 12 13 2 6 2" xfId="14140"/>
    <cellStyle name="Обычный 3 12 13 2 7" xfId="14141"/>
    <cellStyle name="Обычный 3 12 13 3" xfId="14142"/>
    <cellStyle name="Обычный 3 12 13 3 2" xfId="14143"/>
    <cellStyle name="Обычный 3 12 13 3 2 2" xfId="14144"/>
    <cellStyle name="Обычный 3 12 13 3 2 2 2" xfId="14145"/>
    <cellStyle name="Обычный 3 12 13 3 2 2 2 2" xfId="14146"/>
    <cellStyle name="Обычный 3 12 13 3 2 2 3" xfId="14147"/>
    <cellStyle name="Обычный 3 12 13 3 2 3" xfId="14148"/>
    <cellStyle name="Обычный 3 12 13 3 2 3 2" xfId="14149"/>
    <cellStyle name="Обычный 3 12 13 3 2 4" xfId="14150"/>
    <cellStyle name="Обычный 3 12 13 3 3" xfId="14151"/>
    <cellStyle name="Обычный 3 12 13 3 3 2" xfId="14152"/>
    <cellStyle name="Обычный 3 12 13 3 3 2 2" xfId="14153"/>
    <cellStyle name="Обычный 3 12 13 3 3 3" xfId="14154"/>
    <cellStyle name="Обычный 3 12 13 3 4" xfId="14155"/>
    <cellStyle name="Обычный 3 12 13 3 4 2" xfId="14156"/>
    <cellStyle name="Обычный 3 12 13 3 5" xfId="14157"/>
    <cellStyle name="Обычный 3 12 13 4" xfId="14158"/>
    <cellStyle name="Обычный 3 12 13 4 2" xfId="14159"/>
    <cellStyle name="Обычный 3 12 13 4 2 2" xfId="14160"/>
    <cellStyle name="Обычный 3 12 13 4 2 2 2" xfId="14161"/>
    <cellStyle name="Обычный 3 12 13 4 2 2 2 2" xfId="14162"/>
    <cellStyle name="Обычный 3 12 13 4 2 2 3" xfId="14163"/>
    <cellStyle name="Обычный 3 12 13 4 2 3" xfId="14164"/>
    <cellStyle name="Обычный 3 12 13 4 2 3 2" xfId="14165"/>
    <cellStyle name="Обычный 3 12 13 4 2 4" xfId="14166"/>
    <cellStyle name="Обычный 3 12 13 4 3" xfId="14167"/>
    <cellStyle name="Обычный 3 12 13 4 3 2" xfId="14168"/>
    <cellStyle name="Обычный 3 12 13 4 3 2 2" xfId="14169"/>
    <cellStyle name="Обычный 3 12 13 4 3 3" xfId="14170"/>
    <cellStyle name="Обычный 3 12 13 4 4" xfId="14171"/>
    <cellStyle name="Обычный 3 12 13 4 4 2" xfId="14172"/>
    <cellStyle name="Обычный 3 12 13 4 5" xfId="14173"/>
    <cellStyle name="Обычный 3 12 13 5" xfId="14174"/>
    <cellStyle name="Обычный 3 12 13 5 2" xfId="14175"/>
    <cellStyle name="Обычный 3 12 13 5 2 2" xfId="14176"/>
    <cellStyle name="Обычный 3 12 13 5 2 2 2" xfId="14177"/>
    <cellStyle name="Обычный 3 12 13 5 2 3" xfId="14178"/>
    <cellStyle name="Обычный 3 12 13 5 3" xfId="14179"/>
    <cellStyle name="Обычный 3 12 13 5 3 2" xfId="14180"/>
    <cellStyle name="Обычный 3 12 13 5 4" xfId="14181"/>
    <cellStyle name="Обычный 3 12 13 6" xfId="14182"/>
    <cellStyle name="Обычный 3 12 13 6 2" xfId="14183"/>
    <cellStyle name="Обычный 3 12 13 6 2 2" xfId="14184"/>
    <cellStyle name="Обычный 3 12 13 6 3" xfId="14185"/>
    <cellStyle name="Обычный 3 12 13 7" xfId="14186"/>
    <cellStyle name="Обычный 3 12 13 7 2" xfId="14187"/>
    <cellStyle name="Обычный 3 12 13 8" xfId="14188"/>
    <cellStyle name="Обычный 3 12 14" xfId="14189"/>
    <cellStyle name="Обычный 3 12 14 2" xfId="14190"/>
    <cellStyle name="Обычный 3 12 14 2 2" xfId="14191"/>
    <cellStyle name="Обычный 3 12 14 2 2 2" xfId="14192"/>
    <cellStyle name="Обычный 3 12 14 2 2 2 2" xfId="14193"/>
    <cellStyle name="Обычный 3 12 14 2 2 2 2 2" xfId="14194"/>
    <cellStyle name="Обычный 3 12 14 2 2 2 2 2 2" xfId="14195"/>
    <cellStyle name="Обычный 3 12 14 2 2 2 2 3" xfId="14196"/>
    <cellStyle name="Обычный 3 12 14 2 2 2 3" xfId="14197"/>
    <cellStyle name="Обычный 3 12 14 2 2 2 3 2" xfId="14198"/>
    <cellStyle name="Обычный 3 12 14 2 2 2 4" xfId="14199"/>
    <cellStyle name="Обычный 3 12 14 2 2 3" xfId="14200"/>
    <cellStyle name="Обычный 3 12 14 2 2 3 2" xfId="14201"/>
    <cellStyle name="Обычный 3 12 14 2 2 3 2 2" xfId="14202"/>
    <cellStyle name="Обычный 3 12 14 2 2 3 3" xfId="14203"/>
    <cellStyle name="Обычный 3 12 14 2 2 4" xfId="14204"/>
    <cellStyle name="Обычный 3 12 14 2 2 4 2" xfId="14205"/>
    <cellStyle name="Обычный 3 12 14 2 2 5" xfId="14206"/>
    <cellStyle name="Обычный 3 12 14 2 3" xfId="14207"/>
    <cellStyle name="Обычный 3 12 14 2 3 2" xfId="14208"/>
    <cellStyle name="Обычный 3 12 14 2 3 2 2" xfId="14209"/>
    <cellStyle name="Обычный 3 12 14 2 3 2 2 2" xfId="14210"/>
    <cellStyle name="Обычный 3 12 14 2 3 2 2 2 2" xfId="14211"/>
    <cellStyle name="Обычный 3 12 14 2 3 2 2 3" xfId="14212"/>
    <cellStyle name="Обычный 3 12 14 2 3 2 3" xfId="14213"/>
    <cellStyle name="Обычный 3 12 14 2 3 2 3 2" xfId="14214"/>
    <cellStyle name="Обычный 3 12 14 2 3 2 4" xfId="14215"/>
    <cellStyle name="Обычный 3 12 14 2 3 3" xfId="14216"/>
    <cellStyle name="Обычный 3 12 14 2 3 3 2" xfId="14217"/>
    <cellStyle name="Обычный 3 12 14 2 3 3 2 2" xfId="14218"/>
    <cellStyle name="Обычный 3 12 14 2 3 3 3" xfId="14219"/>
    <cellStyle name="Обычный 3 12 14 2 3 4" xfId="14220"/>
    <cellStyle name="Обычный 3 12 14 2 3 4 2" xfId="14221"/>
    <cellStyle name="Обычный 3 12 14 2 3 5" xfId="14222"/>
    <cellStyle name="Обычный 3 12 14 2 4" xfId="14223"/>
    <cellStyle name="Обычный 3 12 14 2 4 2" xfId="14224"/>
    <cellStyle name="Обычный 3 12 14 2 4 2 2" xfId="14225"/>
    <cellStyle name="Обычный 3 12 14 2 4 2 2 2" xfId="14226"/>
    <cellStyle name="Обычный 3 12 14 2 4 2 3" xfId="14227"/>
    <cellStyle name="Обычный 3 12 14 2 4 3" xfId="14228"/>
    <cellStyle name="Обычный 3 12 14 2 4 3 2" xfId="14229"/>
    <cellStyle name="Обычный 3 12 14 2 4 4" xfId="14230"/>
    <cellStyle name="Обычный 3 12 14 2 5" xfId="14231"/>
    <cellStyle name="Обычный 3 12 14 2 5 2" xfId="14232"/>
    <cellStyle name="Обычный 3 12 14 2 5 2 2" xfId="14233"/>
    <cellStyle name="Обычный 3 12 14 2 5 3" xfId="14234"/>
    <cellStyle name="Обычный 3 12 14 2 6" xfId="14235"/>
    <cellStyle name="Обычный 3 12 14 2 6 2" xfId="14236"/>
    <cellStyle name="Обычный 3 12 14 2 7" xfId="14237"/>
    <cellStyle name="Обычный 3 12 14 3" xfId="14238"/>
    <cellStyle name="Обычный 3 12 14 3 2" xfId="14239"/>
    <cellStyle name="Обычный 3 12 14 3 2 2" xfId="14240"/>
    <cellStyle name="Обычный 3 12 14 3 2 2 2" xfId="14241"/>
    <cellStyle name="Обычный 3 12 14 3 2 2 2 2" xfId="14242"/>
    <cellStyle name="Обычный 3 12 14 3 2 2 3" xfId="14243"/>
    <cellStyle name="Обычный 3 12 14 3 2 3" xfId="14244"/>
    <cellStyle name="Обычный 3 12 14 3 2 3 2" xfId="14245"/>
    <cellStyle name="Обычный 3 12 14 3 2 4" xfId="14246"/>
    <cellStyle name="Обычный 3 12 14 3 3" xfId="14247"/>
    <cellStyle name="Обычный 3 12 14 3 3 2" xfId="14248"/>
    <cellStyle name="Обычный 3 12 14 3 3 2 2" xfId="14249"/>
    <cellStyle name="Обычный 3 12 14 3 3 3" xfId="14250"/>
    <cellStyle name="Обычный 3 12 14 3 4" xfId="14251"/>
    <cellStyle name="Обычный 3 12 14 3 4 2" xfId="14252"/>
    <cellStyle name="Обычный 3 12 14 3 5" xfId="14253"/>
    <cellStyle name="Обычный 3 12 14 4" xfId="14254"/>
    <cellStyle name="Обычный 3 12 14 4 2" xfId="14255"/>
    <cellStyle name="Обычный 3 12 14 4 2 2" xfId="14256"/>
    <cellStyle name="Обычный 3 12 14 4 2 2 2" xfId="14257"/>
    <cellStyle name="Обычный 3 12 14 4 2 2 2 2" xfId="14258"/>
    <cellStyle name="Обычный 3 12 14 4 2 2 3" xfId="14259"/>
    <cellStyle name="Обычный 3 12 14 4 2 3" xfId="14260"/>
    <cellStyle name="Обычный 3 12 14 4 2 3 2" xfId="14261"/>
    <cellStyle name="Обычный 3 12 14 4 2 4" xfId="14262"/>
    <cellStyle name="Обычный 3 12 14 4 3" xfId="14263"/>
    <cellStyle name="Обычный 3 12 14 4 3 2" xfId="14264"/>
    <cellStyle name="Обычный 3 12 14 4 3 2 2" xfId="14265"/>
    <cellStyle name="Обычный 3 12 14 4 3 3" xfId="14266"/>
    <cellStyle name="Обычный 3 12 14 4 4" xfId="14267"/>
    <cellStyle name="Обычный 3 12 14 4 4 2" xfId="14268"/>
    <cellStyle name="Обычный 3 12 14 4 5" xfId="14269"/>
    <cellStyle name="Обычный 3 12 14 5" xfId="14270"/>
    <cellStyle name="Обычный 3 12 14 5 2" xfId="14271"/>
    <cellStyle name="Обычный 3 12 14 5 2 2" xfId="14272"/>
    <cellStyle name="Обычный 3 12 14 5 2 2 2" xfId="14273"/>
    <cellStyle name="Обычный 3 12 14 5 2 3" xfId="14274"/>
    <cellStyle name="Обычный 3 12 14 5 3" xfId="14275"/>
    <cellStyle name="Обычный 3 12 14 5 3 2" xfId="14276"/>
    <cellStyle name="Обычный 3 12 14 5 4" xfId="14277"/>
    <cellStyle name="Обычный 3 12 14 6" xfId="14278"/>
    <cellStyle name="Обычный 3 12 14 6 2" xfId="14279"/>
    <cellStyle name="Обычный 3 12 14 6 2 2" xfId="14280"/>
    <cellStyle name="Обычный 3 12 14 6 3" xfId="14281"/>
    <cellStyle name="Обычный 3 12 14 7" xfId="14282"/>
    <cellStyle name="Обычный 3 12 14 7 2" xfId="14283"/>
    <cellStyle name="Обычный 3 12 14 8" xfId="14284"/>
    <cellStyle name="Обычный 3 12 15" xfId="14285"/>
    <cellStyle name="Обычный 3 12 15 2" xfId="14286"/>
    <cellStyle name="Обычный 3 12 15 2 2" xfId="14287"/>
    <cellStyle name="Обычный 3 12 15 2 2 2" xfId="14288"/>
    <cellStyle name="Обычный 3 12 15 2 2 2 2" xfId="14289"/>
    <cellStyle name="Обычный 3 12 15 2 2 2 2 2" xfId="14290"/>
    <cellStyle name="Обычный 3 12 15 2 2 2 2 2 2" xfId="14291"/>
    <cellStyle name="Обычный 3 12 15 2 2 2 2 3" xfId="14292"/>
    <cellStyle name="Обычный 3 12 15 2 2 2 3" xfId="14293"/>
    <cellStyle name="Обычный 3 12 15 2 2 2 3 2" xfId="14294"/>
    <cellStyle name="Обычный 3 12 15 2 2 2 4" xfId="14295"/>
    <cellStyle name="Обычный 3 12 15 2 2 3" xfId="14296"/>
    <cellStyle name="Обычный 3 12 15 2 2 3 2" xfId="14297"/>
    <cellStyle name="Обычный 3 12 15 2 2 3 2 2" xfId="14298"/>
    <cellStyle name="Обычный 3 12 15 2 2 3 3" xfId="14299"/>
    <cellStyle name="Обычный 3 12 15 2 2 4" xfId="14300"/>
    <cellStyle name="Обычный 3 12 15 2 2 4 2" xfId="14301"/>
    <cellStyle name="Обычный 3 12 15 2 2 5" xfId="14302"/>
    <cellStyle name="Обычный 3 12 15 2 3" xfId="14303"/>
    <cellStyle name="Обычный 3 12 15 2 3 2" xfId="14304"/>
    <cellStyle name="Обычный 3 12 15 2 3 2 2" xfId="14305"/>
    <cellStyle name="Обычный 3 12 15 2 3 2 2 2" xfId="14306"/>
    <cellStyle name="Обычный 3 12 15 2 3 2 2 2 2" xfId="14307"/>
    <cellStyle name="Обычный 3 12 15 2 3 2 2 3" xfId="14308"/>
    <cellStyle name="Обычный 3 12 15 2 3 2 3" xfId="14309"/>
    <cellStyle name="Обычный 3 12 15 2 3 2 3 2" xfId="14310"/>
    <cellStyle name="Обычный 3 12 15 2 3 2 4" xfId="14311"/>
    <cellStyle name="Обычный 3 12 15 2 3 3" xfId="14312"/>
    <cellStyle name="Обычный 3 12 15 2 3 3 2" xfId="14313"/>
    <cellStyle name="Обычный 3 12 15 2 3 3 2 2" xfId="14314"/>
    <cellStyle name="Обычный 3 12 15 2 3 3 3" xfId="14315"/>
    <cellStyle name="Обычный 3 12 15 2 3 4" xfId="14316"/>
    <cellStyle name="Обычный 3 12 15 2 3 4 2" xfId="14317"/>
    <cellStyle name="Обычный 3 12 15 2 3 5" xfId="14318"/>
    <cellStyle name="Обычный 3 12 15 2 4" xfId="14319"/>
    <cellStyle name="Обычный 3 12 15 2 4 2" xfId="14320"/>
    <cellStyle name="Обычный 3 12 15 2 4 2 2" xfId="14321"/>
    <cellStyle name="Обычный 3 12 15 2 4 2 2 2" xfId="14322"/>
    <cellStyle name="Обычный 3 12 15 2 4 2 3" xfId="14323"/>
    <cellStyle name="Обычный 3 12 15 2 4 3" xfId="14324"/>
    <cellStyle name="Обычный 3 12 15 2 4 3 2" xfId="14325"/>
    <cellStyle name="Обычный 3 12 15 2 4 4" xfId="14326"/>
    <cellStyle name="Обычный 3 12 15 2 5" xfId="14327"/>
    <cellStyle name="Обычный 3 12 15 2 5 2" xfId="14328"/>
    <cellStyle name="Обычный 3 12 15 2 5 2 2" xfId="14329"/>
    <cellStyle name="Обычный 3 12 15 2 5 3" xfId="14330"/>
    <cellStyle name="Обычный 3 12 15 2 6" xfId="14331"/>
    <cellStyle name="Обычный 3 12 15 2 6 2" xfId="14332"/>
    <cellStyle name="Обычный 3 12 15 2 7" xfId="14333"/>
    <cellStyle name="Обычный 3 12 15 3" xfId="14334"/>
    <cellStyle name="Обычный 3 12 15 3 2" xfId="14335"/>
    <cellStyle name="Обычный 3 12 15 3 2 2" xfId="14336"/>
    <cellStyle name="Обычный 3 12 15 3 2 2 2" xfId="14337"/>
    <cellStyle name="Обычный 3 12 15 3 2 2 2 2" xfId="14338"/>
    <cellStyle name="Обычный 3 12 15 3 2 2 3" xfId="14339"/>
    <cellStyle name="Обычный 3 12 15 3 2 3" xfId="14340"/>
    <cellStyle name="Обычный 3 12 15 3 2 3 2" xfId="14341"/>
    <cellStyle name="Обычный 3 12 15 3 2 4" xfId="14342"/>
    <cellStyle name="Обычный 3 12 15 3 3" xfId="14343"/>
    <cellStyle name="Обычный 3 12 15 3 3 2" xfId="14344"/>
    <cellStyle name="Обычный 3 12 15 3 3 2 2" xfId="14345"/>
    <cellStyle name="Обычный 3 12 15 3 3 3" xfId="14346"/>
    <cellStyle name="Обычный 3 12 15 3 4" xfId="14347"/>
    <cellStyle name="Обычный 3 12 15 3 4 2" xfId="14348"/>
    <cellStyle name="Обычный 3 12 15 3 5" xfId="14349"/>
    <cellStyle name="Обычный 3 12 15 4" xfId="14350"/>
    <cellStyle name="Обычный 3 12 15 4 2" xfId="14351"/>
    <cellStyle name="Обычный 3 12 15 4 2 2" xfId="14352"/>
    <cellStyle name="Обычный 3 12 15 4 2 2 2" xfId="14353"/>
    <cellStyle name="Обычный 3 12 15 4 2 2 2 2" xfId="14354"/>
    <cellStyle name="Обычный 3 12 15 4 2 2 3" xfId="14355"/>
    <cellStyle name="Обычный 3 12 15 4 2 3" xfId="14356"/>
    <cellStyle name="Обычный 3 12 15 4 2 3 2" xfId="14357"/>
    <cellStyle name="Обычный 3 12 15 4 2 4" xfId="14358"/>
    <cellStyle name="Обычный 3 12 15 4 3" xfId="14359"/>
    <cellStyle name="Обычный 3 12 15 4 3 2" xfId="14360"/>
    <cellStyle name="Обычный 3 12 15 4 3 2 2" xfId="14361"/>
    <cellStyle name="Обычный 3 12 15 4 3 3" xfId="14362"/>
    <cellStyle name="Обычный 3 12 15 4 4" xfId="14363"/>
    <cellStyle name="Обычный 3 12 15 4 4 2" xfId="14364"/>
    <cellStyle name="Обычный 3 12 15 4 5" xfId="14365"/>
    <cellStyle name="Обычный 3 12 15 5" xfId="14366"/>
    <cellStyle name="Обычный 3 12 15 5 2" xfId="14367"/>
    <cellStyle name="Обычный 3 12 15 5 2 2" xfId="14368"/>
    <cellStyle name="Обычный 3 12 15 5 2 2 2" xfId="14369"/>
    <cellStyle name="Обычный 3 12 15 5 2 3" xfId="14370"/>
    <cellStyle name="Обычный 3 12 15 5 3" xfId="14371"/>
    <cellStyle name="Обычный 3 12 15 5 3 2" xfId="14372"/>
    <cellStyle name="Обычный 3 12 15 5 4" xfId="14373"/>
    <cellStyle name="Обычный 3 12 15 6" xfId="14374"/>
    <cellStyle name="Обычный 3 12 15 6 2" xfId="14375"/>
    <cellStyle name="Обычный 3 12 15 6 2 2" xfId="14376"/>
    <cellStyle name="Обычный 3 12 15 6 3" xfId="14377"/>
    <cellStyle name="Обычный 3 12 15 7" xfId="14378"/>
    <cellStyle name="Обычный 3 12 15 7 2" xfId="14379"/>
    <cellStyle name="Обычный 3 12 15 8" xfId="14380"/>
    <cellStyle name="Обычный 3 12 16" xfId="14381"/>
    <cellStyle name="Обычный 3 12 16 2" xfId="14382"/>
    <cellStyle name="Обычный 3 12 16 2 2" xfId="14383"/>
    <cellStyle name="Обычный 3 12 16 2 2 2" xfId="14384"/>
    <cellStyle name="Обычный 3 12 16 2 2 2 2" xfId="14385"/>
    <cellStyle name="Обычный 3 12 16 2 2 2 2 2" xfId="14386"/>
    <cellStyle name="Обычный 3 12 16 2 2 2 2 2 2" xfId="14387"/>
    <cellStyle name="Обычный 3 12 16 2 2 2 2 3" xfId="14388"/>
    <cellStyle name="Обычный 3 12 16 2 2 2 3" xfId="14389"/>
    <cellStyle name="Обычный 3 12 16 2 2 2 3 2" xfId="14390"/>
    <cellStyle name="Обычный 3 12 16 2 2 2 4" xfId="14391"/>
    <cellStyle name="Обычный 3 12 16 2 2 3" xfId="14392"/>
    <cellStyle name="Обычный 3 12 16 2 2 3 2" xfId="14393"/>
    <cellStyle name="Обычный 3 12 16 2 2 3 2 2" xfId="14394"/>
    <cellStyle name="Обычный 3 12 16 2 2 3 3" xfId="14395"/>
    <cellStyle name="Обычный 3 12 16 2 2 4" xfId="14396"/>
    <cellStyle name="Обычный 3 12 16 2 2 4 2" xfId="14397"/>
    <cellStyle name="Обычный 3 12 16 2 2 5" xfId="14398"/>
    <cellStyle name="Обычный 3 12 16 2 3" xfId="14399"/>
    <cellStyle name="Обычный 3 12 16 2 3 2" xfId="14400"/>
    <cellStyle name="Обычный 3 12 16 2 3 2 2" xfId="14401"/>
    <cellStyle name="Обычный 3 12 16 2 3 2 2 2" xfId="14402"/>
    <cellStyle name="Обычный 3 12 16 2 3 2 2 2 2" xfId="14403"/>
    <cellStyle name="Обычный 3 12 16 2 3 2 2 3" xfId="14404"/>
    <cellStyle name="Обычный 3 12 16 2 3 2 3" xfId="14405"/>
    <cellStyle name="Обычный 3 12 16 2 3 2 3 2" xfId="14406"/>
    <cellStyle name="Обычный 3 12 16 2 3 2 4" xfId="14407"/>
    <cellStyle name="Обычный 3 12 16 2 3 3" xfId="14408"/>
    <cellStyle name="Обычный 3 12 16 2 3 3 2" xfId="14409"/>
    <cellStyle name="Обычный 3 12 16 2 3 3 2 2" xfId="14410"/>
    <cellStyle name="Обычный 3 12 16 2 3 3 3" xfId="14411"/>
    <cellStyle name="Обычный 3 12 16 2 3 4" xfId="14412"/>
    <cellStyle name="Обычный 3 12 16 2 3 4 2" xfId="14413"/>
    <cellStyle name="Обычный 3 12 16 2 3 5" xfId="14414"/>
    <cellStyle name="Обычный 3 12 16 2 4" xfId="14415"/>
    <cellStyle name="Обычный 3 12 16 2 4 2" xfId="14416"/>
    <cellStyle name="Обычный 3 12 16 2 4 2 2" xfId="14417"/>
    <cellStyle name="Обычный 3 12 16 2 4 2 2 2" xfId="14418"/>
    <cellStyle name="Обычный 3 12 16 2 4 2 3" xfId="14419"/>
    <cellStyle name="Обычный 3 12 16 2 4 3" xfId="14420"/>
    <cellStyle name="Обычный 3 12 16 2 4 3 2" xfId="14421"/>
    <cellStyle name="Обычный 3 12 16 2 4 4" xfId="14422"/>
    <cellStyle name="Обычный 3 12 16 2 5" xfId="14423"/>
    <cellStyle name="Обычный 3 12 16 2 5 2" xfId="14424"/>
    <cellStyle name="Обычный 3 12 16 2 5 2 2" xfId="14425"/>
    <cellStyle name="Обычный 3 12 16 2 5 3" xfId="14426"/>
    <cellStyle name="Обычный 3 12 16 2 6" xfId="14427"/>
    <cellStyle name="Обычный 3 12 16 2 6 2" xfId="14428"/>
    <cellStyle name="Обычный 3 12 16 2 7" xfId="14429"/>
    <cellStyle name="Обычный 3 12 16 3" xfId="14430"/>
    <cellStyle name="Обычный 3 12 16 3 2" xfId="14431"/>
    <cellStyle name="Обычный 3 12 16 3 2 2" xfId="14432"/>
    <cellStyle name="Обычный 3 12 16 3 2 2 2" xfId="14433"/>
    <cellStyle name="Обычный 3 12 16 3 2 2 2 2" xfId="14434"/>
    <cellStyle name="Обычный 3 12 16 3 2 2 3" xfId="14435"/>
    <cellStyle name="Обычный 3 12 16 3 2 3" xfId="14436"/>
    <cellStyle name="Обычный 3 12 16 3 2 3 2" xfId="14437"/>
    <cellStyle name="Обычный 3 12 16 3 2 4" xfId="14438"/>
    <cellStyle name="Обычный 3 12 16 3 3" xfId="14439"/>
    <cellStyle name="Обычный 3 12 16 3 3 2" xfId="14440"/>
    <cellStyle name="Обычный 3 12 16 3 3 2 2" xfId="14441"/>
    <cellStyle name="Обычный 3 12 16 3 3 3" xfId="14442"/>
    <cellStyle name="Обычный 3 12 16 3 4" xfId="14443"/>
    <cellStyle name="Обычный 3 12 16 3 4 2" xfId="14444"/>
    <cellStyle name="Обычный 3 12 16 3 5" xfId="14445"/>
    <cellStyle name="Обычный 3 12 16 4" xfId="14446"/>
    <cellStyle name="Обычный 3 12 16 4 2" xfId="14447"/>
    <cellStyle name="Обычный 3 12 16 4 2 2" xfId="14448"/>
    <cellStyle name="Обычный 3 12 16 4 2 2 2" xfId="14449"/>
    <cellStyle name="Обычный 3 12 16 4 2 2 2 2" xfId="14450"/>
    <cellStyle name="Обычный 3 12 16 4 2 2 3" xfId="14451"/>
    <cellStyle name="Обычный 3 12 16 4 2 3" xfId="14452"/>
    <cellStyle name="Обычный 3 12 16 4 2 3 2" xfId="14453"/>
    <cellStyle name="Обычный 3 12 16 4 2 4" xfId="14454"/>
    <cellStyle name="Обычный 3 12 16 4 3" xfId="14455"/>
    <cellStyle name="Обычный 3 12 16 4 3 2" xfId="14456"/>
    <cellStyle name="Обычный 3 12 16 4 3 2 2" xfId="14457"/>
    <cellStyle name="Обычный 3 12 16 4 3 3" xfId="14458"/>
    <cellStyle name="Обычный 3 12 16 4 4" xfId="14459"/>
    <cellStyle name="Обычный 3 12 16 4 4 2" xfId="14460"/>
    <cellStyle name="Обычный 3 12 16 4 5" xfId="14461"/>
    <cellStyle name="Обычный 3 12 16 5" xfId="14462"/>
    <cellStyle name="Обычный 3 12 16 5 2" xfId="14463"/>
    <cellStyle name="Обычный 3 12 16 5 2 2" xfId="14464"/>
    <cellStyle name="Обычный 3 12 16 5 2 2 2" xfId="14465"/>
    <cellStyle name="Обычный 3 12 16 5 2 3" xfId="14466"/>
    <cellStyle name="Обычный 3 12 16 5 3" xfId="14467"/>
    <cellStyle name="Обычный 3 12 16 5 3 2" xfId="14468"/>
    <cellStyle name="Обычный 3 12 16 5 4" xfId="14469"/>
    <cellStyle name="Обычный 3 12 16 6" xfId="14470"/>
    <cellStyle name="Обычный 3 12 16 6 2" xfId="14471"/>
    <cellStyle name="Обычный 3 12 16 6 2 2" xfId="14472"/>
    <cellStyle name="Обычный 3 12 16 6 3" xfId="14473"/>
    <cellStyle name="Обычный 3 12 16 7" xfId="14474"/>
    <cellStyle name="Обычный 3 12 16 7 2" xfId="14475"/>
    <cellStyle name="Обычный 3 12 16 8" xfId="14476"/>
    <cellStyle name="Обычный 3 12 17" xfId="14477"/>
    <cellStyle name="Обычный 3 12 17 2" xfId="14478"/>
    <cellStyle name="Обычный 3 12 17 2 2" xfId="14479"/>
    <cellStyle name="Обычный 3 12 17 2 2 2" xfId="14480"/>
    <cellStyle name="Обычный 3 12 17 2 2 2 2" xfId="14481"/>
    <cellStyle name="Обычный 3 12 17 2 2 2 2 2" xfId="14482"/>
    <cellStyle name="Обычный 3 12 17 2 2 2 2 2 2" xfId="14483"/>
    <cellStyle name="Обычный 3 12 17 2 2 2 2 3" xfId="14484"/>
    <cellStyle name="Обычный 3 12 17 2 2 2 3" xfId="14485"/>
    <cellStyle name="Обычный 3 12 17 2 2 2 3 2" xfId="14486"/>
    <cellStyle name="Обычный 3 12 17 2 2 2 4" xfId="14487"/>
    <cellStyle name="Обычный 3 12 17 2 2 3" xfId="14488"/>
    <cellStyle name="Обычный 3 12 17 2 2 3 2" xfId="14489"/>
    <cellStyle name="Обычный 3 12 17 2 2 3 2 2" xfId="14490"/>
    <cellStyle name="Обычный 3 12 17 2 2 3 3" xfId="14491"/>
    <cellStyle name="Обычный 3 12 17 2 2 4" xfId="14492"/>
    <cellStyle name="Обычный 3 12 17 2 2 4 2" xfId="14493"/>
    <cellStyle name="Обычный 3 12 17 2 2 5" xfId="14494"/>
    <cellStyle name="Обычный 3 12 17 2 3" xfId="14495"/>
    <cellStyle name="Обычный 3 12 17 2 3 2" xfId="14496"/>
    <cellStyle name="Обычный 3 12 17 2 3 2 2" xfId="14497"/>
    <cellStyle name="Обычный 3 12 17 2 3 2 2 2" xfId="14498"/>
    <cellStyle name="Обычный 3 12 17 2 3 2 2 2 2" xfId="14499"/>
    <cellStyle name="Обычный 3 12 17 2 3 2 2 3" xfId="14500"/>
    <cellStyle name="Обычный 3 12 17 2 3 2 3" xfId="14501"/>
    <cellStyle name="Обычный 3 12 17 2 3 2 3 2" xfId="14502"/>
    <cellStyle name="Обычный 3 12 17 2 3 2 4" xfId="14503"/>
    <cellStyle name="Обычный 3 12 17 2 3 3" xfId="14504"/>
    <cellStyle name="Обычный 3 12 17 2 3 3 2" xfId="14505"/>
    <cellStyle name="Обычный 3 12 17 2 3 3 2 2" xfId="14506"/>
    <cellStyle name="Обычный 3 12 17 2 3 3 3" xfId="14507"/>
    <cellStyle name="Обычный 3 12 17 2 3 4" xfId="14508"/>
    <cellStyle name="Обычный 3 12 17 2 3 4 2" xfId="14509"/>
    <cellStyle name="Обычный 3 12 17 2 3 5" xfId="14510"/>
    <cellStyle name="Обычный 3 12 17 2 4" xfId="14511"/>
    <cellStyle name="Обычный 3 12 17 2 4 2" xfId="14512"/>
    <cellStyle name="Обычный 3 12 17 2 4 2 2" xfId="14513"/>
    <cellStyle name="Обычный 3 12 17 2 4 2 2 2" xfId="14514"/>
    <cellStyle name="Обычный 3 12 17 2 4 2 3" xfId="14515"/>
    <cellStyle name="Обычный 3 12 17 2 4 3" xfId="14516"/>
    <cellStyle name="Обычный 3 12 17 2 4 3 2" xfId="14517"/>
    <cellStyle name="Обычный 3 12 17 2 4 4" xfId="14518"/>
    <cellStyle name="Обычный 3 12 17 2 5" xfId="14519"/>
    <cellStyle name="Обычный 3 12 17 2 5 2" xfId="14520"/>
    <cellStyle name="Обычный 3 12 17 2 5 2 2" xfId="14521"/>
    <cellStyle name="Обычный 3 12 17 2 5 3" xfId="14522"/>
    <cellStyle name="Обычный 3 12 17 2 6" xfId="14523"/>
    <cellStyle name="Обычный 3 12 17 2 6 2" xfId="14524"/>
    <cellStyle name="Обычный 3 12 17 2 7" xfId="14525"/>
    <cellStyle name="Обычный 3 12 17 3" xfId="14526"/>
    <cellStyle name="Обычный 3 12 17 3 2" xfId="14527"/>
    <cellStyle name="Обычный 3 12 17 3 2 2" xfId="14528"/>
    <cellStyle name="Обычный 3 12 17 3 2 2 2" xfId="14529"/>
    <cellStyle name="Обычный 3 12 17 3 2 2 2 2" xfId="14530"/>
    <cellStyle name="Обычный 3 12 17 3 2 2 3" xfId="14531"/>
    <cellStyle name="Обычный 3 12 17 3 2 3" xfId="14532"/>
    <cellStyle name="Обычный 3 12 17 3 2 3 2" xfId="14533"/>
    <cellStyle name="Обычный 3 12 17 3 2 4" xfId="14534"/>
    <cellStyle name="Обычный 3 12 17 3 3" xfId="14535"/>
    <cellStyle name="Обычный 3 12 17 3 3 2" xfId="14536"/>
    <cellStyle name="Обычный 3 12 17 3 3 2 2" xfId="14537"/>
    <cellStyle name="Обычный 3 12 17 3 3 3" xfId="14538"/>
    <cellStyle name="Обычный 3 12 17 3 4" xfId="14539"/>
    <cellStyle name="Обычный 3 12 17 3 4 2" xfId="14540"/>
    <cellStyle name="Обычный 3 12 17 3 5" xfId="14541"/>
    <cellStyle name="Обычный 3 12 17 4" xfId="14542"/>
    <cellStyle name="Обычный 3 12 17 4 2" xfId="14543"/>
    <cellStyle name="Обычный 3 12 17 4 2 2" xfId="14544"/>
    <cellStyle name="Обычный 3 12 17 4 2 2 2" xfId="14545"/>
    <cellStyle name="Обычный 3 12 17 4 2 2 2 2" xfId="14546"/>
    <cellStyle name="Обычный 3 12 17 4 2 2 3" xfId="14547"/>
    <cellStyle name="Обычный 3 12 17 4 2 3" xfId="14548"/>
    <cellStyle name="Обычный 3 12 17 4 2 3 2" xfId="14549"/>
    <cellStyle name="Обычный 3 12 17 4 2 4" xfId="14550"/>
    <cellStyle name="Обычный 3 12 17 4 3" xfId="14551"/>
    <cellStyle name="Обычный 3 12 17 4 3 2" xfId="14552"/>
    <cellStyle name="Обычный 3 12 17 4 3 2 2" xfId="14553"/>
    <cellStyle name="Обычный 3 12 17 4 3 3" xfId="14554"/>
    <cellStyle name="Обычный 3 12 17 4 4" xfId="14555"/>
    <cellStyle name="Обычный 3 12 17 4 4 2" xfId="14556"/>
    <cellStyle name="Обычный 3 12 17 4 5" xfId="14557"/>
    <cellStyle name="Обычный 3 12 17 5" xfId="14558"/>
    <cellStyle name="Обычный 3 12 17 5 2" xfId="14559"/>
    <cellStyle name="Обычный 3 12 17 5 2 2" xfId="14560"/>
    <cellStyle name="Обычный 3 12 17 5 2 2 2" xfId="14561"/>
    <cellStyle name="Обычный 3 12 17 5 2 3" xfId="14562"/>
    <cellStyle name="Обычный 3 12 17 5 3" xfId="14563"/>
    <cellStyle name="Обычный 3 12 17 5 3 2" xfId="14564"/>
    <cellStyle name="Обычный 3 12 17 5 4" xfId="14565"/>
    <cellStyle name="Обычный 3 12 17 6" xfId="14566"/>
    <cellStyle name="Обычный 3 12 17 6 2" xfId="14567"/>
    <cellStyle name="Обычный 3 12 17 6 2 2" xfId="14568"/>
    <cellStyle name="Обычный 3 12 17 6 3" xfId="14569"/>
    <cellStyle name="Обычный 3 12 17 7" xfId="14570"/>
    <cellStyle name="Обычный 3 12 17 7 2" xfId="14571"/>
    <cellStyle name="Обычный 3 12 17 8" xfId="14572"/>
    <cellStyle name="Обычный 3 12 18" xfId="14573"/>
    <cellStyle name="Обычный 3 12 18 2" xfId="14574"/>
    <cellStyle name="Обычный 3 12 18 2 2" xfId="14575"/>
    <cellStyle name="Обычный 3 12 18 2 2 2" xfId="14576"/>
    <cellStyle name="Обычный 3 12 18 2 2 2 2" xfId="14577"/>
    <cellStyle name="Обычный 3 12 18 2 2 2 2 2" xfId="14578"/>
    <cellStyle name="Обычный 3 12 18 2 2 2 2 2 2" xfId="14579"/>
    <cellStyle name="Обычный 3 12 18 2 2 2 2 3" xfId="14580"/>
    <cellStyle name="Обычный 3 12 18 2 2 2 3" xfId="14581"/>
    <cellStyle name="Обычный 3 12 18 2 2 2 3 2" xfId="14582"/>
    <cellStyle name="Обычный 3 12 18 2 2 2 4" xfId="14583"/>
    <cellStyle name="Обычный 3 12 18 2 2 3" xfId="14584"/>
    <cellStyle name="Обычный 3 12 18 2 2 3 2" xfId="14585"/>
    <cellStyle name="Обычный 3 12 18 2 2 3 2 2" xfId="14586"/>
    <cellStyle name="Обычный 3 12 18 2 2 3 3" xfId="14587"/>
    <cellStyle name="Обычный 3 12 18 2 2 4" xfId="14588"/>
    <cellStyle name="Обычный 3 12 18 2 2 4 2" xfId="14589"/>
    <cellStyle name="Обычный 3 12 18 2 2 5" xfId="14590"/>
    <cellStyle name="Обычный 3 12 18 2 3" xfId="14591"/>
    <cellStyle name="Обычный 3 12 18 2 3 2" xfId="14592"/>
    <cellStyle name="Обычный 3 12 18 2 3 2 2" xfId="14593"/>
    <cellStyle name="Обычный 3 12 18 2 3 2 2 2" xfId="14594"/>
    <cellStyle name="Обычный 3 12 18 2 3 2 2 2 2" xfId="14595"/>
    <cellStyle name="Обычный 3 12 18 2 3 2 2 3" xfId="14596"/>
    <cellStyle name="Обычный 3 12 18 2 3 2 3" xfId="14597"/>
    <cellStyle name="Обычный 3 12 18 2 3 2 3 2" xfId="14598"/>
    <cellStyle name="Обычный 3 12 18 2 3 2 4" xfId="14599"/>
    <cellStyle name="Обычный 3 12 18 2 3 3" xfId="14600"/>
    <cellStyle name="Обычный 3 12 18 2 3 3 2" xfId="14601"/>
    <cellStyle name="Обычный 3 12 18 2 3 3 2 2" xfId="14602"/>
    <cellStyle name="Обычный 3 12 18 2 3 3 3" xfId="14603"/>
    <cellStyle name="Обычный 3 12 18 2 3 4" xfId="14604"/>
    <cellStyle name="Обычный 3 12 18 2 3 4 2" xfId="14605"/>
    <cellStyle name="Обычный 3 12 18 2 3 5" xfId="14606"/>
    <cellStyle name="Обычный 3 12 18 2 4" xfId="14607"/>
    <cellStyle name="Обычный 3 12 18 2 4 2" xfId="14608"/>
    <cellStyle name="Обычный 3 12 18 2 4 2 2" xfId="14609"/>
    <cellStyle name="Обычный 3 12 18 2 4 2 2 2" xfId="14610"/>
    <cellStyle name="Обычный 3 12 18 2 4 2 3" xfId="14611"/>
    <cellStyle name="Обычный 3 12 18 2 4 3" xfId="14612"/>
    <cellStyle name="Обычный 3 12 18 2 4 3 2" xfId="14613"/>
    <cellStyle name="Обычный 3 12 18 2 4 4" xfId="14614"/>
    <cellStyle name="Обычный 3 12 18 2 5" xfId="14615"/>
    <cellStyle name="Обычный 3 12 18 2 5 2" xfId="14616"/>
    <cellStyle name="Обычный 3 12 18 2 5 2 2" xfId="14617"/>
    <cellStyle name="Обычный 3 12 18 2 5 3" xfId="14618"/>
    <cellStyle name="Обычный 3 12 18 2 6" xfId="14619"/>
    <cellStyle name="Обычный 3 12 18 2 6 2" xfId="14620"/>
    <cellStyle name="Обычный 3 12 18 2 7" xfId="14621"/>
    <cellStyle name="Обычный 3 12 18 3" xfId="14622"/>
    <cellStyle name="Обычный 3 12 18 3 2" xfId="14623"/>
    <cellStyle name="Обычный 3 12 18 3 2 2" xfId="14624"/>
    <cellStyle name="Обычный 3 12 18 3 2 2 2" xfId="14625"/>
    <cellStyle name="Обычный 3 12 18 3 2 2 2 2" xfId="14626"/>
    <cellStyle name="Обычный 3 12 18 3 2 2 3" xfId="14627"/>
    <cellStyle name="Обычный 3 12 18 3 2 3" xfId="14628"/>
    <cellStyle name="Обычный 3 12 18 3 2 3 2" xfId="14629"/>
    <cellStyle name="Обычный 3 12 18 3 2 4" xfId="14630"/>
    <cellStyle name="Обычный 3 12 18 3 3" xfId="14631"/>
    <cellStyle name="Обычный 3 12 18 3 3 2" xfId="14632"/>
    <cellStyle name="Обычный 3 12 18 3 3 2 2" xfId="14633"/>
    <cellStyle name="Обычный 3 12 18 3 3 3" xfId="14634"/>
    <cellStyle name="Обычный 3 12 18 3 4" xfId="14635"/>
    <cellStyle name="Обычный 3 12 18 3 4 2" xfId="14636"/>
    <cellStyle name="Обычный 3 12 18 3 5" xfId="14637"/>
    <cellStyle name="Обычный 3 12 18 4" xfId="14638"/>
    <cellStyle name="Обычный 3 12 18 4 2" xfId="14639"/>
    <cellStyle name="Обычный 3 12 18 4 2 2" xfId="14640"/>
    <cellStyle name="Обычный 3 12 18 4 2 2 2" xfId="14641"/>
    <cellStyle name="Обычный 3 12 18 4 2 2 2 2" xfId="14642"/>
    <cellStyle name="Обычный 3 12 18 4 2 2 3" xfId="14643"/>
    <cellStyle name="Обычный 3 12 18 4 2 3" xfId="14644"/>
    <cellStyle name="Обычный 3 12 18 4 2 3 2" xfId="14645"/>
    <cellStyle name="Обычный 3 12 18 4 2 4" xfId="14646"/>
    <cellStyle name="Обычный 3 12 18 4 3" xfId="14647"/>
    <cellStyle name="Обычный 3 12 18 4 3 2" xfId="14648"/>
    <cellStyle name="Обычный 3 12 18 4 3 2 2" xfId="14649"/>
    <cellStyle name="Обычный 3 12 18 4 3 3" xfId="14650"/>
    <cellStyle name="Обычный 3 12 18 4 4" xfId="14651"/>
    <cellStyle name="Обычный 3 12 18 4 4 2" xfId="14652"/>
    <cellStyle name="Обычный 3 12 18 4 5" xfId="14653"/>
    <cellStyle name="Обычный 3 12 18 5" xfId="14654"/>
    <cellStyle name="Обычный 3 12 18 5 2" xfId="14655"/>
    <cellStyle name="Обычный 3 12 18 5 2 2" xfId="14656"/>
    <cellStyle name="Обычный 3 12 18 5 2 2 2" xfId="14657"/>
    <cellStyle name="Обычный 3 12 18 5 2 3" xfId="14658"/>
    <cellStyle name="Обычный 3 12 18 5 3" xfId="14659"/>
    <cellStyle name="Обычный 3 12 18 5 3 2" xfId="14660"/>
    <cellStyle name="Обычный 3 12 18 5 4" xfId="14661"/>
    <cellStyle name="Обычный 3 12 18 6" xfId="14662"/>
    <cellStyle name="Обычный 3 12 18 6 2" xfId="14663"/>
    <cellStyle name="Обычный 3 12 18 6 2 2" xfId="14664"/>
    <cellStyle name="Обычный 3 12 18 6 3" xfId="14665"/>
    <cellStyle name="Обычный 3 12 18 7" xfId="14666"/>
    <cellStyle name="Обычный 3 12 18 7 2" xfId="14667"/>
    <cellStyle name="Обычный 3 12 18 8" xfId="14668"/>
    <cellStyle name="Обычный 3 12 19" xfId="14669"/>
    <cellStyle name="Обычный 3 12 19 2" xfId="14670"/>
    <cellStyle name="Обычный 3 12 19 2 2" xfId="14671"/>
    <cellStyle name="Обычный 3 12 19 2 2 2" xfId="14672"/>
    <cellStyle name="Обычный 3 12 19 2 2 2 2" xfId="14673"/>
    <cellStyle name="Обычный 3 12 19 2 2 2 2 2" xfId="14674"/>
    <cellStyle name="Обычный 3 12 19 2 2 2 2 2 2" xfId="14675"/>
    <cellStyle name="Обычный 3 12 19 2 2 2 2 3" xfId="14676"/>
    <cellStyle name="Обычный 3 12 19 2 2 2 3" xfId="14677"/>
    <cellStyle name="Обычный 3 12 19 2 2 2 3 2" xfId="14678"/>
    <cellStyle name="Обычный 3 12 19 2 2 2 4" xfId="14679"/>
    <cellStyle name="Обычный 3 12 19 2 2 3" xfId="14680"/>
    <cellStyle name="Обычный 3 12 19 2 2 3 2" xfId="14681"/>
    <cellStyle name="Обычный 3 12 19 2 2 3 2 2" xfId="14682"/>
    <cellStyle name="Обычный 3 12 19 2 2 3 3" xfId="14683"/>
    <cellStyle name="Обычный 3 12 19 2 2 4" xfId="14684"/>
    <cellStyle name="Обычный 3 12 19 2 2 4 2" xfId="14685"/>
    <cellStyle name="Обычный 3 12 19 2 2 5" xfId="14686"/>
    <cellStyle name="Обычный 3 12 19 2 3" xfId="14687"/>
    <cellStyle name="Обычный 3 12 19 2 3 2" xfId="14688"/>
    <cellStyle name="Обычный 3 12 19 2 3 2 2" xfId="14689"/>
    <cellStyle name="Обычный 3 12 19 2 3 2 2 2" xfId="14690"/>
    <cellStyle name="Обычный 3 12 19 2 3 2 2 2 2" xfId="14691"/>
    <cellStyle name="Обычный 3 12 19 2 3 2 2 3" xfId="14692"/>
    <cellStyle name="Обычный 3 12 19 2 3 2 3" xfId="14693"/>
    <cellStyle name="Обычный 3 12 19 2 3 2 3 2" xfId="14694"/>
    <cellStyle name="Обычный 3 12 19 2 3 2 4" xfId="14695"/>
    <cellStyle name="Обычный 3 12 19 2 3 3" xfId="14696"/>
    <cellStyle name="Обычный 3 12 19 2 3 3 2" xfId="14697"/>
    <cellStyle name="Обычный 3 12 19 2 3 3 2 2" xfId="14698"/>
    <cellStyle name="Обычный 3 12 19 2 3 3 3" xfId="14699"/>
    <cellStyle name="Обычный 3 12 19 2 3 4" xfId="14700"/>
    <cellStyle name="Обычный 3 12 19 2 3 4 2" xfId="14701"/>
    <cellStyle name="Обычный 3 12 19 2 3 5" xfId="14702"/>
    <cellStyle name="Обычный 3 12 19 2 4" xfId="14703"/>
    <cellStyle name="Обычный 3 12 19 2 4 2" xfId="14704"/>
    <cellStyle name="Обычный 3 12 19 2 4 2 2" xfId="14705"/>
    <cellStyle name="Обычный 3 12 19 2 4 2 2 2" xfId="14706"/>
    <cellStyle name="Обычный 3 12 19 2 4 2 3" xfId="14707"/>
    <cellStyle name="Обычный 3 12 19 2 4 3" xfId="14708"/>
    <cellStyle name="Обычный 3 12 19 2 4 3 2" xfId="14709"/>
    <cellStyle name="Обычный 3 12 19 2 4 4" xfId="14710"/>
    <cellStyle name="Обычный 3 12 19 2 5" xfId="14711"/>
    <cellStyle name="Обычный 3 12 19 2 5 2" xfId="14712"/>
    <cellStyle name="Обычный 3 12 19 2 5 2 2" xfId="14713"/>
    <cellStyle name="Обычный 3 12 19 2 5 3" xfId="14714"/>
    <cellStyle name="Обычный 3 12 19 2 6" xfId="14715"/>
    <cellStyle name="Обычный 3 12 19 2 6 2" xfId="14716"/>
    <cellStyle name="Обычный 3 12 19 2 7" xfId="14717"/>
    <cellStyle name="Обычный 3 12 19 3" xfId="14718"/>
    <cellStyle name="Обычный 3 12 19 3 2" xfId="14719"/>
    <cellStyle name="Обычный 3 12 19 3 2 2" xfId="14720"/>
    <cellStyle name="Обычный 3 12 19 3 2 2 2" xfId="14721"/>
    <cellStyle name="Обычный 3 12 19 3 2 2 2 2" xfId="14722"/>
    <cellStyle name="Обычный 3 12 19 3 2 2 3" xfId="14723"/>
    <cellStyle name="Обычный 3 12 19 3 2 3" xfId="14724"/>
    <cellStyle name="Обычный 3 12 19 3 2 3 2" xfId="14725"/>
    <cellStyle name="Обычный 3 12 19 3 2 4" xfId="14726"/>
    <cellStyle name="Обычный 3 12 19 3 3" xfId="14727"/>
    <cellStyle name="Обычный 3 12 19 3 3 2" xfId="14728"/>
    <cellStyle name="Обычный 3 12 19 3 3 2 2" xfId="14729"/>
    <cellStyle name="Обычный 3 12 19 3 3 3" xfId="14730"/>
    <cellStyle name="Обычный 3 12 19 3 4" xfId="14731"/>
    <cellStyle name="Обычный 3 12 19 3 4 2" xfId="14732"/>
    <cellStyle name="Обычный 3 12 19 3 5" xfId="14733"/>
    <cellStyle name="Обычный 3 12 19 4" xfId="14734"/>
    <cellStyle name="Обычный 3 12 19 4 2" xfId="14735"/>
    <cellStyle name="Обычный 3 12 19 4 2 2" xfId="14736"/>
    <cellStyle name="Обычный 3 12 19 4 2 2 2" xfId="14737"/>
    <cellStyle name="Обычный 3 12 19 4 2 2 2 2" xfId="14738"/>
    <cellStyle name="Обычный 3 12 19 4 2 2 3" xfId="14739"/>
    <cellStyle name="Обычный 3 12 19 4 2 3" xfId="14740"/>
    <cellStyle name="Обычный 3 12 19 4 2 3 2" xfId="14741"/>
    <cellStyle name="Обычный 3 12 19 4 2 4" xfId="14742"/>
    <cellStyle name="Обычный 3 12 19 4 3" xfId="14743"/>
    <cellStyle name="Обычный 3 12 19 4 3 2" xfId="14744"/>
    <cellStyle name="Обычный 3 12 19 4 3 2 2" xfId="14745"/>
    <cellStyle name="Обычный 3 12 19 4 3 3" xfId="14746"/>
    <cellStyle name="Обычный 3 12 19 4 4" xfId="14747"/>
    <cellStyle name="Обычный 3 12 19 4 4 2" xfId="14748"/>
    <cellStyle name="Обычный 3 12 19 4 5" xfId="14749"/>
    <cellStyle name="Обычный 3 12 19 5" xfId="14750"/>
    <cellStyle name="Обычный 3 12 19 5 2" xfId="14751"/>
    <cellStyle name="Обычный 3 12 19 5 2 2" xfId="14752"/>
    <cellStyle name="Обычный 3 12 19 5 2 2 2" xfId="14753"/>
    <cellStyle name="Обычный 3 12 19 5 2 3" xfId="14754"/>
    <cellStyle name="Обычный 3 12 19 5 3" xfId="14755"/>
    <cellStyle name="Обычный 3 12 19 5 3 2" xfId="14756"/>
    <cellStyle name="Обычный 3 12 19 5 4" xfId="14757"/>
    <cellStyle name="Обычный 3 12 19 6" xfId="14758"/>
    <cellStyle name="Обычный 3 12 19 6 2" xfId="14759"/>
    <cellStyle name="Обычный 3 12 19 6 2 2" xfId="14760"/>
    <cellStyle name="Обычный 3 12 19 6 3" xfId="14761"/>
    <cellStyle name="Обычный 3 12 19 7" xfId="14762"/>
    <cellStyle name="Обычный 3 12 19 7 2" xfId="14763"/>
    <cellStyle name="Обычный 3 12 19 8" xfId="14764"/>
    <cellStyle name="Обычный 3 12 2" xfId="14765"/>
    <cellStyle name="Обычный 3 12 2 2" xfId="14766"/>
    <cellStyle name="Обычный 3 12 2 2 2" xfId="14767"/>
    <cellStyle name="Обычный 3 12 2 2 2 2" xfId="14768"/>
    <cellStyle name="Обычный 3 12 2 2 2 2 2" xfId="14769"/>
    <cellStyle name="Обычный 3 12 2 2 2 2 2 2" xfId="14770"/>
    <cellStyle name="Обычный 3 12 2 2 2 2 2 2 2" xfId="14771"/>
    <cellStyle name="Обычный 3 12 2 2 2 2 2 3" xfId="14772"/>
    <cellStyle name="Обычный 3 12 2 2 2 2 3" xfId="14773"/>
    <cellStyle name="Обычный 3 12 2 2 2 2 3 2" xfId="14774"/>
    <cellStyle name="Обычный 3 12 2 2 2 2 4" xfId="14775"/>
    <cellStyle name="Обычный 3 12 2 2 2 3" xfId="14776"/>
    <cellStyle name="Обычный 3 12 2 2 2 3 2" xfId="14777"/>
    <cellStyle name="Обычный 3 12 2 2 2 3 2 2" xfId="14778"/>
    <cellStyle name="Обычный 3 12 2 2 2 3 3" xfId="14779"/>
    <cellStyle name="Обычный 3 12 2 2 2 4" xfId="14780"/>
    <cellStyle name="Обычный 3 12 2 2 2 4 2" xfId="14781"/>
    <cellStyle name="Обычный 3 12 2 2 2 5" xfId="14782"/>
    <cellStyle name="Обычный 3 12 2 2 3" xfId="14783"/>
    <cellStyle name="Обычный 3 12 2 2 3 2" xfId="14784"/>
    <cellStyle name="Обычный 3 12 2 2 3 2 2" xfId="14785"/>
    <cellStyle name="Обычный 3 12 2 2 3 2 2 2" xfId="14786"/>
    <cellStyle name="Обычный 3 12 2 2 3 2 2 2 2" xfId="14787"/>
    <cellStyle name="Обычный 3 12 2 2 3 2 2 3" xfId="14788"/>
    <cellStyle name="Обычный 3 12 2 2 3 2 3" xfId="14789"/>
    <cellStyle name="Обычный 3 12 2 2 3 2 3 2" xfId="14790"/>
    <cellStyle name="Обычный 3 12 2 2 3 2 4" xfId="14791"/>
    <cellStyle name="Обычный 3 12 2 2 3 3" xfId="14792"/>
    <cellStyle name="Обычный 3 12 2 2 3 3 2" xfId="14793"/>
    <cellStyle name="Обычный 3 12 2 2 3 3 2 2" xfId="14794"/>
    <cellStyle name="Обычный 3 12 2 2 3 3 3" xfId="14795"/>
    <cellStyle name="Обычный 3 12 2 2 3 4" xfId="14796"/>
    <cellStyle name="Обычный 3 12 2 2 3 4 2" xfId="14797"/>
    <cellStyle name="Обычный 3 12 2 2 3 5" xfId="14798"/>
    <cellStyle name="Обычный 3 12 2 2 4" xfId="14799"/>
    <cellStyle name="Обычный 3 12 2 2 4 2" xfId="14800"/>
    <cellStyle name="Обычный 3 12 2 2 4 2 2" xfId="14801"/>
    <cellStyle name="Обычный 3 12 2 2 4 2 2 2" xfId="14802"/>
    <cellStyle name="Обычный 3 12 2 2 4 2 3" xfId="14803"/>
    <cellStyle name="Обычный 3 12 2 2 4 3" xfId="14804"/>
    <cellStyle name="Обычный 3 12 2 2 4 3 2" xfId="14805"/>
    <cellStyle name="Обычный 3 12 2 2 4 4" xfId="14806"/>
    <cellStyle name="Обычный 3 12 2 2 5" xfId="14807"/>
    <cellStyle name="Обычный 3 12 2 2 5 2" xfId="14808"/>
    <cellStyle name="Обычный 3 12 2 2 5 2 2" xfId="14809"/>
    <cellStyle name="Обычный 3 12 2 2 5 3" xfId="14810"/>
    <cellStyle name="Обычный 3 12 2 2 6" xfId="14811"/>
    <cellStyle name="Обычный 3 12 2 2 6 2" xfId="14812"/>
    <cellStyle name="Обычный 3 12 2 2 7" xfId="14813"/>
    <cellStyle name="Обычный 3 12 2 3" xfId="14814"/>
    <cellStyle name="Обычный 3 12 2 3 2" xfId="14815"/>
    <cellStyle name="Обычный 3 12 2 3 2 2" xfId="14816"/>
    <cellStyle name="Обычный 3 12 2 3 2 2 2" xfId="14817"/>
    <cellStyle name="Обычный 3 12 2 3 2 2 2 2" xfId="14818"/>
    <cellStyle name="Обычный 3 12 2 3 2 2 3" xfId="14819"/>
    <cellStyle name="Обычный 3 12 2 3 2 3" xfId="14820"/>
    <cellStyle name="Обычный 3 12 2 3 2 3 2" xfId="14821"/>
    <cellStyle name="Обычный 3 12 2 3 2 4" xfId="14822"/>
    <cellStyle name="Обычный 3 12 2 3 3" xfId="14823"/>
    <cellStyle name="Обычный 3 12 2 3 3 2" xfId="14824"/>
    <cellStyle name="Обычный 3 12 2 3 3 2 2" xfId="14825"/>
    <cellStyle name="Обычный 3 12 2 3 3 3" xfId="14826"/>
    <cellStyle name="Обычный 3 12 2 3 4" xfId="14827"/>
    <cellStyle name="Обычный 3 12 2 3 4 2" xfId="14828"/>
    <cellStyle name="Обычный 3 12 2 3 5" xfId="14829"/>
    <cellStyle name="Обычный 3 12 2 4" xfId="14830"/>
    <cellStyle name="Обычный 3 12 2 4 2" xfId="14831"/>
    <cellStyle name="Обычный 3 12 2 4 2 2" xfId="14832"/>
    <cellStyle name="Обычный 3 12 2 4 2 2 2" xfId="14833"/>
    <cellStyle name="Обычный 3 12 2 4 2 2 2 2" xfId="14834"/>
    <cellStyle name="Обычный 3 12 2 4 2 2 3" xfId="14835"/>
    <cellStyle name="Обычный 3 12 2 4 2 3" xfId="14836"/>
    <cellStyle name="Обычный 3 12 2 4 2 3 2" xfId="14837"/>
    <cellStyle name="Обычный 3 12 2 4 2 4" xfId="14838"/>
    <cellStyle name="Обычный 3 12 2 4 3" xfId="14839"/>
    <cellStyle name="Обычный 3 12 2 4 3 2" xfId="14840"/>
    <cellStyle name="Обычный 3 12 2 4 3 2 2" xfId="14841"/>
    <cellStyle name="Обычный 3 12 2 4 3 3" xfId="14842"/>
    <cellStyle name="Обычный 3 12 2 4 4" xfId="14843"/>
    <cellStyle name="Обычный 3 12 2 4 4 2" xfId="14844"/>
    <cellStyle name="Обычный 3 12 2 4 5" xfId="14845"/>
    <cellStyle name="Обычный 3 12 2 5" xfId="14846"/>
    <cellStyle name="Обычный 3 12 2 5 2" xfId="14847"/>
    <cellStyle name="Обычный 3 12 2 5 2 2" xfId="14848"/>
    <cellStyle name="Обычный 3 12 2 5 2 2 2" xfId="14849"/>
    <cellStyle name="Обычный 3 12 2 5 2 3" xfId="14850"/>
    <cellStyle name="Обычный 3 12 2 5 3" xfId="14851"/>
    <cellStyle name="Обычный 3 12 2 5 3 2" xfId="14852"/>
    <cellStyle name="Обычный 3 12 2 5 4" xfId="14853"/>
    <cellStyle name="Обычный 3 12 2 6" xfId="14854"/>
    <cellStyle name="Обычный 3 12 2 6 2" xfId="14855"/>
    <cellStyle name="Обычный 3 12 2 6 2 2" xfId="14856"/>
    <cellStyle name="Обычный 3 12 2 6 3" xfId="14857"/>
    <cellStyle name="Обычный 3 12 2 7" xfId="14858"/>
    <cellStyle name="Обычный 3 12 2 7 2" xfId="14859"/>
    <cellStyle name="Обычный 3 12 2 8" xfId="14860"/>
    <cellStyle name="Обычный 3 12 20" xfId="14861"/>
    <cellStyle name="Обычный 3 12 20 2" xfId="14862"/>
    <cellStyle name="Обычный 3 12 20 2 2" xfId="14863"/>
    <cellStyle name="Обычный 3 12 20 2 2 2" xfId="14864"/>
    <cellStyle name="Обычный 3 12 20 2 2 2 2" xfId="14865"/>
    <cellStyle name="Обычный 3 12 20 2 2 2 2 2" xfId="14866"/>
    <cellStyle name="Обычный 3 12 20 2 2 2 2 2 2" xfId="14867"/>
    <cellStyle name="Обычный 3 12 20 2 2 2 2 3" xfId="14868"/>
    <cellStyle name="Обычный 3 12 20 2 2 2 3" xfId="14869"/>
    <cellStyle name="Обычный 3 12 20 2 2 2 3 2" xfId="14870"/>
    <cellStyle name="Обычный 3 12 20 2 2 2 4" xfId="14871"/>
    <cellStyle name="Обычный 3 12 20 2 2 3" xfId="14872"/>
    <cellStyle name="Обычный 3 12 20 2 2 3 2" xfId="14873"/>
    <cellStyle name="Обычный 3 12 20 2 2 3 2 2" xfId="14874"/>
    <cellStyle name="Обычный 3 12 20 2 2 3 3" xfId="14875"/>
    <cellStyle name="Обычный 3 12 20 2 2 4" xfId="14876"/>
    <cellStyle name="Обычный 3 12 20 2 2 4 2" xfId="14877"/>
    <cellStyle name="Обычный 3 12 20 2 2 5" xfId="14878"/>
    <cellStyle name="Обычный 3 12 20 2 3" xfId="14879"/>
    <cellStyle name="Обычный 3 12 20 2 3 2" xfId="14880"/>
    <cellStyle name="Обычный 3 12 20 2 3 2 2" xfId="14881"/>
    <cellStyle name="Обычный 3 12 20 2 3 2 2 2" xfId="14882"/>
    <cellStyle name="Обычный 3 12 20 2 3 2 2 2 2" xfId="14883"/>
    <cellStyle name="Обычный 3 12 20 2 3 2 2 3" xfId="14884"/>
    <cellStyle name="Обычный 3 12 20 2 3 2 3" xfId="14885"/>
    <cellStyle name="Обычный 3 12 20 2 3 2 3 2" xfId="14886"/>
    <cellStyle name="Обычный 3 12 20 2 3 2 4" xfId="14887"/>
    <cellStyle name="Обычный 3 12 20 2 3 3" xfId="14888"/>
    <cellStyle name="Обычный 3 12 20 2 3 3 2" xfId="14889"/>
    <cellStyle name="Обычный 3 12 20 2 3 3 2 2" xfId="14890"/>
    <cellStyle name="Обычный 3 12 20 2 3 3 3" xfId="14891"/>
    <cellStyle name="Обычный 3 12 20 2 3 4" xfId="14892"/>
    <cellStyle name="Обычный 3 12 20 2 3 4 2" xfId="14893"/>
    <cellStyle name="Обычный 3 12 20 2 3 5" xfId="14894"/>
    <cellStyle name="Обычный 3 12 20 2 4" xfId="14895"/>
    <cellStyle name="Обычный 3 12 20 2 4 2" xfId="14896"/>
    <cellStyle name="Обычный 3 12 20 2 4 2 2" xfId="14897"/>
    <cellStyle name="Обычный 3 12 20 2 4 2 2 2" xfId="14898"/>
    <cellStyle name="Обычный 3 12 20 2 4 2 3" xfId="14899"/>
    <cellStyle name="Обычный 3 12 20 2 4 3" xfId="14900"/>
    <cellStyle name="Обычный 3 12 20 2 4 3 2" xfId="14901"/>
    <cellStyle name="Обычный 3 12 20 2 4 4" xfId="14902"/>
    <cellStyle name="Обычный 3 12 20 2 5" xfId="14903"/>
    <cellStyle name="Обычный 3 12 20 2 5 2" xfId="14904"/>
    <cellStyle name="Обычный 3 12 20 2 5 2 2" xfId="14905"/>
    <cellStyle name="Обычный 3 12 20 2 5 3" xfId="14906"/>
    <cellStyle name="Обычный 3 12 20 2 6" xfId="14907"/>
    <cellStyle name="Обычный 3 12 20 2 6 2" xfId="14908"/>
    <cellStyle name="Обычный 3 12 20 2 7" xfId="14909"/>
    <cellStyle name="Обычный 3 12 20 3" xfId="14910"/>
    <cellStyle name="Обычный 3 12 20 3 2" xfId="14911"/>
    <cellStyle name="Обычный 3 12 20 3 2 2" xfId="14912"/>
    <cellStyle name="Обычный 3 12 20 3 2 2 2" xfId="14913"/>
    <cellStyle name="Обычный 3 12 20 3 2 2 2 2" xfId="14914"/>
    <cellStyle name="Обычный 3 12 20 3 2 2 3" xfId="14915"/>
    <cellStyle name="Обычный 3 12 20 3 2 3" xfId="14916"/>
    <cellStyle name="Обычный 3 12 20 3 2 3 2" xfId="14917"/>
    <cellStyle name="Обычный 3 12 20 3 2 4" xfId="14918"/>
    <cellStyle name="Обычный 3 12 20 3 3" xfId="14919"/>
    <cellStyle name="Обычный 3 12 20 3 3 2" xfId="14920"/>
    <cellStyle name="Обычный 3 12 20 3 3 2 2" xfId="14921"/>
    <cellStyle name="Обычный 3 12 20 3 3 3" xfId="14922"/>
    <cellStyle name="Обычный 3 12 20 3 4" xfId="14923"/>
    <cellStyle name="Обычный 3 12 20 3 4 2" xfId="14924"/>
    <cellStyle name="Обычный 3 12 20 3 5" xfId="14925"/>
    <cellStyle name="Обычный 3 12 20 4" xfId="14926"/>
    <cellStyle name="Обычный 3 12 20 4 2" xfId="14927"/>
    <cellStyle name="Обычный 3 12 20 4 2 2" xfId="14928"/>
    <cellStyle name="Обычный 3 12 20 4 2 2 2" xfId="14929"/>
    <cellStyle name="Обычный 3 12 20 4 2 2 2 2" xfId="14930"/>
    <cellStyle name="Обычный 3 12 20 4 2 2 3" xfId="14931"/>
    <cellStyle name="Обычный 3 12 20 4 2 3" xfId="14932"/>
    <cellStyle name="Обычный 3 12 20 4 2 3 2" xfId="14933"/>
    <cellStyle name="Обычный 3 12 20 4 2 4" xfId="14934"/>
    <cellStyle name="Обычный 3 12 20 4 3" xfId="14935"/>
    <cellStyle name="Обычный 3 12 20 4 3 2" xfId="14936"/>
    <cellStyle name="Обычный 3 12 20 4 3 2 2" xfId="14937"/>
    <cellStyle name="Обычный 3 12 20 4 3 3" xfId="14938"/>
    <cellStyle name="Обычный 3 12 20 4 4" xfId="14939"/>
    <cellStyle name="Обычный 3 12 20 4 4 2" xfId="14940"/>
    <cellStyle name="Обычный 3 12 20 4 5" xfId="14941"/>
    <cellStyle name="Обычный 3 12 20 5" xfId="14942"/>
    <cellStyle name="Обычный 3 12 20 5 2" xfId="14943"/>
    <cellStyle name="Обычный 3 12 20 5 2 2" xfId="14944"/>
    <cellStyle name="Обычный 3 12 20 5 2 2 2" xfId="14945"/>
    <cellStyle name="Обычный 3 12 20 5 2 3" xfId="14946"/>
    <cellStyle name="Обычный 3 12 20 5 3" xfId="14947"/>
    <cellStyle name="Обычный 3 12 20 5 3 2" xfId="14948"/>
    <cellStyle name="Обычный 3 12 20 5 4" xfId="14949"/>
    <cellStyle name="Обычный 3 12 20 6" xfId="14950"/>
    <cellStyle name="Обычный 3 12 20 6 2" xfId="14951"/>
    <cellStyle name="Обычный 3 12 20 6 2 2" xfId="14952"/>
    <cellStyle name="Обычный 3 12 20 6 3" xfId="14953"/>
    <cellStyle name="Обычный 3 12 20 7" xfId="14954"/>
    <cellStyle name="Обычный 3 12 20 7 2" xfId="14955"/>
    <cellStyle name="Обычный 3 12 20 8" xfId="14956"/>
    <cellStyle name="Обычный 3 12 21" xfId="14957"/>
    <cellStyle name="Обычный 3 12 21 2" xfId="14958"/>
    <cellStyle name="Обычный 3 12 21 2 2" xfId="14959"/>
    <cellStyle name="Обычный 3 12 21 2 2 2" xfId="14960"/>
    <cellStyle name="Обычный 3 12 21 2 2 2 2" xfId="14961"/>
    <cellStyle name="Обычный 3 12 21 2 2 2 2 2" xfId="14962"/>
    <cellStyle name="Обычный 3 12 21 2 2 2 2 2 2" xfId="14963"/>
    <cellStyle name="Обычный 3 12 21 2 2 2 2 3" xfId="14964"/>
    <cellStyle name="Обычный 3 12 21 2 2 2 3" xfId="14965"/>
    <cellStyle name="Обычный 3 12 21 2 2 2 3 2" xfId="14966"/>
    <cellStyle name="Обычный 3 12 21 2 2 2 4" xfId="14967"/>
    <cellStyle name="Обычный 3 12 21 2 2 3" xfId="14968"/>
    <cellStyle name="Обычный 3 12 21 2 2 3 2" xfId="14969"/>
    <cellStyle name="Обычный 3 12 21 2 2 3 2 2" xfId="14970"/>
    <cellStyle name="Обычный 3 12 21 2 2 3 3" xfId="14971"/>
    <cellStyle name="Обычный 3 12 21 2 2 4" xfId="14972"/>
    <cellStyle name="Обычный 3 12 21 2 2 4 2" xfId="14973"/>
    <cellStyle name="Обычный 3 12 21 2 2 5" xfId="14974"/>
    <cellStyle name="Обычный 3 12 21 2 3" xfId="14975"/>
    <cellStyle name="Обычный 3 12 21 2 3 2" xfId="14976"/>
    <cellStyle name="Обычный 3 12 21 2 3 2 2" xfId="14977"/>
    <cellStyle name="Обычный 3 12 21 2 3 2 2 2" xfId="14978"/>
    <cellStyle name="Обычный 3 12 21 2 3 2 2 2 2" xfId="14979"/>
    <cellStyle name="Обычный 3 12 21 2 3 2 2 3" xfId="14980"/>
    <cellStyle name="Обычный 3 12 21 2 3 2 3" xfId="14981"/>
    <cellStyle name="Обычный 3 12 21 2 3 2 3 2" xfId="14982"/>
    <cellStyle name="Обычный 3 12 21 2 3 2 4" xfId="14983"/>
    <cellStyle name="Обычный 3 12 21 2 3 3" xfId="14984"/>
    <cellStyle name="Обычный 3 12 21 2 3 3 2" xfId="14985"/>
    <cellStyle name="Обычный 3 12 21 2 3 3 2 2" xfId="14986"/>
    <cellStyle name="Обычный 3 12 21 2 3 3 3" xfId="14987"/>
    <cellStyle name="Обычный 3 12 21 2 3 4" xfId="14988"/>
    <cellStyle name="Обычный 3 12 21 2 3 4 2" xfId="14989"/>
    <cellStyle name="Обычный 3 12 21 2 3 5" xfId="14990"/>
    <cellStyle name="Обычный 3 12 21 2 4" xfId="14991"/>
    <cellStyle name="Обычный 3 12 21 2 4 2" xfId="14992"/>
    <cellStyle name="Обычный 3 12 21 2 4 2 2" xfId="14993"/>
    <cellStyle name="Обычный 3 12 21 2 4 2 2 2" xfId="14994"/>
    <cellStyle name="Обычный 3 12 21 2 4 2 3" xfId="14995"/>
    <cellStyle name="Обычный 3 12 21 2 4 3" xfId="14996"/>
    <cellStyle name="Обычный 3 12 21 2 4 3 2" xfId="14997"/>
    <cellStyle name="Обычный 3 12 21 2 4 4" xfId="14998"/>
    <cellStyle name="Обычный 3 12 21 2 5" xfId="14999"/>
    <cellStyle name="Обычный 3 12 21 2 5 2" xfId="15000"/>
    <cellStyle name="Обычный 3 12 21 2 5 2 2" xfId="15001"/>
    <cellStyle name="Обычный 3 12 21 2 5 3" xfId="15002"/>
    <cellStyle name="Обычный 3 12 21 2 6" xfId="15003"/>
    <cellStyle name="Обычный 3 12 21 2 6 2" xfId="15004"/>
    <cellStyle name="Обычный 3 12 21 2 7" xfId="15005"/>
    <cellStyle name="Обычный 3 12 21 3" xfId="15006"/>
    <cellStyle name="Обычный 3 12 21 3 2" xfId="15007"/>
    <cellStyle name="Обычный 3 12 21 3 2 2" xfId="15008"/>
    <cellStyle name="Обычный 3 12 21 3 2 2 2" xfId="15009"/>
    <cellStyle name="Обычный 3 12 21 3 2 2 2 2" xfId="15010"/>
    <cellStyle name="Обычный 3 12 21 3 2 2 3" xfId="15011"/>
    <cellStyle name="Обычный 3 12 21 3 2 3" xfId="15012"/>
    <cellStyle name="Обычный 3 12 21 3 2 3 2" xfId="15013"/>
    <cellStyle name="Обычный 3 12 21 3 2 4" xfId="15014"/>
    <cellStyle name="Обычный 3 12 21 3 3" xfId="15015"/>
    <cellStyle name="Обычный 3 12 21 3 3 2" xfId="15016"/>
    <cellStyle name="Обычный 3 12 21 3 3 2 2" xfId="15017"/>
    <cellStyle name="Обычный 3 12 21 3 3 3" xfId="15018"/>
    <cellStyle name="Обычный 3 12 21 3 4" xfId="15019"/>
    <cellStyle name="Обычный 3 12 21 3 4 2" xfId="15020"/>
    <cellStyle name="Обычный 3 12 21 3 5" xfId="15021"/>
    <cellStyle name="Обычный 3 12 21 4" xfId="15022"/>
    <cellStyle name="Обычный 3 12 21 4 2" xfId="15023"/>
    <cellStyle name="Обычный 3 12 21 4 2 2" xfId="15024"/>
    <cellStyle name="Обычный 3 12 21 4 2 2 2" xfId="15025"/>
    <cellStyle name="Обычный 3 12 21 4 2 2 2 2" xfId="15026"/>
    <cellStyle name="Обычный 3 12 21 4 2 2 3" xfId="15027"/>
    <cellStyle name="Обычный 3 12 21 4 2 3" xfId="15028"/>
    <cellStyle name="Обычный 3 12 21 4 2 3 2" xfId="15029"/>
    <cellStyle name="Обычный 3 12 21 4 2 4" xfId="15030"/>
    <cellStyle name="Обычный 3 12 21 4 3" xfId="15031"/>
    <cellStyle name="Обычный 3 12 21 4 3 2" xfId="15032"/>
    <cellStyle name="Обычный 3 12 21 4 3 2 2" xfId="15033"/>
    <cellStyle name="Обычный 3 12 21 4 3 3" xfId="15034"/>
    <cellStyle name="Обычный 3 12 21 4 4" xfId="15035"/>
    <cellStyle name="Обычный 3 12 21 4 4 2" xfId="15036"/>
    <cellStyle name="Обычный 3 12 21 4 5" xfId="15037"/>
    <cellStyle name="Обычный 3 12 21 5" xfId="15038"/>
    <cellStyle name="Обычный 3 12 21 5 2" xfId="15039"/>
    <cellStyle name="Обычный 3 12 21 5 2 2" xfId="15040"/>
    <cellStyle name="Обычный 3 12 21 5 2 2 2" xfId="15041"/>
    <cellStyle name="Обычный 3 12 21 5 2 3" xfId="15042"/>
    <cellStyle name="Обычный 3 12 21 5 3" xfId="15043"/>
    <cellStyle name="Обычный 3 12 21 5 3 2" xfId="15044"/>
    <cellStyle name="Обычный 3 12 21 5 4" xfId="15045"/>
    <cellStyle name="Обычный 3 12 21 6" xfId="15046"/>
    <cellStyle name="Обычный 3 12 21 6 2" xfId="15047"/>
    <cellStyle name="Обычный 3 12 21 6 2 2" xfId="15048"/>
    <cellStyle name="Обычный 3 12 21 6 3" xfId="15049"/>
    <cellStyle name="Обычный 3 12 21 7" xfId="15050"/>
    <cellStyle name="Обычный 3 12 21 7 2" xfId="15051"/>
    <cellStyle name="Обычный 3 12 21 8" xfId="15052"/>
    <cellStyle name="Обычный 3 12 22" xfId="15053"/>
    <cellStyle name="Обычный 3 12 22 2" xfId="15054"/>
    <cellStyle name="Обычный 3 12 22 2 2" xfId="15055"/>
    <cellStyle name="Обычный 3 12 22 2 2 2" xfId="15056"/>
    <cellStyle name="Обычный 3 12 22 2 2 2 2" xfId="15057"/>
    <cellStyle name="Обычный 3 12 22 2 2 2 2 2" xfId="15058"/>
    <cellStyle name="Обычный 3 12 22 2 2 2 2 2 2" xfId="15059"/>
    <cellStyle name="Обычный 3 12 22 2 2 2 2 3" xfId="15060"/>
    <cellStyle name="Обычный 3 12 22 2 2 2 3" xfId="15061"/>
    <cellStyle name="Обычный 3 12 22 2 2 2 3 2" xfId="15062"/>
    <cellStyle name="Обычный 3 12 22 2 2 2 4" xfId="15063"/>
    <cellStyle name="Обычный 3 12 22 2 2 3" xfId="15064"/>
    <cellStyle name="Обычный 3 12 22 2 2 3 2" xfId="15065"/>
    <cellStyle name="Обычный 3 12 22 2 2 3 2 2" xfId="15066"/>
    <cellStyle name="Обычный 3 12 22 2 2 3 3" xfId="15067"/>
    <cellStyle name="Обычный 3 12 22 2 2 4" xfId="15068"/>
    <cellStyle name="Обычный 3 12 22 2 2 4 2" xfId="15069"/>
    <cellStyle name="Обычный 3 12 22 2 2 5" xfId="15070"/>
    <cellStyle name="Обычный 3 12 22 2 3" xfId="15071"/>
    <cellStyle name="Обычный 3 12 22 2 3 2" xfId="15072"/>
    <cellStyle name="Обычный 3 12 22 2 3 2 2" xfId="15073"/>
    <cellStyle name="Обычный 3 12 22 2 3 2 2 2" xfId="15074"/>
    <cellStyle name="Обычный 3 12 22 2 3 2 2 2 2" xfId="15075"/>
    <cellStyle name="Обычный 3 12 22 2 3 2 2 3" xfId="15076"/>
    <cellStyle name="Обычный 3 12 22 2 3 2 3" xfId="15077"/>
    <cellStyle name="Обычный 3 12 22 2 3 2 3 2" xfId="15078"/>
    <cellStyle name="Обычный 3 12 22 2 3 2 4" xfId="15079"/>
    <cellStyle name="Обычный 3 12 22 2 3 3" xfId="15080"/>
    <cellStyle name="Обычный 3 12 22 2 3 3 2" xfId="15081"/>
    <cellStyle name="Обычный 3 12 22 2 3 3 2 2" xfId="15082"/>
    <cellStyle name="Обычный 3 12 22 2 3 3 3" xfId="15083"/>
    <cellStyle name="Обычный 3 12 22 2 3 4" xfId="15084"/>
    <cellStyle name="Обычный 3 12 22 2 3 4 2" xfId="15085"/>
    <cellStyle name="Обычный 3 12 22 2 3 5" xfId="15086"/>
    <cellStyle name="Обычный 3 12 22 2 4" xfId="15087"/>
    <cellStyle name="Обычный 3 12 22 2 4 2" xfId="15088"/>
    <cellStyle name="Обычный 3 12 22 2 4 2 2" xfId="15089"/>
    <cellStyle name="Обычный 3 12 22 2 4 2 2 2" xfId="15090"/>
    <cellStyle name="Обычный 3 12 22 2 4 2 3" xfId="15091"/>
    <cellStyle name="Обычный 3 12 22 2 4 3" xfId="15092"/>
    <cellStyle name="Обычный 3 12 22 2 4 3 2" xfId="15093"/>
    <cellStyle name="Обычный 3 12 22 2 4 4" xfId="15094"/>
    <cellStyle name="Обычный 3 12 22 2 5" xfId="15095"/>
    <cellStyle name="Обычный 3 12 22 2 5 2" xfId="15096"/>
    <cellStyle name="Обычный 3 12 22 2 5 2 2" xfId="15097"/>
    <cellStyle name="Обычный 3 12 22 2 5 3" xfId="15098"/>
    <cellStyle name="Обычный 3 12 22 2 6" xfId="15099"/>
    <cellStyle name="Обычный 3 12 22 2 6 2" xfId="15100"/>
    <cellStyle name="Обычный 3 12 22 2 7" xfId="15101"/>
    <cellStyle name="Обычный 3 12 22 3" xfId="15102"/>
    <cellStyle name="Обычный 3 12 22 3 2" xfId="15103"/>
    <cellStyle name="Обычный 3 12 22 3 2 2" xfId="15104"/>
    <cellStyle name="Обычный 3 12 22 3 2 2 2" xfId="15105"/>
    <cellStyle name="Обычный 3 12 22 3 2 2 2 2" xfId="15106"/>
    <cellStyle name="Обычный 3 12 22 3 2 2 3" xfId="15107"/>
    <cellStyle name="Обычный 3 12 22 3 2 3" xfId="15108"/>
    <cellStyle name="Обычный 3 12 22 3 2 3 2" xfId="15109"/>
    <cellStyle name="Обычный 3 12 22 3 2 4" xfId="15110"/>
    <cellStyle name="Обычный 3 12 22 3 3" xfId="15111"/>
    <cellStyle name="Обычный 3 12 22 3 3 2" xfId="15112"/>
    <cellStyle name="Обычный 3 12 22 3 3 2 2" xfId="15113"/>
    <cellStyle name="Обычный 3 12 22 3 3 3" xfId="15114"/>
    <cellStyle name="Обычный 3 12 22 3 4" xfId="15115"/>
    <cellStyle name="Обычный 3 12 22 3 4 2" xfId="15116"/>
    <cellStyle name="Обычный 3 12 22 3 5" xfId="15117"/>
    <cellStyle name="Обычный 3 12 22 4" xfId="15118"/>
    <cellStyle name="Обычный 3 12 22 4 2" xfId="15119"/>
    <cellStyle name="Обычный 3 12 22 4 2 2" xfId="15120"/>
    <cellStyle name="Обычный 3 12 22 4 2 2 2" xfId="15121"/>
    <cellStyle name="Обычный 3 12 22 4 2 2 2 2" xfId="15122"/>
    <cellStyle name="Обычный 3 12 22 4 2 2 3" xfId="15123"/>
    <cellStyle name="Обычный 3 12 22 4 2 3" xfId="15124"/>
    <cellStyle name="Обычный 3 12 22 4 2 3 2" xfId="15125"/>
    <cellStyle name="Обычный 3 12 22 4 2 4" xfId="15126"/>
    <cellStyle name="Обычный 3 12 22 4 3" xfId="15127"/>
    <cellStyle name="Обычный 3 12 22 4 3 2" xfId="15128"/>
    <cellStyle name="Обычный 3 12 22 4 3 2 2" xfId="15129"/>
    <cellStyle name="Обычный 3 12 22 4 3 3" xfId="15130"/>
    <cellStyle name="Обычный 3 12 22 4 4" xfId="15131"/>
    <cellStyle name="Обычный 3 12 22 4 4 2" xfId="15132"/>
    <cellStyle name="Обычный 3 12 22 4 5" xfId="15133"/>
    <cellStyle name="Обычный 3 12 22 5" xfId="15134"/>
    <cellStyle name="Обычный 3 12 22 5 2" xfId="15135"/>
    <cellStyle name="Обычный 3 12 22 5 2 2" xfId="15136"/>
    <cellStyle name="Обычный 3 12 22 5 2 2 2" xfId="15137"/>
    <cellStyle name="Обычный 3 12 22 5 2 3" xfId="15138"/>
    <cellStyle name="Обычный 3 12 22 5 3" xfId="15139"/>
    <cellStyle name="Обычный 3 12 22 5 3 2" xfId="15140"/>
    <cellStyle name="Обычный 3 12 22 5 4" xfId="15141"/>
    <cellStyle name="Обычный 3 12 22 6" xfId="15142"/>
    <cellStyle name="Обычный 3 12 22 6 2" xfId="15143"/>
    <cellStyle name="Обычный 3 12 22 6 2 2" xfId="15144"/>
    <cellStyle name="Обычный 3 12 22 6 3" xfId="15145"/>
    <cellStyle name="Обычный 3 12 22 7" xfId="15146"/>
    <cellStyle name="Обычный 3 12 22 7 2" xfId="15147"/>
    <cellStyle name="Обычный 3 12 22 8" xfId="15148"/>
    <cellStyle name="Обычный 3 12 23" xfId="15149"/>
    <cellStyle name="Обычный 3 12 23 2" xfId="15150"/>
    <cellStyle name="Обычный 3 12 23 2 2" xfId="15151"/>
    <cellStyle name="Обычный 3 12 23 2 2 2" xfId="15152"/>
    <cellStyle name="Обычный 3 12 23 2 2 2 2" xfId="15153"/>
    <cellStyle name="Обычный 3 12 23 2 2 2 2 2" xfId="15154"/>
    <cellStyle name="Обычный 3 12 23 2 2 2 2 2 2" xfId="15155"/>
    <cellStyle name="Обычный 3 12 23 2 2 2 2 3" xfId="15156"/>
    <cellStyle name="Обычный 3 12 23 2 2 2 3" xfId="15157"/>
    <cellStyle name="Обычный 3 12 23 2 2 2 3 2" xfId="15158"/>
    <cellStyle name="Обычный 3 12 23 2 2 2 4" xfId="15159"/>
    <cellStyle name="Обычный 3 12 23 2 2 3" xfId="15160"/>
    <cellStyle name="Обычный 3 12 23 2 2 3 2" xfId="15161"/>
    <cellStyle name="Обычный 3 12 23 2 2 3 2 2" xfId="15162"/>
    <cellStyle name="Обычный 3 12 23 2 2 3 3" xfId="15163"/>
    <cellStyle name="Обычный 3 12 23 2 2 4" xfId="15164"/>
    <cellStyle name="Обычный 3 12 23 2 2 4 2" xfId="15165"/>
    <cellStyle name="Обычный 3 12 23 2 2 5" xfId="15166"/>
    <cellStyle name="Обычный 3 12 23 2 3" xfId="15167"/>
    <cellStyle name="Обычный 3 12 23 2 3 2" xfId="15168"/>
    <cellStyle name="Обычный 3 12 23 2 3 2 2" xfId="15169"/>
    <cellStyle name="Обычный 3 12 23 2 3 2 2 2" xfId="15170"/>
    <cellStyle name="Обычный 3 12 23 2 3 2 2 2 2" xfId="15171"/>
    <cellStyle name="Обычный 3 12 23 2 3 2 2 3" xfId="15172"/>
    <cellStyle name="Обычный 3 12 23 2 3 2 3" xfId="15173"/>
    <cellStyle name="Обычный 3 12 23 2 3 2 3 2" xfId="15174"/>
    <cellStyle name="Обычный 3 12 23 2 3 2 4" xfId="15175"/>
    <cellStyle name="Обычный 3 12 23 2 3 3" xfId="15176"/>
    <cellStyle name="Обычный 3 12 23 2 3 3 2" xfId="15177"/>
    <cellStyle name="Обычный 3 12 23 2 3 3 2 2" xfId="15178"/>
    <cellStyle name="Обычный 3 12 23 2 3 3 3" xfId="15179"/>
    <cellStyle name="Обычный 3 12 23 2 3 4" xfId="15180"/>
    <cellStyle name="Обычный 3 12 23 2 3 4 2" xfId="15181"/>
    <cellStyle name="Обычный 3 12 23 2 3 5" xfId="15182"/>
    <cellStyle name="Обычный 3 12 23 2 4" xfId="15183"/>
    <cellStyle name="Обычный 3 12 23 2 4 2" xfId="15184"/>
    <cellStyle name="Обычный 3 12 23 2 4 2 2" xfId="15185"/>
    <cellStyle name="Обычный 3 12 23 2 4 2 2 2" xfId="15186"/>
    <cellStyle name="Обычный 3 12 23 2 4 2 3" xfId="15187"/>
    <cellStyle name="Обычный 3 12 23 2 4 3" xfId="15188"/>
    <cellStyle name="Обычный 3 12 23 2 4 3 2" xfId="15189"/>
    <cellStyle name="Обычный 3 12 23 2 4 4" xfId="15190"/>
    <cellStyle name="Обычный 3 12 23 2 5" xfId="15191"/>
    <cellStyle name="Обычный 3 12 23 2 5 2" xfId="15192"/>
    <cellStyle name="Обычный 3 12 23 2 5 2 2" xfId="15193"/>
    <cellStyle name="Обычный 3 12 23 2 5 3" xfId="15194"/>
    <cellStyle name="Обычный 3 12 23 2 6" xfId="15195"/>
    <cellStyle name="Обычный 3 12 23 2 6 2" xfId="15196"/>
    <cellStyle name="Обычный 3 12 23 2 7" xfId="15197"/>
    <cellStyle name="Обычный 3 12 23 3" xfId="15198"/>
    <cellStyle name="Обычный 3 12 23 3 2" xfId="15199"/>
    <cellStyle name="Обычный 3 12 23 3 2 2" xfId="15200"/>
    <cellStyle name="Обычный 3 12 23 3 2 2 2" xfId="15201"/>
    <cellStyle name="Обычный 3 12 23 3 2 2 2 2" xfId="15202"/>
    <cellStyle name="Обычный 3 12 23 3 2 2 3" xfId="15203"/>
    <cellStyle name="Обычный 3 12 23 3 2 3" xfId="15204"/>
    <cellStyle name="Обычный 3 12 23 3 2 3 2" xfId="15205"/>
    <cellStyle name="Обычный 3 12 23 3 2 4" xfId="15206"/>
    <cellStyle name="Обычный 3 12 23 3 3" xfId="15207"/>
    <cellStyle name="Обычный 3 12 23 3 3 2" xfId="15208"/>
    <cellStyle name="Обычный 3 12 23 3 3 2 2" xfId="15209"/>
    <cellStyle name="Обычный 3 12 23 3 3 3" xfId="15210"/>
    <cellStyle name="Обычный 3 12 23 3 4" xfId="15211"/>
    <cellStyle name="Обычный 3 12 23 3 4 2" xfId="15212"/>
    <cellStyle name="Обычный 3 12 23 3 5" xfId="15213"/>
    <cellStyle name="Обычный 3 12 23 4" xfId="15214"/>
    <cellStyle name="Обычный 3 12 23 4 2" xfId="15215"/>
    <cellStyle name="Обычный 3 12 23 4 2 2" xfId="15216"/>
    <cellStyle name="Обычный 3 12 23 4 2 2 2" xfId="15217"/>
    <cellStyle name="Обычный 3 12 23 4 2 2 2 2" xfId="15218"/>
    <cellStyle name="Обычный 3 12 23 4 2 2 3" xfId="15219"/>
    <cellStyle name="Обычный 3 12 23 4 2 3" xfId="15220"/>
    <cellStyle name="Обычный 3 12 23 4 2 3 2" xfId="15221"/>
    <cellStyle name="Обычный 3 12 23 4 2 4" xfId="15222"/>
    <cellStyle name="Обычный 3 12 23 4 3" xfId="15223"/>
    <cellStyle name="Обычный 3 12 23 4 3 2" xfId="15224"/>
    <cellStyle name="Обычный 3 12 23 4 3 2 2" xfId="15225"/>
    <cellStyle name="Обычный 3 12 23 4 3 3" xfId="15226"/>
    <cellStyle name="Обычный 3 12 23 4 4" xfId="15227"/>
    <cellStyle name="Обычный 3 12 23 4 4 2" xfId="15228"/>
    <cellStyle name="Обычный 3 12 23 4 5" xfId="15229"/>
    <cellStyle name="Обычный 3 12 23 5" xfId="15230"/>
    <cellStyle name="Обычный 3 12 23 5 2" xfId="15231"/>
    <cellStyle name="Обычный 3 12 23 5 2 2" xfId="15232"/>
    <cellStyle name="Обычный 3 12 23 5 2 2 2" xfId="15233"/>
    <cellStyle name="Обычный 3 12 23 5 2 3" xfId="15234"/>
    <cellStyle name="Обычный 3 12 23 5 3" xfId="15235"/>
    <cellStyle name="Обычный 3 12 23 5 3 2" xfId="15236"/>
    <cellStyle name="Обычный 3 12 23 5 4" xfId="15237"/>
    <cellStyle name="Обычный 3 12 23 6" xfId="15238"/>
    <cellStyle name="Обычный 3 12 23 6 2" xfId="15239"/>
    <cellStyle name="Обычный 3 12 23 6 2 2" xfId="15240"/>
    <cellStyle name="Обычный 3 12 23 6 3" xfId="15241"/>
    <cellStyle name="Обычный 3 12 23 7" xfId="15242"/>
    <cellStyle name="Обычный 3 12 23 7 2" xfId="15243"/>
    <cellStyle name="Обычный 3 12 23 8" xfId="15244"/>
    <cellStyle name="Обычный 3 12 24" xfId="15245"/>
    <cellStyle name="Обычный 3 12 24 2" xfId="15246"/>
    <cellStyle name="Обычный 3 12 24 2 2" xfId="15247"/>
    <cellStyle name="Обычный 3 12 24 2 2 2" xfId="15248"/>
    <cellStyle name="Обычный 3 12 24 2 2 2 2" xfId="15249"/>
    <cellStyle name="Обычный 3 12 24 2 2 2 2 2" xfId="15250"/>
    <cellStyle name="Обычный 3 12 24 2 2 2 2 2 2" xfId="15251"/>
    <cellStyle name="Обычный 3 12 24 2 2 2 2 3" xfId="15252"/>
    <cellStyle name="Обычный 3 12 24 2 2 2 3" xfId="15253"/>
    <cellStyle name="Обычный 3 12 24 2 2 2 3 2" xfId="15254"/>
    <cellStyle name="Обычный 3 12 24 2 2 2 4" xfId="15255"/>
    <cellStyle name="Обычный 3 12 24 2 2 3" xfId="15256"/>
    <cellStyle name="Обычный 3 12 24 2 2 3 2" xfId="15257"/>
    <cellStyle name="Обычный 3 12 24 2 2 3 2 2" xfId="15258"/>
    <cellStyle name="Обычный 3 12 24 2 2 3 3" xfId="15259"/>
    <cellStyle name="Обычный 3 12 24 2 2 4" xfId="15260"/>
    <cellStyle name="Обычный 3 12 24 2 2 4 2" xfId="15261"/>
    <cellStyle name="Обычный 3 12 24 2 2 5" xfId="15262"/>
    <cellStyle name="Обычный 3 12 24 2 3" xfId="15263"/>
    <cellStyle name="Обычный 3 12 24 2 3 2" xfId="15264"/>
    <cellStyle name="Обычный 3 12 24 2 3 2 2" xfId="15265"/>
    <cellStyle name="Обычный 3 12 24 2 3 2 2 2" xfId="15266"/>
    <cellStyle name="Обычный 3 12 24 2 3 2 2 2 2" xfId="15267"/>
    <cellStyle name="Обычный 3 12 24 2 3 2 2 3" xfId="15268"/>
    <cellStyle name="Обычный 3 12 24 2 3 2 3" xfId="15269"/>
    <cellStyle name="Обычный 3 12 24 2 3 2 3 2" xfId="15270"/>
    <cellStyle name="Обычный 3 12 24 2 3 2 4" xfId="15271"/>
    <cellStyle name="Обычный 3 12 24 2 3 3" xfId="15272"/>
    <cellStyle name="Обычный 3 12 24 2 3 3 2" xfId="15273"/>
    <cellStyle name="Обычный 3 12 24 2 3 3 2 2" xfId="15274"/>
    <cellStyle name="Обычный 3 12 24 2 3 3 3" xfId="15275"/>
    <cellStyle name="Обычный 3 12 24 2 3 4" xfId="15276"/>
    <cellStyle name="Обычный 3 12 24 2 3 4 2" xfId="15277"/>
    <cellStyle name="Обычный 3 12 24 2 3 5" xfId="15278"/>
    <cellStyle name="Обычный 3 12 24 2 4" xfId="15279"/>
    <cellStyle name="Обычный 3 12 24 2 4 2" xfId="15280"/>
    <cellStyle name="Обычный 3 12 24 2 4 2 2" xfId="15281"/>
    <cellStyle name="Обычный 3 12 24 2 4 2 2 2" xfId="15282"/>
    <cellStyle name="Обычный 3 12 24 2 4 2 3" xfId="15283"/>
    <cellStyle name="Обычный 3 12 24 2 4 3" xfId="15284"/>
    <cellStyle name="Обычный 3 12 24 2 4 3 2" xfId="15285"/>
    <cellStyle name="Обычный 3 12 24 2 4 4" xfId="15286"/>
    <cellStyle name="Обычный 3 12 24 2 5" xfId="15287"/>
    <cellStyle name="Обычный 3 12 24 2 5 2" xfId="15288"/>
    <cellStyle name="Обычный 3 12 24 2 5 2 2" xfId="15289"/>
    <cellStyle name="Обычный 3 12 24 2 5 3" xfId="15290"/>
    <cellStyle name="Обычный 3 12 24 2 6" xfId="15291"/>
    <cellStyle name="Обычный 3 12 24 2 6 2" xfId="15292"/>
    <cellStyle name="Обычный 3 12 24 2 7" xfId="15293"/>
    <cellStyle name="Обычный 3 12 24 3" xfId="15294"/>
    <cellStyle name="Обычный 3 12 24 3 2" xfId="15295"/>
    <cellStyle name="Обычный 3 12 24 3 2 2" xfId="15296"/>
    <cellStyle name="Обычный 3 12 24 3 2 2 2" xfId="15297"/>
    <cellStyle name="Обычный 3 12 24 3 2 2 2 2" xfId="15298"/>
    <cellStyle name="Обычный 3 12 24 3 2 2 3" xfId="15299"/>
    <cellStyle name="Обычный 3 12 24 3 2 3" xfId="15300"/>
    <cellStyle name="Обычный 3 12 24 3 2 3 2" xfId="15301"/>
    <cellStyle name="Обычный 3 12 24 3 2 4" xfId="15302"/>
    <cellStyle name="Обычный 3 12 24 3 3" xfId="15303"/>
    <cellStyle name="Обычный 3 12 24 3 3 2" xfId="15304"/>
    <cellStyle name="Обычный 3 12 24 3 3 2 2" xfId="15305"/>
    <cellStyle name="Обычный 3 12 24 3 3 3" xfId="15306"/>
    <cellStyle name="Обычный 3 12 24 3 4" xfId="15307"/>
    <cellStyle name="Обычный 3 12 24 3 4 2" xfId="15308"/>
    <cellStyle name="Обычный 3 12 24 3 5" xfId="15309"/>
    <cellStyle name="Обычный 3 12 24 4" xfId="15310"/>
    <cellStyle name="Обычный 3 12 24 4 2" xfId="15311"/>
    <cellStyle name="Обычный 3 12 24 4 2 2" xfId="15312"/>
    <cellStyle name="Обычный 3 12 24 4 2 2 2" xfId="15313"/>
    <cellStyle name="Обычный 3 12 24 4 2 2 2 2" xfId="15314"/>
    <cellStyle name="Обычный 3 12 24 4 2 2 3" xfId="15315"/>
    <cellStyle name="Обычный 3 12 24 4 2 3" xfId="15316"/>
    <cellStyle name="Обычный 3 12 24 4 2 3 2" xfId="15317"/>
    <cellStyle name="Обычный 3 12 24 4 2 4" xfId="15318"/>
    <cellStyle name="Обычный 3 12 24 4 3" xfId="15319"/>
    <cellStyle name="Обычный 3 12 24 4 3 2" xfId="15320"/>
    <cellStyle name="Обычный 3 12 24 4 3 2 2" xfId="15321"/>
    <cellStyle name="Обычный 3 12 24 4 3 3" xfId="15322"/>
    <cellStyle name="Обычный 3 12 24 4 4" xfId="15323"/>
    <cellStyle name="Обычный 3 12 24 4 4 2" xfId="15324"/>
    <cellStyle name="Обычный 3 12 24 4 5" xfId="15325"/>
    <cellStyle name="Обычный 3 12 24 5" xfId="15326"/>
    <cellStyle name="Обычный 3 12 24 5 2" xfId="15327"/>
    <cellStyle name="Обычный 3 12 24 5 2 2" xfId="15328"/>
    <cellStyle name="Обычный 3 12 24 5 2 2 2" xfId="15329"/>
    <cellStyle name="Обычный 3 12 24 5 2 3" xfId="15330"/>
    <cellStyle name="Обычный 3 12 24 5 3" xfId="15331"/>
    <cellStyle name="Обычный 3 12 24 5 3 2" xfId="15332"/>
    <cellStyle name="Обычный 3 12 24 5 4" xfId="15333"/>
    <cellStyle name="Обычный 3 12 24 6" xfId="15334"/>
    <cellStyle name="Обычный 3 12 24 6 2" xfId="15335"/>
    <cellStyle name="Обычный 3 12 24 6 2 2" xfId="15336"/>
    <cellStyle name="Обычный 3 12 24 6 3" xfId="15337"/>
    <cellStyle name="Обычный 3 12 24 7" xfId="15338"/>
    <cellStyle name="Обычный 3 12 24 7 2" xfId="15339"/>
    <cellStyle name="Обычный 3 12 24 8" xfId="15340"/>
    <cellStyle name="Обычный 3 12 25" xfId="15341"/>
    <cellStyle name="Обычный 3 12 25 2" xfId="15342"/>
    <cellStyle name="Обычный 3 12 25 2 2" xfId="15343"/>
    <cellStyle name="Обычный 3 12 25 2 2 2" xfId="15344"/>
    <cellStyle name="Обычный 3 12 25 2 2 2 2" xfId="15345"/>
    <cellStyle name="Обычный 3 12 25 2 2 2 2 2" xfId="15346"/>
    <cellStyle name="Обычный 3 12 25 2 2 2 2 2 2" xfId="15347"/>
    <cellStyle name="Обычный 3 12 25 2 2 2 2 3" xfId="15348"/>
    <cellStyle name="Обычный 3 12 25 2 2 2 3" xfId="15349"/>
    <cellStyle name="Обычный 3 12 25 2 2 2 3 2" xfId="15350"/>
    <cellStyle name="Обычный 3 12 25 2 2 2 4" xfId="15351"/>
    <cellStyle name="Обычный 3 12 25 2 2 3" xfId="15352"/>
    <cellStyle name="Обычный 3 12 25 2 2 3 2" xfId="15353"/>
    <cellStyle name="Обычный 3 12 25 2 2 3 2 2" xfId="15354"/>
    <cellStyle name="Обычный 3 12 25 2 2 3 3" xfId="15355"/>
    <cellStyle name="Обычный 3 12 25 2 2 4" xfId="15356"/>
    <cellStyle name="Обычный 3 12 25 2 2 4 2" xfId="15357"/>
    <cellStyle name="Обычный 3 12 25 2 2 5" xfId="15358"/>
    <cellStyle name="Обычный 3 12 25 2 3" xfId="15359"/>
    <cellStyle name="Обычный 3 12 25 2 3 2" xfId="15360"/>
    <cellStyle name="Обычный 3 12 25 2 3 2 2" xfId="15361"/>
    <cellStyle name="Обычный 3 12 25 2 3 2 2 2" xfId="15362"/>
    <cellStyle name="Обычный 3 12 25 2 3 2 2 2 2" xfId="15363"/>
    <cellStyle name="Обычный 3 12 25 2 3 2 2 3" xfId="15364"/>
    <cellStyle name="Обычный 3 12 25 2 3 2 3" xfId="15365"/>
    <cellStyle name="Обычный 3 12 25 2 3 2 3 2" xfId="15366"/>
    <cellStyle name="Обычный 3 12 25 2 3 2 4" xfId="15367"/>
    <cellStyle name="Обычный 3 12 25 2 3 3" xfId="15368"/>
    <cellStyle name="Обычный 3 12 25 2 3 3 2" xfId="15369"/>
    <cellStyle name="Обычный 3 12 25 2 3 3 2 2" xfId="15370"/>
    <cellStyle name="Обычный 3 12 25 2 3 3 3" xfId="15371"/>
    <cellStyle name="Обычный 3 12 25 2 3 4" xfId="15372"/>
    <cellStyle name="Обычный 3 12 25 2 3 4 2" xfId="15373"/>
    <cellStyle name="Обычный 3 12 25 2 3 5" xfId="15374"/>
    <cellStyle name="Обычный 3 12 25 2 4" xfId="15375"/>
    <cellStyle name="Обычный 3 12 25 2 4 2" xfId="15376"/>
    <cellStyle name="Обычный 3 12 25 2 4 2 2" xfId="15377"/>
    <cellStyle name="Обычный 3 12 25 2 4 2 2 2" xfId="15378"/>
    <cellStyle name="Обычный 3 12 25 2 4 2 3" xfId="15379"/>
    <cellStyle name="Обычный 3 12 25 2 4 3" xfId="15380"/>
    <cellStyle name="Обычный 3 12 25 2 4 3 2" xfId="15381"/>
    <cellStyle name="Обычный 3 12 25 2 4 4" xfId="15382"/>
    <cellStyle name="Обычный 3 12 25 2 5" xfId="15383"/>
    <cellStyle name="Обычный 3 12 25 2 5 2" xfId="15384"/>
    <cellStyle name="Обычный 3 12 25 2 5 2 2" xfId="15385"/>
    <cellStyle name="Обычный 3 12 25 2 5 3" xfId="15386"/>
    <cellStyle name="Обычный 3 12 25 2 6" xfId="15387"/>
    <cellStyle name="Обычный 3 12 25 2 6 2" xfId="15388"/>
    <cellStyle name="Обычный 3 12 25 2 7" xfId="15389"/>
    <cellStyle name="Обычный 3 12 25 3" xfId="15390"/>
    <cellStyle name="Обычный 3 12 25 3 2" xfId="15391"/>
    <cellStyle name="Обычный 3 12 25 3 2 2" xfId="15392"/>
    <cellStyle name="Обычный 3 12 25 3 2 2 2" xfId="15393"/>
    <cellStyle name="Обычный 3 12 25 3 2 2 2 2" xfId="15394"/>
    <cellStyle name="Обычный 3 12 25 3 2 2 3" xfId="15395"/>
    <cellStyle name="Обычный 3 12 25 3 2 3" xfId="15396"/>
    <cellStyle name="Обычный 3 12 25 3 2 3 2" xfId="15397"/>
    <cellStyle name="Обычный 3 12 25 3 2 4" xfId="15398"/>
    <cellStyle name="Обычный 3 12 25 3 3" xfId="15399"/>
    <cellStyle name="Обычный 3 12 25 3 3 2" xfId="15400"/>
    <cellStyle name="Обычный 3 12 25 3 3 2 2" xfId="15401"/>
    <cellStyle name="Обычный 3 12 25 3 3 3" xfId="15402"/>
    <cellStyle name="Обычный 3 12 25 3 4" xfId="15403"/>
    <cellStyle name="Обычный 3 12 25 3 4 2" xfId="15404"/>
    <cellStyle name="Обычный 3 12 25 3 5" xfId="15405"/>
    <cellStyle name="Обычный 3 12 25 4" xfId="15406"/>
    <cellStyle name="Обычный 3 12 25 4 2" xfId="15407"/>
    <cellStyle name="Обычный 3 12 25 4 2 2" xfId="15408"/>
    <cellStyle name="Обычный 3 12 25 4 2 2 2" xfId="15409"/>
    <cellStyle name="Обычный 3 12 25 4 2 2 2 2" xfId="15410"/>
    <cellStyle name="Обычный 3 12 25 4 2 2 3" xfId="15411"/>
    <cellStyle name="Обычный 3 12 25 4 2 3" xfId="15412"/>
    <cellStyle name="Обычный 3 12 25 4 2 3 2" xfId="15413"/>
    <cellStyle name="Обычный 3 12 25 4 2 4" xfId="15414"/>
    <cellStyle name="Обычный 3 12 25 4 3" xfId="15415"/>
    <cellStyle name="Обычный 3 12 25 4 3 2" xfId="15416"/>
    <cellStyle name="Обычный 3 12 25 4 3 2 2" xfId="15417"/>
    <cellStyle name="Обычный 3 12 25 4 3 3" xfId="15418"/>
    <cellStyle name="Обычный 3 12 25 4 4" xfId="15419"/>
    <cellStyle name="Обычный 3 12 25 4 4 2" xfId="15420"/>
    <cellStyle name="Обычный 3 12 25 4 5" xfId="15421"/>
    <cellStyle name="Обычный 3 12 25 5" xfId="15422"/>
    <cellStyle name="Обычный 3 12 25 5 2" xfId="15423"/>
    <cellStyle name="Обычный 3 12 25 5 2 2" xfId="15424"/>
    <cellStyle name="Обычный 3 12 25 5 2 2 2" xfId="15425"/>
    <cellStyle name="Обычный 3 12 25 5 2 3" xfId="15426"/>
    <cellStyle name="Обычный 3 12 25 5 3" xfId="15427"/>
    <cellStyle name="Обычный 3 12 25 5 3 2" xfId="15428"/>
    <cellStyle name="Обычный 3 12 25 5 4" xfId="15429"/>
    <cellStyle name="Обычный 3 12 25 6" xfId="15430"/>
    <cellStyle name="Обычный 3 12 25 6 2" xfId="15431"/>
    <cellStyle name="Обычный 3 12 25 6 2 2" xfId="15432"/>
    <cellStyle name="Обычный 3 12 25 6 3" xfId="15433"/>
    <cellStyle name="Обычный 3 12 25 7" xfId="15434"/>
    <cellStyle name="Обычный 3 12 25 7 2" xfId="15435"/>
    <cellStyle name="Обычный 3 12 25 8" xfId="15436"/>
    <cellStyle name="Обычный 3 12 26" xfId="15437"/>
    <cellStyle name="Обычный 3 12 26 2" xfId="15438"/>
    <cellStyle name="Обычный 3 12 26 2 2" xfId="15439"/>
    <cellStyle name="Обычный 3 12 26 2 2 2" xfId="15440"/>
    <cellStyle name="Обычный 3 12 26 2 2 2 2" xfId="15441"/>
    <cellStyle name="Обычный 3 12 26 2 2 2 2 2" xfId="15442"/>
    <cellStyle name="Обычный 3 12 26 2 2 2 2 2 2" xfId="15443"/>
    <cellStyle name="Обычный 3 12 26 2 2 2 2 3" xfId="15444"/>
    <cellStyle name="Обычный 3 12 26 2 2 2 3" xfId="15445"/>
    <cellStyle name="Обычный 3 12 26 2 2 2 3 2" xfId="15446"/>
    <cellStyle name="Обычный 3 12 26 2 2 2 4" xfId="15447"/>
    <cellStyle name="Обычный 3 12 26 2 2 3" xfId="15448"/>
    <cellStyle name="Обычный 3 12 26 2 2 3 2" xfId="15449"/>
    <cellStyle name="Обычный 3 12 26 2 2 3 2 2" xfId="15450"/>
    <cellStyle name="Обычный 3 12 26 2 2 3 3" xfId="15451"/>
    <cellStyle name="Обычный 3 12 26 2 2 4" xfId="15452"/>
    <cellStyle name="Обычный 3 12 26 2 2 4 2" xfId="15453"/>
    <cellStyle name="Обычный 3 12 26 2 2 5" xfId="15454"/>
    <cellStyle name="Обычный 3 12 26 2 3" xfId="15455"/>
    <cellStyle name="Обычный 3 12 26 2 3 2" xfId="15456"/>
    <cellStyle name="Обычный 3 12 26 2 3 2 2" xfId="15457"/>
    <cellStyle name="Обычный 3 12 26 2 3 2 2 2" xfId="15458"/>
    <cellStyle name="Обычный 3 12 26 2 3 2 2 2 2" xfId="15459"/>
    <cellStyle name="Обычный 3 12 26 2 3 2 2 3" xfId="15460"/>
    <cellStyle name="Обычный 3 12 26 2 3 2 3" xfId="15461"/>
    <cellStyle name="Обычный 3 12 26 2 3 2 3 2" xfId="15462"/>
    <cellStyle name="Обычный 3 12 26 2 3 2 4" xfId="15463"/>
    <cellStyle name="Обычный 3 12 26 2 3 3" xfId="15464"/>
    <cellStyle name="Обычный 3 12 26 2 3 3 2" xfId="15465"/>
    <cellStyle name="Обычный 3 12 26 2 3 3 2 2" xfId="15466"/>
    <cellStyle name="Обычный 3 12 26 2 3 3 3" xfId="15467"/>
    <cellStyle name="Обычный 3 12 26 2 3 4" xfId="15468"/>
    <cellStyle name="Обычный 3 12 26 2 3 4 2" xfId="15469"/>
    <cellStyle name="Обычный 3 12 26 2 3 5" xfId="15470"/>
    <cellStyle name="Обычный 3 12 26 2 4" xfId="15471"/>
    <cellStyle name="Обычный 3 12 26 2 4 2" xfId="15472"/>
    <cellStyle name="Обычный 3 12 26 2 4 2 2" xfId="15473"/>
    <cellStyle name="Обычный 3 12 26 2 4 2 2 2" xfId="15474"/>
    <cellStyle name="Обычный 3 12 26 2 4 2 3" xfId="15475"/>
    <cellStyle name="Обычный 3 12 26 2 4 3" xfId="15476"/>
    <cellStyle name="Обычный 3 12 26 2 4 3 2" xfId="15477"/>
    <cellStyle name="Обычный 3 12 26 2 4 4" xfId="15478"/>
    <cellStyle name="Обычный 3 12 26 2 5" xfId="15479"/>
    <cellStyle name="Обычный 3 12 26 2 5 2" xfId="15480"/>
    <cellStyle name="Обычный 3 12 26 2 5 2 2" xfId="15481"/>
    <cellStyle name="Обычный 3 12 26 2 5 3" xfId="15482"/>
    <cellStyle name="Обычный 3 12 26 2 6" xfId="15483"/>
    <cellStyle name="Обычный 3 12 26 2 6 2" xfId="15484"/>
    <cellStyle name="Обычный 3 12 26 2 7" xfId="15485"/>
    <cellStyle name="Обычный 3 12 26 3" xfId="15486"/>
    <cellStyle name="Обычный 3 12 26 3 2" xfId="15487"/>
    <cellStyle name="Обычный 3 12 26 3 2 2" xfId="15488"/>
    <cellStyle name="Обычный 3 12 26 3 2 2 2" xfId="15489"/>
    <cellStyle name="Обычный 3 12 26 3 2 2 2 2" xfId="15490"/>
    <cellStyle name="Обычный 3 12 26 3 2 2 3" xfId="15491"/>
    <cellStyle name="Обычный 3 12 26 3 2 3" xfId="15492"/>
    <cellStyle name="Обычный 3 12 26 3 2 3 2" xfId="15493"/>
    <cellStyle name="Обычный 3 12 26 3 2 4" xfId="15494"/>
    <cellStyle name="Обычный 3 12 26 3 3" xfId="15495"/>
    <cellStyle name="Обычный 3 12 26 3 3 2" xfId="15496"/>
    <cellStyle name="Обычный 3 12 26 3 3 2 2" xfId="15497"/>
    <cellStyle name="Обычный 3 12 26 3 3 3" xfId="15498"/>
    <cellStyle name="Обычный 3 12 26 3 4" xfId="15499"/>
    <cellStyle name="Обычный 3 12 26 3 4 2" xfId="15500"/>
    <cellStyle name="Обычный 3 12 26 3 5" xfId="15501"/>
    <cellStyle name="Обычный 3 12 26 4" xfId="15502"/>
    <cellStyle name="Обычный 3 12 26 4 2" xfId="15503"/>
    <cellStyle name="Обычный 3 12 26 4 2 2" xfId="15504"/>
    <cellStyle name="Обычный 3 12 26 4 2 2 2" xfId="15505"/>
    <cellStyle name="Обычный 3 12 26 4 2 2 2 2" xfId="15506"/>
    <cellStyle name="Обычный 3 12 26 4 2 2 3" xfId="15507"/>
    <cellStyle name="Обычный 3 12 26 4 2 3" xfId="15508"/>
    <cellStyle name="Обычный 3 12 26 4 2 3 2" xfId="15509"/>
    <cellStyle name="Обычный 3 12 26 4 2 4" xfId="15510"/>
    <cellStyle name="Обычный 3 12 26 4 3" xfId="15511"/>
    <cellStyle name="Обычный 3 12 26 4 3 2" xfId="15512"/>
    <cellStyle name="Обычный 3 12 26 4 3 2 2" xfId="15513"/>
    <cellStyle name="Обычный 3 12 26 4 3 3" xfId="15514"/>
    <cellStyle name="Обычный 3 12 26 4 4" xfId="15515"/>
    <cellStyle name="Обычный 3 12 26 4 4 2" xfId="15516"/>
    <cellStyle name="Обычный 3 12 26 4 5" xfId="15517"/>
    <cellStyle name="Обычный 3 12 26 5" xfId="15518"/>
    <cellStyle name="Обычный 3 12 26 5 2" xfId="15519"/>
    <cellStyle name="Обычный 3 12 26 5 2 2" xfId="15520"/>
    <cellStyle name="Обычный 3 12 26 5 2 2 2" xfId="15521"/>
    <cellStyle name="Обычный 3 12 26 5 2 3" xfId="15522"/>
    <cellStyle name="Обычный 3 12 26 5 3" xfId="15523"/>
    <cellStyle name="Обычный 3 12 26 5 3 2" xfId="15524"/>
    <cellStyle name="Обычный 3 12 26 5 4" xfId="15525"/>
    <cellStyle name="Обычный 3 12 26 6" xfId="15526"/>
    <cellStyle name="Обычный 3 12 26 6 2" xfId="15527"/>
    <cellStyle name="Обычный 3 12 26 6 2 2" xfId="15528"/>
    <cellStyle name="Обычный 3 12 26 6 3" xfId="15529"/>
    <cellStyle name="Обычный 3 12 26 7" xfId="15530"/>
    <cellStyle name="Обычный 3 12 26 7 2" xfId="15531"/>
    <cellStyle name="Обычный 3 12 26 8" xfId="15532"/>
    <cellStyle name="Обычный 3 12 27" xfId="15533"/>
    <cellStyle name="Обычный 3 12 27 2" xfId="15534"/>
    <cellStyle name="Обычный 3 12 27 2 2" xfId="15535"/>
    <cellStyle name="Обычный 3 12 27 2 2 2" xfId="15536"/>
    <cellStyle name="Обычный 3 12 27 2 2 2 2" xfId="15537"/>
    <cellStyle name="Обычный 3 12 27 2 2 2 2 2" xfId="15538"/>
    <cellStyle name="Обычный 3 12 27 2 2 2 2 2 2" xfId="15539"/>
    <cellStyle name="Обычный 3 12 27 2 2 2 2 3" xfId="15540"/>
    <cellStyle name="Обычный 3 12 27 2 2 2 3" xfId="15541"/>
    <cellStyle name="Обычный 3 12 27 2 2 2 3 2" xfId="15542"/>
    <cellStyle name="Обычный 3 12 27 2 2 2 4" xfId="15543"/>
    <cellStyle name="Обычный 3 12 27 2 2 3" xfId="15544"/>
    <cellStyle name="Обычный 3 12 27 2 2 3 2" xfId="15545"/>
    <cellStyle name="Обычный 3 12 27 2 2 3 2 2" xfId="15546"/>
    <cellStyle name="Обычный 3 12 27 2 2 3 3" xfId="15547"/>
    <cellStyle name="Обычный 3 12 27 2 2 4" xfId="15548"/>
    <cellStyle name="Обычный 3 12 27 2 2 4 2" xfId="15549"/>
    <cellStyle name="Обычный 3 12 27 2 2 5" xfId="15550"/>
    <cellStyle name="Обычный 3 12 27 2 3" xfId="15551"/>
    <cellStyle name="Обычный 3 12 27 2 3 2" xfId="15552"/>
    <cellStyle name="Обычный 3 12 27 2 3 2 2" xfId="15553"/>
    <cellStyle name="Обычный 3 12 27 2 3 2 2 2" xfId="15554"/>
    <cellStyle name="Обычный 3 12 27 2 3 2 2 2 2" xfId="15555"/>
    <cellStyle name="Обычный 3 12 27 2 3 2 2 3" xfId="15556"/>
    <cellStyle name="Обычный 3 12 27 2 3 2 3" xfId="15557"/>
    <cellStyle name="Обычный 3 12 27 2 3 2 3 2" xfId="15558"/>
    <cellStyle name="Обычный 3 12 27 2 3 2 4" xfId="15559"/>
    <cellStyle name="Обычный 3 12 27 2 3 3" xfId="15560"/>
    <cellStyle name="Обычный 3 12 27 2 3 3 2" xfId="15561"/>
    <cellStyle name="Обычный 3 12 27 2 3 3 2 2" xfId="15562"/>
    <cellStyle name="Обычный 3 12 27 2 3 3 3" xfId="15563"/>
    <cellStyle name="Обычный 3 12 27 2 3 4" xfId="15564"/>
    <cellStyle name="Обычный 3 12 27 2 3 4 2" xfId="15565"/>
    <cellStyle name="Обычный 3 12 27 2 3 5" xfId="15566"/>
    <cellStyle name="Обычный 3 12 27 2 4" xfId="15567"/>
    <cellStyle name="Обычный 3 12 27 2 4 2" xfId="15568"/>
    <cellStyle name="Обычный 3 12 27 2 4 2 2" xfId="15569"/>
    <cellStyle name="Обычный 3 12 27 2 4 2 2 2" xfId="15570"/>
    <cellStyle name="Обычный 3 12 27 2 4 2 3" xfId="15571"/>
    <cellStyle name="Обычный 3 12 27 2 4 3" xfId="15572"/>
    <cellStyle name="Обычный 3 12 27 2 4 3 2" xfId="15573"/>
    <cellStyle name="Обычный 3 12 27 2 4 4" xfId="15574"/>
    <cellStyle name="Обычный 3 12 27 2 5" xfId="15575"/>
    <cellStyle name="Обычный 3 12 27 2 5 2" xfId="15576"/>
    <cellStyle name="Обычный 3 12 27 2 5 2 2" xfId="15577"/>
    <cellStyle name="Обычный 3 12 27 2 5 3" xfId="15578"/>
    <cellStyle name="Обычный 3 12 27 2 6" xfId="15579"/>
    <cellStyle name="Обычный 3 12 27 2 6 2" xfId="15580"/>
    <cellStyle name="Обычный 3 12 27 2 7" xfId="15581"/>
    <cellStyle name="Обычный 3 12 27 3" xfId="15582"/>
    <cellStyle name="Обычный 3 12 27 3 2" xfId="15583"/>
    <cellStyle name="Обычный 3 12 27 3 2 2" xfId="15584"/>
    <cellStyle name="Обычный 3 12 27 3 2 2 2" xfId="15585"/>
    <cellStyle name="Обычный 3 12 27 3 2 2 2 2" xfId="15586"/>
    <cellStyle name="Обычный 3 12 27 3 2 2 3" xfId="15587"/>
    <cellStyle name="Обычный 3 12 27 3 2 3" xfId="15588"/>
    <cellStyle name="Обычный 3 12 27 3 2 3 2" xfId="15589"/>
    <cellStyle name="Обычный 3 12 27 3 2 4" xfId="15590"/>
    <cellStyle name="Обычный 3 12 27 3 3" xfId="15591"/>
    <cellStyle name="Обычный 3 12 27 3 3 2" xfId="15592"/>
    <cellStyle name="Обычный 3 12 27 3 3 2 2" xfId="15593"/>
    <cellStyle name="Обычный 3 12 27 3 3 3" xfId="15594"/>
    <cellStyle name="Обычный 3 12 27 3 4" xfId="15595"/>
    <cellStyle name="Обычный 3 12 27 3 4 2" xfId="15596"/>
    <cellStyle name="Обычный 3 12 27 3 5" xfId="15597"/>
    <cellStyle name="Обычный 3 12 27 4" xfId="15598"/>
    <cellStyle name="Обычный 3 12 27 4 2" xfId="15599"/>
    <cellStyle name="Обычный 3 12 27 4 2 2" xfId="15600"/>
    <cellStyle name="Обычный 3 12 27 4 2 2 2" xfId="15601"/>
    <cellStyle name="Обычный 3 12 27 4 2 2 2 2" xfId="15602"/>
    <cellStyle name="Обычный 3 12 27 4 2 2 3" xfId="15603"/>
    <cellStyle name="Обычный 3 12 27 4 2 3" xfId="15604"/>
    <cellStyle name="Обычный 3 12 27 4 2 3 2" xfId="15605"/>
    <cellStyle name="Обычный 3 12 27 4 2 4" xfId="15606"/>
    <cellStyle name="Обычный 3 12 27 4 3" xfId="15607"/>
    <cellStyle name="Обычный 3 12 27 4 3 2" xfId="15608"/>
    <cellStyle name="Обычный 3 12 27 4 3 2 2" xfId="15609"/>
    <cellStyle name="Обычный 3 12 27 4 3 3" xfId="15610"/>
    <cellStyle name="Обычный 3 12 27 4 4" xfId="15611"/>
    <cellStyle name="Обычный 3 12 27 4 4 2" xfId="15612"/>
    <cellStyle name="Обычный 3 12 27 4 5" xfId="15613"/>
    <cellStyle name="Обычный 3 12 27 5" xfId="15614"/>
    <cellStyle name="Обычный 3 12 27 5 2" xfId="15615"/>
    <cellStyle name="Обычный 3 12 27 5 2 2" xfId="15616"/>
    <cellStyle name="Обычный 3 12 27 5 2 2 2" xfId="15617"/>
    <cellStyle name="Обычный 3 12 27 5 2 3" xfId="15618"/>
    <cellStyle name="Обычный 3 12 27 5 3" xfId="15619"/>
    <cellStyle name="Обычный 3 12 27 5 3 2" xfId="15620"/>
    <cellStyle name="Обычный 3 12 27 5 4" xfId="15621"/>
    <cellStyle name="Обычный 3 12 27 6" xfId="15622"/>
    <cellStyle name="Обычный 3 12 27 6 2" xfId="15623"/>
    <cellStyle name="Обычный 3 12 27 6 2 2" xfId="15624"/>
    <cellStyle name="Обычный 3 12 27 6 3" xfId="15625"/>
    <cellStyle name="Обычный 3 12 27 7" xfId="15626"/>
    <cellStyle name="Обычный 3 12 27 7 2" xfId="15627"/>
    <cellStyle name="Обычный 3 12 27 8" xfId="15628"/>
    <cellStyle name="Обычный 3 12 28" xfId="15629"/>
    <cellStyle name="Обычный 3 12 28 2" xfId="15630"/>
    <cellStyle name="Обычный 3 12 28 2 2" xfId="15631"/>
    <cellStyle name="Обычный 3 12 28 2 2 2" xfId="15632"/>
    <cellStyle name="Обычный 3 12 28 2 2 2 2" xfId="15633"/>
    <cellStyle name="Обычный 3 12 28 2 2 2 2 2" xfId="15634"/>
    <cellStyle name="Обычный 3 12 28 2 2 2 2 2 2" xfId="15635"/>
    <cellStyle name="Обычный 3 12 28 2 2 2 2 3" xfId="15636"/>
    <cellStyle name="Обычный 3 12 28 2 2 2 3" xfId="15637"/>
    <cellStyle name="Обычный 3 12 28 2 2 2 3 2" xfId="15638"/>
    <cellStyle name="Обычный 3 12 28 2 2 2 4" xfId="15639"/>
    <cellStyle name="Обычный 3 12 28 2 2 3" xfId="15640"/>
    <cellStyle name="Обычный 3 12 28 2 2 3 2" xfId="15641"/>
    <cellStyle name="Обычный 3 12 28 2 2 3 2 2" xfId="15642"/>
    <cellStyle name="Обычный 3 12 28 2 2 3 3" xfId="15643"/>
    <cellStyle name="Обычный 3 12 28 2 2 4" xfId="15644"/>
    <cellStyle name="Обычный 3 12 28 2 2 4 2" xfId="15645"/>
    <cellStyle name="Обычный 3 12 28 2 2 5" xfId="15646"/>
    <cellStyle name="Обычный 3 12 28 2 3" xfId="15647"/>
    <cellStyle name="Обычный 3 12 28 2 3 2" xfId="15648"/>
    <cellStyle name="Обычный 3 12 28 2 3 2 2" xfId="15649"/>
    <cellStyle name="Обычный 3 12 28 2 3 2 2 2" xfId="15650"/>
    <cellStyle name="Обычный 3 12 28 2 3 2 2 2 2" xfId="15651"/>
    <cellStyle name="Обычный 3 12 28 2 3 2 2 3" xfId="15652"/>
    <cellStyle name="Обычный 3 12 28 2 3 2 3" xfId="15653"/>
    <cellStyle name="Обычный 3 12 28 2 3 2 3 2" xfId="15654"/>
    <cellStyle name="Обычный 3 12 28 2 3 2 4" xfId="15655"/>
    <cellStyle name="Обычный 3 12 28 2 3 3" xfId="15656"/>
    <cellStyle name="Обычный 3 12 28 2 3 3 2" xfId="15657"/>
    <cellStyle name="Обычный 3 12 28 2 3 3 2 2" xfId="15658"/>
    <cellStyle name="Обычный 3 12 28 2 3 3 3" xfId="15659"/>
    <cellStyle name="Обычный 3 12 28 2 3 4" xfId="15660"/>
    <cellStyle name="Обычный 3 12 28 2 3 4 2" xfId="15661"/>
    <cellStyle name="Обычный 3 12 28 2 3 5" xfId="15662"/>
    <cellStyle name="Обычный 3 12 28 2 4" xfId="15663"/>
    <cellStyle name="Обычный 3 12 28 2 4 2" xfId="15664"/>
    <cellStyle name="Обычный 3 12 28 2 4 2 2" xfId="15665"/>
    <cellStyle name="Обычный 3 12 28 2 4 2 2 2" xfId="15666"/>
    <cellStyle name="Обычный 3 12 28 2 4 2 3" xfId="15667"/>
    <cellStyle name="Обычный 3 12 28 2 4 3" xfId="15668"/>
    <cellStyle name="Обычный 3 12 28 2 4 3 2" xfId="15669"/>
    <cellStyle name="Обычный 3 12 28 2 4 4" xfId="15670"/>
    <cellStyle name="Обычный 3 12 28 2 5" xfId="15671"/>
    <cellStyle name="Обычный 3 12 28 2 5 2" xfId="15672"/>
    <cellStyle name="Обычный 3 12 28 2 5 2 2" xfId="15673"/>
    <cellStyle name="Обычный 3 12 28 2 5 3" xfId="15674"/>
    <cellStyle name="Обычный 3 12 28 2 6" xfId="15675"/>
    <cellStyle name="Обычный 3 12 28 2 6 2" xfId="15676"/>
    <cellStyle name="Обычный 3 12 28 2 7" xfId="15677"/>
    <cellStyle name="Обычный 3 12 28 3" xfId="15678"/>
    <cellStyle name="Обычный 3 12 28 3 2" xfId="15679"/>
    <cellStyle name="Обычный 3 12 28 3 2 2" xfId="15680"/>
    <cellStyle name="Обычный 3 12 28 3 2 2 2" xfId="15681"/>
    <cellStyle name="Обычный 3 12 28 3 2 2 2 2" xfId="15682"/>
    <cellStyle name="Обычный 3 12 28 3 2 2 3" xfId="15683"/>
    <cellStyle name="Обычный 3 12 28 3 2 3" xfId="15684"/>
    <cellStyle name="Обычный 3 12 28 3 2 3 2" xfId="15685"/>
    <cellStyle name="Обычный 3 12 28 3 2 4" xfId="15686"/>
    <cellStyle name="Обычный 3 12 28 3 3" xfId="15687"/>
    <cellStyle name="Обычный 3 12 28 3 3 2" xfId="15688"/>
    <cellStyle name="Обычный 3 12 28 3 3 2 2" xfId="15689"/>
    <cellStyle name="Обычный 3 12 28 3 3 3" xfId="15690"/>
    <cellStyle name="Обычный 3 12 28 3 4" xfId="15691"/>
    <cellStyle name="Обычный 3 12 28 3 4 2" xfId="15692"/>
    <cellStyle name="Обычный 3 12 28 3 5" xfId="15693"/>
    <cellStyle name="Обычный 3 12 28 4" xfId="15694"/>
    <cellStyle name="Обычный 3 12 28 4 2" xfId="15695"/>
    <cellStyle name="Обычный 3 12 28 4 2 2" xfId="15696"/>
    <cellStyle name="Обычный 3 12 28 4 2 2 2" xfId="15697"/>
    <cellStyle name="Обычный 3 12 28 4 2 2 2 2" xfId="15698"/>
    <cellStyle name="Обычный 3 12 28 4 2 2 3" xfId="15699"/>
    <cellStyle name="Обычный 3 12 28 4 2 3" xfId="15700"/>
    <cellStyle name="Обычный 3 12 28 4 2 3 2" xfId="15701"/>
    <cellStyle name="Обычный 3 12 28 4 2 4" xfId="15702"/>
    <cellStyle name="Обычный 3 12 28 4 3" xfId="15703"/>
    <cellStyle name="Обычный 3 12 28 4 3 2" xfId="15704"/>
    <cellStyle name="Обычный 3 12 28 4 3 2 2" xfId="15705"/>
    <cellStyle name="Обычный 3 12 28 4 3 3" xfId="15706"/>
    <cellStyle name="Обычный 3 12 28 4 4" xfId="15707"/>
    <cellStyle name="Обычный 3 12 28 4 4 2" xfId="15708"/>
    <cellStyle name="Обычный 3 12 28 4 5" xfId="15709"/>
    <cellStyle name="Обычный 3 12 28 5" xfId="15710"/>
    <cellStyle name="Обычный 3 12 28 5 2" xfId="15711"/>
    <cellStyle name="Обычный 3 12 28 5 2 2" xfId="15712"/>
    <cellStyle name="Обычный 3 12 28 5 2 2 2" xfId="15713"/>
    <cellStyle name="Обычный 3 12 28 5 2 3" xfId="15714"/>
    <cellStyle name="Обычный 3 12 28 5 3" xfId="15715"/>
    <cellStyle name="Обычный 3 12 28 5 3 2" xfId="15716"/>
    <cellStyle name="Обычный 3 12 28 5 4" xfId="15717"/>
    <cellStyle name="Обычный 3 12 28 6" xfId="15718"/>
    <cellStyle name="Обычный 3 12 28 6 2" xfId="15719"/>
    <cellStyle name="Обычный 3 12 28 6 2 2" xfId="15720"/>
    <cellStyle name="Обычный 3 12 28 6 3" xfId="15721"/>
    <cellStyle name="Обычный 3 12 28 7" xfId="15722"/>
    <cellStyle name="Обычный 3 12 28 7 2" xfId="15723"/>
    <cellStyle name="Обычный 3 12 28 8" xfId="15724"/>
    <cellStyle name="Обычный 3 12 29" xfId="15725"/>
    <cellStyle name="Обычный 3 12 29 2" xfId="15726"/>
    <cellStyle name="Обычный 3 12 29 2 2" xfId="15727"/>
    <cellStyle name="Обычный 3 12 29 2 2 2" xfId="15728"/>
    <cellStyle name="Обычный 3 12 29 2 2 2 2" xfId="15729"/>
    <cellStyle name="Обычный 3 12 29 2 2 2 2 2" xfId="15730"/>
    <cellStyle name="Обычный 3 12 29 2 2 2 2 2 2" xfId="15731"/>
    <cellStyle name="Обычный 3 12 29 2 2 2 2 3" xfId="15732"/>
    <cellStyle name="Обычный 3 12 29 2 2 2 3" xfId="15733"/>
    <cellStyle name="Обычный 3 12 29 2 2 2 3 2" xfId="15734"/>
    <cellStyle name="Обычный 3 12 29 2 2 2 4" xfId="15735"/>
    <cellStyle name="Обычный 3 12 29 2 2 3" xfId="15736"/>
    <cellStyle name="Обычный 3 12 29 2 2 3 2" xfId="15737"/>
    <cellStyle name="Обычный 3 12 29 2 2 3 2 2" xfId="15738"/>
    <cellStyle name="Обычный 3 12 29 2 2 3 3" xfId="15739"/>
    <cellStyle name="Обычный 3 12 29 2 2 4" xfId="15740"/>
    <cellStyle name="Обычный 3 12 29 2 2 4 2" xfId="15741"/>
    <cellStyle name="Обычный 3 12 29 2 2 5" xfId="15742"/>
    <cellStyle name="Обычный 3 12 29 2 3" xfId="15743"/>
    <cellStyle name="Обычный 3 12 29 2 3 2" xfId="15744"/>
    <cellStyle name="Обычный 3 12 29 2 3 2 2" xfId="15745"/>
    <cellStyle name="Обычный 3 12 29 2 3 2 2 2" xfId="15746"/>
    <cellStyle name="Обычный 3 12 29 2 3 2 2 2 2" xfId="15747"/>
    <cellStyle name="Обычный 3 12 29 2 3 2 2 3" xfId="15748"/>
    <cellStyle name="Обычный 3 12 29 2 3 2 3" xfId="15749"/>
    <cellStyle name="Обычный 3 12 29 2 3 2 3 2" xfId="15750"/>
    <cellStyle name="Обычный 3 12 29 2 3 2 4" xfId="15751"/>
    <cellStyle name="Обычный 3 12 29 2 3 3" xfId="15752"/>
    <cellStyle name="Обычный 3 12 29 2 3 3 2" xfId="15753"/>
    <cellStyle name="Обычный 3 12 29 2 3 3 2 2" xfId="15754"/>
    <cellStyle name="Обычный 3 12 29 2 3 3 3" xfId="15755"/>
    <cellStyle name="Обычный 3 12 29 2 3 4" xfId="15756"/>
    <cellStyle name="Обычный 3 12 29 2 3 4 2" xfId="15757"/>
    <cellStyle name="Обычный 3 12 29 2 3 5" xfId="15758"/>
    <cellStyle name="Обычный 3 12 29 2 4" xfId="15759"/>
    <cellStyle name="Обычный 3 12 29 2 4 2" xfId="15760"/>
    <cellStyle name="Обычный 3 12 29 2 4 2 2" xfId="15761"/>
    <cellStyle name="Обычный 3 12 29 2 4 2 2 2" xfId="15762"/>
    <cellStyle name="Обычный 3 12 29 2 4 2 3" xfId="15763"/>
    <cellStyle name="Обычный 3 12 29 2 4 3" xfId="15764"/>
    <cellStyle name="Обычный 3 12 29 2 4 3 2" xfId="15765"/>
    <cellStyle name="Обычный 3 12 29 2 4 4" xfId="15766"/>
    <cellStyle name="Обычный 3 12 29 2 5" xfId="15767"/>
    <cellStyle name="Обычный 3 12 29 2 5 2" xfId="15768"/>
    <cellStyle name="Обычный 3 12 29 2 5 2 2" xfId="15769"/>
    <cellStyle name="Обычный 3 12 29 2 5 3" xfId="15770"/>
    <cellStyle name="Обычный 3 12 29 2 6" xfId="15771"/>
    <cellStyle name="Обычный 3 12 29 2 6 2" xfId="15772"/>
    <cellStyle name="Обычный 3 12 29 2 7" xfId="15773"/>
    <cellStyle name="Обычный 3 12 29 3" xfId="15774"/>
    <cellStyle name="Обычный 3 12 29 3 2" xfId="15775"/>
    <cellStyle name="Обычный 3 12 29 3 2 2" xfId="15776"/>
    <cellStyle name="Обычный 3 12 29 3 2 2 2" xfId="15777"/>
    <cellStyle name="Обычный 3 12 29 3 2 2 2 2" xfId="15778"/>
    <cellStyle name="Обычный 3 12 29 3 2 2 3" xfId="15779"/>
    <cellStyle name="Обычный 3 12 29 3 2 3" xfId="15780"/>
    <cellStyle name="Обычный 3 12 29 3 2 3 2" xfId="15781"/>
    <cellStyle name="Обычный 3 12 29 3 2 4" xfId="15782"/>
    <cellStyle name="Обычный 3 12 29 3 3" xfId="15783"/>
    <cellStyle name="Обычный 3 12 29 3 3 2" xfId="15784"/>
    <cellStyle name="Обычный 3 12 29 3 3 2 2" xfId="15785"/>
    <cellStyle name="Обычный 3 12 29 3 3 3" xfId="15786"/>
    <cellStyle name="Обычный 3 12 29 3 4" xfId="15787"/>
    <cellStyle name="Обычный 3 12 29 3 4 2" xfId="15788"/>
    <cellStyle name="Обычный 3 12 29 3 5" xfId="15789"/>
    <cellStyle name="Обычный 3 12 29 4" xfId="15790"/>
    <cellStyle name="Обычный 3 12 29 4 2" xfId="15791"/>
    <cellStyle name="Обычный 3 12 29 4 2 2" xfId="15792"/>
    <cellStyle name="Обычный 3 12 29 4 2 2 2" xfId="15793"/>
    <cellStyle name="Обычный 3 12 29 4 2 2 2 2" xfId="15794"/>
    <cellStyle name="Обычный 3 12 29 4 2 2 3" xfId="15795"/>
    <cellStyle name="Обычный 3 12 29 4 2 3" xfId="15796"/>
    <cellStyle name="Обычный 3 12 29 4 2 3 2" xfId="15797"/>
    <cellStyle name="Обычный 3 12 29 4 2 4" xfId="15798"/>
    <cellStyle name="Обычный 3 12 29 4 3" xfId="15799"/>
    <cellStyle name="Обычный 3 12 29 4 3 2" xfId="15800"/>
    <cellStyle name="Обычный 3 12 29 4 3 2 2" xfId="15801"/>
    <cellStyle name="Обычный 3 12 29 4 3 3" xfId="15802"/>
    <cellStyle name="Обычный 3 12 29 4 4" xfId="15803"/>
    <cellStyle name="Обычный 3 12 29 4 4 2" xfId="15804"/>
    <cellStyle name="Обычный 3 12 29 4 5" xfId="15805"/>
    <cellStyle name="Обычный 3 12 29 5" xfId="15806"/>
    <cellStyle name="Обычный 3 12 29 5 2" xfId="15807"/>
    <cellStyle name="Обычный 3 12 29 5 2 2" xfId="15808"/>
    <cellStyle name="Обычный 3 12 29 5 2 2 2" xfId="15809"/>
    <cellStyle name="Обычный 3 12 29 5 2 3" xfId="15810"/>
    <cellStyle name="Обычный 3 12 29 5 3" xfId="15811"/>
    <cellStyle name="Обычный 3 12 29 5 3 2" xfId="15812"/>
    <cellStyle name="Обычный 3 12 29 5 4" xfId="15813"/>
    <cellStyle name="Обычный 3 12 29 6" xfId="15814"/>
    <cellStyle name="Обычный 3 12 29 6 2" xfId="15815"/>
    <cellStyle name="Обычный 3 12 29 6 2 2" xfId="15816"/>
    <cellStyle name="Обычный 3 12 29 6 3" xfId="15817"/>
    <cellStyle name="Обычный 3 12 29 7" xfId="15818"/>
    <cellStyle name="Обычный 3 12 29 7 2" xfId="15819"/>
    <cellStyle name="Обычный 3 12 29 8" xfId="15820"/>
    <cellStyle name="Обычный 3 12 3" xfId="15821"/>
    <cellStyle name="Обычный 3 12 3 2" xfId="15822"/>
    <cellStyle name="Обычный 3 12 3 2 2" xfId="15823"/>
    <cellStyle name="Обычный 3 12 3 2 2 2" xfId="15824"/>
    <cellStyle name="Обычный 3 12 3 2 2 2 2" xfId="15825"/>
    <cellStyle name="Обычный 3 12 3 2 2 2 2 2" xfId="15826"/>
    <cellStyle name="Обычный 3 12 3 2 2 2 2 2 2" xfId="15827"/>
    <cellStyle name="Обычный 3 12 3 2 2 2 2 3" xfId="15828"/>
    <cellStyle name="Обычный 3 12 3 2 2 2 3" xfId="15829"/>
    <cellStyle name="Обычный 3 12 3 2 2 2 3 2" xfId="15830"/>
    <cellStyle name="Обычный 3 12 3 2 2 2 4" xfId="15831"/>
    <cellStyle name="Обычный 3 12 3 2 2 3" xfId="15832"/>
    <cellStyle name="Обычный 3 12 3 2 2 3 2" xfId="15833"/>
    <cellStyle name="Обычный 3 12 3 2 2 3 2 2" xfId="15834"/>
    <cellStyle name="Обычный 3 12 3 2 2 3 3" xfId="15835"/>
    <cellStyle name="Обычный 3 12 3 2 2 4" xfId="15836"/>
    <cellStyle name="Обычный 3 12 3 2 2 4 2" xfId="15837"/>
    <cellStyle name="Обычный 3 12 3 2 2 5" xfId="15838"/>
    <cellStyle name="Обычный 3 12 3 2 3" xfId="15839"/>
    <cellStyle name="Обычный 3 12 3 2 3 2" xfId="15840"/>
    <cellStyle name="Обычный 3 12 3 2 3 2 2" xfId="15841"/>
    <cellStyle name="Обычный 3 12 3 2 3 2 2 2" xfId="15842"/>
    <cellStyle name="Обычный 3 12 3 2 3 2 2 2 2" xfId="15843"/>
    <cellStyle name="Обычный 3 12 3 2 3 2 2 3" xfId="15844"/>
    <cellStyle name="Обычный 3 12 3 2 3 2 3" xfId="15845"/>
    <cellStyle name="Обычный 3 12 3 2 3 2 3 2" xfId="15846"/>
    <cellStyle name="Обычный 3 12 3 2 3 2 4" xfId="15847"/>
    <cellStyle name="Обычный 3 12 3 2 3 3" xfId="15848"/>
    <cellStyle name="Обычный 3 12 3 2 3 3 2" xfId="15849"/>
    <cellStyle name="Обычный 3 12 3 2 3 3 2 2" xfId="15850"/>
    <cellStyle name="Обычный 3 12 3 2 3 3 3" xfId="15851"/>
    <cellStyle name="Обычный 3 12 3 2 3 4" xfId="15852"/>
    <cellStyle name="Обычный 3 12 3 2 3 4 2" xfId="15853"/>
    <cellStyle name="Обычный 3 12 3 2 3 5" xfId="15854"/>
    <cellStyle name="Обычный 3 12 3 2 4" xfId="15855"/>
    <cellStyle name="Обычный 3 12 3 2 4 2" xfId="15856"/>
    <cellStyle name="Обычный 3 12 3 2 4 2 2" xfId="15857"/>
    <cellStyle name="Обычный 3 12 3 2 4 2 2 2" xfId="15858"/>
    <cellStyle name="Обычный 3 12 3 2 4 2 3" xfId="15859"/>
    <cellStyle name="Обычный 3 12 3 2 4 3" xfId="15860"/>
    <cellStyle name="Обычный 3 12 3 2 4 3 2" xfId="15861"/>
    <cellStyle name="Обычный 3 12 3 2 4 4" xfId="15862"/>
    <cellStyle name="Обычный 3 12 3 2 5" xfId="15863"/>
    <cellStyle name="Обычный 3 12 3 2 5 2" xfId="15864"/>
    <cellStyle name="Обычный 3 12 3 2 5 2 2" xfId="15865"/>
    <cellStyle name="Обычный 3 12 3 2 5 3" xfId="15866"/>
    <cellStyle name="Обычный 3 12 3 2 6" xfId="15867"/>
    <cellStyle name="Обычный 3 12 3 2 6 2" xfId="15868"/>
    <cellStyle name="Обычный 3 12 3 2 7" xfId="15869"/>
    <cellStyle name="Обычный 3 12 3 3" xfId="15870"/>
    <cellStyle name="Обычный 3 12 3 3 2" xfId="15871"/>
    <cellStyle name="Обычный 3 12 3 3 2 2" xfId="15872"/>
    <cellStyle name="Обычный 3 12 3 3 2 2 2" xfId="15873"/>
    <cellStyle name="Обычный 3 12 3 3 2 2 2 2" xfId="15874"/>
    <cellStyle name="Обычный 3 12 3 3 2 2 3" xfId="15875"/>
    <cellStyle name="Обычный 3 12 3 3 2 3" xfId="15876"/>
    <cellStyle name="Обычный 3 12 3 3 2 3 2" xfId="15877"/>
    <cellStyle name="Обычный 3 12 3 3 2 4" xfId="15878"/>
    <cellStyle name="Обычный 3 12 3 3 3" xfId="15879"/>
    <cellStyle name="Обычный 3 12 3 3 3 2" xfId="15880"/>
    <cellStyle name="Обычный 3 12 3 3 3 2 2" xfId="15881"/>
    <cellStyle name="Обычный 3 12 3 3 3 3" xfId="15882"/>
    <cellStyle name="Обычный 3 12 3 3 4" xfId="15883"/>
    <cellStyle name="Обычный 3 12 3 3 4 2" xfId="15884"/>
    <cellStyle name="Обычный 3 12 3 3 5" xfId="15885"/>
    <cellStyle name="Обычный 3 12 3 4" xfId="15886"/>
    <cellStyle name="Обычный 3 12 3 4 2" xfId="15887"/>
    <cellStyle name="Обычный 3 12 3 4 2 2" xfId="15888"/>
    <cellStyle name="Обычный 3 12 3 4 2 2 2" xfId="15889"/>
    <cellStyle name="Обычный 3 12 3 4 2 2 2 2" xfId="15890"/>
    <cellStyle name="Обычный 3 12 3 4 2 2 3" xfId="15891"/>
    <cellStyle name="Обычный 3 12 3 4 2 3" xfId="15892"/>
    <cellStyle name="Обычный 3 12 3 4 2 3 2" xfId="15893"/>
    <cellStyle name="Обычный 3 12 3 4 2 4" xfId="15894"/>
    <cellStyle name="Обычный 3 12 3 4 3" xfId="15895"/>
    <cellStyle name="Обычный 3 12 3 4 3 2" xfId="15896"/>
    <cellStyle name="Обычный 3 12 3 4 3 2 2" xfId="15897"/>
    <cellStyle name="Обычный 3 12 3 4 3 3" xfId="15898"/>
    <cellStyle name="Обычный 3 12 3 4 4" xfId="15899"/>
    <cellStyle name="Обычный 3 12 3 4 4 2" xfId="15900"/>
    <cellStyle name="Обычный 3 12 3 4 5" xfId="15901"/>
    <cellStyle name="Обычный 3 12 3 5" xfId="15902"/>
    <cellStyle name="Обычный 3 12 3 5 2" xfId="15903"/>
    <cellStyle name="Обычный 3 12 3 5 2 2" xfId="15904"/>
    <cellStyle name="Обычный 3 12 3 5 2 2 2" xfId="15905"/>
    <cellStyle name="Обычный 3 12 3 5 2 3" xfId="15906"/>
    <cellStyle name="Обычный 3 12 3 5 3" xfId="15907"/>
    <cellStyle name="Обычный 3 12 3 5 3 2" xfId="15908"/>
    <cellStyle name="Обычный 3 12 3 5 4" xfId="15909"/>
    <cellStyle name="Обычный 3 12 3 6" xfId="15910"/>
    <cellStyle name="Обычный 3 12 3 6 2" xfId="15911"/>
    <cellStyle name="Обычный 3 12 3 6 2 2" xfId="15912"/>
    <cellStyle name="Обычный 3 12 3 6 3" xfId="15913"/>
    <cellStyle name="Обычный 3 12 3 7" xfId="15914"/>
    <cellStyle name="Обычный 3 12 3 7 2" xfId="15915"/>
    <cellStyle name="Обычный 3 12 3 8" xfId="15916"/>
    <cellStyle name="Обычный 3 12 30" xfId="15917"/>
    <cellStyle name="Обычный 3 12 30 2" xfId="15918"/>
    <cellStyle name="Обычный 3 12 30 2 2" xfId="15919"/>
    <cellStyle name="Обычный 3 12 30 2 2 2" xfId="15920"/>
    <cellStyle name="Обычный 3 12 30 2 2 2 2" xfId="15921"/>
    <cellStyle name="Обычный 3 12 30 2 2 2 2 2" xfId="15922"/>
    <cellStyle name="Обычный 3 12 30 2 2 2 2 2 2" xfId="15923"/>
    <cellStyle name="Обычный 3 12 30 2 2 2 2 3" xfId="15924"/>
    <cellStyle name="Обычный 3 12 30 2 2 2 3" xfId="15925"/>
    <cellStyle name="Обычный 3 12 30 2 2 2 3 2" xfId="15926"/>
    <cellStyle name="Обычный 3 12 30 2 2 2 4" xfId="15927"/>
    <cellStyle name="Обычный 3 12 30 2 2 3" xfId="15928"/>
    <cellStyle name="Обычный 3 12 30 2 2 3 2" xfId="15929"/>
    <cellStyle name="Обычный 3 12 30 2 2 3 2 2" xfId="15930"/>
    <cellStyle name="Обычный 3 12 30 2 2 3 3" xfId="15931"/>
    <cellStyle name="Обычный 3 12 30 2 2 4" xfId="15932"/>
    <cellStyle name="Обычный 3 12 30 2 2 4 2" xfId="15933"/>
    <cellStyle name="Обычный 3 12 30 2 2 5" xfId="15934"/>
    <cellStyle name="Обычный 3 12 30 2 3" xfId="15935"/>
    <cellStyle name="Обычный 3 12 30 2 3 2" xfId="15936"/>
    <cellStyle name="Обычный 3 12 30 2 3 2 2" xfId="15937"/>
    <cellStyle name="Обычный 3 12 30 2 3 2 2 2" xfId="15938"/>
    <cellStyle name="Обычный 3 12 30 2 3 2 2 2 2" xfId="15939"/>
    <cellStyle name="Обычный 3 12 30 2 3 2 2 3" xfId="15940"/>
    <cellStyle name="Обычный 3 12 30 2 3 2 3" xfId="15941"/>
    <cellStyle name="Обычный 3 12 30 2 3 2 3 2" xfId="15942"/>
    <cellStyle name="Обычный 3 12 30 2 3 2 4" xfId="15943"/>
    <cellStyle name="Обычный 3 12 30 2 3 3" xfId="15944"/>
    <cellStyle name="Обычный 3 12 30 2 3 3 2" xfId="15945"/>
    <cellStyle name="Обычный 3 12 30 2 3 3 2 2" xfId="15946"/>
    <cellStyle name="Обычный 3 12 30 2 3 3 3" xfId="15947"/>
    <cellStyle name="Обычный 3 12 30 2 3 4" xfId="15948"/>
    <cellStyle name="Обычный 3 12 30 2 3 4 2" xfId="15949"/>
    <cellStyle name="Обычный 3 12 30 2 3 5" xfId="15950"/>
    <cellStyle name="Обычный 3 12 30 2 4" xfId="15951"/>
    <cellStyle name="Обычный 3 12 30 2 4 2" xfId="15952"/>
    <cellStyle name="Обычный 3 12 30 2 4 2 2" xfId="15953"/>
    <cellStyle name="Обычный 3 12 30 2 4 2 2 2" xfId="15954"/>
    <cellStyle name="Обычный 3 12 30 2 4 2 3" xfId="15955"/>
    <cellStyle name="Обычный 3 12 30 2 4 3" xfId="15956"/>
    <cellStyle name="Обычный 3 12 30 2 4 3 2" xfId="15957"/>
    <cellStyle name="Обычный 3 12 30 2 4 4" xfId="15958"/>
    <cellStyle name="Обычный 3 12 30 2 5" xfId="15959"/>
    <cellStyle name="Обычный 3 12 30 2 5 2" xfId="15960"/>
    <cellStyle name="Обычный 3 12 30 2 5 2 2" xfId="15961"/>
    <cellStyle name="Обычный 3 12 30 2 5 3" xfId="15962"/>
    <cellStyle name="Обычный 3 12 30 2 6" xfId="15963"/>
    <cellStyle name="Обычный 3 12 30 2 6 2" xfId="15964"/>
    <cellStyle name="Обычный 3 12 30 2 7" xfId="15965"/>
    <cellStyle name="Обычный 3 12 30 3" xfId="15966"/>
    <cellStyle name="Обычный 3 12 30 3 2" xfId="15967"/>
    <cellStyle name="Обычный 3 12 30 3 2 2" xfId="15968"/>
    <cellStyle name="Обычный 3 12 30 3 2 2 2" xfId="15969"/>
    <cellStyle name="Обычный 3 12 30 3 2 2 2 2" xfId="15970"/>
    <cellStyle name="Обычный 3 12 30 3 2 2 3" xfId="15971"/>
    <cellStyle name="Обычный 3 12 30 3 2 3" xfId="15972"/>
    <cellStyle name="Обычный 3 12 30 3 2 3 2" xfId="15973"/>
    <cellStyle name="Обычный 3 12 30 3 2 4" xfId="15974"/>
    <cellStyle name="Обычный 3 12 30 3 3" xfId="15975"/>
    <cellStyle name="Обычный 3 12 30 3 3 2" xfId="15976"/>
    <cellStyle name="Обычный 3 12 30 3 3 2 2" xfId="15977"/>
    <cellStyle name="Обычный 3 12 30 3 3 3" xfId="15978"/>
    <cellStyle name="Обычный 3 12 30 3 4" xfId="15979"/>
    <cellStyle name="Обычный 3 12 30 3 4 2" xfId="15980"/>
    <cellStyle name="Обычный 3 12 30 3 5" xfId="15981"/>
    <cellStyle name="Обычный 3 12 30 4" xfId="15982"/>
    <cellStyle name="Обычный 3 12 30 4 2" xfId="15983"/>
    <cellStyle name="Обычный 3 12 30 4 2 2" xfId="15984"/>
    <cellStyle name="Обычный 3 12 30 4 2 2 2" xfId="15985"/>
    <cellStyle name="Обычный 3 12 30 4 2 2 2 2" xfId="15986"/>
    <cellStyle name="Обычный 3 12 30 4 2 2 3" xfId="15987"/>
    <cellStyle name="Обычный 3 12 30 4 2 3" xfId="15988"/>
    <cellStyle name="Обычный 3 12 30 4 2 3 2" xfId="15989"/>
    <cellStyle name="Обычный 3 12 30 4 2 4" xfId="15990"/>
    <cellStyle name="Обычный 3 12 30 4 3" xfId="15991"/>
    <cellStyle name="Обычный 3 12 30 4 3 2" xfId="15992"/>
    <cellStyle name="Обычный 3 12 30 4 3 2 2" xfId="15993"/>
    <cellStyle name="Обычный 3 12 30 4 3 3" xfId="15994"/>
    <cellStyle name="Обычный 3 12 30 4 4" xfId="15995"/>
    <cellStyle name="Обычный 3 12 30 4 4 2" xfId="15996"/>
    <cellStyle name="Обычный 3 12 30 4 5" xfId="15997"/>
    <cellStyle name="Обычный 3 12 30 5" xfId="15998"/>
    <cellStyle name="Обычный 3 12 30 5 2" xfId="15999"/>
    <cellStyle name="Обычный 3 12 30 5 2 2" xfId="16000"/>
    <cellStyle name="Обычный 3 12 30 5 2 2 2" xfId="16001"/>
    <cellStyle name="Обычный 3 12 30 5 2 3" xfId="16002"/>
    <cellStyle name="Обычный 3 12 30 5 3" xfId="16003"/>
    <cellStyle name="Обычный 3 12 30 5 3 2" xfId="16004"/>
    <cellStyle name="Обычный 3 12 30 5 4" xfId="16005"/>
    <cellStyle name="Обычный 3 12 30 6" xfId="16006"/>
    <cellStyle name="Обычный 3 12 30 6 2" xfId="16007"/>
    <cellStyle name="Обычный 3 12 30 6 2 2" xfId="16008"/>
    <cellStyle name="Обычный 3 12 30 6 3" xfId="16009"/>
    <cellStyle name="Обычный 3 12 30 7" xfId="16010"/>
    <cellStyle name="Обычный 3 12 30 7 2" xfId="16011"/>
    <cellStyle name="Обычный 3 12 30 8" xfId="16012"/>
    <cellStyle name="Обычный 3 12 31" xfId="16013"/>
    <cellStyle name="Обычный 3 12 31 2" xfId="16014"/>
    <cellStyle name="Обычный 3 12 31 2 2" xfId="16015"/>
    <cellStyle name="Обычный 3 12 31 2 2 2" xfId="16016"/>
    <cellStyle name="Обычный 3 12 31 2 2 2 2" xfId="16017"/>
    <cellStyle name="Обычный 3 12 31 2 2 2 2 2" xfId="16018"/>
    <cellStyle name="Обычный 3 12 31 2 2 2 2 2 2" xfId="16019"/>
    <cellStyle name="Обычный 3 12 31 2 2 2 2 3" xfId="16020"/>
    <cellStyle name="Обычный 3 12 31 2 2 2 3" xfId="16021"/>
    <cellStyle name="Обычный 3 12 31 2 2 2 3 2" xfId="16022"/>
    <cellStyle name="Обычный 3 12 31 2 2 2 4" xfId="16023"/>
    <cellStyle name="Обычный 3 12 31 2 2 3" xfId="16024"/>
    <cellStyle name="Обычный 3 12 31 2 2 3 2" xfId="16025"/>
    <cellStyle name="Обычный 3 12 31 2 2 3 2 2" xfId="16026"/>
    <cellStyle name="Обычный 3 12 31 2 2 3 3" xfId="16027"/>
    <cellStyle name="Обычный 3 12 31 2 2 4" xfId="16028"/>
    <cellStyle name="Обычный 3 12 31 2 2 4 2" xfId="16029"/>
    <cellStyle name="Обычный 3 12 31 2 2 5" xfId="16030"/>
    <cellStyle name="Обычный 3 12 31 2 3" xfId="16031"/>
    <cellStyle name="Обычный 3 12 31 2 3 2" xfId="16032"/>
    <cellStyle name="Обычный 3 12 31 2 3 2 2" xfId="16033"/>
    <cellStyle name="Обычный 3 12 31 2 3 2 2 2" xfId="16034"/>
    <cellStyle name="Обычный 3 12 31 2 3 2 2 2 2" xfId="16035"/>
    <cellStyle name="Обычный 3 12 31 2 3 2 2 3" xfId="16036"/>
    <cellStyle name="Обычный 3 12 31 2 3 2 3" xfId="16037"/>
    <cellStyle name="Обычный 3 12 31 2 3 2 3 2" xfId="16038"/>
    <cellStyle name="Обычный 3 12 31 2 3 2 4" xfId="16039"/>
    <cellStyle name="Обычный 3 12 31 2 3 3" xfId="16040"/>
    <cellStyle name="Обычный 3 12 31 2 3 3 2" xfId="16041"/>
    <cellStyle name="Обычный 3 12 31 2 3 3 2 2" xfId="16042"/>
    <cellStyle name="Обычный 3 12 31 2 3 3 3" xfId="16043"/>
    <cellStyle name="Обычный 3 12 31 2 3 4" xfId="16044"/>
    <cellStyle name="Обычный 3 12 31 2 3 4 2" xfId="16045"/>
    <cellStyle name="Обычный 3 12 31 2 3 5" xfId="16046"/>
    <cellStyle name="Обычный 3 12 31 2 4" xfId="16047"/>
    <cellStyle name="Обычный 3 12 31 2 4 2" xfId="16048"/>
    <cellStyle name="Обычный 3 12 31 2 4 2 2" xfId="16049"/>
    <cellStyle name="Обычный 3 12 31 2 4 2 2 2" xfId="16050"/>
    <cellStyle name="Обычный 3 12 31 2 4 2 3" xfId="16051"/>
    <cellStyle name="Обычный 3 12 31 2 4 3" xfId="16052"/>
    <cellStyle name="Обычный 3 12 31 2 4 3 2" xfId="16053"/>
    <cellStyle name="Обычный 3 12 31 2 4 4" xfId="16054"/>
    <cellStyle name="Обычный 3 12 31 2 5" xfId="16055"/>
    <cellStyle name="Обычный 3 12 31 2 5 2" xfId="16056"/>
    <cellStyle name="Обычный 3 12 31 2 5 2 2" xfId="16057"/>
    <cellStyle name="Обычный 3 12 31 2 5 3" xfId="16058"/>
    <cellStyle name="Обычный 3 12 31 2 6" xfId="16059"/>
    <cellStyle name="Обычный 3 12 31 2 6 2" xfId="16060"/>
    <cellStyle name="Обычный 3 12 31 2 7" xfId="16061"/>
    <cellStyle name="Обычный 3 12 31 3" xfId="16062"/>
    <cellStyle name="Обычный 3 12 31 3 2" xfId="16063"/>
    <cellStyle name="Обычный 3 12 31 3 2 2" xfId="16064"/>
    <cellStyle name="Обычный 3 12 31 3 2 2 2" xfId="16065"/>
    <cellStyle name="Обычный 3 12 31 3 2 2 2 2" xfId="16066"/>
    <cellStyle name="Обычный 3 12 31 3 2 2 3" xfId="16067"/>
    <cellStyle name="Обычный 3 12 31 3 2 3" xfId="16068"/>
    <cellStyle name="Обычный 3 12 31 3 2 3 2" xfId="16069"/>
    <cellStyle name="Обычный 3 12 31 3 2 4" xfId="16070"/>
    <cellStyle name="Обычный 3 12 31 3 3" xfId="16071"/>
    <cellStyle name="Обычный 3 12 31 3 3 2" xfId="16072"/>
    <cellStyle name="Обычный 3 12 31 3 3 2 2" xfId="16073"/>
    <cellStyle name="Обычный 3 12 31 3 3 3" xfId="16074"/>
    <cellStyle name="Обычный 3 12 31 3 4" xfId="16075"/>
    <cellStyle name="Обычный 3 12 31 3 4 2" xfId="16076"/>
    <cellStyle name="Обычный 3 12 31 3 5" xfId="16077"/>
    <cellStyle name="Обычный 3 12 31 4" xfId="16078"/>
    <cellStyle name="Обычный 3 12 31 4 2" xfId="16079"/>
    <cellStyle name="Обычный 3 12 31 4 2 2" xfId="16080"/>
    <cellStyle name="Обычный 3 12 31 4 2 2 2" xfId="16081"/>
    <cellStyle name="Обычный 3 12 31 4 2 2 2 2" xfId="16082"/>
    <cellStyle name="Обычный 3 12 31 4 2 2 3" xfId="16083"/>
    <cellStyle name="Обычный 3 12 31 4 2 3" xfId="16084"/>
    <cellStyle name="Обычный 3 12 31 4 2 3 2" xfId="16085"/>
    <cellStyle name="Обычный 3 12 31 4 2 4" xfId="16086"/>
    <cellStyle name="Обычный 3 12 31 4 3" xfId="16087"/>
    <cellStyle name="Обычный 3 12 31 4 3 2" xfId="16088"/>
    <cellStyle name="Обычный 3 12 31 4 3 2 2" xfId="16089"/>
    <cellStyle name="Обычный 3 12 31 4 3 3" xfId="16090"/>
    <cellStyle name="Обычный 3 12 31 4 4" xfId="16091"/>
    <cellStyle name="Обычный 3 12 31 4 4 2" xfId="16092"/>
    <cellStyle name="Обычный 3 12 31 4 5" xfId="16093"/>
    <cellStyle name="Обычный 3 12 31 5" xfId="16094"/>
    <cellStyle name="Обычный 3 12 31 5 2" xfId="16095"/>
    <cellStyle name="Обычный 3 12 31 5 2 2" xfId="16096"/>
    <cellStyle name="Обычный 3 12 31 5 2 2 2" xfId="16097"/>
    <cellStyle name="Обычный 3 12 31 5 2 3" xfId="16098"/>
    <cellStyle name="Обычный 3 12 31 5 3" xfId="16099"/>
    <cellStyle name="Обычный 3 12 31 5 3 2" xfId="16100"/>
    <cellStyle name="Обычный 3 12 31 5 4" xfId="16101"/>
    <cellStyle name="Обычный 3 12 31 6" xfId="16102"/>
    <cellStyle name="Обычный 3 12 31 6 2" xfId="16103"/>
    <cellStyle name="Обычный 3 12 31 6 2 2" xfId="16104"/>
    <cellStyle name="Обычный 3 12 31 6 3" xfId="16105"/>
    <cellStyle name="Обычный 3 12 31 7" xfId="16106"/>
    <cellStyle name="Обычный 3 12 31 7 2" xfId="16107"/>
    <cellStyle name="Обычный 3 12 31 8" xfId="16108"/>
    <cellStyle name="Обычный 3 12 32" xfId="16109"/>
    <cellStyle name="Обычный 3 12 32 2" xfId="16110"/>
    <cellStyle name="Обычный 3 12 32 2 2" xfId="16111"/>
    <cellStyle name="Обычный 3 12 32 2 2 2" xfId="16112"/>
    <cellStyle name="Обычный 3 12 32 2 2 2 2" xfId="16113"/>
    <cellStyle name="Обычный 3 12 32 2 2 2 2 2" xfId="16114"/>
    <cellStyle name="Обычный 3 12 32 2 2 2 2 2 2" xfId="16115"/>
    <cellStyle name="Обычный 3 12 32 2 2 2 2 3" xfId="16116"/>
    <cellStyle name="Обычный 3 12 32 2 2 2 3" xfId="16117"/>
    <cellStyle name="Обычный 3 12 32 2 2 2 3 2" xfId="16118"/>
    <cellStyle name="Обычный 3 12 32 2 2 2 4" xfId="16119"/>
    <cellStyle name="Обычный 3 12 32 2 2 3" xfId="16120"/>
    <cellStyle name="Обычный 3 12 32 2 2 3 2" xfId="16121"/>
    <cellStyle name="Обычный 3 12 32 2 2 3 2 2" xfId="16122"/>
    <cellStyle name="Обычный 3 12 32 2 2 3 3" xfId="16123"/>
    <cellStyle name="Обычный 3 12 32 2 2 4" xfId="16124"/>
    <cellStyle name="Обычный 3 12 32 2 2 4 2" xfId="16125"/>
    <cellStyle name="Обычный 3 12 32 2 2 5" xfId="16126"/>
    <cellStyle name="Обычный 3 12 32 2 3" xfId="16127"/>
    <cellStyle name="Обычный 3 12 32 2 3 2" xfId="16128"/>
    <cellStyle name="Обычный 3 12 32 2 3 2 2" xfId="16129"/>
    <cellStyle name="Обычный 3 12 32 2 3 2 2 2" xfId="16130"/>
    <cellStyle name="Обычный 3 12 32 2 3 2 2 2 2" xfId="16131"/>
    <cellStyle name="Обычный 3 12 32 2 3 2 2 3" xfId="16132"/>
    <cellStyle name="Обычный 3 12 32 2 3 2 3" xfId="16133"/>
    <cellStyle name="Обычный 3 12 32 2 3 2 3 2" xfId="16134"/>
    <cellStyle name="Обычный 3 12 32 2 3 2 4" xfId="16135"/>
    <cellStyle name="Обычный 3 12 32 2 3 3" xfId="16136"/>
    <cellStyle name="Обычный 3 12 32 2 3 3 2" xfId="16137"/>
    <cellStyle name="Обычный 3 12 32 2 3 3 2 2" xfId="16138"/>
    <cellStyle name="Обычный 3 12 32 2 3 3 3" xfId="16139"/>
    <cellStyle name="Обычный 3 12 32 2 3 4" xfId="16140"/>
    <cellStyle name="Обычный 3 12 32 2 3 4 2" xfId="16141"/>
    <cellStyle name="Обычный 3 12 32 2 3 5" xfId="16142"/>
    <cellStyle name="Обычный 3 12 32 2 4" xfId="16143"/>
    <cellStyle name="Обычный 3 12 32 2 4 2" xfId="16144"/>
    <cellStyle name="Обычный 3 12 32 2 4 2 2" xfId="16145"/>
    <cellStyle name="Обычный 3 12 32 2 4 2 2 2" xfId="16146"/>
    <cellStyle name="Обычный 3 12 32 2 4 2 3" xfId="16147"/>
    <cellStyle name="Обычный 3 12 32 2 4 3" xfId="16148"/>
    <cellStyle name="Обычный 3 12 32 2 4 3 2" xfId="16149"/>
    <cellStyle name="Обычный 3 12 32 2 4 4" xfId="16150"/>
    <cellStyle name="Обычный 3 12 32 2 5" xfId="16151"/>
    <cellStyle name="Обычный 3 12 32 2 5 2" xfId="16152"/>
    <cellStyle name="Обычный 3 12 32 2 5 2 2" xfId="16153"/>
    <cellStyle name="Обычный 3 12 32 2 5 3" xfId="16154"/>
    <cellStyle name="Обычный 3 12 32 2 6" xfId="16155"/>
    <cellStyle name="Обычный 3 12 32 2 6 2" xfId="16156"/>
    <cellStyle name="Обычный 3 12 32 2 7" xfId="16157"/>
    <cellStyle name="Обычный 3 12 32 3" xfId="16158"/>
    <cellStyle name="Обычный 3 12 32 3 2" xfId="16159"/>
    <cellStyle name="Обычный 3 12 32 3 2 2" xfId="16160"/>
    <cellStyle name="Обычный 3 12 32 3 2 2 2" xfId="16161"/>
    <cellStyle name="Обычный 3 12 32 3 2 2 2 2" xfId="16162"/>
    <cellStyle name="Обычный 3 12 32 3 2 2 3" xfId="16163"/>
    <cellStyle name="Обычный 3 12 32 3 2 3" xfId="16164"/>
    <cellStyle name="Обычный 3 12 32 3 2 3 2" xfId="16165"/>
    <cellStyle name="Обычный 3 12 32 3 2 4" xfId="16166"/>
    <cellStyle name="Обычный 3 12 32 3 3" xfId="16167"/>
    <cellStyle name="Обычный 3 12 32 3 3 2" xfId="16168"/>
    <cellStyle name="Обычный 3 12 32 3 3 2 2" xfId="16169"/>
    <cellStyle name="Обычный 3 12 32 3 3 3" xfId="16170"/>
    <cellStyle name="Обычный 3 12 32 3 4" xfId="16171"/>
    <cellStyle name="Обычный 3 12 32 3 4 2" xfId="16172"/>
    <cellStyle name="Обычный 3 12 32 3 5" xfId="16173"/>
    <cellStyle name="Обычный 3 12 32 4" xfId="16174"/>
    <cellStyle name="Обычный 3 12 32 4 2" xfId="16175"/>
    <cellStyle name="Обычный 3 12 32 4 2 2" xfId="16176"/>
    <cellStyle name="Обычный 3 12 32 4 2 2 2" xfId="16177"/>
    <cellStyle name="Обычный 3 12 32 4 2 2 2 2" xfId="16178"/>
    <cellStyle name="Обычный 3 12 32 4 2 2 3" xfId="16179"/>
    <cellStyle name="Обычный 3 12 32 4 2 3" xfId="16180"/>
    <cellStyle name="Обычный 3 12 32 4 2 3 2" xfId="16181"/>
    <cellStyle name="Обычный 3 12 32 4 2 4" xfId="16182"/>
    <cellStyle name="Обычный 3 12 32 4 3" xfId="16183"/>
    <cellStyle name="Обычный 3 12 32 4 3 2" xfId="16184"/>
    <cellStyle name="Обычный 3 12 32 4 3 2 2" xfId="16185"/>
    <cellStyle name="Обычный 3 12 32 4 3 3" xfId="16186"/>
    <cellStyle name="Обычный 3 12 32 4 4" xfId="16187"/>
    <cellStyle name="Обычный 3 12 32 4 4 2" xfId="16188"/>
    <cellStyle name="Обычный 3 12 32 4 5" xfId="16189"/>
    <cellStyle name="Обычный 3 12 32 5" xfId="16190"/>
    <cellStyle name="Обычный 3 12 32 5 2" xfId="16191"/>
    <cellStyle name="Обычный 3 12 32 5 2 2" xfId="16192"/>
    <cellStyle name="Обычный 3 12 32 5 2 2 2" xfId="16193"/>
    <cellStyle name="Обычный 3 12 32 5 2 3" xfId="16194"/>
    <cellStyle name="Обычный 3 12 32 5 3" xfId="16195"/>
    <cellStyle name="Обычный 3 12 32 5 3 2" xfId="16196"/>
    <cellStyle name="Обычный 3 12 32 5 4" xfId="16197"/>
    <cellStyle name="Обычный 3 12 32 6" xfId="16198"/>
    <cellStyle name="Обычный 3 12 32 6 2" xfId="16199"/>
    <cellStyle name="Обычный 3 12 32 6 2 2" xfId="16200"/>
    <cellStyle name="Обычный 3 12 32 6 3" xfId="16201"/>
    <cellStyle name="Обычный 3 12 32 7" xfId="16202"/>
    <cellStyle name="Обычный 3 12 32 7 2" xfId="16203"/>
    <cellStyle name="Обычный 3 12 32 8" xfId="16204"/>
    <cellStyle name="Обычный 3 12 33" xfId="16205"/>
    <cellStyle name="Обычный 3 12 33 2" xfId="16206"/>
    <cellStyle name="Обычный 3 12 33 2 2" xfId="16207"/>
    <cellStyle name="Обычный 3 12 33 2 2 2" xfId="16208"/>
    <cellStyle name="Обычный 3 12 33 2 2 2 2" xfId="16209"/>
    <cellStyle name="Обычный 3 12 33 2 2 2 2 2" xfId="16210"/>
    <cellStyle name="Обычный 3 12 33 2 2 2 2 2 2" xfId="16211"/>
    <cellStyle name="Обычный 3 12 33 2 2 2 2 3" xfId="16212"/>
    <cellStyle name="Обычный 3 12 33 2 2 2 3" xfId="16213"/>
    <cellStyle name="Обычный 3 12 33 2 2 2 3 2" xfId="16214"/>
    <cellStyle name="Обычный 3 12 33 2 2 2 4" xfId="16215"/>
    <cellStyle name="Обычный 3 12 33 2 2 3" xfId="16216"/>
    <cellStyle name="Обычный 3 12 33 2 2 3 2" xfId="16217"/>
    <cellStyle name="Обычный 3 12 33 2 2 3 2 2" xfId="16218"/>
    <cellStyle name="Обычный 3 12 33 2 2 3 3" xfId="16219"/>
    <cellStyle name="Обычный 3 12 33 2 2 4" xfId="16220"/>
    <cellStyle name="Обычный 3 12 33 2 2 4 2" xfId="16221"/>
    <cellStyle name="Обычный 3 12 33 2 2 5" xfId="16222"/>
    <cellStyle name="Обычный 3 12 33 2 3" xfId="16223"/>
    <cellStyle name="Обычный 3 12 33 2 3 2" xfId="16224"/>
    <cellStyle name="Обычный 3 12 33 2 3 2 2" xfId="16225"/>
    <cellStyle name="Обычный 3 12 33 2 3 2 2 2" xfId="16226"/>
    <cellStyle name="Обычный 3 12 33 2 3 2 2 2 2" xfId="16227"/>
    <cellStyle name="Обычный 3 12 33 2 3 2 2 3" xfId="16228"/>
    <cellStyle name="Обычный 3 12 33 2 3 2 3" xfId="16229"/>
    <cellStyle name="Обычный 3 12 33 2 3 2 3 2" xfId="16230"/>
    <cellStyle name="Обычный 3 12 33 2 3 2 4" xfId="16231"/>
    <cellStyle name="Обычный 3 12 33 2 3 3" xfId="16232"/>
    <cellStyle name="Обычный 3 12 33 2 3 3 2" xfId="16233"/>
    <cellStyle name="Обычный 3 12 33 2 3 3 2 2" xfId="16234"/>
    <cellStyle name="Обычный 3 12 33 2 3 3 3" xfId="16235"/>
    <cellStyle name="Обычный 3 12 33 2 3 4" xfId="16236"/>
    <cellStyle name="Обычный 3 12 33 2 3 4 2" xfId="16237"/>
    <cellStyle name="Обычный 3 12 33 2 3 5" xfId="16238"/>
    <cellStyle name="Обычный 3 12 33 2 4" xfId="16239"/>
    <cellStyle name="Обычный 3 12 33 2 4 2" xfId="16240"/>
    <cellStyle name="Обычный 3 12 33 2 4 2 2" xfId="16241"/>
    <cellStyle name="Обычный 3 12 33 2 4 2 2 2" xfId="16242"/>
    <cellStyle name="Обычный 3 12 33 2 4 2 3" xfId="16243"/>
    <cellStyle name="Обычный 3 12 33 2 4 3" xfId="16244"/>
    <cellStyle name="Обычный 3 12 33 2 4 3 2" xfId="16245"/>
    <cellStyle name="Обычный 3 12 33 2 4 4" xfId="16246"/>
    <cellStyle name="Обычный 3 12 33 2 5" xfId="16247"/>
    <cellStyle name="Обычный 3 12 33 2 5 2" xfId="16248"/>
    <cellStyle name="Обычный 3 12 33 2 5 2 2" xfId="16249"/>
    <cellStyle name="Обычный 3 12 33 2 5 3" xfId="16250"/>
    <cellStyle name="Обычный 3 12 33 2 6" xfId="16251"/>
    <cellStyle name="Обычный 3 12 33 2 6 2" xfId="16252"/>
    <cellStyle name="Обычный 3 12 33 2 7" xfId="16253"/>
    <cellStyle name="Обычный 3 12 33 3" xfId="16254"/>
    <cellStyle name="Обычный 3 12 33 3 2" xfId="16255"/>
    <cellStyle name="Обычный 3 12 33 3 2 2" xfId="16256"/>
    <cellStyle name="Обычный 3 12 33 3 2 2 2" xfId="16257"/>
    <cellStyle name="Обычный 3 12 33 3 2 2 2 2" xfId="16258"/>
    <cellStyle name="Обычный 3 12 33 3 2 2 3" xfId="16259"/>
    <cellStyle name="Обычный 3 12 33 3 2 3" xfId="16260"/>
    <cellStyle name="Обычный 3 12 33 3 2 3 2" xfId="16261"/>
    <cellStyle name="Обычный 3 12 33 3 2 4" xfId="16262"/>
    <cellStyle name="Обычный 3 12 33 3 3" xfId="16263"/>
    <cellStyle name="Обычный 3 12 33 3 3 2" xfId="16264"/>
    <cellStyle name="Обычный 3 12 33 3 3 2 2" xfId="16265"/>
    <cellStyle name="Обычный 3 12 33 3 3 3" xfId="16266"/>
    <cellStyle name="Обычный 3 12 33 3 4" xfId="16267"/>
    <cellStyle name="Обычный 3 12 33 3 4 2" xfId="16268"/>
    <cellStyle name="Обычный 3 12 33 3 5" xfId="16269"/>
    <cellStyle name="Обычный 3 12 33 4" xfId="16270"/>
    <cellStyle name="Обычный 3 12 33 4 2" xfId="16271"/>
    <cellStyle name="Обычный 3 12 33 4 2 2" xfId="16272"/>
    <cellStyle name="Обычный 3 12 33 4 2 2 2" xfId="16273"/>
    <cellStyle name="Обычный 3 12 33 4 2 2 2 2" xfId="16274"/>
    <cellStyle name="Обычный 3 12 33 4 2 2 3" xfId="16275"/>
    <cellStyle name="Обычный 3 12 33 4 2 3" xfId="16276"/>
    <cellStyle name="Обычный 3 12 33 4 2 3 2" xfId="16277"/>
    <cellStyle name="Обычный 3 12 33 4 2 4" xfId="16278"/>
    <cellStyle name="Обычный 3 12 33 4 3" xfId="16279"/>
    <cellStyle name="Обычный 3 12 33 4 3 2" xfId="16280"/>
    <cellStyle name="Обычный 3 12 33 4 3 2 2" xfId="16281"/>
    <cellStyle name="Обычный 3 12 33 4 3 3" xfId="16282"/>
    <cellStyle name="Обычный 3 12 33 4 4" xfId="16283"/>
    <cellStyle name="Обычный 3 12 33 4 4 2" xfId="16284"/>
    <cellStyle name="Обычный 3 12 33 4 5" xfId="16285"/>
    <cellStyle name="Обычный 3 12 33 5" xfId="16286"/>
    <cellStyle name="Обычный 3 12 33 5 2" xfId="16287"/>
    <cellStyle name="Обычный 3 12 33 5 2 2" xfId="16288"/>
    <cellStyle name="Обычный 3 12 33 5 2 2 2" xfId="16289"/>
    <cellStyle name="Обычный 3 12 33 5 2 3" xfId="16290"/>
    <cellStyle name="Обычный 3 12 33 5 3" xfId="16291"/>
    <cellStyle name="Обычный 3 12 33 5 3 2" xfId="16292"/>
    <cellStyle name="Обычный 3 12 33 5 4" xfId="16293"/>
    <cellStyle name="Обычный 3 12 33 6" xfId="16294"/>
    <cellStyle name="Обычный 3 12 33 6 2" xfId="16295"/>
    <cellStyle name="Обычный 3 12 33 6 2 2" xfId="16296"/>
    <cellStyle name="Обычный 3 12 33 6 3" xfId="16297"/>
    <cellStyle name="Обычный 3 12 33 7" xfId="16298"/>
    <cellStyle name="Обычный 3 12 33 7 2" xfId="16299"/>
    <cellStyle name="Обычный 3 12 33 8" xfId="16300"/>
    <cellStyle name="Обычный 3 12 34" xfId="16301"/>
    <cellStyle name="Обычный 3 12 34 2" xfId="16302"/>
    <cellStyle name="Обычный 3 12 34 2 2" xfId="16303"/>
    <cellStyle name="Обычный 3 12 34 2 2 2" xfId="16304"/>
    <cellStyle name="Обычный 3 12 34 2 2 2 2" xfId="16305"/>
    <cellStyle name="Обычный 3 12 34 2 2 2 2 2" xfId="16306"/>
    <cellStyle name="Обычный 3 12 34 2 2 2 2 2 2" xfId="16307"/>
    <cellStyle name="Обычный 3 12 34 2 2 2 2 3" xfId="16308"/>
    <cellStyle name="Обычный 3 12 34 2 2 2 3" xfId="16309"/>
    <cellStyle name="Обычный 3 12 34 2 2 2 3 2" xfId="16310"/>
    <cellStyle name="Обычный 3 12 34 2 2 2 4" xfId="16311"/>
    <cellStyle name="Обычный 3 12 34 2 2 3" xfId="16312"/>
    <cellStyle name="Обычный 3 12 34 2 2 3 2" xfId="16313"/>
    <cellStyle name="Обычный 3 12 34 2 2 3 2 2" xfId="16314"/>
    <cellStyle name="Обычный 3 12 34 2 2 3 3" xfId="16315"/>
    <cellStyle name="Обычный 3 12 34 2 2 4" xfId="16316"/>
    <cellStyle name="Обычный 3 12 34 2 2 4 2" xfId="16317"/>
    <cellStyle name="Обычный 3 12 34 2 2 5" xfId="16318"/>
    <cellStyle name="Обычный 3 12 34 2 3" xfId="16319"/>
    <cellStyle name="Обычный 3 12 34 2 3 2" xfId="16320"/>
    <cellStyle name="Обычный 3 12 34 2 3 2 2" xfId="16321"/>
    <cellStyle name="Обычный 3 12 34 2 3 2 2 2" xfId="16322"/>
    <cellStyle name="Обычный 3 12 34 2 3 2 2 2 2" xfId="16323"/>
    <cellStyle name="Обычный 3 12 34 2 3 2 2 3" xfId="16324"/>
    <cellStyle name="Обычный 3 12 34 2 3 2 3" xfId="16325"/>
    <cellStyle name="Обычный 3 12 34 2 3 2 3 2" xfId="16326"/>
    <cellStyle name="Обычный 3 12 34 2 3 2 4" xfId="16327"/>
    <cellStyle name="Обычный 3 12 34 2 3 3" xfId="16328"/>
    <cellStyle name="Обычный 3 12 34 2 3 3 2" xfId="16329"/>
    <cellStyle name="Обычный 3 12 34 2 3 3 2 2" xfId="16330"/>
    <cellStyle name="Обычный 3 12 34 2 3 3 3" xfId="16331"/>
    <cellStyle name="Обычный 3 12 34 2 3 4" xfId="16332"/>
    <cellStyle name="Обычный 3 12 34 2 3 4 2" xfId="16333"/>
    <cellStyle name="Обычный 3 12 34 2 3 5" xfId="16334"/>
    <cellStyle name="Обычный 3 12 34 2 4" xfId="16335"/>
    <cellStyle name="Обычный 3 12 34 2 4 2" xfId="16336"/>
    <cellStyle name="Обычный 3 12 34 2 4 2 2" xfId="16337"/>
    <cellStyle name="Обычный 3 12 34 2 4 2 2 2" xfId="16338"/>
    <cellStyle name="Обычный 3 12 34 2 4 2 3" xfId="16339"/>
    <cellStyle name="Обычный 3 12 34 2 4 3" xfId="16340"/>
    <cellStyle name="Обычный 3 12 34 2 4 3 2" xfId="16341"/>
    <cellStyle name="Обычный 3 12 34 2 4 4" xfId="16342"/>
    <cellStyle name="Обычный 3 12 34 2 5" xfId="16343"/>
    <cellStyle name="Обычный 3 12 34 2 5 2" xfId="16344"/>
    <cellStyle name="Обычный 3 12 34 2 5 2 2" xfId="16345"/>
    <cellStyle name="Обычный 3 12 34 2 5 3" xfId="16346"/>
    <cellStyle name="Обычный 3 12 34 2 6" xfId="16347"/>
    <cellStyle name="Обычный 3 12 34 2 6 2" xfId="16348"/>
    <cellStyle name="Обычный 3 12 34 2 7" xfId="16349"/>
    <cellStyle name="Обычный 3 12 34 3" xfId="16350"/>
    <cellStyle name="Обычный 3 12 34 3 2" xfId="16351"/>
    <cellStyle name="Обычный 3 12 34 3 2 2" xfId="16352"/>
    <cellStyle name="Обычный 3 12 34 3 2 2 2" xfId="16353"/>
    <cellStyle name="Обычный 3 12 34 3 2 2 2 2" xfId="16354"/>
    <cellStyle name="Обычный 3 12 34 3 2 2 3" xfId="16355"/>
    <cellStyle name="Обычный 3 12 34 3 2 3" xfId="16356"/>
    <cellStyle name="Обычный 3 12 34 3 2 3 2" xfId="16357"/>
    <cellStyle name="Обычный 3 12 34 3 2 4" xfId="16358"/>
    <cellStyle name="Обычный 3 12 34 3 3" xfId="16359"/>
    <cellStyle name="Обычный 3 12 34 3 3 2" xfId="16360"/>
    <cellStyle name="Обычный 3 12 34 3 3 2 2" xfId="16361"/>
    <cellStyle name="Обычный 3 12 34 3 3 3" xfId="16362"/>
    <cellStyle name="Обычный 3 12 34 3 4" xfId="16363"/>
    <cellStyle name="Обычный 3 12 34 3 4 2" xfId="16364"/>
    <cellStyle name="Обычный 3 12 34 3 5" xfId="16365"/>
    <cellStyle name="Обычный 3 12 34 4" xfId="16366"/>
    <cellStyle name="Обычный 3 12 34 4 2" xfId="16367"/>
    <cellStyle name="Обычный 3 12 34 4 2 2" xfId="16368"/>
    <cellStyle name="Обычный 3 12 34 4 2 2 2" xfId="16369"/>
    <cellStyle name="Обычный 3 12 34 4 2 2 2 2" xfId="16370"/>
    <cellStyle name="Обычный 3 12 34 4 2 2 3" xfId="16371"/>
    <cellStyle name="Обычный 3 12 34 4 2 3" xfId="16372"/>
    <cellStyle name="Обычный 3 12 34 4 2 3 2" xfId="16373"/>
    <cellStyle name="Обычный 3 12 34 4 2 4" xfId="16374"/>
    <cellStyle name="Обычный 3 12 34 4 3" xfId="16375"/>
    <cellStyle name="Обычный 3 12 34 4 3 2" xfId="16376"/>
    <cellStyle name="Обычный 3 12 34 4 3 2 2" xfId="16377"/>
    <cellStyle name="Обычный 3 12 34 4 3 3" xfId="16378"/>
    <cellStyle name="Обычный 3 12 34 4 4" xfId="16379"/>
    <cellStyle name="Обычный 3 12 34 4 4 2" xfId="16380"/>
    <cellStyle name="Обычный 3 12 34 4 5" xfId="16381"/>
    <cellStyle name="Обычный 3 12 34 5" xfId="16382"/>
    <cellStyle name="Обычный 3 12 34 5 2" xfId="16383"/>
    <cellStyle name="Обычный 3 12 34 5 2 2" xfId="16384"/>
    <cellStyle name="Обычный 3 12 34 5 2 2 2" xfId="16385"/>
    <cellStyle name="Обычный 3 12 34 5 2 3" xfId="16386"/>
    <cellStyle name="Обычный 3 12 34 5 3" xfId="16387"/>
    <cellStyle name="Обычный 3 12 34 5 3 2" xfId="16388"/>
    <cellStyle name="Обычный 3 12 34 5 4" xfId="16389"/>
    <cellStyle name="Обычный 3 12 34 6" xfId="16390"/>
    <cellStyle name="Обычный 3 12 34 6 2" xfId="16391"/>
    <cellStyle name="Обычный 3 12 34 6 2 2" xfId="16392"/>
    <cellStyle name="Обычный 3 12 34 6 3" xfId="16393"/>
    <cellStyle name="Обычный 3 12 34 7" xfId="16394"/>
    <cellStyle name="Обычный 3 12 34 7 2" xfId="16395"/>
    <cellStyle name="Обычный 3 12 34 8" xfId="16396"/>
    <cellStyle name="Обычный 3 12 35" xfId="16397"/>
    <cellStyle name="Обычный 3 12 35 2" xfId="16398"/>
    <cellStyle name="Обычный 3 12 35 2 2" xfId="16399"/>
    <cellStyle name="Обычный 3 12 35 2 2 2" xfId="16400"/>
    <cellStyle name="Обычный 3 12 35 2 2 2 2" xfId="16401"/>
    <cellStyle name="Обычный 3 12 35 2 2 2 2 2" xfId="16402"/>
    <cellStyle name="Обычный 3 12 35 2 2 2 2 2 2" xfId="16403"/>
    <cellStyle name="Обычный 3 12 35 2 2 2 2 3" xfId="16404"/>
    <cellStyle name="Обычный 3 12 35 2 2 2 3" xfId="16405"/>
    <cellStyle name="Обычный 3 12 35 2 2 2 3 2" xfId="16406"/>
    <cellStyle name="Обычный 3 12 35 2 2 2 4" xfId="16407"/>
    <cellStyle name="Обычный 3 12 35 2 2 3" xfId="16408"/>
    <cellStyle name="Обычный 3 12 35 2 2 3 2" xfId="16409"/>
    <cellStyle name="Обычный 3 12 35 2 2 3 2 2" xfId="16410"/>
    <cellStyle name="Обычный 3 12 35 2 2 3 3" xfId="16411"/>
    <cellStyle name="Обычный 3 12 35 2 2 4" xfId="16412"/>
    <cellStyle name="Обычный 3 12 35 2 2 4 2" xfId="16413"/>
    <cellStyle name="Обычный 3 12 35 2 2 5" xfId="16414"/>
    <cellStyle name="Обычный 3 12 35 2 3" xfId="16415"/>
    <cellStyle name="Обычный 3 12 35 2 3 2" xfId="16416"/>
    <cellStyle name="Обычный 3 12 35 2 3 2 2" xfId="16417"/>
    <cellStyle name="Обычный 3 12 35 2 3 2 2 2" xfId="16418"/>
    <cellStyle name="Обычный 3 12 35 2 3 2 2 2 2" xfId="16419"/>
    <cellStyle name="Обычный 3 12 35 2 3 2 2 3" xfId="16420"/>
    <cellStyle name="Обычный 3 12 35 2 3 2 3" xfId="16421"/>
    <cellStyle name="Обычный 3 12 35 2 3 2 3 2" xfId="16422"/>
    <cellStyle name="Обычный 3 12 35 2 3 2 4" xfId="16423"/>
    <cellStyle name="Обычный 3 12 35 2 3 3" xfId="16424"/>
    <cellStyle name="Обычный 3 12 35 2 3 3 2" xfId="16425"/>
    <cellStyle name="Обычный 3 12 35 2 3 3 2 2" xfId="16426"/>
    <cellStyle name="Обычный 3 12 35 2 3 3 3" xfId="16427"/>
    <cellStyle name="Обычный 3 12 35 2 3 4" xfId="16428"/>
    <cellStyle name="Обычный 3 12 35 2 3 4 2" xfId="16429"/>
    <cellStyle name="Обычный 3 12 35 2 3 5" xfId="16430"/>
    <cellStyle name="Обычный 3 12 35 2 4" xfId="16431"/>
    <cellStyle name="Обычный 3 12 35 2 4 2" xfId="16432"/>
    <cellStyle name="Обычный 3 12 35 2 4 2 2" xfId="16433"/>
    <cellStyle name="Обычный 3 12 35 2 4 2 2 2" xfId="16434"/>
    <cellStyle name="Обычный 3 12 35 2 4 2 3" xfId="16435"/>
    <cellStyle name="Обычный 3 12 35 2 4 3" xfId="16436"/>
    <cellStyle name="Обычный 3 12 35 2 4 3 2" xfId="16437"/>
    <cellStyle name="Обычный 3 12 35 2 4 4" xfId="16438"/>
    <cellStyle name="Обычный 3 12 35 2 5" xfId="16439"/>
    <cellStyle name="Обычный 3 12 35 2 5 2" xfId="16440"/>
    <cellStyle name="Обычный 3 12 35 2 5 2 2" xfId="16441"/>
    <cellStyle name="Обычный 3 12 35 2 5 3" xfId="16442"/>
    <cellStyle name="Обычный 3 12 35 2 6" xfId="16443"/>
    <cellStyle name="Обычный 3 12 35 2 6 2" xfId="16444"/>
    <cellStyle name="Обычный 3 12 35 2 7" xfId="16445"/>
    <cellStyle name="Обычный 3 12 35 3" xfId="16446"/>
    <cellStyle name="Обычный 3 12 35 3 2" xfId="16447"/>
    <cellStyle name="Обычный 3 12 35 3 2 2" xfId="16448"/>
    <cellStyle name="Обычный 3 12 35 3 2 2 2" xfId="16449"/>
    <cellStyle name="Обычный 3 12 35 3 2 2 2 2" xfId="16450"/>
    <cellStyle name="Обычный 3 12 35 3 2 2 3" xfId="16451"/>
    <cellStyle name="Обычный 3 12 35 3 2 3" xfId="16452"/>
    <cellStyle name="Обычный 3 12 35 3 2 3 2" xfId="16453"/>
    <cellStyle name="Обычный 3 12 35 3 2 4" xfId="16454"/>
    <cellStyle name="Обычный 3 12 35 3 3" xfId="16455"/>
    <cellStyle name="Обычный 3 12 35 3 3 2" xfId="16456"/>
    <cellStyle name="Обычный 3 12 35 3 3 2 2" xfId="16457"/>
    <cellStyle name="Обычный 3 12 35 3 3 3" xfId="16458"/>
    <cellStyle name="Обычный 3 12 35 3 4" xfId="16459"/>
    <cellStyle name="Обычный 3 12 35 3 4 2" xfId="16460"/>
    <cellStyle name="Обычный 3 12 35 3 5" xfId="16461"/>
    <cellStyle name="Обычный 3 12 35 4" xfId="16462"/>
    <cellStyle name="Обычный 3 12 35 4 2" xfId="16463"/>
    <cellStyle name="Обычный 3 12 35 4 2 2" xfId="16464"/>
    <cellStyle name="Обычный 3 12 35 4 2 2 2" xfId="16465"/>
    <cellStyle name="Обычный 3 12 35 4 2 2 2 2" xfId="16466"/>
    <cellStyle name="Обычный 3 12 35 4 2 2 3" xfId="16467"/>
    <cellStyle name="Обычный 3 12 35 4 2 3" xfId="16468"/>
    <cellStyle name="Обычный 3 12 35 4 2 3 2" xfId="16469"/>
    <cellStyle name="Обычный 3 12 35 4 2 4" xfId="16470"/>
    <cellStyle name="Обычный 3 12 35 4 3" xfId="16471"/>
    <cellStyle name="Обычный 3 12 35 4 3 2" xfId="16472"/>
    <cellStyle name="Обычный 3 12 35 4 3 2 2" xfId="16473"/>
    <cellStyle name="Обычный 3 12 35 4 3 3" xfId="16474"/>
    <cellStyle name="Обычный 3 12 35 4 4" xfId="16475"/>
    <cellStyle name="Обычный 3 12 35 4 4 2" xfId="16476"/>
    <cellStyle name="Обычный 3 12 35 4 5" xfId="16477"/>
    <cellStyle name="Обычный 3 12 35 5" xfId="16478"/>
    <cellStyle name="Обычный 3 12 35 5 2" xfId="16479"/>
    <cellStyle name="Обычный 3 12 35 5 2 2" xfId="16480"/>
    <cellStyle name="Обычный 3 12 35 5 2 2 2" xfId="16481"/>
    <cellStyle name="Обычный 3 12 35 5 2 3" xfId="16482"/>
    <cellStyle name="Обычный 3 12 35 5 3" xfId="16483"/>
    <cellStyle name="Обычный 3 12 35 5 3 2" xfId="16484"/>
    <cellStyle name="Обычный 3 12 35 5 4" xfId="16485"/>
    <cellStyle name="Обычный 3 12 35 6" xfId="16486"/>
    <cellStyle name="Обычный 3 12 35 6 2" xfId="16487"/>
    <cellStyle name="Обычный 3 12 35 6 2 2" xfId="16488"/>
    <cellStyle name="Обычный 3 12 35 6 3" xfId="16489"/>
    <cellStyle name="Обычный 3 12 35 7" xfId="16490"/>
    <cellStyle name="Обычный 3 12 35 7 2" xfId="16491"/>
    <cellStyle name="Обычный 3 12 35 8" xfId="16492"/>
    <cellStyle name="Обычный 3 12 36" xfId="16493"/>
    <cellStyle name="Обычный 3 12 36 2" xfId="16494"/>
    <cellStyle name="Обычный 3 12 36 2 2" xfId="16495"/>
    <cellStyle name="Обычный 3 12 36 2 2 2" xfId="16496"/>
    <cellStyle name="Обычный 3 12 36 2 2 2 2" xfId="16497"/>
    <cellStyle name="Обычный 3 12 36 2 2 2 2 2" xfId="16498"/>
    <cellStyle name="Обычный 3 12 36 2 2 2 2 2 2" xfId="16499"/>
    <cellStyle name="Обычный 3 12 36 2 2 2 2 3" xfId="16500"/>
    <cellStyle name="Обычный 3 12 36 2 2 2 3" xfId="16501"/>
    <cellStyle name="Обычный 3 12 36 2 2 2 3 2" xfId="16502"/>
    <cellStyle name="Обычный 3 12 36 2 2 2 4" xfId="16503"/>
    <cellStyle name="Обычный 3 12 36 2 2 3" xfId="16504"/>
    <cellStyle name="Обычный 3 12 36 2 2 3 2" xfId="16505"/>
    <cellStyle name="Обычный 3 12 36 2 2 3 2 2" xfId="16506"/>
    <cellStyle name="Обычный 3 12 36 2 2 3 3" xfId="16507"/>
    <cellStyle name="Обычный 3 12 36 2 2 4" xfId="16508"/>
    <cellStyle name="Обычный 3 12 36 2 2 4 2" xfId="16509"/>
    <cellStyle name="Обычный 3 12 36 2 2 5" xfId="16510"/>
    <cellStyle name="Обычный 3 12 36 2 3" xfId="16511"/>
    <cellStyle name="Обычный 3 12 36 2 3 2" xfId="16512"/>
    <cellStyle name="Обычный 3 12 36 2 3 2 2" xfId="16513"/>
    <cellStyle name="Обычный 3 12 36 2 3 2 2 2" xfId="16514"/>
    <cellStyle name="Обычный 3 12 36 2 3 2 2 2 2" xfId="16515"/>
    <cellStyle name="Обычный 3 12 36 2 3 2 2 3" xfId="16516"/>
    <cellStyle name="Обычный 3 12 36 2 3 2 3" xfId="16517"/>
    <cellStyle name="Обычный 3 12 36 2 3 2 3 2" xfId="16518"/>
    <cellStyle name="Обычный 3 12 36 2 3 2 4" xfId="16519"/>
    <cellStyle name="Обычный 3 12 36 2 3 3" xfId="16520"/>
    <cellStyle name="Обычный 3 12 36 2 3 3 2" xfId="16521"/>
    <cellStyle name="Обычный 3 12 36 2 3 3 2 2" xfId="16522"/>
    <cellStyle name="Обычный 3 12 36 2 3 3 3" xfId="16523"/>
    <cellStyle name="Обычный 3 12 36 2 3 4" xfId="16524"/>
    <cellStyle name="Обычный 3 12 36 2 3 4 2" xfId="16525"/>
    <cellStyle name="Обычный 3 12 36 2 3 5" xfId="16526"/>
    <cellStyle name="Обычный 3 12 36 2 4" xfId="16527"/>
    <cellStyle name="Обычный 3 12 36 2 4 2" xfId="16528"/>
    <cellStyle name="Обычный 3 12 36 2 4 2 2" xfId="16529"/>
    <cellStyle name="Обычный 3 12 36 2 4 2 2 2" xfId="16530"/>
    <cellStyle name="Обычный 3 12 36 2 4 2 3" xfId="16531"/>
    <cellStyle name="Обычный 3 12 36 2 4 3" xfId="16532"/>
    <cellStyle name="Обычный 3 12 36 2 4 3 2" xfId="16533"/>
    <cellStyle name="Обычный 3 12 36 2 4 4" xfId="16534"/>
    <cellStyle name="Обычный 3 12 36 2 5" xfId="16535"/>
    <cellStyle name="Обычный 3 12 36 2 5 2" xfId="16536"/>
    <cellStyle name="Обычный 3 12 36 2 5 2 2" xfId="16537"/>
    <cellStyle name="Обычный 3 12 36 2 5 3" xfId="16538"/>
    <cellStyle name="Обычный 3 12 36 2 6" xfId="16539"/>
    <cellStyle name="Обычный 3 12 36 2 6 2" xfId="16540"/>
    <cellStyle name="Обычный 3 12 36 2 7" xfId="16541"/>
    <cellStyle name="Обычный 3 12 36 3" xfId="16542"/>
    <cellStyle name="Обычный 3 12 36 3 2" xfId="16543"/>
    <cellStyle name="Обычный 3 12 36 3 2 2" xfId="16544"/>
    <cellStyle name="Обычный 3 12 36 3 2 2 2" xfId="16545"/>
    <cellStyle name="Обычный 3 12 36 3 2 2 2 2" xfId="16546"/>
    <cellStyle name="Обычный 3 12 36 3 2 2 3" xfId="16547"/>
    <cellStyle name="Обычный 3 12 36 3 2 3" xfId="16548"/>
    <cellStyle name="Обычный 3 12 36 3 2 3 2" xfId="16549"/>
    <cellStyle name="Обычный 3 12 36 3 2 4" xfId="16550"/>
    <cellStyle name="Обычный 3 12 36 3 3" xfId="16551"/>
    <cellStyle name="Обычный 3 12 36 3 3 2" xfId="16552"/>
    <cellStyle name="Обычный 3 12 36 3 3 2 2" xfId="16553"/>
    <cellStyle name="Обычный 3 12 36 3 3 3" xfId="16554"/>
    <cellStyle name="Обычный 3 12 36 3 4" xfId="16555"/>
    <cellStyle name="Обычный 3 12 36 3 4 2" xfId="16556"/>
    <cellStyle name="Обычный 3 12 36 3 5" xfId="16557"/>
    <cellStyle name="Обычный 3 12 36 4" xfId="16558"/>
    <cellStyle name="Обычный 3 12 36 4 2" xfId="16559"/>
    <cellStyle name="Обычный 3 12 36 4 2 2" xfId="16560"/>
    <cellStyle name="Обычный 3 12 36 4 2 2 2" xfId="16561"/>
    <cellStyle name="Обычный 3 12 36 4 2 2 2 2" xfId="16562"/>
    <cellStyle name="Обычный 3 12 36 4 2 2 3" xfId="16563"/>
    <cellStyle name="Обычный 3 12 36 4 2 3" xfId="16564"/>
    <cellStyle name="Обычный 3 12 36 4 2 3 2" xfId="16565"/>
    <cellStyle name="Обычный 3 12 36 4 2 4" xfId="16566"/>
    <cellStyle name="Обычный 3 12 36 4 3" xfId="16567"/>
    <cellStyle name="Обычный 3 12 36 4 3 2" xfId="16568"/>
    <cellStyle name="Обычный 3 12 36 4 3 2 2" xfId="16569"/>
    <cellStyle name="Обычный 3 12 36 4 3 3" xfId="16570"/>
    <cellStyle name="Обычный 3 12 36 4 4" xfId="16571"/>
    <cellStyle name="Обычный 3 12 36 4 4 2" xfId="16572"/>
    <cellStyle name="Обычный 3 12 36 4 5" xfId="16573"/>
    <cellStyle name="Обычный 3 12 36 5" xfId="16574"/>
    <cellStyle name="Обычный 3 12 36 5 2" xfId="16575"/>
    <cellStyle name="Обычный 3 12 36 5 2 2" xfId="16576"/>
    <cellStyle name="Обычный 3 12 36 5 2 2 2" xfId="16577"/>
    <cellStyle name="Обычный 3 12 36 5 2 3" xfId="16578"/>
    <cellStyle name="Обычный 3 12 36 5 3" xfId="16579"/>
    <cellStyle name="Обычный 3 12 36 5 3 2" xfId="16580"/>
    <cellStyle name="Обычный 3 12 36 5 4" xfId="16581"/>
    <cellStyle name="Обычный 3 12 36 6" xfId="16582"/>
    <cellStyle name="Обычный 3 12 36 6 2" xfId="16583"/>
    <cellStyle name="Обычный 3 12 36 6 2 2" xfId="16584"/>
    <cellStyle name="Обычный 3 12 36 6 3" xfId="16585"/>
    <cellStyle name="Обычный 3 12 36 7" xfId="16586"/>
    <cellStyle name="Обычный 3 12 36 7 2" xfId="16587"/>
    <cellStyle name="Обычный 3 12 36 8" xfId="16588"/>
    <cellStyle name="Обычный 3 12 37" xfId="16589"/>
    <cellStyle name="Обычный 3 12 37 2" xfId="16590"/>
    <cellStyle name="Обычный 3 12 37 2 2" xfId="16591"/>
    <cellStyle name="Обычный 3 12 37 2 2 2" xfId="16592"/>
    <cellStyle name="Обычный 3 12 37 2 2 2 2" xfId="16593"/>
    <cellStyle name="Обычный 3 12 37 2 2 2 2 2" xfId="16594"/>
    <cellStyle name="Обычный 3 12 37 2 2 2 2 2 2" xfId="16595"/>
    <cellStyle name="Обычный 3 12 37 2 2 2 2 3" xfId="16596"/>
    <cellStyle name="Обычный 3 12 37 2 2 2 3" xfId="16597"/>
    <cellStyle name="Обычный 3 12 37 2 2 2 3 2" xfId="16598"/>
    <cellStyle name="Обычный 3 12 37 2 2 2 4" xfId="16599"/>
    <cellStyle name="Обычный 3 12 37 2 2 3" xfId="16600"/>
    <cellStyle name="Обычный 3 12 37 2 2 3 2" xfId="16601"/>
    <cellStyle name="Обычный 3 12 37 2 2 3 2 2" xfId="16602"/>
    <cellStyle name="Обычный 3 12 37 2 2 3 3" xfId="16603"/>
    <cellStyle name="Обычный 3 12 37 2 2 4" xfId="16604"/>
    <cellStyle name="Обычный 3 12 37 2 2 4 2" xfId="16605"/>
    <cellStyle name="Обычный 3 12 37 2 2 5" xfId="16606"/>
    <cellStyle name="Обычный 3 12 37 2 3" xfId="16607"/>
    <cellStyle name="Обычный 3 12 37 2 3 2" xfId="16608"/>
    <cellStyle name="Обычный 3 12 37 2 3 2 2" xfId="16609"/>
    <cellStyle name="Обычный 3 12 37 2 3 2 2 2" xfId="16610"/>
    <cellStyle name="Обычный 3 12 37 2 3 2 2 2 2" xfId="16611"/>
    <cellStyle name="Обычный 3 12 37 2 3 2 2 3" xfId="16612"/>
    <cellStyle name="Обычный 3 12 37 2 3 2 3" xfId="16613"/>
    <cellStyle name="Обычный 3 12 37 2 3 2 3 2" xfId="16614"/>
    <cellStyle name="Обычный 3 12 37 2 3 2 4" xfId="16615"/>
    <cellStyle name="Обычный 3 12 37 2 3 3" xfId="16616"/>
    <cellStyle name="Обычный 3 12 37 2 3 3 2" xfId="16617"/>
    <cellStyle name="Обычный 3 12 37 2 3 3 2 2" xfId="16618"/>
    <cellStyle name="Обычный 3 12 37 2 3 3 3" xfId="16619"/>
    <cellStyle name="Обычный 3 12 37 2 3 4" xfId="16620"/>
    <cellStyle name="Обычный 3 12 37 2 3 4 2" xfId="16621"/>
    <cellStyle name="Обычный 3 12 37 2 3 5" xfId="16622"/>
    <cellStyle name="Обычный 3 12 37 2 4" xfId="16623"/>
    <cellStyle name="Обычный 3 12 37 2 4 2" xfId="16624"/>
    <cellStyle name="Обычный 3 12 37 2 4 2 2" xfId="16625"/>
    <cellStyle name="Обычный 3 12 37 2 4 2 2 2" xfId="16626"/>
    <cellStyle name="Обычный 3 12 37 2 4 2 3" xfId="16627"/>
    <cellStyle name="Обычный 3 12 37 2 4 3" xfId="16628"/>
    <cellStyle name="Обычный 3 12 37 2 4 3 2" xfId="16629"/>
    <cellStyle name="Обычный 3 12 37 2 4 4" xfId="16630"/>
    <cellStyle name="Обычный 3 12 37 2 5" xfId="16631"/>
    <cellStyle name="Обычный 3 12 37 2 5 2" xfId="16632"/>
    <cellStyle name="Обычный 3 12 37 2 5 2 2" xfId="16633"/>
    <cellStyle name="Обычный 3 12 37 2 5 3" xfId="16634"/>
    <cellStyle name="Обычный 3 12 37 2 6" xfId="16635"/>
    <cellStyle name="Обычный 3 12 37 2 6 2" xfId="16636"/>
    <cellStyle name="Обычный 3 12 37 2 7" xfId="16637"/>
    <cellStyle name="Обычный 3 12 37 3" xfId="16638"/>
    <cellStyle name="Обычный 3 12 37 3 2" xfId="16639"/>
    <cellStyle name="Обычный 3 12 37 3 2 2" xfId="16640"/>
    <cellStyle name="Обычный 3 12 37 3 2 2 2" xfId="16641"/>
    <cellStyle name="Обычный 3 12 37 3 2 2 2 2" xfId="16642"/>
    <cellStyle name="Обычный 3 12 37 3 2 2 3" xfId="16643"/>
    <cellStyle name="Обычный 3 12 37 3 2 3" xfId="16644"/>
    <cellStyle name="Обычный 3 12 37 3 2 3 2" xfId="16645"/>
    <cellStyle name="Обычный 3 12 37 3 2 4" xfId="16646"/>
    <cellStyle name="Обычный 3 12 37 3 3" xfId="16647"/>
    <cellStyle name="Обычный 3 12 37 3 3 2" xfId="16648"/>
    <cellStyle name="Обычный 3 12 37 3 3 2 2" xfId="16649"/>
    <cellStyle name="Обычный 3 12 37 3 3 3" xfId="16650"/>
    <cellStyle name="Обычный 3 12 37 3 4" xfId="16651"/>
    <cellStyle name="Обычный 3 12 37 3 4 2" xfId="16652"/>
    <cellStyle name="Обычный 3 12 37 3 5" xfId="16653"/>
    <cellStyle name="Обычный 3 12 37 4" xfId="16654"/>
    <cellStyle name="Обычный 3 12 37 4 2" xfId="16655"/>
    <cellStyle name="Обычный 3 12 37 4 2 2" xfId="16656"/>
    <cellStyle name="Обычный 3 12 37 4 2 2 2" xfId="16657"/>
    <cellStyle name="Обычный 3 12 37 4 2 2 2 2" xfId="16658"/>
    <cellStyle name="Обычный 3 12 37 4 2 2 3" xfId="16659"/>
    <cellStyle name="Обычный 3 12 37 4 2 3" xfId="16660"/>
    <cellStyle name="Обычный 3 12 37 4 2 3 2" xfId="16661"/>
    <cellStyle name="Обычный 3 12 37 4 2 4" xfId="16662"/>
    <cellStyle name="Обычный 3 12 37 4 3" xfId="16663"/>
    <cellStyle name="Обычный 3 12 37 4 3 2" xfId="16664"/>
    <cellStyle name="Обычный 3 12 37 4 3 2 2" xfId="16665"/>
    <cellStyle name="Обычный 3 12 37 4 3 3" xfId="16666"/>
    <cellStyle name="Обычный 3 12 37 4 4" xfId="16667"/>
    <cellStyle name="Обычный 3 12 37 4 4 2" xfId="16668"/>
    <cellStyle name="Обычный 3 12 37 4 5" xfId="16669"/>
    <cellStyle name="Обычный 3 12 37 5" xfId="16670"/>
    <cellStyle name="Обычный 3 12 37 5 2" xfId="16671"/>
    <cellStyle name="Обычный 3 12 37 5 2 2" xfId="16672"/>
    <cellStyle name="Обычный 3 12 37 5 2 2 2" xfId="16673"/>
    <cellStyle name="Обычный 3 12 37 5 2 3" xfId="16674"/>
    <cellStyle name="Обычный 3 12 37 5 3" xfId="16675"/>
    <cellStyle name="Обычный 3 12 37 5 3 2" xfId="16676"/>
    <cellStyle name="Обычный 3 12 37 5 4" xfId="16677"/>
    <cellStyle name="Обычный 3 12 37 6" xfId="16678"/>
    <cellStyle name="Обычный 3 12 37 6 2" xfId="16679"/>
    <cellStyle name="Обычный 3 12 37 6 2 2" xfId="16680"/>
    <cellStyle name="Обычный 3 12 37 6 3" xfId="16681"/>
    <cellStyle name="Обычный 3 12 37 7" xfId="16682"/>
    <cellStyle name="Обычный 3 12 37 7 2" xfId="16683"/>
    <cellStyle name="Обычный 3 12 37 8" xfId="16684"/>
    <cellStyle name="Обычный 3 12 38" xfId="16685"/>
    <cellStyle name="Обычный 3 12 38 2" xfId="16686"/>
    <cellStyle name="Обычный 3 12 38 2 2" xfId="16687"/>
    <cellStyle name="Обычный 3 12 38 2 2 2" xfId="16688"/>
    <cellStyle name="Обычный 3 12 38 2 2 2 2" xfId="16689"/>
    <cellStyle name="Обычный 3 12 38 2 2 2 2 2" xfId="16690"/>
    <cellStyle name="Обычный 3 12 38 2 2 2 2 2 2" xfId="16691"/>
    <cellStyle name="Обычный 3 12 38 2 2 2 2 3" xfId="16692"/>
    <cellStyle name="Обычный 3 12 38 2 2 2 3" xfId="16693"/>
    <cellStyle name="Обычный 3 12 38 2 2 2 3 2" xfId="16694"/>
    <cellStyle name="Обычный 3 12 38 2 2 2 4" xfId="16695"/>
    <cellStyle name="Обычный 3 12 38 2 2 3" xfId="16696"/>
    <cellStyle name="Обычный 3 12 38 2 2 3 2" xfId="16697"/>
    <cellStyle name="Обычный 3 12 38 2 2 3 2 2" xfId="16698"/>
    <cellStyle name="Обычный 3 12 38 2 2 3 3" xfId="16699"/>
    <cellStyle name="Обычный 3 12 38 2 2 4" xfId="16700"/>
    <cellStyle name="Обычный 3 12 38 2 2 4 2" xfId="16701"/>
    <cellStyle name="Обычный 3 12 38 2 2 5" xfId="16702"/>
    <cellStyle name="Обычный 3 12 38 2 3" xfId="16703"/>
    <cellStyle name="Обычный 3 12 38 2 3 2" xfId="16704"/>
    <cellStyle name="Обычный 3 12 38 2 3 2 2" xfId="16705"/>
    <cellStyle name="Обычный 3 12 38 2 3 2 2 2" xfId="16706"/>
    <cellStyle name="Обычный 3 12 38 2 3 2 2 2 2" xfId="16707"/>
    <cellStyle name="Обычный 3 12 38 2 3 2 2 3" xfId="16708"/>
    <cellStyle name="Обычный 3 12 38 2 3 2 3" xfId="16709"/>
    <cellStyle name="Обычный 3 12 38 2 3 2 3 2" xfId="16710"/>
    <cellStyle name="Обычный 3 12 38 2 3 2 4" xfId="16711"/>
    <cellStyle name="Обычный 3 12 38 2 3 3" xfId="16712"/>
    <cellStyle name="Обычный 3 12 38 2 3 3 2" xfId="16713"/>
    <cellStyle name="Обычный 3 12 38 2 3 3 2 2" xfId="16714"/>
    <cellStyle name="Обычный 3 12 38 2 3 3 3" xfId="16715"/>
    <cellStyle name="Обычный 3 12 38 2 3 4" xfId="16716"/>
    <cellStyle name="Обычный 3 12 38 2 3 4 2" xfId="16717"/>
    <cellStyle name="Обычный 3 12 38 2 3 5" xfId="16718"/>
    <cellStyle name="Обычный 3 12 38 2 4" xfId="16719"/>
    <cellStyle name="Обычный 3 12 38 2 4 2" xfId="16720"/>
    <cellStyle name="Обычный 3 12 38 2 4 2 2" xfId="16721"/>
    <cellStyle name="Обычный 3 12 38 2 4 2 2 2" xfId="16722"/>
    <cellStyle name="Обычный 3 12 38 2 4 2 3" xfId="16723"/>
    <cellStyle name="Обычный 3 12 38 2 4 3" xfId="16724"/>
    <cellStyle name="Обычный 3 12 38 2 4 3 2" xfId="16725"/>
    <cellStyle name="Обычный 3 12 38 2 4 4" xfId="16726"/>
    <cellStyle name="Обычный 3 12 38 2 5" xfId="16727"/>
    <cellStyle name="Обычный 3 12 38 2 5 2" xfId="16728"/>
    <cellStyle name="Обычный 3 12 38 2 5 2 2" xfId="16729"/>
    <cellStyle name="Обычный 3 12 38 2 5 3" xfId="16730"/>
    <cellStyle name="Обычный 3 12 38 2 6" xfId="16731"/>
    <cellStyle name="Обычный 3 12 38 2 6 2" xfId="16732"/>
    <cellStyle name="Обычный 3 12 38 2 7" xfId="16733"/>
    <cellStyle name="Обычный 3 12 38 3" xfId="16734"/>
    <cellStyle name="Обычный 3 12 38 3 2" xfId="16735"/>
    <cellStyle name="Обычный 3 12 38 3 2 2" xfId="16736"/>
    <cellStyle name="Обычный 3 12 38 3 2 2 2" xfId="16737"/>
    <cellStyle name="Обычный 3 12 38 3 2 2 2 2" xfId="16738"/>
    <cellStyle name="Обычный 3 12 38 3 2 2 3" xfId="16739"/>
    <cellStyle name="Обычный 3 12 38 3 2 3" xfId="16740"/>
    <cellStyle name="Обычный 3 12 38 3 2 3 2" xfId="16741"/>
    <cellStyle name="Обычный 3 12 38 3 2 4" xfId="16742"/>
    <cellStyle name="Обычный 3 12 38 3 3" xfId="16743"/>
    <cellStyle name="Обычный 3 12 38 3 3 2" xfId="16744"/>
    <cellStyle name="Обычный 3 12 38 3 3 2 2" xfId="16745"/>
    <cellStyle name="Обычный 3 12 38 3 3 3" xfId="16746"/>
    <cellStyle name="Обычный 3 12 38 3 4" xfId="16747"/>
    <cellStyle name="Обычный 3 12 38 3 4 2" xfId="16748"/>
    <cellStyle name="Обычный 3 12 38 3 5" xfId="16749"/>
    <cellStyle name="Обычный 3 12 38 4" xfId="16750"/>
    <cellStyle name="Обычный 3 12 38 4 2" xfId="16751"/>
    <cellStyle name="Обычный 3 12 38 4 2 2" xfId="16752"/>
    <cellStyle name="Обычный 3 12 38 4 2 2 2" xfId="16753"/>
    <cellStyle name="Обычный 3 12 38 4 2 2 2 2" xfId="16754"/>
    <cellStyle name="Обычный 3 12 38 4 2 2 3" xfId="16755"/>
    <cellStyle name="Обычный 3 12 38 4 2 3" xfId="16756"/>
    <cellStyle name="Обычный 3 12 38 4 2 3 2" xfId="16757"/>
    <cellStyle name="Обычный 3 12 38 4 2 4" xfId="16758"/>
    <cellStyle name="Обычный 3 12 38 4 3" xfId="16759"/>
    <cellStyle name="Обычный 3 12 38 4 3 2" xfId="16760"/>
    <cellStyle name="Обычный 3 12 38 4 3 2 2" xfId="16761"/>
    <cellStyle name="Обычный 3 12 38 4 3 3" xfId="16762"/>
    <cellStyle name="Обычный 3 12 38 4 4" xfId="16763"/>
    <cellStyle name="Обычный 3 12 38 4 4 2" xfId="16764"/>
    <cellStyle name="Обычный 3 12 38 4 5" xfId="16765"/>
    <cellStyle name="Обычный 3 12 38 5" xfId="16766"/>
    <cellStyle name="Обычный 3 12 38 5 2" xfId="16767"/>
    <cellStyle name="Обычный 3 12 38 5 2 2" xfId="16768"/>
    <cellStyle name="Обычный 3 12 38 5 2 2 2" xfId="16769"/>
    <cellStyle name="Обычный 3 12 38 5 2 3" xfId="16770"/>
    <cellStyle name="Обычный 3 12 38 5 3" xfId="16771"/>
    <cellStyle name="Обычный 3 12 38 5 3 2" xfId="16772"/>
    <cellStyle name="Обычный 3 12 38 5 4" xfId="16773"/>
    <cellStyle name="Обычный 3 12 38 6" xfId="16774"/>
    <cellStyle name="Обычный 3 12 38 6 2" xfId="16775"/>
    <cellStyle name="Обычный 3 12 38 6 2 2" xfId="16776"/>
    <cellStyle name="Обычный 3 12 38 6 3" xfId="16777"/>
    <cellStyle name="Обычный 3 12 38 7" xfId="16778"/>
    <cellStyle name="Обычный 3 12 38 7 2" xfId="16779"/>
    <cellStyle name="Обычный 3 12 38 8" xfId="16780"/>
    <cellStyle name="Обычный 3 12 39" xfId="16781"/>
    <cellStyle name="Обычный 3 12 39 2" xfId="16782"/>
    <cellStyle name="Обычный 3 12 39 2 2" xfId="16783"/>
    <cellStyle name="Обычный 3 12 39 2 2 2" xfId="16784"/>
    <cellStyle name="Обычный 3 12 39 2 2 2 2" xfId="16785"/>
    <cellStyle name="Обычный 3 12 39 2 2 2 2 2" xfId="16786"/>
    <cellStyle name="Обычный 3 12 39 2 2 2 2 2 2" xfId="16787"/>
    <cellStyle name="Обычный 3 12 39 2 2 2 2 3" xfId="16788"/>
    <cellStyle name="Обычный 3 12 39 2 2 2 3" xfId="16789"/>
    <cellStyle name="Обычный 3 12 39 2 2 2 3 2" xfId="16790"/>
    <cellStyle name="Обычный 3 12 39 2 2 2 4" xfId="16791"/>
    <cellStyle name="Обычный 3 12 39 2 2 3" xfId="16792"/>
    <cellStyle name="Обычный 3 12 39 2 2 3 2" xfId="16793"/>
    <cellStyle name="Обычный 3 12 39 2 2 3 2 2" xfId="16794"/>
    <cellStyle name="Обычный 3 12 39 2 2 3 3" xfId="16795"/>
    <cellStyle name="Обычный 3 12 39 2 2 4" xfId="16796"/>
    <cellStyle name="Обычный 3 12 39 2 2 4 2" xfId="16797"/>
    <cellStyle name="Обычный 3 12 39 2 2 5" xfId="16798"/>
    <cellStyle name="Обычный 3 12 39 2 3" xfId="16799"/>
    <cellStyle name="Обычный 3 12 39 2 3 2" xfId="16800"/>
    <cellStyle name="Обычный 3 12 39 2 3 2 2" xfId="16801"/>
    <cellStyle name="Обычный 3 12 39 2 3 2 2 2" xfId="16802"/>
    <cellStyle name="Обычный 3 12 39 2 3 2 2 2 2" xfId="16803"/>
    <cellStyle name="Обычный 3 12 39 2 3 2 2 3" xfId="16804"/>
    <cellStyle name="Обычный 3 12 39 2 3 2 3" xfId="16805"/>
    <cellStyle name="Обычный 3 12 39 2 3 2 3 2" xfId="16806"/>
    <cellStyle name="Обычный 3 12 39 2 3 2 4" xfId="16807"/>
    <cellStyle name="Обычный 3 12 39 2 3 3" xfId="16808"/>
    <cellStyle name="Обычный 3 12 39 2 3 3 2" xfId="16809"/>
    <cellStyle name="Обычный 3 12 39 2 3 3 2 2" xfId="16810"/>
    <cellStyle name="Обычный 3 12 39 2 3 3 3" xfId="16811"/>
    <cellStyle name="Обычный 3 12 39 2 3 4" xfId="16812"/>
    <cellStyle name="Обычный 3 12 39 2 3 4 2" xfId="16813"/>
    <cellStyle name="Обычный 3 12 39 2 3 5" xfId="16814"/>
    <cellStyle name="Обычный 3 12 39 2 4" xfId="16815"/>
    <cellStyle name="Обычный 3 12 39 2 4 2" xfId="16816"/>
    <cellStyle name="Обычный 3 12 39 2 4 2 2" xfId="16817"/>
    <cellStyle name="Обычный 3 12 39 2 4 2 2 2" xfId="16818"/>
    <cellStyle name="Обычный 3 12 39 2 4 2 3" xfId="16819"/>
    <cellStyle name="Обычный 3 12 39 2 4 3" xfId="16820"/>
    <cellStyle name="Обычный 3 12 39 2 4 3 2" xfId="16821"/>
    <cellStyle name="Обычный 3 12 39 2 4 4" xfId="16822"/>
    <cellStyle name="Обычный 3 12 39 2 5" xfId="16823"/>
    <cellStyle name="Обычный 3 12 39 2 5 2" xfId="16824"/>
    <cellStyle name="Обычный 3 12 39 2 5 2 2" xfId="16825"/>
    <cellStyle name="Обычный 3 12 39 2 5 3" xfId="16826"/>
    <cellStyle name="Обычный 3 12 39 2 6" xfId="16827"/>
    <cellStyle name="Обычный 3 12 39 2 6 2" xfId="16828"/>
    <cellStyle name="Обычный 3 12 39 2 7" xfId="16829"/>
    <cellStyle name="Обычный 3 12 39 3" xfId="16830"/>
    <cellStyle name="Обычный 3 12 39 3 2" xfId="16831"/>
    <cellStyle name="Обычный 3 12 39 3 2 2" xfId="16832"/>
    <cellStyle name="Обычный 3 12 39 3 2 2 2" xfId="16833"/>
    <cellStyle name="Обычный 3 12 39 3 2 2 2 2" xfId="16834"/>
    <cellStyle name="Обычный 3 12 39 3 2 2 3" xfId="16835"/>
    <cellStyle name="Обычный 3 12 39 3 2 3" xfId="16836"/>
    <cellStyle name="Обычный 3 12 39 3 2 3 2" xfId="16837"/>
    <cellStyle name="Обычный 3 12 39 3 2 4" xfId="16838"/>
    <cellStyle name="Обычный 3 12 39 3 3" xfId="16839"/>
    <cellStyle name="Обычный 3 12 39 3 3 2" xfId="16840"/>
    <cellStyle name="Обычный 3 12 39 3 3 2 2" xfId="16841"/>
    <cellStyle name="Обычный 3 12 39 3 3 3" xfId="16842"/>
    <cellStyle name="Обычный 3 12 39 3 4" xfId="16843"/>
    <cellStyle name="Обычный 3 12 39 3 4 2" xfId="16844"/>
    <cellStyle name="Обычный 3 12 39 3 5" xfId="16845"/>
    <cellStyle name="Обычный 3 12 39 4" xfId="16846"/>
    <cellStyle name="Обычный 3 12 39 4 2" xfId="16847"/>
    <cellStyle name="Обычный 3 12 39 4 2 2" xfId="16848"/>
    <cellStyle name="Обычный 3 12 39 4 2 2 2" xfId="16849"/>
    <cellStyle name="Обычный 3 12 39 4 2 2 2 2" xfId="16850"/>
    <cellStyle name="Обычный 3 12 39 4 2 2 3" xfId="16851"/>
    <cellStyle name="Обычный 3 12 39 4 2 3" xfId="16852"/>
    <cellStyle name="Обычный 3 12 39 4 2 3 2" xfId="16853"/>
    <cellStyle name="Обычный 3 12 39 4 2 4" xfId="16854"/>
    <cellStyle name="Обычный 3 12 39 4 3" xfId="16855"/>
    <cellStyle name="Обычный 3 12 39 4 3 2" xfId="16856"/>
    <cellStyle name="Обычный 3 12 39 4 3 2 2" xfId="16857"/>
    <cellStyle name="Обычный 3 12 39 4 3 3" xfId="16858"/>
    <cellStyle name="Обычный 3 12 39 4 4" xfId="16859"/>
    <cellStyle name="Обычный 3 12 39 4 4 2" xfId="16860"/>
    <cellStyle name="Обычный 3 12 39 4 5" xfId="16861"/>
    <cellStyle name="Обычный 3 12 39 5" xfId="16862"/>
    <cellStyle name="Обычный 3 12 39 5 2" xfId="16863"/>
    <cellStyle name="Обычный 3 12 39 5 2 2" xfId="16864"/>
    <cellStyle name="Обычный 3 12 39 5 2 2 2" xfId="16865"/>
    <cellStyle name="Обычный 3 12 39 5 2 3" xfId="16866"/>
    <cellStyle name="Обычный 3 12 39 5 3" xfId="16867"/>
    <cellStyle name="Обычный 3 12 39 5 3 2" xfId="16868"/>
    <cellStyle name="Обычный 3 12 39 5 4" xfId="16869"/>
    <cellStyle name="Обычный 3 12 39 6" xfId="16870"/>
    <cellStyle name="Обычный 3 12 39 6 2" xfId="16871"/>
    <cellStyle name="Обычный 3 12 39 6 2 2" xfId="16872"/>
    <cellStyle name="Обычный 3 12 39 6 3" xfId="16873"/>
    <cellStyle name="Обычный 3 12 39 7" xfId="16874"/>
    <cellStyle name="Обычный 3 12 39 7 2" xfId="16875"/>
    <cellStyle name="Обычный 3 12 39 8" xfId="16876"/>
    <cellStyle name="Обычный 3 12 4" xfId="16877"/>
    <cellStyle name="Обычный 3 12 4 2" xfId="16878"/>
    <cellStyle name="Обычный 3 12 4 2 2" xfId="16879"/>
    <cellStyle name="Обычный 3 12 4 2 2 2" xfId="16880"/>
    <cellStyle name="Обычный 3 12 4 2 2 2 2" xfId="16881"/>
    <cellStyle name="Обычный 3 12 4 2 2 2 2 2" xfId="16882"/>
    <cellStyle name="Обычный 3 12 4 2 2 2 2 2 2" xfId="16883"/>
    <cellStyle name="Обычный 3 12 4 2 2 2 2 3" xfId="16884"/>
    <cellStyle name="Обычный 3 12 4 2 2 2 3" xfId="16885"/>
    <cellStyle name="Обычный 3 12 4 2 2 2 3 2" xfId="16886"/>
    <cellStyle name="Обычный 3 12 4 2 2 2 4" xfId="16887"/>
    <cellStyle name="Обычный 3 12 4 2 2 3" xfId="16888"/>
    <cellStyle name="Обычный 3 12 4 2 2 3 2" xfId="16889"/>
    <cellStyle name="Обычный 3 12 4 2 2 3 2 2" xfId="16890"/>
    <cellStyle name="Обычный 3 12 4 2 2 3 3" xfId="16891"/>
    <cellStyle name="Обычный 3 12 4 2 2 4" xfId="16892"/>
    <cellStyle name="Обычный 3 12 4 2 2 4 2" xfId="16893"/>
    <cellStyle name="Обычный 3 12 4 2 2 5" xfId="16894"/>
    <cellStyle name="Обычный 3 12 4 2 3" xfId="16895"/>
    <cellStyle name="Обычный 3 12 4 2 3 2" xfId="16896"/>
    <cellStyle name="Обычный 3 12 4 2 3 2 2" xfId="16897"/>
    <cellStyle name="Обычный 3 12 4 2 3 2 2 2" xfId="16898"/>
    <cellStyle name="Обычный 3 12 4 2 3 2 2 2 2" xfId="16899"/>
    <cellStyle name="Обычный 3 12 4 2 3 2 2 3" xfId="16900"/>
    <cellStyle name="Обычный 3 12 4 2 3 2 3" xfId="16901"/>
    <cellStyle name="Обычный 3 12 4 2 3 2 3 2" xfId="16902"/>
    <cellStyle name="Обычный 3 12 4 2 3 2 4" xfId="16903"/>
    <cellStyle name="Обычный 3 12 4 2 3 3" xfId="16904"/>
    <cellStyle name="Обычный 3 12 4 2 3 3 2" xfId="16905"/>
    <cellStyle name="Обычный 3 12 4 2 3 3 2 2" xfId="16906"/>
    <cellStyle name="Обычный 3 12 4 2 3 3 3" xfId="16907"/>
    <cellStyle name="Обычный 3 12 4 2 3 4" xfId="16908"/>
    <cellStyle name="Обычный 3 12 4 2 3 4 2" xfId="16909"/>
    <cellStyle name="Обычный 3 12 4 2 3 5" xfId="16910"/>
    <cellStyle name="Обычный 3 12 4 2 4" xfId="16911"/>
    <cellStyle name="Обычный 3 12 4 2 4 2" xfId="16912"/>
    <cellStyle name="Обычный 3 12 4 2 4 2 2" xfId="16913"/>
    <cellStyle name="Обычный 3 12 4 2 4 2 2 2" xfId="16914"/>
    <cellStyle name="Обычный 3 12 4 2 4 2 3" xfId="16915"/>
    <cellStyle name="Обычный 3 12 4 2 4 3" xfId="16916"/>
    <cellStyle name="Обычный 3 12 4 2 4 3 2" xfId="16917"/>
    <cellStyle name="Обычный 3 12 4 2 4 4" xfId="16918"/>
    <cellStyle name="Обычный 3 12 4 2 5" xfId="16919"/>
    <cellStyle name="Обычный 3 12 4 2 5 2" xfId="16920"/>
    <cellStyle name="Обычный 3 12 4 2 5 2 2" xfId="16921"/>
    <cellStyle name="Обычный 3 12 4 2 5 3" xfId="16922"/>
    <cellStyle name="Обычный 3 12 4 2 6" xfId="16923"/>
    <cellStyle name="Обычный 3 12 4 2 6 2" xfId="16924"/>
    <cellStyle name="Обычный 3 12 4 2 7" xfId="16925"/>
    <cellStyle name="Обычный 3 12 4 3" xfId="16926"/>
    <cellStyle name="Обычный 3 12 4 3 2" xfId="16927"/>
    <cellStyle name="Обычный 3 12 4 3 2 2" xfId="16928"/>
    <cellStyle name="Обычный 3 12 4 3 2 2 2" xfId="16929"/>
    <cellStyle name="Обычный 3 12 4 3 2 2 2 2" xfId="16930"/>
    <cellStyle name="Обычный 3 12 4 3 2 2 3" xfId="16931"/>
    <cellStyle name="Обычный 3 12 4 3 2 3" xfId="16932"/>
    <cellStyle name="Обычный 3 12 4 3 2 3 2" xfId="16933"/>
    <cellStyle name="Обычный 3 12 4 3 2 4" xfId="16934"/>
    <cellStyle name="Обычный 3 12 4 3 3" xfId="16935"/>
    <cellStyle name="Обычный 3 12 4 3 3 2" xfId="16936"/>
    <cellStyle name="Обычный 3 12 4 3 3 2 2" xfId="16937"/>
    <cellStyle name="Обычный 3 12 4 3 3 3" xfId="16938"/>
    <cellStyle name="Обычный 3 12 4 3 4" xfId="16939"/>
    <cellStyle name="Обычный 3 12 4 3 4 2" xfId="16940"/>
    <cellStyle name="Обычный 3 12 4 3 5" xfId="16941"/>
    <cellStyle name="Обычный 3 12 4 4" xfId="16942"/>
    <cellStyle name="Обычный 3 12 4 4 2" xfId="16943"/>
    <cellStyle name="Обычный 3 12 4 4 2 2" xfId="16944"/>
    <cellStyle name="Обычный 3 12 4 4 2 2 2" xfId="16945"/>
    <cellStyle name="Обычный 3 12 4 4 2 2 2 2" xfId="16946"/>
    <cellStyle name="Обычный 3 12 4 4 2 2 3" xfId="16947"/>
    <cellStyle name="Обычный 3 12 4 4 2 3" xfId="16948"/>
    <cellStyle name="Обычный 3 12 4 4 2 3 2" xfId="16949"/>
    <cellStyle name="Обычный 3 12 4 4 2 4" xfId="16950"/>
    <cellStyle name="Обычный 3 12 4 4 3" xfId="16951"/>
    <cellStyle name="Обычный 3 12 4 4 3 2" xfId="16952"/>
    <cellStyle name="Обычный 3 12 4 4 3 2 2" xfId="16953"/>
    <cellStyle name="Обычный 3 12 4 4 3 3" xfId="16954"/>
    <cellStyle name="Обычный 3 12 4 4 4" xfId="16955"/>
    <cellStyle name="Обычный 3 12 4 4 4 2" xfId="16956"/>
    <cellStyle name="Обычный 3 12 4 4 5" xfId="16957"/>
    <cellStyle name="Обычный 3 12 4 5" xfId="16958"/>
    <cellStyle name="Обычный 3 12 4 5 2" xfId="16959"/>
    <cellStyle name="Обычный 3 12 4 5 2 2" xfId="16960"/>
    <cellStyle name="Обычный 3 12 4 5 2 2 2" xfId="16961"/>
    <cellStyle name="Обычный 3 12 4 5 2 3" xfId="16962"/>
    <cellStyle name="Обычный 3 12 4 5 3" xfId="16963"/>
    <cellStyle name="Обычный 3 12 4 5 3 2" xfId="16964"/>
    <cellStyle name="Обычный 3 12 4 5 4" xfId="16965"/>
    <cellStyle name="Обычный 3 12 4 6" xfId="16966"/>
    <cellStyle name="Обычный 3 12 4 6 2" xfId="16967"/>
    <cellStyle name="Обычный 3 12 4 6 2 2" xfId="16968"/>
    <cellStyle name="Обычный 3 12 4 6 3" xfId="16969"/>
    <cellStyle name="Обычный 3 12 4 7" xfId="16970"/>
    <cellStyle name="Обычный 3 12 4 7 2" xfId="16971"/>
    <cellStyle name="Обычный 3 12 4 8" xfId="16972"/>
    <cellStyle name="Обычный 3 12 40" xfId="16973"/>
    <cellStyle name="Обычный 3 12 40 2" xfId="16974"/>
    <cellStyle name="Обычный 3 12 40 2 2" xfId="16975"/>
    <cellStyle name="Обычный 3 12 40 2 2 2" xfId="16976"/>
    <cellStyle name="Обычный 3 12 40 2 2 2 2" xfId="16977"/>
    <cellStyle name="Обычный 3 12 40 2 2 2 2 2" xfId="16978"/>
    <cellStyle name="Обычный 3 12 40 2 2 2 2 2 2" xfId="16979"/>
    <cellStyle name="Обычный 3 12 40 2 2 2 2 3" xfId="16980"/>
    <cellStyle name="Обычный 3 12 40 2 2 2 3" xfId="16981"/>
    <cellStyle name="Обычный 3 12 40 2 2 2 3 2" xfId="16982"/>
    <cellStyle name="Обычный 3 12 40 2 2 2 4" xfId="16983"/>
    <cellStyle name="Обычный 3 12 40 2 2 3" xfId="16984"/>
    <cellStyle name="Обычный 3 12 40 2 2 3 2" xfId="16985"/>
    <cellStyle name="Обычный 3 12 40 2 2 3 2 2" xfId="16986"/>
    <cellStyle name="Обычный 3 12 40 2 2 3 3" xfId="16987"/>
    <cellStyle name="Обычный 3 12 40 2 2 4" xfId="16988"/>
    <cellStyle name="Обычный 3 12 40 2 2 4 2" xfId="16989"/>
    <cellStyle name="Обычный 3 12 40 2 2 5" xfId="16990"/>
    <cellStyle name="Обычный 3 12 40 2 3" xfId="16991"/>
    <cellStyle name="Обычный 3 12 40 2 3 2" xfId="16992"/>
    <cellStyle name="Обычный 3 12 40 2 3 2 2" xfId="16993"/>
    <cellStyle name="Обычный 3 12 40 2 3 2 2 2" xfId="16994"/>
    <cellStyle name="Обычный 3 12 40 2 3 2 2 2 2" xfId="16995"/>
    <cellStyle name="Обычный 3 12 40 2 3 2 2 3" xfId="16996"/>
    <cellStyle name="Обычный 3 12 40 2 3 2 3" xfId="16997"/>
    <cellStyle name="Обычный 3 12 40 2 3 2 3 2" xfId="16998"/>
    <cellStyle name="Обычный 3 12 40 2 3 2 4" xfId="16999"/>
    <cellStyle name="Обычный 3 12 40 2 3 3" xfId="17000"/>
    <cellStyle name="Обычный 3 12 40 2 3 3 2" xfId="17001"/>
    <cellStyle name="Обычный 3 12 40 2 3 3 2 2" xfId="17002"/>
    <cellStyle name="Обычный 3 12 40 2 3 3 3" xfId="17003"/>
    <cellStyle name="Обычный 3 12 40 2 3 4" xfId="17004"/>
    <cellStyle name="Обычный 3 12 40 2 3 4 2" xfId="17005"/>
    <cellStyle name="Обычный 3 12 40 2 3 5" xfId="17006"/>
    <cellStyle name="Обычный 3 12 40 2 4" xfId="17007"/>
    <cellStyle name="Обычный 3 12 40 2 4 2" xfId="17008"/>
    <cellStyle name="Обычный 3 12 40 2 4 2 2" xfId="17009"/>
    <cellStyle name="Обычный 3 12 40 2 4 2 2 2" xfId="17010"/>
    <cellStyle name="Обычный 3 12 40 2 4 2 3" xfId="17011"/>
    <cellStyle name="Обычный 3 12 40 2 4 3" xfId="17012"/>
    <cellStyle name="Обычный 3 12 40 2 4 3 2" xfId="17013"/>
    <cellStyle name="Обычный 3 12 40 2 4 4" xfId="17014"/>
    <cellStyle name="Обычный 3 12 40 2 5" xfId="17015"/>
    <cellStyle name="Обычный 3 12 40 2 5 2" xfId="17016"/>
    <cellStyle name="Обычный 3 12 40 2 5 2 2" xfId="17017"/>
    <cellStyle name="Обычный 3 12 40 2 5 3" xfId="17018"/>
    <cellStyle name="Обычный 3 12 40 2 6" xfId="17019"/>
    <cellStyle name="Обычный 3 12 40 2 6 2" xfId="17020"/>
    <cellStyle name="Обычный 3 12 40 2 7" xfId="17021"/>
    <cellStyle name="Обычный 3 12 40 3" xfId="17022"/>
    <cellStyle name="Обычный 3 12 40 3 2" xfId="17023"/>
    <cellStyle name="Обычный 3 12 40 3 2 2" xfId="17024"/>
    <cellStyle name="Обычный 3 12 40 3 2 2 2" xfId="17025"/>
    <cellStyle name="Обычный 3 12 40 3 2 2 2 2" xfId="17026"/>
    <cellStyle name="Обычный 3 12 40 3 2 2 3" xfId="17027"/>
    <cellStyle name="Обычный 3 12 40 3 2 3" xfId="17028"/>
    <cellStyle name="Обычный 3 12 40 3 2 3 2" xfId="17029"/>
    <cellStyle name="Обычный 3 12 40 3 2 4" xfId="17030"/>
    <cellStyle name="Обычный 3 12 40 3 3" xfId="17031"/>
    <cellStyle name="Обычный 3 12 40 3 3 2" xfId="17032"/>
    <cellStyle name="Обычный 3 12 40 3 3 2 2" xfId="17033"/>
    <cellStyle name="Обычный 3 12 40 3 3 3" xfId="17034"/>
    <cellStyle name="Обычный 3 12 40 3 4" xfId="17035"/>
    <cellStyle name="Обычный 3 12 40 3 4 2" xfId="17036"/>
    <cellStyle name="Обычный 3 12 40 3 5" xfId="17037"/>
    <cellStyle name="Обычный 3 12 40 4" xfId="17038"/>
    <cellStyle name="Обычный 3 12 40 4 2" xfId="17039"/>
    <cellStyle name="Обычный 3 12 40 4 2 2" xfId="17040"/>
    <cellStyle name="Обычный 3 12 40 4 2 2 2" xfId="17041"/>
    <cellStyle name="Обычный 3 12 40 4 2 2 2 2" xfId="17042"/>
    <cellStyle name="Обычный 3 12 40 4 2 2 3" xfId="17043"/>
    <cellStyle name="Обычный 3 12 40 4 2 3" xfId="17044"/>
    <cellStyle name="Обычный 3 12 40 4 2 3 2" xfId="17045"/>
    <cellStyle name="Обычный 3 12 40 4 2 4" xfId="17046"/>
    <cellStyle name="Обычный 3 12 40 4 3" xfId="17047"/>
    <cellStyle name="Обычный 3 12 40 4 3 2" xfId="17048"/>
    <cellStyle name="Обычный 3 12 40 4 3 2 2" xfId="17049"/>
    <cellStyle name="Обычный 3 12 40 4 3 3" xfId="17050"/>
    <cellStyle name="Обычный 3 12 40 4 4" xfId="17051"/>
    <cellStyle name="Обычный 3 12 40 4 4 2" xfId="17052"/>
    <cellStyle name="Обычный 3 12 40 4 5" xfId="17053"/>
    <cellStyle name="Обычный 3 12 40 5" xfId="17054"/>
    <cellStyle name="Обычный 3 12 40 5 2" xfId="17055"/>
    <cellStyle name="Обычный 3 12 40 5 2 2" xfId="17056"/>
    <cellStyle name="Обычный 3 12 40 5 2 2 2" xfId="17057"/>
    <cellStyle name="Обычный 3 12 40 5 2 3" xfId="17058"/>
    <cellStyle name="Обычный 3 12 40 5 3" xfId="17059"/>
    <cellStyle name="Обычный 3 12 40 5 3 2" xfId="17060"/>
    <cellStyle name="Обычный 3 12 40 5 4" xfId="17061"/>
    <cellStyle name="Обычный 3 12 40 6" xfId="17062"/>
    <cellStyle name="Обычный 3 12 40 6 2" xfId="17063"/>
    <cellStyle name="Обычный 3 12 40 6 2 2" xfId="17064"/>
    <cellStyle name="Обычный 3 12 40 6 3" xfId="17065"/>
    <cellStyle name="Обычный 3 12 40 7" xfId="17066"/>
    <cellStyle name="Обычный 3 12 40 7 2" xfId="17067"/>
    <cellStyle name="Обычный 3 12 40 8" xfId="17068"/>
    <cellStyle name="Обычный 3 12 41" xfId="17069"/>
    <cellStyle name="Обычный 3 12 41 2" xfId="17070"/>
    <cellStyle name="Обычный 3 12 41 2 2" xfId="17071"/>
    <cellStyle name="Обычный 3 12 41 2 2 2" xfId="17072"/>
    <cellStyle name="Обычный 3 12 41 2 2 2 2" xfId="17073"/>
    <cellStyle name="Обычный 3 12 41 2 2 2 2 2" xfId="17074"/>
    <cellStyle name="Обычный 3 12 41 2 2 2 2 2 2" xfId="17075"/>
    <cellStyle name="Обычный 3 12 41 2 2 2 2 3" xfId="17076"/>
    <cellStyle name="Обычный 3 12 41 2 2 2 3" xfId="17077"/>
    <cellStyle name="Обычный 3 12 41 2 2 2 3 2" xfId="17078"/>
    <cellStyle name="Обычный 3 12 41 2 2 2 4" xfId="17079"/>
    <cellStyle name="Обычный 3 12 41 2 2 3" xfId="17080"/>
    <cellStyle name="Обычный 3 12 41 2 2 3 2" xfId="17081"/>
    <cellStyle name="Обычный 3 12 41 2 2 3 2 2" xfId="17082"/>
    <cellStyle name="Обычный 3 12 41 2 2 3 3" xfId="17083"/>
    <cellStyle name="Обычный 3 12 41 2 2 4" xfId="17084"/>
    <cellStyle name="Обычный 3 12 41 2 2 4 2" xfId="17085"/>
    <cellStyle name="Обычный 3 12 41 2 2 5" xfId="17086"/>
    <cellStyle name="Обычный 3 12 41 2 3" xfId="17087"/>
    <cellStyle name="Обычный 3 12 41 2 3 2" xfId="17088"/>
    <cellStyle name="Обычный 3 12 41 2 3 2 2" xfId="17089"/>
    <cellStyle name="Обычный 3 12 41 2 3 2 2 2" xfId="17090"/>
    <cellStyle name="Обычный 3 12 41 2 3 2 2 2 2" xfId="17091"/>
    <cellStyle name="Обычный 3 12 41 2 3 2 2 3" xfId="17092"/>
    <cellStyle name="Обычный 3 12 41 2 3 2 3" xfId="17093"/>
    <cellStyle name="Обычный 3 12 41 2 3 2 3 2" xfId="17094"/>
    <cellStyle name="Обычный 3 12 41 2 3 2 4" xfId="17095"/>
    <cellStyle name="Обычный 3 12 41 2 3 3" xfId="17096"/>
    <cellStyle name="Обычный 3 12 41 2 3 3 2" xfId="17097"/>
    <cellStyle name="Обычный 3 12 41 2 3 3 2 2" xfId="17098"/>
    <cellStyle name="Обычный 3 12 41 2 3 3 3" xfId="17099"/>
    <cellStyle name="Обычный 3 12 41 2 3 4" xfId="17100"/>
    <cellStyle name="Обычный 3 12 41 2 3 4 2" xfId="17101"/>
    <cellStyle name="Обычный 3 12 41 2 3 5" xfId="17102"/>
    <cellStyle name="Обычный 3 12 41 2 4" xfId="17103"/>
    <cellStyle name="Обычный 3 12 41 2 4 2" xfId="17104"/>
    <cellStyle name="Обычный 3 12 41 2 4 2 2" xfId="17105"/>
    <cellStyle name="Обычный 3 12 41 2 4 2 2 2" xfId="17106"/>
    <cellStyle name="Обычный 3 12 41 2 4 2 3" xfId="17107"/>
    <cellStyle name="Обычный 3 12 41 2 4 3" xfId="17108"/>
    <cellStyle name="Обычный 3 12 41 2 4 3 2" xfId="17109"/>
    <cellStyle name="Обычный 3 12 41 2 4 4" xfId="17110"/>
    <cellStyle name="Обычный 3 12 41 2 5" xfId="17111"/>
    <cellStyle name="Обычный 3 12 41 2 5 2" xfId="17112"/>
    <cellStyle name="Обычный 3 12 41 2 5 2 2" xfId="17113"/>
    <cellStyle name="Обычный 3 12 41 2 5 3" xfId="17114"/>
    <cellStyle name="Обычный 3 12 41 2 6" xfId="17115"/>
    <cellStyle name="Обычный 3 12 41 2 6 2" xfId="17116"/>
    <cellStyle name="Обычный 3 12 41 2 7" xfId="17117"/>
    <cellStyle name="Обычный 3 12 41 3" xfId="17118"/>
    <cellStyle name="Обычный 3 12 41 3 2" xfId="17119"/>
    <cellStyle name="Обычный 3 12 41 3 2 2" xfId="17120"/>
    <cellStyle name="Обычный 3 12 41 3 2 2 2" xfId="17121"/>
    <cellStyle name="Обычный 3 12 41 3 2 2 2 2" xfId="17122"/>
    <cellStyle name="Обычный 3 12 41 3 2 2 3" xfId="17123"/>
    <cellStyle name="Обычный 3 12 41 3 2 3" xfId="17124"/>
    <cellStyle name="Обычный 3 12 41 3 2 3 2" xfId="17125"/>
    <cellStyle name="Обычный 3 12 41 3 2 4" xfId="17126"/>
    <cellStyle name="Обычный 3 12 41 3 3" xfId="17127"/>
    <cellStyle name="Обычный 3 12 41 3 3 2" xfId="17128"/>
    <cellStyle name="Обычный 3 12 41 3 3 2 2" xfId="17129"/>
    <cellStyle name="Обычный 3 12 41 3 3 3" xfId="17130"/>
    <cellStyle name="Обычный 3 12 41 3 4" xfId="17131"/>
    <cellStyle name="Обычный 3 12 41 3 4 2" xfId="17132"/>
    <cellStyle name="Обычный 3 12 41 3 5" xfId="17133"/>
    <cellStyle name="Обычный 3 12 41 4" xfId="17134"/>
    <cellStyle name="Обычный 3 12 41 4 2" xfId="17135"/>
    <cellStyle name="Обычный 3 12 41 4 2 2" xfId="17136"/>
    <cellStyle name="Обычный 3 12 41 4 2 2 2" xfId="17137"/>
    <cellStyle name="Обычный 3 12 41 4 2 2 2 2" xfId="17138"/>
    <cellStyle name="Обычный 3 12 41 4 2 2 3" xfId="17139"/>
    <cellStyle name="Обычный 3 12 41 4 2 3" xfId="17140"/>
    <cellStyle name="Обычный 3 12 41 4 2 3 2" xfId="17141"/>
    <cellStyle name="Обычный 3 12 41 4 2 4" xfId="17142"/>
    <cellStyle name="Обычный 3 12 41 4 3" xfId="17143"/>
    <cellStyle name="Обычный 3 12 41 4 3 2" xfId="17144"/>
    <cellStyle name="Обычный 3 12 41 4 3 2 2" xfId="17145"/>
    <cellStyle name="Обычный 3 12 41 4 3 3" xfId="17146"/>
    <cellStyle name="Обычный 3 12 41 4 4" xfId="17147"/>
    <cellStyle name="Обычный 3 12 41 4 4 2" xfId="17148"/>
    <cellStyle name="Обычный 3 12 41 4 5" xfId="17149"/>
    <cellStyle name="Обычный 3 12 41 5" xfId="17150"/>
    <cellStyle name="Обычный 3 12 41 5 2" xfId="17151"/>
    <cellStyle name="Обычный 3 12 41 5 2 2" xfId="17152"/>
    <cellStyle name="Обычный 3 12 41 5 2 2 2" xfId="17153"/>
    <cellStyle name="Обычный 3 12 41 5 2 3" xfId="17154"/>
    <cellStyle name="Обычный 3 12 41 5 3" xfId="17155"/>
    <cellStyle name="Обычный 3 12 41 5 3 2" xfId="17156"/>
    <cellStyle name="Обычный 3 12 41 5 4" xfId="17157"/>
    <cellStyle name="Обычный 3 12 41 6" xfId="17158"/>
    <cellStyle name="Обычный 3 12 41 6 2" xfId="17159"/>
    <cellStyle name="Обычный 3 12 41 6 2 2" xfId="17160"/>
    <cellStyle name="Обычный 3 12 41 6 3" xfId="17161"/>
    <cellStyle name="Обычный 3 12 41 7" xfId="17162"/>
    <cellStyle name="Обычный 3 12 41 7 2" xfId="17163"/>
    <cellStyle name="Обычный 3 12 41 8" xfId="17164"/>
    <cellStyle name="Обычный 3 12 42" xfId="17165"/>
    <cellStyle name="Обычный 3 12 42 2" xfId="17166"/>
    <cellStyle name="Обычный 3 12 42 2 2" xfId="17167"/>
    <cellStyle name="Обычный 3 12 42 2 2 2" xfId="17168"/>
    <cellStyle name="Обычный 3 12 42 2 2 2 2" xfId="17169"/>
    <cellStyle name="Обычный 3 12 42 2 2 2 2 2" xfId="17170"/>
    <cellStyle name="Обычный 3 12 42 2 2 2 2 2 2" xfId="17171"/>
    <cellStyle name="Обычный 3 12 42 2 2 2 2 3" xfId="17172"/>
    <cellStyle name="Обычный 3 12 42 2 2 2 3" xfId="17173"/>
    <cellStyle name="Обычный 3 12 42 2 2 2 3 2" xfId="17174"/>
    <cellStyle name="Обычный 3 12 42 2 2 2 4" xfId="17175"/>
    <cellStyle name="Обычный 3 12 42 2 2 3" xfId="17176"/>
    <cellStyle name="Обычный 3 12 42 2 2 3 2" xfId="17177"/>
    <cellStyle name="Обычный 3 12 42 2 2 3 2 2" xfId="17178"/>
    <cellStyle name="Обычный 3 12 42 2 2 3 3" xfId="17179"/>
    <cellStyle name="Обычный 3 12 42 2 2 4" xfId="17180"/>
    <cellStyle name="Обычный 3 12 42 2 2 4 2" xfId="17181"/>
    <cellStyle name="Обычный 3 12 42 2 2 5" xfId="17182"/>
    <cellStyle name="Обычный 3 12 42 2 3" xfId="17183"/>
    <cellStyle name="Обычный 3 12 42 2 3 2" xfId="17184"/>
    <cellStyle name="Обычный 3 12 42 2 3 2 2" xfId="17185"/>
    <cellStyle name="Обычный 3 12 42 2 3 2 2 2" xfId="17186"/>
    <cellStyle name="Обычный 3 12 42 2 3 2 2 2 2" xfId="17187"/>
    <cellStyle name="Обычный 3 12 42 2 3 2 2 3" xfId="17188"/>
    <cellStyle name="Обычный 3 12 42 2 3 2 3" xfId="17189"/>
    <cellStyle name="Обычный 3 12 42 2 3 2 3 2" xfId="17190"/>
    <cellStyle name="Обычный 3 12 42 2 3 2 4" xfId="17191"/>
    <cellStyle name="Обычный 3 12 42 2 3 3" xfId="17192"/>
    <cellStyle name="Обычный 3 12 42 2 3 3 2" xfId="17193"/>
    <cellStyle name="Обычный 3 12 42 2 3 3 2 2" xfId="17194"/>
    <cellStyle name="Обычный 3 12 42 2 3 3 3" xfId="17195"/>
    <cellStyle name="Обычный 3 12 42 2 3 4" xfId="17196"/>
    <cellStyle name="Обычный 3 12 42 2 3 4 2" xfId="17197"/>
    <cellStyle name="Обычный 3 12 42 2 3 5" xfId="17198"/>
    <cellStyle name="Обычный 3 12 42 2 4" xfId="17199"/>
    <cellStyle name="Обычный 3 12 42 2 4 2" xfId="17200"/>
    <cellStyle name="Обычный 3 12 42 2 4 2 2" xfId="17201"/>
    <cellStyle name="Обычный 3 12 42 2 4 2 2 2" xfId="17202"/>
    <cellStyle name="Обычный 3 12 42 2 4 2 3" xfId="17203"/>
    <cellStyle name="Обычный 3 12 42 2 4 3" xfId="17204"/>
    <cellStyle name="Обычный 3 12 42 2 4 3 2" xfId="17205"/>
    <cellStyle name="Обычный 3 12 42 2 4 4" xfId="17206"/>
    <cellStyle name="Обычный 3 12 42 2 5" xfId="17207"/>
    <cellStyle name="Обычный 3 12 42 2 5 2" xfId="17208"/>
    <cellStyle name="Обычный 3 12 42 2 5 2 2" xfId="17209"/>
    <cellStyle name="Обычный 3 12 42 2 5 3" xfId="17210"/>
    <cellStyle name="Обычный 3 12 42 2 6" xfId="17211"/>
    <cellStyle name="Обычный 3 12 42 2 6 2" xfId="17212"/>
    <cellStyle name="Обычный 3 12 42 2 7" xfId="17213"/>
    <cellStyle name="Обычный 3 12 42 3" xfId="17214"/>
    <cellStyle name="Обычный 3 12 42 3 2" xfId="17215"/>
    <cellStyle name="Обычный 3 12 42 3 2 2" xfId="17216"/>
    <cellStyle name="Обычный 3 12 42 3 2 2 2" xfId="17217"/>
    <cellStyle name="Обычный 3 12 42 3 2 2 2 2" xfId="17218"/>
    <cellStyle name="Обычный 3 12 42 3 2 2 3" xfId="17219"/>
    <cellStyle name="Обычный 3 12 42 3 2 3" xfId="17220"/>
    <cellStyle name="Обычный 3 12 42 3 2 3 2" xfId="17221"/>
    <cellStyle name="Обычный 3 12 42 3 2 4" xfId="17222"/>
    <cellStyle name="Обычный 3 12 42 3 3" xfId="17223"/>
    <cellStyle name="Обычный 3 12 42 3 3 2" xfId="17224"/>
    <cellStyle name="Обычный 3 12 42 3 3 2 2" xfId="17225"/>
    <cellStyle name="Обычный 3 12 42 3 3 3" xfId="17226"/>
    <cellStyle name="Обычный 3 12 42 3 4" xfId="17227"/>
    <cellStyle name="Обычный 3 12 42 3 4 2" xfId="17228"/>
    <cellStyle name="Обычный 3 12 42 3 5" xfId="17229"/>
    <cellStyle name="Обычный 3 12 42 4" xfId="17230"/>
    <cellStyle name="Обычный 3 12 42 4 2" xfId="17231"/>
    <cellStyle name="Обычный 3 12 42 4 2 2" xfId="17232"/>
    <cellStyle name="Обычный 3 12 42 4 2 2 2" xfId="17233"/>
    <cellStyle name="Обычный 3 12 42 4 2 2 2 2" xfId="17234"/>
    <cellStyle name="Обычный 3 12 42 4 2 2 3" xfId="17235"/>
    <cellStyle name="Обычный 3 12 42 4 2 3" xfId="17236"/>
    <cellStyle name="Обычный 3 12 42 4 2 3 2" xfId="17237"/>
    <cellStyle name="Обычный 3 12 42 4 2 4" xfId="17238"/>
    <cellStyle name="Обычный 3 12 42 4 3" xfId="17239"/>
    <cellStyle name="Обычный 3 12 42 4 3 2" xfId="17240"/>
    <cellStyle name="Обычный 3 12 42 4 3 2 2" xfId="17241"/>
    <cellStyle name="Обычный 3 12 42 4 3 3" xfId="17242"/>
    <cellStyle name="Обычный 3 12 42 4 4" xfId="17243"/>
    <cellStyle name="Обычный 3 12 42 4 4 2" xfId="17244"/>
    <cellStyle name="Обычный 3 12 42 4 5" xfId="17245"/>
    <cellStyle name="Обычный 3 12 42 5" xfId="17246"/>
    <cellStyle name="Обычный 3 12 42 5 2" xfId="17247"/>
    <cellStyle name="Обычный 3 12 42 5 2 2" xfId="17248"/>
    <cellStyle name="Обычный 3 12 42 5 2 2 2" xfId="17249"/>
    <cellStyle name="Обычный 3 12 42 5 2 3" xfId="17250"/>
    <cellStyle name="Обычный 3 12 42 5 3" xfId="17251"/>
    <cellStyle name="Обычный 3 12 42 5 3 2" xfId="17252"/>
    <cellStyle name="Обычный 3 12 42 5 4" xfId="17253"/>
    <cellStyle name="Обычный 3 12 42 6" xfId="17254"/>
    <cellStyle name="Обычный 3 12 42 6 2" xfId="17255"/>
    <cellStyle name="Обычный 3 12 42 6 2 2" xfId="17256"/>
    <cellStyle name="Обычный 3 12 42 6 3" xfId="17257"/>
    <cellStyle name="Обычный 3 12 42 7" xfId="17258"/>
    <cellStyle name="Обычный 3 12 42 7 2" xfId="17259"/>
    <cellStyle name="Обычный 3 12 42 8" xfId="17260"/>
    <cellStyle name="Обычный 3 12 43" xfId="17261"/>
    <cellStyle name="Обычный 3 12 43 2" xfId="17262"/>
    <cellStyle name="Обычный 3 12 43 2 2" xfId="17263"/>
    <cellStyle name="Обычный 3 12 43 2 2 2" xfId="17264"/>
    <cellStyle name="Обычный 3 12 43 2 2 2 2" xfId="17265"/>
    <cellStyle name="Обычный 3 12 43 2 2 2 2 2" xfId="17266"/>
    <cellStyle name="Обычный 3 12 43 2 2 2 2 2 2" xfId="17267"/>
    <cellStyle name="Обычный 3 12 43 2 2 2 2 3" xfId="17268"/>
    <cellStyle name="Обычный 3 12 43 2 2 2 3" xfId="17269"/>
    <cellStyle name="Обычный 3 12 43 2 2 2 3 2" xfId="17270"/>
    <cellStyle name="Обычный 3 12 43 2 2 2 4" xfId="17271"/>
    <cellStyle name="Обычный 3 12 43 2 2 3" xfId="17272"/>
    <cellStyle name="Обычный 3 12 43 2 2 3 2" xfId="17273"/>
    <cellStyle name="Обычный 3 12 43 2 2 3 2 2" xfId="17274"/>
    <cellStyle name="Обычный 3 12 43 2 2 3 3" xfId="17275"/>
    <cellStyle name="Обычный 3 12 43 2 2 4" xfId="17276"/>
    <cellStyle name="Обычный 3 12 43 2 2 4 2" xfId="17277"/>
    <cellStyle name="Обычный 3 12 43 2 2 5" xfId="17278"/>
    <cellStyle name="Обычный 3 12 43 2 3" xfId="17279"/>
    <cellStyle name="Обычный 3 12 43 2 3 2" xfId="17280"/>
    <cellStyle name="Обычный 3 12 43 2 3 2 2" xfId="17281"/>
    <cellStyle name="Обычный 3 12 43 2 3 2 2 2" xfId="17282"/>
    <cellStyle name="Обычный 3 12 43 2 3 2 2 2 2" xfId="17283"/>
    <cellStyle name="Обычный 3 12 43 2 3 2 2 3" xfId="17284"/>
    <cellStyle name="Обычный 3 12 43 2 3 2 3" xfId="17285"/>
    <cellStyle name="Обычный 3 12 43 2 3 2 3 2" xfId="17286"/>
    <cellStyle name="Обычный 3 12 43 2 3 2 4" xfId="17287"/>
    <cellStyle name="Обычный 3 12 43 2 3 3" xfId="17288"/>
    <cellStyle name="Обычный 3 12 43 2 3 3 2" xfId="17289"/>
    <cellStyle name="Обычный 3 12 43 2 3 3 2 2" xfId="17290"/>
    <cellStyle name="Обычный 3 12 43 2 3 3 3" xfId="17291"/>
    <cellStyle name="Обычный 3 12 43 2 3 4" xfId="17292"/>
    <cellStyle name="Обычный 3 12 43 2 3 4 2" xfId="17293"/>
    <cellStyle name="Обычный 3 12 43 2 3 5" xfId="17294"/>
    <cellStyle name="Обычный 3 12 43 2 4" xfId="17295"/>
    <cellStyle name="Обычный 3 12 43 2 4 2" xfId="17296"/>
    <cellStyle name="Обычный 3 12 43 2 4 2 2" xfId="17297"/>
    <cellStyle name="Обычный 3 12 43 2 4 2 2 2" xfId="17298"/>
    <cellStyle name="Обычный 3 12 43 2 4 2 3" xfId="17299"/>
    <cellStyle name="Обычный 3 12 43 2 4 3" xfId="17300"/>
    <cellStyle name="Обычный 3 12 43 2 4 3 2" xfId="17301"/>
    <cellStyle name="Обычный 3 12 43 2 4 4" xfId="17302"/>
    <cellStyle name="Обычный 3 12 43 2 5" xfId="17303"/>
    <cellStyle name="Обычный 3 12 43 2 5 2" xfId="17304"/>
    <cellStyle name="Обычный 3 12 43 2 5 2 2" xfId="17305"/>
    <cellStyle name="Обычный 3 12 43 2 5 3" xfId="17306"/>
    <cellStyle name="Обычный 3 12 43 2 6" xfId="17307"/>
    <cellStyle name="Обычный 3 12 43 2 6 2" xfId="17308"/>
    <cellStyle name="Обычный 3 12 43 2 7" xfId="17309"/>
    <cellStyle name="Обычный 3 12 43 3" xfId="17310"/>
    <cellStyle name="Обычный 3 12 43 3 2" xfId="17311"/>
    <cellStyle name="Обычный 3 12 43 3 2 2" xfId="17312"/>
    <cellStyle name="Обычный 3 12 43 3 2 2 2" xfId="17313"/>
    <cellStyle name="Обычный 3 12 43 3 2 2 2 2" xfId="17314"/>
    <cellStyle name="Обычный 3 12 43 3 2 2 3" xfId="17315"/>
    <cellStyle name="Обычный 3 12 43 3 2 3" xfId="17316"/>
    <cellStyle name="Обычный 3 12 43 3 2 3 2" xfId="17317"/>
    <cellStyle name="Обычный 3 12 43 3 2 4" xfId="17318"/>
    <cellStyle name="Обычный 3 12 43 3 3" xfId="17319"/>
    <cellStyle name="Обычный 3 12 43 3 3 2" xfId="17320"/>
    <cellStyle name="Обычный 3 12 43 3 3 2 2" xfId="17321"/>
    <cellStyle name="Обычный 3 12 43 3 3 3" xfId="17322"/>
    <cellStyle name="Обычный 3 12 43 3 4" xfId="17323"/>
    <cellStyle name="Обычный 3 12 43 3 4 2" xfId="17324"/>
    <cellStyle name="Обычный 3 12 43 3 5" xfId="17325"/>
    <cellStyle name="Обычный 3 12 43 4" xfId="17326"/>
    <cellStyle name="Обычный 3 12 43 4 2" xfId="17327"/>
    <cellStyle name="Обычный 3 12 43 4 2 2" xfId="17328"/>
    <cellStyle name="Обычный 3 12 43 4 2 2 2" xfId="17329"/>
    <cellStyle name="Обычный 3 12 43 4 2 2 2 2" xfId="17330"/>
    <cellStyle name="Обычный 3 12 43 4 2 2 3" xfId="17331"/>
    <cellStyle name="Обычный 3 12 43 4 2 3" xfId="17332"/>
    <cellStyle name="Обычный 3 12 43 4 2 3 2" xfId="17333"/>
    <cellStyle name="Обычный 3 12 43 4 2 4" xfId="17334"/>
    <cellStyle name="Обычный 3 12 43 4 3" xfId="17335"/>
    <cellStyle name="Обычный 3 12 43 4 3 2" xfId="17336"/>
    <cellStyle name="Обычный 3 12 43 4 3 2 2" xfId="17337"/>
    <cellStyle name="Обычный 3 12 43 4 3 3" xfId="17338"/>
    <cellStyle name="Обычный 3 12 43 4 4" xfId="17339"/>
    <cellStyle name="Обычный 3 12 43 4 4 2" xfId="17340"/>
    <cellStyle name="Обычный 3 12 43 4 5" xfId="17341"/>
    <cellStyle name="Обычный 3 12 43 5" xfId="17342"/>
    <cellStyle name="Обычный 3 12 43 5 2" xfId="17343"/>
    <cellStyle name="Обычный 3 12 43 5 2 2" xfId="17344"/>
    <cellStyle name="Обычный 3 12 43 5 2 2 2" xfId="17345"/>
    <cellStyle name="Обычный 3 12 43 5 2 3" xfId="17346"/>
    <cellStyle name="Обычный 3 12 43 5 3" xfId="17347"/>
    <cellStyle name="Обычный 3 12 43 5 3 2" xfId="17348"/>
    <cellStyle name="Обычный 3 12 43 5 4" xfId="17349"/>
    <cellStyle name="Обычный 3 12 43 6" xfId="17350"/>
    <cellStyle name="Обычный 3 12 43 6 2" xfId="17351"/>
    <cellStyle name="Обычный 3 12 43 6 2 2" xfId="17352"/>
    <cellStyle name="Обычный 3 12 43 6 3" xfId="17353"/>
    <cellStyle name="Обычный 3 12 43 7" xfId="17354"/>
    <cellStyle name="Обычный 3 12 43 7 2" xfId="17355"/>
    <cellStyle name="Обычный 3 12 43 8" xfId="17356"/>
    <cellStyle name="Обычный 3 12 44" xfId="17357"/>
    <cellStyle name="Обычный 3 12 44 2" xfId="17358"/>
    <cellStyle name="Обычный 3 12 44 2 2" xfId="17359"/>
    <cellStyle name="Обычный 3 12 44 2 2 2" xfId="17360"/>
    <cellStyle name="Обычный 3 12 44 2 2 2 2" xfId="17361"/>
    <cellStyle name="Обычный 3 12 44 2 2 2 2 2" xfId="17362"/>
    <cellStyle name="Обычный 3 12 44 2 2 2 2 2 2" xfId="17363"/>
    <cellStyle name="Обычный 3 12 44 2 2 2 2 3" xfId="17364"/>
    <cellStyle name="Обычный 3 12 44 2 2 2 3" xfId="17365"/>
    <cellStyle name="Обычный 3 12 44 2 2 2 3 2" xfId="17366"/>
    <cellStyle name="Обычный 3 12 44 2 2 2 4" xfId="17367"/>
    <cellStyle name="Обычный 3 12 44 2 2 3" xfId="17368"/>
    <cellStyle name="Обычный 3 12 44 2 2 3 2" xfId="17369"/>
    <cellStyle name="Обычный 3 12 44 2 2 3 2 2" xfId="17370"/>
    <cellStyle name="Обычный 3 12 44 2 2 3 3" xfId="17371"/>
    <cellStyle name="Обычный 3 12 44 2 2 4" xfId="17372"/>
    <cellStyle name="Обычный 3 12 44 2 2 4 2" xfId="17373"/>
    <cellStyle name="Обычный 3 12 44 2 2 5" xfId="17374"/>
    <cellStyle name="Обычный 3 12 44 2 3" xfId="17375"/>
    <cellStyle name="Обычный 3 12 44 2 3 2" xfId="17376"/>
    <cellStyle name="Обычный 3 12 44 2 3 2 2" xfId="17377"/>
    <cellStyle name="Обычный 3 12 44 2 3 2 2 2" xfId="17378"/>
    <cellStyle name="Обычный 3 12 44 2 3 2 2 2 2" xfId="17379"/>
    <cellStyle name="Обычный 3 12 44 2 3 2 2 3" xfId="17380"/>
    <cellStyle name="Обычный 3 12 44 2 3 2 3" xfId="17381"/>
    <cellStyle name="Обычный 3 12 44 2 3 2 3 2" xfId="17382"/>
    <cellStyle name="Обычный 3 12 44 2 3 2 4" xfId="17383"/>
    <cellStyle name="Обычный 3 12 44 2 3 3" xfId="17384"/>
    <cellStyle name="Обычный 3 12 44 2 3 3 2" xfId="17385"/>
    <cellStyle name="Обычный 3 12 44 2 3 3 2 2" xfId="17386"/>
    <cellStyle name="Обычный 3 12 44 2 3 3 3" xfId="17387"/>
    <cellStyle name="Обычный 3 12 44 2 3 4" xfId="17388"/>
    <cellStyle name="Обычный 3 12 44 2 3 4 2" xfId="17389"/>
    <cellStyle name="Обычный 3 12 44 2 3 5" xfId="17390"/>
    <cellStyle name="Обычный 3 12 44 2 4" xfId="17391"/>
    <cellStyle name="Обычный 3 12 44 2 4 2" xfId="17392"/>
    <cellStyle name="Обычный 3 12 44 2 4 2 2" xfId="17393"/>
    <cellStyle name="Обычный 3 12 44 2 4 2 2 2" xfId="17394"/>
    <cellStyle name="Обычный 3 12 44 2 4 2 3" xfId="17395"/>
    <cellStyle name="Обычный 3 12 44 2 4 3" xfId="17396"/>
    <cellStyle name="Обычный 3 12 44 2 4 3 2" xfId="17397"/>
    <cellStyle name="Обычный 3 12 44 2 4 4" xfId="17398"/>
    <cellStyle name="Обычный 3 12 44 2 5" xfId="17399"/>
    <cellStyle name="Обычный 3 12 44 2 5 2" xfId="17400"/>
    <cellStyle name="Обычный 3 12 44 2 5 2 2" xfId="17401"/>
    <cellStyle name="Обычный 3 12 44 2 5 3" xfId="17402"/>
    <cellStyle name="Обычный 3 12 44 2 6" xfId="17403"/>
    <cellStyle name="Обычный 3 12 44 2 6 2" xfId="17404"/>
    <cellStyle name="Обычный 3 12 44 2 7" xfId="17405"/>
    <cellStyle name="Обычный 3 12 44 3" xfId="17406"/>
    <cellStyle name="Обычный 3 12 44 3 2" xfId="17407"/>
    <cellStyle name="Обычный 3 12 44 3 2 2" xfId="17408"/>
    <cellStyle name="Обычный 3 12 44 3 2 2 2" xfId="17409"/>
    <cellStyle name="Обычный 3 12 44 3 2 2 2 2" xfId="17410"/>
    <cellStyle name="Обычный 3 12 44 3 2 2 3" xfId="17411"/>
    <cellStyle name="Обычный 3 12 44 3 2 3" xfId="17412"/>
    <cellStyle name="Обычный 3 12 44 3 2 3 2" xfId="17413"/>
    <cellStyle name="Обычный 3 12 44 3 2 4" xfId="17414"/>
    <cellStyle name="Обычный 3 12 44 3 3" xfId="17415"/>
    <cellStyle name="Обычный 3 12 44 3 3 2" xfId="17416"/>
    <cellStyle name="Обычный 3 12 44 3 3 2 2" xfId="17417"/>
    <cellStyle name="Обычный 3 12 44 3 3 3" xfId="17418"/>
    <cellStyle name="Обычный 3 12 44 3 4" xfId="17419"/>
    <cellStyle name="Обычный 3 12 44 3 4 2" xfId="17420"/>
    <cellStyle name="Обычный 3 12 44 3 5" xfId="17421"/>
    <cellStyle name="Обычный 3 12 44 4" xfId="17422"/>
    <cellStyle name="Обычный 3 12 44 4 2" xfId="17423"/>
    <cellStyle name="Обычный 3 12 44 4 2 2" xfId="17424"/>
    <cellStyle name="Обычный 3 12 44 4 2 2 2" xfId="17425"/>
    <cellStyle name="Обычный 3 12 44 4 2 2 2 2" xfId="17426"/>
    <cellStyle name="Обычный 3 12 44 4 2 2 3" xfId="17427"/>
    <cellStyle name="Обычный 3 12 44 4 2 3" xfId="17428"/>
    <cellStyle name="Обычный 3 12 44 4 2 3 2" xfId="17429"/>
    <cellStyle name="Обычный 3 12 44 4 2 4" xfId="17430"/>
    <cellStyle name="Обычный 3 12 44 4 3" xfId="17431"/>
    <cellStyle name="Обычный 3 12 44 4 3 2" xfId="17432"/>
    <cellStyle name="Обычный 3 12 44 4 3 2 2" xfId="17433"/>
    <cellStyle name="Обычный 3 12 44 4 3 3" xfId="17434"/>
    <cellStyle name="Обычный 3 12 44 4 4" xfId="17435"/>
    <cellStyle name="Обычный 3 12 44 4 4 2" xfId="17436"/>
    <cellStyle name="Обычный 3 12 44 4 5" xfId="17437"/>
    <cellStyle name="Обычный 3 12 44 5" xfId="17438"/>
    <cellStyle name="Обычный 3 12 44 5 2" xfId="17439"/>
    <cellStyle name="Обычный 3 12 44 5 2 2" xfId="17440"/>
    <cellStyle name="Обычный 3 12 44 5 2 2 2" xfId="17441"/>
    <cellStyle name="Обычный 3 12 44 5 2 3" xfId="17442"/>
    <cellStyle name="Обычный 3 12 44 5 3" xfId="17443"/>
    <cellStyle name="Обычный 3 12 44 5 3 2" xfId="17444"/>
    <cellStyle name="Обычный 3 12 44 5 4" xfId="17445"/>
    <cellStyle name="Обычный 3 12 44 6" xfId="17446"/>
    <cellStyle name="Обычный 3 12 44 6 2" xfId="17447"/>
    <cellStyle name="Обычный 3 12 44 6 2 2" xfId="17448"/>
    <cellStyle name="Обычный 3 12 44 6 3" xfId="17449"/>
    <cellStyle name="Обычный 3 12 44 7" xfId="17450"/>
    <cellStyle name="Обычный 3 12 44 7 2" xfId="17451"/>
    <cellStyle name="Обычный 3 12 44 8" xfId="17452"/>
    <cellStyle name="Обычный 3 12 45" xfId="17453"/>
    <cellStyle name="Обычный 3 12 45 2" xfId="17454"/>
    <cellStyle name="Обычный 3 12 45 2 2" xfId="17455"/>
    <cellStyle name="Обычный 3 12 45 2 2 2" xfId="17456"/>
    <cellStyle name="Обычный 3 12 45 2 2 2 2" xfId="17457"/>
    <cellStyle name="Обычный 3 12 45 2 2 2 2 2" xfId="17458"/>
    <cellStyle name="Обычный 3 12 45 2 2 2 2 2 2" xfId="17459"/>
    <cellStyle name="Обычный 3 12 45 2 2 2 2 3" xfId="17460"/>
    <cellStyle name="Обычный 3 12 45 2 2 2 3" xfId="17461"/>
    <cellStyle name="Обычный 3 12 45 2 2 2 3 2" xfId="17462"/>
    <cellStyle name="Обычный 3 12 45 2 2 2 4" xfId="17463"/>
    <cellStyle name="Обычный 3 12 45 2 2 3" xfId="17464"/>
    <cellStyle name="Обычный 3 12 45 2 2 3 2" xfId="17465"/>
    <cellStyle name="Обычный 3 12 45 2 2 3 2 2" xfId="17466"/>
    <cellStyle name="Обычный 3 12 45 2 2 3 3" xfId="17467"/>
    <cellStyle name="Обычный 3 12 45 2 2 4" xfId="17468"/>
    <cellStyle name="Обычный 3 12 45 2 2 4 2" xfId="17469"/>
    <cellStyle name="Обычный 3 12 45 2 2 5" xfId="17470"/>
    <cellStyle name="Обычный 3 12 45 2 3" xfId="17471"/>
    <cellStyle name="Обычный 3 12 45 2 3 2" xfId="17472"/>
    <cellStyle name="Обычный 3 12 45 2 3 2 2" xfId="17473"/>
    <cellStyle name="Обычный 3 12 45 2 3 2 2 2" xfId="17474"/>
    <cellStyle name="Обычный 3 12 45 2 3 2 2 2 2" xfId="17475"/>
    <cellStyle name="Обычный 3 12 45 2 3 2 2 3" xfId="17476"/>
    <cellStyle name="Обычный 3 12 45 2 3 2 3" xfId="17477"/>
    <cellStyle name="Обычный 3 12 45 2 3 2 3 2" xfId="17478"/>
    <cellStyle name="Обычный 3 12 45 2 3 2 4" xfId="17479"/>
    <cellStyle name="Обычный 3 12 45 2 3 3" xfId="17480"/>
    <cellStyle name="Обычный 3 12 45 2 3 3 2" xfId="17481"/>
    <cellStyle name="Обычный 3 12 45 2 3 3 2 2" xfId="17482"/>
    <cellStyle name="Обычный 3 12 45 2 3 3 3" xfId="17483"/>
    <cellStyle name="Обычный 3 12 45 2 3 4" xfId="17484"/>
    <cellStyle name="Обычный 3 12 45 2 3 4 2" xfId="17485"/>
    <cellStyle name="Обычный 3 12 45 2 3 5" xfId="17486"/>
    <cellStyle name="Обычный 3 12 45 2 4" xfId="17487"/>
    <cellStyle name="Обычный 3 12 45 2 4 2" xfId="17488"/>
    <cellStyle name="Обычный 3 12 45 2 4 2 2" xfId="17489"/>
    <cellStyle name="Обычный 3 12 45 2 4 2 2 2" xfId="17490"/>
    <cellStyle name="Обычный 3 12 45 2 4 2 3" xfId="17491"/>
    <cellStyle name="Обычный 3 12 45 2 4 3" xfId="17492"/>
    <cellStyle name="Обычный 3 12 45 2 4 3 2" xfId="17493"/>
    <cellStyle name="Обычный 3 12 45 2 4 4" xfId="17494"/>
    <cellStyle name="Обычный 3 12 45 2 5" xfId="17495"/>
    <cellStyle name="Обычный 3 12 45 2 5 2" xfId="17496"/>
    <cellStyle name="Обычный 3 12 45 2 5 2 2" xfId="17497"/>
    <cellStyle name="Обычный 3 12 45 2 5 3" xfId="17498"/>
    <cellStyle name="Обычный 3 12 45 2 6" xfId="17499"/>
    <cellStyle name="Обычный 3 12 45 2 6 2" xfId="17500"/>
    <cellStyle name="Обычный 3 12 45 2 7" xfId="17501"/>
    <cellStyle name="Обычный 3 12 45 3" xfId="17502"/>
    <cellStyle name="Обычный 3 12 45 3 2" xfId="17503"/>
    <cellStyle name="Обычный 3 12 45 3 2 2" xfId="17504"/>
    <cellStyle name="Обычный 3 12 45 3 2 2 2" xfId="17505"/>
    <cellStyle name="Обычный 3 12 45 3 2 2 2 2" xfId="17506"/>
    <cellStyle name="Обычный 3 12 45 3 2 2 3" xfId="17507"/>
    <cellStyle name="Обычный 3 12 45 3 2 3" xfId="17508"/>
    <cellStyle name="Обычный 3 12 45 3 2 3 2" xfId="17509"/>
    <cellStyle name="Обычный 3 12 45 3 2 4" xfId="17510"/>
    <cellStyle name="Обычный 3 12 45 3 3" xfId="17511"/>
    <cellStyle name="Обычный 3 12 45 3 3 2" xfId="17512"/>
    <cellStyle name="Обычный 3 12 45 3 3 2 2" xfId="17513"/>
    <cellStyle name="Обычный 3 12 45 3 3 3" xfId="17514"/>
    <cellStyle name="Обычный 3 12 45 3 4" xfId="17515"/>
    <cellStyle name="Обычный 3 12 45 3 4 2" xfId="17516"/>
    <cellStyle name="Обычный 3 12 45 3 5" xfId="17517"/>
    <cellStyle name="Обычный 3 12 45 4" xfId="17518"/>
    <cellStyle name="Обычный 3 12 45 4 2" xfId="17519"/>
    <cellStyle name="Обычный 3 12 45 4 2 2" xfId="17520"/>
    <cellStyle name="Обычный 3 12 45 4 2 2 2" xfId="17521"/>
    <cellStyle name="Обычный 3 12 45 4 2 2 2 2" xfId="17522"/>
    <cellStyle name="Обычный 3 12 45 4 2 2 3" xfId="17523"/>
    <cellStyle name="Обычный 3 12 45 4 2 3" xfId="17524"/>
    <cellStyle name="Обычный 3 12 45 4 2 3 2" xfId="17525"/>
    <cellStyle name="Обычный 3 12 45 4 2 4" xfId="17526"/>
    <cellStyle name="Обычный 3 12 45 4 3" xfId="17527"/>
    <cellStyle name="Обычный 3 12 45 4 3 2" xfId="17528"/>
    <cellStyle name="Обычный 3 12 45 4 3 2 2" xfId="17529"/>
    <cellStyle name="Обычный 3 12 45 4 3 3" xfId="17530"/>
    <cellStyle name="Обычный 3 12 45 4 4" xfId="17531"/>
    <cellStyle name="Обычный 3 12 45 4 4 2" xfId="17532"/>
    <cellStyle name="Обычный 3 12 45 4 5" xfId="17533"/>
    <cellStyle name="Обычный 3 12 45 5" xfId="17534"/>
    <cellStyle name="Обычный 3 12 45 5 2" xfId="17535"/>
    <cellStyle name="Обычный 3 12 45 5 2 2" xfId="17536"/>
    <cellStyle name="Обычный 3 12 45 5 2 2 2" xfId="17537"/>
    <cellStyle name="Обычный 3 12 45 5 2 3" xfId="17538"/>
    <cellStyle name="Обычный 3 12 45 5 3" xfId="17539"/>
    <cellStyle name="Обычный 3 12 45 5 3 2" xfId="17540"/>
    <cellStyle name="Обычный 3 12 45 5 4" xfId="17541"/>
    <cellStyle name="Обычный 3 12 45 6" xfId="17542"/>
    <cellStyle name="Обычный 3 12 45 6 2" xfId="17543"/>
    <cellStyle name="Обычный 3 12 45 6 2 2" xfId="17544"/>
    <cellStyle name="Обычный 3 12 45 6 3" xfId="17545"/>
    <cellStyle name="Обычный 3 12 45 7" xfId="17546"/>
    <cellStyle name="Обычный 3 12 45 7 2" xfId="17547"/>
    <cellStyle name="Обычный 3 12 45 8" xfId="17548"/>
    <cellStyle name="Обычный 3 12 46" xfId="17549"/>
    <cellStyle name="Обычный 3 12 46 2" xfId="17550"/>
    <cellStyle name="Обычный 3 12 46 2 2" xfId="17551"/>
    <cellStyle name="Обычный 3 12 46 2 2 2" xfId="17552"/>
    <cellStyle name="Обычный 3 12 46 2 2 2 2" xfId="17553"/>
    <cellStyle name="Обычный 3 12 46 2 2 2 2 2" xfId="17554"/>
    <cellStyle name="Обычный 3 12 46 2 2 2 2 2 2" xfId="17555"/>
    <cellStyle name="Обычный 3 12 46 2 2 2 2 3" xfId="17556"/>
    <cellStyle name="Обычный 3 12 46 2 2 2 3" xfId="17557"/>
    <cellStyle name="Обычный 3 12 46 2 2 2 3 2" xfId="17558"/>
    <cellStyle name="Обычный 3 12 46 2 2 2 4" xfId="17559"/>
    <cellStyle name="Обычный 3 12 46 2 2 3" xfId="17560"/>
    <cellStyle name="Обычный 3 12 46 2 2 3 2" xfId="17561"/>
    <cellStyle name="Обычный 3 12 46 2 2 3 2 2" xfId="17562"/>
    <cellStyle name="Обычный 3 12 46 2 2 3 3" xfId="17563"/>
    <cellStyle name="Обычный 3 12 46 2 2 4" xfId="17564"/>
    <cellStyle name="Обычный 3 12 46 2 2 4 2" xfId="17565"/>
    <cellStyle name="Обычный 3 12 46 2 2 5" xfId="17566"/>
    <cellStyle name="Обычный 3 12 46 2 3" xfId="17567"/>
    <cellStyle name="Обычный 3 12 46 2 3 2" xfId="17568"/>
    <cellStyle name="Обычный 3 12 46 2 3 2 2" xfId="17569"/>
    <cellStyle name="Обычный 3 12 46 2 3 2 2 2" xfId="17570"/>
    <cellStyle name="Обычный 3 12 46 2 3 2 2 2 2" xfId="17571"/>
    <cellStyle name="Обычный 3 12 46 2 3 2 2 3" xfId="17572"/>
    <cellStyle name="Обычный 3 12 46 2 3 2 3" xfId="17573"/>
    <cellStyle name="Обычный 3 12 46 2 3 2 3 2" xfId="17574"/>
    <cellStyle name="Обычный 3 12 46 2 3 2 4" xfId="17575"/>
    <cellStyle name="Обычный 3 12 46 2 3 3" xfId="17576"/>
    <cellStyle name="Обычный 3 12 46 2 3 3 2" xfId="17577"/>
    <cellStyle name="Обычный 3 12 46 2 3 3 2 2" xfId="17578"/>
    <cellStyle name="Обычный 3 12 46 2 3 3 3" xfId="17579"/>
    <cellStyle name="Обычный 3 12 46 2 3 4" xfId="17580"/>
    <cellStyle name="Обычный 3 12 46 2 3 4 2" xfId="17581"/>
    <cellStyle name="Обычный 3 12 46 2 3 5" xfId="17582"/>
    <cellStyle name="Обычный 3 12 46 2 4" xfId="17583"/>
    <cellStyle name="Обычный 3 12 46 2 4 2" xfId="17584"/>
    <cellStyle name="Обычный 3 12 46 2 4 2 2" xfId="17585"/>
    <cellStyle name="Обычный 3 12 46 2 4 2 2 2" xfId="17586"/>
    <cellStyle name="Обычный 3 12 46 2 4 2 3" xfId="17587"/>
    <cellStyle name="Обычный 3 12 46 2 4 3" xfId="17588"/>
    <cellStyle name="Обычный 3 12 46 2 4 3 2" xfId="17589"/>
    <cellStyle name="Обычный 3 12 46 2 4 4" xfId="17590"/>
    <cellStyle name="Обычный 3 12 46 2 5" xfId="17591"/>
    <cellStyle name="Обычный 3 12 46 2 5 2" xfId="17592"/>
    <cellStyle name="Обычный 3 12 46 2 5 2 2" xfId="17593"/>
    <cellStyle name="Обычный 3 12 46 2 5 3" xfId="17594"/>
    <cellStyle name="Обычный 3 12 46 2 6" xfId="17595"/>
    <cellStyle name="Обычный 3 12 46 2 6 2" xfId="17596"/>
    <cellStyle name="Обычный 3 12 46 2 7" xfId="17597"/>
    <cellStyle name="Обычный 3 12 46 3" xfId="17598"/>
    <cellStyle name="Обычный 3 12 46 3 2" xfId="17599"/>
    <cellStyle name="Обычный 3 12 46 3 2 2" xfId="17600"/>
    <cellStyle name="Обычный 3 12 46 3 2 2 2" xfId="17601"/>
    <cellStyle name="Обычный 3 12 46 3 2 2 2 2" xfId="17602"/>
    <cellStyle name="Обычный 3 12 46 3 2 2 3" xfId="17603"/>
    <cellStyle name="Обычный 3 12 46 3 2 3" xfId="17604"/>
    <cellStyle name="Обычный 3 12 46 3 2 3 2" xfId="17605"/>
    <cellStyle name="Обычный 3 12 46 3 2 4" xfId="17606"/>
    <cellStyle name="Обычный 3 12 46 3 3" xfId="17607"/>
    <cellStyle name="Обычный 3 12 46 3 3 2" xfId="17608"/>
    <cellStyle name="Обычный 3 12 46 3 3 2 2" xfId="17609"/>
    <cellStyle name="Обычный 3 12 46 3 3 3" xfId="17610"/>
    <cellStyle name="Обычный 3 12 46 3 4" xfId="17611"/>
    <cellStyle name="Обычный 3 12 46 3 4 2" xfId="17612"/>
    <cellStyle name="Обычный 3 12 46 3 5" xfId="17613"/>
    <cellStyle name="Обычный 3 12 46 4" xfId="17614"/>
    <cellStyle name="Обычный 3 12 46 4 2" xfId="17615"/>
    <cellStyle name="Обычный 3 12 46 4 2 2" xfId="17616"/>
    <cellStyle name="Обычный 3 12 46 4 2 2 2" xfId="17617"/>
    <cellStyle name="Обычный 3 12 46 4 2 2 2 2" xfId="17618"/>
    <cellStyle name="Обычный 3 12 46 4 2 2 3" xfId="17619"/>
    <cellStyle name="Обычный 3 12 46 4 2 3" xfId="17620"/>
    <cellStyle name="Обычный 3 12 46 4 2 3 2" xfId="17621"/>
    <cellStyle name="Обычный 3 12 46 4 2 4" xfId="17622"/>
    <cellStyle name="Обычный 3 12 46 4 3" xfId="17623"/>
    <cellStyle name="Обычный 3 12 46 4 3 2" xfId="17624"/>
    <cellStyle name="Обычный 3 12 46 4 3 2 2" xfId="17625"/>
    <cellStyle name="Обычный 3 12 46 4 3 3" xfId="17626"/>
    <cellStyle name="Обычный 3 12 46 4 4" xfId="17627"/>
    <cellStyle name="Обычный 3 12 46 4 4 2" xfId="17628"/>
    <cellStyle name="Обычный 3 12 46 4 5" xfId="17629"/>
    <cellStyle name="Обычный 3 12 46 5" xfId="17630"/>
    <cellStyle name="Обычный 3 12 46 5 2" xfId="17631"/>
    <cellStyle name="Обычный 3 12 46 5 2 2" xfId="17632"/>
    <cellStyle name="Обычный 3 12 46 5 2 2 2" xfId="17633"/>
    <cellStyle name="Обычный 3 12 46 5 2 3" xfId="17634"/>
    <cellStyle name="Обычный 3 12 46 5 3" xfId="17635"/>
    <cellStyle name="Обычный 3 12 46 5 3 2" xfId="17636"/>
    <cellStyle name="Обычный 3 12 46 5 4" xfId="17637"/>
    <cellStyle name="Обычный 3 12 46 6" xfId="17638"/>
    <cellStyle name="Обычный 3 12 46 6 2" xfId="17639"/>
    <cellStyle name="Обычный 3 12 46 6 2 2" xfId="17640"/>
    <cellStyle name="Обычный 3 12 46 6 3" xfId="17641"/>
    <cellStyle name="Обычный 3 12 46 7" xfId="17642"/>
    <cellStyle name="Обычный 3 12 46 7 2" xfId="17643"/>
    <cellStyle name="Обычный 3 12 46 8" xfId="17644"/>
    <cellStyle name="Обычный 3 12 47" xfId="17645"/>
    <cellStyle name="Обычный 3 12 47 2" xfId="17646"/>
    <cellStyle name="Обычный 3 12 47 2 2" xfId="17647"/>
    <cellStyle name="Обычный 3 12 47 2 2 2" xfId="17648"/>
    <cellStyle name="Обычный 3 12 47 2 2 2 2" xfId="17649"/>
    <cellStyle name="Обычный 3 12 47 2 2 2 2 2" xfId="17650"/>
    <cellStyle name="Обычный 3 12 47 2 2 2 2 2 2" xfId="17651"/>
    <cellStyle name="Обычный 3 12 47 2 2 2 2 3" xfId="17652"/>
    <cellStyle name="Обычный 3 12 47 2 2 2 3" xfId="17653"/>
    <cellStyle name="Обычный 3 12 47 2 2 2 3 2" xfId="17654"/>
    <cellStyle name="Обычный 3 12 47 2 2 2 4" xfId="17655"/>
    <cellStyle name="Обычный 3 12 47 2 2 3" xfId="17656"/>
    <cellStyle name="Обычный 3 12 47 2 2 3 2" xfId="17657"/>
    <cellStyle name="Обычный 3 12 47 2 2 3 2 2" xfId="17658"/>
    <cellStyle name="Обычный 3 12 47 2 2 3 3" xfId="17659"/>
    <cellStyle name="Обычный 3 12 47 2 2 4" xfId="17660"/>
    <cellStyle name="Обычный 3 12 47 2 2 4 2" xfId="17661"/>
    <cellStyle name="Обычный 3 12 47 2 2 5" xfId="17662"/>
    <cellStyle name="Обычный 3 12 47 2 3" xfId="17663"/>
    <cellStyle name="Обычный 3 12 47 2 3 2" xfId="17664"/>
    <cellStyle name="Обычный 3 12 47 2 3 2 2" xfId="17665"/>
    <cellStyle name="Обычный 3 12 47 2 3 2 2 2" xfId="17666"/>
    <cellStyle name="Обычный 3 12 47 2 3 2 2 2 2" xfId="17667"/>
    <cellStyle name="Обычный 3 12 47 2 3 2 2 3" xfId="17668"/>
    <cellStyle name="Обычный 3 12 47 2 3 2 3" xfId="17669"/>
    <cellStyle name="Обычный 3 12 47 2 3 2 3 2" xfId="17670"/>
    <cellStyle name="Обычный 3 12 47 2 3 2 4" xfId="17671"/>
    <cellStyle name="Обычный 3 12 47 2 3 3" xfId="17672"/>
    <cellStyle name="Обычный 3 12 47 2 3 3 2" xfId="17673"/>
    <cellStyle name="Обычный 3 12 47 2 3 3 2 2" xfId="17674"/>
    <cellStyle name="Обычный 3 12 47 2 3 3 3" xfId="17675"/>
    <cellStyle name="Обычный 3 12 47 2 3 4" xfId="17676"/>
    <cellStyle name="Обычный 3 12 47 2 3 4 2" xfId="17677"/>
    <cellStyle name="Обычный 3 12 47 2 3 5" xfId="17678"/>
    <cellStyle name="Обычный 3 12 47 2 4" xfId="17679"/>
    <cellStyle name="Обычный 3 12 47 2 4 2" xfId="17680"/>
    <cellStyle name="Обычный 3 12 47 2 4 2 2" xfId="17681"/>
    <cellStyle name="Обычный 3 12 47 2 4 2 2 2" xfId="17682"/>
    <cellStyle name="Обычный 3 12 47 2 4 2 3" xfId="17683"/>
    <cellStyle name="Обычный 3 12 47 2 4 3" xfId="17684"/>
    <cellStyle name="Обычный 3 12 47 2 4 3 2" xfId="17685"/>
    <cellStyle name="Обычный 3 12 47 2 4 4" xfId="17686"/>
    <cellStyle name="Обычный 3 12 47 2 5" xfId="17687"/>
    <cellStyle name="Обычный 3 12 47 2 5 2" xfId="17688"/>
    <cellStyle name="Обычный 3 12 47 2 5 2 2" xfId="17689"/>
    <cellStyle name="Обычный 3 12 47 2 5 3" xfId="17690"/>
    <cellStyle name="Обычный 3 12 47 2 6" xfId="17691"/>
    <cellStyle name="Обычный 3 12 47 2 6 2" xfId="17692"/>
    <cellStyle name="Обычный 3 12 47 2 7" xfId="17693"/>
    <cellStyle name="Обычный 3 12 47 3" xfId="17694"/>
    <cellStyle name="Обычный 3 12 47 3 2" xfId="17695"/>
    <cellStyle name="Обычный 3 12 47 3 2 2" xfId="17696"/>
    <cellStyle name="Обычный 3 12 47 3 2 2 2" xfId="17697"/>
    <cellStyle name="Обычный 3 12 47 3 2 2 2 2" xfId="17698"/>
    <cellStyle name="Обычный 3 12 47 3 2 2 3" xfId="17699"/>
    <cellStyle name="Обычный 3 12 47 3 2 3" xfId="17700"/>
    <cellStyle name="Обычный 3 12 47 3 2 3 2" xfId="17701"/>
    <cellStyle name="Обычный 3 12 47 3 2 4" xfId="17702"/>
    <cellStyle name="Обычный 3 12 47 3 3" xfId="17703"/>
    <cellStyle name="Обычный 3 12 47 3 3 2" xfId="17704"/>
    <cellStyle name="Обычный 3 12 47 3 3 2 2" xfId="17705"/>
    <cellStyle name="Обычный 3 12 47 3 3 3" xfId="17706"/>
    <cellStyle name="Обычный 3 12 47 3 4" xfId="17707"/>
    <cellStyle name="Обычный 3 12 47 3 4 2" xfId="17708"/>
    <cellStyle name="Обычный 3 12 47 3 5" xfId="17709"/>
    <cellStyle name="Обычный 3 12 47 4" xfId="17710"/>
    <cellStyle name="Обычный 3 12 47 4 2" xfId="17711"/>
    <cellStyle name="Обычный 3 12 47 4 2 2" xfId="17712"/>
    <cellStyle name="Обычный 3 12 47 4 2 2 2" xfId="17713"/>
    <cellStyle name="Обычный 3 12 47 4 2 2 2 2" xfId="17714"/>
    <cellStyle name="Обычный 3 12 47 4 2 2 3" xfId="17715"/>
    <cellStyle name="Обычный 3 12 47 4 2 3" xfId="17716"/>
    <cellStyle name="Обычный 3 12 47 4 2 3 2" xfId="17717"/>
    <cellStyle name="Обычный 3 12 47 4 2 4" xfId="17718"/>
    <cellStyle name="Обычный 3 12 47 4 3" xfId="17719"/>
    <cellStyle name="Обычный 3 12 47 4 3 2" xfId="17720"/>
    <cellStyle name="Обычный 3 12 47 4 3 2 2" xfId="17721"/>
    <cellStyle name="Обычный 3 12 47 4 3 3" xfId="17722"/>
    <cellStyle name="Обычный 3 12 47 4 4" xfId="17723"/>
    <cellStyle name="Обычный 3 12 47 4 4 2" xfId="17724"/>
    <cellStyle name="Обычный 3 12 47 4 5" xfId="17725"/>
    <cellStyle name="Обычный 3 12 47 5" xfId="17726"/>
    <cellStyle name="Обычный 3 12 47 5 2" xfId="17727"/>
    <cellStyle name="Обычный 3 12 47 5 2 2" xfId="17728"/>
    <cellStyle name="Обычный 3 12 47 5 2 2 2" xfId="17729"/>
    <cellStyle name="Обычный 3 12 47 5 2 3" xfId="17730"/>
    <cellStyle name="Обычный 3 12 47 5 3" xfId="17731"/>
    <cellStyle name="Обычный 3 12 47 5 3 2" xfId="17732"/>
    <cellStyle name="Обычный 3 12 47 5 4" xfId="17733"/>
    <cellStyle name="Обычный 3 12 47 6" xfId="17734"/>
    <cellStyle name="Обычный 3 12 47 6 2" xfId="17735"/>
    <cellStyle name="Обычный 3 12 47 6 2 2" xfId="17736"/>
    <cellStyle name="Обычный 3 12 47 6 3" xfId="17737"/>
    <cellStyle name="Обычный 3 12 47 7" xfId="17738"/>
    <cellStyle name="Обычный 3 12 47 7 2" xfId="17739"/>
    <cellStyle name="Обычный 3 12 47 8" xfId="17740"/>
    <cellStyle name="Обычный 3 12 48" xfId="17741"/>
    <cellStyle name="Обычный 3 12 48 2" xfId="17742"/>
    <cellStyle name="Обычный 3 12 48 2 2" xfId="17743"/>
    <cellStyle name="Обычный 3 12 48 2 2 2" xfId="17744"/>
    <cellStyle name="Обычный 3 12 48 2 2 2 2" xfId="17745"/>
    <cellStyle name="Обычный 3 12 48 2 2 2 2 2" xfId="17746"/>
    <cellStyle name="Обычный 3 12 48 2 2 2 3" xfId="17747"/>
    <cellStyle name="Обычный 3 12 48 2 2 3" xfId="17748"/>
    <cellStyle name="Обычный 3 12 48 2 2 3 2" xfId="17749"/>
    <cellStyle name="Обычный 3 12 48 2 2 4" xfId="17750"/>
    <cellStyle name="Обычный 3 12 48 2 3" xfId="17751"/>
    <cellStyle name="Обычный 3 12 48 2 3 2" xfId="17752"/>
    <cellStyle name="Обычный 3 12 48 2 3 2 2" xfId="17753"/>
    <cellStyle name="Обычный 3 12 48 2 3 3" xfId="17754"/>
    <cellStyle name="Обычный 3 12 48 2 4" xfId="17755"/>
    <cellStyle name="Обычный 3 12 48 2 4 2" xfId="17756"/>
    <cellStyle name="Обычный 3 12 48 2 5" xfId="17757"/>
    <cellStyle name="Обычный 3 12 48 3" xfId="17758"/>
    <cellStyle name="Обычный 3 12 48 3 2" xfId="17759"/>
    <cellStyle name="Обычный 3 12 48 3 2 2" xfId="17760"/>
    <cellStyle name="Обычный 3 12 48 3 2 2 2" xfId="17761"/>
    <cellStyle name="Обычный 3 12 48 3 2 2 2 2" xfId="17762"/>
    <cellStyle name="Обычный 3 12 48 3 2 2 3" xfId="17763"/>
    <cellStyle name="Обычный 3 12 48 3 2 3" xfId="17764"/>
    <cellStyle name="Обычный 3 12 48 3 2 3 2" xfId="17765"/>
    <cellStyle name="Обычный 3 12 48 3 2 4" xfId="17766"/>
    <cellStyle name="Обычный 3 12 48 3 3" xfId="17767"/>
    <cellStyle name="Обычный 3 12 48 3 3 2" xfId="17768"/>
    <cellStyle name="Обычный 3 12 48 3 3 2 2" xfId="17769"/>
    <cellStyle name="Обычный 3 12 48 3 3 3" xfId="17770"/>
    <cellStyle name="Обычный 3 12 48 3 4" xfId="17771"/>
    <cellStyle name="Обычный 3 12 48 3 4 2" xfId="17772"/>
    <cellStyle name="Обычный 3 12 48 3 5" xfId="17773"/>
    <cellStyle name="Обычный 3 12 48 4" xfId="17774"/>
    <cellStyle name="Обычный 3 12 48 4 2" xfId="17775"/>
    <cellStyle name="Обычный 3 12 48 4 2 2" xfId="17776"/>
    <cellStyle name="Обычный 3 12 48 4 2 2 2" xfId="17777"/>
    <cellStyle name="Обычный 3 12 48 4 2 3" xfId="17778"/>
    <cellStyle name="Обычный 3 12 48 4 3" xfId="17779"/>
    <cellStyle name="Обычный 3 12 48 4 3 2" xfId="17780"/>
    <cellStyle name="Обычный 3 12 48 4 4" xfId="17781"/>
    <cellStyle name="Обычный 3 12 48 5" xfId="17782"/>
    <cellStyle name="Обычный 3 12 48 5 2" xfId="17783"/>
    <cellStyle name="Обычный 3 12 48 5 2 2" xfId="17784"/>
    <cellStyle name="Обычный 3 12 48 5 3" xfId="17785"/>
    <cellStyle name="Обычный 3 12 48 6" xfId="17786"/>
    <cellStyle name="Обычный 3 12 48 6 2" xfId="17787"/>
    <cellStyle name="Обычный 3 12 48 7" xfId="17788"/>
    <cellStyle name="Обычный 3 12 49" xfId="17789"/>
    <cellStyle name="Обычный 3 12 49 2" xfId="17790"/>
    <cellStyle name="Обычный 3 12 49 2 2" xfId="17791"/>
    <cellStyle name="Обычный 3 12 49 2 2 2" xfId="17792"/>
    <cellStyle name="Обычный 3 12 49 2 2 2 2" xfId="17793"/>
    <cellStyle name="Обычный 3 12 49 2 2 3" xfId="17794"/>
    <cellStyle name="Обычный 3 12 49 2 3" xfId="17795"/>
    <cellStyle name="Обычный 3 12 49 2 3 2" xfId="17796"/>
    <cellStyle name="Обычный 3 12 49 2 4" xfId="17797"/>
    <cellStyle name="Обычный 3 12 49 3" xfId="17798"/>
    <cellStyle name="Обычный 3 12 49 3 2" xfId="17799"/>
    <cellStyle name="Обычный 3 12 49 3 2 2" xfId="17800"/>
    <cellStyle name="Обычный 3 12 49 3 3" xfId="17801"/>
    <cellStyle name="Обычный 3 12 49 4" xfId="17802"/>
    <cellStyle name="Обычный 3 12 49 4 2" xfId="17803"/>
    <cellStyle name="Обычный 3 12 49 5" xfId="17804"/>
    <cellStyle name="Обычный 3 12 5" xfId="17805"/>
    <cellStyle name="Обычный 3 12 5 2" xfId="17806"/>
    <cellStyle name="Обычный 3 12 5 2 2" xfId="17807"/>
    <cellStyle name="Обычный 3 12 5 2 2 2" xfId="17808"/>
    <cellStyle name="Обычный 3 12 5 2 2 2 2" xfId="17809"/>
    <cellStyle name="Обычный 3 12 5 2 2 2 2 2" xfId="17810"/>
    <cellStyle name="Обычный 3 12 5 2 2 2 2 2 2" xfId="17811"/>
    <cellStyle name="Обычный 3 12 5 2 2 2 2 3" xfId="17812"/>
    <cellStyle name="Обычный 3 12 5 2 2 2 3" xfId="17813"/>
    <cellStyle name="Обычный 3 12 5 2 2 2 3 2" xfId="17814"/>
    <cellStyle name="Обычный 3 12 5 2 2 2 4" xfId="17815"/>
    <cellStyle name="Обычный 3 12 5 2 2 3" xfId="17816"/>
    <cellStyle name="Обычный 3 12 5 2 2 3 2" xfId="17817"/>
    <cellStyle name="Обычный 3 12 5 2 2 3 2 2" xfId="17818"/>
    <cellStyle name="Обычный 3 12 5 2 2 3 3" xfId="17819"/>
    <cellStyle name="Обычный 3 12 5 2 2 4" xfId="17820"/>
    <cellStyle name="Обычный 3 12 5 2 2 4 2" xfId="17821"/>
    <cellStyle name="Обычный 3 12 5 2 2 5" xfId="17822"/>
    <cellStyle name="Обычный 3 12 5 2 3" xfId="17823"/>
    <cellStyle name="Обычный 3 12 5 2 3 2" xfId="17824"/>
    <cellStyle name="Обычный 3 12 5 2 3 2 2" xfId="17825"/>
    <cellStyle name="Обычный 3 12 5 2 3 2 2 2" xfId="17826"/>
    <cellStyle name="Обычный 3 12 5 2 3 2 2 2 2" xfId="17827"/>
    <cellStyle name="Обычный 3 12 5 2 3 2 2 3" xfId="17828"/>
    <cellStyle name="Обычный 3 12 5 2 3 2 3" xfId="17829"/>
    <cellStyle name="Обычный 3 12 5 2 3 2 3 2" xfId="17830"/>
    <cellStyle name="Обычный 3 12 5 2 3 2 4" xfId="17831"/>
    <cellStyle name="Обычный 3 12 5 2 3 3" xfId="17832"/>
    <cellStyle name="Обычный 3 12 5 2 3 3 2" xfId="17833"/>
    <cellStyle name="Обычный 3 12 5 2 3 3 2 2" xfId="17834"/>
    <cellStyle name="Обычный 3 12 5 2 3 3 3" xfId="17835"/>
    <cellStyle name="Обычный 3 12 5 2 3 4" xfId="17836"/>
    <cellStyle name="Обычный 3 12 5 2 3 4 2" xfId="17837"/>
    <cellStyle name="Обычный 3 12 5 2 3 5" xfId="17838"/>
    <cellStyle name="Обычный 3 12 5 2 4" xfId="17839"/>
    <cellStyle name="Обычный 3 12 5 2 4 2" xfId="17840"/>
    <cellStyle name="Обычный 3 12 5 2 4 2 2" xfId="17841"/>
    <cellStyle name="Обычный 3 12 5 2 4 2 2 2" xfId="17842"/>
    <cellStyle name="Обычный 3 12 5 2 4 2 3" xfId="17843"/>
    <cellStyle name="Обычный 3 12 5 2 4 3" xfId="17844"/>
    <cellStyle name="Обычный 3 12 5 2 4 3 2" xfId="17845"/>
    <cellStyle name="Обычный 3 12 5 2 4 4" xfId="17846"/>
    <cellStyle name="Обычный 3 12 5 2 5" xfId="17847"/>
    <cellStyle name="Обычный 3 12 5 2 5 2" xfId="17848"/>
    <cellStyle name="Обычный 3 12 5 2 5 2 2" xfId="17849"/>
    <cellStyle name="Обычный 3 12 5 2 5 3" xfId="17850"/>
    <cellStyle name="Обычный 3 12 5 2 6" xfId="17851"/>
    <cellStyle name="Обычный 3 12 5 2 6 2" xfId="17852"/>
    <cellStyle name="Обычный 3 12 5 2 7" xfId="17853"/>
    <cellStyle name="Обычный 3 12 5 3" xfId="17854"/>
    <cellStyle name="Обычный 3 12 5 3 2" xfId="17855"/>
    <cellStyle name="Обычный 3 12 5 3 2 2" xfId="17856"/>
    <cellStyle name="Обычный 3 12 5 3 2 2 2" xfId="17857"/>
    <cellStyle name="Обычный 3 12 5 3 2 2 2 2" xfId="17858"/>
    <cellStyle name="Обычный 3 12 5 3 2 2 3" xfId="17859"/>
    <cellStyle name="Обычный 3 12 5 3 2 3" xfId="17860"/>
    <cellStyle name="Обычный 3 12 5 3 2 3 2" xfId="17861"/>
    <cellStyle name="Обычный 3 12 5 3 2 4" xfId="17862"/>
    <cellStyle name="Обычный 3 12 5 3 3" xfId="17863"/>
    <cellStyle name="Обычный 3 12 5 3 3 2" xfId="17864"/>
    <cellStyle name="Обычный 3 12 5 3 3 2 2" xfId="17865"/>
    <cellStyle name="Обычный 3 12 5 3 3 3" xfId="17866"/>
    <cellStyle name="Обычный 3 12 5 3 4" xfId="17867"/>
    <cellStyle name="Обычный 3 12 5 3 4 2" xfId="17868"/>
    <cellStyle name="Обычный 3 12 5 3 5" xfId="17869"/>
    <cellStyle name="Обычный 3 12 5 4" xfId="17870"/>
    <cellStyle name="Обычный 3 12 5 4 2" xfId="17871"/>
    <cellStyle name="Обычный 3 12 5 4 2 2" xfId="17872"/>
    <cellStyle name="Обычный 3 12 5 4 2 2 2" xfId="17873"/>
    <cellStyle name="Обычный 3 12 5 4 2 2 2 2" xfId="17874"/>
    <cellStyle name="Обычный 3 12 5 4 2 2 3" xfId="17875"/>
    <cellStyle name="Обычный 3 12 5 4 2 3" xfId="17876"/>
    <cellStyle name="Обычный 3 12 5 4 2 3 2" xfId="17877"/>
    <cellStyle name="Обычный 3 12 5 4 2 4" xfId="17878"/>
    <cellStyle name="Обычный 3 12 5 4 3" xfId="17879"/>
    <cellStyle name="Обычный 3 12 5 4 3 2" xfId="17880"/>
    <cellStyle name="Обычный 3 12 5 4 3 2 2" xfId="17881"/>
    <cellStyle name="Обычный 3 12 5 4 3 3" xfId="17882"/>
    <cellStyle name="Обычный 3 12 5 4 4" xfId="17883"/>
    <cellStyle name="Обычный 3 12 5 4 4 2" xfId="17884"/>
    <cellStyle name="Обычный 3 12 5 4 5" xfId="17885"/>
    <cellStyle name="Обычный 3 12 5 5" xfId="17886"/>
    <cellStyle name="Обычный 3 12 5 5 2" xfId="17887"/>
    <cellStyle name="Обычный 3 12 5 5 2 2" xfId="17888"/>
    <cellStyle name="Обычный 3 12 5 5 2 2 2" xfId="17889"/>
    <cellStyle name="Обычный 3 12 5 5 2 3" xfId="17890"/>
    <cellStyle name="Обычный 3 12 5 5 3" xfId="17891"/>
    <cellStyle name="Обычный 3 12 5 5 3 2" xfId="17892"/>
    <cellStyle name="Обычный 3 12 5 5 4" xfId="17893"/>
    <cellStyle name="Обычный 3 12 5 6" xfId="17894"/>
    <cellStyle name="Обычный 3 12 5 6 2" xfId="17895"/>
    <cellStyle name="Обычный 3 12 5 6 2 2" xfId="17896"/>
    <cellStyle name="Обычный 3 12 5 6 3" xfId="17897"/>
    <cellStyle name="Обычный 3 12 5 7" xfId="17898"/>
    <cellStyle name="Обычный 3 12 5 7 2" xfId="17899"/>
    <cellStyle name="Обычный 3 12 5 8" xfId="17900"/>
    <cellStyle name="Обычный 3 12 50" xfId="17901"/>
    <cellStyle name="Обычный 3 12 50 2" xfId="17902"/>
    <cellStyle name="Обычный 3 12 50 2 2" xfId="17903"/>
    <cellStyle name="Обычный 3 12 50 2 2 2" xfId="17904"/>
    <cellStyle name="Обычный 3 12 50 2 2 2 2" xfId="17905"/>
    <cellStyle name="Обычный 3 12 50 2 2 3" xfId="17906"/>
    <cellStyle name="Обычный 3 12 50 2 3" xfId="17907"/>
    <cellStyle name="Обычный 3 12 50 2 3 2" xfId="17908"/>
    <cellStyle name="Обычный 3 12 50 2 4" xfId="17909"/>
    <cellStyle name="Обычный 3 12 50 3" xfId="17910"/>
    <cellStyle name="Обычный 3 12 50 3 2" xfId="17911"/>
    <cellStyle name="Обычный 3 12 50 3 2 2" xfId="17912"/>
    <cellStyle name="Обычный 3 12 50 3 3" xfId="17913"/>
    <cellStyle name="Обычный 3 12 50 4" xfId="17914"/>
    <cellStyle name="Обычный 3 12 50 4 2" xfId="17915"/>
    <cellStyle name="Обычный 3 12 50 5" xfId="17916"/>
    <cellStyle name="Обычный 3 12 51" xfId="17917"/>
    <cellStyle name="Обычный 3 12 51 2" xfId="17918"/>
    <cellStyle name="Обычный 3 12 51 2 2" xfId="17919"/>
    <cellStyle name="Обычный 3 12 51 2 2 2" xfId="17920"/>
    <cellStyle name="Обычный 3 12 51 2 3" xfId="17921"/>
    <cellStyle name="Обычный 3 12 51 3" xfId="17922"/>
    <cellStyle name="Обычный 3 12 51 3 2" xfId="17923"/>
    <cellStyle name="Обычный 3 12 51 4" xfId="17924"/>
    <cellStyle name="Обычный 3 12 52" xfId="17925"/>
    <cellStyle name="Обычный 3 12 52 2" xfId="17926"/>
    <cellStyle name="Обычный 3 12 52 2 2" xfId="17927"/>
    <cellStyle name="Обычный 3 12 52 3" xfId="17928"/>
    <cellStyle name="Обычный 3 12 53" xfId="17929"/>
    <cellStyle name="Обычный 3 12 53 2" xfId="17930"/>
    <cellStyle name="Обычный 3 12 54" xfId="17931"/>
    <cellStyle name="Обычный 3 12 6" xfId="17932"/>
    <cellStyle name="Обычный 3 12 6 2" xfId="17933"/>
    <cellStyle name="Обычный 3 12 6 2 2" xfId="17934"/>
    <cellStyle name="Обычный 3 12 6 2 2 2" xfId="17935"/>
    <cellStyle name="Обычный 3 12 6 2 2 2 2" xfId="17936"/>
    <cellStyle name="Обычный 3 12 6 2 2 2 2 2" xfId="17937"/>
    <cellStyle name="Обычный 3 12 6 2 2 2 2 2 2" xfId="17938"/>
    <cellStyle name="Обычный 3 12 6 2 2 2 2 3" xfId="17939"/>
    <cellStyle name="Обычный 3 12 6 2 2 2 3" xfId="17940"/>
    <cellStyle name="Обычный 3 12 6 2 2 2 3 2" xfId="17941"/>
    <cellStyle name="Обычный 3 12 6 2 2 2 4" xfId="17942"/>
    <cellStyle name="Обычный 3 12 6 2 2 3" xfId="17943"/>
    <cellStyle name="Обычный 3 12 6 2 2 3 2" xfId="17944"/>
    <cellStyle name="Обычный 3 12 6 2 2 3 2 2" xfId="17945"/>
    <cellStyle name="Обычный 3 12 6 2 2 3 3" xfId="17946"/>
    <cellStyle name="Обычный 3 12 6 2 2 4" xfId="17947"/>
    <cellStyle name="Обычный 3 12 6 2 2 4 2" xfId="17948"/>
    <cellStyle name="Обычный 3 12 6 2 2 5" xfId="17949"/>
    <cellStyle name="Обычный 3 12 6 2 3" xfId="17950"/>
    <cellStyle name="Обычный 3 12 6 2 3 2" xfId="17951"/>
    <cellStyle name="Обычный 3 12 6 2 3 2 2" xfId="17952"/>
    <cellStyle name="Обычный 3 12 6 2 3 2 2 2" xfId="17953"/>
    <cellStyle name="Обычный 3 12 6 2 3 2 2 2 2" xfId="17954"/>
    <cellStyle name="Обычный 3 12 6 2 3 2 2 3" xfId="17955"/>
    <cellStyle name="Обычный 3 12 6 2 3 2 3" xfId="17956"/>
    <cellStyle name="Обычный 3 12 6 2 3 2 3 2" xfId="17957"/>
    <cellStyle name="Обычный 3 12 6 2 3 2 4" xfId="17958"/>
    <cellStyle name="Обычный 3 12 6 2 3 3" xfId="17959"/>
    <cellStyle name="Обычный 3 12 6 2 3 3 2" xfId="17960"/>
    <cellStyle name="Обычный 3 12 6 2 3 3 2 2" xfId="17961"/>
    <cellStyle name="Обычный 3 12 6 2 3 3 3" xfId="17962"/>
    <cellStyle name="Обычный 3 12 6 2 3 4" xfId="17963"/>
    <cellStyle name="Обычный 3 12 6 2 3 4 2" xfId="17964"/>
    <cellStyle name="Обычный 3 12 6 2 3 5" xfId="17965"/>
    <cellStyle name="Обычный 3 12 6 2 4" xfId="17966"/>
    <cellStyle name="Обычный 3 12 6 2 4 2" xfId="17967"/>
    <cellStyle name="Обычный 3 12 6 2 4 2 2" xfId="17968"/>
    <cellStyle name="Обычный 3 12 6 2 4 2 2 2" xfId="17969"/>
    <cellStyle name="Обычный 3 12 6 2 4 2 3" xfId="17970"/>
    <cellStyle name="Обычный 3 12 6 2 4 3" xfId="17971"/>
    <cellStyle name="Обычный 3 12 6 2 4 3 2" xfId="17972"/>
    <cellStyle name="Обычный 3 12 6 2 4 4" xfId="17973"/>
    <cellStyle name="Обычный 3 12 6 2 5" xfId="17974"/>
    <cellStyle name="Обычный 3 12 6 2 5 2" xfId="17975"/>
    <cellStyle name="Обычный 3 12 6 2 5 2 2" xfId="17976"/>
    <cellStyle name="Обычный 3 12 6 2 5 3" xfId="17977"/>
    <cellStyle name="Обычный 3 12 6 2 6" xfId="17978"/>
    <cellStyle name="Обычный 3 12 6 2 6 2" xfId="17979"/>
    <cellStyle name="Обычный 3 12 6 2 7" xfId="17980"/>
    <cellStyle name="Обычный 3 12 6 3" xfId="17981"/>
    <cellStyle name="Обычный 3 12 6 3 2" xfId="17982"/>
    <cellStyle name="Обычный 3 12 6 3 2 2" xfId="17983"/>
    <cellStyle name="Обычный 3 12 6 3 2 2 2" xfId="17984"/>
    <cellStyle name="Обычный 3 12 6 3 2 2 2 2" xfId="17985"/>
    <cellStyle name="Обычный 3 12 6 3 2 2 3" xfId="17986"/>
    <cellStyle name="Обычный 3 12 6 3 2 3" xfId="17987"/>
    <cellStyle name="Обычный 3 12 6 3 2 3 2" xfId="17988"/>
    <cellStyle name="Обычный 3 12 6 3 2 4" xfId="17989"/>
    <cellStyle name="Обычный 3 12 6 3 3" xfId="17990"/>
    <cellStyle name="Обычный 3 12 6 3 3 2" xfId="17991"/>
    <cellStyle name="Обычный 3 12 6 3 3 2 2" xfId="17992"/>
    <cellStyle name="Обычный 3 12 6 3 3 3" xfId="17993"/>
    <cellStyle name="Обычный 3 12 6 3 4" xfId="17994"/>
    <cellStyle name="Обычный 3 12 6 3 4 2" xfId="17995"/>
    <cellStyle name="Обычный 3 12 6 3 5" xfId="17996"/>
    <cellStyle name="Обычный 3 12 6 4" xfId="17997"/>
    <cellStyle name="Обычный 3 12 6 4 2" xfId="17998"/>
    <cellStyle name="Обычный 3 12 6 4 2 2" xfId="17999"/>
    <cellStyle name="Обычный 3 12 6 4 2 2 2" xfId="18000"/>
    <cellStyle name="Обычный 3 12 6 4 2 2 2 2" xfId="18001"/>
    <cellStyle name="Обычный 3 12 6 4 2 2 3" xfId="18002"/>
    <cellStyle name="Обычный 3 12 6 4 2 3" xfId="18003"/>
    <cellStyle name="Обычный 3 12 6 4 2 3 2" xfId="18004"/>
    <cellStyle name="Обычный 3 12 6 4 2 4" xfId="18005"/>
    <cellStyle name="Обычный 3 12 6 4 3" xfId="18006"/>
    <cellStyle name="Обычный 3 12 6 4 3 2" xfId="18007"/>
    <cellStyle name="Обычный 3 12 6 4 3 2 2" xfId="18008"/>
    <cellStyle name="Обычный 3 12 6 4 3 3" xfId="18009"/>
    <cellStyle name="Обычный 3 12 6 4 4" xfId="18010"/>
    <cellStyle name="Обычный 3 12 6 4 4 2" xfId="18011"/>
    <cellStyle name="Обычный 3 12 6 4 5" xfId="18012"/>
    <cellStyle name="Обычный 3 12 6 5" xfId="18013"/>
    <cellStyle name="Обычный 3 12 6 5 2" xfId="18014"/>
    <cellStyle name="Обычный 3 12 6 5 2 2" xfId="18015"/>
    <cellStyle name="Обычный 3 12 6 5 2 2 2" xfId="18016"/>
    <cellStyle name="Обычный 3 12 6 5 2 3" xfId="18017"/>
    <cellStyle name="Обычный 3 12 6 5 3" xfId="18018"/>
    <cellStyle name="Обычный 3 12 6 5 3 2" xfId="18019"/>
    <cellStyle name="Обычный 3 12 6 5 4" xfId="18020"/>
    <cellStyle name="Обычный 3 12 6 6" xfId="18021"/>
    <cellStyle name="Обычный 3 12 6 6 2" xfId="18022"/>
    <cellStyle name="Обычный 3 12 6 6 2 2" xfId="18023"/>
    <cellStyle name="Обычный 3 12 6 6 3" xfId="18024"/>
    <cellStyle name="Обычный 3 12 6 7" xfId="18025"/>
    <cellStyle name="Обычный 3 12 6 7 2" xfId="18026"/>
    <cellStyle name="Обычный 3 12 6 8" xfId="18027"/>
    <cellStyle name="Обычный 3 12 7" xfId="18028"/>
    <cellStyle name="Обычный 3 12 7 2" xfId="18029"/>
    <cellStyle name="Обычный 3 12 7 2 2" xfId="18030"/>
    <cellStyle name="Обычный 3 12 7 2 2 2" xfId="18031"/>
    <cellStyle name="Обычный 3 12 7 2 2 2 2" xfId="18032"/>
    <cellStyle name="Обычный 3 12 7 2 2 2 2 2" xfId="18033"/>
    <cellStyle name="Обычный 3 12 7 2 2 2 2 2 2" xfId="18034"/>
    <cellStyle name="Обычный 3 12 7 2 2 2 2 3" xfId="18035"/>
    <cellStyle name="Обычный 3 12 7 2 2 2 3" xfId="18036"/>
    <cellStyle name="Обычный 3 12 7 2 2 2 3 2" xfId="18037"/>
    <cellStyle name="Обычный 3 12 7 2 2 2 4" xfId="18038"/>
    <cellStyle name="Обычный 3 12 7 2 2 3" xfId="18039"/>
    <cellStyle name="Обычный 3 12 7 2 2 3 2" xfId="18040"/>
    <cellStyle name="Обычный 3 12 7 2 2 3 2 2" xfId="18041"/>
    <cellStyle name="Обычный 3 12 7 2 2 3 3" xfId="18042"/>
    <cellStyle name="Обычный 3 12 7 2 2 4" xfId="18043"/>
    <cellStyle name="Обычный 3 12 7 2 2 4 2" xfId="18044"/>
    <cellStyle name="Обычный 3 12 7 2 2 5" xfId="18045"/>
    <cellStyle name="Обычный 3 12 7 2 3" xfId="18046"/>
    <cellStyle name="Обычный 3 12 7 2 3 2" xfId="18047"/>
    <cellStyle name="Обычный 3 12 7 2 3 2 2" xfId="18048"/>
    <cellStyle name="Обычный 3 12 7 2 3 2 2 2" xfId="18049"/>
    <cellStyle name="Обычный 3 12 7 2 3 2 2 2 2" xfId="18050"/>
    <cellStyle name="Обычный 3 12 7 2 3 2 2 3" xfId="18051"/>
    <cellStyle name="Обычный 3 12 7 2 3 2 3" xfId="18052"/>
    <cellStyle name="Обычный 3 12 7 2 3 2 3 2" xfId="18053"/>
    <cellStyle name="Обычный 3 12 7 2 3 2 4" xfId="18054"/>
    <cellStyle name="Обычный 3 12 7 2 3 3" xfId="18055"/>
    <cellStyle name="Обычный 3 12 7 2 3 3 2" xfId="18056"/>
    <cellStyle name="Обычный 3 12 7 2 3 3 2 2" xfId="18057"/>
    <cellStyle name="Обычный 3 12 7 2 3 3 3" xfId="18058"/>
    <cellStyle name="Обычный 3 12 7 2 3 4" xfId="18059"/>
    <cellStyle name="Обычный 3 12 7 2 3 4 2" xfId="18060"/>
    <cellStyle name="Обычный 3 12 7 2 3 5" xfId="18061"/>
    <cellStyle name="Обычный 3 12 7 2 4" xfId="18062"/>
    <cellStyle name="Обычный 3 12 7 2 4 2" xfId="18063"/>
    <cellStyle name="Обычный 3 12 7 2 4 2 2" xfId="18064"/>
    <cellStyle name="Обычный 3 12 7 2 4 2 2 2" xfId="18065"/>
    <cellStyle name="Обычный 3 12 7 2 4 2 3" xfId="18066"/>
    <cellStyle name="Обычный 3 12 7 2 4 3" xfId="18067"/>
    <cellStyle name="Обычный 3 12 7 2 4 3 2" xfId="18068"/>
    <cellStyle name="Обычный 3 12 7 2 4 4" xfId="18069"/>
    <cellStyle name="Обычный 3 12 7 2 5" xfId="18070"/>
    <cellStyle name="Обычный 3 12 7 2 5 2" xfId="18071"/>
    <cellStyle name="Обычный 3 12 7 2 5 2 2" xfId="18072"/>
    <cellStyle name="Обычный 3 12 7 2 5 3" xfId="18073"/>
    <cellStyle name="Обычный 3 12 7 2 6" xfId="18074"/>
    <cellStyle name="Обычный 3 12 7 2 6 2" xfId="18075"/>
    <cellStyle name="Обычный 3 12 7 2 7" xfId="18076"/>
    <cellStyle name="Обычный 3 12 7 3" xfId="18077"/>
    <cellStyle name="Обычный 3 12 7 3 2" xfId="18078"/>
    <cellStyle name="Обычный 3 12 7 3 2 2" xfId="18079"/>
    <cellStyle name="Обычный 3 12 7 3 2 2 2" xfId="18080"/>
    <cellStyle name="Обычный 3 12 7 3 2 2 2 2" xfId="18081"/>
    <cellStyle name="Обычный 3 12 7 3 2 2 3" xfId="18082"/>
    <cellStyle name="Обычный 3 12 7 3 2 3" xfId="18083"/>
    <cellStyle name="Обычный 3 12 7 3 2 3 2" xfId="18084"/>
    <cellStyle name="Обычный 3 12 7 3 2 4" xfId="18085"/>
    <cellStyle name="Обычный 3 12 7 3 3" xfId="18086"/>
    <cellStyle name="Обычный 3 12 7 3 3 2" xfId="18087"/>
    <cellStyle name="Обычный 3 12 7 3 3 2 2" xfId="18088"/>
    <cellStyle name="Обычный 3 12 7 3 3 3" xfId="18089"/>
    <cellStyle name="Обычный 3 12 7 3 4" xfId="18090"/>
    <cellStyle name="Обычный 3 12 7 3 4 2" xfId="18091"/>
    <cellStyle name="Обычный 3 12 7 3 5" xfId="18092"/>
    <cellStyle name="Обычный 3 12 7 4" xfId="18093"/>
    <cellStyle name="Обычный 3 12 7 4 2" xfId="18094"/>
    <cellStyle name="Обычный 3 12 7 4 2 2" xfId="18095"/>
    <cellStyle name="Обычный 3 12 7 4 2 2 2" xfId="18096"/>
    <cellStyle name="Обычный 3 12 7 4 2 2 2 2" xfId="18097"/>
    <cellStyle name="Обычный 3 12 7 4 2 2 3" xfId="18098"/>
    <cellStyle name="Обычный 3 12 7 4 2 3" xfId="18099"/>
    <cellStyle name="Обычный 3 12 7 4 2 3 2" xfId="18100"/>
    <cellStyle name="Обычный 3 12 7 4 2 4" xfId="18101"/>
    <cellStyle name="Обычный 3 12 7 4 3" xfId="18102"/>
    <cellStyle name="Обычный 3 12 7 4 3 2" xfId="18103"/>
    <cellStyle name="Обычный 3 12 7 4 3 2 2" xfId="18104"/>
    <cellStyle name="Обычный 3 12 7 4 3 3" xfId="18105"/>
    <cellStyle name="Обычный 3 12 7 4 4" xfId="18106"/>
    <cellStyle name="Обычный 3 12 7 4 4 2" xfId="18107"/>
    <cellStyle name="Обычный 3 12 7 4 5" xfId="18108"/>
    <cellStyle name="Обычный 3 12 7 5" xfId="18109"/>
    <cellStyle name="Обычный 3 12 7 5 2" xfId="18110"/>
    <cellStyle name="Обычный 3 12 7 5 2 2" xfId="18111"/>
    <cellStyle name="Обычный 3 12 7 5 2 2 2" xfId="18112"/>
    <cellStyle name="Обычный 3 12 7 5 2 3" xfId="18113"/>
    <cellStyle name="Обычный 3 12 7 5 3" xfId="18114"/>
    <cellStyle name="Обычный 3 12 7 5 3 2" xfId="18115"/>
    <cellStyle name="Обычный 3 12 7 5 4" xfId="18116"/>
    <cellStyle name="Обычный 3 12 7 6" xfId="18117"/>
    <cellStyle name="Обычный 3 12 7 6 2" xfId="18118"/>
    <cellStyle name="Обычный 3 12 7 6 2 2" xfId="18119"/>
    <cellStyle name="Обычный 3 12 7 6 3" xfId="18120"/>
    <cellStyle name="Обычный 3 12 7 7" xfId="18121"/>
    <cellStyle name="Обычный 3 12 7 7 2" xfId="18122"/>
    <cellStyle name="Обычный 3 12 7 8" xfId="18123"/>
    <cellStyle name="Обычный 3 12 8" xfId="18124"/>
    <cellStyle name="Обычный 3 12 8 2" xfId="18125"/>
    <cellStyle name="Обычный 3 12 8 2 2" xfId="18126"/>
    <cellStyle name="Обычный 3 12 8 2 2 2" xfId="18127"/>
    <cellStyle name="Обычный 3 12 8 2 2 2 2" xfId="18128"/>
    <cellStyle name="Обычный 3 12 8 2 2 2 2 2" xfId="18129"/>
    <cellStyle name="Обычный 3 12 8 2 2 2 2 2 2" xfId="18130"/>
    <cellStyle name="Обычный 3 12 8 2 2 2 2 3" xfId="18131"/>
    <cellStyle name="Обычный 3 12 8 2 2 2 3" xfId="18132"/>
    <cellStyle name="Обычный 3 12 8 2 2 2 3 2" xfId="18133"/>
    <cellStyle name="Обычный 3 12 8 2 2 2 4" xfId="18134"/>
    <cellStyle name="Обычный 3 12 8 2 2 3" xfId="18135"/>
    <cellStyle name="Обычный 3 12 8 2 2 3 2" xfId="18136"/>
    <cellStyle name="Обычный 3 12 8 2 2 3 2 2" xfId="18137"/>
    <cellStyle name="Обычный 3 12 8 2 2 3 3" xfId="18138"/>
    <cellStyle name="Обычный 3 12 8 2 2 4" xfId="18139"/>
    <cellStyle name="Обычный 3 12 8 2 2 4 2" xfId="18140"/>
    <cellStyle name="Обычный 3 12 8 2 2 5" xfId="18141"/>
    <cellStyle name="Обычный 3 12 8 2 3" xfId="18142"/>
    <cellStyle name="Обычный 3 12 8 2 3 2" xfId="18143"/>
    <cellStyle name="Обычный 3 12 8 2 3 2 2" xfId="18144"/>
    <cellStyle name="Обычный 3 12 8 2 3 2 2 2" xfId="18145"/>
    <cellStyle name="Обычный 3 12 8 2 3 2 2 2 2" xfId="18146"/>
    <cellStyle name="Обычный 3 12 8 2 3 2 2 3" xfId="18147"/>
    <cellStyle name="Обычный 3 12 8 2 3 2 3" xfId="18148"/>
    <cellStyle name="Обычный 3 12 8 2 3 2 3 2" xfId="18149"/>
    <cellStyle name="Обычный 3 12 8 2 3 2 4" xfId="18150"/>
    <cellStyle name="Обычный 3 12 8 2 3 3" xfId="18151"/>
    <cellStyle name="Обычный 3 12 8 2 3 3 2" xfId="18152"/>
    <cellStyle name="Обычный 3 12 8 2 3 3 2 2" xfId="18153"/>
    <cellStyle name="Обычный 3 12 8 2 3 3 3" xfId="18154"/>
    <cellStyle name="Обычный 3 12 8 2 3 4" xfId="18155"/>
    <cellStyle name="Обычный 3 12 8 2 3 4 2" xfId="18156"/>
    <cellStyle name="Обычный 3 12 8 2 3 5" xfId="18157"/>
    <cellStyle name="Обычный 3 12 8 2 4" xfId="18158"/>
    <cellStyle name="Обычный 3 12 8 2 4 2" xfId="18159"/>
    <cellStyle name="Обычный 3 12 8 2 4 2 2" xfId="18160"/>
    <cellStyle name="Обычный 3 12 8 2 4 2 2 2" xfId="18161"/>
    <cellStyle name="Обычный 3 12 8 2 4 2 3" xfId="18162"/>
    <cellStyle name="Обычный 3 12 8 2 4 3" xfId="18163"/>
    <cellStyle name="Обычный 3 12 8 2 4 3 2" xfId="18164"/>
    <cellStyle name="Обычный 3 12 8 2 4 4" xfId="18165"/>
    <cellStyle name="Обычный 3 12 8 2 5" xfId="18166"/>
    <cellStyle name="Обычный 3 12 8 2 5 2" xfId="18167"/>
    <cellStyle name="Обычный 3 12 8 2 5 2 2" xfId="18168"/>
    <cellStyle name="Обычный 3 12 8 2 5 3" xfId="18169"/>
    <cellStyle name="Обычный 3 12 8 2 6" xfId="18170"/>
    <cellStyle name="Обычный 3 12 8 2 6 2" xfId="18171"/>
    <cellStyle name="Обычный 3 12 8 2 7" xfId="18172"/>
    <cellStyle name="Обычный 3 12 8 3" xfId="18173"/>
    <cellStyle name="Обычный 3 12 8 3 2" xfId="18174"/>
    <cellStyle name="Обычный 3 12 8 3 2 2" xfId="18175"/>
    <cellStyle name="Обычный 3 12 8 3 2 2 2" xfId="18176"/>
    <cellStyle name="Обычный 3 12 8 3 2 2 2 2" xfId="18177"/>
    <cellStyle name="Обычный 3 12 8 3 2 2 3" xfId="18178"/>
    <cellStyle name="Обычный 3 12 8 3 2 3" xfId="18179"/>
    <cellStyle name="Обычный 3 12 8 3 2 3 2" xfId="18180"/>
    <cellStyle name="Обычный 3 12 8 3 2 4" xfId="18181"/>
    <cellStyle name="Обычный 3 12 8 3 3" xfId="18182"/>
    <cellStyle name="Обычный 3 12 8 3 3 2" xfId="18183"/>
    <cellStyle name="Обычный 3 12 8 3 3 2 2" xfId="18184"/>
    <cellStyle name="Обычный 3 12 8 3 3 3" xfId="18185"/>
    <cellStyle name="Обычный 3 12 8 3 4" xfId="18186"/>
    <cellStyle name="Обычный 3 12 8 3 4 2" xfId="18187"/>
    <cellStyle name="Обычный 3 12 8 3 5" xfId="18188"/>
    <cellStyle name="Обычный 3 12 8 4" xfId="18189"/>
    <cellStyle name="Обычный 3 12 8 4 2" xfId="18190"/>
    <cellStyle name="Обычный 3 12 8 4 2 2" xfId="18191"/>
    <cellStyle name="Обычный 3 12 8 4 2 2 2" xfId="18192"/>
    <cellStyle name="Обычный 3 12 8 4 2 2 2 2" xfId="18193"/>
    <cellStyle name="Обычный 3 12 8 4 2 2 3" xfId="18194"/>
    <cellStyle name="Обычный 3 12 8 4 2 3" xfId="18195"/>
    <cellStyle name="Обычный 3 12 8 4 2 3 2" xfId="18196"/>
    <cellStyle name="Обычный 3 12 8 4 2 4" xfId="18197"/>
    <cellStyle name="Обычный 3 12 8 4 3" xfId="18198"/>
    <cellStyle name="Обычный 3 12 8 4 3 2" xfId="18199"/>
    <cellStyle name="Обычный 3 12 8 4 3 2 2" xfId="18200"/>
    <cellStyle name="Обычный 3 12 8 4 3 3" xfId="18201"/>
    <cellStyle name="Обычный 3 12 8 4 4" xfId="18202"/>
    <cellStyle name="Обычный 3 12 8 4 4 2" xfId="18203"/>
    <cellStyle name="Обычный 3 12 8 4 5" xfId="18204"/>
    <cellStyle name="Обычный 3 12 8 5" xfId="18205"/>
    <cellStyle name="Обычный 3 12 8 5 2" xfId="18206"/>
    <cellStyle name="Обычный 3 12 8 5 2 2" xfId="18207"/>
    <cellStyle name="Обычный 3 12 8 5 2 2 2" xfId="18208"/>
    <cellStyle name="Обычный 3 12 8 5 2 3" xfId="18209"/>
    <cellStyle name="Обычный 3 12 8 5 3" xfId="18210"/>
    <cellStyle name="Обычный 3 12 8 5 3 2" xfId="18211"/>
    <cellStyle name="Обычный 3 12 8 5 4" xfId="18212"/>
    <cellStyle name="Обычный 3 12 8 6" xfId="18213"/>
    <cellStyle name="Обычный 3 12 8 6 2" xfId="18214"/>
    <cellStyle name="Обычный 3 12 8 6 2 2" xfId="18215"/>
    <cellStyle name="Обычный 3 12 8 6 3" xfId="18216"/>
    <cellStyle name="Обычный 3 12 8 7" xfId="18217"/>
    <cellStyle name="Обычный 3 12 8 7 2" xfId="18218"/>
    <cellStyle name="Обычный 3 12 8 8" xfId="18219"/>
    <cellStyle name="Обычный 3 12 9" xfId="18220"/>
    <cellStyle name="Обычный 3 12 9 2" xfId="18221"/>
    <cellStyle name="Обычный 3 12 9 2 2" xfId="18222"/>
    <cellStyle name="Обычный 3 12 9 2 2 2" xfId="18223"/>
    <cellStyle name="Обычный 3 12 9 2 2 2 2" xfId="18224"/>
    <cellStyle name="Обычный 3 12 9 2 2 2 2 2" xfId="18225"/>
    <cellStyle name="Обычный 3 12 9 2 2 2 2 2 2" xfId="18226"/>
    <cellStyle name="Обычный 3 12 9 2 2 2 2 3" xfId="18227"/>
    <cellStyle name="Обычный 3 12 9 2 2 2 3" xfId="18228"/>
    <cellStyle name="Обычный 3 12 9 2 2 2 3 2" xfId="18229"/>
    <cellStyle name="Обычный 3 12 9 2 2 2 4" xfId="18230"/>
    <cellStyle name="Обычный 3 12 9 2 2 3" xfId="18231"/>
    <cellStyle name="Обычный 3 12 9 2 2 3 2" xfId="18232"/>
    <cellStyle name="Обычный 3 12 9 2 2 3 2 2" xfId="18233"/>
    <cellStyle name="Обычный 3 12 9 2 2 3 3" xfId="18234"/>
    <cellStyle name="Обычный 3 12 9 2 2 4" xfId="18235"/>
    <cellStyle name="Обычный 3 12 9 2 2 4 2" xfId="18236"/>
    <cellStyle name="Обычный 3 12 9 2 2 5" xfId="18237"/>
    <cellStyle name="Обычный 3 12 9 2 3" xfId="18238"/>
    <cellStyle name="Обычный 3 12 9 2 3 2" xfId="18239"/>
    <cellStyle name="Обычный 3 12 9 2 3 2 2" xfId="18240"/>
    <cellStyle name="Обычный 3 12 9 2 3 2 2 2" xfId="18241"/>
    <cellStyle name="Обычный 3 12 9 2 3 2 2 2 2" xfId="18242"/>
    <cellStyle name="Обычный 3 12 9 2 3 2 2 3" xfId="18243"/>
    <cellStyle name="Обычный 3 12 9 2 3 2 3" xfId="18244"/>
    <cellStyle name="Обычный 3 12 9 2 3 2 3 2" xfId="18245"/>
    <cellStyle name="Обычный 3 12 9 2 3 2 4" xfId="18246"/>
    <cellStyle name="Обычный 3 12 9 2 3 3" xfId="18247"/>
    <cellStyle name="Обычный 3 12 9 2 3 3 2" xfId="18248"/>
    <cellStyle name="Обычный 3 12 9 2 3 3 2 2" xfId="18249"/>
    <cellStyle name="Обычный 3 12 9 2 3 3 3" xfId="18250"/>
    <cellStyle name="Обычный 3 12 9 2 3 4" xfId="18251"/>
    <cellStyle name="Обычный 3 12 9 2 3 4 2" xfId="18252"/>
    <cellStyle name="Обычный 3 12 9 2 3 5" xfId="18253"/>
    <cellStyle name="Обычный 3 12 9 2 4" xfId="18254"/>
    <cellStyle name="Обычный 3 12 9 2 4 2" xfId="18255"/>
    <cellStyle name="Обычный 3 12 9 2 4 2 2" xfId="18256"/>
    <cellStyle name="Обычный 3 12 9 2 4 2 2 2" xfId="18257"/>
    <cellStyle name="Обычный 3 12 9 2 4 2 3" xfId="18258"/>
    <cellStyle name="Обычный 3 12 9 2 4 3" xfId="18259"/>
    <cellStyle name="Обычный 3 12 9 2 4 3 2" xfId="18260"/>
    <cellStyle name="Обычный 3 12 9 2 4 4" xfId="18261"/>
    <cellStyle name="Обычный 3 12 9 2 5" xfId="18262"/>
    <cellStyle name="Обычный 3 12 9 2 5 2" xfId="18263"/>
    <cellStyle name="Обычный 3 12 9 2 5 2 2" xfId="18264"/>
    <cellStyle name="Обычный 3 12 9 2 5 3" xfId="18265"/>
    <cellStyle name="Обычный 3 12 9 2 6" xfId="18266"/>
    <cellStyle name="Обычный 3 12 9 2 6 2" xfId="18267"/>
    <cellStyle name="Обычный 3 12 9 2 7" xfId="18268"/>
    <cellStyle name="Обычный 3 12 9 3" xfId="18269"/>
    <cellStyle name="Обычный 3 12 9 3 2" xfId="18270"/>
    <cellStyle name="Обычный 3 12 9 3 2 2" xfId="18271"/>
    <cellStyle name="Обычный 3 12 9 3 2 2 2" xfId="18272"/>
    <cellStyle name="Обычный 3 12 9 3 2 2 2 2" xfId="18273"/>
    <cellStyle name="Обычный 3 12 9 3 2 2 3" xfId="18274"/>
    <cellStyle name="Обычный 3 12 9 3 2 3" xfId="18275"/>
    <cellStyle name="Обычный 3 12 9 3 2 3 2" xfId="18276"/>
    <cellStyle name="Обычный 3 12 9 3 2 4" xfId="18277"/>
    <cellStyle name="Обычный 3 12 9 3 3" xfId="18278"/>
    <cellStyle name="Обычный 3 12 9 3 3 2" xfId="18279"/>
    <cellStyle name="Обычный 3 12 9 3 3 2 2" xfId="18280"/>
    <cellStyle name="Обычный 3 12 9 3 3 3" xfId="18281"/>
    <cellStyle name="Обычный 3 12 9 3 4" xfId="18282"/>
    <cellStyle name="Обычный 3 12 9 3 4 2" xfId="18283"/>
    <cellStyle name="Обычный 3 12 9 3 5" xfId="18284"/>
    <cellStyle name="Обычный 3 12 9 4" xfId="18285"/>
    <cellStyle name="Обычный 3 12 9 4 2" xfId="18286"/>
    <cellStyle name="Обычный 3 12 9 4 2 2" xfId="18287"/>
    <cellStyle name="Обычный 3 12 9 4 2 2 2" xfId="18288"/>
    <cellStyle name="Обычный 3 12 9 4 2 2 2 2" xfId="18289"/>
    <cellStyle name="Обычный 3 12 9 4 2 2 3" xfId="18290"/>
    <cellStyle name="Обычный 3 12 9 4 2 3" xfId="18291"/>
    <cellStyle name="Обычный 3 12 9 4 2 3 2" xfId="18292"/>
    <cellStyle name="Обычный 3 12 9 4 2 4" xfId="18293"/>
    <cellStyle name="Обычный 3 12 9 4 3" xfId="18294"/>
    <cellStyle name="Обычный 3 12 9 4 3 2" xfId="18295"/>
    <cellStyle name="Обычный 3 12 9 4 3 2 2" xfId="18296"/>
    <cellStyle name="Обычный 3 12 9 4 3 3" xfId="18297"/>
    <cellStyle name="Обычный 3 12 9 4 4" xfId="18298"/>
    <cellStyle name="Обычный 3 12 9 4 4 2" xfId="18299"/>
    <cellStyle name="Обычный 3 12 9 4 5" xfId="18300"/>
    <cellStyle name="Обычный 3 12 9 5" xfId="18301"/>
    <cellStyle name="Обычный 3 12 9 5 2" xfId="18302"/>
    <cellStyle name="Обычный 3 12 9 5 2 2" xfId="18303"/>
    <cellStyle name="Обычный 3 12 9 5 2 2 2" xfId="18304"/>
    <cellStyle name="Обычный 3 12 9 5 2 3" xfId="18305"/>
    <cellStyle name="Обычный 3 12 9 5 3" xfId="18306"/>
    <cellStyle name="Обычный 3 12 9 5 3 2" xfId="18307"/>
    <cellStyle name="Обычный 3 12 9 5 4" xfId="18308"/>
    <cellStyle name="Обычный 3 12 9 6" xfId="18309"/>
    <cellStyle name="Обычный 3 12 9 6 2" xfId="18310"/>
    <cellStyle name="Обычный 3 12 9 6 2 2" xfId="18311"/>
    <cellStyle name="Обычный 3 12 9 6 3" xfId="18312"/>
    <cellStyle name="Обычный 3 12 9 7" xfId="18313"/>
    <cellStyle name="Обычный 3 12 9 7 2" xfId="18314"/>
    <cellStyle name="Обычный 3 12 9 8" xfId="18315"/>
    <cellStyle name="Обычный 3 13" xfId="18316"/>
    <cellStyle name="Обычный 3 13 10" xfId="18317"/>
    <cellStyle name="Обычный 3 13 10 2" xfId="18318"/>
    <cellStyle name="Обычный 3 13 10 2 2" xfId="18319"/>
    <cellStyle name="Обычный 3 13 10 2 2 2" xfId="18320"/>
    <cellStyle name="Обычный 3 13 10 2 2 2 2" xfId="18321"/>
    <cellStyle name="Обычный 3 13 10 2 2 2 2 2" xfId="18322"/>
    <cellStyle name="Обычный 3 13 10 2 2 2 2 2 2" xfId="18323"/>
    <cellStyle name="Обычный 3 13 10 2 2 2 2 3" xfId="18324"/>
    <cellStyle name="Обычный 3 13 10 2 2 2 3" xfId="18325"/>
    <cellStyle name="Обычный 3 13 10 2 2 2 3 2" xfId="18326"/>
    <cellStyle name="Обычный 3 13 10 2 2 2 4" xfId="18327"/>
    <cellStyle name="Обычный 3 13 10 2 2 3" xfId="18328"/>
    <cellStyle name="Обычный 3 13 10 2 2 3 2" xfId="18329"/>
    <cellStyle name="Обычный 3 13 10 2 2 3 2 2" xfId="18330"/>
    <cellStyle name="Обычный 3 13 10 2 2 3 3" xfId="18331"/>
    <cellStyle name="Обычный 3 13 10 2 2 4" xfId="18332"/>
    <cellStyle name="Обычный 3 13 10 2 2 4 2" xfId="18333"/>
    <cellStyle name="Обычный 3 13 10 2 2 5" xfId="18334"/>
    <cellStyle name="Обычный 3 13 10 2 3" xfId="18335"/>
    <cellStyle name="Обычный 3 13 10 2 3 2" xfId="18336"/>
    <cellStyle name="Обычный 3 13 10 2 3 2 2" xfId="18337"/>
    <cellStyle name="Обычный 3 13 10 2 3 2 2 2" xfId="18338"/>
    <cellStyle name="Обычный 3 13 10 2 3 2 2 2 2" xfId="18339"/>
    <cellStyle name="Обычный 3 13 10 2 3 2 2 3" xfId="18340"/>
    <cellStyle name="Обычный 3 13 10 2 3 2 3" xfId="18341"/>
    <cellStyle name="Обычный 3 13 10 2 3 2 3 2" xfId="18342"/>
    <cellStyle name="Обычный 3 13 10 2 3 2 4" xfId="18343"/>
    <cellStyle name="Обычный 3 13 10 2 3 3" xfId="18344"/>
    <cellStyle name="Обычный 3 13 10 2 3 3 2" xfId="18345"/>
    <cellStyle name="Обычный 3 13 10 2 3 3 2 2" xfId="18346"/>
    <cellStyle name="Обычный 3 13 10 2 3 3 3" xfId="18347"/>
    <cellStyle name="Обычный 3 13 10 2 3 4" xfId="18348"/>
    <cellStyle name="Обычный 3 13 10 2 3 4 2" xfId="18349"/>
    <cellStyle name="Обычный 3 13 10 2 3 5" xfId="18350"/>
    <cellStyle name="Обычный 3 13 10 2 4" xfId="18351"/>
    <cellStyle name="Обычный 3 13 10 2 4 2" xfId="18352"/>
    <cellStyle name="Обычный 3 13 10 2 4 2 2" xfId="18353"/>
    <cellStyle name="Обычный 3 13 10 2 4 2 2 2" xfId="18354"/>
    <cellStyle name="Обычный 3 13 10 2 4 2 3" xfId="18355"/>
    <cellStyle name="Обычный 3 13 10 2 4 3" xfId="18356"/>
    <cellStyle name="Обычный 3 13 10 2 4 3 2" xfId="18357"/>
    <cellStyle name="Обычный 3 13 10 2 4 4" xfId="18358"/>
    <cellStyle name="Обычный 3 13 10 2 5" xfId="18359"/>
    <cellStyle name="Обычный 3 13 10 2 5 2" xfId="18360"/>
    <cellStyle name="Обычный 3 13 10 2 5 2 2" xfId="18361"/>
    <cellStyle name="Обычный 3 13 10 2 5 3" xfId="18362"/>
    <cellStyle name="Обычный 3 13 10 2 6" xfId="18363"/>
    <cellStyle name="Обычный 3 13 10 2 6 2" xfId="18364"/>
    <cellStyle name="Обычный 3 13 10 2 7" xfId="18365"/>
    <cellStyle name="Обычный 3 13 10 3" xfId="18366"/>
    <cellStyle name="Обычный 3 13 10 3 2" xfId="18367"/>
    <cellStyle name="Обычный 3 13 10 3 2 2" xfId="18368"/>
    <cellStyle name="Обычный 3 13 10 3 2 2 2" xfId="18369"/>
    <cellStyle name="Обычный 3 13 10 3 2 2 2 2" xfId="18370"/>
    <cellStyle name="Обычный 3 13 10 3 2 2 3" xfId="18371"/>
    <cellStyle name="Обычный 3 13 10 3 2 3" xfId="18372"/>
    <cellStyle name="Обычный 3 13 10 3 2 3 2" xfId="18373"/>
    <cellStyle name="Обычный 3 13 10 3 2 4" xfId="18374"/>
    <cellStyle name="Обычный 3 13 10 3 3" xfId="18375"/>
    <cellStyle name="Обычный 3 13 10 3 3 2" xfId="18376"/>
    <cellStyle name="Обычный 3 13 10 3 3 2 2" xfId="18377"/>
    <cellStyle name="Обычный 3 13 10 3 3 3" xfId="18378"/>
    <cellStyle name="Обычный 3 13 10 3 4" xfId="18379"/>
    <cellStyle name="Обычный 3 13 10 3 4 2" xfId="18380"/>
    <cellStyle name="Обычный 3 13 10 3 5" xfId="18381"/>
    <cellStyle name="Обычный 3 13 10 4" xfId="18382"/>
    <cellStyle name="Обычный 3 13 10 4 2" xfId="18383"/>
    <cellStyle name="Обычный 3 13 10 4 2 2" xfId="18384"/>
    <cellStyle name="Обычный 3 13 10 4 2 2 2" xfId="18385"/>
    <cellStyle name="Обычный 3 13 10 4 2 2 2 2" xfId="18386"/>
    <cellStyle name="Обычный 3 13 10 4 2 2 3" xfId="18387"/>
    <cellStyle name="Обычный 3 13 10 4 2 3" xfId="18388"/>
    <cellStyle name="Обычный 3 13 10 4 2 3 2" xfId="18389"/>
    <cellStyle name="Обычный 3 13 10 4 2 4" xfId="18390"/>
    <cellStyle name="Обычный 3 13 10 4 3" xfId="18391"/>
    <cellStyle name="Обычный 3 13 10 4 3 2" xfId="18392"/>
    <cellStyle name="Обычный 3 13 10 4 3 2 2" xfId="18393"/>
    <cellStyle name="Обычный 3 13 10 4 3 3" xfId="18394"/>
    <cellStyle name="Обычный 3 13 10 4 4" xfId="18395"/>
    <cellStyle name="Обычный 3 13 10 4 4 2" xfId="18396"/>
    <cellStyle name="Обычный 3 13 10 4 5" xfId="18397"/>
    <cellStyle name="Обычный 3 13 10 5" xfId="18398"/>
    <cellStyle name="Обычный 3 13 10 5 2" xfId="18399"/>
    <cellStyle name="Обычный 3 13 10 5 2 2" xfId="18400"/>
    <cellStyle name="Обычный 3 13 10 5 2 2 2" xfId="18401"/>
    <cellStyle name="Обычный 3 13 10 5 2 3" xfId="18402"/>
    <cellStyle name="Обычный 3 13 10 5 3" xfId="18403"/>
    <cellStyle name="Обычный 3 13 10 5 3 2" xfId="18404"/>
    <cellStyle name="Обычный 3 13 10 5 4" xfId="18405"/>
    <cellStyle name="Обычный 3 13 10 6" xfId="18406"/>
    <cellStyle name="Обычный 3 13 10 6 2" xfId="18407"/>
    <cellStyle name="Обычный 3 13 10 6 2 2" xfId="18408"/>
    <cellStyle name="Обычный 3 13 10 6 3" xfId="18409"/>
    <cellStyle name="Обычный 3 13 10 7" xfId="18410"/>
    <cellStyle name="Обычный 3 13 10 7 2" xfId="18411"/>
    <cellStyle name="Обычный 3 13 10 8" xfId="18412"/>
    <cellStyle name="Обычный 3 13 11" xfId="18413"/>
    <cellStyle name="Обычный 3 13 11 2" xfId="18414"/>
    <cellStyle name="Обычный 3 13 11 2 2" xfId="18415"/>
    <cellStyle name="Обычный 3 13 11 2 2 2" xfId="18416"/>
    <cellStyle name="Обычный 3 13 11 2 2 2 2" xfId="18417"/>
    <cellStyle name="Обычный 3 13 11 2 2 2 2 2" xfId="18418"/>
    <cellStyle name="Обычный 3 13 11 2 2 2 2 2 2" xfId="18419"/>
    <cellStyle name="Обычный 3 13 11 2 2 2 2 3" xfId="18420"/>
    <cellStyle name="Обычный 3 13 11 2 2 2 3" xfId="18421"/>
    <cellStyle name="Обычный 3 13 11 2 2 2 3 2" xfId="18422"/>
    <cellStyle name="Обычный 3 13 11 2 2 2 4" xfId="18423"/>
    <cellStyle name="Обычный 3 13 11 2 2 3" xfId="18424"/>
    <cellStyle name="Обычный 3 13 11 2 2 3 2" xfId="18425"/>
    <cellStyle name="Обычный 3 13 11 2 2 3 2 2" xfId="18426"/>
    <cellStyle name="Обычный 3 13 11 2 2 3 3" xfId="18427"/>
    <cellStyle name="Обычный 3 13 11 2 2 4" xfId="18428"/>
    <cellStyle name="Обычный 3 13 11 2 2 4 2" xfId="18429"/>
    <cellStyle name="Обычный 3 13 11 2 2 5" xfId="18430"/>
    <cellStyle name="Обычный 3 13 11 2 3" xfId="18431"/>
    <cellStyle name="Обычный 3 13 11 2 3 2" xfId="18432"/>
    <cellStyle name="Обычный 3 13 11 2 3 2 2" xfId="18433"/>
    <cellStyle name="Обычный 3 13 11 2 3 2 2 2" xfId="18434"/>
    <cellStyle name="Обычный 3 13 11 2 3 2 2 2 2" xfId="18435"/>
    <cellStyle name="Обычный 3 13 11 2 3 2 2 3" xfId="18436"/>
    <cellStyle name="Обычный 3 13 11 2 3 2 3" xfId="18437"/>
    <cellStyle name="Обычный 3 13 11 2 3 2 3 2" xfId="18438"/>
    <cellStyle name="Обычный 3 13 11 2 3 2 4" xfId="18439"/>
    <cellStyle name="Обычный 3 13 11 2 3 3" xfId="18440"/>
    <cellStyle name="Обычный 3 13 11 2 3 3 2" xfId="18441"/>
    <cellStyle name="Обычный 3 13 11 2 3 3 2 2" xfId="18442"/>
    <cellStyle name="Обычный 3 13 11 2 3 3 3" xfId="18443"/>
    <cellStyle name="Обычный 3 13 11 2 3 4" xfId="18444"/>
    <cellStyle name="Обычный 3 13 11 2 3 4 2" xfId="18445"/>
    <cellStyle name="Обычный 3 13 11 2 3 5" xfId="18446"/>
    <cellStyle name="Обычный 3 13 11 2 4" xfId="18447"/>
    <cellStyle name="Обычный 3 13 11 2 4 2" xfId="18448"/>
    <cellStyle name="Обычный 3 13 11 2 4 2 2" xfId="18449"/>
    <cellStyle name="Обычный 3 13 11 2 4 2 2 2" xfId="18450"/>
    <cellStyle name="Обычный 3 13 11 2 4 2 3" xfId="18451"/>
    <cellStyle name="Обычный 3 13 11 2 4 3" xfId="18452"/>
    <cellStyle name="Обычный 3 13 11 2 4 3 2" xfId="18453"/>
    <cellStyle name="Обычный 3 13 11 2 4 4" xfId="18454"/>
    <cellStyle name="Обычный 3 13 11 2 5" xfId="18455"/>
    <cellStyle name="Обычный 3 13 11 2 5 2" xfId="18456"/>
    <cellStyle name="Обычный 3 13 11 2 5 2 2" xfId="18457"/>
    <cellStyle name="Обычный 3 13 11 2 5 3" xfId="18458"/>
    <cellStyle name="Обычный 3 13 11 2 6" xfId="18459"/>
    <cellStyle name="Обычный 3 13 11 2 6 2" xfId="18460"/>
    <cellStyle name="Обычный 3 13 11 2 7" xfId="18461"/>
    <cellStyle name="Обычный 3 13 11 3" xfId="18462"/>
    <cellStyle name="Обычный 3 13 11 3 2" xfId="18463"/>
    <cellStyle name="Обычный 3 13 11 3 2 2" xfId="18464"/>
    <cellStyle name="Обычный 3 13 11 3 2 2 2" xfId="18465"/>
    <cellStyle name="Обычный 3 13 11 3 2 2 2 2" xfId="18466"/>
    <cellStyle name="Обычный 3 13 11 3 2 2 3" xfId="18467"/>
    <cellStyle name="Обычный 3 13 11 3 2 3" xfId="18468"/>
    <cellStyle name="Обычный 3 13 11 3 2 3 2" xfId="18469"/>
    <cellStyle name="Обычный 3 13 11 3 2 4" xfId="18470"/>
    <cellStyle name="Обычный 3 13 11 3 3" xfId="18471"/>
    <cellStyle name="Обычный 3 13 11 3 3 2" xfId="18472"/>
    <cellStyle name="Обычный 3 13 11 3 3 2 2" xfId="18473"/>
    <cellStyle name="Обычный 3 13 11 3 3 3" xfId="18474"/>
    <cellStyle name="Обычный 3 13 11 3 4" xfId="18475"/>
    <cellStyle name="Обычный 3 13 11 3 4 2" xfId="18476"/>
    <cellStyle name="Обычный 3 13 11 3 5" xfId="18477"/>
    <cellStyle name="Обычный 3 13 11 4" xfId="18478"/>
    <cellStyle name="Обычный 3 13 11 4 2" xfId="18479"/>
    <cellStyle name="Обычный 3 13 11 4 2 2" xfId="18480"/>
    <cellStyle name="Обычный 3 13 11 4 2 2 2" xfId="18481"/>
    <cellStyle name="Обычный 3 13 11 4 2 2 2 2" xfId="18482"/>
    <cellStyle name="Обычный 3 13 11 4 2 2 3" xfId="18483"/>
    <cellStyle name="Обычный 3 13 11 4 2 3" xfId="18484"/>
    <cellStyle name="Обычный 3 13 11 4 2 3 2" xfId="18485"/>
    <cellStyle name="Обычный 3 13 11 4 2 4" xfId="18486"/>
    <cellStyle name="Обычный 3 13 11 4 3" xfId="18487"/>
    <cellStyle name="Обычный 3 13 11 4 3 2" xfId="18488"/>
    <cellStyle name="Обычный 3 13 11 4 3 2 2" xfId="18489"/>
    <cellStyle name="Обычный 3 13 11 4 3 3" xfId="18490"/>
    <cellStyle name="Обычный 3 13 11 4 4" xfId="18491"/>
    <cellStyle name="Обычный 3 13 11 4 4 2" xfId="18492"/>
    <cellStyle name="Обычный 3 13 11 4 5" xfId="18493"/>
    <cellStyle name="Обычный 3 13 11 5" xfId="18494"/>
    <cellStyle name="Обычный 3 13 11 5 2" xfId="18495"/>
    <cellStyle name="Обычный 3 13 11 5 2 2" xfId="18496"/>
    <cellStyle name="Обычный 3 13 11 5 2 2 2" xfId="18497"/>
    <cellStyle name="Обычный 3 13 11 5 2 3" xfId="18498"/>
    <cellStyle name="Обычный 3 13 11 5 3" xfId="18499"/>
    <cellStyle name="Обычный 3 13 11 5 3 2" xfId="18500"/>
    <cellStyle name="Обычный 3 13 11 5 4" xfId="18501"/>
    <cellStyle name="Обычный 3 13 11 6" xfId="18502"/>
    <cellStyle name="Обычный 3 13 11 6 2" xfId="18503"/>
    <cellStyle name="Обычный 3 13 11 6 2 2" xfId="18504"/>
    <cellStyle name="Обычный 3 13 11 6 3" xfId="18505"/>
    <cellStyle name="Обычный 3 13 11 7" xfId="18506"/>
    <cellStyle name="Обычный 3 13 11 7 2" xfId="18507"/>
    <cellStyle name="Обычный 3 13 11 8" xfId="18508"/>
    <cellStyle name="Обычный 3 13 12" xfId="18509"/>
    <cellStyle name="Обычный 3 13 12 2" xfId="18510"/>
    <cellStyle name="Обычный 3 13 12 2 2" xfId="18511"/>
    <cellStyle name="Обычный 3 13 12 2 2 2" xfId="18512"/>
    <cellStyle name="Обычный 3 13 12 2 2 2 2" xfId="18513"/>
    <cellStyle name="Обычный 3 13 12 2 2 2 2 2" xfId="18514"/>
    <cellStyle name="Обычный 3 13 12 2 2 2 2 2 2" xfId="18515"/>
    <cellStyle name="Обычный 3 13 12 2 2 2 2 3" xfId="18516"/>
    <cellStyle name="Обычный 3 13 12 2 2 2 3" xfId="18517"/>
    <cellStyle name="Обычный 3 13 12 2 2 2 3 2" xfId="18518"/>
    <cellStyle name="Обычный 3 13 12 2 2 2 4" xfId="18519"/>
    <cellStyle name="Обычный 3 13 12 2 2 3" xfId="18520"/>
    <cellStyle name="Обычный 3 13 12 2 2 3 2" xfId="18521"/>
    <cellStyle name="Обычный 3 13 12 2 2 3 2 2" xfId="18522"/>
    <cellStyle name="Обычный 3 13 12 2 2 3 3" xfId="18523"/>
    <cellStyle name="Обычный 3 13 12 2 2 4" xfId="18524"/>
    <cellStyle name="Обычный 3 13 12 2 2 4 2" xfId="18525"/>
    <cellStyle name="Обычный 3 13 12 2 2 5" xfId="18526"/>
    <cellStyle name="Обычный 3 13 12 2 3" xfId="18527"/>
    <cellStyle name="Обычный 3 13 12 2 3 2" xfId="18528"/>
    <cellStyle name="Обычный 3 13 12 2 3 2 2" xfId="18529"/>
    <cellStyle name="Обычный 3 13 12 2 3 2 2 2" xfId="18530"/>
    <cellStyle name="Обычный 3 13 12 2 3 2 2 2 2" xfId="18531"/>
    <cellStyle name="Обычный 3 13 12 2 3 2 2 3" xfId="18532"/>
    <cellStyle name="Обычный 3 13 12 2 3 2 3" xfId="18533"/>
    <cellStyle name="Обычный 3 13 12 2 3 2 3 2" xfId="18534"/>
    <cellStyle name="Обычный 3 13 12 2 3 2 4" xfId="18535"/>
    <cellStyle name="Обычный 3 13 12 2 3 3" xfId="18536"/>
    <cellStyle name="Обычный 3 13 12 2 3 3 2" xfId="18537"/>
    <cellStyle name="Обычный 3 13 12 2 3 3 2 2" xfId="18538"/>
    <cellStyle name="Обычный 3 13 12 2 3 3 3" xfId="18539"/>
    <cellStyle name="Обычный 3 13 12 2 3 4" xfId="18540"/>
    <cellStyle name="Обычный 3 13 12 2 3 4 2" xfId="18541"/>
    <cellStyle name="Обычный 3 13 12 2 3 5" xfId="18542"/>
    <cellStyle name="Обычный 3 13 12 2 4" xfId="18543"/>
    <cellStyle name="Обычный 3 13 12 2 4 2" xfId="18544"/>
    <cellStyle name="Обычный 3 13 12 2 4 2 2" xfId="18545"/>
    <cellStyle name="Обычный 3 13 12 2 4 2 2 2" xfId="18546"/>
    <cellStyle name="Обычный 3 13 12 2 4 2 3" xfId="18547"/>
    <cellStyle name="Обычный 3 13 12 2 4 3" xfId="18548"/>
    <cellStyle name="Обычный 3 13 12 2 4 3 2" xfId="18549"/>
    <cellStyle name="Обычный 3 13 12 2 4 4" xfId="18550"/>
    <cellStyle name="Обычный 3 13 12 2 5" xfId="18551"/>
    <cellStyle name="Обычный 3 13 12 2 5 2" xfId="18552"/>
    <cellStyle name="Обычный 3 13 12 2 5 2 2" xfId="18553"/>
    <cellStyle name="Обычный 3 13 12 2 5 3" xfId="18554"/>
    <cellStyle name="Обычный 3 13 12 2 6" xfId="18555"/>
    <cellStyle name="Обычный 3 13 12 2 6 2" xfId="18556"/>
    <cellStyle name="Обычный 3 13 12 2 7" xfId="18557"/>
    <cellStyle name="Обычный 3 13 12 3" xfId="18558"/>
    <cellStyle name="Обычный 3 13 12 3 2" xfId="18559"/>
    <cellStyle name="Обычный 3 13 12 3 2 2" xfId="18560"/>
    <cellStyle name="Обычный 3 13 12 3 2 2 2" xfId="18561"/>
    <cellStyle name="Обычный 3 13 12 3 2 2 2 2" xfId="18562"/>
    <cellStyle name="Обычный 3 13 12 3 2 2 3" xfId="18563"/>
    <cellStyle name="Обычный 3 13 12 3 2 3" xfId="18564"/>
    <cellStyle name="Обычный 3 13 12 3 2 3 2" xfId="18565"/>
    <cellStyle name="Обычный 3 13 12 3 2 4" xfId="18566"/>
    <cellStyle name="Обычный 3 13 12 3 3" xfId="18567"/>
    <cellStyle name="Обычный 3 13 12 3 3 2" xfId="18568"/>
    <cellStyle name="Обычный 3 13 12 3 3 2 2" xfId="18569"/>
    <cellStyle name="Обычный 3 13 12 3 3 3" xfId="18570"/>
    <cellStyle name="Обычный 3 13 12 3 4" xfId="18571"/>
    <cellStyle name="Обычный 3 13 12 3 4 2" xfId="18572"/>
    <cellStyle name="Обычный 3 13 12 3 5" xfId="18573"/>
    <cellStyle name="Обычный 3 13 12 4" xfId="18574"/>
    <cellStyle name="Обычный 3 13 12 4 2" xfId="18575"/>
    <cellStyle name="Обычный 3 13 12 4 2 2" xfId="18576"/>
    <cellStyle name="Обычный 3 13 12 4 2 2 2" xfId="18577"/>
    <cellStyle name="Обычный 3 13 12 4 2 2 2 2" xfId="18578"/>
    <cellStyle name="Обычный 3 13 12 4 2 2 3" xfId="18579"/>
    <cellStyle name="Обычный 3 13 12 4 2 3" xfId="18580"/>
    <cellStyle name="Обычный 3 13 12 4 2 3 2" xfId="18581"/>
    <cellStyle name="Обычный 3 13 12 4 2 4" xfId="18582"/>
    <cellStyle name="Обычный 3 13 12 4 3" xfId="18583"/>
    <cellStyle name="Обычный 3 13 12 4 3 2" xfId="18584"/>
    <cellStyle name="Обычный 3 13 12 4 3 2 2" xfId="18585"/>
    <cellStyle name="Обычный 3 13 12 4 3 3" xfId="18586"/>
    <cellStyle name="Обычный 3 13 12 4 4" xfId="18587"/>
    <cellStyle name="Обычный 3 13 12 4 4 2" xfId="18588"/>
    <cellStyle name="Обычный 3 13 12 4 5" xfId="18589"/>
    <cellStyle name="Обычный 3 13 12 5" xfId="18590"/>
    <cellStyle name="Обычный 3 13 12 5 2" xfId="18591"/>
    <cellStyle name="Обычный 3 13 12 5 2 2" xfId="18592"/>
    <cellStyle name="Обычный 3 13 12 5 2 2 2" xfId="18593"/>
    <cellStyle name="Обычный 3 13 12 5 2 3" xfId="18594"/>
    <cellStyle name="Обычный 3 13 12 5 3" xfId="18595"/>
    <cellStyle name="Обычный 3 13 12 5 3 2" xfId="18596"/>
    <cellStyle name="Обычный 3 13 12 5 4" xfId="18597"/>
    <cellStyle name="Обычный 3 13 12 6" xfId="18598"/>
    <cellStyle name="Обычный 3 13 12 6 2" xfId="18599"/>
    <cellStyle name="Обычный 3 13 12 6 2 2" xfId="18600"/>
    <cellStyle name="Обычный 3 13 12 6 3" xfId="18601"/>
    <cellStyle name="Обычный 3 13 12 7" xfId="18602"/>
    <cellStyle name="Обычный 3 13 12 7 2" xfId="18603"/>
    <cellStyle name="Обычный 3 13 12 8" xfId="18604"/>
    <cellStyle name="Обычный 3 13 13" xfId="18605"/>
    <cellStyle name="Обычный 3 13 13 2" xfId="18606"/>
    <cellStyle name="Обычный 3 13 13 2 2" xfId="18607"/>
    <cellStyle name="Обычный 3 13 13 2 2 2" xfId="18608"/>
    <cellStyle name="Обычный 3 13 13 2 2 2 2" xfId="18609"/>
    <cellStyle name="Обычный 3 13 13 2 2 2 2 2" xfId="18610"/>
    <cellStyle name="Обычный 3 13 13 2 2 2 2 2 2" xfId="18611"/>
    <cellStyle name="Обычный 3 13 13 2 2 2 2 3" xfId="18612"/>
    <cellStyle name="Обычный 3 13 13 2 2 2 3" xfId="18613"/>
    <cellStyle name="Обычный 3 13 13 2 2 2 3 2" xfId="18614"/>
    <cellStyle name="Обычный 3 13 13 2 2 2 4" xfId="18615"/>
    <cellStyle name="Обычный 3 13 13 2 2 3" xfId="18616"/>
    <cellStyle name="Обычный 3 13 13 2 2 3 2" xfId="18617"/>
    <cellStyle name="Обычный 3 13 13 2 2 3 2 2" xfId="18618"/>
    <cellStyle name="Обычный 3 13 13 2 2 3 3" xfId="18619"/>
    <cellStyle name="Обычный 3 13 13 2 2 4" xfId="18620"/>
    <cellStyle name="Обычный 3 13 13 2 2 4 2" xfId="18621"/>
    <cellStyle name="Обычный 3 13 13 2 2 5" xfId="18622"/>
    <cellStyle name="Обычный 3 13 13 2 3" xfId="18623"/>
    <cellStyle name="Обычный 3 13 13 2 3 2" xfId="18624"/>
    <cellStyle name="Обычный 3 13 13 2 3 2 2" xfId="18625"/>
    <cellStyle name="Обычный 3 13 13 2 3 2 2 2" xfId="18626"/>
    <cellStyle name="Обычный 3 13 13 2 3 2 2 2 2" xfId="18627"/>
    <cellStyle name="Обычный 3 13 13 2 3 2 2 3" xfId="18628"/>
    <cellStyle name="Обычный 3 13 13 2 3 2 3" xfId="18629"/>
    <cellStyle name="Обычный 3 13 13 2 3 2 3 2" xfId="18630"/>
    <cellStyle name="Обычный 3 13 13 2 3 2 4" xfId="18631"/>
    <cellStyle name="Обычный 3 13 13 2 3 3" xfId="18632"/>
    <cellStyle name="Обычный 3 13 13 2 3 3 2" xfId="18633"/>
    <cellStyle name="Обычный 3 13 13 2 3 3 2 2" xfId="18634"/>
    <cellStyle name="Обычный 3 13 13 2 3 3 3" xfId="18635"/>
    <cellStyle name="Обычный 3 13 13 2 3 4" xfId="18636"/>
    <cellStyle name="Обычный 3 13 13 2 3 4 2" xfId="18637"/>
    <cellStyle name="Обычный 3 13 13 2 3 5" xfId="18638"/>
    <cellStyle name="Обычный 3 13 13 2 4" xfId="18639"/>
    <cellStyle name="Обычный 3 13 13 2 4 2" xfId="18640"/>
    <cellStyle name="Обычный 3 13 13 2 4 2 2" xfId="18641"/>
    <cellStyle name="Обычный 3 13 13 2 4 2 2 2" xfId="18642"/>
    <cellStyle name="Обычный 3 13 13 2 4 2 3" xfId="18643"/>
    <cellStyle name="Обычный 3 13 13 2 4 3" xfId="18644"/>
    <cellStyle name="Обычный 3 13 13 2 4 3 2" xfId="18645"/>
    <cellStyle name="Обычный 3 13 13 2 4 4" xfId="18646"/>
    <cellStyle name="Обычный 3 13 13 2 5" xfId="18647"/>
    <cellStyle name="Обычный 3 13 13 2 5 2" xfId="18648"/>
    <cellStyle name="Обычный 3 13 13 2 5 2 2" xfId="18649"/>
    <cellStyle name="Обычный 3 13 13 2 5 3" xfId="18650"/>
    <cellStyle name="Обычный 3 13 13 2 6" xfId="18651"/>
    <cellStyle name="Обычный 3 13 13 2 6 2" xfId="18652"/>
    <cellStyle name="Обычный 3 13 13 2 7" xfId="18653"/>
    <cellStyle name="Обычный 3 13 13 3" xfId="18654"/>
    <cellStyle name="Обычный 3 13 13 3 2" xfId="18655"/>
    <cellStyle name="Обычный 3 13 13 3 2 2" xfId="18656"/>
    <cellStyle name="Обычный 3 13 13 3 2 2 2" xfId="18657"/>
    <cellStyle name="Обычный 3 13 13 3 2 2 2 2" xfId="18658"/>
    <cellStyle name="Обычный 3 13 13 3 2 2 3" xfId="18659"/>
    <cellStyle name="Обычный 3 13 13 3 2 3" xfId="18660"/>
    <cellStyle name="Обычный 3 13 13 3 2 3 2" xfId="18661"/>
    <cellStyle name="Обычный 3 13 13 3 2 4" xfId="18662"/>
    <cellStyle name="Обычный 3 13 13 3 3" xfId="18663"/>
    <cellStyle name="Обычный 3 13 13 3 3 2" xfId="18664"/>
    <cellStyle name="Обычный 3 13 13 3 3 2 2" xfId="18665"/>
    <cellStyle name="Обычный 3 13 13 3 3 3" xfId="18666"/>
    <cellStyle name="Обычный 3 13 13 3 4" xfId="18667"/>
    <cellStyle name="Обычный 3 13 13 3 4 2" xfId="18668"/>
    <cellStyle name="Обычный 3 13 13 3 5" xfId="18669"/>
    <cellStyle name="Обычный 3 13 13 4" xfId="18670"/>
    <cellStyle name="Обычный 3 13 13 4 2" xfId="18671"/>
    <cellStyle name="Обычный 3 13 13 4 2 2" xfId="18672"/>
    <cellStyle name="Обычный 3 13 13 4 2 2 2" xfId="18673"/>
    <cellStyle name="Обычный 3 13 13 4 2 2 2 2" xfId="18674"/>
    <cellStyle name="Обычный 3 13 13 4 2 2 3" xfId="18675"/>
    <cellStyle name="Обычный 3 13 13 4 2 3" xfId="18676"/>
    <cellStyle name="Обычный 3 13 13 4 2 3 2" xfId="18677"/>
    <cellStyle name="Обычный 3 13 13 4 2 4" xfId="18678"/>
    <cellStyle name="Обычный 3 13 13 4 3" xfId="18679"/>
    <cellStyle name="Обычный 3 13 13 4 3 2" xfId="18680"/>
    <cellStyle name="Обычный 3 13 13 4 3 2 2" xfId="18681"/>
    <cellStyle name="Обычный 3 13 13 4 3 3" xfId="18682"/>
    <cellStyle name="Обычный 3 13 13 4 4" xfId="18683"/>
    <cellStyle name="Обычный 3 13 13 4 4 2" xfId="18684"/>
    <cellStyle name="Обычный 3 13 13 4 5" xfId="18685"/>
    <cellStyle name="Обычный 3 13 13 5" xfId="18686"/>
    <cellStyle name="Обычный 3 13 13 5 2" xfId="18687"/>
    <cellStyle name="Обычный 3 13 13 5 2 2" xfId="18688"/>
    <cellStyle name="Обычный 3 13 13 5 2 2 2" xfId="18689"/>
    <cellStyle name="Обычный 3 13 13 5 2 3" xfId="18690"/>
    <cellStyle name="Обычный 3 13 13 5 3" xfId="18691"/>
    <cellStyle name="Обычный 3 13 13 5 3 2" xfId="18692"/>
    <cellStyle name="Обычный 3 13 13 5 4" xfId="18693"/>
    <cellStyle name="Обычный 3 13 13 6" xfId="18694"/>
    <cellStyle name="Обычный 3 13 13 6 2" xfId="18695"/>
    <cellStyle name="Обычный 3 13 13 6 2 2" xfId="18696"/>
    <cellStyle name="Обычный 3 13 13 6 3" xfId="18697"/>
    <cellStyle name="Обычный 3 13 13 7" xfId="18698"/>
    <cellStyle name="Обычный 3 13 13 7 2" xfId="18699"/>
    <cellStyle name="Обычный 3 13 13 8" xfId="18700"/>
    <cellStyle name="Обычный 3 13 14" xfId="18701"/>
    <cellStyle name="Обычный 3 13 14 2" xfId="18702"/>
    <cellStyle name="Обычный 3 13 14 2 2" xfId="18703"/>
    <cellStyle name="Обычный 3 13 14 2 2 2" xfId="18704"/>
    <cellStyle name="Обычный 3 13 14 2 2 2 2" xfId="18705"/>
    <cellStyle name="Обычный 3 13 14 2 2 2 2 2" xfId="18706"/>
    <cellStyle name="Обычный 3 13 14 2 2 2 2 2 2" xfId="18707"/>
    <cellStyle name="Обычный 3 13 14 2 2 2 2 3" xfId="18708"/>
    <cellStyle name="Обычный 3 13 14 2 2 2 3" xfId="18709"/>
    <cellStyle name="Обычный 3 13 14 2 2 2 3 2" xfId="18710"/>
    <cellStyle name="Обычный 3 13 14 2 2 2 4" xfId="18711"/>
    <cellStyle name="Обычный 3 13 14 2 2 3" xfId="18712"/>
    <cellStyle name="Обычный 3 13 14 2 2 3 2" xfId="18713"/>
    <cellStyle name="Обычный 3 13 14 2 2 3 2 2" xfId="18714"/>
    <cellStyle name="Обычный 3 13 14 2 2 3 3" xfId="18715"/>
    <cellStyle name="Обычный 3 13 14 2 2 4" xfId="18716"/>
    <cellStyle name="Обычный 3 13 14 2 2 4 2" xfId="18717"/>
    <cellStyle name="Обычный 3 13 14 2 2 5" xfId="18718"/>
    <cellStyle name="Обычный 3 13 14 2 3" xfId="18719"/>
    <cellStyle name="Обычный 3 13 14 2 3 2" xfId="18720"/>
    <cellStyle name="Обычный 3 13 14 2 3 2 2" xfId="18721"/>
    <cellStyle name="Обычный 3 13 14 2 3 2 2 2" xfId="18722"/>
    <cellStyle name="Обычный 3 13 14 2 3 2 2 2 2" xfId="18723"/>
    <cellStyle name="Обычный 3 13 14 2 3 2 2 3" xfId="18724"/>
    <cellStyle name="Обычный 3 13 14 2 3 2 3" xfId="18725"/>
    <cellStyle name="Обычный 3 13 14 2 3 2 3 2" xfId="18726"/>
    <cellStyle name="Обычный 3 13 14 2 3 2 4" xfId="18727"/>
    <cellStyle name="Обычный 3 13 14 2 3 3" xfId="18728"/>
    <cellStyle name="Обычный 3 13 14 2 3 3 2" xfId="18729"/>
    <cellStyle name="Обычный 3 13 14 2 3 3 2 2" xfId="18730"/>
    <cellStyle name="Обычный 3 13 14 2 3 3 3" xfId="18731"/>
    <cellStyle name="Обычный 3 13 14 2 3 4" xfId="18732"/>
    <cellStyle name="Обычный 3 13 14 2 3 4 2" xfId="18733"/>
    <cellStyle name="Обычный 3 13 14 2 3 5" xfId="18734"/>
    <cellStyle name="Обычный 3 13 14 2 4" xfId="18735"/>
    <cellStyle name="Обычный 3 13 14 2 4 2" xfId="18736"/>
    <cellStyle name="Обычный 3 13 14 2 4 2 2" xfId="18737"/>
    <cellStyle name="Обычный 3 13 14 2 4 2 2 2" xfId="18738"/>
    <cellStyle name="Обычный 3 13 14 2 4 2 3" xfId="18739"/>
    <cellStyle name="Обычный 3 13 14 2 4 3" xfId="18740"/>
    <cellStyle name="Обычный 3 13 14 2 4 3 2" xfId="18741"/>
    <cellStyle name="Обычный 3 13 14 2 4 4" xfId="18742"/>
    <cellStyle name="Обычный 3 13 14 2 5" xfId="18743"/>
    <cellStyle name="Обычный 3 13 14 2 5 2" xfId="18744"/>
    <cellStyle name="Обычный 3 13 14 2 5 2 2" xfId="18745"/>
    <cellStyle name="Обычный 3 13 14 2 5 3" xfId="18746"/>
    <cellStyle name="Обычный 3 13 14 2 6" xfId="18747"/>
    <cellStyle name="Обычный 3 13 14 2 6 2" xfId="18748"/>
    <cellStyle name="Обычный 3 13 14 2 7" xfId="18749"/>
    <cellStyle name="Обычный 3 13 14 3" xfId="18750"/>
    <cellStyle name="Обычный 3 13 14 3 2" xfId="18751"/>
    <cellStyle name="Обычный 3 13 14 3 2 2" xfId="18752"/>
    <cellStyle name="Обычный 3 13 14 3 2 2 2" xfId="18753"/>
    <cellStyle name="Обычный 3 13 14 3 2 2 2 2" xfId="18754"/>
    <cellStyle name="Обычный 3 13 14 3 2 2 3" xfId="18755"/>
    <cellStyle name="Обычный 3 13 14 3 2 3" xfId="18756"/>
    <cellStyle name="Обычный 3 13 14 3 2 3 2" xfId="18757"/>
    <cellStyle name="Обычный 3 13 14 3 2 4" xfId="18758"/>
    <cellStyle name="Обычный 3 13 14 3 3" xfId="18759"/>
    <cellStyle name="Обычный 3 13 14 3 3 2" xfId="18760"/>
    <cellStyle name="Обычный 3 13 14 3 3 2 2" xfId="18761"/>
    <cellStyle name="Обычный 3 13 14 3 3 3" xfId="18762"/>
    <cellStyle name="Обычный 3 13 14 3 4" xfId="18763"/>
    <cellStyle name="Обычный 3 13 14 3 4 2" xfId="18764"/>
    <cellStyle name="Обычный 3 13 14 3 5" xfId="18765"/>
    <cellStyle name="Обычный 3 13 14 4" xfId="18766"/>
    <cellStyle name="Обычный 3 13 14 4 2" xfId="18767"/>
    <cellStyle name="Обычный 3 13 14 4 2 2" xfId="18768"/>
    <cellStyle name="Обычный 3 13 14 4 2 2 2" xfId="18769"/>
    <cellStyle name="Обычный 3 13 14 4 2 2 2 2" xfId="18770"/>
    <cellStyle name="Обычный 3 13 14 4 2 2 3" xfId="18771"/>
    <cellStyle name="Обычный 3 13 14 4 2 3" xfId="18772"/>
    <cellStyle name="Обычный 3 13 14 4 2 3 2" xfId="18773"/>
    <cellStyle name="Обычный 3 13 14 4 2 4" xfId="18774"/>
    <cellStyle name="Обычный 3 13 14 4 3" xfId="18775"/>
    <cellStyle name="Обычный 3 13 14 4 3 2" xfId="18776"/>
    <cellStyle name="Обычный 3 13 14 4 3 2 2" xfId="18777"/>
    <cellStyle name="Обычный 3 13 14 4 3 3" xfId="18778"/>
    <cellStyle name="Обычный 3 13 14 4 4" xfId="18779"/>
    <cellStyle name="Обычный 3 13 14 4 4 2" xfId="18780"/>
    <cellStyle name="Обычный 3 13 14 4 5" xfId="18781"/>
    <cellStyle name="Обычный 3 13 14 5" xfId="18782"/>
    <cellStyle name="Обычный 3 13 14 5 2" xfId="18783"/>
    <cellStyle name="Обычный 3 13 14 5 2 2" xfId="18784"/>
    <cellStyle name="Обычный 3 13 14 5 2 2 2" xfId="18785"/>
    <cellStyle name="Обычный 3 13 14 5 2 3" xfId="18786"/>
    <cellStyle name="Обычный 3 13 14 5 3" xfId="18787"/>
    <cellStyle name="Обычный 3 13 14 5 3 2" xfId="18788"/>
    <cellStyle name="Обычный 3 13 14 5 4" xfId="18789"/>
    <cellStyle name="Обычный 3 13 14 6" xfId="18790"/>
    <cellStyle name="Обычный 3 13 14 6 2" xfId="18791"/>
    <cellStyle name="Обычный 3 13 14 6 2 2" xfId="18792"/>
    <cellStyle name="Обычный 3 13 14 6 3" xfId="18793"/>
    <cellStyle name="Обычный 3 13 14 7" xfId="18794"/>
    <cellStyle name="Обычный 3 13 14 7 2" xfId="18795"/>
    <cellStyle name="Обычный 3 13 14 8" xfId="18796"/>
    <cellStyle name="Обычный 3 13 15" xfId="18797"/>
    <cellStyle name="Обычный 3 13 15 2" xfId="18798"/>
    <cellStyle name="Обычный 3 13 15 2 2" xfId="18799"/>
    <cellStyle name="Обычный 3 13 15 2 2 2" xfId="18800"/>
    <cellStyle name="Обычный 3 13 15 2 2 2 2" xfId="18801"/>
    <cellStyle name="Обычный 3 13 15 2 2 2 2 2" xfId="18802"/>
    <cellStyle name="Обычный 3 13 15 2 2 2 2 2 2" xfId="18803"/>
    <cellStyle name="Обычный 3 13 15 2 2 2 2 3" xfId="18804"/>
    <cellStyle name="Обычный 3 13 15 2 2 2 3" xfId="18805"/>
    <cellStyle name="Обычный 3 13 15 2 2 2 3 2" xfId="18806"/>
    <cellStyle name="Обычный 3 13 15 2 2 2 4" xfId="18807"/>
    <cellStyle name="Обычный 3 13 15 2 2 3" xfId="18808"/>
    <cellStyle name="Обычный 3 13 15 2 2 3 2" xfId="18809"/>
    <cellStyle name="Обычный 3 13 15 2 2 3 2 2" xfId="18810"/>
    <cellStyle name="Обычный 3 13 15 2 2 3 3" xfId="18811"/>
    <cellStyle name="Обычный 3 13 15 2 2 4" xfId="18812"/>
    <cellStyle name="Обычный 3 13 15 2 2 4 2" xfId="18813"/>
    <cellStyle name="Обычный 3 13 15 2 2 5" xfId="18814"/>
    <cellStyle name="Обычный 3 13 15 2 3" xfId="18815"/>
    <cellStyle name="Обычный 3 13 15 2 3 2" xfId="18816"/>
    <cellStyle name="Обычный 3 13 15 2 3 2 2" xfId="18817"/>
    <cellStyle name="Обычный 3 13 15 2 3 2 2 2" xfId="18818"/>
    <cellStyle name="Обычный 3 13 15 2 3 2 2 2 2" xfId="18819"/>
    <cellStyle name="Обычный 3 13 15 2 3 2 2 3" xfId="18820"/>
    <cellStyle name="Обычный 3 13 15 2 3 2 3" xfId="18821"/>
    <cellStyle name="Обычный 3 13 15 2 3 2 3 2" xfId="18822"/>
    <cellStyle name="Обычный 3 13 15 2 3 2 4" xfId="18823"/>
    <cellStyle name="Обычный 3 13 15 2 3 3" xfId="18824"/>
    <cellStyle name="Обычный 3 13 15 2 3 3 2" xfId="18825"/>
    <cellStyle name="Обычный 3 13 15 2 3 3 2 2" xfId="18826"/>
    <cellStyle name="Обычный 3 13 15 2 3 3 3" xfId="18827"/>
    <cellStyle name="Обычный 3 13 15 2 3 4" xfId="18828"/>
    <cellStyle name="Обычный 3 13 15 2 3 4 2" xfId="18829"/>
    <cellStyle name="Обычный 3 13 15 2 3 5" xfId="18830"/>
    <cellStyle name="Обычный 3 13 15 2 4" xfId="18831"/>
    <cellStyle name="Обычный 3 13 15 2 4 2" xfId="18832"/>
    <cellStyle name="Обычный 3 13 15 2 4 2 2" xfId="18833"/>
    <cellStyle name="Обычный 3 13 15 2 4 2 2 2" xfId="18834"/>
    <cellStyle name="Обычный 3 13 15 2 4 2 3" xfId="18835"/>
    <cellStyle name="Обычный 3 13 15 2 4 3" xfId="18836"/>
    <cellStyle name="Обычный 3 13 15 2 4 3 2" xfId="18837"/>
    <cellStyle name="Обычный 3 13 15 2 4 4" xfId="18838"/>
    <cellStyle name="Обычный 3 13 15 2 5" xfId="18839"/>
    <cellStyle name="Обычный 3 13 15 2 5 2" xfId="18840"/>
    <cellStyle name="Обычный 3 13 15 2 5 2 2" xfId="18841"/>
    <cellStyle name="Обычный 3 13 15 2 5 3" xfId="18842"/>
    <cellStyle name="Обычный 3 13 15 2 6" xfId="18843"/>
    <cellStyle name="Обычный 3 13 15 2 6 2" xfId="18844"/>
    <cellStyle name="Обычный 3 13 15 2 7" xfId="18845"/>
    <cellStyle name="Обычный 3 13 15 3" xfId="18846"/>
    <cellStyle name="Обычный 3 13 15 3 2" xfId="18847"/>
    <cellStyle name="Обычный 3 13 15 3 2 2" xfId="18848"/>
    <cellStyle name="Обычный 3 13 15 3 2 2 2" xfId="18849"/>
    <cellStyle name="Обычный 3 13 15 3 2 2 2 2" xfId="18850"/>
    <cellStyle name="Обычный 3 13 15 3 2 2 3" xfId="18851"/>
    <cellStyle name="Обычный 3 13 15 3 2 3" xfId="18852"/>
    <cellStyle name="Обычный 3 13 15 3 2 3 2" xfId="18853"/>
    <cellStyle name="Обычный 3 13 15 3 2 4" xfId="18854"/>
    <cellStyle name="Обычный 3 13 15 3 3" xfId="18855"/>
    <cellStyle name="Обычный 3 13 15 3 3 2" xfId="18856"/>
    <cellStyle name="Обычный 3 13 15 3 3 2 2" xfId="18857"/>
    <cellStyle name="Обычный 3 13 15 3 3 3" xfId="18858"/>
    <cellStyle name="Обычный 3 13 15 3 4" xfId="18859"/>
    <cellStyle name="Обычный 3 13 15 3 4 2" xfId="18860"/>
    <cellStyle name="Обычный 3 13 15 3 5" xfId="18861"/>
    <cellStyle name="Обычный 3 13 15 4" xfId="18862"/>
    <cellStyle name="Обычный 3 13 15 4 2" xfId="18863"/>
    <cellStyle name="Обычный 3 13 15 4 2 2" xfId="18864"/>
    <cellStyle name="Обычный 3 13 15 4 2 2 2" xfId="18865"/>
    <cellStyle name="Обычный 3 13 15 4 2 2 2 2" xfId="18866"/>
    <cellStyle name="Обычный 3 13 15 4 2 2 3" xfId="18867"/>
    <cellStyle name="Обычный 3 13 15 4 2 3" xfId="18868"/>
    <cellStyle name="Обычный 3 13 15 4 2 3 2" xfId="18869"/>
    <cellStyle name="Обычный 3 13 15 4 2 4" xfId="18870"/>
    <cellStyle name="Обычный 3 13 15 4 3" xfId="18871"/>
    <cellStyle name="Обычный 3 13 15 4 3 2" xfId="18872"/>
    <cellStyle name="Обычный 3 13 15 4 3 2 2" xfId="18873"/>
    <cellStyle name="Обычный 3 13 15 4 3 3" xfId="18874"/>
    <cellStyle name="Обычный 3 13 15 4 4" xfId="18875"/>
    <cellStyle name="Обычный 3 13 15 4 4 2" xfId="18876"/>
    <cellStyle name="Обычный 3 13 15 4 5" xfId="18877"/>
    <cellStyle name="Обычный 3 13 15 5" xfId="18878"/>
    <cellStyle name="Обычный 3 13 15 5 2" xfId="18879"/>
    <cellStyle name="Обычный 3 13 15 5 2 2" xfId="18880"/>
    <cellStyle name="Обычный 3 13 15 5 2 2 2" xfId="18881"/>
    <cellStyle name="Обычный 3 13 15 5 2 3" xfId="18882"/>
    <cellStyle name="Обычный 3 13 15 5 3" xfId="18883"/>
    <cellStyle name="Обычный 3 13 15 5 3 2" xfId="18884"/>
    <cellStyle name="Обычный 3 13 15 5 4" xfId="18885"/>
    <cellStyle name="Обычный 3 13 15 6" xfId="18886"/>
    <cellStyle name="Обычный 3 13 15 6 2" xfId="18887"/>
    <cellStyle name="Обычный 3 13 15 6 2 2" xfId="18888"/>
    <cellStyle name="Обычный 3 13 15 6 3" xfId="18889"/>
    <cellStyle name="Обычный 3 13 15 7" xfId="18890"/>
    <cellStyle name="Обычный 3 13 15 7 2" xfId="18891"/>
    <cellStyle name="Обычный 3 13 15 8" xfId="18892"/>
    <cellStyle name="Обычный 3 13 16" xfId="18893"/>
    <cellStyle name="Обычный 3 13 16 2" xfId="18894"/>
    <cellStyle name="Обычный 3 13 16 2 2" xfId="18895"/>
    <cellStyle name="Обычный 3 13 16 2 2 2" xfId="18896"/>
    <cellStyle name="Обычный 3 13 16 2 2 2 2" xfId="18897"/>
    <cellStyle name="Обычный 3 13 16 2 2 2 2 2" xfId="18898"/>
    <cellStyle name="Обычный 3 13 16 2 2 2 2 2 2" xfId="18899"/>
    <cellStyle name="Обычный 3 13 16 2 2 2 2 3" xfId="18900"/>
    <cellStyle name="Обычный 3 13 16 2 2 2 3" xfId="18901"/>
    <cellStyle name="Обычный 3 13 16 2 2 2 3 2" xfId="18902"/>
    <cellStyle name="Обычный 3 13 16 2 2 2 4" xfId="18903"/>
    <cellStyle name="Обычный 3 13 16 2 2 3" xfId="18904"/>
    <cellStyle name="Обычный 3 13 16 2 2 3 2" xfId="18905"/>
    <cellStyle name="Обычный 3 13 16 2 2 3 2 2" xfId="18906"/>
    <cellStyle name="Обычный 3 13 16 2 2 3 3" xfId="18907"/>
    <cellStyle name="Обычный 3 13 16 2 2 4" xfId="18908"/>
    <cellStyle name="Обычный 3 13 16 2 2 4 2" xfId="18909"/>
    <cellStyle name="Обычный 3 13 16 2 2 5" xfId="18910"/>
    <cellStyle name="Обычный 3 13 16 2 3" xfId="18911"/>
    <cellStyle name="Обычный 3 13 16 2 3 2" xfId="18912"/>
    <cellStyle name="Обычный 3 13 16 2 3 2 2" xfId="18913"/>
    <cellStyle name="Обычный 3 13 16 2 3 2 2 2" xfId="18914"/>
    <cellStyle name="Обычный 3 13 16 2 3 2 2 2 2" xfId="18915"/>
    <cellStyle name="Обычный 3 13 16 2 3 2 2 3" xfId="18916"/>
    <cellStyle name="Обычный 3 13 16 2 3 2 3" xfId="18917"/>
    <cellStyle name="Обычный 3 13 16 2 3 2 3 2" xfId="18918"/>
    <cellStyle name="Обычный 3 13 16 2 3 2 4" xfId="18919"/>
    <cellStyle name="Обычный 3 13 16 2 3 3" xfId="18920"/>
    <cellStyle name="Обычный 3 13 16 2 3 3 2" xfId="18921"/>
    <cellStyle name="Обычный 3 13 16 2 3 3 2 2" xfId="18922"/>
    <cellStyle name="Обычный 3 13 16 2 3 3 3" xfId="18923"/>
    <cellStyle name="Обычный 3 13 16 2 3 4" xfId="18924"/>
    <cellStyle name="Обычный 3 13 16 2 3 4 2" xfId="18925"/>
    <cellStyle name="Обычный 3 13 16 2 3 5" xfId="18926"/>
    <cellStyle name="Обычный 3 13 16 2 4" xfId="18927"/>
    <cellStyle name="Обычный 3 13 16 2 4 2" xfId="18928"/>
    <cellStyle name="Обычный 3 13 16 2 4 2 2" xfId="18929"/>
    <cellStyle name="Обычный 3 13 16 2 4 2 2 2" xfId="18930"/>
    <cellStyle name="Обычный 3 13 16 2 4 2 3" xfId="18931"/>
    <cellStyle name="Обычный 3 13 16 2 4 3" xfId="18932"/>
    <cellStyle name="Обычный 3 13 16 2 4 3 2" xfId="18933"/>
    <cellStyle name="Обычный 3 13 16 2 4 4" xfId="18934"/>
    <cellStyle name="Обычный 3 13 16 2 5" xfId="18935"/>
    <cellStyle name="Обычный 3 13 16 2 5 2" xfId="18936"/>
    <cellStyle name="Обычный 3 13 16 2 5 2 2" xfId="18937"/>
    <cellStyle name="Обычный 3 13 16 2 5 3" xfId="18938"/>
    <cellStyle name="Обычный 3 13 16 2 6" xfId="18939"/>
    <cellStyle name="Обычный 3 13 16 2 6 2" xfId="18940"/>
    <cellStyle name="Обычный 3 13 16 2 7" xfId="18941"/>
    <cellStyle name="Обычный 3 13 16 3" xfId="18942"/>
    <cellStyle name="Обычный 3 13 16 3 2" xfId="18943"/>
    <cellStyle name="Обычный 3 13 16 3 2 2" xfId="18944"/>
    <cellStyle name="Обычный 3 13 16 3 2 2 2" xfId="18945"/>
    <cellStyle name="Обычный 3 13 16 3 2 2 2 2" xfId="18946"/>
    <cellStyle name="Обычный 3 13 16 3 2 2 3" xfId="18947"/>
    <cellStyle name="Обычный 3 13 16 3 2 3" xfId="18948"/>
    <cellStyle name="Обычный 3 13 16 3 2 3 2" xfId="18949"/>
    <cellStyle name="Обычный 3 13 16 3 2 4" xfId="18950"/>
    <cellStyle name="Обычный 3 13 16 3 3" xfId="18951"/>
    <cellStyle name="Обычный 3 13 16 3 3 2" xfId="18952"/>
    <cellStyle name="Обычный 3 13 16 3 3 2 2" xfId="18953"/>
    <cellStyle name="Обычный 3 13 16 3 3 3" xfId="18954"/>
    <cellStyle name="Обычный 3 13 16 3 4" xfId="18955"/>
    <cellStyle name="Обычный 3 13 16 3 4 2" xfId="18956"/>
    <cellStyle name="Обычный 3 13 16 3 5" xfId="18957"/>
    <cellStyle name="Обычный 3 13 16 4" xfId="18958"/>
    <cellStyle name="Обычный 3 13 16 4 2" xfId="18959"/>
    <cellStyle name="Обычный 3 13 16 4 2 2" xfId="18960"/>
    <cellStyle name="Обычный 3 13 16 4 2 2 2" xfId="18961"/>
    <cellStyle name="Обычный 3 13 16 4 2 2 2 2" xfId="18962"/>
    <cellStyle name="Обычный 3 13 16 4 2 2 3" xfId="18963"/>
    <cellStyle name="Обычный 3 13 16 4 2 3" xfId="18964"/>
    <cellStyle name="Обычный 3 13 16 4 2 3 2" xfId="18965"/>
    <cellStyle name="Обычный 3 13 16 4 2 4" xfId="18966"/>
    <cellStyle name="Обычный 3 13 16 4 3" xfId="18967"/>
    <cellStyle name="Обычный 3 13 16 4 3 2" xfId="18968"/>
    <cellStyle name="Обычный 3 13 16 4 3 2 2" xfId="18969"/>
    <cellStyle name="Обычный 3 13 16 4 3 3" xfId="18970"/>
    <cellStyle name="Обычный 3 13 16 4 4" xfId="18971"/>
    <cellStyle name="Обычный 3 13 16 4 4 2" xfId="18972"/>
    <cellStyle name="Обычный 3 13 16 4 5" xfId="18973"/>
    <cellStyle name="Обычный 3 13 16 5" xfId="18974"/>
    <cellStyle name="Обычный 3 13 16 5 2" xfId="18975"/>
    <cellStyle name="Обычный 3 13 16 5 2 2" xfId="18976"/>
    <cellStyle name="Обычный 3 13 16 5 2 2 2" xfId="18977"/>
    <cellStyle name="Обычный 3 13 16 5 2 3" xfId="18978"/>
    <cellStyle name="Обычный 3 13 16 5 3" xfId="18979"/>
    <cellStyle name="Обычный 3 13 16 5 3 2" xfId="18980"/>
    <cellStyle name="Обычный 3 13 16 5 4" xfId="18981"/>
    <cellStyle name="Обычный 3 13 16 6" xfId="18982"/>
    <cellStyle name="Обычный 3 13 16 6 2" xfId="18983"/>
    <cellStyle name="Обычный 3 13 16 6 2 2" xfId="18984"/>
    <cellStyle name="Обычный 3 13 16 6 3" xfId="18985"/>
    <cellStyle name="Обычный 3 13 16 7" xfId="18986"/>
    <cellStyle name="Обычный 3 13 16 7 2" xfId="18987"/>
    <cellStyle name="Обычный 3 13 16 8" xfId="18988"/>
    <cellStyle name="Обычный 3 13 17" xfId="18989"/>
    <cellStyle name="Обычный 3 13 17 2" xfId="18990"/>
    <cellStyle name="Обычный 3 13 17 2 2" xfId="18991"/>
    <cellStyle name="Обычный 3 13 17 2 2 2" xfId="18992"/>
    <cellStyle name="Обычный 3 13 17 2 2 2 2" xfId="18993"/>
    <cellStyle name="Обычный 3 13 17 2 2 2 2 2" xfId="18994"/>
    <cellStyle name="Обычный 3 13 17 2 2 2 2 2 2" xfId="18995"/>
    <cellStyle name="Обычный 3 13 17 2 2 2 2 3" xfId="18996"/>
    <cellStyle name="Обычный 3 13 17 2 2 2 3" xfId="18997"/>
    <cellStyle name="Обычный 3 13 17 2 2 2 3 2" xfId="18998"/>
    <cellStyle name="Обычный 3 13 17 2 2 2 4" xfId="18999"/>
    <cellStyle name="Обычный 3 13 17 2 2 3" xfId="19000"/>
    <cellStyle name="Обычный 3 13 17 2 2 3 2" xfId="19001"/>
    <cellStyle name="Обычный 3 13 17 2 2 3 2 2" xfId="19002"/>
    <cellStyle name="Обычный 3 13 17 2 2 3 3" xfId="19003"/>
    <cellStyle name="Обычный 3 13 17 2 2 4" xfId="19004"/>
    <cellStyle name="Обычный 3 13 17 2 2 4 2" xfId="19005"/>
    <cellStyle name="Обычный 3 13 17 2 2 5" xfId="19006"/>
    <cellStyle name="Обычный 3 13 17 2 3" xfId="19007"/>
    <cellStyle name="Обычный 3 13 17 2 3 2" xfId="19008"/>
    <cellStyle name="Обычный 3 13 17 2 3 2 2" xfId="19009"/>
    <cellStyle name="Обычный 3 13 17 2 3 2 2 2" xfId="19010"/>
    <cellStyle name="Обычный 3 13 17 2 3 2 2 2 2" xfId="19011"/>
    <cellStyle name="Обычный 3 13 17 2 3 2 2 3" xfId="19012"/>
    <cellStyle name="Обычный 3 13 17 2 3 2 3" xfId="19013"/>
    <cellStyle name="Обычный 3 13 17 2 3 2 3 2" xfId="19014"/>
    <cellStyle name="Обычный 3 13 17 2 3 2 4" xfId="19015"/>
    <cellStyle name="Обычный 3 13 17 2 3 3" xfId="19016"/>
    <cellStyle name="Обычный 3 13 17 2 3 3 2" xfId="19017"/>
    <cellStyle name="Обычный 3 13 17 2 3 3 2 2" xfId="19018"/>
    <cellStyle name="Обычный 3 13 17 2 3 3 3" xfId="19019"/>
    <cellStyle name="Обычный 3 13 17 2 3 4" xfId="19020"/>
    <cellStyle name="Обычный 3 13 17 2 3 4 2" xfId="19021"/>
    <cellStyle name="Обычный 3 13 17 2 3 5" xfId="19022"/>
    <cellStyle name="Обычный 3 13 17 2 4" xfId="19023"/>
    <cellStyle name="Обычный 3 13 17 2 4 2" xfId="19024"/>
    <cellStyle name="Обычный 3 13 17 2 4 2 2" xfId="19025"/>
    <cellStyle name="Обычный 3 13 17 2 4 2 2 2" xfId="19026"/>
    <cellStyle name="Обычный 3 13 17 2 4 2 3" xfId="19027"/>
    <cellStyle name="Обычный 3 13 17 2 4 3" xfId="19028"/>
    <cellStyle name="Обычный 3 13 17 2 4 3 2" xfId="19029"/>
    <cellStyle name="Обычный 3 13 17 2 4 4" xfId="19030"/>
    <cellStyle name="Обычный 3 13 17 2 5" xfId="19031"/>
    <cellStyle name="Обычный 3 13 17 2 5 2" xfId="19032"/>
    <cellStyle name="Обычный 3 13 17 2 5 2 2" xfId="19033"/>
    <cellStyle name="Обычный 3 13 17 2 5 3" xfId="19034"/>
    <cellStyle name="Обычный 3 13 17 2 6" xfId="19035"/>
    <cellStyle name="Обычный 3 13 17 2 6 2" xfId="19036"/>
    <cellStyle name="Обычный 3 13 17 2 7" xfId="19037"/>
    <cellStyle name="Обычный 3 13 17 3" xfId="19038"/>
    <cellStyle name="Обычный 3 13 17 3 2" xfId="19039"/>
    <cellStyle name="Обычный 3 13 17 3 2 2" xfId="19040"/>
    <cellStyle name="Обычный 3 13 17 3 2 2 2" xfId="19041"/>
    <cellStyle name="Обычный 3 13 17 3 2 2 2 2" xfId="19042"/>
    <cellStyle name="Обычный 3 13 17 3 2 2 3" xfId="19043"/>
    <cellStyle name="Обычный 3 13 17 3 2 3" xfId="19044"/>
    <cellStyle name="Обычный 3 13 17 3 2 3 2" xfId="19045"/>
    <cellStyle name="Обычный 3 13 17 3 2 4" xfId="19046"/>
    <cellStyle name="Обычный 3 13 17 3 3" xfId="19047"/>
    <cellStyle name="Обычный 3 13 17 3 3 2" xfId="19048"/>
    <cellStyle name="Обычный 3 13 17 3 3 2 2" xfId="19049"/>
    <cellStyle name="Обычный 3 13 17 3 3 3" xfId="19050"/>
    <cellStyle name="Обычный 3 13 17 3 4" xfId="19051"/>
    <cellStyle name="Обычный 3 13 17 3 4 2" xfId="19052"/>
    <cellStyle name="Обычный 3 13 17 3 5" xfId="19053"/>
    <cellStyle name="Обычный 3 13 17 4" xfId="19054"/>
    <cellStyle name="Обычный 3 13 17 4 2" xfId="19055"/>
    <cellStyle name="Обычный 3 13 17 4 2 2" xfId="19056"/>
    <cellStyle name="Обычный 3 13 17 4 2 2 2" xfId="19057"/>
    <cellStyle name="Обычный 3 13 17 4 2 2 2 2" xfId="19058"/>
    <cellStyle name="Обычный 3 13 17 4 2 2 3" xfId="19059"/>
    <cellStyle name="Обычный 3 13 17 4 2 3" xfId="19060"/>
    <cellStyle name="Обычный 3 13 17 4 2 3 2" xfId="19061"/>
    <cellStyle name="Обычный 3 13 17 4 2 4" xfId="19062"/>
    <cellStyle name="Обычный 3 13 17 4 3" xfId="19063"/>
    <cellStyle name="Обычный 3 13 17 4 3 2" xfId="19064"/>
    <cellStyle name="Обычный 3 13 17 4 3 2 2" xfId="19065"/>
    <cellStyle name="Обычный 3 13 17 4 3 3" xfId="19066"/>
    <cellStyle name="Обычный 3 13 17 4 4" xfId="19067"/>
    <cellStyle name="Обычный 3 13 17 4 4 2" xfId="19068"/>
    <cellStyle name="Обычный 3 13 17 4 5" xfId="19069"/>
    <cellStyle name="Обычный 3 13 17 5" xfId="19070"/>
    <cellStyle name="Обычный 3 13 17 5 2" xfId="19071"/>
    <cellStyle name="Обычный 3 13 17 5 2 2" xfId="19072"/>
    <cellStyle name="Обычный 3 13 17 5 2 2 2" xfId="19073"/>
    <cellStyle name="Обычный 3 13 17 5 2 3" xfId="19074"/>
    <cellStyle name="Обычный 3 13 17 5 3" xfId="19075"/>
    <cellStyle name="Обычный 3 13 17 5 3 2" xfId="19076"/>
    <cellStyle name="Обычный 3 13 17 5 4" xfId="19077"/>
    <cellStyle name="Обычный 3 13 17 6" xfId="19078"/>
    <cellStyle name="Обычный 3 13 17 6 2" xfId="19079"/>
    <cellStyle name="Обычный 3 13 17 6 2 2" xfId="19080"/>
    <cellStyle name="Обычный 3 13 17 6 3" xfId="19081"/>
    <cellStyle name="Обычный 3 13 17 7" xfId="19082"/>
    <cellStyle name="Обычный 3 13 17 7 2" xfId="19083"/>
    <cellStyle name="Обычный 3 13 17 8" xfId="19084"/>
    <cellStyle name="Обычный 3 13 18" xfId="19085"/>
    <cellStyle name="Обычный 3 13 18 2" xfId="19086"/>
    <cellStyle name="Обычный 3 13 18 2 2" xfId="19087"/>
    <cellStyle name="Обычный 3 13 18 2 2 2" xfId="19088"/>
    <cellStyle name="Обычный 3 13 18 2 2 2 2" xfId="19089"/>
    <cellStyle name="Обычный 3 13 18 2 2 2 2 2" xfId="19090"/>
    <cellStyle name="Обычный 3 13 18 2 2 2 2 2 2" xfId="19091"/>
    <cellStyle name="Обычный 3 13 18 2 2 2 2 3" xfId="19092"/>
    <cellStyle name="Обычный 3 13 18 2 2 2 3" xfId="19093"/>
    <cellStyle name="Обычный 3 13 18 2 2 2 3 2" xfId="19094"/>
    <cellStyle name="Обычный 3 13 18 2 2 2 4" xfId="19095"/>
    <cellStyle name="Обычный 3 13 18 2 2 3" xfId="19096"/>
    <cellStyle name="Обычный 3 13 18 2 2 3 2" xfId="19097"/>
    <cellStyle name="Обычный 3 13 18 2 2 3 2 2" xfId="19098"/>
    <cellStyle name="Обычный 3 13 18 2 2 3 3" xfId="19099"/>
    <cellStyle name="Обычный 3 13 18 2 2 4" xfId="19100"/>
    <cellStyle name="Обычный 3 13 18 2 2 4 2" xfId="19101"/>
    <cellStyle name="Обычный 3 13 18 2 2 5" xfId="19102"/>
    <cellStyle name="Обычный 3 13 18 2 3" xfId="19103"/>
    <cellStyle name="Обычный 3 13 18 2 3 2" xfId="19104"/>
    <cellStyle name="Обычный 3 13 18 2 3 2 2" xfId="19105"/>
    <cellStyle name="Обычный 3 13 18 2 3 2 2 2" xfId="19106"/>
    <cellStyle name="Обычный 3 13 18 2 3 2 2 2 2" xfId="19107"/>
    <cellStyle name="Обычный 3 13 18 2 3 2 2 3" xfId="19108"/>
    <cellStyle name="Обычный 3 13 18 2 3 2 3" xfId="19109"/>
    <cellStyle name="Обычный 3 13 18 2 3 2 3 2" xfId="19110"/>
    <cellStyle name="Обычный 3 13 18 2 3 2 4" xfId="19111"/>
    <cellStyle name="Обычный 3 13 18 2 3 3" xfId="19112"/>
    <cellStyle name="Обычный 3 13 18 2 3 3 2" xfId="19113"/>
    <cellStyle name="Обычный 3 13 18 2 3 3 2 2" xfId="19114"/>
    <cellStyle name="Обычный 3 13 18 2 3 3 3" xfId="19115"/>
    <cellStyle name="Обычный 3 13 18 2 3 4" xfId="19116"/>
    <cellStyle name="Обычный 3 13 18 2 3 4 2" xfId="19117"/>
    <cellStyle name="Обычный 3 13 18 2 3 5" xfId="19118"/>
    <cellStyle name="Обычный 3 13 18 2 4" xfId="19119"/>
    <cellStyle name="Обычный 3 13 18 2 4 2" xfId="19120"/>
    <cellStyle name="Обычный 3 13 18 2 4 2 2" xfId="19121"/>
    <cellStyle name="Обычный 3 13 18 2 4 2 2 2" xfId="19122"/>
    <cellStyle name="Обычный 3 13 18 2 4 2 3" xfId="19123"/>
    <cellStyle name="Обычный 3 13 18 2 4 3" xfId="19124"/>
    <cellStyle name="Обычный 3 13 18 2 4 3 2" xfId="19125"/>
    <cellStyle name="Обычный 3 13 18 2 4 4" xfId="19126"/>
    <cellStyle name="Обычный 3 13 18 2 5" xfId="19127"/>
    <cellStyle name="Обычный 3 13 18 2 5 2" xfId="19128"/>
    <cellStyle name="Обычный 3 13 18 2 5 2 2" xfId="19129"/>
    <cellStyle name="Обычный 3 13 18 2 5 3" xfId="19130"/>
    <cellStyle name="Обычный 3 13 18 2 6" xfId="19131"/>
    <cellStyle name="Обычный 3 13 18 2 6 2" xfId="19132"/>
    <cellStyle name="Обычный 3 13 18 2 7" xfId="19133"/>
    <cellStyle name="Обычный 3 13 18 3" xfId="19134"/>
    <cellStyle name="Обычный 3 13 18 3 2" xfId="19135"/>
    <cellStyle name="Обычный 3 13 18 3 2 2" xfId="19136"/>
    <cellStyle name="Обычный 3 13 18 3 2 2 2" xfId="19137"/>
    <cellStyle name="Обычный 3 13 18 3 2 2 2 2" xfId="19138"/>
    <cellStyle name="Обычный 3 13 18 3 2 2 3" xfId="19139"/>
    <cellStyle name="Обычный 3 13 18 3 2 3" xfId="19140"/>
    <cellStyle name="Обычный 3 13 18 3 2 3 2" xfId="19141"/>
    <cellStyle name="Обычный 3 13 18 3 2 4" xfId="19142"/>
    <cellStyle name="Обычный 3 13 18 3 3" xfId="19143"/>
    <cellStyle name="Обычный 3 13 18 3 3 2" xfId="19144"/>
    <cellStyle name="Обычный 3 13 18 3 3 2 2" xfId="19145"/>
    <cellStyle name="Обычный 3 13 18 3 3 3" xfId="19146"/>
    <cellStyle name="Обычный 3 13 18 3 4" xfId="19147"/>
    <cellStyle name="Обычный 3 13 18 3 4 2" xfId="19148"/>
    <cellStyle name="Обычный 3 13 18 3 5" xfId="19149"/>
    <cellStyle name="Обычный 3 13 18 4" xfId="19150"/>
    <cellStyle name="Обычный 3 13 18 4 2" xfId="19151"/>
    <cellStyle name="Обычный 3 13 18 4 2 2" xfId="19152"/>
    <cellStyle name="Обычный 3 13 18 4 2 2 2" xfId="19153"/>
    <cellStyle name="Обычный 3 13 18 4 2 2 2 2" xfId="19154"/>
    <cellStyle name="Обычный 3 13 18 4 2 2 3" xfId="19155"/>
    <cellStyle name="Обычный 3 13 18 4 2 3" xfId="19156"/>
    <cellStyle name="Обычный 3 13 18 4 2 3 2" xfId="19157"/>
    <cellStyle name="Обычный 3 13 18 4 2 4" xfId="19158"/>
    <cellStyle name="Обычный 3 13 18 4 3" xfId="19159"/>
    <cellStyle name="Обычный 3 13 18 4 3 2" xfId="19160"/>
    <cellStyle name="Обычный 3 13 18 4 3 2 2" xfId="19161"/>
    <cellStyle name="Обычный 3 13 18 4 3 3" xfId="19162"/>
    <cellStyle name="Обычный 3 13 18 4 4" xfId="19163"/>
    <cellStyle name="Обычный 3 13 18 4 4 2" xfId="19164"/>
    <cellStyle name="Обычный 3 13 18 4 5" xfId="19165"/>
    <cellStyle name="Обычный 3 13 18 5" xfId="19166"/>
    <cellStyle name="Обычный 3 13 18 5 2" xfId="19167"/>
    <cellStyle name="Обычный 3 13 18 5 2 2" xfId="19168"/>
    <cellStyle name="Обычный 3 13 18 5 2 2 2" xfId="19169"/>
    <cellStyle name="Обычный 3 13 18 5 2 3" xfId="19170"/>
    <cellStyle name="Обычный 3 13 18 5 3" xfId="19171"/>
    <cellStyle name="Обычный 3 13 18 5 3 2" xfId="19172"/>
    <cellStyle name="Обычный 3 13 18 5 4" xfId="19173"/>
    <cellStyle name="Обычный 3 13 18 6" xfId="19174"/>
    <cellStyle name="Обычный 3 13 18 6 2" xfId="19175"/>
    <cellStyle name="Обычный 3 13 18 6 2 2" xfId="19176"/>
    <cellStyle name="Обычный 3 13 18 6 3" xfId="19177"/>
    <cellStyle name="Обычный 3 13 18 7" xfId="19178"/>
    <cellStyle name="Обычный 3 13 18 7 2" xfId="19179"/>
    <cellStyle name="Обычный 3 13 18 8" xfId="19180"/>
    <cellStyle name="Обычный 3 13 19" xfId="19181"/>
    <cellStyle name="Обычный 3 13 19 2" xfId="19182"/>
    <cellStyle name="Обычный 3 13 19 2 2" xfId="19183"/>
    <cellStyle name="Обычный 3 13 19 2 2 2" xfId="19184"/>
    <cellStyle name="Обычный 3 13 19 2 2 2 2" xfId="19185"/>
    <cellStyle name="Обычный 3 13 19 2 2 2 2 2" xfId="19186"/>
    <cellStyle name="Обычный 3 13 19 2 2 2 2 2 2" xfId="19187"/>
    <cellStyle name="Обычный 3 13 19 2 2 2 2 3" xfId="19188"/>
    <cellStyle name="Обычный 3 13 19 2 2 2 3" xfId="19189"/>
    <cellStyle name="Обычный 3 13 19 2 2 2 3 2" xfId="19190"/>
    <cellStyle name="Обычный 3 13 19 2 2 2 4" xfId="19191"/>
    <cellStyle name="Обычный 3 13 19 2 2 3" xfId="19192"/>
    <cellStyle name="Обычный 3 13 19 2 2 3 2" xfId="19193"/>
    <cellStyle name="Обычный 3 13 19 2 2 3 2 2" xfId="19194"/>
    <cellStyle name="Обычный 3 13 19 2 2 3 3" xfId="19195"/>
    <cellStyle name="Обычный 3 13 19 2 2 4" xfId="19196"/>
    <cellStyle name="Обычный 3 13 19 2 2 4 2" xfId="19197"/>
    <cellStyle name="Обычный 3 13 19 2 2 5" xfId="19198"/>
    <cellStyle name="Обычный 3 13 19 2 3" xfId="19199"/>
    <cellStyle name="Обычный 3 13 19 2 3 2" xfId="19200"/>
    <cellStyle name="Обычный 3 13 19 2 3 2 2" xfId="19201"/>
    <cellStyle name="Обычный 3 13 19 2 3 2 2 2" xfId="19202"/>
    <cellStyle name="Обычный 3 13 19 2 3 2 2 2 2" xfId="19203"/>
    <cellStyle name="Обычный 3 13 19 2 3 2 2 3" xfId="19204"/>
    <cellStyle name="Обычный 3 13 19 2 3 2 3" xfId="19205"/>
    <cellStyle name="Обычный 3 13 19 2 3 2 3 2" xfId="19206"/>
    <cellStyle name="Обычный 3 13 19 2 3 2 4" xfId="19207"/>
    <cellStyle name="Обычный 3 13 19 2 3 3" xfId="19208"/>
    <cellStyle name="Обычный 3 13 19 2 3 3 2" xfId="19209"/>
    <cellStyle name="Обычный 3 13 19 2 3 3 2 2" xfId="19210"/>
    <cellStyle name="Обычный 3 13 19 2 3 3 3" xfId="19211"/>
    <cellStyle name="Обычный 3 13 19 2 3 4" xfId="19212"/>
    <cellStyle name="Обычный 3 13 19 2 3 4 2" xfId="19213"/>
    <cellStyle name="Обычный 3 13 19 2 3 5" xfId="19214"/>
    <cellStyle name="Обычный 3 13 19 2 4" xfId="19215"/>
    <cellStyle name="Обычный 3 13 19 2 4 2" xfId="19216"/>
    <cellStyle name="Обычный 3 13 19 2 4 2 2" xfId="19217"/>
    <cellStyle name="Обычный 3 13 19 2 4 2 2 2" xfId="19218"/>
    <cellStyle name="Обычный 3 13 19 2 4 2 3" xfId="19219"/>
    <cellStyle name="Обычный 3 13 19 2 4 3" xfId="19220"/>
    <cellStyle name="Обычный 3 13 19 2 4 3 2" xfId="19221"/>
    <cellStyle name="Обычный 3 13 19 2 4 4" xfId="19222"/>
    <cellStyle name="Обычный 3 13 19 2 5" xfId="19223"/>
    <cellStyle name="Обычный 3 13 19 2 5 2" xfId="19224"/>
    <cellStyle name="Обычный 3 13 19 2 5 2 2" xfId="19225"/>
    <cellStyle name="Обычный 3 13 19 2 5 3" xfId="19226"/>
    <cellStyle name="Обычный 3 13 19 2 6" xfId="19227"/>
    <cellStyle name="Обычный 3 13 19 2 6 2" xfId="19228"/>
    <cellStyle name="Обычный 3 13 19 2 7" xfId="19229"/>
    <cellStyle name="Обычный 3 13 19 3" xfId="19230"/>
    <cellStyle name="Обычный 3 13 19 3 2" xfId="19231"/>
    <cellStyle name="Обычный 3 13 19 3 2 2" xfId="19232"/>
    <cellStyle name="Обычный 3 13 19 3 2 2 2" xfId="19233"/>
    <cellStyle name="Обычный 3 13 19 3 2 2 2 2" xfId="19234"/>
    <cellStyle name="Обычный 3 13 19 3 2 2 3" xfId="19235"/>
    <cellStyle name="Обычный 3 13 19 3 2 3" xfId="19236"/>
    <cellStyle name="Обычный 3 13 19 3 2 3 2" xfId="19237"/>
    <cellStyle name="Обычный 3 13 19 3 2 4" xfId="19238"/>
    <cellStyle name="Обычный 3 13 19 3 3" xfId="19239"/>
    <cellStyle name="Обычный 3 13 19 3 3 2" xfId="19240"/>
    <cellStyle name="Обычный 3 13 19 3 3 2 2" xfId="19241"/>
    <cellStyle name="Обычный 3 13 19 3 3 3" xfId="19242"/>
    <cellStyle name="Обычный 3 13 19 3 4" xfId="19243"/>
    <cellStyle name="Обычный 3 13 19 3 4 2" xfId="19244"/>
    <cellStyle name="Обычный 3 13 19 3 5" xfId="19245"/>
    <cellStyle name="Обычный 3 13 19 4" xfId="19246"/>
    <cellStyle name="Обычный 3 13 19 4 2" xfId="19247"/>
    <cellStyle name="Обычный 3 13 19 4 2 2" xfId="19248"/>
    <cellStyle name="Обычный 3 13 19 4 2 2 2" xfId="19249"/>
    <cellStyle name="Обычный 3 13 19 4 2 2 2 2" xfId="19250"/>
    <cellStyle name="Обычный 3 13 19 4 2 2 3" xfId="19251"/>
    <cellStyle name="Обычный 3 13 19 4 2 3" xfId="19252"/>
    <cellStyle name="Обычный 3 13 19 4 2 3 2" xfId="19253"/>
    <cellStyle name="Обычный 3 13 19 4 2 4" xfId="19254"/>
    <cellStyle name="Обычный 3 13 19 4 3" xfId="19255"/>
    <cellStyle name="Обычный 3 13 19 4 3 2" xfId="19256"/>
    <cellStyle name="Обычный 3 13 19 4 3 2 2" xfId="19257"/>
    <cellStyle name="Обычный 3 13 19 4 3 3" xfId="19258"/>
    <cellStyle name="Обычный 3 13 19 4 4" xfId="19259"/>
    <cellStyle name="Обычный 3 13 19 4 4 2" xfId="19260"/>
    <cellStyle name="Обычный 3 13 19 4 5" xfId="19261"/>
    <cellStyle name="Обычный 3 13 19 5" xfId="19262"/>
    <cellStyle name="Обычный 3 13 19 5 2" xfId="19263"/>
    <cellStyle name="Обычный 3 13 19 5 2 2" xfId="19264"/>
    <cellStyle name="Обычный 3 13 19 5 2 2 2" xfId="19265"/>
    <cellStyle name="Обычный 3 13 19 5 2 3" xfId="19266"/>
    <cellStyle name="Обычный 3 13 19 5 3" xfId="19267"/>
    <cellStyle name="Обычный 3 13 19 5 3 2" xfId="19268"/>
    <cellStyle name="Обычный 3 13 19 5 4" xfId="19269"/>
    <cellStyle name="Обычный 3 13 19 6" xfId="19270"/>
    <cellStyle name="Обычный 3 13 19 6 2" xfId="19271"/>
    <cellStyle name="Обычный 3 13 19 6 2 2" xfId="19272"/>
    <cellStyle name="Обычный 3 13 19 6 3" xfId="19273"/>
    <cellStyle name="Обычный 3 13 19 7" xfId="19274"/>
    <cellStyle name="Обычный 3 13 19 7 2" xfId="19275"/>
    <cellStyle name="Обычный 3 13 19 8" xfId="19276"/>
    <cellStyle name="Обычный 3 13 2" xfId="19277"/>
    <cellStyle name="Обычный 3 13 2 2" xfId="19278"/>
    <cellStyle name="Обычный 3 13 2 2 2" xfId="19279"/>
    <cellStyle name="Обычный 3 13 2 2 2 2" xfId="19280"/>
    <cellStyle name="Обычный 3 13 2 2 2 2 2" xfId="19281"/>
    <cellStyle name="Обычный 3 13 2 2 2 2 2 2" xfId="19282"/>
    <cellStyle name="Обычный 3 13 2 2 2 2 2 2 2" xfId="19283"/>
    <cellStyle name="Обычный 3 13 2 2 2 2 2 3" xfId="19284"/>
    <cellStyle name="Обычный 3 13 2 2 2 2 3" xfId="19285"/>
    <cellStyle name="Обычный 3 13 2 2 2 2 3 2" xfId="19286"/>
    <cellStyle name="Обычный 3 13 2 2 2 2 4" xfId="19287"/>
    <cellStyle name="Обычный 3 13 2 2 2 3" xfId="19288"/>
    <cellStyle name="Обычный 3 13 2 2 2 3 2" xfId="19289"/>
    <cellStyle name="Обычный 3 13 2 2 2 3 2 2" xfId="19290"/>
    <cellStyle name="Обычный 3 13 2 2 2 3 3" xfId="19291"/>
    <cellStyle name="Обычный 3 13 2 2 2 4" xfId="19292"/>
    <cellStyle name="Обычный 3 13 2 2 2 4 2" xfId="19293"/>
    <cellStyle name="Обычный 3 13 2 2 2 5" xfId="19294"/>
    <cellStyle name="Обычный 3 13 2 2 3" xfId="19295"/>
    <cellStyle name="Обычный 3 13 2 2 3 2" xfId="19296"/>
    <cellStyle name="Обычный 3 13 2 2 3 2 2" xfId="19297"/>
    <cellStyle name="Обычный 3 13 2 2 3 2 2 2" xfId="19298"/>
    <cellStyle name="Обычный 3 13 2 2 3 2 2 2 2" xfId="19299"/>
    <cellStyle name="Обычный 3 13 2 2 3 2 2 3" xfId="19300"/>
    <cellStyle name="Обычный 3 13 2 2 3 2 3" xfId="19301"/>
    <cellStyle name="Обычный 3 13 2 2 3 2 3 2" xfId="19302"/>
    <cellStyle name="Обычный 3 13 2 2 3 2 4" xfId="19303"/>
    <cellStyle name="Обычный 3 13 2 2 3 3" xfId="19304"/>
    <cellStyle name="Обычный 3 13 2 2 3 3 2" xfId="19305"/>
    <cellStyle name="Обычный 3 13 2 2 3 3 2 2" xfId="19306"/>
    <cellStyle name="Обычный 3 13 2 2 3 3 3" xfId="19307"/>
    <cellStyle name="Обычный 3 13 2 2 3 4" xfId="19308"/>
    <cellStyle name="Обычный 3 13 2 2 3 4 2" xfId="19309"/>
    <cellStyle name="Обычный 3 13 2 2 3 5" xfId="19310"/>
    <cellStyle name="Обычный 3 13 2 2 4" xfId="19311"/>
    <cellStyle name="Обычный 3 13 2 2 4 2" xfId="19312"/>
    <cellStyle name="Обычный 3 13 2 2 4 2 2" xfId="19313"/>
    <cellStyle name="Обычный 3 13 2 2 4 2 2 2" xfId="19314"/>
    <cellStyle name="Обычный 3 13 2 2 4 2 3" xfId="19315"/>
    <cellStyle name="Обычный 3 13 2 2 4 3" xfId="19316"/>
    <cellStyle name="Обычный 3 13 2 2 4 3 2" xfId="19317"/>
    <cellStyle name="Обычный 3 13 2 2 4 4" xfId="19318"/>
    <cellStyle name="Обычный 3 13 2 2 5" xfId="19319"/>
    <cellStyle name="Обычный 3 13 2 2 5 2" xfId="19320"/>
    <cellStyle name="Обычный 3 13 2 2 5 2 2" xfId="19321"/>
    <cellStyle name="Обычный 3 13 2 2 5 3" xfId="19322"/>
    <cellStyle name="Обычный 3 13 2 2 6" xfId="19323"/>
    <cellStyle name="Обычный 3 13 2 2 6 2" xfId="19324"/>
    <cellStyle name="Обычный 3 13 2 2 7" xfId="19325"/>
    <cellStyle name="Обычный 3 13 2 3" xfId="19326"/>
    <cellStyle name="Обычный 3 13 2 3 2" xfId="19327"/>
    <cellStyle name="Обычный 3 13 2 3 2 2" xfId="19328"/>
    <cellStyle name="Обычный 3 13 2 3 2 2 2" xfId="19329"/>
    <cellStyle name="Обычный 3 13 2 3 2 2 2 2" xfId="19330"/>
    <cellStyle name="Обычный 3 13 2 3 2 2 3" xfId="19331"/>
    <cellStyle name="Обычный 3 13 2 3 2 3" xfId="19332"/>
    <cellStyle name="Обычный 3 13 2 3 2 3 2" xfId="19333"/>
    <cellStyle name="Обычный 3 13 2 3 2 4" xfId="19334"/>
    <cellStyle name="Обычный 3 13 2 3 3" xfId="19335"/>
    <cellStyle name="Обычный 3 13 2 3 3 2" xfId="19336"/>
    <cellStyle name="Обычный 3 13 2 3 3 2 2" xfId="19337"/>
    <cellStyle name="Обычный 3 13 2 3 3 3" xfId="19338"/>
    <cellStyle name="Обычный 3 13 2 3 4" xfId="19339"/>
    <cellStyle name="Обычный 3 13 2 3 4 2" xfId="19340"/>
    <cellStyle name="Обычный 3 13 2 3 5" xfId="19341"/>
    <cellStyle name="Обычный 3 13 2 4" xfId="19342"/>
    <cellStyle name="Обычный 3 13 2 4 2" xfId="19343"/>
    <cellStyle name="Обычный 3 13 2 4 2 2" xfId="19344"/>
    <cellStyle name="Обычный 3 13 2 4 2 2 2" xfId="19345"/>
    <cellStyle name="Обычный 3 13 2 4 2 2 2 2" xfId="19346"/>
    <cellStyle name="Обычный 3 13 2 4 2 2 3" xfId="19347"/>
    <cellStyle name="Обычный 3 13 2 4 2 3" xfId="19348"/>
    <cellStyle name="Обычный 3 13 2 4 2 3 2" xfId="19349"/>
    <cellStyle name="Обычный 3 13 2 4 2 4" xfId="19350"/>
    <cellStyle name="Обычный 3 13 2 4 3" xfId="19351"/>
    <cellStyle name="Обычный 3 13 2 4 3 2" xfId="19352"/>
    <cellStyle name="Обычный 3 13 2 4 3 2 2" xfId="19353"/>
    <cellStyle name="Обычный 3 13 2 4 3 3" xfId="19354"/>
    <cellStyle name="Обычный 3 13 2 4 4" xfId="19355"/>
    <cellStyle name="Обычный 3 13 2 4 4 2" xfId="19356"/>
    <cellStyle name="Обычный 3 13 2 4 5" xfId="19357"/>
    <cellStyle name="Обычный 3 13 2 5" xfId="19358"/>
    <cellStyle name="Обычный 3 13 2 5 2" xfId="19359"/>
    <cellStyle name="Обычный 3 13 2 5 2 2" xfId="19360"/>
    <cellStyle name="Обычный 3 13 2 5 2 2 2" xfId="19361"/>
    <cellStyle name="Обычный 3 13 2 5 2 3" xfId="19362"/>
    <cellStyle name="Обычный 3 13 2 5 3" xfId="19363"/>
    <cellStyle name="Обычный 3 13 2 5 3 2" xfId="19364"/>
    <cellStyle name="Обычный 3 13 2 5 4" xfId="19365"/>
    <cellStyle name="Обычный 3 13 2 6" xfId="19366"/>
    <cellStyle name="Обычный 3 13 2 6 2" xfId="19367"/>
    <cellStyle name="Обычный 3 13 2 6 2 2" xfId="19368"/>
    <cellStyle name="Обычный 3 13 2 6 3" xfId="19369"/>
    <cellStyle name="Обычный 3 13 2 7" xfId="19370"/>
    <cellStyle name="Обычный 3 13 2 7 2" xfId="19371"/>
    <cellStyle name="Обычный 3 13 2 8" xfId="19372"/>
    <cellStyle name="Обычный 3 13 20" xfId="19373"/>
    <cellStyle name="Обычный 3 13 20 2" xfId="19374"/>
    <cellStyle name="Обычный 3 13 20 2 2" xfId="19375"/>
    <cellStyle name="Обычный 3 13 20 2 2 2" xfId="19376"/>
    <cellStyle name="Обычный 3 13 20 2 2 2 2" xfId="19377"/>
    <cellStyle name="Обычный 3 13 20 2 2 2 2 2" xfId="19378"/>
    <cellStyle name="Обычный 3 13 20 2 2 2 2 2 2" xfId="19379"/>
    <cellStyle name="Обычный 3 13 20 2 2 2 2 3" xfId="19380"/>
    <cellStyle name="Обычный 3 13 20 2 2 2 3" xfId="19381"/>
    <cellStyle name="Обычный 3 13 20 2 2 2 3 2" xfId="19382"/>
    <cellStyle name="Обычный 3 13 20 2 2 2 4" xfId="19383"/>
    <cellStyle name="Обычный 3 13 20 2 2 3" xfId="19384"/>
    <cellStyle name="Обычный 3 13 20 2 2 3 2" xfId="19385"/>
    <cellStyle name="Обычный 3 13 20 2 2 3 2 2" xfId="19386"/>
    <cellStyle name="Обычный 3 13 20 2 2 3 3" xfId="19387"/>
    <cellStyle name="Обычный 3 13 20 2 2 4" xfId="19388"/>
    <cellStyle name="Обычный 3 13 20 2 2 4 2" xfId="19389"/>
    <cellStyle name="Обычный 3 13 20 2 2 5" xfId="19390"/>
    <cellStyle name="Обычный 3 13 20 2 3" xfId="19391"/>
    <cellStyle name="Обычный 3 13 20 2 3 2" xfId="19392"/>
    <cellStyle name="Обычный 3 13 20 2 3 2 2" xfId="19393"/>
    <cellStyle name="Обычный 3 13 20 2 3 2 2 2" xfId="19394"/>
    <cellStyle name="Обычный 3 13 20 2 3 2 2 2 2" xfId="19395"/>
    <cellStyle name="Обычный 3 13 20 2 3 2 2 3" xfId="19396"/>
    <cellStyle name="Обычный 3 13 20 2 3 2 3" xfId="19397"/>
    <cellStyle name="Обычный 3 13 20 2 3 2 3 2" xfId="19398"/>
    <cellStyle name="Обычный 3 13 20 2 3 2 4" xfId="19399"/>
    <cellStyle name="Обычный 3 13 20 2 3 3" xfId="19400"/>
    <cellStyle name="Обычный 3 13 20 2 3 3 2" xfId="19401"/>
    <cellStyle name="Обычный 3 13 20 2 3 3 2 2" xfId="19402"/>
    <cellStyle name="Обычный 3 13 20 2 3 3 3" xfId="19403"/>
    <cellStyle name="Обычный 3 13 20 2 3 4" xfId="19404"/>
    <cellStyle name="Обычный 3 13 20 2 3 4 2" xfId="19405"/>
    <cellStyle name="Обычный 3 13 20 2 3 5" xfId="19406"/>
    <cellStyle name="Обычный 3 13 20 2 4" xfId="19407"/>
    <cellStyle name="Обычный 3 13 20 2 4 2" xfId="19408"/>
    <cellStyle name="Обычный 3 13 20 2 4 2 2" xfId="19409"/>
    <cellStyle name="Обычный 3 13 20 2 4 2 2 2" xfId="19410"/>
    <cellStyle name="Обычный 3 13 20 2 4 2 3" xfId="19411"/>
    <cellStyle name="Обычный 3 13 20 2 4 3" xfId="19412"/>
    <cellStyle name="Обычный 3 13 20 2 4 3 2" xfId="19413"/>
    <cellStyle name="Обычный 3 13 20 2 4 4" xfId="19414"/>
    <cellStyle name="Обычный 3 13 20 2 5" xfId="19415"/>
    <cellStyle name="Обычный 3 13 20 2 5 2" xfId="19416"/>
    <cellStyle name="Обычный 3 13 20 2 5 2 2" xfId="19417"/>
    <cellStyle name="Обычный 3 13 20 2 5 3" xfId="19418"/>
    <cellStyle name="Обычный 3 13 20 2 6" xfId="19419"/>
    <cellStyle name="Обычный 3 13 20 2 6 2" xfId="19420"/>
    <cellStyle name="Обычный 3 13 20 2 7" xfId="19421"/>
    <cellStyle name="Обычный 3 13 20 3" xfId="19422"/>
    <cellStyle name="Обычный 3 13 20 3 2" xfId="19423"/>
    <cellStyle name="Обычный 3 13 20 3 2 2" xfId="19424"/>
    <cellStyle name="Обычный 3 13 20 3 2 2 2" xfId="19425"/>
    <cellStyle name="Обычный 3 13 20 3 2 2 2 2" xfId="19426"/>
    <cellStyle name="Обычный 3 13 20 3 2 2 3" xfId="19427"/>
    <cellStyle name="Обычный 3 13 20 3 2 3" xfId="19428"/>
    <cellStyle name="Обычный 3 13 20 3 2 3 2" xfId="19429"/>
    <cellStyle name="Обычный 3 13 20 3 2 4" xfId="19430"/>
    <cellStyle name="Обычный 3 13 20 3 3" xfId="19431"/>
    <cellStyle name="Обычный 3 13 20 3 3 2" xfId="19432"/>
    <cellStyle name="Обычный 3 13 20 3 3 2 2" xfId="19433"/>
    <cellStyle name="Обычный 3 13 20 3 3 3" xfId="19434"/>
    <cellStyle name="Обычный 3 13 20 3 4" xfId="19435"/>
    <cellStyle name="Обычный 3 13 20 3 4 2" xfId="19436"/>
    <cellStyle name="Обычный 3 13 20 3 5" xfId="19437"/>
    <cellStyle name="Обычный 3 13 20 4" xfId="19438"/>
    <cellStyle name="Обычный 3 13 20 4 2" xfId="19439"/>
    <cellStyle name="Обычный 3 13 20 4 2 2" xfId="19440"/>
    <cellStyle name="Обычный 3 13 20 4 2 2 2" xfId="19441"/>
    <cellStyle name="Обычный 3 13 20 4 2 2 2 2" xfId="19442"/>
    <cellStyle name="Обычный 3 13 20 4 2 2 3" xfId="19443"/>
    <cellStyle name="Обычный 3 13 20 4 2 3" xfId="19444"/>
    <cellStyle name="Обычный 3 13 20 4 2 3 2" xfId="19445"/>
    <cellStyle name="Обычный 3 13 20 4 2 4" xfId="19446"/>
    <cellStyle name="Обычный 3 13 20 4 3" xfId="19447"/>
    <cellStyle name="Обычный 3 13 20 4 3 2" xfId="19448"/>
    <cellStyle name="Обычный 3 13 20 4 3 2 2" xfId="19449"/>
    <cellStyle name="Обычный 3 13 20 4 3 3" xfId="19450"/>
    <cellStyle name="Обычный 3 13 20 4 4" xfId="19451"/>
    <cellStyle name="Обычный 3 13 20 4 4 2" xfId="19452"/>
    <cellStyle name="Обычный 3 13 20 4 5" xfId="19453"/>
    <cellStyle name="Обычный 3 13 20 5" xfId="19454"/>
    <cellStyle name="Обычный 3 13 20 5 2" xfId="19455"/>
    <cellStyle name="Обычный 3 13 20 5 2 2" xfId="19456"/>
    <cellStyle name="Обычный 3 13 20 5 2 2 2" xfId="19457"/>
    <cellStyle name="Обычный 3 13 20 5 2 3" xfId="19458"/>
    <cellStyle name="Обычный 3 13 20 5 3" xfId="19459"/>
    <cellStyle name="Обычный 3 13 20 5 3 2" xfId="19460"/>
    <cellStyle name="Обычный 3 13 20 5 4" xfId="19461"/>
    <cellStyle name="Обычный 3 13 20 6" xfId="19462"/>
    <cellStyle name="Обычный 3 13 20 6 2" xfId="19463"/>
    <cellStyle name="Обычный 3 13 20 6 2 2" xfId="19464"/>
    <cellStyle name="Обычный 3 13 20 6 3" xfId="19465"/>
    <cellStyle name="Обычный 3 13 20 7" xfId="19466"/>
    <cellStyle name="Обычный 3 13 20 7 2" xfId="19467"/>
    <cellStyle name="Обычный 3 13 20 8" xfId="19468"/>
    <cellStyle name="Обычный 3 13 21" xfId="19469"/>
    <cellStyle name="Обычный 3 13 21 2" xfId="19470"/>
    <cellStyle name="Обычный 3 13 21 2 2" xfId="19471"/>
    <cellStyle name="Обычный 3 13 21 2 2 2" xfId="19472"/>
    <cellStyle name="Обычный 3 13 21 2 2 2 2" xfId="19473"/>
    <cellStyle name="Обычный 3 13 21 2 2 2 2 2" xfId="19474"/>
    <cellStyle name="Обычный 3 13 21 2 2 2 2 2 2" xfId="19475"/>
    <cellStyle name="Обычный 3 13 21 2 2 2 2 3" xfId="19476"/>
    <cellStyle name="Обычный 3 13 21 2 2 2 3" xfId="19477"/>
    <cellStyle name="Обычный 3 13 21 2 2 2 3 2" xfId="19478"/>
    <cellStyle name="Обычный 3 13 21 2 2 2 4" xfId="19479"/>
    <cellStyle name="Обычный 3 13 21 2 2 3" xfId="19480"/>
    <cellStyle name="Обычный 3 13 21 2 2 3 2" xfId="19481"/>
    <cellStyle name="Обычный 3 13 21 2 2 3 2 2" xfId="19482"/>
    <cellStyle name="Обычный 3 13 21 2 2 3 3" xfId="19483"/>
    <cellStyle name="Обычный 3 13 21 2 2 4" xfId="19484"/>
    <cellStyle name="Обычный 3 13 21 2 2 4 2" xfId="19485"/>
    <cellStyle name="Обычный 3 13 21 2 2 5" xfId="19486"/>
    <cellStyle name="Обычный 3 13 21 2 3" xfId="19487"/>
    <cellStyle name="Обычный 3 13 21 2 3 2" xfId="19488"/>
    <cellStyle name="Обычный 3 13 21 2 3 2 2" xfId="19489"/>
    <cellStyle name="Обычный 3 13 21 2 3 2 2 2" xfId="19490"/>
    <cellStyle name="Обычный 3 13 21 2 3 2 2 2 2" xfId="19491"/>
    <cellStyle name="Обычный 3 13 21 2 3 2 2 3" xfId="19492"/>
    <cellStyle name="Обычный 3 13 21 2 3 2 3" xfId="19493"/>
    <cellStyle name="Обычный 3 13 21 2 3 2 3 2" xfId="19494"/>
    <cellStyle name="Обычный 3 13 21 2 3 2 4" xfId="19495"/>
    <cellStyle name="Обычный 3 13 21 2 3 3" xfId="19496"/>
    <cellStyle name="Обычный 3 13 21 2 3 3 2" xfId="19497"/>
    <cellStyle name="Обычный 3 13 21 2 3 3 2 2" xfId="19498"/>
    <cellStyle name="Обычный 3 13 21 2 3 3 3" xfId="19499"/>
    <cellStyle name="Обычный 3 13 21 2 3 4" xfId="19500"/>
    <cellStyle name="Обычный 3 13 21 2 3 4 2" xfId="19501"/>
    <cellStyle name="Обычный 3 13 21 2 3 5" xfId="19502"/>
    <cellStyle name="Обычный 3 13 21 2 4" xfId="19503"/>
    <cellStyle name="Обычный 3 13 21 2 4 2" xfId="19504"/>
    <cellStyle name="Обычный 3 13 21 2 4 2 2" xfId="19505"/>
    <cellStyle name="Обычный 3 13 21 2 4 2 2 2" xfId="19506"/>
    <cellStyle name="Обычный 3 13 21 2 4 2 3" xfId="19507"/>
    <cellStyle name="Обычный 3 13 21 2 4 3" xfId="19508"/>
    <cellStyle name="Обычный 3 13 21 2 4 3 2" xfId="19509"/>
    <cellStyle name="Обычный 3 13 21 2 4 4" xfId="19510"/>
    <cellStyle name="Обычный 3 13 21 2 5" xfId="19511"/>
    <cellStyle name="Обычный 3 13 21 2 5 2" xfId="19512"/>
    <cellStyle name="Обычный 3 13 21 2 5 2 2" xfId="19513"/>
    <cellStyle name="Обычный 3 13 21 2 5 3" xfId="19514"/>
    <cellStyle name="Обычный 3 13 21 2 6" xfId="19515"/>
    <cellStyle name="Обычный 3 13 21 2 6 2" xfId="19516"/>
    <cellStyle name="Обычный 3 13 21 2 7" xfId="19517"/>
    <cellStyle name="Обычный 3 13 21 3" xfId="19518"/>
    <cellStyle name="Обычный 3 13 21 3 2" xfId="19519"/>
    <cellStyle name="Обычный 3 13 21 3 2 2" xfId="19520"/>
    <cellStyle name="Обычный 3 13 21 3 2 2 2" xfId="19521"/>
    <cellStyle name="Обычный 3 13 21 3 2 2 2 2" xfId="19522"/>
    <cellStyle name="Обычный 3 13 21 3 2 2 3" xfId="19523"/>
    <cellStyle name="Обычный 3 13 21 3 2 3" xfId="19524"/>
    <cellStyle name="Обычный 3 13 21 3 2 3 2" xfId="19525"/>
    <cellStyle name="Обычный 3 13 21 3 2 4" xfId="19526"/>
    <cellStyle name="Обычный 3 13 21 3 3" xfId="19527"/>
    <cellStyle name="Обычный 3 13 21 3 3 2" xfId="19528"/>
    <cellStyle name="Обычный 3 13 21 3 3 2 2" xfId="19529"/>
    <cellStyle name="Обычный 3 13 21 3 3 3" xfId="19530"/>
    <cellStyle name="Обычный 3 13 21 3 4" xfId="19531"/>
    <cellStyle name="Обычный 3 13 21 3 4 2" xfId="19532"/>
    <cellStyle name="Обычный 3 13 21 3 5" xfId="19533"/>
    <cellStyle name="Обычный 3 13 21 4" xfId="19534"/>
    <cellStyle name="Обычный 3 13 21 4 2" xfId="19535"/>
    <cellStyle name="Обычный 3 13 21 4 2 2" xfId="19536"/>
    <cellStyle name="Обычный 3 13 21 4 2 2 2" xfId="19537"/>
    <cellStyle name="Обычный 3 13 21 4 2 2 2 2" xfId="19538"/>
    <cellStyle name="Обычный 3 13 21 4 2 2 3" xfId="19539"/>
    <cellStyle name="Обычный 3 13 21 4 2 3" xfId="19540"/>
    <cellStyle name="Обычный 3 13 21 4 2 3 2" xfId="19541"/>
    <cellStyle name="Обычный 3 13 21 4 2 4" xfId="19542"/>
    <cellStyle name="Обычный 3 13 21 4 3" xfId="19543"/>
    <cellStyle name="Обычный 3 13 21 4 3 2" xfId="19544"/>
    <cellStyle name="Обычный 3 13 21 4 3 2 2" xfId="19545"/>
    <cellStyle name="Обычный 3 13 21 4 3 3" xfId="19546"/>
    <cellStyle name="Обычный 3 13 21 4 4" xfId="19547"/>
    <cellStyle name="Обычный 3 13 21 4 4 2" xfId="19548"/>
    <cellStyle name="Обычный 3 13 21 4 5" xfId="19549"/>
    <cellStyle name="Обычный 3 13 21 5" xfId="19550"/>
    <cellStyle name="Обычный 3 13 21 5 2" xfId="19551"/>
    <cellStyle name="Обычный 3 13 21 5 2 2" xfId="19552"/>
    <cellStyle name="Обычный 3 13 21 5 2 2 2" xfId="19553"/>
    <cellStyle name="Обычный 3 13 21 5 2 3" xfId="19554"/>
    <cellStyle name="Обычный 3 13 21 5 3" xfId="19555"/>
    <cellStyle name="Обычный 3 13 21 5 3 2" xfId="19556"/>
    <cellStyle name="Обычный 3 13 21 5 4" xfId="19557"/>
    <cellStyle name="Обычный 3 13 21 6" xfId="19558"/>
    <cellStyle name="Обычный 3 13 21 6 2" xfId="19559"/>
    <cellStyle name="Обычный 3 13 21 6 2 2" xfId="19560"/>
    <cellStyle name="Обычный 3 13 21 6 3" xfId="19561"/>
    <cellStyle name="Обычный 3 13 21 7" xfId="19562"/>
    <cellStyle name="Обычный 3 13 21 7 2" xfId="19563"/>
    <cellStyle name="Обычный 3 13 21 8" xfId="19564"/>
    <cellStyle name="Обычный 3 13 22" xfId="19565"/>
    <cellStyle name="Обычный 3 13 22 2" xfId="19566"/>
    <cellStyle name="Обычный 3 13 22 2 2" xfId="19567"/>
    <cellStyle name="Обычный 3 13 22 2 2 2" xfId="19568"/>
    <cellStyle name="Обычный 3 13 22 2 2 2 2" xfId="19569"/>
    <cellStyle name="Обычный 3 13 22 2 2 2 2 2" xfId="19570"/>
    <cellStyle name="Обычный 3 13 22 2 2 2 2 2 2" xfId="19571"/>
    <cellStyle name="Обычный 3 13 22 2 2 2 2 3" xfId="19572"/>
    <cellStyle name="Обычный 3 13 22 2 2 2 3" xfId="19573"/>
    <cellStyle name="Обычный 3 13 22 2 2 2 3 2" xfId="19574"/>
    <cellStyle name="Обычный 3 13 22 2 2 2 4" xfId="19575"/>
    <cellStyle name="Обычный 3 13 22 2 2 3" xfId="19576"/>
    <cellStyle name="Обычный 3 13 22 2 2 3 2" xfId="19577"/>
    <cellStyle name="Обычный 3 13 22 2 2 3 2 2" xfId="19578"/>
    <cellStyle name="Обычный 3 13 22 2 2 3 3" xfId="19579"/>
    <cellStyle name="Обычный 3 13 22 2 2 4" xfId="19580"/>
    <cellStyle name="Обычный 3 13 22 2 2 4 2" xfId="19581"/>
    <cellStyle name="Обычный 3 13 22 2 2 5" xfId="19582"/>
    <cellStyle name="Обычный 3 13 22 2 3" xfId="19583"/>
    <cellStyle name="Обычный 3 13 22 2 3 2" xfId="19584"/>
    <cellStyle name="Обычный 3 13 22 2 3 2 2" xfId="19585"/>
    <cellStyle name="Обычный 3 13 22 2 3 2 2 2" xfId="19586"/>
    <cellStyle name="Обычный 3 13 22 2 3 2 2 2 2" xfId="19587"/>
    <cellStyle name="Обычный 3 13 22 2 3 2 2 3" xfId="19588"/>
    <cellStyle name="Обычный 3 13 22 2 3 2 3" xfId="19589"/>
    <cellStyle name="Обычный 3 13 22 2 3 2 3 2" xfId="19590"/>
    <cellStyle name="Обычный 3 13 22 2 3 2 4" xfId="19591"/>
    <cellStyle name="Обычный 3 13 22 2 3 3" xfId="19592"/>
    <cellStyle name="Обычный 3 13 22 2 3 3 2" xfId="19593"/>
    <cellStyle name="Обычный 3 13 22 2 3 3 2 2" xfId="19594"/>
    <cellStyle name="Обычный 3 13 22 2 3 3 3" xfId="19595"/>
    <cellStyle name="Обычный 3 13 22 2 3 4" xfId="19596"/>
    <cellStyle name="Обычный 3 13 22 2 3 4 2" xfId="19597"/>
    <cellStyle name="Обычный 3 13 22 2 3 5" xfId="19598"/>
    <cellStyle name="Обычный 3 13 22 2 4" xfId="19599"/>
    <cellStyle name="Обычный 3 13 22 2 4 2" xfId="19600"/>
    <cellStyle name="Обычный 3 13 22 2 4 2 2" xfId="19601"/>
    <cellStyle name="Обычный 3 13 22 2 4 2 2 2" xfId="19602"/>
    <cellStyle name="Обычный 3 13 22 2 4 2 3" xfId="19603"/>
    <cellStyle name="Обычный 3 13 22 2 4 3" xfId="19604"/>
    <cellStyle name="Обычный 3 13 22 2 4 3 2" xfId="19605"/>
    <cellStyle name="Обычный 3 13 22 2 4 4" xfId="19606"/>
    <cellStyle name="Обычный 3 13 22 2 5" xfId="19607"/>
    <cellStyle name="Обычный 3 13 22 2 5 2" xfId="19608"/>
    <cellStyle name="Обычный 3 13 22 2 5 2 2" xfId="19609"/>
    <cellStyle name="Обычный 3 13 22 2 5 3" xfId="19610"/>
    <cellStyle name="Обычный 3 13 22 2 6" xfId="19611"/>
    <cellStyle name="Обычный 3 13 22 2 6 2" xfId="19612"/>
    <cellStyle name="Обычный 3 13 22 2 7" xfId="19613"/>
    <cellStyle name="Обычный 3 13 22 3" xfId="19614"/>
    <cellStyle name="Обычный 3 13 22 3 2" xfId="19615"/>
    <cellStyle name="Обычный 3 13 22 3 2 2" xfId="19616"/>
    <cellStyle name="Обычный 3 13 22 3 2 2 2" xfId="19617"/>
    <cellStyle name="Обычный 3 13 22 3 2 2 2 2" xfId="19618"/>
    <cellStyle name="Обычный 3 13 22 3 2 2 3" xfId="19619"/>
    <cellStyle name="Обычный 3 13 22 3 2 3" xfId="19620"/>
    <cellStyle name="Обычный 3 13 22 3 2 3 2" xfId="19621"/>
    <cellStyle name="Обычный 3 13 22 3 2 4" xfId="19622"/>
    <cellStyle name="Обычный 3 13 22 3 3" xfId="19623"/>
    <cellStyle name="Обычный 3 13 22 3 3 2" xfId="19624"/>
    <cellStyle name="Обычный 3 13 22 3 3 2 2" xfId="19625"/>
    <cellStyle name="Обычный 3 13 22 3 3 3" xfId="19626"/>
    <cellStyle name="Обычный 3 13 22 3 4" xfId="19627"/>
    <cellStyle name="Обычный 3 13 22 3 4 2" xfId="19628"/>
    <cellStyle name="Обычный 3 13 22 3 5" xfId="19629"/>
    <cellStyle name="Обычный 3 13 22 4" xfId="19630"/>
    <cellStyle name="Обычный 3 13 22 4 2" xfId="19631"/>
    <cellStyle name="Обычный 3 13 22 4 2 2" xfId="19632"/>
    <cellStyle name="Обычный 3 13 22 4 2 2 2" xfId="19633"/>
    <cellStyle name="Обычный 3 13 22 4 2 2 2 2" xfId="19634"/>
    <cellStyle name="Обычный 3 13 22 4 2 2 3" xfId="19635"/>
    <cellStyle name="Обычный 3 13 22 4 2 3" xfId="19636"/>
    <cellStyle name="Обычный 3 13 22 4 2 3 2" xfId="19637"/>
    <cellStyle name="Обычный 3 13 22 4 2 4" xfId="19638"/>
    <cellStyle name="Обычный 3 13 22 4 3" xfId="19639"/>
    <cellStyle name="Обычный 3 13 22 4 3 2" xfId="19640"/>
    <cellStyle name="Обычный 3 13 22 4 3 2 2" xfId="19641"/>
    <cellStyle name="Обычный 3 13 22 4 3 3" xfId="19642"/>
    <cellStyle name="Обычный 3 13 22 4 4" xfId="19643"/>
    <cellStyle name="Обычный 3 13 22 4 4 2" xfId="19644"/>
    <cellStyle name="Обычный 3 13 22 4 5" xfId="19645"/>
    <cellStyle name="Обычный 3 13 22 5" xfId="19646"/>
    <cellStyle name="Обычный 3 13 22 5 2" xfId="19647"/>
    <cellStyle name="Обычный 3 13 22 5 2 2" xfId="19648"/>
    <cellStyle name="Обычный 3 13 22 5 2 2 2" xfId="19649"/>
    <cellStyle name="Обычный 3 13 22 5 2 3" xfId="19650"/>
    <cellStyle name="Обычный 3 13 22 5 3" xfId="19651"/>
    <cellStyle name="Обычный 3 13 22 5 3 2" xfId="19652"/>
    <cellStyle name="Обычный 3 13 22 5 4" xfId="19653"/>
    <cellStyle name="Обычный 3 13 22 6" xfId="19654"/>
    <cellStyle name="Обычный 3 13 22 6 2" xfId="19655"/>
    <cellStyle name="Обычный 3 13 22 6 2 2" xfId="19656"/>
    <cellStyle name="Обычный 3 13 22 6 3" xfId="19657"/>
    <cellStyle name="Обычный 3 13 22 7" xfId="19658"/>
    <cellStyle name="Обычный 3 13 22 7 2" xfId="19659"/>
    <cellStyle name="Обычный 3 13 22 8" xfId="19660"/>
    <cellStyle name="Обычный 3 13 23" xfId="19661"/>
    <cellStyle name="Обычный 3 13 23 2" xfId="19662"/>
    <cellStyle name="Обычный 3 13 23 2 2" xfId="19663"/>
    <cellStyle name="Обычный 3 13 23 2 2 2" xfId="19664"/>
    <cellStyle name="Обычный 3 13 23 2 2 2 2" xfId="19665"/>
    <cellStyle name="Обычный 3 13 23 2 2 2 2 2" xfId="19666"/>
    <cellStyle name="Обычный 3 13 23 2 2 2 2 2 2" xfId="19667"/>
    <cellStyle name="Обычный 3 13 23 2 2 2 2 3" xfId="19668"/>
    <cellStyle name="Обычный 3 13 23 2 2 2 3" xfId="19669"/>
    <cellStyle name="Обычный 3 13 23 2 2 2 3 2" xfId="19670"/>
    <cellStyle name="Обычный 3 13 23 2 2 2 4" xfId="19671"/>
    <cellStyle name="Обычный 3 13 23 2 2 3" xfId="19672"/>
    <cellStyle name="Обычный 3 13 23 2 2 3 2" xfId="19673"/>
    <cellStyle name="Обычный 3 13 23 2 2 3 2 2" xfId="19674"/>
    <cellStyle name="Обычный 3 13 23 2 2 3 3" xfId="19675"/>
    <cellStyle name="Обычный 3 13 23 2 2 4" xfId="19676"/>
    <cellStyle name="Обычный 3 13 23 2 2 4 2" xfId="19677"/>
    <cellStyle name="Обычный 3 13 23 2 2 5" xfId="19678"/>
    <cellStyle name="Обычный 3 13 23 2 3" xfId="19679"/>
    <cellStyle name="Обычный 3 13 23 2 3 2" xfId="19680"/>
    <cellStyle name="Обычный 3 13 23 2 3 2 2" xfId="19681"/>
    <cellStyle name="Обычный 3 13 23 2 3 2 2 2" xfId="19682"/>
    <cellStyle name="Обычный 3 13 23 2 3 2 2 2 2" xfId="19683"/>
    <cellStyle name="Обычный 3 13 23 2 3 2 2 3" xfId="19684"/>
    <cellStyle name="Обычный 3 13 23 2 3 2 3" xfId="19685"/>
    <cellStyle name="Обычный 3 13 23 2 3 2 3 2" xfId="19686"/>
    <cellStyle name="Обычный 3 13 23 2 3 2 4" xfId="19687"/>
    <cellStyle name="Обычный 3 13 23 2 3 3" xfId="19688"/>
    <cellStyle name="Обычный 3 13 23 2 3 3 2" xfId="19689"/>
    <cellStyle name="Обычный 3 13 23 2 3 3 2 2" xfId="19690"/>
    <cellStyle name="Обычный 3 13 23 2 3 3 3" xfId="19691"/>
    <cellStyle name="Обычный 3 13 23 2 3 4" xfId="19692"/>
    <cellStyle name="Обычный 3 13 23 2 3 4 2" xfId="19693"/>
    <cellStyle name="Обычный 3 13 23 2 3 5" xfId="19694"/>
    <cellStyle name="Обычный 3 13 23 2 4" xfId="19695"/>
    <cellStyle name="Обычный 3 13 23 2 4 2" xfId="19696"/>
    <cellStyle name="Обычный 3 13 23 2 4 2 2" xfId="19697"/>
    <cellStyle name="Обычный 3 13 23 2 4 2 2 2" xfId="19698"/>
    <cellStyle name="Обычный 3 13 23 2 4 2 3" xfId="19699"/>
    <cellStyle name="Обычный 3 13 23 2 4 3" xfId="19700"/>
    <cellStyle name="Обычный 3 13 23 2 4 3 2" xfId="19701"/>
    <cellStyle name="Обычный 3 13 23 2 4 4" xfId="19702"/>
    <cellStyle name="Обычный 3 13 23 2 5" xfId="19703"/>
    <cellStyle name="Обычный 3 13 23 2 5 2" xfId="19704"/>
    <cellStyle name="Обычный 3 13 23 2 5 2 2" xfId="19705"/>
    <cellStyle name="Обычный 3 13 23 2 5 3" xfId="19706"/>
    <cellStyle name="Обычный 3 13 23 2 6" xfId="19707"/>
    <cellStyle name="Обычный 3 13 23 2 6 2" xfId="19708"/>
    <cellStyle name="Обычный 3 13 23 2 7" xfId="19709"/>
    <cellStyle name="Обычный 3 13 23 3" xfId="19710"/>
    <cellStyle name="Обычный 3 13 23 3 2" xfId="19711"/>
    <cellStyle name="Обычный 3 13 23 3 2 2" xfId="19712"/>
    <cellStyle name="Обычный 3 13 23 3 2 2 2" xfId="19713"/>
    <cellStyle name="Обычный 3 13 23 3 2 2 2 2" xfId="19714"/>
    <cellStyle name="Обычный 3 13 23 3 2 2 3" xfId="19715"/>
    <cellStyle name="Обычный 3 13 23 3 2 3" xfId="19716"/>
    <cellStyle name="Обычный 3 13 23 3 2 3 2" xfId="19717"/>
    <cellStyle name="Обычный 3 13 23 3 2 4" xfId="19718"/>
    <cellStyle name="Обычный 3 13 23 3 3" xfId="19719"/>
    <cellStyle name="Обычный 3 13 23 3 3 2" xfId="19720"/>
    <cellStyle name="Обычный 3 13 23 3 3 2 2" xfId="19721"/>
    <cellStyle name="Обычный 3 13 23 3 3 3" xfId="19722"/>
    <cellStyle name="Обычный 3 13 23 3 4" xfId="19723"/>
    <cellStyle name="Обычный 3 13 23 3 4 2" xfId="19724"/>
    <cellStyle name="Обычный 3 13 23 3 5" xfId="19725"/>
    <cellStyle name="Обычный 3 13 23 4" xfId="19726"/>
    <cellStyle name="Обычный 3 13 23 4 2" xfId="19727"/>
    <cellStyle name="Обычный 3 13 23 4 2 2" xfId="19728"/>
    <cellStyle name="Обычный 3 13 23 4 2 2 2" xfId="19729"/>
    <cellStyle name="Обычный 3 13 23 4 2 2 2 2" xfId="19730"/>
    <cellStyle name="Обычный 3 13 23 4 2 2 3" xfId="19731"/>
    <cellStyle name="Обычный 3 13 23 4 2 3" xfId="19732"/>
    <cellStyle name="Обычный 3 13 23 4 2 3 2" xfId="19733"/>
    <cellStyle name="Обычный 3 13 23 4 2 4" xfId="19734"/>
    <cellStyle name="Обычный 3 13 23 4 3" xfId="19735"/>
    <cellStyle name="Обычный 3 13 23 4 3 2" xfId="19736"/>
    <cellStyle name="Обычный 3 13 23 4 3 2 2" xfId="19737"/>
    <cellStyle name="Обычный 3 13 23 4 3 3" xfId="19738"/>
    <cellStyle name="Обычный 3 13 23 4 4" xfId="19739"/>
    <cellStyle name="Обычный 3 13 23 4 4 2" xfId="19740"/>
    <cellStyle name="Обычный 3 13 23 4 5" xfId="19741"/>
    <cellStyle name="Обычный 3 13 23 5" xfId="19742"/>
    <cellStyle name="Обычный 3 13 23 5 2" xfId="19743"/>
    <cellStyle name="Обычный 3 13 23 5 2 2" xfId="19744"/>
    <cellStyle name="Обычный 3 13 23 5 2 2 2" xfId="19745"/>
    <cellStyle name="Обычный 3 13 23 5 2 3" xfId="19746"/>
    <cellStyle name="Обычный 3 13 23 5 3" xfId="19747"/>
    <cellStyle name="Обычный 3 13 23 5 3 2" xfId="19748"/>
    <cellStyle name="Обычный 3 13 23 5 4" xfId="19749"/>
    <cellStyle name="Обычный 3 13 23 6" xfId="19750"/>
    <cellStyle name="Обычный 3 13 23 6 2" xfId="19751"/>
    <cellStyle name="Обычный 3 13 23 6 2 2" xfId="19752"/>
    <cellStyle name="Обычный 3 13 23 6 3" xfId="19753"/>
    <cellStyle name="Обычный 3 13 23 7" xfId="19754"/>
    <cellStyle name="Обычный 3 13 23 7 2" xfId="19755"/>
    <cellStyle name="Обычный 3 13 23 8" xfId="19756"/>
    <cellStyle name="Обычный 3 13 24" xfId="19757"/>
    <cellStyle name="Обычный 3 13 24 2" xfId="19758"/>
    <cellStyle name="Обычный 3 13 24 2 2" xfId="19759"/>
    <cellStyle name="Обычный 3 13 24 2 2 2" xfId="19760"/>
    <cellStyle name="Обычный 3 13 24 2 2 2 2" xfId="19761"/>
    <cellStyle name="Обычный 3 13 24 2 2 2 2 2" xfId="19762"/>
    <cellStyle name="Обычный 3 13 24 2 2 2 2 2 2" xfId="19763"/>
    <cellStyle name="Обычный 3 13 24 2 2 2 2 3" xfId="19764"/>
    <cellStyle name="Обычный 3 13 24 2 2 2 3" xfId="19765"/>
    <cellStyle name="Обычный 3 13 24 2 2 2 3 2" xfId="19766"/>
    <cellStyle name="Обычный 3 13 24 2 2 2 4" xfId="19767"/>
    <cellStyle name="Обычный 3 13 24 2 2 3" xfId="19768"/>
    <cellStyle name="Обычный 3 13 24 2 2 3 2" xfId="19769"/>
    <cellStyle name="Обычный 3 13 24 2 2 3 2 2" xfId="19770"/>
    <cellStyle name="Обычный 3 13 24 2 2 3 3" xfId="19771"/>
    <cellStyle name="Обычный 3 13 24 2 2 4" xfId="19772"/>
    <cellStyle name="Обычный 3 13 24 2 2 4 2" xfId="19773"/>
    <cellStyle name="Обычный 3 13 24 2 2 5" xfId="19774"/>
    <cellStyle name="Обычный 3 13 24 2 3" xfId="19775"/>
    <cellStyle name="Обычный 3 13 24 2 3 2" xfId="19776"/>
    <cellStyle name="Обычный 3 13 24 2 3 2 2" xfId="19777"/>
    <cellStyle name="Обычный 3 13 24 2 3 2 2 2" xfId="19778"/>
    <cellStyle name="Обычный 3 13 24 2 3 2 2 2 2" xfId="19779"/>
    <cellStyle name="Обычный 3 13 24 2 3 2 2 3" xfId="19780"/>
    <cellStyle name="Обычный 3 13 24 2 3 2 3" xfId="19781"/>
    <cellStyle name="Обычный 3 13 24 2 3 2 3 2" xfId="19782"/>
    <cellStyle name="Обычный 3 13 24 2 3 2 4" xfId="19783"/>
    <cellStyle name="Обычный 3 13 24 2 3 3" xfId="19784"/>
    <cellStyle name="Обычный 3 13 24 2 3 3 2" xfId="19785"/>
    <cellStyle name="Обычный 3 13 24 2 3 3 2 2" xfId="19786"/>
    <cellStyle name="Обычный 3 13 24 2 3 3 3" xfId="19787"/>
    <cellStyle name="Обычный 3 13 24 2 3 4" xfId="19788"/>
    <cellStyle name="Обычный 3 13 24 2 3 4 2" xfId="19789"/>
    <cellStyle name="Обычный 3 13 24 2 3 5" xfId="19790"/>
    <cellStyle name="Обычный 3 13 24 2 4" xfId="19791"/>
    <cellStyle name="Обычный 3 13 24 2 4 2" xfId="19792"/>
    <cellStyle name="Обычный 3 13 24 2 4 2 2" xfId="19793"/>
    <cellStyle name="Обычный 3 13 24 2 4 2 2 2" xfId="19794"/>
    <cellStyle name="Обычный 3 13 24 2 4 2 3" xfId="19795"/>
    <cellStyle name="Обычный 3 13 24 2 4 3" xfId="19796"/>
    <cellStyle name="Обычный 3 13 24 2 4 3 2" xfId="19797"/>
    <cellStyle name="Обычный 3 13 24 2 4 4" xfId="19798"/>
    <cellStyle name="Обычный 3 13 24 2 5" xfId="19799"/>
    <cellStyle name="Обычный 3 13 24 2 5 2" xfId="19800"/>
    <cellStyle name="Обычный 3 13 24 2 5 2 2" xfId="19801"/>
    <cellStyle name="Обычный 3 13 24 2 5 3" xfId="19802"/>
    <cellStyle name="Обычный 3 13 24 2 6" xfId="19803"/>
    <cellStyle name="Обычный 3 13 24 2 6 2" xfId="19804"/>
    <cellStyle name="Обычный 3 13 24 2 7" xfId="19805"/>
    <cellStyle name="Обычный 3 13 24 3" xfId="19806"/>
    <cellStyle name="Обычный 3 13 24 3 2" xfId="19807"/>
    <cellStyle name="Обычный 3 13 24 3 2 2" xfId="19808"/>
    <cellStyle name="Обычный 3 13 24 3 2 2 2" xfId="19809"/>
    <cellStyle name="Обычный 3 13 24 3 2 2 2 2" xfId="19810"/>
    <cellStyle name="Обычный 3 13 24 3 2 2 3" xfId="19811"/>
    <cellStyle name="Обычный 3 13 24 3 2 3" xfId="19812"/>
    <cellStyle name="Обычный 3 13 24 3 2 3 2" xfId="19813"/>
    <cellStyle name="Обычный 3 13 24 3 2 4" xfId="19814"/>
    <cellStyle name="Обычный 3 13 24 3 3" xfId="19815"/>
    <cellStyle name="Обычный 3 13 24 3 3 2" xfId="19816"/>
    <cellStyle name="Обычный 3 13 24 3 3 2 2" xfId="19817"/>
    <cellStyle name="Обычный 3 13 24 3 3 3" xfId="19818"/>
    <cellStyle name="Обычный 3 13 24 3 4" xfId="19819"/>
    <cellStyle name="Обычный 3 13 24 3 4 2" xfId="19820"/>
    <cellStyle name="Обычный 3 13 24 3 5" xfId="19821"/>
    <cellStyle name="Обычный 3 13 24 4" xfId="19822"/>
    <cellStyle name="Обычный 3 13 24 4 2" xfId="19823"/>
    <cellStyle name="Обычный 3 13 24 4 2 2" xfId="19824"/>
    <cellStyle name="Обычный 3 13 24 4 2 2 2" xfId="19825"/>
    <cellStyle name="Обычный 3 13 24 4 2 2 2 2" xfId="19826"/>
    <cellStyle name="Обычный 3 13 24 4 2 2 3" xfId="19827"/>
    <cellStyle name="Обычный 3 13 24 4 2 3" xfId="19828"/>
    <cellStyle name="Обычный 3 13 24 4 2 3 2" xfId="19829"/>
    <cellStyle name="Обычный 3 13 24 4 2 4" xfId="19830"/>
    <cellStyle name="Обычный 3 13 24 4 3" xfId="19831"/>
    <cellStyle name="Обычный 3 13 24 4 3 2" xfId="19832"/>
    <cellStyle name="Обычный 3 13 24 4 3 2 2" xfId="19833"/>
    <cellStyle name="Обычный 3 13 24 4 3 3" xfId="19834"/>
    <cellStyle name="Обычный 3 13 24 4 4" xfId="19835"/>
    <cellStyle name="Обычный 3 13 24 4 4 2" xfId="19836"/>
    <cellStyle name="Обычный 3 13 24 4 5" xfId="19837"/>
    <cellStyle name="Обычный 3 13 24 5" xfId="19838"/>
    <cellStyle name="Обычный 3 13 24 5 2" xfId="19839"/>
    <cellStyle name="Обычный 3 13 24 5 2 2" xfId="19840"/>
    <cellStyle name="Обычный 3 13 24 5 2 2 2" xfId="19841"/>
    <cellStyle name="Обычный 3 13 24 5 2 3" xfId="19842"/>
    <cellStyle name="Обычный 3 13 24 5 3" xfId="19843"/>
    <cellStyle name="Обычный 3 13 24 5 3 2" xfId="19844"/>
    <cellStyle name="Обычный 3 13 24 5 4" xfId="19845"/>
    <cellStyle name="Обычный 3 13 24 6" xfId="19846"/>
    <cellStyle name="Обычный 3 13 24 6 2" xfId="19847"/>
    <cellStyle name="Обычный 3 13 24 6 2 2" xfId="19848"/>
    <cellStyle name="Обычный 3 13 24 6 3" xfId="19849"/>
    <cellStyle name="Обычный 3 13 24 7" xfId="19850"/>
    <cellStyle name="Обычный 3 13 24 7 2" xfId="19851"/>
    <cellStyle name="Обычный 3 13 24 8" xfId="19852"/>
    <cellStyle name="Обычный 3 13 25" xfId="19853"/>
    <cellStyle name="Обычный 3 13 25 2" xfId="19854"/>
    <cellStyle name="Обычный 3 13 25 2 2" xfId="19855"/>
    <cellStyle name="Обычный 3 13 25 2 2 2" xfId="19856"/>
    <cellStyle name="Обычный 3 13 25 2 2 2 2" xfId="19857"/>
    <cellStyle name="Обычный 3 13 25 2 2 2 2 2" xfId="19858"/>
    <cellStyle name="Обычный 3 13 25 2 2 2 2 2 2" xfId="19859"/>
    <cellStyle name="Обычный 3 13 25 2 2 2 2 3" xfId="19860"/>
    <cellStyle name="Обычный 3 13 25 2 2 2 3" xfId="19861"/>
    <cellStyle name="Обычный 3 13 25 2 2 2 3 2" xfId="19862"/>
    <cellStyle name="Обычный 3 13 25 2 2 2 4" xfId="19863"/>
    <cellStyle name="Обычный 3 13 25 2 2 3" xfId="19864"/>
    <cellStyle name="Обычный 3 13 25 2 2 3 2" xfId="19865"/>
    <cellStyle name="Обычный 3 13 25 2 2 3 2 2" xfId="19866"/>
    <cellStyle name="Обычный 3 13 25 2 2 3 3" xfId="19867"/>
    <cellStyle name="Обычный 3 13 25 2 2 4" xfId="19868"/>
    <cellStyle name="Обычный 3 13 25 2 2 4 2" xfId="19869"/>
    <cellStyle name="Обычный 3 13 25 2 2 5" xfId="19870"/>
    <cellStyle name="Обычный 3 13 25 2 3" xfId="19871"/>
    <cellStyle name="Обычный 3 13 25 2 3 2" xfId="19872"/>
    <cellStyle name="Обычный 3 13 25 2 3 2 2" xfId="19873"/>
    <cellStyle name="Обычный 3 13 25 2 3 2 2 2" xfId="19874"/>
    <cellStyle name="Обычный 3 13 25 2 3 2 2 2 2" xfId="19875"/>
    <cellStyle name="Обычный 3 13 25 2 3 2 2 3" xfId="19876"/>
    <cellStyle name="Обычный 3 13 25 2 3 2 3" xfId="19877"/>
    <cellStyle name="Обычный 3 13 25 2 3 2 3 2" xfId="19878"/>
    <cellStyle name="Обычный 3 13 25 2 3 2 4" xfId="19879"/>
    <cellStyle name="Обычный 3 13 25 2 3 3" xfId="19880"/>
    <cellStyle name="Обычный 3 13 25 2 3 3 2" xfId="19881"/>
    <cellStyle name="Обычный 3 13 25 2 3 3 2 2" xfId="19882"/>
    <cellStyle name="Обычный 3 13 25 2 3 3 3" xfId="19883"/>
    <cellStyle name="Обычный 3 13 25 2 3 4" xfId="19884"/>
    <cellStyle name="Обычный 3 13 25 2 3 4 2" xfId="19885"/>
    <cellStyle name="Обычный 3 13 25 2 3 5" xfId="19886"/>
    <cellStyle name="Обычный 3 13 25 2 4" xfId="19887"/>
    <cellStyle name="Обычный 3 13 25 2 4 2" xfId="19888"/>
    <cellStyle name="Обычный 3 13 25 2 4 2 2" xfId="19889"/>
    <cellStyle name="Обычный 3 13 25 2 4 2 2 2" xfId="19890"/>
    <cellStyle name="Обычный 3 13 25 2 4 2 3" xfId="19891"/>
    <cellStyle name="Обычный 3 13 25 2 4 3" xfId="19892"/>
    <cellStyle name="Обычный 3 13 25 2 4 3 2" xfId="19893"/>
    <cellStyle name="Обычный 3 13 25 2 4 4" xfId="19894"/>
    <cellStyle name="Обычный 3 13 25 2 5" xfId="19895"/>
    <cellStyle name="Обычный 3 13 25 2 5 2" xfId="19896"/>
    <cellStyle name="Обычный 3 13 25 2 5 2 2" xfId="19897"/>
    <cellStyle name="Обычный 3 13 25 2 5 3" xfId="19898"/>
    <cellStyle name="Обычный 3 13 25 2 6" xfId="19899"/>
    <cellStyle name="Обычный 3 13 25 2 6 2" xfId="19900"/>
    <cellStyle name="Обычный 3 13 25 2 7" xfId="19901"/>
    <cellStyle name="Обычный 3 13 25 3" xfId="19902"/>
    <cellStyle name="Обычный 3 13 25 3 2" xfId="19903"/>
    <cellStyle name="Обычный 3 13 25 3 2 2" xfId="19904"/>
    <cellStyle name="Обычный 3 13 25 3 2 2 2" xfId="19905"/>
    <cellStyle name="Обычный 3 13 25 3 2 2 2 2" xfId="19906"/>
    <cellStyle name="Обычный 3 13 25 3 2 2 3" xfId="19907"/>
    <cellStyle name="Обычный 3 13 25 3 2 3" xfId="19908"/>
    <cellStyle name="Обычный 3 13 25 3 2 3 2" xfId="19909"/>
    <cellStyle name="Обычный 3 13 25 3 2 4" xfId="19910"/>
    <cellStyle name="Обычный 3 13 25 3 3" xfId="19911"/>
    <cellStyle name="Обычный 3 13 25 3 3 2" xfId="19912"/>
    <cellStyle name="Обычный 3 13 25 3 3 2 2" xfId="19913"/>
    <cellStyle name="Обычный 3 13 25 3 3 3" xfId="19914"/>
    <cellStyle name="Обычный 3 13 25 3 4" xfId="19915"/>
    <cellStyle name="Обычный 3 13 25 3 4 2" xfId="19916"/>
    <cellStyle name="Обычный 3 13 25 3 5" xfId="19917"/>
    <cellStyle name="Обычный 3 13 25 4" xfId="19918"/>
    <cellStyle name="Обычный 3 13 25 4 2" xfId="19919"/>
    <cellStyle name="Обычный 3 13 25 4 2 2" xfId="19920"/>
    <cellStyle name="Обычный 3 13 25 4 2 2 2" xfId="19921"/>
    <cellStyle name="Обычный 3 13 25 4 2 2 2 2" xfId="19922"/>
    <cellStyle name="Обычный 3 13 25 4 2 2 3" xfId="19923"/>
    <cellStyle name="Обычный 3 13 25 4 2 3" xfId="19924"/>
    <cellStyle name="Обычный 3 13 25 4 2 3 2" xfId="19925"/>
    <cellStyle name="Обычный 3 13 25 4 2 4" xfId="19926"/>
    <cellStyle name="Обычный 3 13 25 4 3" xfId="19927"/>
    <cellStyle name="Обычный 3 13 25 4 3 2" xfId="19928"/>
    <cellStyle name="Обычный 3 13 25 4 3 2 2" xfId="19929"/>
    <cellStyle name="Обычный 3 13 25 4 3 3" xfId="19930"/>
    <cellStyle name="Обычный 3 13 25 4 4" xfId="19931"/>
    <cellStyle name="Обычный 3 13 25 4 4 2" xfId="19932"/>
    <cellStyle name="Обычный 3 13 25 4 5" xfId="19933"/>
    <cellStyle name="Обычный 3 13 25 5" xfId="19934"/>
    <cellStyle name="Обычный 3 13 25 5 2" xfId="19935"/>
    <cellStyle name="Обычный 3 13 25 5 2 2" xfId="19936"/>
    <cellStyle name="Обычный 3 13 25 5 2 2 2" xfId="19937"/>
    <cellStyle name="Обычный 3 13 25 5 2 3" xfId="19938"/>
    <cellStyle name="Обычный 3 13 25 5 3" xfId="19939"/>
    <cellStyle name="Обычный 3 13 25 5 3 2" xfId="19940"/>
    <cellStyle name="Обычный 3 13 25 5 4" xfId="19941"/>
    <cellStyle name="Обычный 3 13 25 6" xfId="19942"/>
    <cellStyle name="Обычный 3 13 25 6 2" xfId="19943"/>
    <cellStyle name="Обычный 3 13 25 6 2 2" xfId="19944"/>
    <cellStyle name="Обычный 3 13 25 6 3" xfId="19945"/>
    <cellStyle name="Обычный 3 13 25 7" xfId="19946"/>
    <cellStyle name="Обычный 3 13 25 7 2" xfId="19947"/>
    <cellStyle name="Обычный 3 13 25 8" xfId="19948"/>
    <cellStyle name="Обычный 3 13 26" xfId="19949"/>
    <cellStyle name="Обычный 3 13 26 2" xfId="19950"/>
    <cellStyle name="Обычный 3 13 26 2 2" xfId="19951"/>
    <cellStyle name="Обычный 3 13 26 2 2 2" xfId="19952"/>
    <cellStyle name="Обычный 3 13 26 2 2 2 2" xfId="19953"/>
    <cellStyle name="Обычный 3 13 26 2 2 2 2 2" xfId="19954"/>
    <cellStyle name="Обычный 3 13 26 2 2 2 2 2 2" xfId="19955"/>
    <cellStyle name="Обычный 3 13 26 2 2 2 2 3" xfId="19956"/>
    <cellStyle name="Обычный 3 13 26 2 2 2 3" xfId="19957"/>
    <cellStyle name="Обычный 3 13 26 2 2 2 3 2" xfId="19958"/>
    <cellStyle name="Обычный 3 13 26 2 2 2 4" xfId="19959"/>
    <cellStyle name="Обычный 3 13 26 2 2 3" xfId="19960"/>
    <cellStyle name="Обычный 3 13 26 2 2 3 2" xfId="19961"/>
    <cellStyle name="Обычный 3 13 26 2 2 3 2 2" xfId="19962"/>
    <cellStyle name="Обычный 3 13 26 2 2 3 3" xfId="19963"/>
    <cellStyle name="Обычный 3 13 26 2 2 4" xfId="19964"/>
    <cellStyle name="Обычный 3 13 26 2 2 4 2" xfId="19965"/>
    <cellStyle name="Обычный 3 13 26 2 2 5" xfId="19966"/>
    <cellStyle name="Обычный 3 13 26 2 3" xfId="19967"/>
    <cellStyle name="Обычный 3 13 26 2 3 2" xfId="19968"/>
    <cellStyle name="Обычный 3 13 26 2 3 2 2" xfId="19969"/>
    <cellStyle name="Обычный 3 13 26 2 3 2 2 2" xfId="19970"/>
    <cellStyle name="Обычный 3 13 26 2 3 2 2 2 2" xfId="19971"/>
    <cellStyle name="Обычный 3 13 26 2 3 2 2 3" xfId="19972"/>
    <cellStyle name="Обычный 3 13 26 2 3 2 3" xfId="19973"/>
    <cellStyle name="Обычный 3 13 26 2 3 2 3 2" xfId="19974"/>
    <cellStyle name="Обычный 3 13 26 2 3 2 4" xfId="19975"/>
    <cellStyle name="Обычный 3 13 26 2 3 3" xfId="19976"/>
    <cellStyle name="Обычный 3 13 26 2 3 3 2" xfId="19977"/>
    <cellStyle name="Обычный 3 13 26 2 3 3 2 2" xfId="19978"/>
    <cellStyle name="Обычный 3 13 26 2 3 3 3" xfId="19979"/>
    <cellStyle name="Обычный 3 13 26 2 3 4" xfId="19980"/>
    <cellStyle name="Обычный 3 13 26 2 3 4 2" xfId="19981"/>
    <cellStyle name="Обычный 3 13 26 2 3 5" xfId="19982"/>
    <cellStyle name="Обычный 3 13 26 2 4" xfId="19983"/>
    <cellStyle name="Обычный 3 13 26 2 4 2" xfId="19984"/>
    <cellStyle name="Обычный 3 13 26 2 4 2 2" xfId="19985"/>
    <cellStyle name="Обычный 3 13 26 2 4 2 2 2" xfId="19986"/>
    <cellStyle name="Обычный 3 13 26 2 4 2 3" xfId="19987"/>
    <cellStyle name="Обычный 3 13 26 2 4 3" xfId="19988"/>
    <cellStyle name="Обычный 3 13 26 2 4 3 2" xfId="19989"/>
    <cellStyle name="Обычный 3 13 26 2 4 4" xfId="19990"/>
    <cellStyle name="Обычный 3 13 26 2 5" xfId="19991"/>
    <cellStyle name="Обычный 3 13 26 2 5 2" xfId="19992"/>
    <cellStyle name="Обычный 3 13 26 2 5 2 2" xfId="19993"/>
    <cellStyle name="Обычный 3 13 26 2 5 3" xfId="19994"/>
    <cellStyle name="Обычный 3 13 26 2 6" xfId="19995"/>
    <cellStyle name="Обычный 3 13 26 2 6 2" xfId="19996"/>
    <cellStyle name="Обычный 3 13 26 2 7" xfId="19997"/>
    <cellStyle name="Обычный 3 13 26 3" xfId="19998"/>
    <cellStyle name="Обычный 3 13 26 3 2" xfId="19999"/>
    <cellStyle name="Обычный 3 13 26 3 2 2" xfId="20000"/>
    <cellStyle name="Обычный 3 13 26 3 2 2 2" xfId="20001"/>
    <cellStyle name="Обычный 3 13 26 3 2 2 2 2" xfId="20002"/>
    <cellStyle name="Обычный 3 13 26 3 2 2 3" xfId="20003"/>
    <cellStyle name="Обычный 3 13 26 3 2 3" xfId="20004"/>
    <cellStyle name="Обычный 3 13 26 3 2 3 2" xfId="20005"/>
    <cellStyle name="Обычный 3 13 26 3 2 4" xfId="20006"/>
    <cellStyle name="Обычный 3 13 26 3 3" xfId="20007"/>
    <cellStyle name="Обычный 3 13 26 3 3 2" xfId="20008"/>
    <cellStyle name="Обычный 3 13 26 3 3 2 2" xfId="20009"/>
    <cellStyle name="Обычный 3 13 26 3 3 3" xfId="20010"/>
    <cellStyle name="Обычный 3 13 26 3 4" xfId="20011"/>
    <cellStyle name="Обычный 3 13 26 3 4 2" xfId="20012"/>
    <cellStyle name="Обычный 3 13 26 3 5" xfId="20013"/>
    <cellStyle name="Обычный 3 13 26 4" xfId="20014"/>
    <cellStyle name="Обычный 3 13 26 4 2" xfId="20015"/>
    <cellStyle name="Обычный 3 13 26 4 2 2" xfId="20016"/>
    <cellStyle name="Обычный 3 13 26 4 2 2 2" xfId="20017"/>
    <cellStyle name="Обычный 3 13 26 4 2 2 2 2" xfId="20018"/>
    <cellStyle name="Обычный 3 13 26 4 2 2 3" xfId="20019"/>
    <cellStyle name="Обычный 3 13 26 4 2 3" xfId="20020"/>
    <cellStyle name="Обычный 3 13 26 4 2 3 2" xfId="20021"/>
    <cellStyle name="Обычный 3 13 26 4 2 4" xfId="20022"/>
    <cellStyle name="Обычный 3 13 26 4 3" xfId="20023"/>
    <cellStyle name="Обычный 3 13 26 4 3 2" xfId="20024"/>
    <cellStyle name="Обычный 3 13 26 4 3 2 2" xfId="20025"/>
    <cellStyle name="Обычный 3 13 26 4 3 3" xfId="20026"/>
    <cellStyle name="Обычный 3 13 26 4 4" xfId="20027"/>
    <cellStyle name="Обычный 3 13 26 4 4 2" xfId="20028"/>
    <cellStyle name="Обычный 3 13 26 4 5" xfId="20029"/>
    <cellStyle name="Обычный 3 13 26 5" xfId="20030"/>
    <cellStyle name="Обычный 3 13 26 5 2" xfId="20031"/>
    <cellStyle name="Обычный 3 13 26 5 2 2" xfId="20032"/>
    <cellStyle name="Обычный 3 13 26 5 2 2 2" xfId="20033"/>
    <cellStyle name="Обычный 3 13 26 5 2 3" xfId="20034"/>
    <cellStyle name="Обычный 3 13 26 5 3" xfId="20035"/>
    <cellStyle name="Обычный 3 13 26 5 3 2" xfId="20036"/>
    <cellStyle name="Обычный 3 13 26 5 4" xfId="20037"/>
    <cellStyle name="Обычный 3 13 26 6" xfId="20038"/>
    <cellStyle name="Обычный 3 13 26 6 2" xfId="20039"/>
    <cellStyle name="Обычный 3 13 26 6 2 2" xfId="20040"/>
    <cellStyle name="Обычный 3 13 26 6 3" xfId="20041"/>
    <cellStyle name="Обычный 3 13 26 7" xfId="20042"/>
    <cellStyle name="Обычный 3 13 26 7 2" xfId="20043"/>
    <cellStyle name="Обычный 3 13 26 8" xfId="20044"/>
    <cellStyle name="Обычный 3 13 27" xfId="20045"/>
    <cellStyle name="Обычный 3 13 27 2" xfId="20046"/>
    <cellStyle name="Обычный 3 13 27 2 2" xfId="20047"/>
    <cellStyle name="Обычный 3 13 27 2 2 2" xfId="20048"/>
    <cellStyle name="Обычный 3 13 27 2 2 2 2" xfId="20049"/>
    <cellStyle name="Обычный 3 13 27 2 2 2 2 2" xfId="20050"/>
    <cellStyle name="Обычный 3 13 27 2 2 2 2 2 2" xfId="20051"/>
    <cellStyle name="Обычный 3 13 27 2 2 2 2 3" xfId="20052"/>
    <cellStyle name="Обычный 3 13 27 2 2 2 3" xfId="20053"/>
    <cellStyle name="Обычный 3 13 27 2 2 2 3 2" xfId="20054"/>
    <cellStyle name="Обычный 3 13 27 2 2 2 4" xfId="20055"/>
    <cellStyle name="Обычный 3 13 27 2 2 3" xfId="20056"/>
    <cellStyle name="Обычный 3 13 27 2 2 3 2" xfId="20057"/>
    <cellStyle name="Обычный 3 13 27 2 2 3 2 2" xfId="20058"/>
    <cellStyle name="Обычный 3 13 27 2 2 3 3" xfId="20059"/>
    <cellStyle name="Обычный 3 13 27 2 2 4" xfId="20060"/>
    <cellStyle name="Обычный 3 13 27 2 2 4 2" xfId="20061"/>
    <cellStyle name="Обычный 3 13 27 2 2 5" xfId="20062"/>
    <cellStyle name="Обычный 3 13 27 2 3" xfId="20063"/>
    <cellStyle name="Обычный 3 13 27 2 3 2" xfId="20064"/>
    <cellStyle name="Обычный 3 13 27 2 3 2 2" xfId="20065"/>
    <cellStyle name="Обычный 3 13 27 2 3 2 2 2" xfId="20066"/>
    <cellStyle name="Обычный 3 13 27 2 3 2 2 2 2" xfId="20067"/>
    <cellStyle name="Обычный 3 13 27 2 3 2 2 3" xfId="20068"/>
    <cellStyle name="Обычный 3 13 27 2 3 2 3" xfId="20069"/>
    <cellStyle name="Обычный 3 13 27 2 3 2 3 2" xfId="20070"/>
    <cellStyle name="Обычный 3 13 27 2 3 2 4" xfId="20071"/>
    <cellStyle name="Обычный 3 13 27 2 3 3" xfId="20072"/>
    <cellStyle name="Обычный 3 13 27 2 3 3 2" xfId="20073"/>
    <cellStyle name="Обычный 3 13 27 2 3 3 2 2" xfId="20074"/>
    <cellStyle name="Обычный 3 13 27 2 3 3 3" xfId="20075"/>
    <cellStyle name="Обычный 3 13 27 2 3 4" xfId="20076"/>
    <cellStyle name="Обычный 3 13 27 2 3 4 2" xfId="20077"/>
    <cellStyle name="Обычный 3 13 27 2 3 5" xfId="20078"/>
    <cellStyle name="Обычный 3 13 27 2 4" xfId="20079"/>
    <cellStyle name="Обычный 3 13 27 2 4 2" xfId="20080"/>
    <cellStyle name="Обычный 3 13 27 2 4 2 2" xfId="20081"/>
    <cellStyle name="Обычный 3 13 27 2 4 2 2 2" xfId="20082"/>
    <cellStyle name="Обычный 3 13 27 2 4 2 3" xfId="20083"/>
    <cellStyle name="Обычный 3 13 27 2 4 3" xfId="20084"/>
    <cellStyle name="Обычный 3 13 27 2 4 3 2" xfId="20085"/>
    <cellStyle name="Обычный 3 13 27 2 4 4" xfId="20086"/>
    <cellStyle name="Обычный 3 13 27 2 5" xfId="20087"/>
    <cellStyle name="Обычный 3 13 27 2 5 2" xfId="20088"/>
    <cellStyle name="Обычный 3 13 27 2 5 2 2" xfId="20089"/>
    <cellStyle name="Обычный 3 13 27 2 5 3" xfId="20090"/>
    <cellStyle name="Обычный 3 13 27 2 6" xfId="20091"/>
    <cellStyle name="Обычный 3 13 27 2 6 2" xfId="20092"/>
    <cellStyle name="Обычный 3 13 27 2 7" xfId="20093"/>
    <cellStyle name="Обычный 3 13 27 3" xfId="20094"/>
    <cellStyle name="Обычный 3 13 27 3 2" xfId="20095"/>
    <cellStyle name="Обычный 3 13 27 3 2 2" xfId="20096"/>
    <cellStyle name="Обычный 3 13 27 3 2 2 2" xfId="20097"/>
    <cellStyle name="Обычный 3 13 27 3 2 2 2 2" xfId="20098"/>
    <cellStyle name="Обычный 3 13 27 3 2 2 3" xfId="20099"/>
    <cellStyle name="Обычный 3 13 27 3 2 3" xfId="20100"/>
    <cellStyle name="Обычный 3 13 27 3 2 3 2" xfId="20101"/>
    <cellStyle name="Обычный 3 13 27 3 2 4" xfId="20102"/>
    <cellStyle name="Обычный 3 13 27 3 3" xfId="20103"/>
    <cellStyle name="Обычный 3 13 27 3 3 2" xfId="20104"/>
    <cellStyle name="Обычный 3 13 27 3 3 2 2" xfId="20105"/>
    <cellStyle name="Обычный 3 13 27 3 3 3" xfId="20106"/>
    <cellStyle name="Обычный 3 13 27 3 4" xfId="20107"/>
    <cellStyle name="Обычный 3 13 27 3 4 2" xfId="20108"/>
    <cellStyle name="Обычный 3 13 27 3 5" xfId="20109"/>
    <cellStyle name="Обычный 3 13 27 4" xfId="20110"/>
    <cellStyle name="Обычный 3 13 27 4 2" xfId="20111"/>
    <cellStyle name="Обычный 3 13 27 4 2 2" xfId="20112"/>
    <cellStyle name="Обычный 3 13 27 4 2 2 2" xfId="20113"/>
    <cellStyle name="Обычный 3 13 27 4 2 2 2 2" xfId="20114"/>
    <cellStyle name="Обычный 3 13 27 4 2 2 3" xfId="20115"/>
    <cellStyle name="Обычный 3 13 27 4 2 3" xfId="20116"/>
    <cellStyle name="Обычный 3 13 27 4 2 3 2" xfId="20117"/>
    <cellStyle name="Обычный 3 13 27 4 2 4" xfId="20118"/>
    <cellStyle name="Обычный 3 13 27 4 3" xfId="20119"/>
    <cellStyle name="Обычный 3 13 27 4 3 2" xfId="20120"/>
    <cellStyle name="Обычный 3 13 27 4 3 2 2" xfId="20121"/>
    <cellStyle name="Обычный 3 13 27 4 3 3" xfId="20122"/>
    <cellStyle name="Обычный 3 13 27 4 4" xfId="20123"/>
    <cellStyle name="Обычный 3 13 27 4 4 2" xfId="20124"/>
    <cellStyle name="Обычный 3 13 27 4 5" xfId="20125"/>
    <cellStyle name="Обычный 3 13 27 5" xfId="20126"/>
    <cellStyle name="Обычный 3 13 27 5 2" xfId="20127"/>
    <cellStyle name="Обычный 3 13 27 5 2 2" xfId="20128"/>
    <cellStyle name="Обычный 3 13 27 5 2 2 2" xfId="20129"/>
    <cellStyle name="Обычный 3 13 27 5 2 3" xfId="20130"/>
    <cellStyle name="Обычный 3 13 27 5 3" xfId="20131"/>
    <cellStyle name="Обычный 3 13 27 5 3 2" xfId="20132"/>
    <cellStyle name="Обычный 3 13 27 5 4" xfId="20133"/>
    <cellStyle name="Обычный 3 13 27 6" xfId="20134"/>
    <cellStyle name="Обычный 3 13 27 6 2" xfId="20135"/>
    <cellStyle name="Обычный 3 13 27 6 2 2" xfId="20136"/>
    <cellStyle name="Обычный 3 13 27 6 3" xfId="20137"/>
    <cellStyle name="Обычный 3 13 27 7" xfId="20138"/>
    <cellStyle name="Обычный 3 13 27 7 2" xfId="20139"/>
    <cellStyle name="Обычный 3 13 27 8" xfId="20140"/>
    <cellStyle name="Обычный 3 13 28" xfId="20141"/>
    <cellStyle name="Обычный 3 13 28 2" xfId="20142"/>
    <cellStyle name="Обычный 3 13 28 2 2" xfId="20143"/>
    <cellStyle name="Обычный 3 13 28 2 2 2" xfId="20144"/>
    <cellStyle name="Обычный 3 13 28 2 2 2 2" xfId="20145"/>
    <cellStyle name="Обычный 3 13 28 2 2 2 2 2" xfId="20146"/>
    <cellStyle name="Обычный 3 13 28 2 2 2 2 2 2" xfId="20147"/>
    <cellStyle name="Обычный 3 13 28 2 2 2 2 3" xfId="20148"/>
    <cellStyle name="Обычный 3 13 28 2 2 2 3" xfId="20149"/>
    <cellStyle name="Обычный 3 13 28 2 2 2 3 2" xfId="20150"/>
    <cellStyle name="Обычный 3 13 28 2 2 2 4" xfId="20151"/>
    <cellStyle name="Обычный 3 13 28 2 2 3" xfId="20152"/>
    <cellStyle name="Обычный 3 13 28 2 2 3 2" xfId="20153"/>
    <cellStyle name="Обычный 3 13 28 2 2 3 2 2" xfId="20154"/>
    <cellStyle name="Обычный 3 13 28 2 2 3 3" xfId="20155"/>
    <cellStyle name="Обычный 3 13 28 2 2 4" xfId="20156"/>
    <cellStyle name="Обычный 3 13 28 2 2 4 2" xfId="20157"/>
    <cellStyle name="Обычный 3 13 28 2 2 5" xfId="20158"/>
    <cellStyle name="Обычный 3 13 28 2 3" xfId="20159"/>
    <cellStyle name="Обычный 3 13 28 2 3 2" xfId="20160"/>
    <cellStyle name="Обычный 3 13 28 2 3 2 2" xfId="20161"/>
    <cellStyle name="Обычный 3 13 28 2 3 2 2 2" xfId="20162"/>
    <cellStyle name="Обычный 3 13 28 2 3 2 2 2 2" xfId="20163"/>
    <cellStyle name="Обычный 3 13 28 2 3 2 2 3" xfId="20164"/>
    <cellStyle name="Обычный 3 13 28 2 3 2 3" xfId="20165"/>
    <cellStyle name="Обычный 3 13 28 2 3 2 3 2" xfId="20166"/>
    <cellStyle name="Обычный 3 13 28 2 3 2 4" xfId="20167"/>
    <cellStyle name="Обычный 3 13 28 2 3 3" xfId="20168"/>
    <cellStyle name="Обычный 3 13 28 2 3 3 2" xfId="20169"/>
    <cellStyle name="Обычный 3 13 28 2 3 3 2 2" xfId="20170"/>
    <cellStyle name="Обычный 3 13 28 2 3 3 3" xfId="20171"/>
    <cellStyle name="Обычный 3 13 28 2 3 4" xfId="20172"/>
    <cellStyle name="Обычный 3 13 28 2 3 4 2" xfId="20173"/>
    <cellStyle name="Обычный 3 13 28 2 3 5" xfId="20174"/>
    <cellStyle name="Обычный 3 13 28 2 4" xfId="20175"/>
    <cellStyle name="Обычный 3 13 28 2 4 2" xfId="20176"/>
    <cellStyle name="Обычный 3 13 28 2 4 2 2" xfId="20177"/>
    <cellStyle name="Обычный 3 13 28 2 4 2 2 2" xfId="20178"/>
    <cellStyle name="Обычный 3 13 28 2 4 2 3" xfId="20179"/>
    <cellStyle name="Обычный 3 13 28 2 4 3" xfId="20180"/>
    <cellStyle name="Обычный 3 13 28 2 4 3 2" xfId="20181"/>
    <cellStyle name="Обычный 3 13 28 2 4 4" xfId="20182"/>
    <cellStyle name="Обычный 3 13 28 2 5" xfId="20183"/>
    <cellStyle name="Обычный 3 13 28 2 5 2" xfId="20184"/>
    <cellStyle name="Обычный 3 13 28 2 5 2 2" xfId="20185"/>
    <cellStyle name="Обычный 3 13 28 2 5 3" xfId="20186"/>
    <cellStyle name="Обычный 3 13 28 2 6" xfId="20187"/>
    <cellStyle name="Обычный 3 13 28 2 6 2" xfId="20188"/>
    <cellStyle name="Обычный 3 13 28 2 7" xfId="20189"/>
    <cellStyle name="Обычный 3 13 28 3" xfId="20190"/>
    <cellStyle name="Обычный 3 13 28 3 2" xfId="20191"/>
    <cellStyle name="Обычный 3 13 28 3 2 2" xfId="20192"/>
    <cellStyle name="Обычный 3 13 28 3 2 2 2" xfId="20193"/>
    <cellStyle name="Обычный 3 13 28 3 2 2 2 2" xfId="20194"/>
    <cellStyle name="Обычный 3 13 28 3 2 2 3" xfId="20195"/>
    <cellStyle name="Обычный 3 13 28 3 2 3" xfId="20196"/>
    <cellStyle name="Обычный 3 13 28 3 2 3 2" xfId="20197"/>
    <cellStyle name="Обычный 3 13 28 3 2 4" xfId="20198"/>
    <cellStyle name="Обычный 3 13 28 3 3" xfId="20199"/>
    <cellStyle name="Обычный 3 13 28 3 3 2" xfId="20200"/>
    <cellStyle name="Обычный 3 13 28 3 3 2 2" xfId="20201"/>
    <cellStyle name="Обычный 3 13 28 3 3 3" xfId="20202"/>
    <cellStyle name="Обычный 3 13 28 3 4" xfId="20203"/>
    <cellStyle name="Обычный 3 13 28 3 4 2" xfId="20204"/>
    <cellStyle name="Обычный 3 13 28 3 5" xfId="20205"/>
    <cellStyle name="Обычный 3 13 28 4" xfId="20206"/>
    <cellStyle name="Обычный 3 13 28 4 2" xfId="20207"/>
    <cellStyle name="Обычный 3 13 28 4 2 2" xfId="20208"/>
    <cellStyle name="Обычный 3 13 28 4 2 2 2" xfId="20209"/>
    <cellStyle name="Обычный 3 13 28 4 2 2 2 2" xfId="20210"/>
    <cellStyle name="Обычный 3 13 28 4 2 2 3" xfId="20211"/>
    <cellStyle name="Обычный 3 13 28 4 2 3" xfId="20212"/>
    <cellStyle name="Обычный 3 13 28 4 2 3 2" xfId="20213"/>
    <cellStyle name="Обычный 3 13 28 4 2 4" xfId="20214"/>
    <cellStyle name="Обычный 3 13 28 4 3" xfId="20215"/>
    <cellStyle name="Обычный 3 13 28 4 3 2" xfId="20216"/>
    <cellStyle name="Обычный 3 13 28 4 3 2 2" xfId="20217"/>
    <cellStyle name="Обычный 3 13 28 4 3 3" xfId="20218"/>
    <cellStyle name="Обычный 3 13 28 4 4" xfId="20219"/>
    <cellStyle name="Обычный 3 13 28 4 4 2" xfId="20220"/>
    <cellStyle name="Обычный 3 13 28 4 5" xfId="20221"/>
    <cellStyle name="Обычный 3 13 28 5" xfId="20222"/>
    <cellStyle name="Обычный 3 13 28 5 2" xfId="20223"/>
    <cellStyle name="Обычный 3 13 28 5 2 2" xfId="20224"/>
    <cellStyle name="Обычный 3 13 28 5 2 2 2" xfId="20225"/>
    <cellStyle name="Обычный 3 13 28 5 2 3" xfId="20226"/>
    <cellStyle name="Обычный 3 13 28 5 3" xfId="20227"/>
    <cellStyle name="Обычный 3 13 28 5 3 2" xfId="20228"/>
    <cellStyle name="Обычный 3 13 28 5 4" xfId="20229"/>
    <cellStyle name="Обычный 3 13 28 6" xfId="20230"/>
    <cellStyle name="Обычный 3 13 28 6 2" xfId="20231"/>
    <cellStyle name="Обычный 3 13 28 6 2 2" xfId="20232"/>
    <cellStyle name="Обычный 3 13 28 6 3" xfId="20233"/>
    <cellStyle name="Обычный 3 13 28 7" xfId="20234"/>
    <cellStyle name="Обычный 3 13 28 7 2" xfId="20235"/>
    <cellStyle name="Обычный 3 13 28 8" xfId="20236"/>
    <cellStyle name="Обычный 3 13 29" xfId="20237"/>
    <cellStyle name="Обычный 3 13 29 2" xfId="20238"/>
    <cellStyle name="Обычный 3 13 29 2 2" xfId="20239"/>
    <cellStyle name="Обычный 3 13 29 2 2 2" xfId="20240"/>
    <cellStyle name="Обычный 3 13 29 2 2 2 2" xfId="20241"/>
    <cellStyle name="Обычный 3 13 29 2 2 2 2 2" xfId="20242"/>
    <cellStyle name="Обычный 3 13 29 2 2 2 2 2 2" xfId="20243"/>
    <cellStyle name="Обычный 3 13 29 2 2 2 2 3" xfId="20244"/>
    <cellStyle name="Обычный 3 13 29 2 2 2 3" xfId="20245"/>
    <cellStyle name="Обычный 3 13 29 2 2 2 3 2" xfId="20246"/>
    <cellStyle name="Обычный 3 13 29 2 2 2 4" xfId="20247"/>
    <cellStyle name="Обычный 3 13 29 2 2 3" xfId="20248"/>
    <cellStyle name="Обычный 3 13 29 2 2 3 2" xfId="20249"/>
    <cellStyle name="Обычный 3 13 29 2 2 3 2 2" xfId="20250"/>
    <cellStyle name="Обычный 3 13 29 2 2 3 3" xfId="20251"/>
    <cellStyle name="Обычный 3 13 29 2 2 4" xfId="20252"/>
    <cellStyle name="Обычный 3 13 29 2 2 4 2" xfId="20253"/>
    <cellStyle name="Обычный 3 13 29 2 2 5" xfId="20254"/>
    <cellStyle name="Обычный 3 13 29 2 3" xfId="20255"/>
    <cellStyle name="Обычный 3 13 29 2 3 2" xfId="20256"/>
    <cellStyle name="Обычный 3 13 29 2 3 2 2" xfId="20257"/>
    <cellStyle name="Обычный 3 13 29 2 3 2 2 2" xfId="20258"/>
    <cellStyle name="Обычный 3 13 29 2 3 2 2 2 2" xfId="20259"/>
    <cellStyle name="Обычный 3 13 29 2 3 2 2 3" xfId="20260"/>
    <cellStyle name="Обычный 3 13 29 2 3 2 3" xfId="20261"/>
    <cellStyle name="Обычный 3 13 29 2 3 2 3 2" xfId="20262"/>
    <cellStyle name="Обычный 3 13 29 2 3 2 4" xfId="20263"/>
    <cellStyle name="Обычный 3 13 29 2 3 3" xfId="20264"/>
    <cellStyle name="Обычный 3 13 29 2 3 3 2" xfId="20265"/>
    <cellStyle name="Обычный 3 13 29 2 3 3 2 2" xfId="20266"/>
    <cellStyle name="Обычный 3 13 29 2 3 3 3" xfId="20267"/>
    <cellStyle name="Обычный 3 13 29 2 3 4" xfId="20268"/>
    <cellStyle name="Обычный 3 13 29 2 3 4 2" xfId="20269"/>
    <cellStyle name="Обычный 3 13 29 2 3 5" xfId="20270"/>
    <cellStyle name="Обычный 3 13 29 2 4" xfId="20271"/>
    <cellStyle name="Обычный 3 13 29 2 4 2" xfId="20272"/>
    <cellStyle name="Обычный 3 13 29 2 4 2 2" xfId="20273"/>
    <cellStyle name="Обычный 3 13 29 2 4 2 2 2" xfId="20274"/>
    <cellStyle name="Обычный 3 13 29 2 4 2 3" xfId="20275"/>
    <cellStyle name="Обычный 3 13 29 2 4 3" xfId="20276"/>
    <cellStyle name="Обычный 3 13 29 2 4 3 2" xfId="20277"/>
    <cellStyle name="Обычный 3 13 29 2 4 4" xfId="20278"/>
    <cellStyle name="Обычный 3 13 29 2 5" xfId="20279"/>
    <cellStyle name="Обычный 3 13 29 2 5 2" xfId="20280"/>
    <cellStyle name="Обычный 3 13 29 2 5 2 2" xfId="20281"/>
    <cellStyle name="Обычный 3 13 29 2 5 3" xfId="20282"/>
    <cellStyle name="Обычный 3 13 29 2 6" xfId="20283"/>
    <cellStyle name="Обычный 3 13 29 2 6 2" xfId="20284"/>
    <cellStyle name="Обычный 3 13 29 2 7" xfId="20285"/>
    <cellStyle name="Обычный 3 13 29 3" xfId="20286"/>
    <cellStyle name="Обычный 3 13 29 3 2" xfId="20287"/>
    <cellStyle name="Обычный 3 13 29 3 2 2" xfId="20288"/>
    <cellStyle name="Обычный 3 13 29 3 2 2 2" xfId="20289"/>
    <cellStyle name="Обычный 3 13 29 3 2 2 2 2" xfId="20290"/>
    <cellStyle name="Обычный 3 13 29 3 2 2 3" xfId="20291"/>
    <cellStyle name="Обычный 3 13 29 3 2 3" xfId="20292"/>
    <cellStyle name="Обычный 3 13 29 3 2 3 2" xfId="20293"/>
    <cellStyle name="Обычный 3 13 29 3 2 4" xfId="20294"/>
    <cellStyle name="Обычный 3 13 29 3 3" xfId="20295"/>
    <cellStyle name="Обычный 3 13 29 3 3 2" xfId="20296"/>
    <cellStyle name="Обычный 3 13 29 3 3 2 2" xfId="20297"/>
    <cellStyle name="Обычный 3 13 29 3 3 3" xfId="20298"/>
    <cellStyle name="Обычный 3 13 29 3 4" xfId="20299"/>
    <cellStyle name="Обычный 3 13 29 3 4 2" xfId="20300"/>
    <cellStyle name="Обычный 3 13 29 3 5" xfId="20301"/>
    <cellStyle name="Обычный 3 13 29 4" xfId="20302"/>
    <cellStyle name="Обычный 3 13 29 4 2" xfId="20303"/>
    <cellStyle name="Обычный 3 13 29 4 2 2" xfId="20304"/>
    <cellStyle name="Обычный 3 13 29 4 2 2 2" xfId="20305"/>
    <cellStyle name="Обычный 3 13 29 4 2 2 2 2" xfId="20306"/>
    <cellStyle name="Обычный 3 13 29 4 2 2 3" xfId="20307"/>
    <cellStyle name="Обычный 3 13 29 4 2 3" xfId="20308"/>
    <cellStyle name="Обычный 3 13 29 4 2 3 2" xfId="20309"/>
    <cellStyle name="Обычный 3 13 29 4 2 4" xfId="20310"/>
    <cellStyle name="Обычный 3 13 29 4 3" xfId="20311"/>
    <cellStyle name="Обычный 3 13 29 4 3 2" xfId="20312"/>
    <cellStyle name="Обычный 3 13 29 4 3 2 2" xfId="20313"/>
    <cellStyle name="Обычный 3 13 29 4 3 3" xfId="20314"/>
    <cellStyle name="Обычный 3 13 29 4 4" xfId="20315"/>
    <cellStyle name="Обычный 3 13 29 4 4 2" xfId="20316"/>
    <cellStyle name="Обычный 3 13 29 4 5" xfId="20317"/>
    <cellStyle name="Обычный 3 13 29 5" xfId="20318"/>
    <cellStyle name="Обычный 3 13 29 5 2" xfId="20319"/>
    <cellStyle name="Обычный 3 13 29 5 2 2" xfId="20320"/>
    <cellStyle name="Обычный 3 13 29 5 2 2 2" xfId="20321"/>
    <cellStyle name="Обычный 3 13 29 5 2 3" xfId="20322"/>
    <cellStyle name="Обычный 3 13 29 5 3" xfId="20323"/>
    <cellStyle name="Обычный 3 13 29 5 3 2" xfId="20324"/>
    <cellStyle name="Обычный 3 13 29 5 4" xfId="20325"/>
    <cellStyle name="Обычный 3 13 29 6" xfId="20326"/>
    <cellStyle name="Обычный 3 13 29 6 2" xfId="20327"/>
    <cellStyle name="Обычный 3 13 29 6 2 2" xfId="20328"/>
    <cellStyle name="Обычный 3 13 29 6 3" xfId="20329"/>
    <cellStyle name="Обычный 3 13 29 7" xfId="20330"/>
    <cellStyle name="Обычный 3 13 29 7 2" xfId="20331"/>
    <cellStyle name="Обычный 3 13 29 8" xfId="20332"/>
    <cellStyle name="Обычный 3 13 3" xfId="20333"/>
    <cellStyle name="Обычный 3 13 3 2" xfId="20334"/>
    <cellStyle name="Обычный 3 13 3 2 2" xfId="20335"/>
    <cellStyle name="Обычный 3 13 3 2 2 2" xfId="20336"/>
    <cellStyle name="Обычный 3 13 3 2 2 2 2" xfId="20337"/>
    <cellStyle name="Обычный 3 13 3 2 2 2 2 2" xfId="20338"/>
    <cellStyle name="Обычный 3 13 3 2 2 2 2 2 2" xfId="20339"/>
    <cellStyle name="Обычный 3 13 3 2 2 2 2 3" xfId="20340"/>
    <cellStyle name="Обычный 3 13 3 2 2 2 3" xfId="20341"/>
    <cellStyle name="Обычный 3 13 3 2 2 2 3 2" xfId="20342"/>
    <cellStyle name="Обычный 3 13 3 2 2 2 4" xfId="20343"/>
    <cellStyle name="Обычный 3 13 3 2 2 3" xfId="20344"/>
    <cellStyle name="Обычный 3 13 3 2 2 3 2" xfId="20345"/>
    <cellStyle name="Обычный 3 13 3 2 2 3 2 2" xfId="20346"/>
    <cellStyle name="Обычный 3 13 3 2 2 3 3" xfId="20347"/>
    <cellStyle name="Обычный 3 13 3 2 2 4" xfId="20348"/>
    <cellStyle name="Обычный 3 13 3 2 2 4 2" xfId="20349"/>
    <cellStyle name="Обычный 3 13 3 2 2 5" xfId="20350"/>
    <cellStyle name="Обычный 3 13 3 2 3" xfId="20351"/>
    <cellStyle name="Обычный 3 13 3 2 3 2" xfId="20352"/>
    <cellStyle name="Обычный 3 13 3 2 3 2 2" xfId="20353"/>
    <cellStyle name="Обычный 3 13 3 2 3 2 2 2" xfId="20354"/>
    <cellStyle name="Обычный 3 13 3 2 3 2 2 2 2" xfId="20355"/>
    <cellStyle name="Обычный 3 13 3 2 3 2 2 3" xfId="20356"/>
    <cellStyle name="Обычный 3 13 3 2 3 2 3" xfId="20357"/>
    <cellStyle name="Обычный 3 13 3 2 3 2 3 2" xfId="20358"/>
    <cellStyle name="Обычный 3 13 3 2 3 2 4" xfId="20359"/>
    <cellStyle name="Обычный 3 13 3 2 3 3" xfId="20360"/>
    <cellStyle name="Обычный 3 13 3 2 3 3 2" xfId="20361"/>
    <cellStyle name="Обычный 3 13 3 2 3 3 2 2" xfId="20362"/>
    <cellStyle name="Обычный 3 13 3 2 3 3 3" xfId="20363"/>
    <cellStyle name="Обычный 3 13 3 2 3 4" xfId="20364"/>
    <cellStyle name="Обычный 3 13 3 2 3 4 2" xfId="20365"/>
    <cellStyle name="Обычный 3 13 3 2 3 5" xfId="20366"/>
    <cellStyle name="Обычный 3 13 3 2 4" xfId="20367"/>
    <cellStyle name="Обычный 3 13 3 2 4 2" xfId="20368"/>
    <cellStyle name="Обычный 3 13 3 2 4 2 2" xfId="20369"/>
    <cellStyle name="Обычный 3 13 3 2 4 2 2 2" xfId="20370"/>
    <cellStyle name="Обычный 3 13 3 2 4 2 3" xfId="20371"/>
    <cellStyle name="Обычный 3 13 3 2 4 3" xfId="20372"/>
    <cellStyle name="Обычный 3 13 3 2 4 3 2" xfId="20373"/>
    <cellStyle name="Обычный 3 13 3 2 4 4" xfId="20374"/>
    <cellStyle name="Обычный 3 13 3 2 5" xfId="20375"/>
    <cellStyle name="Обычный 3 13 3 2 5 2" xfId="20376"/>
    <cellStyle name="Обычный 3 13 3 2 5 2 2" xfId="20377"/>
    <cellStyle name="Обычный 3 13 3 2 5 3" xfId="20378"/>
    <cellStyle name="Обычный 3 13 3 2 6" xfId="20379"/>
    <cellStyle name="Обычный 3 13 3 2 6 2" xfId="20380"/>
    <cellStyle name="Обычный 3 13 3 2 7" xfId="20381"/>
    <cellStyle name="Обычный 3 13 3 3" xfId="20382"/>
    <cellStyle name="Обычный 3 13 3 3 2" xfId="20383"/>
    <cellStyle name="Обычный 3 13 3 3 2 2" xfId="20384"/>
    <cellStyle name="Обычный 3 13 3 3 2 2 2" xfId="20385"/>
    <cellStyle name="Обычный 3 13 3 3 2 2 2 2" xfId="20386"/>
    <cellStyle name="Обычный 3 13 3 3 2 2 3" xfId="20387"/>
    <cellStyle name="Обычный 3 13 3 3 2 3" xfId="20388"/>
    <cellStyle name="Обычный 3 13 3 3 2 3 2" xfId="20389"/>
    <cellStyle name="Обычный 3 13 3 3 2 4" xfId="20390"/>
    <cellStyle name="Обычный 3 13 3 3 3" xfId="20391"/>
    <cellStyle name="Обычный 3 13 3 3 3 2" xfId="20392"/>
    <cellStyle name="Обычный 3 13 3 3 3 2 2" xfId="20393"/>
    <cellStyle name="Обычный 3 13 3 3 3 3" xfId="20394"/>
    <cellStyle name="Обычный 3 13 3 3 4" xfId="20395"/>
    <cellStyle name="Обычный 3 13 3 3 4 2" xfId="20396"/>
    <cellStyle name="Обычный 3 13 3 3 5" xfId="20397"/>
    <cellStyle name="Обычный 3 13 3 4" xfId="20398"/>
    <cellStyle name="Обычный 3 13 3 4 2" xfId="20399"/>
    <cellStyle name="Обычный 3 13 3 4 2 2" xfId="20400"/>
    <cellStyle name="Обычный 3 13 3 4 2 2 2" xfId="20401"/>
    <cellStyle name="Обычный 3 13 3 4 2 2 2 2" xfId="20402"/>
    <cellStyle name="Обычный 3 13 3 4 2 2 3" xfId="20403"/>
    <cellStyle name="Обычный 3 13 3 4 2 3" xfId="20404"/>
    <cellStyle name="Обычный 3 13 3 4 2 3 2" xfId="20405"/>
    <cellStyle name="Обычный 3 13 3 4 2 4" xfId="20406"/>
    <cellStyle name="Обычный 3 13 3 4 3" xfId="20407"/>
    <cellStyle name="Обычный 3 13 3 4 3 2" xfId="20408"/>
    <cellStyle name="Обычный 3 13 3 4 3 2 2" xfId="20409"/>
    <cellStyle name="Обычный 3 13 3 4 3 3" xfId="20410"/>
    <cellStyle name="Обычный 3 13 3 4 4" xfId="20411"/>
    <cellStyle name="Обычный 3 13 3 4 4 2" xfId="20412"/>
    <cellStyle name="Обычный 3 13 3 4 5" xfId="20413"/>
    <cellStyle name="Обычный 3 13 3 5" xfId="20414"/>
    <cellStyle name="Обычный 3 13 3 5 2" xfId="20415"/>
    <cellStyle name="Обычный 3 13 3 5 2 2" xfId="20416"/>
    <cellStyle name="Обычный 3 13 3 5 2 2 2" xfId="20417"/>
    <cellStyle name="Обычный 3 13 3 5 2 3" xfId="20418"/>
    <cellStyle name="Обычный 3 13 3 5 3" xfId="20419"/>
    <cellStyle name="Обычный 3 13 3 5 3 2" xfId="20420"/>
    <cellStyle name="Обычный 3 13 3 5 4" xfId="20421"/>
    <cellStyle name="Обычный 3 13 3 6" xfId="20422"/>
    <cellStyle name="Обычный 3 13 3 6 2" xfId="20423"/>
    <cellStyle name="Обычный 3 13 3 6 2 2" xfId="20424"/>
    <cellStyle name="Обычный 3 13 3 6 3" xfId="20425"/>
    <cellStyle name="Обычный 3 13 3 7" xfId="20426"/>
    <cellStyle name="Обычный 3 13 3 7 2" xfId="20427"/>
    <cellStyle name="Обычный 3 13 3 8" xfId="20428"/>
    <cellStyle name="Обычный 3 13 30" xfId="20429"/>
    <cellStyle name="Обычный 3 13 30 2" xfId="20430"/>
    <cellStyle name="Обычный 3 13 30 2 2" xfId="20431"/>
    <cellStyle name="Обычный 3 13 30 2 2 2" xfId="20432"/>
    <cellStyle name="Обычный 3 13 30 2 2 2 2" xfId="20433"/>
    <cellStyle name="Обычный 3 13 30 2 2 2 2 2" xfId="20434"/>
    <cellStyle name="Обычный 3 13 30 2 2 2 2 2 2" xfId="20435"/>
    <cellStyle name="Обычный 3 13 30 2 2 2 2 3" xfId="20436"/>
    <cellStyle name="Обычный 3 13 30 2 2 2 3" xfId="20437"/>
    <cellStyle name="Обычный 3 13 30 2 2 2 3 2" xfId="20438"/>
    <cellStyle name="Обычный 3 13 30 2 2 2 4" xfId="20439"/>
    <cellStyle name="Обычный 3 13 30 2 2 3" xfId="20440"/>
    <cellStyle name="Обычный 3 13 30 2 2 3 2" xfId="20441"/>
    <cellStyle name="Обычный 3 13 30 2 2 3 2 2" xfId="20442"/>
    <cellStyle name="Обычный 3 13 30 2 2 3 3" xfId="20443"/>
    <cellStyle name="Обычный 3 13 30 2 2 4" xfId="20444"/>
    <cellStyle name="Обычный 3 13 30 2 2 4 2" xfId="20445"/>
    <cellStyle name="Обычный 3 13 30 2 2 5" xfId="20446"/>
    <cellStyle name="Обычный 3 13 30 2 3" xfId="20447"/>
    <cellStyle name="Обычный 3 13 30 2 3 2" xfId="20448"/>
    <cellStyle name="Обычный 3 13 30 2 3 2 2" xfId="20449"/>
    <cellStyle name="Обычный 3 13 30 2 3 2 2 2" xfId="20450"/>
    <cellStyle name="Обычный 3 13 30 2 3 2 2 2 2" xfId="20451"/>
    <cellStyle name="Обычный 3 13 30 2 3 2 2 3" xfId="20452"/>
    <cellStyle name="Обычный 3 13 30 2 3 2 3" xfId="20453"/>
    <cellStyle name="Обычный 3 13 30 2 3 2 3 2" xfId="20454"/>
    <cellStyle name="Обычный 3 13 30 2 3 2 4" xfId="20455"/>
    <cellStyle name="Обычный 3 13 30 2 3 3" xfId="20456"/>
    <cellStyle name="Обычный 3 13 30 2 3 3 2" xfId="20457"/>
    <cellStyle name="Обычный 3 13 30 2 3 3 2 2" xfId="20458"/>
    <cellStyle name="Обычный 3 13 30 2 3 3 3" xfId="20459"/>
    <cellStyle name="Обычный 3 13 30 2 3 4" xfId="20460"/>
    <cellStyle name="Обычный 3 13 30 2 3 4 2" xfId="20461"/>
    <cellStyle name="Обычный 3 13 30 2 3 5" xfId="20462"/>
    <cellStyle name="Обычный 3 13 30 2 4" xfId="20463"/>
    <cellStyle name="Обычный 3 13 30 2 4 2" xfId="20464"/>
    <cellStyle name="Обычный 3 13 30 2 4 2 2" xfId="20465"/>
    <cellStyle name="Обычный 3 13 30 2 4 2 2 2" xfId="20466"/>
    <cellStyle name="Обычный 3 13 30 2 4 2 3" xfId="20467"/>
    <cellStyle name="Обычный 3 13 30 2 4 3" xfId="20468"/>
    <cellStyle name="Обычный 3 13 30 2 4 3 2" xfId="20469"/>
    <cellStyle name="Обычный 3 13 30 2 4 4" xfId="20470"/>
    <cellStyle name="Обычный 3 13 30 2 5" xfId="20471"/>
    <cellStyle name="Обычный 3 13 30 2 5 2" xfId="20472"/>
    <cellStyle name="Обычный 3 13 30 2 5 2 2" xfId="20473"/>
    <cellStyle name="Обычный 3 13 30 2 5 3" xfId="20474"/>
    <cellStyle name="Обычный 3 13 30 2 6" xfId="20475"/>
    <cellStyle name="Обычный 3 13 30 2 6 2" xfId="20476"/>
    <cellStyle name="Обычный 3 13 30 2 7" xfId="20477"/>
    <cellStyle name="Обычный 3 13 30 3" xfId="20478"/>
    <cellStyle name="Обычный 3 13 30 3 2" xfId="20479"/>
    <cellStyle name="Обычный 3 13 30 3 2 2" xfId="20480"/>
    <cellStyle name="Обычный 3 13 30 3 2 2 2" xfId="20481"/>
    <cellStyle name="Обычный 3 13 30 3 2 2 2 2" xfId="20482"/>
    <cellStyle name="Обычный 3 13 30 3 2 2 3" xfId="20483"/>
    <cellStyle name="Обычный 3 13 30 3 2 3" xfId="20484"/>
    <cellStyle name="Обычный 3 13 30 3 2 3 2" xfId="20485"/>
    <cellStyle name="Обычный 3 13 30 3 2 4" xfId="20486"/>
    <cellStyle name="Обычный 3 13 30 3 3" xfId="20487"/>
    <cellStyle name="Обычный 3 13 30 3 3 2" xfId="20488"/>
    <cellStyle name="Обычный 3 13 30 3 3 2 2" xfId="20489"/>
    <cellStyle name="Обычный 3 13 30 3 3 3" xfId="20490"/>
    <cellStyle name="Обычный 3 13 30 3 4" xfId="20491"/>
    <cellStyle name="Обычный 3 13 30 3 4 2" xfId="20492"/>
    <cellStyle name="Обычный 3 13 30 3 5" xfId="20493"/>
    <cellStyle name="Обычный 3 13 30 4" xfId="20494"/>
    <cellStyle name="Обычный 3 13 30 4 2" xfId="20495"/>
    <cellStyle name="Обычный 3 13 30 4 2 2" xfId="20496"/>
    <cellStyle name="Обычный 3 13 30 4 2 2 2" xfId="20497"/>
    <cellStyle name="Обычный 3 13 30 4 2 2 2 2" xfId="20498"/>
    <cellStyle name="Обычный 3 13 30 4 2 2 3" xfId="20499"/>
    <cellStyle name="Обычный 3 13 30 4 2 3" xfId="20500"/>
    <cellStyle name="Обычный 3 13 30 4 2 3 2" xfId="20501"/>
    <cellStyle name="Обычный 3 13 30 4 2 4" xfId="20502"/>
    <cellStyle name="Обычный 3 13 30 4 3" xfId="20503"/>
    <cellStyle name="Обычный 3 13 30 4 3 2" xfId="20504"/>
    <cellStyle name="Обычный 3 13 30 4 3 2 2" xfId="20505"/>
    <cellStyle name="Обычный 3 13 30 4 3 3" xfId="20506"/>
    <cellStyle name="Обычный 3 13 30 4 4" xfId="20507"/>
    <cellStyle name="Обычный 3 13 30 4 4 2" xfId="20508"/>
    <cellStyle name="Обычный 3 13 30 4 5" xfId="20509"/>
    <cellStyle name="Обычный 3 13 30 5" xfId="20510"/>
    <cellStyle name="Обычный 3 13 30 5 2" xfId="20511"/>
    <cellStyle name="Обычный 3 13 30 5 2 2" xfId="20512"/>
    <cellStyle name="Обычный 3 13 30 5 2 2 2" xfId="20513"/>
    <cellStyle name="Обычный 3 13 30 5 2 3" xfId="20514"/>
    <cellStyle name="Обычный 3 13 30 5 3" xfId="20515"/>
    <cellStyle name="Обычный 3 13 30 5 3 2" xfId="20516"/>
    <cellStyle name="Обычный 3 13 30 5 4" xfId="20517"/>
    <cellStyle name="Обычный 3 13 30 6" xfId="20518"/>
    <cellStyle name="Обычный 3 13 30 6 2" xfId="20519"/>
    <cellStyle name="Обычный 3 13 30 6 2 2" xfId="20520"/>
    <cellStyle name="Обычный 3 13 30 6 3" xfId="20521"/>
    <cellStyle name="Обычный 3 13 30 7" xfId="20522"/>
    <cellStyle name="Обычный 3 13 30 7 2" xfId="20523"/>
    <cellStyle name="Обычный 3 13 30 8" xfId="20524"/>
    <cellStyle name="Обычный 3 13 31" xfId="20525"/>
    <cellStyle name="Обычный 3 13 31 2" xfId="20526"/>
    <cellStyle name="Обычный 3 13 31 2 2" xfId="20527"/>
    <cellStyle name="Обычный 3 13 31 2 2 2" xfId="20528"/>
    <cellStyle name="Обычный 3 13 31 2 2 2 2" xfId="20529"/>
    <cellStyle name="Обычный 3 13 31 2 2 2 2 2" xfId="20530"/>
    <cellStyle name="Обычный 3 13 31 2 2 2 2 2 2" xfId="20531"/>
    <cellStyle name="Обычный 3 13 31 2 2 2 2 3" xfId="20532"/>
    <cellStyle name="Обычный 3 13 31 2 2 2 3" xfId="20533"/>
    <cellStyle name="Обычный 3 13 31 2 2 2 3 2" xfId="20534"/>
    <cellStyle name="Обычный 3 13 31 2 2 2 4" xfId="20535"/>
    <cellStyle name="Обычный 3 13 31 2 2 3" xfId="20536"/>
    <cellStyle name="Обычный 3 13 31 2 2 3 2" xfId="20537"/>
    <cellStyle name="Обычный 3 13 31 2 2 3 2 2" xfId="20538"/>
    <cellStyle name="Обычный 3 13 31 2 2 3 3" xfId="20539"/>
    <cellStyle name="Обычный 3 13 31 2 2 4" xfId="20540"/>
    <cellStyle name="Обычный 3 13 31 2 2 4 2" xfId="20541"/>
    <cellStyle name="Обычный 3 13 31 2 2 5" xfId="20542"/>
    <cellStyle name="Обычный 3 13 31 2 3" xfId="20543"/>
    <cellStyle name="Обычный 3 13 31 2 3 2" xfId="20544"/>
    <cellStyle name="Обычный 3 13 31 2 3 2 2" xfId="20545"/>
    <cellStyle name="Обычный 3 13 31 2 3 2 2 2" xfId="20546"/>
    <cellStyle name="Обычный 3 13 31 2 3 2 2 2 2" xfId="20547"/>
    <cellStyle name="Обычный 3 13 31 2 3 2 2 3" xfId="20548"/>
    <cellStyle name="Обычный 3 13 31 2 3 2 3" xfId="20549"/>
    <cellStyle name="Обычный 3 13 31 2 3 2 3 2" xfId="20550"/>
    <cellStyle name="Обычный 3 13 31 2 3 2 4" xfId="20551"/>
    <cellStyle name="Обычный 3 13 31 2 3 3" xfId="20552"/>
    <cellStyle name="Обычный 3 13 31 2 3 3 2" xfId="20553"/>
    <cellStyle name="Обычный 3 13 31 2 3 3 2 2" xfId="20554"/>
    <cellStyle name="Обычный 3 13 31 2 3 3 3" xfId="20555"/>
    <cellStyle name="Обычный 3 13 31 2 3 4" xfId="20556"/>
    <cellStyle name="Обычный 3 13 31 2 3 4 2" xfId="20557"/>
    <cellStyle name="Обычный 3 13 31 2 3 5" xfId="20558"/>
    <cellStyle name="Обычный 3 13 31 2 4" xfId="20559"/>
    <cellStyle name="Обычный 3 13 31 2 4 2" xfId="20560"/>
    <cellStyle name="Обычный 3 13 31 2 4 2 2" xfId="20561"/>
    <cellStyle name="Обычный 3 13 31 2 4 2 2 2" xfId="20562"/>
    <cellStyle name="Обычный 3 13 31 2 4 2 3" xfId="20563"/>
    <cellStyle name="Обычный 3 13 31 2 4 3" xfId="20564"/>
    <cellStyle name="Обычный 3 13 31 2 4 3 2" xfId="20565"/>
    <cellStyle name="Обычный 3 13 31 2 4 4" xfId="20566"/>
    <cellStyle name="Обычный 3 13 31 2 5" xfId="20567"/>
    <cellStyle name="Обычный 3 13 31 2 5 2" xfId="20568"/>
    <cellStyle name="Обычный 3 13 31 2 5 2 2" xfId="20569"/>
    <cellStyle name="Обычный 3 13 31 2 5 3" xfId="20570"/>
    <cellStyle name="Обычный 3 13 31 2 6" xfId="20571"/>
    <cellStyle name="Обычный 3 13 31 2 6 2" xfId="20572"/>
    <cellStyle name="Обычный 3 13 31 2 7" xfId="20573"/>
    <cellStyle name="Обычный 3 13 31 3" xfId="20574"/>
    <cellStyle name="Обычный 3 13 31 3 2" xfId="20575"/>
    <cellStyle name="Обычный 3 13 31 3 2 2" xfId="20576"/>
    <cellStyle name="Обычный 3 13 31 3 2 2 2" xfId="20577"/>
    <cellStyle name="Обычный 3 13 31 3 2 2 2 2" xfId="20578"/>
    <cellStyle name="Обычный 3 13 31 3 2 2 3" xfId="20579"/>
    <cellStyle name="Обычный 3 13 31 3 2 3" xfId="20580"/>
    <cellStyle name="Обычный 3 13 31 3 2 3 2" xfId="20581"/>
    <cellStyle name="Обычный 3 13 31 3 2 4" xfId="20582"/>
    <cellStyle name="Обычный 3 13 31 3 3" xfId="20583"/>
    <cellStyle name="Обычный 3 13 31 3 3 2" xfId="20584"/>
    <cellStyle name="Обычный 3 13 31 3 3 2 2" xfId="20585"/>
    <cellStyle name="Обычный 3 13 31 3 3 3" xfId="20586"/>
    <cellStyle name="Обычный 3 13 31 3 4" xfId="20587"/>
    <cellStyle name="Обычный 3 13 31 3 4 2" xfId="20588"/>
    <cellStyle name="Обычный 3 13 31 3 5" xfId="20589"/>
    <cellStyle name="Обычный 3 13 31 4" xfId="20590"/>
    <cellStyle name="Обычный 3 13 31 4 2" xfId="20591"/>
    <cellStyle name="Обычный 3 13 31 4 2 2" xfId="20592"/>
    <cellStyle name="Обычный 3 13 31 4 2 2 2" xfId="20593"/>
    <cellStyle name="Обычный 3 13 31 4 2 2 2 2" xfId="20594"/>
    <cellStyle name="Обычный 3 13 31 4 2 2 3" xfId="20595"/>
    <cellStyle name="Обычный 3 13 31 4 2 3" xfId="20596"/>
    <cellStyle name="Обычный 3 13 31 4 2 3 2" xfId="20597"/>
    <cellStyle name="Обычный 3 13 31 4 2 4" xfId="20598"/>
    <cellStyle name="Обычный 3 13 31 4 3" xfId="20599"/>
    <cellStyle name="Обычный 3 13 31 4 3 2" xfId="20600"/>
    <cellStyle name="Обычный 3 13 31 4 3 2 2" xfId="20601"/>
    <cellStyle name="Обычный 3 13 31 4 3 3" xfId="20602"/>
    <cellStyle name="Обычный 3 13 31 4 4" xfId="20603"/>
    <cellStyle name="Обычный 3 13 31 4 4 2" xfId="20604"/>
    <cellStyle name="Обычный 3 13 31 4 5" xfId="20605"/>
    <cellStyle name="Обычный 3 13 31 5" xfId="20606"/>
    <cellStyle name="Обычный 3 13 31 5 2" xfId="20607"/>
    <cellStyle name="Обычный 3 13 31 5 2 2" xfId="20608"/>
    <cellStyle name="Обычный 3 13 31 5 2 2 2" xfId="20609"/>
    <cellStyle name="Обычный 3 13 31 5 2 3" xfId="20610"/>
    <cellStyle name="Обычный 3 13 31 5 3" xfId="20611"/>
    <cellStyle name="Обычный 3 13 31 5 3 2" xfId="20612"/>
    <cellStyle name="Обычный 3 13 31 5 4" xfId="20613"/>
    <cellStyle name="Обычный 3 13 31 6" xfId="20614"/>
    <cellStyle name="Обычный 3 13 31 6 2" xfId="20615"/>
    <cellStyle name="Обычный 3 13 31 6 2 2" xfId="20616"/>
    <cellStyle name="Обычный 3 13 31 6 3" xfId="20617"/>
    <cellStyle name="Обычный 3 13 31 7" xfId="20618"/>
    <cellStyle name="Обычный 3 13 31 7 2" xfId="20619"/>
    <cellStyle name="Обычный 3 13 31 8" xfId="20620"/>
    <cellStyle name="Обычный 3 13 32" xfId="20621"/>
    <cellStyle name="Обычный 3 13 32 2" xfId="20622"/>
    <cellStyle name="Обычный 3 13 32 2 2" xfId="20623"/>
    <cellStyle name="Обычный 3 13 32 2 2 2" xfId="20624"/>
    <cellStyle name="Обычный 3 13 32 2 2 2 2" xfId="20625"/>
    <cellStyle name="Обычный 3 13 32 2 2 2 2 2" xfId="20626"/>
    <cellStyle name="Обычный 3 13 32 2 2 2 2 2 2" xfId="20627"/>
    <cellStyle name="Обычный 3 13 32 2 2 2 2 3" xfId="20628"/>
    <cellStyle name="Обычный 3 13 32 2 2 2 3" xfId="20629"/>
    <cellStyle name="Обычный 3 13 32 2 2 2 3 2" xfId="20630"/>
    <cellStyle name="Обычный 3 13 32 2 2 2 4" xfId="20631"/>
    <cellStyle name="Обычный 3 13 32 2 2 3" xfId="20632"/>
    <cellStyle name="Обычный 3 13 32 2 2 3 2" xfId="20633"/>
    <cellStyle name="Обычный 3 13 32 2 2 3 2 2" xfId="20634"/>
    <cellStyle name="Обычный 3 13 32 2 2 3 3" xfId="20635"/>
    <cellStyle name="Обычный 3 13 32 2 2 4" xfId="20636"/>
    <cellStyle name="Обычный 3 13 32 2 2 4 2" xfId="20637"/>
    <cellStyle name="Обычный 3 13 32 2 2 5" xfId="20638"/>
    <cellStyle name="Обычный 3 13 32 2 3" xfId="20639"/>
    <cellStyle name="Обычный 3 13 32 2 3 2" xfId="20640"/>
    <cellStyle name="Обычный 3 13 32 2 3 2 2" xfId="20641"/>
    <cellStyle name="Обычный 3 13 32 2 3 2 2 2" xfId="20642"/>
    <cellStyle name="Обычный 3 13 32 2 3 2 2 2 2" xfId="20643"/>
    <cellStyle name="Обычный 3 13 32 2 3 2 2 3" xfId="20644"/>
    <cellStyle name="Обычный 3 13 32 2 3 2 3" xfId="20645"/>
    <cellStyle name="Обычный 3 13 32 2 3 2 3 2" xfId="20646"/>
    <cellStyle name="Обычный 3 13 32 2 3 2 4" xfId="20647"/>
    <cellStyle name="Обычный 3 13 32 2 3 3" xfId="20648"/>
    <cellStyle name="Обычный 3 13 32 2 3 3 2" xfId="20649"/>
    <cellStyle name="Обычный 3 13 32 2 3 3 2 2" xfId="20650"/>
    <cellStyle name="Обычный 3 13 32 2 3 3 3" xfId="20651"/>
    <cellStyle name="Обычный 3 13 32 2 3 4" xfId="20652"/>
    <cellStyle name="Обычный 3 13 32 2 3 4 2" xfId="20653"/>
    <cellStyle name="Обычный 3 13 32 2 3 5" xfId="20654"/>
    <cellStyle name="Обычный 3 13 32 2 4" xfId="20655"/>
    <cellStyle name="Обычный 3 13 32 2 4 2" xfId="20656"/>
    <cellStyle name="Обычный 3 13 32 2 4 2 2" xfId="20657"/>
    <cellStyle name="Обычный 3 13 32 2 4 2 2 2" xfId="20658"/>
    <cellStyle name="Обычный 3 13 32 2 4 2 3" xfId="20659"/>
    <cellStyle name="Обычный 3 13 32 2 4 3" xfId="20660"/>
    <cellStyle name="Обычный 3 13 32 2 4 3 2" xfId="20661"/>
    <cellStyle name="Обычный 3 13 32 2 4 4" xfId="20662"/>
    <cellStyle name="Обычный 3 13 32 2 5" xfId="20663"/>
    <cellStyle name="Обычный 3 13 32 2 5 2" xfId="20664"/>
    <cellStyle name="Обычный 3 13 32 2 5 2 2" xfId="20665"/>
    <cellStyle name="Обычный 3 13 32 2 5 3" xfId="20666"/>
    <cellStyle name="Обычный 3 13 32 2 6" xfId="20667"/>
    <cellStyle name="Обычный 3 13 32 2 6 2" xfId="20668"/>
    <cellStyle name="Обычный 3 13 32 2 7" xfId="20669"/>
    <cellStyle name="Обычный 3 13 32 3" xfId="20670"/>
    <cellStyle name="Обычный 3 13 32 3 2" xfId="20671"/>
    <cellStyle name="Обычный 3 13 32 3 2 2" xfId="20672"/>
    <cellStyle name="Обычный 3 13 32 3 2 2 2" xfId="20673"/>
    <cellStyle name="Обычный 3 13 32 3 2 2 2 2" xfId="20674"/>
    <cellStyle name="Обычный 3 13 32 3 2 2 3" xfId="20675"/>
    <cellStyle name="Обычный 3 13 32 3 2 3" xfId="20676"/>
    <cellStyle name="Обычный 3 13 32 3 2 3 2" xfId="20677"/>
    <cellStyle name="Обычный 3 13 32 3 2 4" xfId="20678"/>
    <cellStyle name="Обычный 3 13 32 3 3" xfId="20679"/>
    <cellStyle name="Обычный 3 13 32 3 3 2" xfId="20680"/>
    <cellStyle name="Обычный 3 13 32 3 3 2 2" xfId="20681"/>
    <cellStyle name="Обычный 3 13 32 3 3 3" xfId="20682"/>
    <cellStyle name="Обычный 3 13 32 3 4" xfId="20683"/>
    <cellStyle name="Обычный 3 13 32 3 4 2" xfId="20684"/>
    <cellStyle name="Обычный 3 13 32 3 5" xfId="20685"/>
    <cellStyle name="Обычный 3 13 32 4" xfId="20686"/>
    <cellStyle name="Обычный 3 13 32 4 2" xfId="20687"/>
    <cellStyle name="Обычный 3 13 32 4 2 2" xfId="20688"/>
    <cellStyle name="Обычный 3 13 32 4 2 2 2" xfId="20689"/>
    <cellStyle name="Обычный 3 13 32 4 2 2 2 2" xfId="20690"/>
    <cellStyle name="Обычный 3 13 32 4 2 2 3" xfId="20691"/>
    <cellStyle name="Обычный 3 13 32 4 2 3" xfId="20692"/>
    <cellStyle name="Обычный 3 13 32 4 2 3 2" xfId="20693"/>
    <cellStyle name="Обычный 3 13 32 4 2 4" xfId="20694"/>
    <cellStyle name="Обычный 3 13 32 4 3" xfId="20695"/>
    <cellStyle name="Обычный 3 13 32 4 3 2" xfId="20696"/>
    <cellStyle name="Обычный 3 13 32 4 3 2 2" xfId="20697"/>
    <cellStyle name="Обычный 3 13 32 4 3 3" xfId="20698"/>
    <cellStyle name="Обычный 3 13 32 4 4" xfId="20699"/>
    <cellStyle name="Обычный 3 13 32 4 4 2" xfId="20700"/>
    <cellStyle name="Обычный 3 13 32 4 5" xfId="20701"/>
    <cellStyle name="Обычный 3 13 32 5" xfId="20702"/>
    <cellStyle name="Обычный 3 13 32 5 2" xfId="20703"/>
    <cellStyle name="Обычный 3 13 32 5 2 2" xfId="20704"/>
    <cellStyle name="Обычный 3 13 32 5 2 2 2" xfId="20705"/>
    <cellStyle name="Обычный 3 13 32 5 2 3" xfId="20706"/>
    <cellStyle name="Обычный 3 13 32 5 3" xfId="20707"/>
    <cellStyle name="Обычный 3 13 32 5 3 2" xfId="20708"/>
    <cellStyle name="Обычный 3 13 32 5 4" xfId="20709"/>
    <cellStyle name="Обычный 3 13 32 6" xfId="20710"/>
    <cellStyle name="Обычный 3 13 32 6 2" xfId="20711"/>
    <cellStyle name="Обычный 3 13 32 6 2 2" xfId="20712"/>
    <cellStyle name="Обычный 3 13 32 6 3" xfId="20713"/>
    <cellStyle name="Обычный 3 13 32 7" xfId="20714"/>
    <cellStyle name="Обычный 3 13 32 7 2" xfId="20715"/>
    <cellStyle name="Обычный 3 13 32 8" xfId="20716"/>
    <cellStyle name="Обычный 3 13 33" xfId="20717"/>
    <cellStyle name="Обычный 3 13 33 2" xfId="20718"/>
    <cellStyle name="Обычный 3 13 33 2 2" xfId="20719"/>
    <cellStyle name="Обычный 3 13 33 2 2 2" xfId="20720"/>
    <cellStyle name="Обычный 3 13 33 2 2 2 2" xfId="20721"/>
    <cellStyle name="Обычный 3 13 33 2 2 2 2 2" xfId="20722"/>
    <cellStyle name="Обычный 3 13 33 2 2 2 2 2 2" xfId="20723"/>
    <cellStyle name="Обычный 3 13 33 2 2 2 2 3" xfId="20724"/>
    <cellStyle name="Обычный 3 13 33 2 2 2 3" xfId="20725"/>
    <cellStyle name="Обычный 3 13 33 2 2 2 3 2" xfId="20726"/>
    <cellStyle name="Обычный 3 13 33 2 2 2 4" xfId="20727"/>
    <cellStyle name="Обычный 3 13 33 2 2 3" xfId="20728"/>
    <cellStyle name="Обычный 3 13 33 2 2 3 2" xfId="20729"/>
    <cellStyle name="Обычный 3 13 33 2 2 3 2 2" xfId="20730"/>
    <cellStyle name="Обычный 3 13 33 2 2 3 3" xfId="20731"/>
    <cellStyle name="Обычный 3 13 33 2 2 4" xfId="20732"/>
    <cellStyle name="Обычный 3 13 33 2 2 4 2" xfId="20733"/>
    <cellStyle name="Обычный 3 13 33 2 2 5" xfId="20734"/>
    <cellStyle name="Обычный 3 13 33 2 3" xfId="20735"/>
    <cellStyle name="Обычный 3 13 33 2 3 2" xfId="20736"/>
    <cellStyle name="Обычный 3 13 33 2 3 2 2" xfId="20737"/>
    <cellStyle name="Обычный 3 13 33 2 3 2 2 2" xfId="20738"/>
    <cellStyle name="Обычный 3 13 33 2 3 2 2 2 2" xfId="20739"/>
    <cellStyle name="Обычный 3 13 33 2 3 2 2 3" xfId="20740"/>
    <cellStyle name="Обычный 3 13 33 2 3 2 3" xfId="20741"/>
    <cellStyle name="Обычный 3 13 33 2 3 2 3 2" xfId="20742"/>
    <cellStyle name="Обычный 3 13 33 2 3 2 4" xfId="20743"/>
    <cellStyle name="Обычный 3 13 33 2 3 3" xfId="20744"/>
    <cellStyle name="Обычный 3 13 33 2 3 3 2" xfId="20745"/>
    <cellStyle name="Обычный 3 13 33 2 3 3 2 2" xfId="20746"/>
    <cellStyle name="Обычный 3 13 33 2 3 3 3" xfId="20747"/>
    <cellStyle name="Обычный 3 13 33 2 3 4" xfId="20748"/>
    <cellStyle name="Обычный 3 13 33 2 3 4 2" xfId="20749"/>
    <cellStyle name="Обычный 3 13 33 2 3 5" xfId="20750"/>
    <cellStyle name="Обычный 3 13 33 2 4" xfId="20751"/>
    <cellStyle name="Обычный 3 13 33 2 4 2" xfId="20752"/>
    <cellStyle name="Обычный 3 13 33 2 4 2 2" xfId="20753"/>
    <cellStyle name="Обычный 3 13 33 2 4 2 2 2" xfId="20754"/>
    <cellStyle name="Обычный 3 13 33 2 4 2 3" xfId="20755"/>
    <cellStyle name="Обычный 3 13 33 2 4 3" xfId="20756"/>
    <cellStyle name="Обычный 3 13 33 2 4 3 2" xfId="20757"/>
    <cellStyle name="Обычный 3 13 33 2 4 4" xfId="20758"/>
    <cellStyle name="Обычный 3 13 33 2 5" xfId="20759"/>
    <cellStyle name="Обычный 3 13 33 2 5 2" xfId="20760"/>
    <cellStyle name="Обычный 3 13 33 2 5 2 2" xfId="20761"/>
    <cellStyle name="Обычный 3 13 33 2 5 3" xfId="20762"/>
    <cellStyle name="Обычный 3 13 33 2 6" xfId="20763"/>
    <cellStyle name="Обычный 3 13 33 2 6 2" xfId="20764"/>
    <cellStyle name="Обычный 3 13 33 2 7" xfId="20765"/>
    <cellStyle name="Обычный 3 13 33 3" xfId="20766"/>
    <cellStyle name="Обычный 3 13 33 3 2" xfId="20767"/>
    <cellStyle name="Обычный 3 13 33 3 2 2" xfId="20768"/>
    <cellStyle name="Обычный 3 13 33 3 2 2 2" xfId="20769"/>
    <cellStyle name="Обычный 3 13 33 3 2 2 2 2" xfId="20770"/>
    <cellStyle name="Обычный 3 13 33 3 2 2 3" xfId="20771"/>
    <cellStyle name="Обычный 3 13 33 3 2 3" xfId="20772"/>
    <cellStyle name="Обычный 3 13 33 3 2 3 2" xfId="20773"/>
    <cellStyle name="Обычный 3 13 33 3 2 4" xfId="20774"/>
    <cellStyle name="Обычный 3 13 33 3 3" xfId="20775"/>
    <cellStyle name="Обычный 3 13 33 3 3 2" xfId="20776"/>
    <cellStyle name="Обычный 3 13 33 3 3 2 2" xfId="20777"/>
    <cellStyle name="Обычный 3 13 33 3 3 3" xfId="20778"/>
    <cellStyle name="Обычный 3 13 33 3 4" xfId="20779"/>
    <cellStyle name="Обычный 3 13 33 3 4 2" xfId="20780"/>
    <cellStyle name="Обычный 3 13 33 3 5" xfId="20781"/>
    <cellStyle name="Обычный 3 13 33 4" xfId="20782"/>
    <cellStyle name="Обычный 3 13 33 4 2" xfId="20783"/>
    <cellStyle name="Обычный 3 13 33 4 2 2" xfId="20784"/>
    <cellStyle name="Обычный 3 13 33 4 2 2 2" xfId="20785"/>
    <cellStyle name="Обычный 3 13 33 4 2 2 2 2" xfId="20786"/>
    <cellStyle name="Обычный 3 13 33 4 2 2 3" xfId="20787"/>
    <cellStyle name="Обычный 3 13 33 4 2 3" xfId="20788"/>
    <cellStyle name="Обычный 3 13 33 4 2 3 2" xfId="20789"/>
    <cellStyle name="Обычный 3 13 33 4 2 4" xfId="20790"/>
    <cellStyle name="Обычный 3 13 33 4 3" xfId="20791"/>
    <cellStyle name="Обычный 3 13 33 4 3 2" xfId="20792"/>
    <cellStyle name="Обычный 3 13 33 4 3 2 2" xfId="20793"/>
    <cellStyle name="Обычный 3 13 33 4 3 3" xfId="20794"/>
    <cellStyle name="Обычный 3 13 33 4 4" xfId="20795"/>
    <cellStyle name="Обычный 3 13 33 4 4 2" xfId="20796"/>
    <cellStyle name="Обычный 3 13 33 4 5" xfId="20797"/>
    <cellStyle name="Обычный 3 13 33 5" xfId="20798"/>
    <cellStyle name="Обычный 3 13 33 5 2" xfId="20799"/>
    <cellStyle name="Обычный 3 13 33 5 2 2" xfId="20800"/>
    <cellStyle name="Обычный 3 13 33 5 2 2 2" xfId="20801"/>
    <cellStyle name="Обычный 3 13 33 5 2 3" xfId="20802"/>
    <cellStyle name="Обычный 3 13 33 5 3" xfId="20803"/>
    <cellStyle name="Обычный 3 13 33 5 3 2" xfId="20804"/>
    <cellStyle name="Обычный 3 13 33 5 4" xfId="20805"/>
    <cellStyle name="Обычный 3 13 33 6" xfId="20806"/>
    <cellStyle name="Обычный 3 13 33 6 2" xfId="20807"/>
    <cellStyle name="Обычный 3 13 33 6 2 2" xfId="20808"/>
    <cellStyle name="Обычный 3 13 33 6 3" xfId="20809"/>
    <cellStyle name="Обычный 3 13 33 7" xfId="20810"/>
    <cellStyle name="Обычный 3 13 33 7 2" xfId="20811"/>
    <cellStyle name="Обычный 3 13 33 8" xfId="20812"/>
    <cellStyle name="Обычный 3 13 34" xfId="20813"/>
    <cellStyle name="Обычный 3 13 34 2" xfId="20814"/>
    <cellStyle name="Обычный 3 13 34 2 2" xfId="20815"/>
    <cellStyle name="Обычный 3 13 34 2 2 2" xfId="20816"/>
    <cellStyle name="Обычный 3 13 34 2 2 2 2" xfId="20817"/>
    <cellStyle name="Обычный 3 13 34 2 2 2 2 2" xfId="20818"/>
    <cellStyle name="Обычный 3 13 34 2 2 2 2 2 2" xfId="20819"/>
    <cellStyle name="Обычный 3 13 34 2 2 2 2 3" xfId="20820"/>
    <cellStyle name="Обычный 3 13 34 2 2 2 3" xfId="20821"/>
    <cellStyle name="Обычный 3 13 34 2 2 2 3 2" xfId="20822"/>
    <cellStyle name="Обычный 3 13 34 2 2 2 4" xfId="20823"/>
    <cellStyle name="Обычный 3 13 34 2 2 3" xfId="20824"/>
    <cellStyle name="Обычный 3 13 34 2 2 3 2" xfId="20825"/>
    <cellStyle name="Обычный 3 13 34 2 2 3 2 2" xfId="20826"/>
    <cellStyle name="Обычный 3 13 34 2 2 3 3" xfId="20827"/>
    <cellStyle name="Обычный 3 13 34 2 2 4" xfId="20828"/>
    <cellStyle name="Обычный 3 13 34 2 2 4 2" xfId="20829"/>
    <cellStyle name="Обычный 3 13 34 2 2 5" xfId="20830"/>
    <cellStyle name="Обычный 3 13 34 2 3" xfId="20831"/>
    <cellStyle name="Обычный 3 13 34 2 3 2" xfId="20832"/>
    <cellStyle name="Обычный 3 13 34 2 3 2 2" xfId="20833"/>
    <cellStyle name="Обычный 3 13 34 2 3 2 2 2" xfId="20834"/>
    <cellStyle name="Обычный 3 13 34 2 3 2 2 2 2" xfId="20835"/>
    <cellStyle name="Обычный 3 13 34 2 3 2 2 3" xfId="20836"/>
    <cellStyle name="Обычный 3 13 34 2 3 2 3" xfId="20837"/>
    <cellStyle name="Обычный 3 13 34 2 3 2 3 2" xfId="20838"/>
    <cellStyle name="Обычный 3 13 34 2 3 2 4" xfId="20839"/>
    <cellStyle name="Обычный 3 13 34 2 3 3" xfId="20840"/>
    <cellStyle name="Обычный 3 13 34 2 3 3 2" xfId="20841"/>
    <cellStyle name="Обычный 3 13 34 2 3 3 2 2" xfId="20842"/>
    <cellStyle name="Обычный 3 13 34 2 3 3 3" xfId="20843"/>
    <cellStyle name="Обычный 3 13 34 2 3 4" xfId="20844"/>
    <cellStyle name="Обычный 3 13 34 2 3 4 2" xfId="20845"/>
    <cellStyle name="Обычный 3 13 34 2 3 5" xfId="20846"/>
    <cellStyle name="Обычный 3 13 34 2 4" xfId="20847"/>
    <cellStyle name="Обычный 3 13 34 2 4 2" xfId="20848"/>
    <cellStyle name="Обычный 3 13 34 2 4 2 2" xfId="20849"/>
    <cellStyle name="Обычный 3 13 34 2 4 2 2 2" xfId="20850"/>
    <cellStyle name="Обычный 3 13 34 2 4 2 3" xfId="20851"/>
    <cellStyle name="Обычный 3 13 34 2 4 3" xfId="20852"/>
    <cellStyle name="Обычный 3 13 34 2 4 3 2" xfId="20853"/>
    <cellStyle name="Обычный 3 13 34 2 4 4" xfId="20854"/>
    <cellStyle name="Обычный 3 13 34 2 5" xfId="20855"/>
    <cellStyle name="Обычный 3 13 34 2 5 2" xfId="20856"/>
    <cellStyle name="Обычный 3 13 34 2 5 2 2" xfId="20857"/>
    <cellStyle name="Обычный 3 13 34 2 5 3" xfId="20858"/>
    <cellStyle name="Обычный 3 13 34 2 6" xfId="20859"/>
    <cellStyle name="Обычный 3 13 34 2 6 2" xfId="20860"/>
    <cellStyle name="Обычный 3 13 34 2 7" xfId="20861"/>
    <cellStyle name="Обычный 3 13 34 3" xfId="20862"/>
    <cellStyle name="Обычный 3 13 34 3 2" xfId="20863"/>
    <cellStyle name="Обычный 3 13 34 3 2 2" xfId="20864"/>
    <cellStyle name="Обычный 3 13 34 3 2 2 2" xfId="20865"/>
    <cellStyle name="Обычный 3 13 34 3 2 2 2 2" xfId="20866"/>
    <cellStyle name="Обычный 3 13 34 3 2 2 3" xfId="20867"/>
    <cellStyle name="Обычный 3 13 34 3 2 3" xfId="20868"/>
    <cellStyle name="Обычный 3 13 34 3 2 3 2" xfId="20869"/>
    <cellStyle name="Обычный 3 13 34 3 2 4" xfId="20870"/>
    <cellStyle name="Обычный 3 13 34 3 3" xfId="20871"/>
    <cellStyle name="Обычный 3 13 34 3 3 2" xfId="20872"/>
    <cellStyle name="Обычный 3 13 34 3 3 2 2" xfId="20873"/>
    <cellStyle name="Обычный 3 13 34 3 3 3" xfId="20874"/>
    <cellStyle name="Обычный 3 13 34 3 4" xfId="20875"/>
    <cellStyle name="Обычный 3 13 34 3 4 2" xfId="20876"/>
    <cellStyle name="Обычный 3 13 34 3 5" xfId="20877"/>
    <cellStyle name="Обычный 3 13 34 4" xfId="20878"/>
    <cellStyle name="Обычный 3 13 34 4 2" xfId="20879"/>
    <cellStyle name="Обычный 3 13 34 4 2 2" xfId="20880"/>
    <cellStyle name="Обычный 3 13 34 4 2 2 2" xfId="20881"/>
    <cellStyle name="Обычный 3 13 34 4 2 2 2 2" xfId="20882"/>
    <cellStyle name="Обычный 3 13 34 4 2 2 3" xfId="20883"/>
    <cellStyle name="Обычный 3 13 34 4 2 3" xfId="20884"/>
    <cellStyle name="Обычный 3 13 34 4 2 3 2" xfId="20885"/>
    <cellStyle name="Обычный 3 13 34 4 2 4" xfId="20886"/>
    <cellStyle name="Обычный 3 13 34 4 3" xfId="20887"/>
    <cellStyle name="Обычный 3 13 34 4 3 2" xfId="20888"/>
    <cellStyle name="Обычный 3 13 34 4 3 2 2" xfId="20889"/>
    <cellStyle name="Обычный 3 13 34 4 3 3" xfId="20890"/>
    <cellStyle name="Обычный 3 13 34 4 4" xfId="20891"/>
    <cellStyle name="Обычный 3 13 34 4 4 2" xfId="20892"/>
    <cellStyle name="Обычный 3 13 34 4 5" xfId="20893"/>
    <cellStyle name="Обычный 3 13 34 5" xfId="20894"/>
    <cellStyle name="Обычный 3 13 34 5 2" xfId="20895"/>
    <cellStyle name="Обычный 3 13 34 5 2 2" xfId="20896"/>
    <cellStyle name="Обычный 3 13 34 5 2 2 2" xfId="20897"/>
    <cellStyle name="Обычный 3 13 34 5 2 3" xfId="20898"/>
    <cellStyle name="Обычный 3 13 34 5 3" xfId="20899"/>
    <cellStyle name="Обычный 3 13 34 5 3 2" xfId="20900"/>
    <cellStyle name="Обычный 3 13 34 5 4" xfId="20901"/>
    <cellStyle name="Обычный 3 13 34 6" xfId="20902"/>
    <cellStyle name="Обычный 3 13 34 6 2" xfId="20903"/>
    <cellStyle name="Обычный 3 13 34 6 2 2" xfId="20904"/>
    <cellStyle name="Обычный 3 13 34 6 3" xfId="20905"/>
    <cellStyle name="Обычный 3 13 34 7" xfId="20906"/>
    <cellStyle name="Обычный 3 13 34 7 2" xfId="20907"/>
    <cellStyle name="Обычный 3 13 34 8" xfId="20908"/>
    <cellStyle name="Обычный 3 13 35" xfId="20909"/>
    <cellStyle name="Обычный 3 13 35 2" xfId="20910"/>
    <cellStyle name="Обычный 3 13 35 2 2" xfId="20911"/>
    <cellStyle name="Обычный 3 13 35 2 2 2" xfId="20912"/>
    <cellStyle name="Обычный 3 13 35 2 2 2 2" xfId="20913"/>
    <cellStyle name="Обычный 3 13 35 2 2 2 2 2" xfId="20914"/>
    <cellStyle name="Обычный 3 13 35 2 2 2 2 2 2" xfId="20915"/>
    <cellStyle name="Обычный 3 13 35 2 2 2 2 3" xfId="20916"/>
    <cellStyle name="Обычный 3 13 35 2 2 2 3" xfId="20917"/>
    <cellStyle name="Обычный 3 13 35 2 2 2 3 2" xfId="20918"/>
    <cellStyle name="Обычный 3 13 35 2 2 2 4" xfId="20919"/>
    <cellStyle name="Обычный 3 13 35 2 2 3" xfId="20920"/>
    <cellStyle name="Обычный 3 13 35 2 2 3 2" xfId="20921"/>
    <cellStyle name="Обычный 3 13 35 2 2 3 2 2" xfId="20922"/>
    <cellStyle name="Обычный 3 13 35 2 2 3 3" xfId="20923"/>
    <cellStyle name="Обычный 3 13 35 2 2 4" xfId="20924"/>
    <cellStyle name="Обычный 3 13 35 2 2 4 2" xfId="20925"/>
    <cellStyle name="Обычный 3 13 35 2 2 5" xfId="20926"/>
    <cellStyle name="Обычный 3 13 35 2 3" xfId="20927"/>
    <cellStyle name="Обычный 3 13 35 2 3 2" xfId="20928"/>
    <cellStyle name="Обычный 3 13 35 2 3 2 2" xfId="20929"/>
    <cellStyle name="Обычный 3 13 35 2 3 2 2 2" xfId="20930"/>
    <cellStyle name="Обычный 3 13 35 2 3 2 2 2 2" xfId="20931"/>
    <cellStyle name="Обычный 3 13 35 2 3 2 2 3" xfId="20932"/>
    <cellStyle name="Обычный 3 13 35 2 3 2 3" xfId="20933"/>
    <cellStyle name="Обычный 3 13 35 2 3 2 3 2" xfId="20934"/>
    <cellStyle name="Обычный 3 13 35 2 3 2 4" xfId="20935"/>
    <cellStyle name="Обычный 3 13 35 2 3 3" xfId="20936"/>
    <cellStyle name="Обычный 3 13 35 2 3 3 2" xfId="20937"/>
    <cellStyle name="Обычный 3 13 35 2 3 3 2 2" xfId="20938"/>
    <cellStyle name="Обычный 3 13 35 2 3 3 3" xfId="20939"/>
    <cellStyle name="Обычный 3 13 35 2 3 4" xfId="20940"/>
    <cellStyle name="Обычный 3 13 35 2 3 4 2" xfId="20941"/>
    <cellStyle name="Обычный 3 13 35 2 3 5" xfId="20942"/>
    <cellStyle name="Обычный 3 13 35 2 4" xfId="20943"/>
    <cellStyle name="Обычный 3 13 35 2 4 2" xfId="20944"/>
    <cellStyle name="Обычный 3 13 35 2 4 2 2" xfId="20945"/>
    <cellStyle name="Обычный 3 13 35 2 4 2 2 2" xfId="20946"/>
    <cellStyle name="Обычный 3 13 35 2 4 2 3" xfId="20947"/>
    <cellStyle name="Обычный 3 13 35 2 4 3" xfId="20948"/>
    <cellStyle name="Обычный 3 13 35 2 4 3 2" xfId="20949"/>
    <cellStyle name="Обычный 3 13 35 2 4 4" xfId="20950"/>
    <cellStyle name="Обычный 3 13 35 2 5" xfId="20951"/>
    <cellStyle name="Обычный 3 13 35 2 5 2" xfId="20952"/>
    <cellStyle name="Обычный 3 13 35 2 5 2 2" xfId="20953"/>
    <cellStyle name="Обычный 3 13 35 2 5 3" xfId="20954"/>
    <cellStyle name="Обычный 3 13 35 2 6" xfId="20955"/>
    <cellStyle name="Обычный 3 13 35 2 6 2" xfId="20956"/>
    <cellStyle name="Обычный 3 13 35 2 7" xfId="20957"/>
    <cellStyle name="Обычный 3 13 35 3" xfId="20958"/>
    <cellStyle name="Обычный 3 13 35 3 2" xfId="20959"/>
    <cellStyle name="Обычный 3 13 35 3 2 2" xfId="20960"/>
    <cellStyle name="Обычный 3 13 35 3 2 2 2" xfId="20961"/>
    <cellStyle name="Обычный 3 13 35 3 2 2 2 2" xfId="20962"/>
    <cellStyle name="Обычный 3 13 35 3 2 2 3" xfId="20963"/>
    <cellStyle name="Обычный 3 13 35 3 2 3" xfId="20964"/>
    <cellStyle name="Обычный 3 13 35 3 2 3 2" xfId="20965"/>
    <cellStyle name="Обычный 3 13 35 3 2 4" xfId="20966"/>
    <cellStyle name="Обычный 3 13 35 3 3" xfId="20967"/>
    <cellStyle name="Обычный 3 13 35 3 3 2" xfId="20968"/>
    <cellStyle name="Обычный 3 13 35 3 3 2 2" xfId="20969"/>
    <cellStyle name="Обычный 3 13 35 3 3 3" xfId="20970"/>
    <cellStyle name="Обычный 3 13 35 3 4" xfId="20971"/>
    <cellStyle name="Обычный 3 13 35 3 4 2" xfId="20972"/>
    <cellStyle name="Обычный 3 13 35 3 5" xfId="20973"/>
    <cellStyle name="Обычный 3 13 35 4" xfId="20974"/>
    <cellStyle name="Обычный 3 13 35 4 2" xfId="20975"/>
    <cellStyle name="Обычный 3 13 35 4 2 2" xfId="20976"/>
    <cellStyle name="Обычный 3 13 35 4 2 2 2" xfId="20977"/>
    <cellStyle name="Обычный 3 13 35 4 2 2 2 2" xfId="20978"/>
    <cellStyle name="Обычный 3 13 35 4 2 2 3" xfId="20979"/>
    <cellStyle name="Обычный 3 13 35 4 2 3" xfId="20980"/>
    <cellStyle name="Обычный 3 13 35 4 2 3 2" xfId="20981"/>
    <cellStyle name="Обычный 3 13 35 4 2 4" xfId="20982"/>
    <cellStyle name="Обычный 3 13 35 4 3" xfId="20983"/>
    <cellStyle name="Обычный 3 13 35 4 3 2" xfId="20984"/>
    <cellStyle name="Обычный 3 13 35 4 3 2 2" xfId="20985"/>
    <cellStyle name="Обычный 3 13 35 4 3 3" xfId="20986"/>
    <cellStyle name="Обычный 3 13 35 4 4" xfId="20987"/>
    <cellStyle name="Обычный 3 13 35 4 4 2" xfId="20988"/>
    <cellStyle name="Обычный 3 13 35 4 5" xfId="20989"/>
    <cellStyle name="Обычный 3 13 35 5" xfId="20990"/>
    <cellStyle name="Обычный 3 13 35 5 2" xfId="20991"/>
    <cellStyle name="Обычный 3 13 35 5 2 2" xfId="20992"/>
    <cellStyle name="Обычный 3 13 35 5 2 2 2" xfId="20993"/>
    <cellStyle name="Обычный 3 13 35 5 2 3" xfId="20994"/>
    <cellStyle name="Обычный 3 13 35 5 3" xfId="20995"/>
    <cellStyle name="Обычный 3 13 35 5 3 2" xfId="20996"/>
    <cellStyle name="Обычный 3 13 35 5 4" xfId="20997"/>
    <cellStyle name="Обычный 3 13 35 6" xfId="20998"/>
    <cellStyle name="Обычный 3 13 35 6 2" xfId="20999"/>
    <cellStyle name="Обычный 3 13 35 6 2 2" xfId="21000"/>
    <cellStyle name="Обычный 3 13 35 6 3" xfId="21001"/>
    <cellStyle name="Обычный 3 13 35 7" xfId="21002"/>
    <cellStyle name="Обычный 3 13 35 7 2" xfId="21003"/>
    <cellStyle name="Обычный 3 13 35 8" xfId="21004"/>
    <cellStyle name="Обычный 3 13 36" xfId="21005"/>
    <cellStyle name="Обычный 3 13 36 2" xfId="21006"/>
    <cellStyle name="Обычный 3 13 36 2 2" xfId="21007"/>
    <cellStyle name="Обычный 3 13 36 2 2 2" xfId="21008"/>
    <cellStyle name="Обычный 3 13 36 2 2 2 2" xfId="21009"/>
    <cellStyle name="Обычный 3 13 36 2 2 2 2 2" xfId="21010"/>
    <cellStyle name="Обычный 3 13 36 2 2 2 2 2 2" xfId="21011"/>
    <cellStyle name="Обычный 3 13 36 2 2 2 2 3" xfId="21012"/>
    <cellStyle name="Обычный 3 13 36 2 2 2 3" xfId="21013"/>
    <cellStyle name="Обычный 3 13 36 2 2 2 3 2" xfId="21014"/>
    <cellStyle name="Обычный 3 13 36 2 2 2 4" xfId="21015"/>
    <cellStyle name="Обычный 3 13 36 2 2 3" xfId="21016"/>
    <cellStyle name="Обычный 3 13 36 2 2 3 2" xfId="21017"/>
    <cellStyle name="Обычный 3 13 36 2 2 3 2 2" xfId="21018"/>
    <cellStyle name="Обычный 3 13 36 2 2 3 3" xfId="21019"/>
    <cellStyle name="Обычный 3 13 36 2 2 4" xfId="21020"/>
    <cellStyle name="Обычный 3 13 36 2 2 4 2" xfId="21021"/>
    <cellStyle name="Обычный 3 13 36 2 2 5" xfId="21022"/>
    <cellStyle name="Обычный 3 13 36 2 3" xfId="21023"/>
    <cellStyle name="Обычный 3 13 36 2 3 2" xfId="21024"/>
    <cellStyle name="Обычный 3 13 36 2 3 2 2" xfId="21025"/>
    <cellStyle name="Обычный 3 13 36 2 3 2 2 2" xfId="21026"/>
    <cellStyle name="Обычный 3 13 36 2 3 2 2 2 2" xfId="21027"/>
    <cellStyle name="Обычный 3 13 36 2 3 2 2 3" xfId="21028"/>
    <cellStyle name="Обычный 3 13 36 2 3 2 3" xfId="21029"/>
    <cellStyle name="Обычный 3 13 36 2 3 2 3 2" xfId="21030"/>
    <cellStyle name="Обычный 3 13 36 2 3 2 4" xfId="21031"/>
    <cellStyle name="Обычный 3 13 36 2 3 3" xfId="21032"/>
    <cellStyle name="Обычный 3 13 36 2 3 3 2" xfId="21033"/>
    <cellStyle name="Обычный 3 13 36 2 3 3 2 2" xfId="21034"/>
    <cellStyle name="Обычный 3 13 36 2 3 3 3" xfId="21035"/>
    <cellStyle name="Обычный 3 13 36 2 3 4" xfId="21036"/>
    <cellStyle name="Обычный 3 13 36 2 3 4 2" xfId="21037"/>
    <cellStyle name="Обычный 3 13 36 2 3 5" xfId="21038"/>
    <cellStyle name="Обычный 3 13 36 2 4" xfId="21039"/>
    <cellStyle name="Обычный 3 13 36 2 4 2" xfId="21040"/>
    <cellStyle name="Обычный 3 13 36 2 4 2 2" xfId="21041"/>
    <cellStyle name="Обычный 3 13 36 2 4 2 2 2" xfId="21042"/>
    <cellStyle name="Обычный 3 13 36 2 4 2 3" xfId="21043"/>
    <cellStyle name="Обычный 3 13 36 2 4 3" xfId="21044"/>
    <cellStyle name="Обычный 3 13 36 2 4 3 2" xfId="21045"/>
    <cellStyle name="Обычный 3 13 36 2 4 4" xfId="21046"/>
    <cellStyle name="Обычный 3 13 36 2 5" xfId="21047"/>
    <cellStyle name="Обычный 3 13 36 2 5 2" xfId="21048"/>
    <cellStyle name="Обычный 3 13 36 2 5 2 2" xfId="21049"/>
    <cellStyle name="Обычный 3 13 36 2 5 3" xfId="21050"/>
    <cellStyle name="Обычный 3 13 36 2 6" xfId="21051"/>
    <cellStyle name="Обычный 3 13 36 2 6 2" xfId="21052"/>
    <cellStyle name="Обычный 3 13 36 2 7" xfId="21053"/>
    <cellStyle name="Обычный 3 13 36 3" xfId="21054"/>
    <cellStyle name="Обычный 3 13 36 3 2" xfId="21055"/>
    <cellStyle name="Обычный 3 13 36 3 2 2" xfId="21056"/>
    <cellStyle name="Обычный 3 13 36 3 2 2 2" xfId="21057"/>
    <cellStyle name="Обычный 3 13 36 3 2 2 2 2" xfId="21058"/>
    <cellStyle name="Обычный 3 13 36 3 2 2 3" xfId="21059"/>
    <cellStyle name="Обычный 3 13 36 3 2 3" xfId="21060"/>
    <cellStyle name="Обычный 3 13 36 3 2 3 2" xfId="21061"/>
    <cellStyle name="Обычный 3 13 36 3 2 4" xfId="21062"/>
    <cellStyle name="Обычный 3 13 36 3 3" xfId="21063"/>
    <cellStyle name="Обычный 3 13 36 3 3 2" xfId="21064"/>
    <cellStyle name="Обычный 3 13 36 3 3 2 2" xfId="21065"/>
    <cellStyle name="Обычный 3 13 36 3 3 3" xfId="21066"/>
    <cellStyle name="Обычный 3 13 36 3 4" xfId="21067"/>
    <cellStyle name="Обычный 3 13 36 3 4 2" xfId="21068"/>
    <cellStyle name="Обычный 3 13 36 3 5" xfId="21069"/>
    <cellStyle name="Обычный 3 13 36 4" xfId="21070"/>
    <cellStyle name="Обычный 3 13 36 4 2" xfId="21071"/>
    <cellStyle name="Обычный 3 13 36 4 2 2" xfId="21072"/>
    <cellStyle name="Обычный 3 13 36 4 2 2 2" xfId="21073"/>
    <cellStyle name="Обычный 3 13 36 4 2 2 2 2" xfId="21074"/>
    <cellStyle name="Обычный 3 13 36 4 2 2 3" xfId="21075"/>
    <cellStyle name="Обычный 3 13 36 4 2 3" xfId="21076"/>
    <cellStyle name="Обычный 3 13 36 4 2 3 2" xfId="21077"/>
    <cellStyle name="Обычный 3 13 36 4 2 4" xfId="21078"/>
    <cellStyle name="Обычный 3 13 36 4 3" xfId="21079"/>
    <cellStyle name="Обычный 3 13 36 4 3 2" xfId="21080"/>
    <cellStyle name="Обычный 3 13 36 4 3 2 2" xfId="21081"/>
    <cellStyle name="Обычный 3 13 36 4 3 3" xfId="21082"/>
    <cellStyle name="Обычный 3 13 36 4 4" xfId="21083"/>
    <cellStyle name="Обычный 3 13 36 4 4 2" xfId="21084"/>
    <cellStyle name="Обычный 3 13 36 4 5" xfId="21085"/>
    <cellStyle name="Обычный 3 13 36 5" xfId="21086"/>
    <cellStyle name="Обычный 3 13 36 5 2" xfId="21087"/>
    <cellStyle name="Обычный 3 13 36 5 2 2" xfId="21088"/>
    <cellStyle name="Обычный 3 13 36 5 2 2 2" xfId="21089"/>
    <cellStyle name="Обычный 3 13 36 5 2 3" xfId="21090"/>
    <cellStyle name="Обычный 3 13 36 5 3" xfId="21091"/>
    <cellStyle name="Обычный 3 13 36 5 3 2" xfId="21092"/>
    <cellStyle name="Обычный 3 13 36 5 4" xfId="21093"/>
    <cellStyle name="Обычный 3 13 36 6" xfId="21094"/>
    <cellStyle name="Обычный 3 13 36 6 2" xfId="21095"/>
    <cellStyle name="Обычный 3 13 36 6 2 2" xfId="21096"/>
    <cellStyle name="Обычный 3 13 36 6 3" xfId="21097"/>
    <cellStyle name="Обычный 3 13 36 7" xfId="21098"/>
    <cellStyle name="Обычный 3 13 36 7 2" xfId="21099"/>
    <cellStyle name="Обычный 3 13 36 8" xfId="21100"/>
    <cellStyle name="Обычный 3 13 37" xfId="21101"/>
    <cellStyle name="Обычный 3 13 37 2" xfId="21102"/>
    <cellStyle name="Обычный 3 13 37 2 2" xfId="21103"/>
    <cellStyle name="Обычный 3 13 37 2 2 2" xfId="21104"/>
    <cellStyle name="Обычный 3 13 37 2 2 2 2" xfId="21105"/>
    <cellStyle name="Обычный 3 13 37 2 2 2 2 2" xfId="21106"/>
    <cellStyle name="Обычный 3 13 37 2 2 2 2 2 2" xfId="21107"/>
    <cellStyle name="Обычный 3 13 37 2 2 2 2 3" xfId="21108"/>
    <cellStyle name="Обычный 3 13 37 2 2 2 3" xfId="21109"/>
    <cellStyle name="Обычный 3 13 37 2 2 2 3 2" xfId="21110"/>
    <cellStyle name="Обычный 3 13 37 2 2 2 4" xfId="21111"/>
    <cellStyle name="Обычный 3 13 37 2 2 3" xfId="21112"/>
    <cellStyle name="Обычный 3 13 37 2 2 3 2" xfId="21113"/>
    <cellStyle name="Обычный 3 13 37 2 2 3 2 2" xfId="21114"/>
    <cellStyle name="Обычный 3 13 37 2 2 3 3" xfId="21115"/>
    <cellStyle name="Обычный 3 13 37 2 2 4" xfId="21116"/>
    <cellStyle name="Обычный 3 13 37 2 2 4 2" xfId="21117"/>
    <cellStyle name="Обычный 3 13 37 2 2 5" xfId="21118"/>
    <cellStyle name="Обычный 3 13 37 2 3" xfId="21119"/>
    <cellStyle name="Обычный 3 13 37 2 3 2" xfId="21120"/>
    <cellStyle name="Обычный 3 13 37 2 3 2 2" xfId="21121"/>
    <cellStyle name="Обычный 3 13 37 2 3 2 2 2" xfId="21122"/>
    <cellStyle name="Обычный 3 13 37 2 3 2 2 2 2" xfId="21123"/>
    <cellStyle name="Обычный 3 13 37 2 3 2 2 3" xfId="21124"/>
    <cellStyle name="Обычный 3 13 37 2 3 2 3" xfId="21125"/>
    <cellStyle name="Обычный 3 13 37 2 3 2 3 2" xfId="21126"/>
    <cellStyle name="Обычный 3 13 37 2 3 2 4" xfId="21127"/>
    <cellStyle name="Обычный 3 13 37 2 3 3" xfId="21128"/>
    <cellStyle name="Обычный 3 13 37 2 3 3 2" xfId="21129"/>
    <cellStyle name="Обычный 3 13 37 2 3 3 2 2" xfId="21130"/>
    <cellStyle name="Обычный 3 13 37 2 3 3 3" xfId="21131"/>
    <cellStyle name="Обычный 3 13 37 2 3 4" xfId="21132"/>
    <cellStyle name="Обычный 3 13 37 2 3 4 2" xfId="21133"/>
    <cellStyle name="Обычный 3 13 37 2 3 5" xfId="21134"/>
    <cellStyle name="Обычный 3 13 37 2 4" xfId="21135"/>
    <cellStyle name="Обычный 3 13 37 2 4 2" xfId="21136"/>
    <cellStyle name="Обычный 3 13 37 2 4 2 2" xfId="21137"/>
    <cellStyle name="Обычный 3 13 37 2 4 2 2 2" xfId="21138"/>
    <cellStyle name="Обычный 3 13 37 2 4 2 3" xfId="21139"/>
    <cellStyle name="Обычный 3 13 37 2 4 3" xfId="21140"/>
    <cellStyle name="Обычный 3 13 37 2 4 3 2" xfId="21141"/>
    <cellStyle name="Обычный 3 13 37 2 4 4" xfId="21142"/>
    <cellStyle name="Обычный 3 13 37 2 5" xfId="21143"/>
    <cellStyle name="Обычный 3 13 37 2 5 2" xfId="21144"/>
    <cellStyle name="Обычный 3 13 37 2 5 2 2" xfId="21145"/>
    <cellStyle name="Обычный 3 13 37 2 5 3" xfId="21146"/>
    <cellStyle name="Обычный 3 13 37 2 6" xfId="21147"/>
    <cellStyle name="Обычный 3 13 37 2 6 2" xfId="21148"/>
    <cellStyle name="Обычный 3 13 37 2 7" xfId="21149"/>
    <cellStyle name="Обычный 3 13 37 3" xfId="21150"/>
    <cellStyle name="Обычный 3 13 37 3 2" xfId="21151"/>
    <cellStyle name="Обычный 3 13 37 3 2 2" xfId="21152"/>
    <cellStyle name="Обычный 3 13 37 3 2 2 2" xfId="21153"/>
    <cellStyle name="Обычный 3 13 37 3 2 2 2 2" xfId="21154"/>
    <cellStyle name="Обычный 3 13 37 3 2 2 3" xfId="21155"/>
    <cellStyle name="Обычный 3 13 37 3 2 3" xfId="21156"/>
    <cellStyle name="Обычный 3 13 37 3 2 3 2" xfId="21157"/>
    <cellStyle name="Обычный 3 13 37 3 2 4" xfId="21158"/>
    <cellStyle name="Обычный 3 13 37 3 3" xfId="21159"/>
    <cellStyle name="Обычный 3 13 37 3 3 2" xfId="21160"/>
    <cellStyle name="Обычный 3 13 37 3 3 2 2" xfId="21161"/>
    <cellStyle name="Обычный 3 13 37 3 3 3" xfId="21162"/>
    <cellStyle name="Обычный 3 13 37 3 4" xfId="21163"/>
    <cellStyle name="Обычный 3 13 37 3 4 2" xfId="21164"/>
    <cellStyle name="Обычный 3 13 37 3 5" xfId="21165"/>
    <cellStyle name="Обычный 3 13 37 4" xfId="21166"/>
    <cellStyle name="Обычный 3 13 37 4 2" xfId="21167"/>
    <cellStyle name="Обычный 3 13 37 4 2 2" xfId="21168"/>
    <cellStyle name="Обычный 3 13 37 4 2 2 2" xfId="21169"/>
    <cellStyle name="Обычный 3 13 37 4 2 2 2 2" xfId="21170"/>
    <cellStyle name="Обычный 3 13 37 4 2 2 3" xfId="21171"/>
    <cellStyle name="Обычный 3 13 37 4 2 3" xfId="21172"/>
    <cellStyle name="Обычный 3 13 37 4 2 3 2" xfId="21173"/>
    <cellStyle name="Обычный 3 13 37 4 2 4" xfId="21174"/>
    <cellStyle name="Обычный 3 13 37 4 3" xfId="21175"/>
    <cellStyle name="Обычный 3 13 37 4 3 2" xfId="21176"/>
    <cellStyle name="Обычный 3 13 37 4 3 2 2" xfId="21177"/>
    <cellStyle name="Обычный 3 13 37 4 3 3" xfId="21178"/>
    <cellStyle name="Обычный 3 13 37 4 4" xfId="21179"/>
    <cellStyle name="Обычный 3 13 37 4 4 2" xfId="21180"/>
    <cellStyle name="Обычный 3 13 37 4 5" xfId="21181"/>
    <cellStyle name="Обычный 3 13 37 5" xfId="21182"/>
    <cellStyle name="Обычный 3 13 37 5 2" xfId="21183"/>
    <cellStyle name="Обычный 3 13 37 5 2 2" xfId="21184"/>
    <cellStyle name="Обычный 3 13 37 5 2 2 2" xfId="21185"/>
    <cellStyle name="Обычный 3 13 37 5 2 3" xfId="21186"/>
    <cellStyle name="Обычный 3 13 37 5 3" xfId="21187"/>
    <cellStyle name="Обычный 3 13 37 5 3 2" xfId="21188"/>
    <cellStyle name="Обычный 3 13 37 5 4" xfId="21189"/>
    <cellStyle name="Обычный 3 13 37 6" xfId="21190"/>
    <cellStyle name="Обычный 3 13 37 6 2" xfId="21191"/>
    <cellStyle name="Обычный 3 13 37 6 2 2" xfId="21192"/>
    <cellStyle name="Обычный 3 13 37 6 3" xfId="21193"/>
    <cellStyle name="Обычный 3 13 37 7" xfId="21194"/>
    <cellStyle name="Обычный 3 13 37 7 2" xfId="21195"/>
    <cellStyle name="Обычный 3 13 37 8" xfId="21196"/>
    <cellStyle name="Обычный 3 13 38" xfId="21197"/>
    <cellStyle name="Обычный 3 13 38 2" xfId="21198"/>
    <cellStyle name="Обычный 3 13 38 2 2" xfId="21199"/>
    <cellStyle name="Обычный 3 13 38 2 2 2" xfId="21200"/>
    <cellStyle name="Обычный 3 13 38 2 2 2 2" xfId="21201"/>
    <cellStyle name="Обычный 3 13 38 2 2 2 2 2" xfId="21202"/>
    <cellStyle name="Обычный 3 13 38 2 2 2 2 2 2" xfId="21203"/>
    <cellStyle name="Обычный 3 13 38 2 2 2 2 3" xfId="21204"/>
    <cellStyle name="Обычный 3 13 38 2 2 2 3" xfId="21205"/>
    <cellStyle name="Обычный 3 13 38 2 2 2 3 2" xfId="21206"/>
    <cellStyle name="Обычный 3 13 38 2 2 2 4" xfId="21207"/>
    <cellStyle name="Обычный 3 13 38 2 2 3" xfId="21208"/>
    <cellStyle name="Обычный 3 13 38 2 2 3 2" xfId="21209"/>
    <cellStyle name="Обычный 3 13 38 2 2 3 2 2" xfId="21210"/>
    <cellStyle name="Обычный 3 13 38 2 2 3 3" xfId="21211"/>
    <cellStyle name="Обычный 3 13 38 2 2 4" xfId="21212"/>
    <cellStyle name="Обычный 3 13 38 2 2 4 2" xfId="21213"/>
    <cellStyle name="Обычный 3 13 38 2 2 5" xfId="21214"/>
    <cellStyle name="Обычный 3 13 38 2 3" xfId="21215"/>
    <cellStyle name="Обычный 3 13 38 2 3 2" xfId="21216"/>
    <cellStyle name="Обычный 3 13 38 2 3 2 2" xfId="21217"/>
    <cellStyle name="Обычный 3 13 38 2 3 2 2 2" xfId="21218"/>
    <cellStyle name="Обычный 3 13 38 2 3 2 2 2 2" xfId="21219"/>
    <cellStyle name="Обычный 3 13 38 2 3 2 2 3" xfId="21220"/>
    <cellStyle name="Обычный 3 13 38 2 3 2 3" xfId="21221"/>
    <cellStyle name="Обычный 3 13 38 2 3 2 3 2" xfId="21222"/>
    <cellStyle name="Обычный 3 13 38 2 3 2 4" xfId="21223"/>
    <cellStyle name="Обычный 3 13 38 2 3 3" xfId="21224"/>
    <cellStyle name="Обычный 3 13 38 2 3 3 2" xfId="21225"/>
    <cellStyle name="Обычный 3 13 38 2 3 3 2 2" xfId="21226"/>
    <cellStyle name="Обычный 3 13 38 2 3 3 3" xfId="21227"/>
    <cellStyle name="Обычный 3 13 38 2 3 4" xfId="21228"/>
    <cellStyle name="Обычный 3 13 38 2 3 4 2" xfId="21229"/>
    <cellStyle name="Обычный 3 13 38 2 3 5" xfId="21230"/>
    <cellStyle name="Обычный 3 13 38 2 4" xfId="21231"/>
    <cellStyle name="Обычный 3 13 38 2 4 2" xfId="21232"/>
    <cellStyle name="Обычный 3 13 38 2 4 2 2" xfId="21233"/>
    <cellStyle name="Обычный 3 13 38 2 4 2 2 2" xfId="21234"/>
    <cellStyle name="Обычный 3 13 38 2 4 2 3" xfId="21235"/>
    <cellStyle name="Обычный 3 13 38 2 4 3" xfId="21236"/>
    <cellStyle name="Обычный 3 13 38 2 4 3 2" xfId="21237"/>
    <cellStyle name="Обычный 3 13 38 2 4 4" xfId="21238"/>
    <cellStyle name="Обычный 3 13 38 2 5" xfId="21239"/>
    <cellStyle name="Обычный 3 13 38 2 5 2" xfId="21240"/>
    <cellStyle name="Обычный 3 13 38 2 5 2 2" xfId="21241"/>
    <cellStyle name="Обычный 3 13 38 2 5 3" xfId="21242"/>
    <cellStyle name="Обычный 3 13 38 2 6" xfId="21243"/>
    <cellStyle name="Обычный 3 13 38 2 6 2" xfId="21244"/>
    <cellStyle name="Обычный 3 13 38 2 7" xfId="21245"/>
    <cellStyle name="Обычный 3 13 38 3" xfId="21246"/>
    <cellStyle name="Обычный 3 13 38 3 2" xfId="21247"/>
    <cellStyle name="Обычный 3 13 38 3 2 2" xfId="21248"/>
    <cellStyle name="Обычный 3 13 38 3 2 2 2" xfId="21249"/>
    <cellStyle name="Обычный 3 13 38 3 2 2 2 2" xfId="21250"/>
    <cellStyle name="Обычный 3 13 38 3 2 2 3" xfId="21251"/>
    <cellStyle name="Обычный 3 13 38 3 2 3" xfId="21252"/>
    <cellStyle name="Обычный 3 13 38 3 2 3 2" xfId="21253"/>
    <cellStyle name="Обычный 3 13 38 3 2 4" xfId="21254"/>
    <cellStyle name="Обычный 3 13 38 3 3" xfId="21255"/>
    <cellStyle name="Обычный 3 13 38 3 3 2" xfId="21256"/>
    <cellStyle name="Обычный 3 13 38 3 3 2 2" xfId="21257"/>
    <cellStyle name="Обычный 3 13 38 3 3 3" xfId="21258"/>
    <cellStyle name="Обычный 3 13 38 3 4" xfId="21259"/>
    <cellStyle name="Обычный 3 13 38 3 4 2" xfId="21260"/>
    <cellStyle name="Обычный 3 13 38 3 5" xfId="21261"/>
    <cellStyle name="Обычный 3 13 38 4" xfId="21262"/>
    <cellStyle name="Обычный 3 13 38 4 2" xfId="21263"/>
    <cellStyle name="Обычный 3 13 38 4 2 2" xfId="21264"/>
    <cellStyle name="Обычный 3 13 38 4 2 2 2" xfId="21265"/>
    <cellStyle name="Обычный 3 13 38 4 2 2 2 2" xfId="21266"/>
    <cellStyle name="Обычный 3 13 38 4 2 2 3" xfId="21267"/>
    <cellStyle name="Обычный 3 13 38 4 2 3" xfId="21268"/>
    <cellStyle name="Обычный 3 13 38 4 2 3 2" xfId="21269"/>
    <cellStyle name="Обычный 3 13 38 4 2 4" xfId="21270"/>
    <cellStyle name="Обычный 3 13 38 4 3" xfId="21271"/>
    <cellStyle name="Обычный 3 13 38 4 3 2" xfId="21272"/>
    <cellStyle name="Обычный 3 13 38 4 3 2 2" xfId="21273"/>
    <cellStyle name="Обычный 3 13 38 4 3 3" xfId="21274"/>
    <cellStyle name="Обычный 3 13 38 4 4" xfId="21275"/>
    <cellStyle name="Обычный 3 13 38 4 4 2" xfId="21276"/>
    <cellStyle name="Обычный 3 13 38 4 5" xfId="21277"/>
    <cellStyle name="Обычный 3 13 38 5" xfId="21278"/>
    <cellStyle name="Обычный 3 13 38 5 2" xfId="21279"/>
    <cellStyle name="Обычный 3 13 38 5 2 2" xfId="21280"/>
    <cellStyle name="Обычный 3 13 38 5 2 2 2" xfId="21281"/>
    <cellStyle name="Обычный 3 13 38 5 2 3" xfId="21282"/>
    <cellStyle name="Обычный 3 13 38 5 3" xfId="21283"/>
    <cellStyle name="Обычный 3 13 38 5 3 2" xfId="21284"/>
    <cellStyle name="Обычный 3 13 38 5 4" xfId="21285"/>
    <cellStyle name="Обычный 3 13 38 6" xfId="21286"/>
    <cellStyle name="Обычный 3 13 38 6 2" xfId="21287"/>
    <cellStyle name="Обычный 3 13 38 6 2 2" xfId="21288"/>
    <cellStyle name="Обычный 3 13 38 6 3" xfId="21289"/>
    <cellStyle name="Обычный 3 13 38 7" xfId="21290"/>
    <cellStyle name="Обычный 3 13 38 7 2" xfId="21291"/>
    <cellStyle name="Обычный 3 13 38 8" xfId="21292"/>
    <cellStyle name="Обычный 3 13 39" xfId="21293"/>
    <cellStyle name="Обычный 3 13 39 2" xfId="21294"/>
    <cellStyle name="Обычный 3 13 39 2 2" xfId="21295"/>
    <cellStyle name="Обычный 3 13 39 2 2 2" xfId="21296"/>
    <cellStyle name="Обычный 3 13 39 2 2 2 2" xfId="21297"/>
    <cellStyle name="Обычный 3 13 39 2 2 2 2 2" xfId="21298"/>
    <cellStyle name="Обычный 3 13 39 2 2 2 2 2 2" xfId="21299"/>
    <cellStyle name="Обычный 3 13 39 2 2 2 2 3" xfId="21300"/>
    <cellStyle name="Обычный 3 13 39 2 2 2 3" xfId="21301"/>
    <cellStyle name="Обычный 3 13 39 2 2 2 3 2" xfId="21302"/>
    <cellStyle name="Обычный 3 13 39 2 2 2 4" xfId="21303"/>
    <cellStyle name="Обычный 3 13 39 2 2 3" xfId="21304"/>
    <cellStyle name="Обычный 3 13 39 2 2 3 2" xfId="21305"/>
    <cellStyle name="Обычный 3 13 39 2 2 3 2 2" xfId="21306"/>
    <cellStyle name="Обычный 3 13 39 2 2 3 3" xfId="21307"/>
    <cellStyle name="Обычный 3 13 39 2 2 4" xfId="21308"/>
    <cellStyle name="Обычный 3 13 39 2 2 4 2" xfId="21309"/>
    <cellStyle name="Обычный 3 13 39 2 2 5" xfId="21310"/>
    <cellStyle name="Обычный 3 13 39 2 3" xfId="21311"/>
    <cellStyle name="Обычный 3 13 39 2 3 2" xfId="21312"/>
    <cellStyle name="Обычный 3 13 39 2 3 2 2" xfId="21313"/>
    <cellStyle name="Обычный 3 13 39 2 3 2 2 2" xfId="21314"/>
    <cellStyle name="Обычный 3 13 39 2 3 2 2 2 2" xfId="21315"/>
    <cellStyle name="Обычный 3 13 39 2 3 2 2 3" xfId="21316"/>
    <cellStyle name="Обычный 3 13 39 2 3 2 3" xfId="21317"/>
    <cellStyle name="Обычный 3 13 39 2 3 2 3 2" xfId="21318"/>
    <cellStyle name="Обычный 3 13 39 2 3 2 4" xfId="21319"/>
    <cellStyle name="Обычный 3 13 39 2 3 3" xfId="21320"/>
    <cellStyle name="Обычный 3 13 39 2 3 3 2" xfId="21321"/>
    <cellStyle name="Обычный 3 13 39 2 3 3 2 2" xfId="21322"/>
    <cellStyle name="Обычный 3 13 39 2 3 3 3" xfId="21323"/>
    <cellStyle name="Обычный 3 13 39 2 3 4" xfId="21324"/>
    <cellStyle name="Обычный 3 13 39 2 3 4 2" xfId="21325"/>
    <cellStyle name="Обычный 3 13 39 2 3 5" xfId="21326"/>
    <cellStyle name="Обычный 3 13 39 2 4" xfId="21327"/>
    <cellStyle name="Обычный 3 13 39 2 4 2" xfId="21328"/>
    <cellStyle name="Обычный 3 13 39 2 4 2 2" xfId="21329"/>
    <cellStyle name="Обычный 3 13 39 2 4 2 2 2" xfId="21330"/>
    <cellStyle name="Обычный 3 13 39 2 4 2 3" xfId="21331"/>
    <cellStyle name="Обычный 3 13 39 2 4 3" xfId="21332"/>
    <cellStyle name="Обычный 3 13 39 2 4 3 2" xfId="21333"/>
    <cellStyle name="Обычный 3 13 39 2 4 4" xfId="21334"/>
    <cellStyle name="Обычный 3 13 39 2 5" xfId="21335"/>
    <cellStyle name="Обычный 3 13 39 2 5 2" xfId="21336"/>
    <cellStyle name="Обычный 3 13 39 2 5 2 2" xfId="21337"/>
    <cellStyle name="Обычный 3 13 39 2 5 3" xfId="21338"/>
    <cellStyle name="Обычный 3 13 39 2 6" xfId="21339"/>
    <cellStyle name="Обычный 3 13 39 2 6 2" xfId="21340"/>
    <cellStyle name="Обычный 3 13 39 2 7" xfId="21341"/>
    <cellStyle name="Обычный 3 13 39 3" xfId="21342"/>
    <cellStyle name="Обычный 3 13 39 3 2" xfId="21343"/>
    <cellStyle name="Обычный 3 13 39 3 2 2" xfId="21344"/>
    <cellStyle name="Обычный 3 13 39 3 2 2 2" xfId="21345"/>
    <cellStyle name="Обычный 3 13 39 3 2 2 2 2" xfId="21346"/>
    <cellStyle name="Обычный 3 13 39 3 2 2 3" xfId="21347"/>
    <cellStyle name="Обычный 3 13 39 3 2 3" xfId="21348"/>
    <cellStyle name="Обычный 3 13 39 3 2 3 2" xfId="21349"/>
    <cellStyle name="Обычный 3 13 39 3 2 4" xfId="21350"/>
    <cellStyle name="Обычный 3 13 39 3 3" xfId="21351"/>
    <cellStyle name="Обычный 3 13 39 3 3 2" xfId="21352"/>
    <cellStyle name="Обычный 3 13 39 3 3 2 2" xfId="21353"/>
    <cellStyle name="Обычный 3 13 39 3 3 3" xfId="21354"/>
    <cellStyle name="Обычный 3 13 39 3 4" xfId="21355"/>
    <cellStyle name="Обычный 3 13 39 3 4 2" xfId="21356"/>
    <cellStyle name="Обычный 3 13 39 3 5" xfId="21357"/>
    <cellStyle name="Обычный 3 13 39 4" xfId="21358"/>
    <cellStyle name="Обычный 3 13 39 4 2" xfId="21359"/>
    <cellStyle name="Обычный 3 13 39 4 2 2" xfId="21360"/>
    <cellStyle name="Обычный 3 13 39 4 2 2 2" xfId="21361"/>
    <cellStyle name="Обычный 3 13 39 4 2 2 2 2" xfId="21362"/>
    <cellStyle name="Обычный 3 13 39 4 2 2 3" xfId="21363"/>
    <cellStyle name="Обычный 3 13 39 4 2 3" xfId="21364"/>
    <cellStyle name="Обычный 3 13 39 4 2 3 2" xfId="21365"/>
    <cellStyle name="Обычный 3 13 39 4 2 4" xfId="21366"/>
    <cellStyle name="Обычный 3 13 39 4 3" xfId="21367"/>
    <cellStyle name="Обычный 3 13 39 4 3 2" xfId="21368"/>
    <cellStyle name="Обычный 3 13 39 4 3 2 2" xfId="21369"/>
    <cellStyle name="Обычный 3 13 39 4 3 3" xfId="21370"/>
    <cellStyle name="Обычный 3 13 39 4 4" xfId="21371"/>
    <cellStyle name="Обычный 3 13 39 4 4 2" xfId="21372"/>
    <cellStyle name="Обычный 3 13 39 4 5" xfId="21373"/>
    <cellStyle name="Обычный 3 13 39 5" xfId="21374"/>
    <cellStyle name="Обычный 3 13 39 5 2" xfId="21375"/>
    <cellStyle name="Обычный 3 13 39 5 2 2" xfId="21376"/>
    <cellStyle name="Обычный 3 13 39 5 2 2 2" xfId="21377"/>
    <cellStyle name="Обычный 3 13 39 5 2 3" xfId="21378"/>
    <cellStyle name="Обычный 3 13 39 5 3" xfId="21379"/>
    <cellStyle name="Обычный 3 13 39 5 3 2" xfId="21380"/>
    <cellStyle name="Обычный 3 13 39 5 4" xfId="21381"/>
    <cellStyle name="Обычный 3 13 39 6" xfId="21382"/>
    <cellStyle name="Обычный 3 13 39 6 2" xfId="21383"/>
    <cellStyle name="Обычный 3 13 39 6 2 2" xfId="21384"/>
    <cellStyle name="Обычный 3 13 39 6 3" xfId="21385"/>
    <cellStyle name="Обычный 3 13 39 7" xfId="21386"/>
    <cellStyle name="Обычный 3 13 39 7 2" xfId="21387"/>
    <cellStyle name="Обычный 3 13 39 8" xfId="21388"/>
    <cellStyle name="Обычный 3 13 4" xfId="21389"/>
    <cellStyle name="Обычный 3 13 4 2" xfId="21390"/>
    <cellStyle name="Обычный 3 13 4 2 2" xfId="21391"/>
    <cellStyle name="Обычный 3 13 4 2 2 2" xfId="21392"/>
    <cellStyle name="Обычный 3 13 4 2 2 2 2" xfId="21393"/>
    <cellStyle name="Обычный 3 13 4 2 2 2 2 2" xfId="21394"/>
    <cellStyle name="Обычный 3 13 4 2 2 2 2 2 2" xfId="21395"/>
    <cellStyle name="Обычный 3 13 4 2 2 2 2 3" xfId="21396"/>
    <cellStyle name="Обычный 3 13 4 2 2 2 3" xfId="21397"/>
    <cellStyle name="Обычный 3 13 4 2 2 2 3 2" xfId="21398"/>
    <cellStyle name="Обычный 3 13 4 2 2 2 4" xfId="21399"/>
    <cellStyle name="Обычный 3 13 4 2 2 3" xfId="21400"/>
    <cellStyle name="Обычный 3 13 4 2 2 3 2" xfId="21401"/>
    <cellStyle name="Обычный 3 13 4 2 2 3 2 2" xfId="21402"/>
    <cellStyle name="Обычный 3 13 4 2 2 3 3" xfId="21403"/>
    <cellStyle name="Обычный 3 13 4 2 2 4" xfId="21404"/>
    <cellStyle name="Обычный 3 13 4 2 2 4 2" xfId="21405"/>
    <cellStyle name="Обычный 3 13 4 2 2 5" xfId="21406"/>
    <cellStyle name="Обычный 3 13 4 2 3" xfId="21407"/>
    <cellStyle name="Обычный 3 13 4 2 3 2" xfId="21408"/>
    <cellStyle name="Обычный 3 13 4 2 3 2 2" xfId="21409"/>
    <cellStyle name="Обычный 3 13 4 2 3 2 2 2" xfId="21410"/>
    <cellStyle name="Обычный 3 13 4 2 3 2 2 2 2" xfId="21411"/>
    <cellStyle name="Обычный 3 13 4 2 3 2 2 3" xfId="21412"/>
    <cellStyle name="Обычный 3 13 4 2 3 2 3" xfId="21413"/>
    <cellStyle name="Обычный 3 13 4 2 3 2 3 2" xfId="21414"/>
    <cellStyle name="Обычный 3 13 4 2 3 2 4" xfId="21415"/>
    <cellStyle name="Обычный 3 13 4 2 3 3" xfId="21416"/>
    <cellStyle name="Обычный 3 13 4 2 3 3 2" xfId="21417"/>
    <cellStyle name="Обычный 3 13 4 2 3 3 2 2" xfId="21418"/>
    <cellStyle name="Обычный 3 13 4 2 3 3 3" xfId="21419"/>
    <cellStyle name="Обычный 3 13 4 2 3 4" xfId="21420"/>
    <cellStyle name="Обычный 3 13 4 2 3 4 2" xfId="21421"/>
    <cellStyle name="Обычный 3 13 4 2 3 5" xfId="21422"/>
    <cellStyle name="Обычный 3 13 4 2 4" xfId="21423"/>
    <cellStyle name="Обычный 3 13 4 2 4 2" xfId="21424"/>
    <cellStyle name="Обычный 3 13 4 2 4 2 2" xfId="21425"/>
    <cellStyle name="Обычный 3 13 4 2 4 2 2 2" xfId="21426"/>
    <cellStyle name="Обычный 3 13 4 2 4 2 3" xfId="21427"/>
    <cellStyle name="Обычный 3 13 4 2 4 3" xfId="21428"/>
    <cellStyle name="Обычный 3 13 4 2 4 3 2" xfId="21429"/>
    <cellStyle name="Обычный 3 13 4 2 4 4" xfId="21430"/>
    <cellStyle name="Обычный 3 13 4 2 5" xfId="21431"/>
    <cellStyle name="Обычный 3 13 4 2 5 2" xfId="21432"/>
    <cellStyle name="Обычный 3 13 4 2 5 2 2" xfId="21433"/>
    <cellStyle name="Обычный 3 13 4 2 5 3" xfId="21434"/>
    <cellStyle name="Обычный 3 13 4 2 6" xfId="21435"/>
    <cellStyle name="Обычный 3 13 4 2 6 2" xfId="21436"/>
    <cellStyle name="Обычный 3 13 4 2 7" xfId="21437"/>
    <cellStyle name="Обычный 3 13 4 3" xfId="21438"/>
    <cellStyle name="Обычный 3 13 4 3 2" xfId="21439"/>
    <cellStyle name="Обычный 3 13 4 3 2 2" xfId="21440"/>
    <cellStyle name="Обычный 3 13 4 3 2 2 2" xfId="21441"/>
    <cellStyle name="Обычный 3 13 4 3 2 2 2 2" xfId="21442"/>
    <cellStyle name="Обычный 3 13 4 3 2 2 3" xfId="21443"/>
    <cellStyle name="Обычный 3 13 4 3 2 3" xfId="21444"/>
    <cellStyle name="Обычный 3 13 4 3 2 3 2" xfId="21445"/>
    <cellStyle name="Обычный 3 13 4 3 2 4" xfId="21446"/>
    <cellStyle name="Обычный 3 13 4 3 3" xfId="21447"/>
    <cellStyle name="Обычный 3 13 4 3 3 2" xfId="21448"/>
    <cellStyle name="Обычный 3 13 4 3 3 2 2" xfId="21449"/>
    <cellStyle name="Обычный 3 13 4 3 3 3" xfId="21450"/>
    <cellStyle name="Обычный 3 13 4 3 4" xfId="21451"/>
    <cellStyle name="Обычный 3 13 4 3 4 2" xfId="21452"/>
    <cellStyle name="Обычный 3 13 4 3 5" xfId="21453"/>
    <cellStyle name="Обычный 3 13 4 4" xfId="21454"/>
    <cellStyle name="Обычный 3 13 4 4 2" xfId="21455"/>
    <cellStyle name="Обычный 3 13 4 4 2 2" xfId="21456"/>
    <cellStyle name="Обычный 3 13 4 4 2 2 2" xfId="21457"/>
    <cellStyle name="Обычный 3 13 4 4 2 2 2 2" xfId="21458"/>
    <cellStyle name="Обычный 3 13 4 4 2 2 3" xfId="21459"/>
    <cellStyle name="Обычный 3 13 4 4 2 3" xfId="21460"/>
    <cellStyle name="Обычный 3 13 4 4 2 3 2" xfId="21461"/>
    <cellStyle name="Обычный 3 13 4 4 2 4" xfId="21462"/>
    <cellStyle name="Обычный 3 13 4 4 3" xfId="21463"/>
    <cellStyle name="Обычный 3 13 4 4 3 2" xfId="21464"/>
    <cellStyle name="Обычный 3 13 4 4 3 2 2" xfId="21465"/>
    <cellStyle name="Обычный 3 13 4 4 3 3" xfId="21466"/>
    <cellStyle name="Обычный 3 13 4 4 4" xfId="21467"/>
    <cellStyle name="Обычный 3 13 4 4 4 2" xfId="21468"/>
    <cellStyle name="Обычный 3 13 4 4 5" xfId="21469"/>
    <cellStyle name="Обычный 3 13 4 5" xfId="21470"/>
    <cellStyle name="Обычный 3 13 4 5 2" xfId="21471"/>
    <cellStyle name="Обычный 3 13 4 5 2 2" xfId="21472"/>
    <cellStyle name="Обычный 3 13 4 5 2 2 2" xfId="21473"/>
    <cellStyle name="Обычный 3 13 4 5 2 3" xfId="21474"/>
    <cellStyle name="Обычный 3 13 4 5 3" xfId="21475"/>
    <cellStyle name="Обычный 3 13 4 5 3 2" xfId="21476"/>
    <cellStyle name="Обычный 3 13 4 5 4" xfId="21477"/>
    <cellStyle name="Обычный 3 13 4 6" xfId="21478"/>
    <cellStyle name="Обычный 3 13 4 6 2" xfId="21479"/>
    <cellStyle name="Обычный 3 13 4 6 2 2" xfId="21480"/>
    <cellStyle name="Обычный 3 13 4 6 3" xfId="21481"/>
    <cellStyle name="Обычный 3 13 4 7" xfId="21482"/>
    <cellStyle name="Обычный 3 13 4 7 2" xfId="21483"/>
    <cellStyle name="Обычный 3 13 4 8" xfId="21484"/>
    <cellStyle name="Обычный 3 13 40" xfId="21485"/>
    <cellStyle name="Обычный 3 13 40 2" xfId="21486"/>
    <cellStyle name="Обычный 3 13 40 2 2" xfId="21487"/>
    <cellStyle name="Обычный 3 13 40 2 2 2" xfId="21488"/>
    <cellStyle name="Обычный 3 13 40 2 2 2 2" xfId="21489"/>
    <cellStyle name="Обычный 3 13 40 2 2 2 2 2" xfId="21490"/>
    <cellStyle name="Обычный 3 13 40 2 2 2 2 2 2" xfId="21491"/>
    <cellStyle name="Обычный 3 13 40 2 2 2 2 3" xfId="21492"/>
    <cellStyle name="Обычный 3 13 40 2 2 2 3" xfId="21493"/>
    <cellStyle name="Обычный 3 13 40 2 2 2 3 2" xfId="21494"/>
    <cellStyle name="Обычный 3 13 40 2 2 2 4" xfId="21495"/>
    <cellStyle name="Обычный 3 13 40 2 2 3" xfId="21496"/>
    <cellStyle name="Обычный 3 13 40 2 2 3 2" xfId="21497"/>
    <cellStyle name="Обычный 3 13 40 2 2 3 2 2" xfId="21498"/>
    <cellStyle name="Обычный 3 13 40 2 2 3 3" xfId="21499"/>
    <cellStyle name="Обычный 3 13 40 2 2 4" xfId="21500"/>
    <cellStyle name="Обычный 3 13 40 2 2 4 2" xfId="21501"/>
    <cellStyle name="Обычный 3 13 40 2 2 5" xfId="21502"/>
    <cellStyle name="Обычный 3 13 40 2 3" xfId="21503"/>
    <cellStyle name="Обычный 3 13 40 2 3 2" xfId="21504"/>
    <cellStyle name="Обычный 3 13 40 2 3 2 2" xfId="21505"/>
    <cellStyle name="Обычный 3 13 40 2 3 2 2 2" xfId="21506"/>
    <cellStyle name="Обычный 3 13 40 2 3 2 2 2 2" xfId="21507"/>
    <cellStyle name="Обычный 3 13 40 2 3 2 2 3" xfId="21508"/>
    <cellStyle name="Обычный 3 13 40 2 3 2 3" xfId="21509"/>
    <cellStyle name="Обычный 3 13 40 2 3 2 3 2" xfId="21510"/>
    <cellStyle name="Обычный 3 13 40 2 3 2 4" xfId="21511"/>
    <cellStyle name="Обычный 3 13 40 2 3 3" xfId="21512"/>
    <cellStyle name="Обычный 3 13 40 2 3 3 2" xfId="21513"/>
    <cellStyle name="Обычный 3 13 40 2 3 3 2 2" xfId="21514"/>
    <cellStyle name="Обычный 3 13 40 2 3 3 3" xfId="21515"/>
    <cellStyle name="Обычный 3 13 40 2 3 4" xfId="21516"/>
    <cellStyle name="Обычный 3 13 40 2 3 4 2" xfId="21517"/>
    <cellStyle name="Обычный 3 13 40 2 3 5" xfId="21518"/>
    <cellStyle name="Обычный 3 13 40 2 4" xfId="21519"/>
    <cellStyle name="Обычный 3 13 40 2 4 2" xfId="21520"/>
    <cellStyle name="Обычный 3 13 40 2 4 2 2" xfId="21521"/>
    <cellStyle name="Обычный 3 13 40 2 4 2 2 2" xfId="21522"/>
    <cellStyle name="Обычный 3 13 40 2 4 2 3" xfId="21523"/>
    <cellStyle name="Обычный 3 13 40 2 4 3" xfId="21524"/>
    <cellStyle name="Обычный 3 13 40 2 4 3 2" xfId="21525"/>
    <cellStyle name="Обычный 3 13 40 2 4 4" xfId="21526"/>
    <cellStyle name="Обычный 3 13 40 2 5" xfId="21527"/>
    <cellStyle name="Обычный 3 13 40 2 5 2" xfId="21528"/>
    <cellStyle name="Обычный 3 13 40 2 5 2 2" xfId="21529"/>
    <cellStyle name="Обычный 3 13 40 2 5 3" xfId="21530"/>
    <cellStyle name="Обычный 3 13 40 2 6" xfId="21531"/>
    <cellStyle name="Обычный 3 13 40 2 6 2" xfId="21532"/>
    <cellStyle name="Обычный 3 13 40 2 7" xfId="21533"/>
    <cellStyle name="Обычный 3 13 40 3" xfId="21534"/>
    <cellStyle name="Обычный 3 13 40 3 2" xfId="21535"/>
    <cellStyle name="Обычный 3 13 40 3 2 2" xfId="21536"/>
    <cellStyle name="Обычный 3 13 40 3 2 2 2" xfId="21537"/>
    <cellStyle name="Обычный 3 13 40 3 2 2 2 2" xfId="21538"/>
    <cellStyle name="Обычный 3 13 40 3 2 2 3" xfId="21539"/>
    <cellStyle name="Обычный 3 13 40 3 2 3" xfId="21540"/>
    <cellStyle name="Обычный 3 13 40 3 2 3 2" xfId="21541"/>
    <cellStyle name="Обычный 3 13 40 3 2 4" xfId="21542"/>
    <cellStyle name="Обычный 3 13 40 3 3" xfId="21543"/>
    <cellStyle name="Обычный 3 13 40 3 3 2" xfId="21544"/>
    <cellStyle name="Обычный 3 13 40 3 3 2 2" xfId="21545"/>
    <cellStyle name="Обычный 3 13 40 3 3 3" xfId="21546"/>
    <cellStyle name="Обычный 3 13 40 3 4" xfId="21547"/>
    <cellStyle name="Обычный 3 13 40 3 4 2" xfId="21548"/>
    <cellStyle name="Обычный 3 13 40 3 5" xfId="21549"/>
    <cellStyle name="Обычный 3 13 40 4" xfId="21550"/>
    <cellStyle name="Обычный 3 13 40 4 2" xfId="21551"/>
    <cellStyle name="Обычный 3 13 40 4 2 2" xfId="21552"/>
    <cellStyle name="Обычный 3 13 40 4 2 2 2" xfId="21553"/>
    <cellStyle name="Обычный 3 13 40 4 2 2 2 2" xfId="21554"/>
    <cellStyle name="Обычный 3 13 40 4 2 2 3" xfId="21555"/>
    <cellStyle name="Обычный 3 13 40 4 2 3" xfId="21556"/>
    <cellStyle name="Обычный 3 13 40 4 2 3 2" xfId="21557"/>
    <cellStyle name="Обычный 3 13 40 4 2 4" xfId="21558"/>
    <cellStyle name="Обычный 3 13 40 4 3" xfId="21559"/>
    <cellStyle name="Обычный 3 13 40 4 3 2" xfId="21560"/>
    <cellStyle name="Обычный 3 13 40 4 3 2 2" xfId="21561"/>
    <cellStyle name="Обычный 3 13 40 4 3 3" xfId="21562"/>
    <cellStyle name="Обычный 3 13 40 4 4" xfId="21563"/>
    <cellStyle name="Обычный 3 13 40 4 4 2" xfId="21564"/>
    <cellStyle name="Обычный 3 13 40 4 5" xfId="21565"/>
    <cellStyle name="Обычный 3 13 40 5" xfId="21566"/>
    <cellStyle name="Обычный 3 13 40 5 2" xfId="21567"/>
    <cellStyle name="Обычный 3 13 40 5 2 2" xfId="21568"/>
    <cellStyle name="Обычный 3 13 40 5 2 2 2" xfId="21569"/>
    <cellStyle name="Обычный 3 13 40 5 2 3" xfId="21570"/>
    <cellStyle name="Обычный 3 13 40 5 3" xfId="21571"/>
    <cellStyle name="Обычный 3 13 40 5 3 2" xfId="21572"/>
    <cellStyle name="Обычный 3 13 40 5 4" xfId="21573"/>
    <cellStyle name="Обычный 3 13 40 6" xfId="21574"/>
    <cellStyle name="Обычный 3 13 40 6 2" xfId="21575"/>
    <cellStyle name="Обычный 3 13 40 6 2 2" xfId="21576"/>
    <cellStyle name="Обычный 3 13 40 6 3" xfId="21577"/>
    <cellStyle name="Обычный 3 13 40 7" xfId="21578"/>
    <cellStyle name="Обычный 3 13 40 7 2" xfId="21579"/>
    <cellStyle name="Обычный 3 13 40 8" xfId="21580"/>
    <cellStyle name="Обычный 3 13 41" xfId="21581"/>
    <cellStyle name="Обычный 3 13 41 2" xfId="21582"/>
    <cellStyle name="Обычный 3 13 41 2 2" xfId="21583"/>
    <cellStyle name="Обычный 3 13 41 2 2 2" xfId="21584"/>
    <cellStyle name="Обычный 3 13 41 2 2 2 2" xfId="21585"/>
    <cellStyle name="Обычный 3 13 41 2 2 2 2 2" xfId="21586"/>
    <cellStyle name="Обычный 3 13 41 2 2 2 2 2 2" xfId="21587"/>
    <cellStyle name="Обычный 3 13 41 2 2 2 2 3" xfId="21588"/>
    <cellStyle name="Обычный 3 13 41 2 2 2 3" xfId="21589"/>
    <cellStyle name="Обычный 3 13 41 2 2 2 3 2" xfId="21590"/>
    <cellStyle name="Обычный 3 13 41 2 2 2 4" xfId="21591"/>
    <cellStyle name="Обычный 3 13 41 2 2 3" xfId="21592"/>
    <cellStyle name="Обычный 3 13 41 2 2 3 2" xfId="21593"/>
    <cellStyle name="Обычный 3 13 41 2 2 3 2 2" xfId="21594"/>
    <cellStyle name="Обычный 3 13 41 2 2 3 3" xfId="21595"/>
    <cellStyle name="Обычный 3 13 41 2 2 4" xfId="21596"/>
    <cellStyle name="Обычный 3 13 41 2 2 4 2" xfId="21597"/>
    <cellStyle name="Обычный 3 13 41 2 2 5" xfId="21598"/>
    <cellStyle name="Обычный 3 13 41 2 3" xfId="21599"/>
    <cellStyle name="Обычный 3 13 41 2 3 2" xfId="21600"/>
    <cellStyle name="Обычный 3 13 41 2 3 2 2" xfId="21601"/>
    <cellStyle name="Обычный 3 13 41 2 3 2 2 2" xfId="21602"/>
    <cellStyle name="Обычный 3 13 41 2 3 2 2 2 2" xfId="21603"/>
    <cellStyle name="Обычный 3 13 41 2 3 2 2 3" xfId="21604"/>
    <cellStyle name="Обычный 3 13 41 2 3 2 3" xfId="21605"/>
    <cellStyle name="Обычный 3 13 41 2 3 2 3 2" xfId="21606"/>
    <cellStyle name="Обычный 3 13 41 2 3 2 4" xfId="21607"/>
    <cellStyle name="Обычный 3 13 41 2 3 3" xfId="21608"/>
    <cellStyle name="Обычный 3 13 41 2 3 3 2" xfId="21609"/>
    <cellStyle name="Обычный 3 13 41 2 3 3 2 2" xfId="21610"/>
    <cellStyle name="Обычный 3 13 41 2 3 3 3" xfId="21611"/>
    <cellStyle name="Обычный 3 13 41 2 3 4" xfId="21612"/>
    <cellStyle name="Обычный 3 13 41 2 3 4 2" xfId="21613"/>
    <cellStyle name="Обычный 3 13 41 2 3 5" xfId="21614"/>
    <cellStyle name="Обычный 3 13 41 2 4" xfId="21615"/>
    <cellStyle name="Обычный 3 13 41 2 4 2" xfId="21616"/>
    <cellStyle name="Обычный 3 13 41 2 4 2 2" xfId="21617"/>
    <cellStyle name="Обычный 3 13 41 2 4 2 2 2" xfId="21618"/>
    <cellStyle name="Обычный 3 13 41 2 4 2 3" xfId="21619"/>
    <cellStyle name="Обычный 3 13 41 2 4 3" xfId="21620"/>
    <cellStyle name="Обычный 3 13 41 2 4 3 2" xfId="21621"/>
    <cellStyle name="Обычный 3 13 41 2 4 4" xfId="21622"/>
    <cellStyle name="Обычный 3 13 41 2 5" xfId="21623"/>
    <cellStyle name="Обычный 3 13 41 2 5 2" xfId="21624"/>
    <cellStyle name="Обычный 3 13 41 2 5 2 2" xfId="21625"/>
    <cellStyle name="Обычный 3 13 41 2 5 3" xfId="21626"/>
    <cellStyle name="Обычный 3 13 41 2 6" xfId="21627"/>
    <cellStyle name="Обычный 3 13 41 2 6 2" xfId="21628"/>
    <cellStyle name="Обычный 3 13 41 2 7" xfId="21629"/>
    <cellStyle name="Обычный 3 13 41 3" xfId="21630"/>
    <cellStyle name="Обычный 3 13 41 3 2" xfId="21631"/>
    <cellStyle name="Обычный 3 13 41 3 2 2" xfId="21632"/>
    <cellStyle name="Обычный 3 13 41 3 2 2 2" xfId="21633"/>
    <cellStyle name="Обычный 3 13 41 3 2 2 2 2" xfId="21634"/>
    <cellStyle name="Обычный 3 13 41 3 2 2 3" xfId="21635"/>
    <cellStyle name="Обычный 3 13 41 3 2 3" xfId="21636"/>
    <cellStyle name="Обычный 3 13 41 3 2 3 2" xfId="21637"/>
    <cellStyle name="Обычный 3 13 41 3 2 4" xfId="21638"/>
    <cellStyle name="Обычный 3 13 41 3 3" xfId="21639"/>
    <cellStyle name="Обычный 3 13 41 3 3 2" xfId="21640"/>
    <cellStyle name="Обычный 3 13 41 3 3 2 2" xfId="21641"/>
    <cellStyle name="Обычный 3 13 41 3 3 3" xfId="21642"/>
    <cellStyle name="Обычный 3 13 41 3 4" xfId="21643"/>
    <cellStyle name="Обычный 3 13 41 3 4 2" xfId="21644"/>
    <cellStyle name="Обычный 3 13 41 3 5" xfId="21645"/>
    <cellStyle name="Обычный 3 13 41 4" xfId="21646"/>
    <cellStyle name="Обычный 3 13 41 4 2" xfId="21647"/>
    <cellStyle name="Обычный 3 13 41 4 2 2" xfId="21648"/>
    <cellStyle name="Обычный 3 13 41 4 2 2 2" xfId="21649"/>
    <cellStyle name="Обычный 3 13 41 4 2 2 2 2" xfId="21650"/>
    <cellStyle name="Обычный 3 13 41 4 2 2 3" xfId="21651"/>
    <cellStyle name="Обычный 3 13 41 4 2 3" xfId="21652"/>
    <cellStyle name="Обычный 3 13 41 4 2 3 2" xfId="21653"/>
    <cellStyle name="Обычный 3 13 41 4 2 4" xfId="21654"/>
    <cellStyle name="Обычный 3 13 41 4 3" xfId="21655"/>
    <cellStyle name="Обычный 3 13 41 4 3 2" xfId="21656"/>
    <cellStyle name="Обычный 3 13 41 4 3 2 2" xfId="21657"/>
    <cellStyle name="Обычный 3 13 41 4 3 3" xfId="21658"/>
    <cellStyle name="Обычный 3 13 41 4 4" xfId="21659"/>
    <cellStyle name="Обычный 3 13 41 4 4 2" xfId="21660"/>
    <cellStyle name="Обычный 3 13 41 4 5" xfId="21661"/>
    <cellStyle name="Обычный 3 13 41 5" xfId="21662"/>
    <cellStyle name="Обычный 3 13 41 5 2" xfId="21663"/>
    <cellStyle name="Обычный 3 13 41 5 2 2" xfId="21664"/>
    <cellStyle name="Обычный 3 13 41 5 2 2 2" xfId="21665"/>
    <cellStyle name="Обычный 3 13 41 5 2 3" xfId="21666"/>
    <cellStyle name="Обычный 3 13 41 5 3" xfId="21667"/>
    <cellStyle name="Обычный 3 13 41 5 3 2" xfId="21668"/>
    <cellStyle name="Обычный 3 13 41 5 4" xfId="21669"/>
    <cellStyle name="Обычный 3 13 41 6" xfId="21670"/>
    <cellStyle name="Обычный 3 13 41 6 2" xfId="21671"/>
    <cellStyle name="Обычный 3 13 41 6 2 2" xfId="21672"/>
    <cellStyle name="Обычный 3 13 41 6 3" xfId="21673"/>
    <cellStyle name="Обычный 3 13 41 7" xfId="21674"/>
    <cellStyle name="Обычный 3 13 41 7 2" xfId="21675"/>
    <cellStyle name="Обычный 3 13 41 8" xfId="21676"/>
    <cellStyle name="Обычный 3 13 42" xfId="21677"/>
    <cellStyle name="Обычный 3 13 42 2" xfId="21678"/>
    <cellStyle name="Обычный 3 13 42 2 2" xfId="21679"/>
    <cellStyle name="Обычный 3 13 42 2 2 2" xfId="21680"/>
    <cellStyle name="Обычный 3 13 42 2 2 2 2" xfId="21681"/>
    <cellStyle name="Обычный 3 13 42 2 2 2 2 2" xfId="21682"/>
    <cellStyle name="Обычный 3 13 42 2 2 2 2 2 2" xfId="21683"/>
    <cellStyle name="Обычный 3 13 42 2 2 2 2 3" xfId="21684"/>
    <cellStyle name="Обычный 3 13 42 2 2 2 3" xfId="21685"/>
    <cellStyle name="Обычный 3 13 42 2 2 2 3 2" xfId="21686"/>
    <cellStyle name="Обычный 3 13 42 2 2 2 4" xfId="21687"/>
    <cellStyle name="Обычный 3 13 42 2 2 3" xfId="21688"/>
    <cellStyle name="Обычный 3 13 42 2 2 3 2" xfId="21689"/>
    <cellStyle name="Обычный 3 13 42 2 2 3 2 2" xfId="21690"/>
    <cellStyle name="Обычный 3 13 42 2 2 3 3" xfId="21691"/>
    <cellStyle name="Обычный 3 13 42 2 2 4" xfId="21692"/>
    <cellStyle name="Обычный 3 13 42 2 2 4 2" xfId="21693"/>
    <cellStyle name="Обычный 3 13 42 2 2 5" xfId="21694"/>
    <cellStyle name="Обычный 3 13 42 2 3" xfId="21695"/>
    <cellStyle name="Обычный 3 13 42 2 3 2" xfId="21696"/>
    <cellStyle name="Обычный 3 13 42 2 3 2 2" xfId="21697"/>
    <cellStyle name="Обычный 3 13 42 2 3 2 2 2" xfId="21698"/>
    <cellStyle name="Обычный 3 13 42 2 3 2 2 2 2" xfId="21699"/>
    <cellStyle name="Обычный 3 13 42 2 3 2 2 3" xfId="21700"/>
    <cellStyle name="Обычный 3 13 42 2 3 2 3" xfId="21701"/>
    <cellStyle name="Обычный 3 13 42 2 3 2 3 2" xfId="21702"/>
    <cellStyle name="Обычный 3 13 42 2 3 2 4" xfId="21703"/>
    <cellStyle name="Обычный 3 13 42 2 3 3" xfId="21704"/>
    <cellStyle name="Обычный 3 13 42 2 3 3 2" xfId="21705"/>
    <cellStyle name="Обычный 3 13 42 2 3 3 2 2" xfId="21706"/>
    <cellStyle name="Обычный 3 13 42 2 3 3 3" xfId="21707"/>
    <cellStyle name="Обычный 3 13 42 2 3 4" xfId="21708"/>
    <cellStyle name="Обычный 3 13 42 2 3 4 2" xfId="21709"/>
    <cellStyle name="Обычный 3 13 42 2 3 5" xfId="21710"/>
    <cellStyle name="Обычный 3 13 42 2 4" xfId="21711"/>
    <cellStyle name="Обычный 3 13 42 2 4 2" xfId="21712"/>
    <cellStyle name="Обычный 3 13 42 2 4 2 2" xfId="21713"/>
    <cellStyle name="Обычный 3 13 42 2 4 2 2 2" xfId="21714"/>
    <cellStyle name="Обычный 3 13 42 2 4 2 3" xfId="21715"/>
    <cellStyle name="Обычный 3 13 42 2 4 3" xfId="21716"/>
    <cellStyle name="Обычный 3 13 42 2 4 3 2" xfId="21717"/>
    <cellStyle name="Обычный 3 13 42 2 4 4" xfId="21718"/>
    <cellStyle name="Обычный 3 13 42 2 5" xfId="21719"/>
    <cellStyle name="Обычный 3 13 42 2 5 2" xfId="21720"/>
    <cellStyle name="Обычный 3 13 42 2 5 2 2" xfId="21721"/>
    <cellStyle name="Обычный 3 13 42 2 5 3" xfId="21722"/>
    <cellStyle name="Обычный 3 13 42 2 6" xfId="21723"/>
    <cellStyle name="Обычный 3 13 42 2 6 2" xfId="21724"/>
    <cellStyle name="Обычный 3 13 42 2 7" xfId="21725"/>
    <cellStyle name="Обычный 3 13 42 3" xfId="21726"/>
    <cellStyle name="Обычный 3 13 42 3 2" xfId="21727"/>
    <cellStyle name="Обычный 3 13 42 3 2 2" xfId="21728"/>
    <cellStyle name="Обычный 3 13 42 3 2 2 2" xfId="21729"/>
    <cellStyle name="Обычный 3 13 42 3 2 2 2 2" xfId="21730"/>
    <cellStyle name="Обычный 3 13 42 3 2 2 3" xfId="21731"/>
    <cellStyle name="Обычный 3 13 42 3 2 3" xfId="21732"/>
    <cellStyle name="Обычный 3 13 42 3 2 3 2" xfId="21733"/>
    <cellStyle name="Обычный 3 13 42 3 2 4" xfId="21734"/>
    <cellStyle name="Обычный 3 13 42 3 3" xfId="21735"/>
    <cellStyle name="Обычный 3 13 42 3 3 2" xfId="21736"/>
    <cellStyle name="Обычный 3 13 42 3 3 2 2" xfId="21737"/>
    <cellStyle name="Обычный 3 13 42 3 3 3" xfId="21738"/>
    <cellStyle name="Обычный 3 13 42 3 4" xfId="21739"/>
    <cellStyle name="Обычный 3 13 42 3 4 2" xfId="21740"/>
    <cellStyle name="Обычный 3 13 42 3 5" xfId="21741"/>
    <cellStyle name="Обычный 3 13 42 4" xfId="21742"/>
    <cellStyle name="Обычный 3 13 42 4 2" xfId="21743"/>
    <cellStyle name="Обычный 3 13 42 4 2 2" xfId="21744"/>
    <cellStyle name="Обычный 3 13 42 4 2 2 2" xfId="21745"/>
    <cellStyle name="Обычный 3 13 42 4 2 2 2 2" xfId="21746"/>
    <cellStyle name="Обычный 3 13 42 4 2 2 3" xfId="21747"/>
    <cellStyle name="Обычный 3 13 42 4 2 3" xfId="21748"/>
    <cellStyle name="Обычный 3 13 42 4 2 3 2" xfId="21749"/>
    <cellStyle name="Обычный 3 13 42 4 2 4" xfId="21750"/>
    <cellStyle name="Обычный 3 13 42 4 3" xfId="21751"/>
    <cellStyle name="Обычный 3 13 42 4 3 2" xfId="21752"/>
    <cellStyle name="Обычный 3 13 42 4 3 2 2" xfId="21753"/>
    <cellStyle name="Обычный 3 13 42 4 3 3" xfId="21754"/>
    <cellStyle name="Обычный 3 13 42 4 4" xfId="21755"/>
    <cellStyle name="Обычный 3 13 42 4 4 2" xfId="21756"/>
    <cellStyle name="Обычный 3 13 42 4 5" xfId="21757"/>
    <cellStyle name="Обычный 3 13 42 5" xfId="21758"/>
    <cellStyle name="Обычный 3 13 42 5 2" xfId="21759"/>
    <cellStyle name="Обычный 3 13 42 5 2 2" xfId="21760"/>
    <cellStyle name="Обычный 3 13 42 5 2 2 2" xfId="21761"/>
    <cellStyle name="Обычный 3 13 42 5 2 3" xfId="21762"/>
    <cellStyle name="Обычный 3 13 42 5 3" xfId="21763"/>
    <cellStyle name="Обычный 3 13 42 5 3 2" xfId="21764"/>
    <cellStyle name="Обычный 3 13 42 5 4" xfId="21765"/>
    <cellStyle name="Обычный 3 13 42 6" xfId="21766"/>
    <cellStyle name="Обычный 3 13 42 6 2" xfId="21767"/>
    <cellStyle name="Обычный 3 13 42 6 2 2" xfId="21768"/>
    <cellStyle name="Обычный 3 13 42 6 3" xfId="21769"/>
    <cellStyle name="Обычный 3 13 42 7" xfId="21770"/>
    <cellStyle name="Обычный 3 13 42 7 2" xfId="21771"/>
    <cellStyle name="Обычный 3 13 42 8" xfId="21772"/>
    <cellStyle name="Обычный 3 13 43" xfId="21773"/>
    <cellStyle name="Обычный 3 13 43 2" xfId="21774"/>
    <cellStyle name="Обычный 3 13 43 2 2" xfId="21775"/>
    <cellStyle name="Обычный 3 13 43 2 2 2" xfId="21776"/>
    <cellStyle name="Обычный 3 13 43 2 2 2 2" xfId="21777"/>
    <cellStyle name="Обычный 3 13 43 2 2 2 2 2" xfId="21778"/>
    <cellStyle name="Обычный 3 13 43 2 2 2 2 2 2" xfId="21779"/>
    <cellStyle name="Обычный 3 13 43 2 2 2 2 3" xfId="21780"/>
    <cellStyle name="Обычный 3 13 43 2 2 2 3" xfId="21781"/>
    <cellStyle name="Обычный 3 13 43 2 2 2 3 2" xfId="21782"/>
    <cellStyle name="Обычный 3 13 43 2 2 2 4" xfId="21783"/>
    <cellStyle name="Обычный 3 13 43 2 2 3" xfId="21784"/>
    <cellStyle name="Обычный 3 13 43 2 2 3 2" xfId="21785"/>
    <cellStyle name="Обычный 3 13 43 2 2 3 2 2" xfId="21786"/>
    <cellStyle name="Обычный 3 13 43 2 2 3 3" xfId="21787"/>
    <cellStyle name="Обычный 3 13 43 2 2 4" xfId="21788"/>
    <cellStyle name="Обычный 3 13 43 2 2 4 2" xfId="21789"/>
    <cellStyle name="Обычный 3 13 43 2 2 5" xfId="21790"/>
    <cellStyle name="Обычный 3 13 43 2 3" xfId="21791"/>
    <cellStyle name="Обычный 3 13 43 2 3 2" xfId="21792"/>
    <cellStyle name="Обычный 3 13 43 2 3 2 2" xfId="21793"/>
    <cellStyle name="Обычный 3 13 43 2 3 2 2 2" xfId="21794"/>
    <cellStyle name="Обычный 3 13 43 2 3 2 2 2 2" xfId="21795"/>
    <cellStyle name="Обычный 3 13 43 2 3 2 2 3" xfId="21796"/>
    <cellStyle name="Обычный 3 13 43 2 3 2 3" xfId="21797"/>
    <cellStyle name="Обычный 3 13 43 2 3 2 3 2" xfId="21798"/>
    <cellStyle name="Обычный 3 13 43 2 3 2 4" xfId="21799"/>
    <cellStyle name="Обычный 3 13 43 2 3 3" xfId="21800"/>
    <cellStyle name="Обычный 3 13 43 2 3 3 2" xfId="21801"/>
    <cellStyle name="Обычный 3 13 43 2 3 3 2 2" xfId="21802"/>
    <cellStyle name="Обычный 3 13 43 2 3 3 3" xfId="21803"/>
    <cellStyle name="Обычный 3 13 43 2 3 4" xfId="21804"/>
    <cellStyle name="Обычный 3 13 43 2 3 4 2" xfId="21805"/>
    <cellStyle name="Обычный 3 13 43 2 3 5" xfId="21806"/>
    <cellStyle name="Обычный 3 13 43 2 4" xfId="21807"/>
    <cellStyle name="Обычный 3 13 43 2 4 2" xfId="21808"/>
    <cellStyle name="Обычный 3 13 43 2 4 2 2" xfId="21809"/>
    <cellStyle name="Обычный 3 13 43 2 4 2 2 2" xfId="21810"/>
    <cellStyle name="Обычный 3 13 43 2 4 2 3" xfId="21811"/>
    <cellStyle name="Обычный 3 13 43 2 4 3" xfId="21812"/>
    <cellStyle name="Обычный 3 13 43 2 4 3 2" xfId="21813"/>
    <cellStyle name="Обычный 3 13 43 2 4 4" xfId="21814"/>
    <cellStyle name="Обычный 3 13 43 2 5" xfId="21815"/>
    <cellStyle name="Обычный 3 13 43 2 5 2" xfId="21816"/>
    <cellStyle name="Обычный 3 13 43 2 5 2 2" xfId="21817"/>
    <cellStyle name="Обычный 3 13 43 2 5 3" xfId="21818"/>
    <cellStyle name="Обычный 3 13 43 2 6" xfId="21819"/>
    <cellStyle name="Обычный 3 13 43 2 6 2" xfId="21820"/>
    <cellStyle name="Обычный 3 13 43 2 7" xfId="21821"/>
    <cellStyle name="Обычный 3 13 43 3" xfId="21822"/>
    <cellStyle name="Обычный 3 13 43 3 2" xfId="21823"/>
    <cellStyle name="Обычный 3 13 43 3 2 2" xfId="21824"/>
    <cellStyle name="Обычный 3 13 43 3 2 2 2" xfId="21825"/>
    <cellStyle name="Обычный 3 13 43 3 2 2 2 2" xfId="21826"/>
    <cellStyle name="Обычный 3 13 43 3 2 2 3" xfId="21827"/>
    <cellStyle name="Обычный 3 13 43 3 2 3" xfId="21828"/>
    <cellStyle name="Обычный 3 13 43 3 2 3 2" xfId="21829"/>
    <cellStyle name="Обычный 3 13 43 3 2 4" xfId="21830"/>
    <cellStyle name="Обычный 3 13 43 3 3" xfId="21831"/>
    <cellStyle name="Обычный 3 13 43 3 3 2" xfId="21832"/>
    <cellStyle name="Обычный 3 13 43 3 3 2 2" xfId="21833"/>
    <cellStyle name="Обычный 3 13 43 3 3 3" xfId="21834"/>
    <cellStyle name="Обычный 3 13 43 3 4" xfId="21835"/>
    <cellStyle name="Обычный 3 13 43 3 4 2" xfId="21836"/>
    <cellStyle name="Обычный 3 13 43 3 5" xfId="21837"/>
    <cellStyle name="Обычный 3 13 43 4" xfId="21838"/>
    <cellStyle name="Обычный 3 13 43 4 2" xfId="21839"/>
    <cellStyle name="Обычный 3 13 43 4 2 2" xfId="21840"/>
    <cellStyle name="Обычный 3 13 43 4 2 2 2" xfId="21841"/>
    <cellStyle name="Обычный 3 13 43 4 2 2 2 2" xfId="21842"/>
    <cellStyle name="Обычный 3 13 43 4 2 2 3" xfId="21843"/>
    <cellStyle name="Обычный 3 13 43 4 2 3" xfId="21844"/>
    <cellStyle name="Обычный 3 13 43 4 2 3 2" xfId="21845"/>
    <cellStyle name="Обычный 3 13 43 4 2 4" xfId="21846"/>
    <cellStyle name="Обычный 3 13 43 4 3" xfId="21847"/>
    <cellStyle name="Обычный 3 13 43 4 3 2" xfId="21848"/>
    <cellStyle name="Обычный 3 13 43 4 3 2 2" xfId="21849"/>
    <cellStyle name="Обычный 3 13 43 4 3 3" xfId="21850"/>
    <cellStyle name="Обычный 3 13 43 4 4" xfId="21851"/>
    <cellStyle name="Обычный 3 13 43 4 4 2" xfId="21852"/>
    <cellStyle name="Обычный 3 13 43 4 5" xfId="21853"/>
    <cellStyle name="Обычный 3 13 43 5" xfId="21854"/>
    <cellStyle name="Обычный 3 13 43 5 2" xfId="21855"/>
    <cellStyle name="Обычный 3 13 43 5 2 2" xfId="21856"/>
    <cellStyle name="Обычный 3 13 43 5 2 2 2" xfId="21857"/>
    <cellStyle name="Обычный 3 13 43 5 2 3" xfId="21858"/>
    <cellStyle name="Обычный 3 13 43 5 3" xfId="21859"/>
    <cellStyle name="Обычный 3 13 43 5 3 2" xfId="21860"/>
    <cellStyle name="Обычный 3 13 43 5 4" xfId="21861"/>
    <cellStyle name="Обычный 3 13 43 6" xfId="21862"/>
    <cellStyle name="Обычный 3 13 43 6 2" xfId="21863"/>
    <cellStyle name="Обычный 3 13 43 6 2 2" xfId="21864"/>
    <cellStyle name="Обычный 3 13 43 6 3" xfId="21865"/>
    <cellStyle name="Обычный 3 13 43 7" xfId="21866"/>
    <cellStyle name="Обычный 3 13 43 7 2" xfId="21867"/>
    <cellStyle name="Обычный 3 13 43 8" xfId="21868"/>
    <cellStyle name="Обычный 3 13 44" xfId="21869"/>
    <cellStyle name="Обычный 3 13 44 2" xfId="21870"/>
    <cellStyle name="Обычный 3 13 44 2 2" xfId="21871"/>
    <cellStyle name="Обычный 3 13 44 2 2 2" xfId="21872"/>
    <cellStyle name="Обычный 3 13 44 2 2 2 2" xfId="21873"/>
    <cellStyle name="Обычный 3 13 44 2 2 2 2 2" xfId="21874"/>
    <cellStyle name="Обычный 3 13 44 2 2 2 2 2 2" xfId="21875"/>
    <cellStyle name="Обычный 3 13 44 2 2 2 2 3" xfId="21876"/>
    <cellStyle name="Обычный 3 13 44 2 2 2 3" xfId="21877"/>
    <cellStyle name="Обычный 3 13 44 2 2 2 3 2" xfId="21878"/>
    <cellStyle name="Обычный 3 13 44 2 2 2 4" xfId="21879"/>
    <cellStyle name="Обычный 3 13 44 2 2 3" xfId="21880"/>
    <cellStyle name="Обычный 3 13 44 2 2 3 2" xfId="21881"/>
    <cellStyle name="Обычный 3 13 44 2 2 3 2 2" xfId="21882"/>
    <cellStyle name="Обычный 3 13 44 2 2 3 3" xfId="21883"/>
    <cellStyle name="Обычный 3 13 44 2 2 4" xfId="21884"/>
    <cellStyle name="Обычный 3 13 44 2 2 4 2" xfId="21885"/>
    <cellStyle name="Обычный 3 13 44 2 2 5" xfId="21886"/>
    <cellStyle name="Обычный 3 13 44 2 3" xfId="21887"/>
    <cellStyle name="Обычный 3 13 44 2 3 2" xfId="21888"/>
    <cellStyle name="Обычный 3 13 44 2 3 2 2" xfId="21889"/>
    <cellStyle name="Обычный 3 13 44 2 3 2 2 2" xfId="21890"/>
    <cellStyle name="Обычный 3 13 44 2 3 2 2 2 2" xfId="21891"/>
    <cellStyle name="Обычный 3 13 44 2 3 2 2 3" xfId="21892"/>
    <cellStyle name="Обычный 3 13 44 2 3 2 3" xfId="21893"/>
    <cellStyle name="Обычный 3 13 44 2 3 2 3 2" xfId="21894"/>
    <cellStyle name="Обычный 3 13 44 2 3 2 4" xfId="21895"/>
    <cellStyle name="Обычный 3 13 44 2 3 3" xfId="21896"/>
    <cellStyle name="Обычный 3 13 44 2 3 3 2" xfId="21897"/>
    <cellStyle name="Обычный 3 13 44 2 3 3 2 2" xfId="21898"/>
    <cellStyle name="Обычный 3 13 44 2 3 3 3" xfId="21899"/>
    <cellStyle name="Обычный 3 13 44 2 3 4" xfId="21900"/>
    <cellStyle name="Обычный 3 13 44 2 3 4 2" xfId="21901"/>
    <cellStyle name="Обычный 3 13 44 2 3 5" xfId="21902"/>
    <cellStyle name="Обычный 3 13 44 2 4" xfId="21903"/>
    <cellStyle name="Обычный 3 13 44 2 4 2" xfId="21904"/>
    <cellStyle name="Обычный 3 13 44 2 4 2 2" xfId="21905"/>
    <cellStyle name="Обычный 3 13 44 2 4 2 2 2" xfId="21906"/>
    <cellStyle name="Обычный 3 13 44 2 4 2 3" xfId="21907"/>
    <cellStyle name="Обычный 3 13 44 2 4 3" xfId="21908"/>
    <cellStyle name="Обычный 3 13 44 2 4 3 2" xfId="21909"/>
    <cellStyle name="Обычный 3 13 44 2 4 4" xfId="21910"/>
    <cellStyle name="Обычный 3 13 44 2 5" xfId="21911"/>
    <cellStyle name="Обычный 3 13 44 2 5 2" xfId="21912"/>
    <cellStyle name="Обычный 3 13 44 2 5 2 2" xfId="21913"/>
    <cellStyle name="Обычный 3 13 44 2 5 3" xfId="21914"/>
    <cellStyle name="Обычный 3 13 44 2 6" xfId="21915"/>
    <cellStyle name="Обычный 3 13 44 2 6 2" xfId="21916"/>
    <cellStyle name="Обычный 3 13 44 2 7" xfId="21917"/>
    <cellStyle name="Обычный 3 13 44 3" xfId="21918"/>
    <cellStyle name="Обычный 3 13 44 3 2" xfId="21919"/>
    <cellStyle name="Обычный 3 13 44 3 2 2" xfId="21920"/>
    <cellStyle name="Обычный 3 13 44 3 2 2 2" xfId="21921"/>
    <cellStyle name="Обычный 3 13 44 3 2 2 2 2" xfId="21922"/>
    <cellStyle name="Обычный 3 13 44 3 2 2 3" xfId="21923"/>
    <cellStyle name="Обычный 3 13 44 3 2 3" xfId="21924"/>
    <cellStyle name="Обычный 3 13 44 3 2 3 2" xfId="21925"/>
    <cellStyle name="Обычный 3 13 44 3 2 4" xfId="21926"/>
    <cellStyle name="Обычный 3 13 44 3 3" xfId="21927"/>
    <cellStyle name="Обычный 3 13 44 3 3 2" xfId="21928"/>
    <cellStyle name="Обычный 3 13 44 3 3 2 2" xfId="21929"/>
    <cellStyle name="Обычный 3 13 44 3 3 3" xfId="21930"/>
    <cellStyle name="Обычный 3 13 44 3 4" xfId="21931"/>
    <cellStyle name="Обычный 3 13 44 3 4 2" xfId="21932"/>
    <cellStyle name="Обычный 3 13 44 3 5" xfId="21933"/>
    <cellStyle name="Обычный 3 13 44 4" xfId="21934"/>
    <cellStyle name="Обычный 3 13 44 4 2" xfId="21935"/>
    <cellStyle name="Обычный 3 13 44 4 2 2" xfId="21936"/>
    <cellStyle name="Обычный 3 13 44 4 2 2 2" xfId="21937"/>
    <cellStyle name="Обычный 3 13 44 4 2 2 2 2" xfId="21938"/>
    <cellStyle name="Обычный 3 13 44 4 2 2 3" xfId="21939"/>
    <cellStyle name="Обычный 3 13 44 4 2 3" xfId="21940"/>
    <cellStyle name="Обычный 3 13 44 4 2 3 2" xfId="21941"/>
    <cellStyle name="Обычный 3 13 44 4 2 4" xfId="21942"/>
    <cellStyle name="Обычный 3 13 44 4 3" xfId="21943"/>
    <cellStyle name="Обычный 3 13 44 4 3 2" xfId="21944"/>
    <cellStyle name="Обычный 3 13 44 4 3 2 2" xfId="21945"/>
    <cellStyle name="Обычный 3 13 44 4 3 3" xfId="21946"/>
    <cellStyle name="Обычный 3 13 44 4 4" xfId="21947"/>
    <cellStyle name="Обычный 3 13 44 4 4 2" xfId="21948"/>
    <cellStyle name="Обычный 3 13 44 4 5" xfId="21949"/>
    <cellStyle name="Обычный 3 13 44 5" xfId="21950"/>
    <cellStyle name="Обычный 3 13 44 5 2" xfId="21951"/>
    <cellStyle name="Обычный 3 13 44 5 2 2" xfId="21952"/>
    <cellStyle name="Обычный 3 13 44 5 2 2 2" xfId="21953"/>
    <cellStyle name="Обычный 3 13 44 5 2 3" xfId="21954"/>
    <cellStyle name="Обычный 3 13 44 5 3" xfId="21955"/>
    <cellStyle name="Обычный 3 13 44 5 3 2" xfId="21956"/>
    <cellStyle name="Обычный 3 13 44 5 4" xfId="21957"/>
    <cellStyle name="Обычный 3 13 44 6" xfId="21958"/>
    <cellStyle name="Обычный 3 13 44 6 2" xfId="21959"/>
    <cellStyle name="Обычный 3 13 44 6 2 2" xfId="21960"/>
    <cellStyle name="Обычный 3 13 44 6 3" xfId="21961"/>
    <cellStyle name="Обычный 3 13 44 7" xfId="21962"/>
    <cellStyle name="Обычный 3 13 44 7 2" xfId="21963"/>
    <cellStyle name="Обычный 3 13 44 8" xfId="21964"/>
    <cellStyle name="Обычный 3 13 45" xfId="21965"/>
    <cellStyle name="Обычный 3 13 45 2" xfId="21966"/>
    <cellStyle name="Обычный 3 13 45 2 2" xfId="21967"/>
    <cellStyle name="Обычный 3 13 45 2 2 2" xfId="21968"/>
    <cellStyle name="Обычный 3 13 45 2 2 2 2" xfId="21969"/>
    <cellStyle name="Обычный 3 13 45 2 2 2 2 2" xfId="21970"/>
    <cellStyle name="Обычный 3 13 45 2 2 2 2 2 2" xfId="21971"/>
    <cellStyle name="Обычный 3 13 45 2 2 2 2 3" xfId="21972"/>
    <cellStyle name="Обычный 3 13 45 2 2 2 3" xfId="21973"/>
    <cellStyle name="Обычный 3 13 45 2 2 2 3 2" xfId="21974"/>
    <cellStyle name="Обычный 3 13 45 2 2 2 4" xfId="21975"/>
    <cellStyle name="Обычный 3 13 45 2 2 3" xfId="21976"/>
    <cellStyle name="Обычный 3 13 45 2 2 3 2" xfId="21977"/>
    <cellStyle name="Обычный 3 13 45 2 2 3 2 2" xfId="21978"/>
    <cellStyle name="Обычный 3 13 45 2 2 3 3" xfId="21979"/>
    <cellStyle name="Обычный 3 13 45 2 2 4" xfId="21980"/>
    <cellStyle name="Обычный 3 13 45 2 2 4 2" xfId="21981"/>
    <cellStyle name="Обычный 3 13 45 2 2 5" xfId="21982"/>
    <cellStyle name="Обычный 3 13 45 2 3" xfId="21983"/>
    <cellStyle name="Обычный 3 13 45 2 3 2" xfId="21984"/>
    <cellStyle name="Обычный 3 13 45 2 3 2 2" xfId="21985"/>
    <cellStyle name="Обычный 3 13 45 2 3 2 2 2" xfId="21986"/>
    <cellStyle name="Обычный 3 13 45 2 3 2 2 2 2" xfId="21987"/>
    <cellStyle name="Обычный 3 13 45 2 3 2 2 3" xfId="21988"/>
    <cellStyle name="Обычный 3 13 45 2 3 2 3" xfId="21989"/>
    <cellStyle name="Обычный 3 13 45 2 3 2 3 2" xfId="21990"/>
    <cellStyle name="Обычный 3 13 45 2 3 2 4" xfId="21991"/>
    <cellStyle name="Обычный 3 13 45 2 3 3" xfId="21992"/>
    <cellStyle name="Обычный 3 13 45 2 3 3 2" xfId="21993"/>
    <cellStyle name="Обычный 3 13 45 2 3 3 2 2" xfId="21994"/>
    <cellStyle name="Обычный 3 13 45 2 3 3 3" xfId="21995"/>
    <cellStyle name="Обычный 3 13 45 2 3 4" xfId="21996"/>
    <cellStyle name="Обычный 3 13 45 2 3 4 2" xfId="21997"/>
    <cellStyle name="Обычный 3 13 45 2 3 5" xfId="21998"/>
    <cellStyle name="Обычный 3 13 45 2 4" xfId="21999"/>
    <cellStyle name="Обычный 3 13 45 2 4 2" xfId="22000"/>
    <cellStyle name="Обычный 3 13 45 2 4 2 2" xfId="22001"/>
    <cellStyle name="Обычный 3 13 45 2 4 2 2 2" xfId="22002"/>
    <cellStyle name="Обычный 3 13 45 2 4 2 3" xfId="22003"/>
    <cellStyle name="Обычный 3 13 45 2 4 3" xfId="22004"/>
    <cellStyle name="Обычный 3 13 45 2 4 3 2" xfId="22005"/>
    <cellStyle name="Обычный 3 13 45 2 4 4" xfId="22006"/>
    <cellStyle name="Обычный 3 13 45 2 5" xfId="22007"/>
    <cellStyle name="Обычный 3 13 45 2 5 2" xfId="22008"/>
    <cellStyle name="Обычный 3 13 45 2 5 2 2" xfId="22009"/>
    <cellStyle name="Обычный 3 13 45 2 5 3" xfId="22010"/>
    <cellStyle name="Обычный 3 13 45 2 6" xfId="22011"/>
    <cellStyle name="Обычный 3 13 45 2 6 2" xfId="22012"/>
    <cellStyle name="Обычный 3 13 45 2 7" xfId="22013"/>
    <cellStyle name="Обычный 3 13 45 3" xfId="22014"/>
    <cellStyle name="Обычный 3 13 45 3 2" xfId="22015"/>
    <cellStyle name="Обычный 3 13 45 3 2 2" xfId="22016"/>
    <cellStyle name="Обычный 3 13 45 3 2 2 2" xfId="22017"/>
    <cellStyle name="Обычный 3 13 45 3 2 2 2 2" xfId="22018"/>
    <cellStyle name="Обычный 3 13 45 3 2 2 3" xfId="22019"/>
    <cellStyle name="Обычный 3 13 45 3 2 3" xfId="22020"/>
    <cellStyle name="Обычный 3 13 45 3 2 3 2" xfId="22021"/>
    <cellStyle name="Обычный 3 13 45 3 2 4" xfId="22022"/>
    <cellStyle name="Обычный 3 13 45 3 3" xfId="22023"/>
    <cellStyle name="Обычный 3 13 45 3 3 2" xfId="22024"/>
    <cellStyle name="Обычный 3 13 45 3 3 2 2" xfId="22025"/>
    <cellStyle name="Обычный 3 13 45 3 3 3" xfId="22026"/>
    <cellStyle name="Обычный 3 13 45 3 4" xfId="22027"/>
    <cellStyle name="Обычный 3 13 45 3 4 2" xfId="22028"/>
    <cellStyle name="Обычный 3 13 45 3 5" xfId="22029"/>
    <cellStyle name="Обычный 3 13 45 4" xfId="22030"/>
    <cellStyle name="Обычный 3 13 45 4 2" xfId="22031"/>
    <cellStyle name="Обычный 3 13 45 4 2 2" xfId="22032"/>
    <cellStyle name="Обычный 3 13 45 4 2 2 2" xfId="22033"/>
    <cellStyle name="Обычный 3 13 45 4 2 2 2 2" xfId="22034"/>
    <cellStyle name="Обычный 3 13 45 4 2 2 3" xfId="22035"/>
    <cellStyle name="Обычный 3 13 45 4 2 3" xfId="22036"/>
    <cellStyle name="Обычный 3 13 45 4 2 3 2" xfId="22037"/>
    <cellStyle name="Обычный 3 13 45 4 2 4" xfId="22038"/>
    <cellStyle name="Обычный 3 13 45 4 3" xfId="22039"/>
    <cellStyle name="Обычный 3 13 45 4 3 2" xfId="22040"/>
    <cellStyle name="Обычный 3 13 45 4 3 2 2" xfId="22041"/>
    <cellStyle name="Обычный 3 13 45 4 3 3" xfId="22042"/>
    <cellStyle name="Обычный 3 13 45 4 4" xfId="22043"/>
    <cellStyle name="Обычный 3 13 45 4 4 2" xfId="22044"/>
    <cellStyle name="Обычный 3 13 45 4 5" xfId="22045"/>
    <cellStyle name="Обычный 3 13 45 5" xfId="22046"/>
    <cellStyle name="Обычный 3 13 45 5 2" xfId="22047"/>
    <cellStyle name="Обычный 3 13 45 5 2 2" xfId="22048"/>
    <cellStyle name="Обычный 3 13 45 5 2 2 2" xfId="22049"/>
    <cellStyle name="Обычный 3 13 45 5 2 3" xfId="22050"/>
    <cellStyle name="Обычный 3 13 45 5 3" xfId="22051"/>
    <cellStyle name="Обычный 3 13 45 5 3 2" xfId="22052"/>
    <cellStyle name="Обычный 3 13 45 5 4" xfId="22053"/>
    <cellStyle name="Обычный 3 13 45 6" xfId="22054"/>
    <cellStyle name="Обычный 3 13 45 6 2" xfId="22055"/>
    <cellStyle name="Обычный 3 13 45 6 2 2" xfId="22056"/>
    <cellStyle name="Обычный 3 13 45 6 3" xfId="22057"/>
    <cellStyle name="Обычный 3 13 45 7" xfId="22058"/>
    <cellStyle name="Обычный 3 13 45 7 2" xfId="22059"/>
    <cellStyle name="Обычный 3 13 45 8" xfId="22060"/>
    <cellStyle name="Обычный 3 13 46" xfId="22061"/>
    <cellStyle name="Обычный 3 13 46 2" xfId="22062"/>
    <cellStyle name="Обычный 3 13 46 2 2" xfId="22063"/>
    <cellStyle name="Обычный 3 13 46 2 2 2" xfId="22064"/>
    <cellStyle name="Обычный 3 13 46 2 2 2 2" xfId="22065"/>
    <cellStyle name="Обычный 3 13 46 2 2 2 2 2" xfId="22066"/>
    <cellStyle name="Обычный 3 13 46 2 2 2 2 2 2" xfId="22067"/>
    <cellStyle name="Обычный 3 13 46 2 2 2 2 3" xfId="22068"/>
    <cellStyle name="Обычный 3 13 46 2 2 2 3" xfId="22069"/>
    <cellStyle name="Обычный 3 13 46 2 2 2 3 2" xfId="22070"/>
    <cellStyle name="Обычный 3 13 46 2 2 2 4" xfId="22071"/>
    <cellStyle name="Обычный 3 13 46 2 2 3" xfId="22072"/>
    <cellStyle name="Обычный 3 13 46 2 2 3 2" xfId="22073"/>
    <cellStyle name="Обычный 3 13 46 2 2 3 2 2" xfId="22074"/>
    <cellStyle name="Обычный 3 13 46 2 2 3 3" xfId="22075"/>
    <cellStyle name="Обычный 3 13 46 2 2 4" xfId="22076"/>
    <cellStyle name="Обычный 3 13 46 2 2 4 2" xfId="22077"/>
    <cellStyle name="Обычный 3 13 46 2 2 5" xfId="22078"/>
    <cellStyle name="Обычный 3 13 46 2 3" xfId="22079"/>
    <cellStyle name="Обычный 3 13 46 2 3 2" xfId="22080"/>
    <cellStyle name="Обычный 3 13 46 2 3 2 2" xfId="22081"/>
    <cellStyle name="Обычный 3 13 46 2 3 2 2 2" xfId="22082"/>
    <cellStyle name="Обычный 3 13 46 2 3 2 2 2 2" xfId="22083"/>
    <cellStyle name="Обычный 3 13 46 2 3 2 2 3" xfId="22084"/>
    <cellStyle name="Обычный 3 13 46 2 3 2 3" xfId="22085"/>
    <cellStyle name="Обычный 3 13 46 2 3 2 3 2" xfId="22086"/>
    <cellStyle name="Обычный 3 13 46 2 3 2 4" xfId="22087"/>
    <cellStyle name="Обычный 3 13 46 2 3 3" xfId="22088"/>
    <cellStyle name="Обычный 3 13 46 2 3 3 2" xfId="22089"/>
    <cellStyle name="Обычный 3 13 46 2 3 3 2 2" xfId="22090"/>
    <cellStyle name="Обычный 3 13 46 2 3 3 3" xfId="22091"/>
    <cellStyle name="Обычный 3 13 46 2 3 4" xfId="22092"/>
    <cellStyle name="Обычный 3 13 46 2 3 4 2" xfId="22093"/>
    <cellStyle name="Обычный 3 13 46 2 3 5" xfId="22094"/>
    <cellStyle name="Обычный 3 13 46 2 4" xfId="22095"/>
    <cellStyle name="Обычный 3 13 46 2 4 2" xfId="22096"/>
    <cellStyle name="Обычный 3 13 46 2 4 2 2" xfId="22097"/>
    <cellStyle name="Обычный 3 13 46 2 4 2 2 2" xfId="22098"/>
    <cellStyle name="Обычный 3 13 46 2 4 2 3" xfId="22099"/>
    <cellStyle name="Обычный 3 13 46 2 4 3" xfId="22100"/>
    <cellStyle name="Обычный 3 13 46 2 4 3 2" xfId="22101"/>
    <cellStyle name="Обычный 3 13 46 2 4 4" xfId="22102"/>
    <cellStyle name="Обычный 3 13 46 2 5" xfId="22103"/>
    <cellStyle name="Обычный 3 13 46 2 5 2" xfId="22104"/>
    <cellStyle name="Обычный 3 13 46 2 5 2 2" xfId="22105"/>
    <cellStyle name="Обычный 3 13 46 2 5 3" xfId="22106"/>
    <cellStyle name="Обычный 3 13 46 2 6" xfId="22107"/>
    <cellStyle name="Обычный 3 13 46 2 6 2" xfId="22108"/>
    <cellStyle name="Обычный 3 13 46 2 7" xfId="22109"/>
    <cellStyle name="Обычный 3 13 46 3" xfId="22110"/>
    <cellStyle name="Обычный 3 13 46 3 2" xfId="22111"/>
    <cellStyle name="Обычный 3 13 46 3 2 2" xfId="22112"/>
    <cellStyle name="Обычный 3 13 46 3 2 2 2" xfId="22113"/>
    <cellStyle name="Обычный 3 13 46 3 2 2 2 2" xfId="22114"/>
    <cellStyle name="Обычный 3 13 46 3 2 2 3" xfId="22115"/>
    <cellStyle name="Обычный 3 13 46 3 2 3" xfId="22116"/>
    <cellStyle name="Обычный 3 13 46 3 2 3 2" xfId="22117"/>
    <cellStyle name="Обычный 3 13 46 3 2 4" xfId="22118"/>
    <cellStyle name="Обычный 3 13 46 3 3" xfId="22119"/>
    <cellStyle name="Обычный 3 13 46 3 3 2" xfId="22120"/>
    <cellStyle name="Обычный 3 13 46 3 3 2 2" xfId="22121"/>
    <cellStyle name="Обычный 3 13 46 3 3 3" xfId="22122"/>
    <cellStyle name="Обычный 3 13 46 3 4" xfId="22123"/>
    <cellStyle name="Обычный 3 13 46 3 4 2" xfId="22124"/>
    <cellStyle name="Обычный 3 13 46 3 5" xfId="22125"/>
    <cellStyle name="Обычный 3 13 46 4" xfId="22126"/>
    <cellStyle name="Обычный 3 13 46 4 2" xfId="22127"/>
    <cellStyle name="Обычный 3 13 46 4 2 2" xfId="22128"/>
    <cellStyle name="Обычный 3 13 46 4 2 2 2" xfId="22129"/>
    <cellStyle name="Обычный 3 13 46 4 2 2 2 2" xfId="22130"/>
    <cellStyle name="Обычный 3 13 46 4 2 2 3" xfId="22131"/>
    <cellStyle name="Обычный 3 13 46 4 2 3" xfId="22132"/>
    <cellStyle name="Обычный 3 13 46 4 2 3 2" xfId="22133"/>
    <cellStyle name="Обычный 3 13 46 4 2 4" xfId="22134"/>
    <cellStyle name="Обычный 3 13 46 4 3" xfId="22135"/>
    <cellStyle name="Обычный 3 13 46 4 3 2" xfId="22136"/>
    <cellStyle name="Обычный 3 13 46 4 3 2 2" xfId="22137"/>
    <cellStyle name="Обычный 3 13 46 4 3 3" xfId="22138"/>
    <cellStyle name="Обычный 3 13 46 4 4" xfId="22139"/>
    <cellStyle name="Обычный 3 13 46 4 4 2" xfId="22140"/>
    <cellStyle name="Обычный 3 13 46 4 5" xfId="22141"/>
    <cellStyle name="Обычный 3 13 46 5" xfId="22142"/>
    <cellStyle name="Обычный 3 13 46 5 2" xfId="22143"/>
    <cellStyle name="Обычный 3 13 46 5 2 2" xfId="22144"/>
    <cellStyle name="Обычный 3 13 46 5 2 2 2" xfId="22145"/>
    <cellStyle name="Обычный 3 13 46 5 2 3" xfId="22146"/>
    <cellStyle name="Обычный 3 13 46 5 3" xfId="22147"/>
    <cellStyle name="Обычный 3 13 46 5 3 2" xfId="22148"/>
    <cellStyle name="Обычный 3 13 46 5 4" xfId="22149"/>
    <cellStyle name="Обычный 3 13 46 6" xfId="22150"/>
    <cellStyle name="Обычный 3 13 46 6 2" xfId="22151"/>
    <cellStyle name="Обычный 3 13 46 6 2 2" xfId="22152"/>
    <cellStyle name="Обычный 3 13 46 6 3" xfId="22153"/>
    <cellStyle name="Обычный 3 13 46 7" xfId="22154"/>
    <cellStyle name="Обычный 3 13 46 7 2" xfId="22155"/>
    <cellStyle name="Обычный 3 13 46 8" xfId="22156"/>
    <cellStyle name="Обычный 3 13 47" xfId="22157"/>
    <cellStyle name="Обычный 3 13 47 2" xfId="22158"/>
    <cellStyle name="Обычный 3 13 47 2 2" xfId="22159"/>
    <cellStyle name="Обычный 3 13 47 2 2 2" xfId="22160"/>
    <cellStyle name="Обычный 3 13 47 2 2 2 2" xfId="22161"/>
    <cellStyle name="Обычный 3 13 47 2 2 2 2 2" xfId="22162"/>
    <cellStyle name="Обычный 3 13 47 2 2 2 2 2 2" xfId="22163"/>
    <cellStyle name="Обычный 3 13 47 2 2 2 2 3" xfId="22164"/>
    <cellStyle name="Обычный 3 13 47 2 2 2 3" xfId="22165"/>
    <cellStyle name="Обычный 3 13 47 2 2 2 3 2" xfId="22166"/>
    <cellStyle name="Обычный 3 13 47 2 2 2 4" xfId="22167"/>
    <cellStyle name="Обычный 3 13 47 2 2 3" xfId="22168"/>
    <cellStyle name="Обычный 3 13 47 2 2 3 2" xfId="22169"/>
    <cellStyle name="Обычный 3 13 47 2 2 3 2 2" xfId="22170"/>
    <cellStyle name="Обычный 3 13 47 2 2 3 3" xfId="22171"/>
    <cellStyle name="Обычный 3 13 47 2 2 4" xfId="22172"/>
    <cellStyle name="Обычный 3 13 47 2 2 4 2" xfId="22173"/>
    <cellStyle name="Обычный 3 13 47 2 2 5" xfId="22174"/>
    <cellStyle name="Обычный 3 13 47 2 3" xfId="22175"/>
    <cellStyle name="Обычный 3 13 47 2 3 2" xfId="22176"/>
    <cellStyle name="Обычный 3 13 47 2 3 2 2" xfId="22177"/>
    <cellStyle name="Обычный 3 13 47 2 3 2 2 2" xfId="22178"/>
    <cellStyle name="Обычный 3 13 47 2 3 2 2 2 2" xfId="22179"/>
    <cellStyle name="Обычный 3 13 47 2 3 2 2 3" xfId="22180"/>
    <cellStyle name="Обычный 3 13 47 2 3 2 3" xfId="22181"/>
    <cellStyle name="Обычный 3 13 47 2 3 2 3 2" xfId="22182"/>
    <cellStyle name="Обычный 3 13 47 2 3 2 4" xfId="22183"/>
    <cellStyle name="Обычный 3 13 47 2 3 3" xfId="22184"/>
    <cellStyle name="Обычный 3 13 47 2 3 3 2" xfId="22185"/>
    <cellStyle name="Обычный 3 13 47 2 3 3 2 2" xfId="22186"/>
    <cellStyle name="Обычный 3 13 47 2 3 3 3" xfId="22187"/>
    <cellStyle name="Обычный 3 13 47 2 3 4" xfId="22188"/>
    <cellStyle name="Обычный 3 13 47 2 3 4 2" xfId="22189"/>
    <cellStyle name="Обычный 3 13 47 2 3 5" xfId="22190"/>
    <cellStyle name="Обычный 3 13 47 2 4" xfId="22191"/>
    <cellStyle name="Обычный 3 13 47 2 4 2" xfId="22192"/>
    <cellStyle name="Обычный 3 13 47 2 4 2 2" xfId="22193"/>
    <cellStyle name="Обычный 3 13 47 2 4 2 2 2" xfId="22194"/>
    <cellStyle name="Обычный 3 13 47 2 4 2 3" xfId="22195"/>
    <cellStyle name="Обычный 3 13 47 2 4 3" xfId="22196"/>
    <cellStyle name="Обычный 3 13 47 2 4 3 2" xfId="22197"/>
    <cellStyle name="Обычный 3 13 47 2 4 4" xfId="22198"/>
    <cellStyle name="Обычный 3 13 47 2 5" xfId="22199"/>
    <cellStyle name="Обычный 3 13 47 2 5 2" xfId="22200"/>
    <cellStyle name="Обычный 3 13 47 2 5 2 2" xfId="22201"/>
    <cellStyle name="Обычный 3 13 47 2 5 3" xfId="22202"/>
    <cellStyle name="Обычный 3 13 47 2 6" xfId="22203"/>
    <cellStyle name="Обычный 3 13 47 2 6 2" xfId="22204"/>
    <cellStyle name="Обычный 3 13 47 2 7" xfId="22205"/>
    <cellStyle name="Обычный 3 13 47 3" xfId="22206"/>
    <cellStyle name="Обычный 3 13 47 3 2" xfId="22207"/>
    <cellStyle name="Обычный 3 13 47 3 2 2" xfId="22208"/>
    <cellStyle name="Обычный 3 13 47 3 2 2 2" xfId="22209"/>
    <cellStyle name="Обычный 3 13 47 3 2 2 2 2" xfId="22210"/>
    <cellStyle name="Обычный 3 13 47 3 2 2 3" xfId="22211"/>
    <cellStyle name="Обычный 3 13 47 3 2 3" xfId="22212"/>
    <cellStyle name="Обычный 3 13 47 3 2 3 2" xfId="22213"/>
    <cellStyle name="Обычный 3 13 47 3 2 4" xfId="22214"/>
    <cellStyle name="Обычный 3 13 47 3 3" xfId="22215"/>
    <cellStyle name="Обычный 3 13 47 3 3 2" xfId="22216"/>
    <cellStyle name="Обычный 3 13 47 3 3 2 2" xfId="22217"/>
    <cellStyle name="Обычный 3 13 47 3 3 3" xfId="22218"/>
    <cellStyle name="Обычный 3 13 47 3 4" xfId="22219"/>
    <cellStyle name="Обычный 3 13 47 3 4 2" xfId="22220"/>
    <cellStyle name="Обычный 3 13 47 3 5" xfId="22221"/>
    <cellStyle name="Обычный 3 13 47 4" xfId="22222"/>
    <cellStyle name="Обычный 3 13 47 4 2" xfId="22223"/>
    <cellStyle name="Обычный 3 13 47 4 2 2" xfId="22224"/>
    <cellStyle name="Обычный 3 13 47 4 2 2 2" xfId="22225"/>
    <cellStyle name="Обычный 3 13 47 4 2 2 2 2" xfId="22226"/>
    <cellStyle name="Обычный 3 13 47 4 2 2 3" xfId="22227"/>
    <cellStyle name="Обычный 3 13 47 4 2 3" xfId="22228"/>
    <cellStyle name="Обычный 3 13 47 4 2 3 2" xfId="22229"/>
    <cellStyle name="Обычный 3 13 47 4 2 4" xfId="22230"/>
    <cellStyle name="Обычный 3 13 47 4 3" xfId="22231"/>
    <cellStyle name="Обычный 3 13 47 4 3 2" xfId="22232"/>
    <cellStyle name="Обычный 3 13 47 4 3 2 2" xfId="22233"/>
    <cellStyle name="Обычный 3 13 47 4 3 3" xfId="22234"/>
    <cellStyle name="Обычный 3 13 47 4 4" xfId="22235"/>
    <cellStyle name="Обычный 3 13 47 4 4 2" xfId="22236"/>
    <cellStyle name="Обычный 3 13 47 4 5" xfId="22237"/>
    <cellStyle name="Обычный 3 13 47 5" xfId="22238"/>
    <cellStyle name="Обычный 3 13 47 5 2" xfId="22239"/>
    <cellStyle name="Обычный 3 13 47 5 2 2" xfId="22240"/>
    <cellStyle name="Обычный 3 13 47 5 2 2 2" xfId="22241"/>
    <cellStyle name="Обычный 3 13 47 5 2 3" xfId="22242"/>
    <cellStyle name="Обычный 3 13 47 5 3" xfId="22243"/>
    <cellStyle name="Обычный 3 13 47 5 3 2" xfId="22244"/>
    <cellStyle name="Обычный 3 13 47 5 4" xfId="22245"/>
    <cellStyle name="Обычный 3 13 47 6" xfId="22246"/>
    <cellStyle name="Обычный 3 13 47 6 2" xfId="22247"/>
    <cellStyle name="Обычный 3 13 47 6 2 2" xfId="22248"/>
    <cellStyle name="Обычный 3 13 47 6 3" xfId="22249"/>
    <cellStyle name="Обычный 3 13 47 7" xfId="22250"/>
    <cellStyle name="Обычный 3 13 47 7 2" xfId="22251"/>
    <cellStyle name="Обычный 3 13 47 8" xfId="22252"/>
    <cellStyle name="Обычный 3 13 48" xfId="22253"/>
    <cellStyle name="Обычный 3 13 48 2" xfId="22254"/>
    <cellStyle name="Обычный 3 13 48 2 2" xfId="22255"/>
    <cellStyle name="Обычный 3 13 48 2 2 2" xfId="22256"/>
    <cellStyle name="Обычный 3 13 48 2 2 2 2" xfId="22257"/>
    <cellStyle name="Обычный 3 13 48 2 2 2 2 2" xfId="22258"/>
    <cellStyle name="Обычный 3 13 48 2 2 2 3" xfId="22259"/>
    <cellStyle name="Обычный 3 13 48 2 2 3" xfId="22260"/>
    <cellStyle name="Обычный 3 13 48 2 2 3 2" xfId="22261"/>
    <cellStyle name="Обычный 3 13 48 2 2 4" xfId="22262"/>
    <cellStyle name="Обычный 3 13 48 2 3" xfId="22263"/>
    <cellStyle name="Обычный 3 13 48 2 3 2" xfId="22264"/>
    <cellStyle name="Обычный 3 13 48 2 3 2 2" xfId="22265"/>
    <cellStyle name="Обычный 3 13 48 2 3 3" xfId="22266"/>
    <cellStyle name="Обычный 3 13 48 2 4" xfId="22267"/>
    <cellStyle name="Обычный 3 13 48 2 4 2" xfId="22268"/>
    <cellStyle name="Обычный 3 13 48 2 5" xfId="22269"/>
    <cellStyle name="Обычный 3 13 48 3" xfId="22270"/>
    <cellStyle name="Обычный 3 13 48 3 2" xfId="22271"/>
    <cellStyle name="Обычный 3 13 48 3 2 2" xfId="22272"/>
    <cellStyle name="Обычный 3 13 48 3 2 2 2" xfId="22273"/>
    <cellStyle name="Обычный 3 13 48 3 2 2 2 2" xfId="22274"/>
    <cellStyle name="Обычный 3 13 48 3 2 2 3" xfId="22275"/>
    <cellStyle name="Обычный 3 13 48 3 2 3" xfId="22276"/>
    <cellStyle name="Обычный 3 13 48 3 2 3 2" xfId="22277"/>
    <cellStyle name="Обычный 3 13 48 3 2 4" xfId="22278"/>
    <cellStyle name="Обычный 3 13 48 3 3" xfId="22279"/>
    <cellStyle name="Обычный 3 13 48 3 3 2" xfId="22280"/>
    <cellStyle name="Обычный 3 13 48 3 3 2 2" xfId="22281"/>
    <cellStyle name="Обычный 3 13 48 3 3 3" xfId="22282"/>
    <cellStyle name="Обычный 3 13 48 3 4" xfId="22283"/>
    <cellStyle name="Обычный 3 13 48 3 4 2" xfId="22284"/>
    <cellStyle name="Обычный 3 13 48 3 5" xfId="22285"/>
    <cellStyle name="Обычный 3 13 48 4" xfId="22286"/>
    <cellStyle name="Обычный 3 13 48 4 2" xfId="22287"/>
    <cellStyle name="Обычный 3 13 48 4 2 2" xfId="22288"/>
    <cellStyle name="Обычный 3 13 48 4 2 2 2" xfId="22289"/>
    <cellStyle name="Обычный 3 13 48 4 2 3" xfId="22290"/>
    <cellStyle name="Обычный 3 13 48 4 3" xfId="22291"/>
    <cellStyle name="Обычный 3 13 48 4 3 2" xfId="22292"/>
    <cellStyle name="Обычный 3 13 48 4 4" xfId="22293"/>
    <cellStyle name="Обычный 3 13 48 5" xfId="22294"/>
    <cellStyle name="Обычный 3 13 48 5 2" xfId="22295"/>
    <cellStyle name="Обычный 3 13 48 5 2 2" xfId="22296"/>
    <cellStyle name="Обычный 3 13 48 5 3" xfId="22297"/>
    <cellStyle name="Обычный 3 13 48 6" xfId="22298"/>
    <cellStyle name="Обычный 3 13 48 6 2" xfId="22299"/>
    <cellStyle name="Обычный 3 13 48 7" xfId="22300"/>
    <cellStyle name="Обычный 3 13 49" xfId="22301"/>
    <cellStyle name="Обычный 3 13 49 2" xfId="22302"/>
    <cellStyle name="Обычный 3 13 49 2 2" xfId="22303"/>
    <cellStyle name="Обычный 3 13 49 2 2 2" xfId="22304"/>
    <cellStyle name="Обычный 3 13 49 2 2 2 2" xfId="22305"/>
    <cellStyle name="Обычный 3 13 49 2 2 3" xfId="22306"/>
    <cellStyle name="Обычный 3 13 49 2 3" xfId="22307"/>
    <cellStyle name="Обычный 3 13 49 2 3 2" xfId="22308"/>
    <cellStyle name="Обычный 3 13 49 2 4" xfId="22309"/>
    <cellStyle name="Обычный 3 13 49 3" xfId="22310"/>
    <cellStyle name="Обычный 3 13 49 3 2" xfId="22311"/>
    <cellStyle name="Обычный 3 13 49 3 2 2" xfId="22312"/>
    <cellStyle name="Обычный 3 13 49 3 3" xfId="22313"/>
    <cellStyle name="Обычный 3 13 49 4" xfId="22314"/>
    <cellStyle name="Обычный 3 13 49 4 2" xfId="22315"/>
    <cellStyle name="Обычный 3 13 49 5" xfId="22316"/>
    <cellStyle name="Обычный 3 13 5" xfId="22317"/>
    <cellStyle name="Обычный 3 13 5 2" xfId="22318"/>
    <cellStyle name="Обычный 3 13 5 2 2" xfId="22319"/>
    <cellStyle name="Обычный 3 13 5 2 2 2" xfId="22320"/>
    <cellStyle name="Обычный 3 13 5 2 2 2 2" xfId="22321"/>
    <cellStyle name="Обычный 3 13 5 2 2 2 2 2" xfId="22322"/>
    <cellStyle name="Обычный 3 13 5 2 2 2 2 2 2" xfId="22323"/>
    <cellStyle name="Обычный 3 13 5 2 2 2 2 3" xfId="22324"/>
    <cellStyle name="Обычный 3 13 5 2 2 2 3" xfId="22325"/>
    <cellStyle name="Обычный 3 13 5 2 2 2 3 2" xfId="22326"/>
    <cellStyle name="Обычный 3 13 5 2 2 2 4" xfId="22327"/>
    <cellStyle name="Обычный 3 13 5 2 2 3" xfId="22328"/>
    <cellStyle name="Обычный 3 13 5 2 2 3 2" xfId="22329"/>
    <cellStyle name="Обычный 3 13 5 2 2 3 2 2" xfId="22330"/>
    <cellStyle name="Обычный 3 13 5 2 2 3 3" xfId="22331"/>
    <cellStyle name="Обычный 3 13 5 2 2 4" xfId="22332"/>
    <cellStyle name="Обычный 3 13 5 2 2 4 2" xfId="22333"/>
    <cellStyle name="Обычный 3 13 5 2 2 5" xfId="22334"/>
    <cellStyle name="Обычный 3 13 5 2 3" xfId="22335"/>
    <cellStyle name="Обычный 3 13 5 2 3 2" xfId="22336"/>
    <cellStyle name="Обычный 3 13 5 2 3 2 2" xfId="22337"/>
    <cellStyle name="Обычный 3 13 5 2 3 2 2 2" xfId="22338"/>
    <cellStyle name="Обычный 3 13 5 2 3 2 2 2 2" xfId="22339"/>
    <cellStyle name="Обычный 3 13 5 2 3 2 2 3" xfId="22340"/>
    <cellStyle name="Обычный 3 13 5 2 3 2 3" xfId="22341"/>
    <cellStyle name="Обычный 3 13 5 2 3 2 3 2" xfId="22342"/>
    <cellStyle name="Обычный 3 13 5 2 3 2 4" xfId="22343"/>
    <cellStyle name="Обычный 3 13 5 2 3 3" xfId="22344"/>
    <cellStyle name="Обычный 3 13 5 2 3 3 2" xfId="22345"/>
    <cellStyle name="Обычный 3 13 5 2 3 3 2 2" xfId="22346"/>
    <cellStyle name="Обычный 3 13 5 2 3 3 3" xfId="22347"/>
    <cellStyle name="Обычный 3 13 5 2 3 4" xfId="22348"/>
    <cellStyle name="Обычный 3 13 5 2 3 4 2" xfId="22349"/>
    <cellStyle name="Обычный 3 13 5 2 3 5" xfId="22350"/>
    <cellStyle name="Обычный 3 13 5 2 4" xfId="22351"/>
    <cellStyle name="Обычный 3 13 5 2 4 2" xfId="22352"/>
    <cellStyle name="Обычный 3 13 5 2 4 2 2" xfId="22353"/>
    <cellStyle name="Обычный 3 13 5 2 4 2 2 2" xfId="22354"/>
    <cellStyle name="Обычный 3 13 5 2 4 2 3" xfId="22355"/>
    <cellStyle name="Обычный 3 13 5 2 4 3" xfId="22356"/>
    <cellStyle name="Обычный 3 13 5 2 4 3 2" xfId="22357"/>
    <cellStyle name="Обычный 3 13 5 2 4 4" xfId="22358"/>
    <cellStyle name="Обычный 3 13 5 2 5" xfId="22359"/>
    <cellStyle name="Обычный 3 13 5 2 5 2" xfId="22360"/>
    <cellStyle name="Обычный 3 13 5 2 5 2 2" xfId="22361"/>
    <cellStyle name="Обычный 3 13 5 2 5 3" xfId="22362"/>
    <cellStyle name="Обычный 3 13 5 2 6" xfId="22363"/>
    <cellStyle name="Обычный 3 13 5 2 6 2" xfId="22364"/>
    <cellStyle name="Обычный 3 13 5 2 7" xfId="22365"/>
    <cellStyle name="Обычный 3 13 5 3" xfId="22366"/>
    <cellStyle name="Обычный 3 13 5 3 2" xfId="22367"/>
    <cellStyle name="Обычный 3 13 5 3 2 2" xfId="22368"/>
    <cellStyle name="Обычный 3 13 5 3 2 2 2" xfId="22369"/>
    <cellStyle name="Обычный 3 13 5 3 2 2 2 2" xfId="22370"/>
    <cellStyle name="Обычный 3 13 5 3 2 2 3" xfId="22371"/>
    <cellStyle name="Обычный 3 13 5 3 2 3" xfId="22372"/>
    <cellStyle name="Обычный 3 13 5 3 2 3 2" xfId="22373"/>
    <cellStyle name="Обычный 3 13 5 3 2 4" xfId="22374"/>
    <cellStyle name="Обычный 3 13 5 3 3" xfId="22375"/>
    <cellStyle name="Обычный 3 13 5 3 3 2" xfId="22376"/>
    <cellStyle name="Обычный 3 13 5 3 3 2 2" xfId="22377"/>
    <cellStyle name="Обычный 3 13 5 3 3 3" xfId="22378"/>
    <cellStyle name="Обычный 3 13 5 3 4" xfId="22379"/>
    <cellStyle name="Обычный 3 13 5 3 4 2" xfId="22380"/>
    <cellStyle name="Обычный 3 13 5 3 5" xfId="22381"/>
    <cellStyle name="Обычный 3 13 5 4" xfId="22382"/>
    <cellStyle name="Обычный 3 13 5 4 2" xfId="22383"/>
    <cellStyle name="Обычный 3 13 5 4 2 2" xfId="22384"/>
    <cellStyle name="Обычный 3 13 5 4 2 2 2" xfId="22385"/>
    <cellStyle name="Обычный 3 13 5 4 2 2 2 2" xfId="22386"/>
    <cellStyle name="Обычный 3 13 5 4 2 2 3" xfId="22387"/>
    <cellStyle name="Обычный 3 13 5 4 2 3" xfId="22388"/>
    <cellStyle name="Обычный 3 13 5 4 2 3 2" xfId="22389"/>
    <cellStyle name="Обычный 3 13 5 4 2 4" xfId="22390"/>
    <cellStyle name="Обычный 3 13 5 4 3" xfId="22391"/>
    <cellStyle name="Обычный 3 13 5 4 3 2" xfId="22392"/>
    <cellStyle name="Обычный 3 13 5 4 3 2 2" xfId="22393"/>
    <cellStyle name="Обычный 3 13 5 4 3 3" xfId="22394"/>
    <cellStyle name="Обычный 3 13 5 4 4" xfId="22395"/>
    <cellStyle name="Обычный 3 13 5 4 4 2" xfId="22396"/>
    <cellStyle name="Обычный 3 13 5 4 5" xfId="22397"/>
    <cellStyle name="Обычный 3 13 5 5" xfId="22398"/>
    <cellStyle name="Обычный 3 13 5 5 2" xfId="22399"/>
    <cellStyle name="Обычный 3 13 5 5 2 2" xfId="22400"/>
    <cellStyle name="Обычный 3 13 5 5 2 2 2" xfId="22401"/>
    <cellStyle name="Обычный 3 13 5 5 2 3" xfId="22402"/>
    <cellStyle name="Обычный 3 13 5 5 3" xfId="22403"/>
    <cellStyle name="Обычный 3 13 5 5 3 2" xfId="22404"/>
    <cellStyle name="Обычный 3 13 5 5 4" xfId="22405"/>
    <cellStyle name="Обычный 3 13 5 6" xfId="22406"/>
    <cellStyle name="Обычный 3 13 5 6 2" xfId="22407"/>
    <cellStyle name="Обычный 3 13 5 6 2 2" xfId="22408"/>
    <cellStyle name="Обычный 3 13 5 6 3" xfId="22409"/>
    <cellStyle name="Обычный 3 13 5 7" xfId="22410"/>
    <cellStyle name="Обычный 3 13 5 7 2" xfId="22411"/>
    <cellStyle name="Обычный 3 13 5 8" xfId="22412"/>
    <cellStyle name="Обычный 3 13 50" xfId="22413"/>
    <cellStyle name="Обычный 3 13 50 2" xfId="22414"/>
    <cellStyle name="Обычный 3 13 50 2 2" xfId="22415"/>
    <cellStyle name="Обычный 3 13 50 2 2 2" xfId="22416"/>
    <cellStyle name="Обычный 3 13 50 2 2 2 2" xfId="22417"/>
    <cellStyle name="Обычный 3 13 50 2 2 3" xfId="22418"/>
    <cellStyle name="Обычный 3 13 50 2 3" xfId="22419"/>
    <cellStyle name="Обычный 3 13 50 2 3 2" xfId="22420"/>
    <cellStyle name="Обычный 3 13 50 2 4" xfId="22421"/>
    <cellStyle name="Обычный 3 13 50 3" xfId="22422"/>
    <cellStyle name="Обычный 3 13 50 3 2" xfId="22423"/>
    <cellStyle name="Обычный 3 13 50 3 2 2" xfId="22424"/>
    <cellStyle name="Обычный 3 13 50 3 3" xfId="22425"/>
    <cellStyle name="Обычный 3 13 50 4" xfId="22426"/>
    <cellStyle name="Обычный 3 13 50 4 2" xfId="22427"/>
    <cellStyle name="Обычный 3 13 50 5" xfId="22428"/>
    <cellStyle name="Обычный 3 13 51" xfId="22429"/>
    <cellStyle name="Обычный 3 13 51 2" xfId="22430"/>
    <cellStyle name="Обычный 3 13 51 2 2" xfId="22431"/>
    <cellStyle name="Обычный 3 13 51 2 2 2" xfId="22432"/>
    <cellStyle name="Обычный 3 13 51 2 3" xfId="22433"/>
    <cellStyle name="Обычный 3 13 51 3" xfId="22434"/>
    <cellStyle name="Обычный 3 13 51 3 2" xfId="22435"/>
    <cellStyle name="Обычный 3 13 51 4" xfId="22436"/>
    <cellStyle name="Обычный 3 13 52" xfId="22437"/>
    <cellStyle name="Обычный 3 13 52 2" xfId="22438"/>
    <cellStyle name="Обычный 3 13 52 2 2" xfId="22439"/>
    <cellStyle name="Обычный 3 13 52 3" xfId="22440"/>
    <cellStyle name="Обычный 3 13 53" xfId="22441"/>
    <cellStyle name="Обычный 3 13 53 2" xfId="22442"/>
    <cellStyle name="Обычный 3 13 54" xfId="22443"/>
    <cellStyle name="Обычный 3 13 6" xfId="22444"/>
    <cellStyle name="Обычный 3 13 6 2" xfId="22445"/>
    <cellStyle name="Обычный 3 13 6 2 2" xfId="22446"/>
    <cellStyle name="Обычный 3 13 6 2 2 2" xfId="22447"/>
    <cellStyle name="Обычный 3 13 6 2 2 2 2" xfId="22448"/>
    <cellStyle name="Обычный 3 13 6 2 2 2 2 2" xfId="22449"/>
    <cellStyle name="Обычный 3 13 6 2 2 2 2 2 2" xfId="22450"/>
    <cellStyle name="Обычный 3 13 6 2 2 2 2 3" xfId="22451"/>
    <cellStyle name="Обычный 3 13 6 2 2 2 3" xfId="22452"/>
    <cellStyle name="Обычный 3 13 6 2 2 2 3 2" xfId="22453"/>
    <cellStyle name="Обычный 3 13 6 2 2 2 4" xfId="22454"/>
    <cellStyle name="Обычный 3 13 6 2 2 3" xfId="22455"/>
    <cellStyle name="Обычный 3 13 6 2 2 3 2" xfId="22456"/>
    <cellStyle name="Обычный 3 13 6 2 2 3 2 2" xfId="22457"/>
    <cellStyle name="Обычный 3 13 6 2 2 3 3" xfId="22458"/>
    <cellStyle name="Обычный 3 13 6 2 2 4" xfId="22459"/>
    <cellStyle name="Обычный 3 13 6 2 2 4 2" xfId="22460"/>
    <cellStyle name="Обычный 3 13 6 2 2 5" xfId="22461"/>
    <cellStyle name="Обычный 3 13 6 2 3" xfId="22462"/>
    <cellStyle name="Обычный 3 13 6 2 3 2" xfId="22463"/>
    <cellStyle name="Обычный 3 13 6 2 3 2 2" xfId="22464"/>
    <cellStyle name="Обычный 3 13 6 2 3 2 2 2" xfId="22465"/>
    <cellStyle name="Обычный 3 13 6 2 3 2 2 2 2" xfId="22466"/>
    <cellStyle name="Обычный 3 13 6 2 3 2 2 3" xfId="22467"/>
    <cellStyle name="Обычный 3 13 6 2 3 2 3" xfId="22468"/>
    <cellStyle name="Обычный 3 13 6 2 3 2 3 2" xfId="22469"/>
    <cellStyle name="Обычный 3 13 6 2 3 2 4" xfId="22470"/>
    <cellStyle name="Обычный 3 13 6 2 3 3" xfId="22471"/>
    <cellStyle name="Обычный 3 13 6 2 3 3 2" xfId="22472"/>
    <cellStyle name="Обычный 3 13 6 2 3 3 2 2" xfId="22473"/>
    <cellStyle name="Обычный 3 13 6 2 3 3 3" xfId="22474"/>
    <cellStyle name="Обычный 3 13 6 2 3 4" xfId="22475"/>
    <cellStyle name="Обычный 3 13 6 2 3 4 2" xfId="22476"/>
    <cellStyle name="Обычный 3 13 6 2 3 5" xfId="22477"/>
    <cellStyle name="Обычный 3 13 6 2 4" xfId="22478"/>
    <cellStyle name="Обычный 3 13 6 2 4 2" xfId="22479"/>
    <cellStyle name="Обычный 3 13 6 2 4 2 2" xfId="22480"/>
    <cellStyle name="Обычный 3 13 6 2 4 2 2 2" xfId="22481"/>
    <cellStyle name="Обычный 3 13 6 2 4 2 3" xfId="22482"/>
    <cellStyle name="Обычный 3 13 6 2 4 3" xfId="22483"/>
    <cellStyle name="Обычный 3 13 6 2 4 3 2" xfId="22484"/>
    <cellStyle name="Обычный 3 13 6 2 4 4" xfId="22485"/>
    <cellStyle name="Обычный 3 13 6 2 5" xfId="22486"/>
    <cellStyle name="Обычный 3 13 6 2 5 2" xfId="22487"/>
    <cellStyle name="Обычный 3 13 6 2 5 2 2" xfId="22488"/>
    <cellStyle name="Обычный 3 13 6 2 5 3" xfId="22489"/>
    <cellStyle name="Обычный 3 13 6 2 6" xfId="22490"/>
    <cellStyle name="Обычный 3 13 6 2 6 2" xfId="22491"/>
    <cellStyle name="Обычный 3 13 6 2 7" xfId="22492"/>
    <cellStyle name="Обычный 3 13 6 3" xfId="22493"/>
    <cellStyle name="Обычный 3 13 6 3 2" xfId="22494"/>
    <cellStyle name="Обычный 3 13 6 3 2 2" xfId="22495"/>
    <cellStyle name="Обычный 3 13 6 3 2 2 2" xfId="22496"/>
    <cellStyle name="Обычный 3 13 6 3 2 2 2 2" xfId="22497"/>
    <cellStyle name="Обычный 3 13 6 3 2 2 3" xfId="22498"/>
    <cellStyle name="Обычный 3 13 6 3 2 3" xfId="22499"/>
    <cellStyle name="Обычный 3 13 6 3 2 3 2" xfId="22500"/>
    <cellStyle name="Обычный 3 13 6 3 2 4" xfId="22501"/>
    <cellStyle name="Обычный 3 13 6 3 3" xfId="22502"/>
    <cellStyle name="Обычный 3 13 6 3 3 2" xfId="22503"/>
    <cellStyle name="Обычный 3 13 6 3 3 2 2" xfId="22504"/>
    <cellStyle name="Обычный 3 13 6 3 3 3" xfId="22505"/>
    <cellStyle name="Обычный 3 13 6 3 4" xfId="22506"/>
    <cellStyle name="Обычный 3 13 6 3 4 2" xfId="22507"/>
    <cellStyle name="Обычный 3 13 6 3 5" xfId="22508"/>
    <cellStyle name="Обычный 3 13 6 4" xfId="22509"/>
    <cellStyle name="Обычный 3 13 6 4 2" xfId="22510"/>
    <cellStyle name="Обычный 3 13 6 4 2 2" xfId="22511"/>
    <cellStyle name="Обычный 3 13 6 4 2 2 2" xfId="22512"/>
    <cellStyle name="Обычный 3 13 6 4 2 2 2 2" xfId="22513"/>
    <cellStyle name="Обычный 3 13 6 4 2 2 3" xfId="22514"/>
    <cellStyle name="Обычный 3 13 6 4 2 3" xfId="22515"/>
    <cellStyle name="Обычный 3 13 6 4 2 3 2" xfId="22516"/>
    <cellStyle name="Обычный 3 13 6 4 2 4" xfId="22517"/>
    <cellStyle name="Обычный 3 13 6 4 3" xfId="22518"/>
    <cellStyle name="Обычный 3 13 6 4 3 2" xfId="22519"/>
    <cellStyle name="Обычный 3 13 6 4 3 2 2" xfId="22520"/>
    <cellStyle name="Обычный 3 13 6 4 3 3" xfId="22521"/>
    <cellStyle name="Обычный 3 13 6 4 4" xfId="22522"/>
    <cellStyle name="Обычный 3 13 6 4 4 2" xfId="22523"/>
    <cellStyle name="Обычный 3 13 6 4 5" xfId="22524"/>
    <cellStyle name="Обычный 3 13 6 5" xfId="22525"/>
    <cellStyle name="Обычный 3 13 6 5 2" xfId="22526"/>
    <cellStyle name="Обычный 3 13 6 5 2 2" xfId="22527"/>
    <cellStyle name="Обычный 3 13 6 5 2 2 2" xfId="22528"/>
    <cellStyle name="Обычный 3 13 6 5 2 3" xfId="22529"/>
    <cellStyle name="Обычный 3 13 6 5 3" xfId="22530"/>
    <cellStyle name="Обычный 3 13 6 5 3 2" xfId="22531"/>
    <cellStyle name="Обычный 3 13 6 5 4" xfId="22532"/>
    <cellStyle name="Обычный 3 13 6 6" xfId="22533"/>
    <cellStyle name="Обычный 3 13 6 6 2" xfId="22534"/>
    <cellStyle name="Обычный 3 13 6 6 2 2" xfId="22535"/>
    <cellStyle name="Обычный 3 13 6 6 3" xfId="22536"/>
    <cellStyle name="Обычный 3 13 6 7" xfId="22537"/>
    <cellStyle name="Обычный 3 13 6 7 2" xfId="22538"/>
    <cellStyle name="Обычный 3 13 6 8" xfId="22539"/>
    <cellStyle name="Обычный 3 13 7" xfId="22540"/>
    <cellStyle name="Обычный 3 13 7 2" xfId="22541"/>
    <cellStyle name="Обычный 3 13 7 2 2" xfId="22542"/>
    <cellStyle name="Обычный 3 13 7 2 2 2" xfId="22543"/>
    <cellStyle name="Обычный 3 13 7 2 2 2 2" xfId="22544"/>
    <cellStyle name="Обычный 3 13 7 2 2 2 2 2" xfId="22545"/>
    <cellStyle name="Обычный 3 13 7 2 2 2 2 2 2" xfId="22546"/>
    <cellStyle name="Обычный 3 13 7 2 2 2 2 3" xfId="22547"/>
    <cellStyle name="Обычный 3 13 7 2 2 2 3" xfId="22548"/>
    <cellStyle name="Обычный 3 13 7 2 2 2 3 2" xfId="22549"/>
    <cellStyle name="Обычный 3 13 7 2 2 2 4" xfId="22550"/>
    <cellStyle name="Обычный 3 13 7 2 2 3" xfId="22551"/>
    <cellStyle name="Обычный 3 13 7 2 2 3 2" xfId="22552"/>
    <cellStyle name="Обычный 3 13 7 2 2 3 2 2" xfId="22553"/>
    <cellStyle name="Обычный 3 13 7 2 2 3 3" xfId="22554"/>
    <cellStyle name="Обычный 3 13 7 2 2 4" xfId="22555"/>
    <cellStyle name="Обычный 3 13 7 2 2 4 2" xfId="22556"/>
    <cellStyle name="Обычный 3 13 7 2 2 5" xfId="22557"/>
    <cellStyle name="Обычный 3 13 7 2 3" xfId="22558"/>
    <cellStyle name="Обычный 3 13 7 2 3 2" xfId="22559"/>
    <cellStyle name="Обычный 3 13 7 2 3 2 2" xfId="22560"/>
    <cellStyle name="Обычный 3 13 7 2 3 2 2 2" xfId="22561"/>
    <cellStyle name="Обычный 3 13 7 2 3 2 2 2 2" xfId="22562"/>
    <cellStyle name="Обычный 3 13 7 2 3 2 2 3" xfId="22563"/>
    <cellStyle name="Обычный 3 13 7 2 3 2 3" xfId="22564"/>
    <cellStyle name="Обычный 3 13 7 2 3 2 3 2" xfId="22565"/>
    <cellStyle name="Обычный 3 13 7 2 3 2 4" xfId="22566"/>
    <cellStyle name="Обычный 3 13 7 2 3 3" xfId="22567"/>
    <cellStyle name="Обычный 3 13 7 2 3 3 2" xfId="22568"/>
    <cellStyle name="Обычный 3 13 7 2 3 3 2 2" xfId="22569"/>
    <cellStyle name="Обычный 3 13 7 2 3 3 3" xfId="22570"/>
    <cellStyle name="Обычный 3 13 7 2 3 4" xfId="22571"/>
    <cellStyle name="Обычный 3 13 7 2 3 4 2" xfId="22572"/>
    <cellStyle name="Обычный 3 13 7 2 3 5" xfId="22573"/>
    <cellStyle name="Обычный 3 13 7 2 4" xfId="22574"/>
    <cellStyle name="Обычный 3 13 7 2 4 2" xfId="22575"/>
    <cellStyle name="Обычный 3 13 7 2 4 2 2" xfId="22576"/>
    <cellStyle name="Обычный 3 13 7 2 4 2 2 2" xfId="22577"/>
    <cellStyle name="Обычный 3 13 7 2 4 2 3" xfId="22578"/>
    <cellStyle name="Обычный 3 13 7 2 4 3" xfId="22579"/>
    <cellStyle name="Обычный 3 13 7 2 4 3 2" xfId="22580"/>
    <cellStyle name="Обычный 3 13 7 2 4 4" xfId="22581"/>
    <cellStyle name="Обычный 3 13 7 2 5" xfId="22582"/>
    <cellStyle name="Обычный 3 13 7 2 5 2" xfId="22583"/>
    <cellStyle name="Обычный 3 13 7 2 5 2 2" xfId="22584"/>
    <cellStyle name="Обычный 3 13 7 2 5 3" xfId="22585"/>
    <cellStyle name="Обычный 3 13 7 2 6" xfId="22586"/>
    <cellStyle name="Обычный 3 13 7 2 6 2" xfId="22587"/>
    <cellStyle name="Обычный 3 13 7 2 7" xfId="22588"/>
    <cellStyle name="Обычный 3 13 7 3" xfId="22589"/>
    <cellStyle name="Обычный 3 13 7 3 2" xfId="22590"/>
    <cellStyle name="Обычный 3 13 7 3 2 2" xfId="22591"/>
    <cellStyle name="Обычный 3 13 7 3 2 2 2" xfId="22592"/>
    <cellStyle name="Обычный 3 13 7 3 2 2 2 2" xfId="22593"/>
    <cellStyle name="Обычный 3 13 7 3 2 2 3" xfId="22594"/>
    <cellStyle name="Обычный 3 13 7 3 2 3" xfId="22595"/>
    <cellStyle name="Обычный 3 13 7 3 2 3 2" xfId="22596"/>
    <cellStyle name="Обычный 3 13 7 3 2 4" xfId="22597"/>
    <cellStyle name="Обычный 3 13 7 3 3" xfId="22598"/>
    <cellStyle name="Обычный 3 13 7 3 3 2" xfId="22599"/>
    <cellStyle name="Обычный 3 13 7 3 3 2 2" xfId="22600"/>
    <cellStyle name="Обычный 3 13 7 3 3 3" xfId="22601"/>
    <cellStyle name="Обычный 3 13 7 3 4" xfId="22602"/>
    <cellStyle name="Обычный 3 13 7 3 4 2" xfId="22603"/>
    <cellStyle name="Обычный 3 13 7 3 5" xfId="22604"/>
    <cellStyle name="Обычный 3 13 7 4" xfId="22605"/>
    <cellStyle name="Обычный 3 13 7 4 2" xfId="22606"/>
    <cellStyle name="Обычный 3 13 7 4 2 2" xfId="22607"/>
    <cellStyle name="Обычный 3 13 7 4 2 2 2" xfId="22608"/>
    <cellStyle name="Обычный 3 13 7 4 2 2 2 2" xfId="22609"/>
    <cellStyle name="Обычный 3 13 7 4 2 2 3" xfId="22610"/>
    <cellStyle name="Обычный 3 13 7 4 2 3" xfId="22611"/>
    <cellStyle name="Обычный 3 13 7 4 2 3 2" xfId="22612"/>
    <cellStyle name="Обычный 3 13 7 4 2 4" xfId="22613"/>
    <cellStyle name="Обычный 3 13 7 4 3" xfId="22614"/>
    <cellStyle name="Обычный 3 13 7 4 3 2" xfId="22615"/>
    <cellStyle name="Обычный 3 13 7 4 3 2 2" xfId="22616"/>
    <cellStyle name="Обычный 3 13 7 4 3 3" xfId="22617"/>
    <cellStyle name="Обычный 3 13 7 4 4" xfId="22618"/>
    <cellStyle name="Обычный 3 13 7 4 4 2" xfId="22619"/>
    <cellStyle name="Обычный 3 13 7 4 5" xfId="22620"/>
    <cellStyle name="Обычный 3 13 7 5" xfId="22621"/>
    <cellStyle name="Обычный 3 13 7 5 2" xfId="22622"/>
    <cellStyle name="Обычный 3 13 7 5 2 2" xfId="22623"/>
    <cellStyle name="Обычный 3 13 7 5 2 2 2" xfId="22624"/>
    <cellStyle name="Обычный 3 13 7 5 2 3" xfId="22625"/>
    <cellStyle name="Обычный 3 13 7 5 3" xfId="22626"/>
    <cellStyle name="Обычный 3 13 7 5 3 2" xfId="22627"/>
    <cellStyle name="Обычный 3 13 7 5 4" xfId="22628"/>
    <cellStyle name="Обычный 3 13 7 6" xfId="22629"/>
    <cellStyle name="Обычный 3 13 7 6 2" xfId="22630"/>
    <cellStyle name="Обычный 3 13 7 6 2 2" xfId="22631"/>
    <cellStyle name="Обычный 3 13 7 6 3" xfId="22632"/>
    <cellStyle name="Обычный 3 13 7 7" xfId="22633"/>
    <cellStyle name="Обычный 3 13 7 7 2" xfId="22634"/>
    <cellStyle name="Обычный 3 13 7 8" xfId="22635"/>
    <cellStyle name="Обычный 3 13 8" xfId="22636"/>
    <cellStyle name="Обычный 3 13 8 2" xfId="22637"/>
    <cellStyle name="Обычный 3 13 8 2 2" xfId="22638"/>
    <cellStyle name="Обычный 3 13 8 2 2 2" xfId="22639"/>
    <cellStyle name="Обычный 3 13 8 2 2 2 2" xfId="22640"/>
    <cellStyle name="Обычный 3 13 8 2 2 2 2 2" xfId="22641"/>
    <cellStyle name="Обычный 3 13 8 2 2 2 2 2 2" xfId="22642"/>
    <cellStyle name="Обычный 3 13 8 2 2 2 2 3" xfId="22643"/>
    <cellStyle name="Обычный 3 13 8 2 2 2 3" xfId="22644"/>
    <cellStyle name="Обычный 3 13 8 2 2 2 3 2" xfId="22645"/>
    <cellStyle name="Обычный 3 13 8 2 2 2 4" xfId="22646"/>
    <cellStyle name="Обычный 3 13 8 2 2 3" xfId="22647"/>
    <cellStyle name="Обычный 3 13 8 2 2 3 2" xfId="22648"/>
    <cellStyle name="Обычный 3 13 8 2 2 3 2 2" xfId="22649"/>
    <cellStyle name="Обычный 3 13 8 2 2 3 3" xfId="22650"/>
    <cellStyle name="Обычный 3 13 8 2 2 4" xfId="22651"/>
    <cellStyle name="Обычный 3 13 8 2 2 4 2" xfId="22652"/>
    <cellStyle name="Обычный 3 13 8 2 2 5" xfId="22653"/>
    <cellStyle name="Обычный 3 13 8 2 3" xfId="22654"/>
    <cellStyle name="Обычный 3 13 8 2 3 2" xfId="22655"/>
    <cellStyle name="Обычный 3 13 8 2 3 2 2" xfId="22656"/>
    <cellStyle name="Обычный 3 13 8 2 3 2 2 2" xfId="22657"/>
    <cellStyle name="Обычный 3 13 8 2 3 2 2 2 2" xfId="22658"/>
    <cellStyle name="Обычный 3 13 8 2 3 2 2 3" xfId="22659"/>
    <cellStyle name="Обычный 3 13 8 2 3 2 3" xfId="22660"/>
    <cellStyle name="Обычный 3 13 8 2 3 2 3 2" xfId="22661"/>
    <cellStyle name="Обычный 3 13 8 2 3 2 4" xfId="22662"/>
    <cellStyle name="Обычный 3 13 8 2 3 3" xfId="22663"/>
    <cellStyle name="Обычный 3 13 8 2 3 3 2" xfId="22664"/>
    <cellStyle name="Обычный 3 13 8 2 3 3 2 2" xfId="22665"/>
    <cellStyle name="Обычный 3 13 8 2 3 3 3" xfId="22666"/>
    <cellStyle name="Обычный 3 13 8 2 3 4" xfId="22667"/>
    <cellStyle name="Обычный 3 13 8 2 3 4 2" xfId="22668"/>
    <cellStyle name="Обычный 3 13 8 2 3 5" xfId="22669"/>
    <cellStyle name="Обычный 3 13 8 2 4" xfId="22670"/>
    <cellStyle name="Обычный 3 13 8 2 4 2" xfId="22671"/>
    <cellStyle name="Обычный 3 13 8 2 4 2 2" xfId="22672"/>
    <cellStyle name="Обычный 3 13 8 2 4 2 2 2" xfId="22673"/>
    <cellStyle name="Обычный 3 13 8 2 4 2 3" xfId="22674"/>
    <cellStyle name="Обычный 3 13 8 2 4 3" xfId="22675"/>
    <cellStyle name="Обычный 3 13 8 2 4 3 2" xfId="22676"/>
    <cellStyle name="Обычный 3 13 8 2 4 4" xfId="22677"/>
    <cellStyle name="Обычный 3 13 8 2 5" xfId="22678"/>
    <cellStyle name="Обычный 3 13 8 2 5 2" xfId="22679"/>
    <cellStyle name="Обычный 3 13 8 2 5 2 2" xfId="22680"/>
    <cellStyle name="Обычный 3 13 8 2 5 3" xfId="22681"/>
    <cellStyle name="Обычный 3 13 8 2 6" xfId="22682"/>
    <cellStyle name="Обычный 3 13 8 2 6 2" xfId="22683"/>
    <cellStyle name="Обычный 3 13 8 2 7" xfId="22684"/>
    <cellStyle name="Обычный 3 13 8 3" xfId="22685"/>
    <cellStyle name="Обычный 3 13 8 3 2" xfId="22686"/>
    <cellStyle name="Обычный 3 13 8 3 2 2" xfId="22687"/>
    <cellStyle name="Обычный 3 13 8 3 2 2 2" xfId="22688"/>
    <cellStyle name="Обычный 3 13 8 3 2 2 2 2" xfId="22689"/>
    <cellStyle name="Обычный 3 13 8 3 2 2 3" xfId="22690"/>
    <cellStyle name="Обычный 3 13 8 3 2 3" xfId="22691"/>
    <cellStyle name="Обычный 3 13 8 3 2 3 2" xfId="22692"/>
    <cellStyle name="Обычный 3 13 8 3 2 4" xfId="22693"/>
    <cellStyle name="Обычный 3 13 8 3 3" xfId="22694"/>
    <cellStyle name="Обычный 3 13 8 3 3 2" xfId="22695"/>
    <cellStyle name="Обычный 3 13 8 3 3 2 2" xfId="22696"/>
    <cellStyle name="Обычный 3 13 8 3 3 3" xfId="22697"/>
    <cellStyle name="Обычный 3 13 8 3 4" xfId="22698"/>
    <cellStyle name="Обычный 3 13 8 3 4 2" xfId="22699"/>
    <cellStyle name="Обычный 3 13 8 3 5" xfId="22700"/>
    <cellStyle name="Обычный 3 13 8 4" xfId="22701"/>
    <cellStyle name="Обычный 3 13 8 4 2" xfId="22702"/>
    <cellStyle name="Обычный 3 13 8 4 2 2" xfId="22703"/>
    <cellStyle name="Обычный 3 13 8 4 2 2 2" xfId="22704"/>
    <cellStyle name="Обычный 3 13 8 4 2 2 2 2" xfId="22705"/>
    <cellStyle name="Обычный 3 13 8 4 2 2 3" xfId="22706"/>
    <cellStyle name="Обычный 3 13 8 4 2 3" xfId="22707"/>
    <cellStyle name="Обычный 3 13 8 4 2 3 2" xfId="22708"/>
    <cellStyle name="Обычный 3 13 8 4 2 4" xfId="22709"/>
    <cellStyle name="Обычный 3 13 8 4 3" xfId="22710"/>
    <cellStyle name="Обычный 3 13 8 4 3 2" xfId="22711"/>
    <cellStyle name="Обычный 3 13 8 4 3 2 2" xfId="22712"/>
    <cellStyle name="Обычный 3 13 8 4 3 3" xfId="22713"/>
    <cellStyle name="Обычный 3 13 8 4 4" xfId="22714"/>
    <cellStyle name="Обычный 3 13 8 4 4 2" xfId="22715"/>
    <cellStyle name="Обычный 3 13 8 4 5" xfId="22716"/>
    <cellStyle name="Обычный 3 13 8 5" xfId="22717"/>
    <cellStyle name="Обычный 3 13 8 5 2" xfId="22718"/>
    <cellStyle name="Обычный 3 13 8 5 2 2" xfId="22719"/>
    <cellStyle name="Обычный 3 13 8 5 2 2 2" xfId="22720"/>
    <cellStyle name="Обычный 3 13 8 5 2 3" xfId="22721"/>
    <cellStyle name="Обычный 3 13 8 5 3" xfId="22722"/>
    <cellStyle name="Обычный 3 13 8 5 3 2" xfId="22723"/>
    <cellStyle name="Обычный 3 13 8 5 4" xfId="22724"/>
    <cellStyle name="Обычный 3 13 8 6" xfId="22725"/>
    <cellStyle name="Обычный 3 13 8 6 2" xfId="22726"/>
    <cellStyle name="Обычный 3 13 8 6 2 2" xfId="22727"/>
    <cellStyle name="Обычный 3 13 8 6 3" xfId="22728"/>
    <cellStyle name="Обычный 3 13 8 7" xfId="22729"/>
    <cellStyle name="Обычный 3 13 8 7 2" xfId="22730"/>
    <cellStyle name="Обычный 3 13 8 8" xfId="22731"/>
    <cellStyle name="Обычный 3 13 9" xfId="22732"/>
    <cellStyle name="Обычный 3 13 9 2" xfId="22733"/>
    <cellStyle name="Обычный 3 13 9 2 2" xfId="22734"/>
    <cellStyle name="Обычный 3 13 9 2 2 2" xfId="22735"/>
    <cellStyle name="Обычный 3 13 9 2 2 2 2" xfId="22736"/>
    <cellStyle name="Обычный 3 13 9 2 2 2 2 2" xfId="22737"/>
    <cellStyle name="Обычный 3 13 9 2 2 2 2 2 2" xfId="22738"/>
    <cellStyle name="Обычный 3 13 9 2 2 2 2 3" xfId="22739"/>
    <cellStyle name="Обычный 3 13 9 2 2 2 3" xfId="22740"/>
    <cellStyle name="Обычный 3 13 9 2 2 2 3 2" xfId="22741"/>
    <cellStyle name="Обычный 3 13 9 2 2 2 4" xfId="22742"/>
    <cellStyle name="Обычный 3 13 9 2 2 3" xfId="22743"/>
    <cellStyle name="Обычный 3 13 9 2 2 3 2" xfId="22744"/>
    <cellStyle name="Обычный 3 13 9 2 2 3 2 2" xfId="22745"/>
    <cellStyle name="Обычный 3 13 9 2 2 3 3" xfId="22746"/>
    <cellStyle name="Обычный 3 13 9 2 2 4" xfId="22747"/>
    <cellStyle name="Обычный 3 13 9 2 2 4 2" xfId="22748"/>
    <cellStyle name="Обычный 3 13 9 2 2 5" xfId="22749"/>
    <cellStyle name="Обычный 3 13 9 2 3" xfId="22750"/>
    <cellStyle name="Обычный 3 13 9 2 3 2" xfId="22751"/>
    <cellStyle name="Обычный 3 13 9 2 3 2 2" xfId="22752"/>
    <cellStyle name="Обычный 3 13 9 2 3 2 2 2" xfId="22753"/>
    <cellStyle name="Обычный 3 13 9 2 3 2 2 2 2" xfId="22754"/>
    <cellStyle name="Обычный 3 13 9 2 3 2 2 3" xfId="22755"/>
    <cellStyle name="Обычный 3 13 9 2 3 2 3" xfId="22756"/>
    <cellStyle name="Обычный 3 13 9 2 3 2 3 2" xfId="22757"/>
    <cellStyle name="Обычный 3 13 9 2 3 2 4" xfId="22758"/>
    <cellStyle name="Обычный 3 13 9 2 3 3" xfId="22759"/>
    <cellStyle name="Обычный 3 13 9 2 3 3 2" xfId="22760"/>
    <cellStyle name="Обычный 3 13 9 2 3 3 2 2" xfId="22761"/>
    <cellStyle name="Обычный 3 13 9 2 3 3 3" xfId="22762"/>
    <cellStyle name="Обычный 3 13 9 2 3 4" xfId="22763"/>
    <cellStyle name="Обычный 3 13 9 2 3 4 2" xfId="22764"/>
    <cellStyle name="Обычный 3 13 9 2 3 5" xfId="22765"/>
    <cellStyle name="Обычный 3 13 9 2 4" xfId="22766"/>
    <cellStyle name="Обычный 3 13 9 2 4 2" xfId="22767"/>
    <cellStyle name="Обычный 3 13 9 2 4 2 2" xfId="22768"/>
    <cellStyle name="Обычный 3 13 9 2 4 2 2 2" xfId="22769"/>
    <cellStyle name="Обычный 3 13 9 2 4 2 3" xfId="22770"/>
    <cellStyle name="Обычный 3 13 9 2 4 3" xfId="22771"/>
    <cellStyle name="Обычный 3 13 9 2 4 3 2" xfId="22772"/>
    <cellStyle name="Обычный 3 13 9 2 4 4" xfId="22773"/>
    <cellStyle name="Обычный 3 13 9 2 5" xfId="22774"/>
    <cellStyle name="Обычный 3 13 9 2 5 2" xfId="22775"/>
    <cellStyle name="Обычный 3 13 9 2 5 2 2" xfId="22776"/>
    <cellStyle name="Обычный 3 13 9 2 5 3" xfId="22777"/>
    <cellStyle name="Обычный 3 13 9 2 6" xfId="22778"/>
    <cellStyle name="Обычный 3 13 9 2 6 2" xfId="22779"/>
    <cellStyle name="Обычный 3 13 9 2 7" xfId="22780"/>
    <cellStyle name="Обычный 3 13 9 3" xfId="22781"/>
    <cellStyle name="Обычный 3 13 9 3 2" xfId="22782"/>
    <cellStyle name="Обычный 3 13 9 3 2 2" xfId="22783"/>
    <cellStyle name="Обычный 3 13 9 3 2 2 2" xfId="22784"/>
    <cellStyle name="Обычный 3 13 9 3 2 2 2 2" xfId="22785"/>
    <cellStyle name="Обычный 3 13 9 3 2 2 3" xfId="22786"/>
    <cellStyle name="Обычный 3 13 9 3 2 3" xfId="22787"/>
    <cellStyle name="Обычный 3 13 9 3 2 3 2" xfId="22788"/>
    <cellStyle name="Обычный 3 13 9 3 2 4" xfId="22789"/>
    <cellStyle name="Обычный 3 13 9 3 3" xfId="22790"/>
    <cellStyle name="Обычный 3 13 9 3 3 2" xfId="22791"/>
    <cellStyle name="Обычный 3 13 9 3 3 2 2" xfId="22792"/>
    <cellStyle name="Обычный 3 13 9 3 3 3" xfId="22793"/>
    <cellStyle name="Обычный 3 13 9 3 4" xfId="22794"/>
    <cellStyle name="Обычный 3 13 9 3 4 2" xfId="22795"/>
    <cellStyle name="Обычный 3 13 9 3 5" xfId="22796"/>
    <cellStyle name="Обычный 3 13 9 4" xfId="22797"/>
    <cellStyle name="Обычный 3 13 9 4 2" xfId="22798"/>
    <cellStyle name="Обычный 3 13 9 4 2 2" xfId="22799"/>
    <cellStyle name="Обычный 3 13 9 4 2 2 2" xfId="22800"/>
    <cellStyle name="Обычный 3 13 9 4 2 2 2 2" xfId="22801"/>
    <cellStyle name="Обычный 3 13 9 4 2 2 3" xfId="22802"/>
    <cellStyle name="Обычный 3 13 9 4 2 3" xfId="22803"/>
    <cellStyle name="Обычный 3 13 9 4 2 3 2" xfId="22804"/>
    <cellStyle name="Обычный 3 13 9 4 2 4" xfId="22805"/>
    <cellStyle name="Обычный 3 13 9 4 3" xfId="22806"/>
    <cellStyle name="Обычный 3 13 9 4 3 2" xfId="22807"/>
    <cellStyle name="Обычный 3 13 9 4 3 2 2" xfId="22808"/>
    <cellStyle name="Обычный 3 13 9 4 3 3" xfId="22809"/>
    <cellStyle name="Обычный 3 13 9 4 4" xfId="22810"/>
    <cellStyle name="Обычный 3 13 9 4 4 2" xfId="22811"/>
    <cellStyle name="Обычный 3 13 9 4 5" xfId="22812"/>
    <cellStyle name="Обычный 3 13 9 5" xfId="22813"/>
    <cellStyle name="Обычный 3 13 9 5 2" xfId="22814"/>
    <cellStyle name="Обычный 3 13 9 5 2 2" xfId="22815"/>
    <cellStyle name="Обычный 3 13 9 5 2 2 2" xfId="22816"/>
    <cellStyle name="Обычный 3 13 9 5 2 3" xfId="22817"/>
    <cellStyle name="Обычный 3 13 9 5 3" xfId="22818"/>
    <cellStyle name="Обычный 3 13 9 5 3 2" xfId="22819"/>
    <cellStyle name="Обычный 3 13 9 5 4" xfId="22820"/>
    <cellStyle name="Обычный 3 13 9 6" xfId="22821"/>
    <cellStyle name="Обычный 3 13 9 6 2" xfId="22822"/>
    <cellStyle name="Обычный 3 13 9 6 2 2" xfId="22823"/>
    <cellStyle name="Обычный 3 13 9 6 3" xfId="22824"/>
    <cellStyle name="Обычный 3 13 9 7" xfId="22825"/>
    <cellStyle name="Обычный 3 13 9 7 2" xfId="22826"/>
    <cellStyle name="Обычный 3 13 9 8" xfId="22827"/>
    <cellStyle name="Обычный 3 14" xfId="22828"/>
    <cellStyle name="Обычный 3 14 10" xfId="22829"/>
    <cellStyle name="Обычный 3 14 10 2" xfId="22830"/>
    <cellStyle name="Обычный 3 14 10 2 2" xfId="22831"/>
    <cellStyle name="Обычный 3 14 10 2 2 2" xfId="22832"/>
    <cellStyle name="Обычный 3 14 10 2 2 2 2" xfId="22833"/>
    <cellStyle name="Обычный 3 14 10 2 2 2 2 2" xfId="22834"/>
    <cellStyle name="Обычный 3 14 10 2 2 2 2 2 2" xfId="22835"/>
    <cellStyle name="Обычный 3 14 10 2 2 2 2 3" xfId="22836"/>
    <cellStyle name="Обычный 3 14 10 2 2 2 3" xfId="22837"/>
    <cellStyle name="Обычный 3 14 10 2 2 2 3 2" xfId="22838"/>
    <cellStyle name="Обычный 3 14 10 2 2 2 4" xfId="22839"/>
    <cellStyle name="Обычный 3 14 10 2 2 3" xfId="22840"/>
    <cellStyle name="Обычный 3 14 10 2 2 3 2" xfId="22841"/>
    <cellStyle name="Обычный 3 14 10 2 2 3 2 2" xfId="22842"/>
    <cellStyle name="Обычный 3 14 10 2 2 3 3" xfId="22843"/>
    <cellStyle name="Обычный 3 14 10 2 2 4" xfId="22844"/>
    <cellStyle name="Обычный 3 14 10 2 2 4 2" xfId="22845"/>
    <cellStyle name="Обычный 3 14 10 2 2 5" xfId="22846"/>
    <cellStyle name="Обычный 3 14 10 2 3" xfId="22847"/>
    <cellStyle name="Обычный 3 14 10 2 3 2" xfId="22848"/>
    <cellStyle name="Обычный 3 14 10 2 3 2 2" xfId="22849"/>
    <cellStyle name="Обычный 3 14 10 2 3 2 2 2" xfId="22850"/>
    <cellStyle name="Обычный 3 14 10 2 3 2 2 2 2" xfId="22851"/>
    <cellStyle name="Обычный 3 14 10 2 3 2 2 3" xfId="22852"/>
    <cellStyle name="Обычный 3 14 10 2 3 2 3" xfId="22853"/>
    <cellStyle name="Обычный 3 14 10 2 3 2 3 2" xfId="22854"/>
    <cellStyle name="Обычный 3 14 10 2 3 2 4" xfId="22855"/>
    <cellStyle name="Обычный 3 14 10 2 3 3" xfId="22856"/>
    <cellStyle name="Обычный 3 14 10 2 3 3 2" xfId="22857"/>
    <cellStyle name="Обычный 3 14 10 2 3 3 2 2" xfId="22858"/>
    <cellStyle name="Обычный 3 14 10 2 3 3 3" xfId="22859"/>
    <cellStyle name="Обычный 3 14 10 2 3 4" xfId="22860"/>
    <cellStyle name="Обычный 3 14 10 2 3 4 2" xfId="22861"/>
    <cellStyle name="Обычный 3 14 10 2 3 5" xfId="22862"/>
    <cellStyle name="Обычный 3 14 10 2 4" xfId="22863"/>
    <cellStyle name="Обычный 3 14 10 2 4 2" xfId="22864"/>
    <cellStyle name="Обычный 3 14 10 2 4 2 2" xfId="22865"/>
    <cellStyle name="Обычный 3 14 10 2 4 2 2 2" xfId="22866"/>
    <cellStyle name="Обычный 3 14 10 2 4 2 3" xfId="22867"/>
    <cellStyle name="Обычный 3 14 10 2 4 3" xfId="22868"/>
    <cellStyle name="Обычный 3 14 10 2 4 3 2" xfId="22869"/>
    <cellStyle name="Обычный 3 14 10 2 4 4" xfId="22870"/>
    <cellStyle name="Обычный 3 14 10 2 5" xfId="22871"/>
    <cellStyle name="Обычный 3 14 10 2 5 2" xfId="22872"/>
    <cellStyle name="Обычный 3 14 10 2 5 2 2" xfId="22873"/>
    <cellStyle name="Обычный 3 14 10 2 5 3" xfId="22874"/>
    <cellStyle name="Обычный 3 14 10 2 6" xfId="22875"/>
    <cellStyle name="Обычный 3 14 10 2 6 2" xfId="22876"/>
    <cellStyle name="Обычный 3 14 10 2 7" xfId="22877"/>
    <cellStyle name="Обычный 3 14 10 3" xfId="22878"/>
    <cellStyle name="Обычный 3 14 10 3 2" xfId="22879"/>
    <cellStyle name="Обычный 3 14 10 3 2 2" xfId="22880"/>
    <cellStyle name="Обычный 3 14 10 3 2 2 2" xfId="22881"/>
    <cellStyle name="Обычный 3 14 10 3 2 2 2 2" xfId="22882"/>
    <cellStyle name="Обычный 3 14 10 3 2 2 3" xfId="22883"/>
    <cellStyle name="Обычный 3 14 10 3 2 3" xfId="22884"/>
    <cellStyle name="Обычный 3 14 10 3 2 3 2" xfId="22885"/>
    <cellStyle name="Обычный 3 14 10 3 2 4" xfId="22886"/>
    <cellStyle name="Обычный 3 14 10 3 3" xfId="22887"/>
    <cellStyle name="Обычный 3 14 10 3 3 2" xfId="22888"/>
    <cellStyle name="Обычный 3 14 10 3 3 2 2" xfId="22889"/>
    <cellStyle name="Обычный 3 14 10 3 3 3" xfId="22890"/>
    <cellStyle name="Обычный 3 14 10 3 4" xfId="22891"/>
    <cellStyle name="Обычный 3 14 10 3 4 2" xfId="22892"/>
    <cellStyle name="Обычный 3 14 10 3 5" xfId="22893"/>
    <cellStyle name="Обычный 3 14 10 4" xfId="22894"/>
    <cellStyle name="Обычный 3 14 10 4 2" xfId="22895"/>
    <cellStyle name="Обычный 3 14 10 4 2 2" xfId="22896"/>
    <cellStyle name="Обычный 3 14 10 4 2 2 2" xfId="22897"/>
    <cellStyle name="Обычный 3 14 10 4 2 2 2 2" xfId="22898"/>
    <cellStyle name="Обычный 3 14 10 4 2 2 3" xfId="22899"/>
    <cellStyle name="Обычный 3 14 10 4 2 3" xfId="22900"/>
    <cellStyle name="Обычный 3 14 10 4 2 3 2" xfId="22901"/>
    <cellStyle name="Обычный 3 14 10 4 2 4" xfId="22902"/>
    <cellStyle name="Обычный 3 14 10 4 3" xfId="22903"/>
    <cellStyle name="Обычный 3 14 10 4 3 2" xfId="22904"/>
    <cellStyle name="Обычный 3 14 10 4 3 2 2" xfId="22905"/>
    <cellStyle name="Обычный 3 14 10 4 3 3" xfId="22906"/>
    <cellStyle name="Обычный 3 14 10 4 4" xfId="22907"/>
    <cellStyle name="Обычный 3 14 10 4 4 2" xfId="22908"/>
    <cellStyle name="Обычный 3 14 10 4 5" xfId="22909"/>
    <cellStyle name="Обычный 3 14 10 5" xfId="22910"/>
    <cellStyle name="Обычный 3 14 10 5 2" xfId="22911"/>
    <cellStyle name="Обычный 3 14 10 5 2 2" xfId="22912"/>
    <cellStyle name="Обычный 3 14 10 5 2 2 2" xfId="22913"/>
    <cellStyle name="Обычный 3 14 10 5 2 3" xfId="22914"/>
    <cellStyle name="Обычный 3 14 10 5 3" xfId="22915"/>
    <cellStyle name="Обычный 3 14 10 5 3 2" xfId="22916"/>
    <cellStyle name="Обычный 3 14 10 5 4" xfId="22917"/>
    <cellStyle name="Обычный 3 14 10 6" xfId="22918"/>
    <cellStyle name="Обычный 3 14 10 6 2" xfId="22919"/>
    <cellStyle name="Обычный 3 14 10 6 2 2" xfId="22920"/>
    <cellStyle name="Обычный 3 14 10 6 3" xfId="22921"/>
    <cellStyle name="Обычный 3 14 10 7" xfId="22922"/>
    <cellStyle name="Обычный 3 14 10 7 2" xfId="22923"/>
    <cellStyle name="Обычный 3 14 10 8" xfId="22924"/>
    <cellStyle name="Обычный 3 14 11" xfId="22925"/>
    <cellStyle name="Обычный 3 14 11 2" xfId="22926"/>
    <cellStyle name="Обычный 3 14 11 2 2" xfId="22927"/>
    <cellStyle name="Обычный 3 14 11 2 2 2" xfId="22928"/>
    <cellStyle name="Обычный 3 14 11 2 2 2 2" xfId="22929"/>
    <cellStyle name="Обычный 3 14 11 2 2 2 2 2" xfId="22930"/>
    <cellStyle name="Обычный 3 14 11 2 2 2 2 2 2" xfId="22931"/>
    <cellStyle name="Обычный 3 14 11 2 2 2 2 3" xfId="22932"/>
    <cellStyle name="Обычный 3 14 11 2 2 2 3" xfId="22933"/>
    <cellStyle name="Обычный 3 14 11 2 2 2 3 2" xfId="22934"/>
    <cellStyle name="Обычный 3 14 11 2 2 2 4" xfId="22935"/>
    <cellStyle name="Обычный 3 14 11 2 2 3" xfId="22936"/>
    <cellStyle name="Обычный 3 14 11 2 2 3 2" xfId="22937"/>
    <cellStyle name="Обычный 3 14 11 2 2 3 2 2" xfId="22938"/>
    <cellStyle name="Обычный 3 14 11 2 2 3 3" xfId="22939"/>
    <cellStyle name="Обычный 3 14 11 2 2 4" xfId="22940"/>
    <cellStyle name="Обычный 3 14 11 2 2 4 2" xfId="22941"/>
    <cellStyle name="Обычный 3 14 11 2 2 5" xfId="22942"/>
    <cellStyle name="Обычный 3 14 11 2 3" xfId="22943"/>
    <cellStyle name="Обычный 3 14 11 2 3 2" xfId="22944"/>
    <cellStyle name="Обычный 3 14 11 2 3 2 2" xfId="22945"/>
    <cellStyle name="Обычный 3 14 11 2 3 2 2 2" xfId="22946"/>
    <cellStyle name="Обычный 3 14 11 2 3 2 2 2 2" xfId="22947"/>
    <cellStyle name="Обычный 3 14 11 2 3 2 2 3" xfId="22948"/>
    <cellStyle name="Обычный 3 14 11 2 3 2 3" xfId="22949"/>
    <cellStyle name="Обычный 3 14 11 2 3 2 3 2" xfId="22950"/>
    <cellStyle name="Обычный 3 14 11 2 3 2 4" xfId="22951"/>
    <cellStyle name="Обычный 3 14 11 2 3 3" xfId="22952"/>
    <cellStyle name="Обычный 3 14 11 2 3 3 2" xfId="22953"/>
    <cellStyle name="Обычный 3 14 11 2 3 3 2 2" xfId="22954"/>
    <cellStyle name="Обычный 3 14 11 2 3 3 3" xfId="22955"/>
    <cellStyle name="Обычный 3 14 11 2 3 4" xfId="22956"/>
    <cellStyle name="Обычный 3 14 11 2 3 4 2" xfId="22957"/>
    <cellStyle name="Обычный 3 14 11 2 3 5" xfId="22958"/>
    <cellStyle name="Обычный 3 14 11 2 4" xfId="22959"/>
    <cellStyle name="Обычный 3 14 11 2 4 2" xfId="22960"/>
    <cellStyle name="Обычный 3 14 11 2 4 2 2" xfId="22961"/>
    <cellStyle name="Обычный 3 14 11 2 4 2 2 2" xfId="22962"/>
    <cellStyle name="Обычный 3 14 11 2 4 2 3" xfId="22963"/>
    <cellStyle name="Обычный 3 14 11 2 4 3" xfId="22964"/>
    <cellStyle name="Обычный 3 14 11 2 4 3 2" xfId="22965"/>
    <cellStyle name="Обычный 3 14 11 2 4 4" xfId="22966"/>
    <cellStyle name="Обычный 3 14 11 2 5" xfId="22967"/>
    <cellStyle name="Обычный 3 14 11 2 5 2" xfId="22968"/>
    <cellStyle name="Обычный 3 14 11 2 5 2 2" xfId="22969"/>
    <cellStyle name="Обычный 3 14 11 2 5 3" xfId="22970"/>
    <cellStyle name="Обычный 3 14 11 2 6" xfId="22971"/>
    <cellStyle name="Обычный 3 14 11 2 6 2" xfId="22972"/>
    <cellStyle name="Обычный 3 14 11 2 7" xfId="22973"/>
    <cellStyle name="Обычный 3 14 11 3" xfId="22974"/>
    <cellStyle name="Обычный 3 14 11 3 2" xfId="22975"/>
    <cellStyle name="Обычный 3 14 11 3 2 2" xfId="22976"/>
    <cellStyle name="Обычный 3 14 11 3 2 2 2" xfId="22977"/>
    <cellStyle name="Обычный 3 14 11 3 2 2 2 2" xfId="22978"/>
    <cellStyle name="Обычный 3 14 11 3 2 2 3" xfId="22979"/>
    <cellStyle name="Обычный 3 14 11 3 2 3" xfId="22980"/>
    <cellStyle name="Обычный 3 14 11 3 2 3 2" xfId="22981"/>
    <cellStyle name="Обычный 3 14 11 3 2 4" xfId="22982"/>
    <cellStyle name="Обычный 3 14 11 3 3" xfId="22983"/>
    <cellStyle name="Обычный 3 14 11 3 3 2" xfId="22984"/>
    <cellStyle name="Обычный 3 14 11 3 3 2 2" xfId="22985"/>
    <cellStyle name="Обычный 3 14 11 3 3 3" xfId="22986"/>
    <cellStyle name="Обычный 3 14 11 3 4" xfId="22987"/>
    <cellStyle name="Обычный 3 14 11 3 4 2" xfId="22988"/>
    <cellStyle name="Обычный 3 14 11 3 5" xfId="22989"/>
    <cellStyle name="Обычный 3 14 11 4" xfId="22990"/>
    <cellStyle name="Обычный 3 14 11 4 2" xfId="22991"/>
    <cellStyle name="Обычный 3 14 11 4 2 2" xfId="22992"/>
    <cellStyle name="Обычный 3 14 11 4 2 2 2" xfId="22993"/>
    <cellStyle name="Обычный 3 14 11 4 2 2 2 2" xfId="22994"/>
    <cellStyle name="Обычный 3 14 11 4 2 2 3" xfId="22995"/>
    <cellStyle name="Обычный 3 14 11 4 2 3" xfId="22996"/>
    <cellStyle name="Обычный 3 14 11 4 2 3 2" xfId="22997"/>
    <cellStyle name="Обычный 3 14 11 4 2 4" xfId="22998"/>
    <cellStyle name="Обычный 3 14 11 4 3" xfId="22999"/>
    <cellStyle name="Обычный 3 14 11 4 3 2" xfId="23000"/>
    <cellStyle name="Обычный 3 14 11 4 3 2 2" xfId="23001"/>
    <cellStyle name="Обычный 3 14 11 4 3 3" xfId="23002"/>
    <cellStyle name="Обычный 3 14 11 4 4" xfId="23003"/>
    <cellStyle name="Обычный 3 14 11 4 4 2" xfId="23004"/>
    <cellStyle name="Обычный 3 14 11 4 5" xfId="23005"/>
    <cellStyle name="Обычный 3 14 11 5" xfId="23006"/>
    <cellStyle name="Обычный 3 14 11 5 2" xfId="23007"/>
    <cellStyle name="Обычный 3 14 11 5 2 2" xfId="23008"/>
    <cellStyle name="Обычный 3 14 11 5 2 2 2" xfId="23009"/>
    <cellStyle name="Обычный 3 14 11 5 2 3" xfId="23010"/>
    <cellStyle name="Обычный 3 14 11 5 3" xfId="23011"/>
    <cellStyle name="Обычный 3 14 11 5 3 2" xfId="23012"/>
    <cellStyle name="Обычный 3 14 11 5 4" xfId="23013"/>
    <cellStyle name="Обычный 3 14 11 6" xfId="23014"/>
    <cellStyle name="Обычный 3 14 11 6 2" xfId="23015"/>
    <cellStyle name="Обычный 3 14 11 6 2 2" xfId="23016"/>
    <cellStyle name="Обычный 3 14 11 6 3" xfId="23017"/>
    <cellStyle name="Обычный 3 14 11 7" xfId="23018"/>
    <cellStyle name="Обычный 3 14 11 7 2" xfId="23019"/>
    <cellStyle name="Обычный 3 14 11 8" xfId="23020"/>
    <cellStyle name="Обычный 3 14 12" xfId="23021"/>
    <cellStyle name="Обычный 3 14 12 2" xfId="23022"/>
    <cellStyle name="Обычный 3 14 12 2 2" xfId="23023"/>
    <cellStyle name="Обычный 3 14 12 2 2 2" xfId="23024"/>
    <cellStyle name="Обычный 3 14 12 2 2 2 2" xfId="23025"/>
    <cellStyle name="Обычный 3 14 12 2 2 2 2 2" xfId="23026"/>
    <cellStyle name="Обычный 3 14 12 2 2 2 2 2 2" xfId="23027"/>
    <cellStyle name="Обычный 3 14 12 2 2 2 2 3" xfId="23028"/>
    <cellStyle name="Обычный 3 14 12 2 2 2 3" xfId="23029"/>
    <cellStyle name="Обычный 3 14 12 2 2 2 3 2" xfId="23030"/>
    <cellStyle name="Обычный 3 14 12 2 2 2 4" xfId="23031"/>
    <cellStyle name="Обычный 3 14 12 2 2 3" xfId="23032"/>
    <cellStyle name="Обычный 3 14 12 2 2 3 2" xfId="23033"/>
    <cellStyle name="Обычный 3 14 12 2 2 3 2 2" xfId="23034"/>
    <cellStyle name="Обычный 3 14 12 2 2 3 3" xfId="23035"/>
    <cellStyle name="Обычный 3 14 12 2 2 4" xfId="23036"/>
    <cellStyle name="Обычный 3 14 12 2 2 4 2" xfId="23037"/>
    <cellStyle name="Обычный 3 14 12 2 2 5" xfId="23038"/>
    <cellStyle name="Обычный 3 14 12 2 3" xfId="23039"/>
    <cellStyle name="Обычный 3 14 12 2 3 2" xfId="23040"/>
    <cellStyle name="Обычный 3 14 12 2 3 2 2" xfId="23041"/>
    <cellStyle name="Обычный 3 14 12 2 3 2 2 2" xfId="23042"/>
    <cellStyle name="Обычный 3 14 12 2 3 2 2 2 2" xfId="23043"/>
    <cellStyle name="Обычный 3 14 12 2 3 2 2 3" xfId="23044"/>
    <cellStyle name="Обычный 3 14 12 2 3 2 3" xfId="23045"/>
    <cellStyle name="Обычный 3 14 12 2 3 2 3 2" xfId="23046"/>
    <cellStyle name="Обычный 3 14 12 2 3 2 4" xfId="23047"/>
    <cellStyle name="Обычный 3 14 12 2 3 3" xfId="23048"/>
    <cellStyle name="Обычный 3 14 12 2 3 3 2" xfId="23049"/>
    <cellStyle name="Обычный 3 14 12 2 3 3 2 2" xfId="23050"/>
    <cellStyle name="Обычный 3 14 12 2 3 3 3" xfId="23051"/>
    <cellStyle name="Обычный 3 14 12 2 3 4" xfId="23052"/>
    <cellStyle name="Обычный 3 14 12 2 3 4 2" xfId="23053"/>
    <cellStyle name="Обычный 3 14 12 2 3 5" xfId="23054"/>
    <cellStyle name="Обычный 3 14 12 2 4" xfId="23055"/>
    <cellStyle name="Обычный 3 14 12 2 4 2" xfId="23056"/>
    <cellStyle name="Обычный 3 14 12 2 4 2 2" xfId="23057"/>
    <cellStyle name="Обычный 3 14 12 2 4 2 2 2" xfId="23058"/>
    <cellStyle name="Обычный 3 14 12 2 4 2 3" xfId="23059"/>
    <cellStyle name="Обычный 3 14 12 2 4 3" xfId="23060"/>
    <cellStyle name="Обычный 3 14 12 2 4 3 2" xfId="23061"/>
    <cellStyle name="Обычный 3 14 12 2 4 4" xfId="23062"/>
    <cellStyle name="Обычный 3 14 12 2 5" xfId="23063"/>
    <cellStyle name="Обычный 3 14 12 2 5 2" xfId="23064"/>
    <cellStyle name="Обычный 3 14 12 2 5 2 2" xfId="23065"/>
    <cellStyle name="Обычный 3 14 12 2 5 3" xfId="23066"/>
    <cellStyle name="Обычный 3 14 12 2 6" xfId="23067"/>
    <cellStyle name="Обычный 3 14 12 2 6 2" xfId="23068"/>
    <cellStyle name="Обычный 3 14 12 2 7" xfId="23069"/>
    <cellStyle name="Обычный 3 14 12 3" xfId="23070"/>
    <cellStyle name="Обычный 3 14 12 3 2" xfId="23071"/>
    <cellStyle name="Обычный 3 14 12 3 2 2" xfId="23072"/>
    <cellStyle name="Обычный 3 14 12 3 2 2 2" xfId="23073"/>
    <cellStyle name="Обычный 3 14 12 3 2 2 2 2" xfId="23074"/>
    <cellStyle name="Обычный 3 14 12 3 2 2 3" xfId="23075"/>
    <cellStyle name="Обычный 3 14 12 3 2 3" xfId="23076"/>
    <cellStyle name="Обычный 3 14 12 3 2 3 2" xfId="23077"/>
    <cellStyle name="Обычный 3 14 12 3 2 4" xfId="23078"/>
    <cellStyle name="Обычный 3 14 12 3 3" xfId="23079"/>
    <cellStyle name="Обычный 3 14 12 3 3 2" xfId="23080"/>
    <cellStyle name="Обычный 3 14 12 3 3 2 2" xfId="23081"/>
    <cellStyle name="Обычный 3 14 12 3 3 3" xfId="23082"/>
    <cellStyle name="Обычный 3 14 12 3 4" xfId="23083"/>
    <cellStyle name="Обычный 3 14 12 3 4 2" xfId="23084"/>
    <cellStyle name="Обычный 3 14 12 3 5" xfId="23085"/>
    <cellStyle name="Обычный 3 14 12 4" xfId="23086"/>
    <cellStyle name="Обычный 3 14 12 4 2" xfId="23087"/>
    <cellStyle name="Обычный 3 14 12 4 2 2" xfId="23088"/>
    <cellStyle name="Обычный 3 14 12 4 2 2 2" xfId="23089"/>
    <cellStyle name="Обычный 3 14 12 4 2 2 2 2" xfId="23090"/>
    <cellStyle name="Обычный 3 14 12 4 2 2 3" xfId="23091"/>
    <cellStyle name="Обычный 3 14 12 4 2 3" xfId="23092"/>
    <cellStyle name="Обычный 3 14 12 4 2 3 2" xfId="23093"/>
    <cellStyle name="Обычный 3 14 12 4 2 4" xfId="23094"/>
    <cellStyle name="Обычный 3 14 12 4 3" xfId="23095"/>
    <cellStyle name="Обычный 3 14 12 4 3 2" xfId="23096"/>
    <cellStyle name="Обычный 3 14 12 4 3 2 2" xfId="23097"/>
    <cellStyle name="Обычный 3 14 12 4 3 3" xfId="23098"/>
    <cellStyle name="Обычный 3 14 12 4 4" xfId="23099"/>
    <cellStyle name="Обычный 3 14 12 4 4 2" xfId="23100"/>
    <cellStyle name="Обычный 3 14 12 4 5" xfId="23101"/>
    <cellStyle name="Обычный 3 14 12 5" xfId="23102"/>
    <cellStyle name="Обычный 3 14 12 5 2" xfId="23103"/>
    <cellStyle name="Обычный 3 14 12 5 2 2" xfId="23104"/>
    <cellStyle name="Обычный 3 14 12 5 2 2 2" xfId="23105"/>
    <cellStyle name="Обычный 3 14 12 5 2 3" xfId="23106"/>
    <cellStyle name="Обычный 3 14 12 5 3" xfId="23107"/>
    <cellStyle name="Обычный 3 14 12 5 3 2" xfId="23108"/>
    <cellStyle name="Обычный 3 14 12 5 4" xfId="23109"/>
    <cellStyle name="Обычный 3 14 12 6" xfId="23110"/>
    <cellStyle name="Обычный 3 14 12 6 2" xfId="23111"/>
    <cellStyle name="Обычный 3 14 12 6 2 2" xfId="23112"/>
    <cellStyle name="Обычный 3 14 12 6 3" xfId="23113"/>
    <cellStyle name="Обычный 3 14 12 7" xfId="23114"/>
    <cellStyle name="Обычный 3 14 12 7 2" xfId="23115"/>
    <cellStyle name="Обычный 3 14 12 8" xfId="23116"/>
    <cellStyle name="Обычный 3 14 13" xfId="23117"/>
    <cellStyle name="Обычный 3 14 13 2" xfId="23118"/>
    <cellStyle name="Обычный 3 14 13 2 2" xfId="23119"/>
    <cellStyle name="Обычный 3 14 13 2 2 2" xfId="23120"/>
    <cellStyle name="Обычный 3 14 13 2 2 2 2" xfId="23121"/>
    <cellStyle name="Обычный 3 14 13 2 2 2 2 2" xfId="23122"/>
    <cellStyle name="Обычный 3 14 13 2 2 2 2 2 2" xfId="23123"/>
    <cellStyle name="Обычный 3 14 13 2 2 2 2 3" xfId="23124"/>
    <cellStyle name="Обычный 3 14 13 2 2 2 3" xfId="23125"/>
    <cellStyle name="Обычный 3 14 13 2 2 2 3 2" xfId="23126"/>
    <cellStyle name="Обычный 3 14 13 2 2 2 4" xfId="23127"/>
    <cellStyle name="Обычный 3 14 13 2 2 3" xfId="23128"/>
    <cellStyle name="Обычный 3 14 13 2 2 3 2" xfId="23129"/>
    <cellStyle name="Обычный 3 14 13 2 2 3 2 2" xfId="23130"/>
    <cellStyle name="Обычный 3 14 13 2 2 3 3" xfId="23131"/>
    <cellStyle name="Обычный 3 14 13 2 2 4" xfId="23132"/>
    <cellStyle name="Обычный 3 14 13 2 2 4 2" xfId="23133"/>
    <cellStyle name="Обычный 3 14 13 2 2 5" xfId="23134"/>
    <cellStyle name="Обычный 3 14 13 2 3" xfId="23135"/>
    <cellStyle name="Обычный 3 14 13 2 3 2" xfId="23136"/>
    <cellStyle name="Обычный 3 14 13 2 3 2 2" xfId="23137"/>
    <cellStyle name="Обычный 3 14 13 2 3 2 2 2" xfId="23138"/>
    <cellStyle name="Обычный 3 14 13 2 3 2 2 2 2" xfId="23139"/>
    <cellStyle name="Обычный 3 14 13 2 3 2 2 3" xfId="23140"/>
    <cellStyle name="Обычный 3 14 13 2 3 2 3" xfId="23141"/>
    <cellStyle name="Обычный 3 14 13 2 3 2 3 2" xfId="23142"/>
    <cellStyle name="Обычный 3 14 13 2 3 2 4" xfId="23143"/>
    <cellStyle name="Обычный 3 14 13 2 3 3" xfId="23144"/>
    <cellStyle name="Обычный 3 14 13 2 3 3 2" xfId="23145"/>
    <cellStyle name="Обычный 3 14 13 2 3 3 2 2" xfId="23146"/>
    <cellStyle name="Обычный 3 14 13 2 3 3 3" xfId="23147"/>
    <cellStyle name="Обычный 3 14 13 2 3 4" xfId="23148"/>
    <cellStyle name="Обычный 3 14 13 2 3 4 2" xfId="23149"/>
    <cellStyle name="Обычный 3 14 13 2 3 5" xfId="23150"/>
    <cellStyle name="Обычный 3 14 13 2 4" xfId="23151"/>
    <cellStyle name="Обычный 3 14 13 2 4 2" xfId="23152"/>
    <cellStyle name="Обычный 3 14 13 2 4 2 2" xfId="23153"/>
    <cellStyle name="Обычный 3 14 13 2 4 2 2 2" xfId="23154"/>
    <cellStyle name="Обычный 3 14 13 2 4 2 3" xfId="23155"/>
    <cellStyle name="Обычный 3 14 13 2 4 3" xfId="23156"/>
    <cellStyle name="Обычный 3 14 13 2 4 3 2" xfId="23157"/>
    <cellStyle name="Обычный 3 14 13 2 4 4" xfId="23158"/>
    <cellStyle name="Обычный 3 14 13 2 5" xfId="23159"/>
    <cellStyle name="Обычный 3 14 13 2 5 2" xfId="23160"/>
    <cellStyle name="Обычный 3 14 13 2 5 2 2" xfId="23161"/>
    <cellStyle name="Обычный 3 14 13 2 5 3" xfId="23162"/>
    <cellStyle name="Обычный 3 14 13 2 6" xfId="23163"/>
    <cellStyle name="Обычный 3 14 13 2 6 2" xfId="23164"/>
    <cellStyle name="Обычный 3 14 13 2 7" xfId="23165"/>
    <cellStyle name="Обычный 3 14 13 3" xfId="23166"/>
    <cellStyle name="Обычный 3 14 13 3 2" xfId="23167"/>
    <cellStyle name="Обычный 3 14 13 3 2 2" xfId="23168"/>
    <cellStyle name="Обычный 3 14 13 3 2 2 2" xfId="23169"/>
    <cellStyle name="Обычный 3 14 13 3 2 2 2 2" xfId="23170"/>
    <cellStyle name="Обычный 3 14 13 3 2 2 3" xfId="23171"/>
    <cellStyle name="Обычный 3 14 13 3 2 3" xfId="23172"/>
    <cellStyle name="Обычный 3 14 13 3 2 3 2" xfId="23173"/>
    <cellStyle name="Обычный 3 14 13 3 2 4" xfId="23174"/>
    <cellStyle name="Обычный 3 14 13 3 3" xfId="23175"/>
    <cellStyle name="Обычный 3 14 13 3 3 2" xfId="23176"/>
    <cellStyle name="Обычный 3 14 13 3 3 2 2" xfId="23177"/>
    <cellStyle name="Обычный 3 14 13 3 3 3" xfId="23178"/>
    <cellStyle name="Обычный 3 14 13 3 4" xfId="23179"/>
    <cellStyle name="Обычный 3 14 13 3 4 2" xfId="23180"/>
    <cellStyle name="Обычный 3 14 13 3 5" xfId="23181"/>
    <cellStyle name="Обычный 3 14 13 4" xfId="23182"/>
    <cellStyle name="Обычный 3 14 13 4 2" xfId="23183"/>
    <cellStyle name="Обычный 3 14 13 4 2 2" xfId="23184"/>
    <cellStyle name="Обычный 3 14 13 4 2 2 2" xfId="23185"/>
    <cellStyle name="Обычный 3 14 13 4 2 2 2 2" xfId="23186"/>
    <cellStyle name="Обычный 3 14 13 4 2 2 3" xfId="23187"/>
    <cellStyle name="Обычный 3 14 13 4 2 3" xfId="23188"/>
    <cellStyle name="Обычный 3 14 13 4 2 3 2" xfId="23189"/>
    <cellStyle name="Обычный 3 14 13 4 2 4" xfId="23190"/>
    <cellStyle name="Обычный 3 14 13 4 3" xfId="23191"/>
    <cellStyle name="Обычный 3 14 13 4 3 2" xfId="23192"/>
    <cellStyle name="Обычный 3 14 13 4 3 2 2" xfId="23193"/>
    <cellStyle name="Обычный 3 14 13 4 3 3" xfId="23194"/>
    <cellStyle name="Обычный 3 14 13 4 4" xfId="23195"/>
    <cellStyle name="Обычный 3 14 13 4 4 2" xfId="23196"/>
    <cellStyle name="Обычный 3 14 13 4 5" xfId="23197"/>
    <cellStyle name="Обычный 3 14 13 5" xfId="23198"/>
    <cellStyle name="Обычный 3 14 13 5 2" xfId="23199"/>
    <cellStyle name="Обычный 3 14 13 5 2 2" xfId="23200"/>
    <cellStyle name="Обычный 3 14 13 5 2 2 2" xfId="23201"/>
    <cellStyle name="Обычный 3 14 13 5 2 3" xfId="23202"/>
    <cellStyle name="Обычный 3 14 13 5 3" xfId="23203"/>
    <cellStyle name="Обычный 3 14 13 5 3 2" xfId="23204"/>
    <cellStyle name="Обычный 3 14 13 5 4" xfId="23205"/>
    <cellStyle name="Обычный 3 14 13 6" xfId="23206"/>
    <cellStyle name="Обычный 3 14 13 6 2" xfId="23207"/>
    <cellStyle name="Обычный 3 14 13 6 2 2" xfId="23208"/>
    <cellStyle name="Обычный 3 14 13 6 3" xfId="23209"/>
    <cellStyle name="Обычный 3 14 13 7" xfId="23210"/>
    <cellStyle name="Обычный 3 14 13 7 2" xfId="23211"/>
    <cellStyle name="Обычный 3 14 13 8" xfId="23212"/>
    <cellStyle name="Обычный 3 14 14" xfId="23213"/>
    <cellStyle name="Обычный 3 14 14 2" xfId="23214"/>
    <cellStyle name="Обычный 3 14 14 2 2" xfId="23215"/>
    <cellStyle name="Обычный 3 14 14 2 2 2" xfId="23216"/>
    <cellStyle name="Обычный 3 14 14 2 2 2 2" xfId="23217"/>
    <cellStyle name="Обычный 3 14 14 2 2 2 2 2" xfId="23218"/>
    <cellStyle name="Обычный 3 14 14 2 2 2 2 2 2" xfId="23219"/>
    <cellStyle name="Обычный 3 14 14 2 2 2 2 3" xfId="23220"/>
    <cellStyle name="Обычный 3 14 14 2 2 2 3" xfId="23221"/>
    <cellStyle name="Обычный 3 14 14 2 2 2 3 2" xfId="23222"/>
    <cellStyle name="Обычный 3 14 14 2 2 2 4" xfId="23223"/>
    <cellStyle name="Обычный 3 14 14 2 2 3" xfId="23224"/>
    <cellStyle name="Обычный 3 14 14 2 2 3 2" xfId="23225"/>
    <cellStyle name="Обычный 3 14 14 2 2 3 2 2" xfId="23226"/>
    <cellStyle name="Обычный 3 14 14 2 2 3 3" xfId="23227"/>
    <cellStyle name="Обычный 3 14 14 2 2 4" xfId="23228"/>
    <cellStyle name="Обычный 3 14 14 2 2 4 2" xfId="23229"/>
    <cellStyle name="Обычный 3 14 14 2 2 5" xfId="23230"/>
    <cellStyle name="Обычный 3 14 14 2 3" xfId="23231"/>
    <cellStyle name="Обычный 3 14 14 2 3 2" xfId="23232"/>
    <cellStyle name="Обычный 3 14 14 2 3 2 2" xfId="23233"/>
    <cellStyle name="Обычный 3 14 14 2 3 2 2 2" xfId="23234"/>
    <cellStyle name="Обычный 3 14 14 2 3 2 2 2 2" xfId="23235"/>
    <cellStyle name="Обычный 3 14 14 2 3 2 2 3" xfId="23236"/>
    <cellStyle name="Обычный 3 14 14 2 3 2 3" xfId="23237"/>
    <cellStyle name="Обычный 3 14 14 2 3 2 3 2" xfId="23238"/>
    <cellStyle name="Обычный 3 14 14 2 3 2 4" xfId="23239"/>
    <cellStyle name="Обычный 3 14 14 2 3 3" xfId="23240"/>
    <cellStyle name="Обычный 3 14 14 2 3 3 2" xfId="23241"/>
    <cellStyle name="Обычный 3 14 14 2 3 3 2 2" xfId="23242"/>
    <cellStyle name="Обычный 3 14 14 2 3 3 3" xfId="23243"/>
    <cellStyle name="Обычный 3 14 14 2 3 4" xfId="23244"/>
    <cellStyle name="Обычный 3 14 14 2 3 4 2" xfId="23245"/>
    <cellStyle name="Обычный 3 14 14 2 3 5" xfId="23246"/>
    <cellStyle name="Обычный 3 14 14 2 4" xfId="23247"/>
    <cellStyle name="Обычный 3 14 14 2 4 2" xfId="23248"/>
    <cellStyle name="Обычный 3 14 14 2 4 2 2" xfId="23249"/>
    <cellStyle name="Обычный 3 14 14 2 4 2 2 2" xfId="23250"/>
    <cellStyle name="Обычный 3 14 14 2 4 2 3" xfId="23251"/>
    <cellStyle name="Обычный 3 14 14 2 4 3" xfId="23252"/>
    <cellStyle name="Обычный 3 14 14 2 4 3 2" xfId="23253"/>
    <cellStyle name="Обычный 3 14 14 2 4 4" xfId="23254"/>
    <cellStyle name="Обычный 3 14 14 2 5" xfId="23255"/>
    <cellStyle name="Обычный 3 14 14 2 5 2" xfId="23256"/>
    <cellStyle name="Обычный 3 14 14 2 5 2 2" xfId="23257"/>
    <cellStyle name="Обычный 3 14 14 2 5 3" xfId="23258"/>
    <cellStyle name="Обычный 3 14 14 2 6" xfId="23259"/>
    <cellStyle name="Обычный 3 14 14 2 6 2" xfId="23260"/>
    <cellStyle name="Обычный 3 14 14 2 7" xfId="23261"/>
    <cellStyle name="Обычный 3 14 14 3" xfId="23262"/>
    <cellStyle name="Обычный 3 14 14 3 2" xfId="23263"/>
    <cellStyle name="Обычный 3 14 14 3 2 2" xfId="23264"/>
    <cellStyle name="Обычный 3 14 14 3 2 2 2" xfId="23265"/>
    <cellStyle name="Обычный 3 14 14 3 2 2 2 2" xfId="23266"/>
    <cellStyle name="Обычный 3 14 14 3 2 2 3" xfId="23267"/>
    <cellStyle name="Обычный 3 14 14 3 2 3" xfId="23268"/>
    <cellStyle name="Обычный 3 14 14 3 2 3 2" xfId="23269"/>
    <cellStyle name="Обычный 3 14 14 3 2 4" xfId="23270"/>
    <cellStyle name="Обычный 3 14 14 3 3" xfId="23271"/>
    <cellStyle name="Обычный 3 14 14 3 3 2" xfId="23272"/>
    <cellStyle name="Обычный 3 14 14 3 3 2 2" xfId="23273"/>
    <cellStyle name="Обычный 3 14 14 3 3 3" xfId="23274"/>
    <cellStyle name="Обычный 3 14 14 3 4" xfId="23275"/>
    <cellStyle name="Обычный 3 14 14 3 4 2" xfId="23276"/>
    <cellStyle name="Обычный 3 14 14 3 5" xfId="23277"/>
    <cellStyle name="Обычный 3 14 14 4" xfId="23278"/>
    <cellStyle name="Обычный 3 14 14 4 2" xfId="23279"/>
    <cellStyle name="Обычный 3 14 14 4 2 2" xfId="23280"/>
    <cellStyle name="Обычный 3 14 14 4 2 2 2" xfId="23281"/>
    <cellStyle name="Обычный 3 14 14 4 2 2 2 2" xfId="23282"/>
    <cellStyle name="Обычный 3 14 14 4 2 2 3" xfId="23283"/>
    <cellStyle name="Обычный 3 14 14 4 2 3" xfId="23284"/>
    <cellStyle name="Обычный 3 14 14 4 2 3 2" xfId="23285"/>
    <cellStyle name="Обычный 3 14 14 4 2 4" xfId="23286"/>
    <cellStyle name="Обычный 3 14 14 4 3" xfId="23287"/>
    <cellStyle name="Обычный 3 14 14 4 3 2" xfId="23288"/>
    <cellStyle name="Обычный 3 14 14 4 3 2 2" xfId="23289"/>
    <cellStyle name="Обычный 3 14 14 4 3 3" xfId="23290"/>
    <cellStyle name="Обычный 3 14 14 4 4" xfId="23291"/>
    <cellStyle name="Обычный 3 14 14 4 4 2" xfId="23292"/>
    <cellStyle name="Обычный 3 14 14 4 5" xfId="23293"/>
    <cellStyle name="Обычный 3 14 14 5" xfId="23294"/>
    <cellStyle name="Обычный 3 14 14 5 2" xfId="23295"/>
    <cellStyle name="Обычный 3 14 14 5 2 2" xfId="23296"/>
    <cellStyle name="Обычный 3 14 14 5 2 2 2" xfId="23297"/>
    <cellStyle name="Обычный 3 14 14 5 2 3" xfId="23298"/>
    <cellStyle name="Обычный 3 14 14 5 3" xfId="23299"/>
    <cellStyle name="Обычный 3 14 14 5 3 2" xfId="23300"/>
    <cellStyle name="Обычный 3 14 14 5 4" xfId="23301"/>
    <cellStyle name="Обычный 3 14 14 6" xfId="23302"/>
    <cellStyle name="Обычный 3 14 14 6 2" xfId="23303"/>
    <cellStyle name="Обычный 3 14 14 6 2 2" xfId="23304"/>
    <cellStyle name="Обычный 3 14 14 6 3" xfId="23305"/>
    <cellStyle name="Обычный 3 14 14 7" xfId="23306"/>
    <cellStyle name="Обычный 3 14 14 7 2" xfId="23307"/>
    <cellStyle name="Обычный 3 14 14 8" xfId="23308"/>
    <cellStyle name="Обычный 3 14 15" xfId="23309"/>
    <cellStyle name="Обычный 3 14 15 2" xfId="23310"/>
    <cellStyle name="Обычный 3 14 15 2 2" xfId="23311"/>
    <cellStyle name="Обычный 3 14 15 2 2 2" xfId="23312"/>
    <cellStyle name="Обычный 3 14 15 2 2 2 2" xfId="23313"/>
    <cellStyle name="Обычный 3 14 15 2 2 2 2 2" xfId="23314"/>
    <cellStyle name="Обычный 3 14 15 2 2 2 2 2 2" xfId="23315"/>
    <cellStyle name="Обычный 3 14 15 2 2 2 2 3" xfId="23316"/>
    <cellStyle name="Обычный 3 14 15 2 2 2 3" xfId="23317"/>
    <cellStyle name="Обычный 3 14 15 2 2 2 3 2" xfId="23318"/>
    <cellStyle name="Обычный 3 14 15 2 2 2 4" xfId="23319"/>
    <cellStyle name="Обычный 3 14 15 2 2 3" xfId="23320"/>
    <cellStyle name="Обычный 3 14 15 2 2 3 2" xfId="23321"/>
    <cellStyle name="Обычный 3 14 15 2 2 3 2 2" xfId="23322"/>
    <cellStyle name="Обычный 3 14 15 2 2 3 3" xfId="23323"/>
    <cellStyle name="Обычный 3 14 15 2 2 4" xfId="23324"/>
    <cellStyle name="Обычный 3 14 15 2 2 4 2" xfId="23325"/>
    <cellStyle name="Обычный 3 14 15 2 2 5" xfId="23326"/>
    <cellStyle name="Обычный 3 14 15 2 3" xfId="23327"/>
    <cellStyle name="Обычный 3 14 15 2 3 2" xfId="23328"/>
    <cellStyle name="Обычный 3 14 15 2 3 2 2" xfId="23329"/>
    <cellStyle name="Обычный 3 14 15 2 3 2 2 2" xfId="23330"/>
    <cellStyle name="Обычный 3 14 15 2 3 2 2 2 2" xfId="23331"/>
    <cellStyle name="Обычный 3 14 15 2 3 2 2 3" xfId="23332"/>
    <cellStyle name="Обычный 3 14 15 2 3 2 3" xfId="23333"/>
    <cellStyle name="Обычный 3 14 15 2 3 2 3 2" xfId="23334"/>
    <cellStyle name="Обычный 3 14 15 2 3 2 4" xfId="23335"/>
    <cellStyle name="Обычный 3 14 15 2 3 3" xfId="23336"/>
    <cellStyle name="Обычный 3 14 15 2 3 3 2" xfId="23337"/>
    <cellStyle name="Обычный 3 14 15 2 3 3 2 2" xfId="23338"/>
    <cellStyle name="Обычный 3 14 15 2 3 3 3" xfId="23339"/>
    <cellStyle name="Обычный 3 14 15 2 3 4" xfId="23340"/>
    <cellStyle name="Обычный 3 14 15 2 3 4 2" xfId="23341"/>
    <cellStyle name="Обычный 3 14 15 2 3 5" xfId="23342"/>
    <cellStyle name="Обычный 3 14 15 2 4" xfId="23343"/>
    <cellStyle name="Обычный 3 14 15 2 4 2" xfId="23344"/>
    <cellStyle name="Обычный 3 14 15 2 4 2 2" xfId="23345"/>
    <cellStyle name="Обычный 3 14 15 2 4 2 2 2" xfId="23346"/>
    <cellStyle name="Обычный 3 14 15 2 4 2 3" xfId="23347"/>
    <cellStyle name="Обычный 3 14 15 2 4 3" xfId="23348"/>
    <cellStyle name="Обычный 3 14 15 2 4 3 2" xfId="23349"/>
    <cellStyle name="Обычный 3 14 15 2 4 4" xfId="23350"/>
    <cellStyle name="Обычный 3 14 15 2 5" xfId="23351"/>
    <cellStyle name="Обычный 3 14 15 2 5 2" xfId="23352"/>
    <cellStyle name="Обычный 3 14 15 2 5 2 2" xfId="23353"/>
    <cellStyle name="Обычный 3 14 15 2 5 3" xfId="23354"/>
    <cellStyle name="Обычный 3 14 15 2 6" xfId="23355"/>
    <cellStyle name="Обычный 3 14 15 2 6 2" xfId="23356"/>
    <cellStyle name="Обычный 3 14 15 2 7" xfId="23357"/>
    <cellStyle name="Обычный 3 14 15 3" xfId="23358"/>
    <cellStyle name="Обычный 3 14 15 3 2" xfId="23359"/>
    <cellStyle name="Обычный 3 14 15 3 2 2" xfId="23360"/>
    <cellStyle name="Обычный 3 14 15 3 2 2 2" xfId="23361"/>
    <cellStyle name="Обычный 3 14 15 3 2 2 2 2" xfId="23362"/>
    <cellStyle name="Обычный 3 14 15 3 2 2 3" xfId="23363"/>
    <cellStyle name="Обычный 3 14 15 3 2 3" xfId="23364"/>
    <cellStyle name="Обычный 3 14 15 3 2 3 2" xfId="23365"/>
    <cellStyle name="Обычный 3 14 15 3 2 4" xfId="23366"/>
    <cellStyle name="Обычный 3 14 15 3 3" xfId="23367"/>
    <cellStyle name="Обычный 3 14 15 3 3 2" xfId="23368"/>
    <cellStyle name="Обычный 3 14 15 3 3 2 2" xfId="23369"/>
    <cellStyle name="Обычный 3 14 15 3 3 3" xfId="23370"/>
    <cellStyle name="Обычный 3 14 15 3 4" xfId="23371"/>
    <cellStyle name="Обычный 3 14 15 3 4 2" xfId="23372"/>
    <cellStyle name="Обычный 3 14 15 3 5" xfId="23373"/>
    <cellStyle name="Обычный 3 14 15 4" xfId="23374"/>
    <cellStyle name="Обычный 3 14 15 4 2" xfId="23375"/>
    <cellStyle name="Обычный 3 14 15 4 2 2" xfId="23376"/>
    <cellStyle name="Обычный 3 14 15 4 2 2 2" xfId="23377"/>
    <cellStyle name="Обычный 3 14 15 4 2 2 2 2" xfId="23378"/>
    <cellStyle name="Обычный 3 14 15 4 2 2 3" xfId="23379"/>
    <cellStyle name="Обычный 3 14 15 4 2 3" xfId="23380"/>
    <cellStyle name="Обычный 3 14 15 4 2 3 2" xfId="23381"/>
    <cellStyle name="Обычный 3 14 15 4 2 4" xfId="23382"/>
    <cellStyle name="Обычный 3 14 15 4 3" xfId="23383"/>
    <cellStyle name="Обычный 3 14 15 4 3 2" xfId="23384"/>
    <cellStyle name="Обычный 3 14 15 4 3 2 2" xfId="23385"/>
    <cellStyle name="Обычный 3 14 15 4 3 3" xfId="23386"/>
    <cellStyle name="Обычный 3 14 15 4 4" xfId="23387"/>
    <cellStyle name="Обычный 3 14 15 4 4 2" xfId="23388"/>
    <cellStyle name="Обычный 3 14 15 4 5" xfId="23389"/>
    <cellStyle name="Обычный 3 14 15 5" xfId="23390"/>
    <cellStyle name="Обычный 3 14 15 5 2" xfId="23391"/>
    <cellStyle name="Обычный 3 14 15 5 2 2" xfId="23392"/>
    <cellStyle name="Обычный 3 14 15 5 2 2 2" xfId="23393"/>
    <cellStyle name="Обычный 3 14 15 5 2 3" xfId="23394"/>
    <cellStyle name="Обычный 3 14 15 5 3" xfId="23395"/>
    <cellStyle name="Обычный 3 14 15 5 3 2" xfId="23396"/>
    <cellStyle name="Обычный 3 14 15 5 4" xfId="23397"/>
    <cellStyle name="Обычный 3 14 15 6" xfId="23398"/>
    <cellStyle name="Обычный 3 14 15 6 2" xfId="23399"/>
    <cellStyle name="Обычный 3 14 15 6 2 2" xfId="23400"/>
    <cellStyle name="Обычный 3 14 15 6 3" xfId="23401"/>
    <cellStyle name="Обычный 3 14 15 7" xfId="23402"/>
    <cellStyle name="Обычный 3 14 15 7 2" xfId="23403"/>
    <cellStyle name="Обычный 3 14 15 8" xfId="23404"/>
    <cellStyle name="Обычный 3 14 16" xfId="23405"/>
    <cellStyle name="Обычный 3 14 16 2" xfId="23406"/>
    <cellStyle name="Обычный 3 14 16 2 2" xfId="23407"/>
    <cellStyle name="Обычный 3 14 16 2 2 2" xfId="23408"/>
    <cellStyle name="Обычный 3 14 16 2 2 2 2" xfId="23409"/>
    <cellStyle name="Обычный 3 14 16 2 2 2 2 2" xfId="23410"/>
    <cellStyle name="Обычный 3 14 16 2 2 2 2 2 2" xfId="23411"/>
    <cellStyle name="Обычный 3 14 16 2 2 2 2 3" xfId="23412"/>
    <cellStyle name="Обычный 3 14 16 2 2 2 3" xfId="23413"/>
    <cellStyle name="Обычный 3 14 16 2 2 2 3 2" xfId="23414"/>
    <cellStyle name="Обычный 3 14 16 2 2 2 4" xfId="23415"/>
    <cellStyle name="Обычный 3 14 16 2 2 3" xfId="23416"/>
    <cellStyle name="Обычный 3 14 16 2 2 3 2" xfId="23417"/>
    <cellStyle name="Обычный 3 14 16 2 2 3 2 2" xfId="23418"/>
    <cellStyle name="Обычный 3 14 16 2 2 3 3" xfId="23419"/>
    <cellStyle name="Обычный 3 14 16 2 2 4" xfId="23420"/>
    <cellStyle name="Обычный 3 14 16 2 2 4 2" xfId="23421"/>
    <cellStyle name="Обычный 3 14 16 2 2 5" xfId="23422"/>
    <cellStyle name="Обычный 3 14 16 2 3" xfId="23423"/>
    <cellStyle name="Обычный 3 14 16 2 3 2" xfId="23424"/>
    <cellStyle name="Обычный 3 14 16 2 3 2 2" xfId="23425"/>
    <cellStyle name="Обычный 3 14 16 2 3 2 2 2" xfId="23426"/>
    <cellStyle name="Обычный 3 14 16 2 3 2 2 2 2" xfId="23427"/>
    <cellStyle name="Обычный 3 14 16 2 3 2 2 3" xfId="23428"/>
    <cellStyle name="Обычный 3 14 16 2 3 2 3" xfId="23429"/>
    <cellStyle name="Обычный 3 14 16 2 3 2 3 2" xfId="23430"/>
    <cellStyle name="Обычный 3 14 16 2 3 2 4" xfId="23431"/>
    <cellStyle name="Обычный 3 14 16 2 3 3" xfId="23432"/>
    <cellStyle name="Обычный 3 14 16 2 3 3 2" xfId="23433"/>
    <cellStyle name="Обычный 3 14 16 2 3 3 2 2" xfId="23434"/>
    <cellStyle name="Обычный 3 14 16 2 3 3 3" xfId="23435"/>
    <cellStyle name="Обычный 3 14 16 2 3 4" xfId="23436"/>
    <cellStyle name="Обычный 3 14 16 2 3 4 2" xfId="23437"/>
    <cellStyle name="Обычный 3 14 16 2 3 5" xfId="23438"/>
    <cellStyle name="Обычный 3 14 16 2 4" xfId="23439"/>
    <cellStyle name="Обычный 3 14 16 2 4 2" xfId="23440"/>
    <cellStyle name="Обычный 3 14 16 2 4 2 2" xfId="23441"/>
    <cellStyle name="Обычный 3 14 16 2 4 2 2 2" xfId="23442"/>
    <cellStyle name="Обычный 3 14 16 2 4 2 3" xfId="23443"/>
    <cellStyle name="Обычный 3 14 16 2 4 3" xfId="23444"/>
    <cellStyle name="Обычный 3 14 16 2 4 3 2" xfId="23445"/>
    <cellStyle name="Обычный 3 14 16 2 4 4" xfId="23446"/>
    <cellStyle name="Обычный 3 14 16 2 5" xfId="23447"/>
    <cellStyle name="Обычный 3 14 16 2 5 2" xfId="23448"/>
    <cellStyle name="Обычный 3 14 16 2 5 2 2" xfId="23449"/>
    <cellStyle name="Обычный 3 14 16 2 5 3" xfId="23450"/>
    <cellStyle name="Обычный 3 14 16 2 6" xfId="23451"/>
    <cellStyle name="Обычный 3 14 16 2 6 2" xfId="23452"/>
    <cellStyle name="Обычный 3 14 16 2 7" xfId="23453"/>
    <cellStyle name="Обычный 3 14 16 3" xfId="23454"/>
    <cellStyle name="Обычный 3 14 16 3 2" xfId="23455"/>
    <cellStyle name="Обычный 3 14 16 3 2 2" xfId="23456"/>
    <cellStyle name="Обычный 3 14 16 3 2 2 2" xfId="23457"/>
    <cellStyle name="Обычный 3 14 16 3 2 2 2 2" xfId="23458"/>
    <cellStyle name="Обычный 3 14 16 3 2 2 3" xfId="23459"/>
    <cellStyle name="Обычный 3 14 16 3 2 3" xfId="23460"/>
    <cellStyle name="Обычный 3 14 16 3 2 3 2" xfId="23461"/>
    <cellStyle name="Обычный 3 14 16 3 2 4" xfId="23462"/>
    <cellStyle name="Обычный 3 14 16 3 3" xfId="23463"/>
    <cellStyle name="Обычный 3 14 16 3 3 2" xfId="23464"/>
    <cellStyle name="Обычный 3 14 16 3 3 2 2" xfId="23465"/>
    <cellStyle name="Обычный 3 14 16 3 3 3" xfId="23466"/>
    <cellStyle name="Обычный 3 14 16 3 4" xfId="23467"/>
    <cellStyle name="Обычный 3 14 16 3 4 2" xfId="23468"/>
    <cellStyle name="Обычный 3 14 16 3 5" xfId="23469"/>
    <cellStyle name="Обычный 3 14 16 4" xfId="23470"/>
    <cellStyle name="Обычный 3 14 16 4 2" xfId="23471"/>
    <cellStyle name="Обычный 3 14 16 4 2 2" xfId="23472"/>
    <cellStyle name="Обычный 3 14 16 4 2 2 2" xfId="23473"/>
    <cellStyle name="Обычный 3 14 16 4 2 2 2 2" xfId="23474"/>
    <cellStyle name="Обычный 3 14 16 4 2 2 3" xfId="23475"/>
    <cellStyle name="Обычный 3 14 16 4 2 3" xfId="23476"/>
    <cellStyle name="Обычный 3 14 16 4 2 3 2" xfId="23477"/>
    <cellStyle name="Обычный 3 14 16 4 2 4" xfId="23478"/>
    <cellStyle name="Обычный 3 14 16 4 3" xfId="23479"/>
    <cellStyle name="Обычный 3 14 16 4 3 2" xfId="23480"/>
    <cellStyle name="Обычный 3 14 16 4 3 2 2" xfId="23481"/>
    <cellStyle name="Обычный 3 14 16 4 3 3" xfId="23482"/>
    <cellStyle name="Обычный 3 14 16 4 4" xfId="23483"/>
    <cellStyle name="Обычный 3 14 16 4 4 2" xfId="23484"/>
    <cellStyle name="Обычный 3 14 16 4 5" xfId="23485"/>
    <cellStyle name="Обычный 3 14 16 5" xfId="23486"/>
    <cellStyle name="Обычный 3 14 16 5 2" xfId="23487"/>
    <cellStyle name="Обычный 3 14 16 5 2 2" xfId="23488"/>
    <cellStyle name="Обычный 3 14 16 5 2 2 2" xfId="23489"/>
    <cellStyle name="Обычный 3 14 16 5 2 3" xfId="23490"/>
    <cellStyle name="Обычный 3 14 16 5 3" xfId="23491"/>
    <cellStyle name="Обычный 3 14 16 5 3 2" xfId="23492"/>
    <cellStyle name="Обычный 3 14 16 5 4" xfId="23493"/>
    <cellStyle name="Обычный 3 14 16 6" xfId="23494"/>
    <cellStyle name="Обычный 3 14 16 6 2" xfId="23495"/>
    <cellStyle name="Обычный 3 14 16 6 2 2" xfId="23496"/>
    <cellStyle name="Обычный 3 14 16 6 3" xfId="23497"/>
    <cellStyle name="Обычный 3 14 16 7" xfId="23498"/>
    <cellStyle name="Обычный 3 14 16 7 2" xfId="23499"/>
    <cellStyle name="Обычный 3 14 16 8" xfId="23500"/>
    <cellStyle name="Обычный 3 14 17" xfId="23501"/>
    <cellStyle name="Обычный 3 14 17 2" xfId="23502"/>
    <cellStyle name="Обычный 3 14 17 2 2" xfId="23503"/>
    <cellStyle name="Обычный 3 14 17 2 2 2" xfId="23504"/>
    <cellStyle name="Обычный 3 14 17 2 2 2 2" xfId="23505"/>
    <cellStyle name="Обычный 3 14 17 2 2 2 2 2" xfId="23506"/>
    <cellStyle name="Обычный 3 14 17 2 2 2 2 2 2" xfId="23507"/>
    <cellStyle name="Обычный 3 14 17 2 2 2 2 3" xfId="23508"/>
    <cellStyle name="Обычный 3 14 17 2 2 2 3" xfId="23509"/>
    <cellStyle name="Обычный 3 14 17 2 2 2 3 2" xfId="23510"/>
    <cellStyle name="Обычный 3 14 17 2 2 2 4" xfId="23511"/>
    <cellStyle name="Обычный 3 14 17 2 2 3" xfId="23512"/>
    <cellStyle name="Обычный 3 14 17 2 2 3 2" xfId="23513"/>
    <cellStyle name="Обычный 3 14 17 2 2 3 2 2" xfId="23514"/>
    <cellStyle name="Обычный 3 14 17 2 2 3 3" xfId="23515"/>
    <cellStyle name="Обычный 3 14 17 2 2 4" xfId="23516"/>
    <cellStyle name="Обычный 3 14 17 2 2 4 2" xfId="23517"/>
    <cellStyle name="Обычный 3 14 17 2 2 5" xfId="23518"/>
    <cellStyle name="Обычный 3 14 17 2 3" xfId="23519"/>
    <cellStyle name="Обычный 3 14 17 2 3 2" xfId="23520"/>
    <cellStyle name="Обычный 3 14 17 2 3 2 2" xfId="23521"/>
    <cellStyle name="Обычный 3 14 17 2 3 2 2 2" xfId="23522"/>
    <cellStyle name="Обычный 3 14 17 2 3 2 2 2 2" xfId="23523"/>
    <cellStyle name="Обычный 3 14 17 2 3 2 2 3" xfId="23524"/>
    <cellStyle name="Обычный 3 14 17 2 3 2 3" xfId="23525"/>
    <cellStyle name="Обычный 3 14 17 2 3 2 3 2" xfId="23526"/>
    <cellStyle name="Обычный 3 14 17 2 3 2 4" xfId="23527"/>
    <cellStyle name="Обычный 3 14 17 2 3 3" xfId="23528"/>
    <cellStyle name="Обычный 3 14 17 2 3 3 2" xfId="23529"/>
    <cellStyle name="Обычный 3 14 17 2 3 3 2 2" xfId="23530"/>
    <cellStyle name="Обычный 3 14 17 2 3 3 3" xfId="23531"/>
    <cellStyle name="Обычный 3 14 17 2 3 4" xfId="23532"/>
    <cellStyle name="Обычный 3 14 17 2 3 4 2" xfId="23533"/>
    <cellStyle name="Обычный 3 14 17 2 3 5" xfId="23534"/>
    <cellStyle name="Обычный 3 14 17 2 4" xfId="23535"/>
    <cellStyle name="Обычный 3 14 17 2 4 2" xfId="23536"/>
    <cellStyle name="Обычный 3 14 17 2 4 2 2" xfId="23537"/>
    <cellStyle name="Обычный 3 14 17 2 4 2 2 2" xfId="23538"/>
    <cellStyle name="Обычный 3 14 17 2 4 2 3" xfId="23539"/>
    <cellStyle name="Обычный 3 14 17 2 4 3" xfId="23540"/>
    <cellStyle name="Обычный 3 14 17 2 4 3 2" xfId="23541"/>
    <cellStyle name="Обычный 3 14 17 2 4 4" xfId="23542"/>
    <cellStyle name="Обычный 3 14 17 2 5" xfId="23543"/>
    <cellStyle name="Обычный 3 14 17 2 5 2" xfId="23544"/>
    <cellStyle name="Обычный 3 14 17 2 5 2 2" xfId="23545"/>
    <cellStyle name="Обычный 3 14 17 2 5 3" xfId="23546"/>
    <cellStyle name="Обычный 3 14 17 2 6" xfId="23547"/>
    <cellStyle name="Обычный 3 14 17 2 6 2" xfId="23548"/>
    <cellStyle name="Обычный 3 14 17 2 7" xfId="23549"/>
    <cellStyle name="Обычный 3 14 17 3" xfId="23550"/>
    <cellStyle name="Обычный 3 14 17 3 2" xfId="23551"/>
    <cellStyle name="Обычный 3 14 17 3 2 2" xfId="23552"/>
    <cellStyle name="Обычный 3 14 17 3 2 2 2" xfId="23553"/>
    <cellStyle name="Обычный 3 14 17 3 2 2 2 2" xfId="23554"/>
    <cellStyle name="Обычный 3 14 17 3 2 2 3" xfId="23555"/>
    <cellStyle name="Обычный 3 14 17 3 2 3" xfId="23556"/>
    <cellStyle name="Обычный 3 14 17 3 2 3 2" xfId="23557"/>
    <cellStyle name="Обычный 3 14 17 3 2 4" xfId="23558"/>
    <cellStyle name="Обычный 3 14 17 3 3" xfId="23559"/>
    <cellStyle name="Обычный 3 14 17 3 3 2" xfId="23560"/>
    <cellStyle name="Обычный 3 14 17 3 3 2 2" xfId="23561"/>
    <cellStyle name="Обычный 3 14 17 3 3 3" xfId="23562"/>
    <cellStyle name="Обычный 3 14 17 3 4" xfId="23563"/>
    <cellStyle name="Обычный 3 14 17 3 4 2" xfId="23564"/>
    <cellStyle name="Обычный 3 14 17 3 5" xfId="23565"/>
    <cellStyle name="Обычный 3 14 17 4" xfId="23566"/>
    <cellStyle name="Обычный 3 14 17 4 2" xfId="23567"/>
    <cellStyle name="Обычный 3 14 17 4 2 2" xfId="23568"/>
    <cellStyle name="Обычный 3 14 17 4 2 2 2" xfId="23569"/>
    <cellStyle name="Обычный 3 14 17 4 2 2 2 2" xfId="23570"/>
    <cellStyle name="Обычный 3 14 17 4 2 2 3" xfId="23571"/>
    <cellStyle name="Обычный 3 14 17 4 2 3" xfId="23572"/>
    <cellStyle name="Обычный 3 14 17 4 2 3 2" xfId="23573"/>
    <cellStyle name="Обычный 3 14 17 4 2 4" xfId="23574"/>
    <cellStyle name="Обычный 3 14 17 4 3" xfId="23575"/>
    <cellStyle name="Обычный 3 14 17 4 3 2" xfId="23576"/>
    <cellStyle name="Обычный 3 14 17 4 3 2 2" xfId="23577"/>
    <cellStyle name="Обычный 3 14 17 4 3 3" xfId="23578"/>
    <cellStyle name="Обычный 3 14 17 4 4" xfId="23579"/>
    <cellStyle name="Обычный 3 14 17 4 4 2" xfId="23580"/>
    <cellStyle name="Обычный 3 14 17 4 5" xfId="23581"/>
    <cellStyle name="Обычный 3 14 17 5" xfId="23582"/>
    <cellStyle name="Обычный 3 14 17 5 2" xfId="23583"/>
    <cellStyle name="Обычный 3 14 17 5 2 2" xfId="23584"/>
    <cellStyle name="Обычный 3 14 17 5 2 2 2" xfId="23585"/>
    <cellStyle name="Обычный 3 14 17 5 2 3" xfId="23586"/>
    <cellStyle name="Обычный 3 14 17 5 3" xfId="23587"/>
    <cellStyle name="Обычный 3 14 17 5 3 2" xfId="23588"/>
    <cellStyle name="Обычный 3 14 17 5 4" xfId="23589"/>
    <cellStyle name="Обычный 3 14 17 6" xfId="23590"/>
    <cellStyle name="Обычный 3 14 17 6 2" xfId="23591"/>
    <cellStyle name="Обычный 3 14 17 6 2 2" xfId="23592"/>
    <cellStyle name="Обычный 3 14 17 6 3" xfId="23593"/>
    <cellStyle name="Обычный 3 14 17 7" xfId="23594"/>
    <cellStyle name="Обычный 3 14 17 7 2" xfId="23595"/>
    <cellStyle name="Обычный 3 14 17 8" xfId="23596"/>
    <cellStyle name="Обычный 3 14 18" xfId="23597"/>
    <cellStyle name="Обычный 3 14 18 2" xfId="23598"/>
    <cellStyle name="Обычный 3 14 18 2 2" xfId="23599"/>
    <cellStyle name="Обычный 3 14 18 2 2 2" xfId="23600"/>
    <cellStyle name="Обычный 3 14 18 2 2 2 2" xfId="23601"/>
    <cellStyle name="Обычный 3 14 18 2 2 2 2 2" xfId="23602"/>
    <cellStyle name="Обычный 3 14 18 2 2 2 2 2 2" xfId="23603"/>
    <cellStyle name="Обычный 3 14 18 2 2 2 2 3" xfId="23604"/>
    <cellStyle name="Обычный 3 14 18 2 2 2 3" xfId="23605"/>
    <cellStyle name="Обычный 3 14 18 2 2 2 3 2" xfId="23606"/>
    <cellStyle name="Обычный 3 14 18 2 2 2 4" xfId="23607"/>
    <cellStyle name="Обычный 3 14 18 2 2 3" xfId="23608"/>
    <cellStyle name="Обычный 3 14 18 2 2 3 2" xfId="23609"/>
    <cellStyle name="Обычный 3 14 18 2 2 3 2 2" xfId="23610"/>
    <cellStyle name="Обычный 3 14 18 2 2 3 3" xfId="23611"/>
    <cellStyle name="Обычный 3 14 18 2 2 4" xfId="23612"/>
    <cellStyle name="Обычный 3 14 18 2 2 4 2" xfId="23613"/>
    <cellStyle name="Обычный 3 14 18 2 2 5" xfId="23614"/>
    <cellStyle name="Обычный 3 14 18 2 3" xfId="23615"/>
    <cellStyle name="Обычный 3 14 18 2 3 2" xfId="23616"/>
    <cellStyle name="Обычный 3 14 18 2 3 2 2" xfId="23617"/>
    <cellStyle name="Обычный 3 14 18 2 3 2 2 2" xfId="23618"/>
    <cellStyle name="Обычный 3 14 18 2 3 2 2 2 2" xfId="23619"/>
    <cellStyle name="Обычный 3 14 18 2 3 2 2 3" xfId="23620"/>
    <cellStyle name="Обычный 3 14 18 2 3 2 3" xfId="23621"/>
    <cellStyle name="Обычный 3 14 18 2 3 2 3 2" xfId="23622"/>
    <cellStyle name="Обычный 3 14 18 2 3 2 4" xfId="23623"/>
    <cellStyle name="Обычный 3 14 18 2 3 3" xfId="23624"/>
    <cellStyle name="Обычный 3 14 18 2 3 3 2" xfId="23625"/>
    <cellStyle name="Обычный 3 14 18 2 3 3 2 2" xfId="23626"/>
    <cellStyle name="Обычный 3 14 18 2 3 3 3" xfId="23627"/>
    <cellStyle name="Обычный 3 14 18 2 3 4" xfId="23628"/>
    <cellStyle name="Обычный 3 14 18 2 3 4 2" xfId="23629"/>
    <cellStyle name="Обычный 3 14 18 2 3 5" xfId="23630"/>
    <cellStyle name="Обычный 3 14 18 2 4" xfId="23631"/>
    <cellStyle name="Обычный 3 14 18 2 4 2" xfId="23632"/>
    <cellStyle name="Обычный 3 14 18 2 4 2 2" xfId="23633"/>
    <cellStyle name="Обычный 3 14 18 2 4 2 2 2" xfId="23634"/>
    <cellStyle name="Обычный 3 14 18 2 4 2 3" xfId="23635"/>
    <cellStyle name="Обычный 3 14 18 2 4 3" xfId="23636"/>
    <cellStyle name="Обычный 3 14 18 2 4 3 2" xfId="23637"/>
    <cellStyle name="Обычный 3 14 18 2 4 4" xfId="23638"/>
    <cellStyle name="Обычный 3 14 18 2 5" xfId="23639"/>
    <cellStyle name="Обычный 3 14 18 2 5 2" xfId="23640"/>
    <cellStyle name="Обычный 3 14 18 2 5 2 2" xfId="23641"/>
    <cellStyle name="Обычный 3 14 18 2 5 3" xfId="23642"/>
    <cellStyle name="Обычный 3 14 18 2 6" xfId="23643"/>
    <cellStyle name="Обычный 3 14 18 2 6 2" xfId="23644"/>
    <cellStyle name="Обычный 3 14 18 2 7" xfId="23645"/>
    <cellStyle name="Обычный 3 14 18 3" xfId="23646"/>
    <cellStyle name="Обычный 3 14 18 3 2" xfId="23647"/>
    <cellStyle name="Обычный 3 14 18 3 2 2" xfId="23648"/>
    <cellStyle name="Обычный 3 14 18 3 2 2 2" xfId="23649"/>
    <cellStyle name="Обычный 3 14 18 3 2 2 2 2" xfId="23650"/>
    <cellStyle name="Обычный 3 14 18 3 2 2 3" xfId="23651"/>
    <cellStyle name="Обычный 3 14 18 3 2 3" xfId="23652"/>
    <cellStyle name="Обычный 3 14 18 3 2 3 2" xfId="23653"/>
    <cellStyle name="Обычный 3 14 18 3 2 4" xfId="23654"/>
    <cellStyle name="Обычный 3 14 18 3 3" xfId="23655"/>
    <cellStyle name="Обычный 3 14 18 3 3 2" xfId="23656"/>
    <cellStyle name="Обычный 3 14 18 3 3 2 2" xfId="23657"/>
    <cellStyle name="Обычный 3 14 18 3 3 3" xfId="23658"/>
    <cellStyle name="Обычный 3 14 18 3 4" xfId="23659"/>
    <cellStyle name="Обычный 3 14 18 3 4 2" xfId="23660"/>
    <cellStyle name="Обычный 3 14 18 3 5" xfId="23661"/>
    <cellStyle name="Обычный 3 14 18 4" xfId="23662"/>
    <cellStyle name="Обычный 3 14 18 4 2" xfId="23663"/>
    <cellStyle name="Обычный 3 14 18 4 2 2" xfId="23664"/>
    <cellStyle name="Обычный 3 14 18 4 2 2 2" xfId="23665"/>
    <cellStyle name="Обычный 3 14 18 4 2 2 2 2" xfId="23666"/>
    <cellStyle name="Обычный 3 14 18 4 2 2 3" xfId="23667"/>
    <cellStyle name="Обычный 3 14 18 4 2 3" xfId="23668"/>
    <cellStyle name="Обычный 3 14 18 4 2 3 2" xfId="23669"/>
    <cellStyle name="Обычный 3 14 18 4 2 4" xfId="23670"/>
    <cellStyle name="Обычный 3 14 18 4 3" xfId="23671"/>
    <cellStyle name="Обычный 3 14 18 4 3 2" xfId="23672"/>
    <cellStyle name="Обычный 3 14 18 4 3 2 2" xfId="23673"/>
    <cellStyle name="Обычный 3 14 18 4 3 3" xfId="23674"/>
    <cellStyle name="Обычный 3 14 18 4 4" xfId="23675"/>
    <cellStyle name="Обычный 3 14 18 4 4 2" xfId="23676"/>
    <cellStyle name="Обычный 3 14 18 4 5" xfId="23677"/>
    <cellStyle name="Обычный 3 14 18 5" xfId="23678"/>
    <cellStyle name="Обычный 3 14 18 5 2" xfId="23679"/>
    <cellStyle name="Обычный 3 14 18 5 2 2" xfId="23680"/>
    <cellStyle name="Обычный 3 14 18 5 2 2 2" xfId="23681"/>
    <cellStyle name="Обычный 3 14 18 5 2 3" xfId="23682"/>
    <cellStyle name="Обычный 3 14 18 5 3" xfId="23683"/>
    <cellStyle name="Обычный 3 14 18 5 3 2" xfId="23684"/>
    <cellStyle name="Обычный 3 14 18 5 4" xfId="23685"/>
    <cellStyle name="Обычный 3 14 18 6" xfId="23686"/>
    <cellStyle name="Обычный 3 14 18 6 2" xfId="23687"/>
    <cellStyle name="Обычный 3 14 18 6 2 2" xfId="23688"/>
    <cellStyle name="Обычный 3 14 18 6 3" xfId="23689"/>
    <cellStyle name="Обычный 3 14 18 7" xfId="23690"/>
    <cellStyle name="Обычный 3 14 18 7 2" xfId="23691"/>
    <cellStyle name="Обычный 3 14 18 8" xfId="23692"/>
    <cellStyle name="Обычный 3 14 19" xfId="23693"/>
    <cellStyle name="Обычный 3 14 19 2" xfId="23694"/>
    <cellStyle name="Обычный 3 14 19 2 2" xfId="23695"/>
    <cellStyle name="Обычный 3 14 19 2 2 2" xfId="23696"/>
    <cellStyle name="Обычный 3 14 19 2 2 2 2" xfId="23697"/>
    <cellStyle name="Обычный 3 14 19 2 2 2 2 2" xfId="23698"/>
    <cellStyle name="Обычный 3 14 19 2 2 2 2 2 2" xfId="23699"/>
    <cellStyle name="Обычный 3 14 19 2 2 2 2 3" xfId="23700"/>
    <cellStyle name="Обычный 3 14 19 2 2 2 3" xfId="23701"/>
    <cellStyle name="Обычный 3 14 19 2 2 2 3 2" xfId="23702"/>
    <cellStyle name="Обычный 3 14 19 2 2 2 4" xfId="23703"/>
    <cellStyle name="Обычный 3 14 19 2 2 3" xfId="23704"/>
    <cellStyle name="Обычный 3 14 19 2 2 3 2" xfId="23705"/>
    <cellStyle name="Обычный 3 14 19 2 2 3 2 2" xfId="23706"/>
    <cellStyle name="Обычный 3 14 19 2 2 3 3" xfId="23707"/>
    <cellStyle name="Обычный 3 14 19 2 2 4" xfId="23708"/>
    <cellStyle name="Обычный 3 14 19 2 2 4 2" xfId="23709"/>
    <cellStyle name="Обычный 3 14 19 2 2 5" xfId="23710"/>
    <cellStyle name="Обычный 3 14 19 2 3" xfId="23711"/>
    <cellStyle name="Обычный 3 14 19 2 3 2" xfId="23712"/>
    <cellStyle name="Обычный 3 14 19 2 3 2 2" xfId="23713"/>
    <cellStyle name="Обычный 3 14 19 2 3 2 2 2" xfId="23714"/>
    <cellStyle name="Обычный 3 14 19 2 3 2 2 2 2" xfId="23715"/>
    <cellStyle name="Обычный 3 14 19 2 3 2 2 3" xfId="23716"/>
    <cellStyle name="Обычный 3 14 19 2 3 2 3" xfId="23717"/>
    <cellStyle name="Обычный 3 14 19 2 3 2 3 2" xfId="23718"/>
    <cellStyle name="Обычный 3 14 19 2 3 2 4" xfId="23719"/>
    <cellStyle name="Обычный 3 14 19 2 3 3" xfId="23720"/>
    <cellStyle name="Обычный 3 14 19 2 3 3 2" xfId="23721"/>
    <cellStyle name="Обычный 3 14 19 2 3 3 2 2" xfId="23722"/>
    <cellStyle name="Обычный 3 14 19 2 3 3 3" xfId="23723"/>
    <cellStyle name="Обычный 3 14 19 2 3 4" xfId="23724"/>
    <cellStyle name="Обычный 3 14 19 2 3 4 2" xfId="23725"/>
    <cellStyle name="Обычный 3 14 19 2 3 5" xfId="23726"/>
    <cellStyle name="Обычный 3 14 19 2 4" xfId="23727"/>
    <cellStyle name="Обычный 3 14 19 2 4 2" xfId="23728"/>
    <cellStyle name="Обычный 3 14 19 2 4 2 2" xfId="23729"/>
    <cellStyle name="Обычный 3 14 19 2 4 2 2 2" xfId="23730"/>
    <cellStyle name="Обычный 3 14 19 2 4 2 3" xfId="23731"/>
    <cellStyle name="Обычный 3 14 19 2 4 3" xfId="23732"/>
    <cellStyle name="Обычный 3 14 19 2 4 3 2" xfId="23733"/>
    <cellStyle name="Обычный 3 14 19 2 4 4" xfId="23734"/>
    <cellStyle name="Обычный 3 14 19 2 5" xfId="23735"/>
    <cellStyle name="Обычный 3 14 19 2 5 2" xfId="23736"/>
    <cellStyle name="Обычный 3 14 19 2 5 2 2" xfId="23737"/>
    <cellStyle name="Обычный 3 14 19 2 5 3" xfId="23738"/>
    <cellStyle name="Обычный 3 14 19 2 6" xfId="23739"/>
    <cellStyle name="Обычный 3 14 19 2 6 2" xfId="23740"/>
    <cellStyle name="Обычный 3 14 19 2 7" xfId="23741"/>
    <cellStyle name="Обычный 3 14 19 3" xfId="23742"/>
    <cellStyle name="Обычный 3 14 19 3 2" xfId="23743"/>
    <cellStyle name="Обычный 3 14 19 3 2 2" xfId="23744"/>
    <cellStyle name="Обычный 3 14 19 3 2 2 2" xfId="23745"/>
    <cellStyle name="Обычный 3 14 19 3 2 2 2 2" xfId="23746"/>
    <cellStyle name="Обычный 3 14 19 3 2 2 3" xfId="23747"/>
    <cellStyle name="Обычный 3 14 19 3 2 3" xfId="23748"/>
    <cellStyle name="Обычный 3 14 19 3 2 3 2" xfId="23749"/>
    <cellStyle name="Обычный 3 14 19 3 2 4" xfId="23750"/>
    <cellStyle name="Обычный 3 14 19 3 3" xfId="23751"/>
    <cellStyle name="Обычный 3 14 19 3 3 2" xfId="23752"/>
    <cellStyle name="Обычный 3 14 19 3 3 2 2" xfId="23753"/>
    <cellStyle name="Обычный 3 14 19 3 3 3" xfId="23754"/>
    <cellStyle name="Обычный 3 14 19 3 4" xfId="23755"/>
    <cellStyle name="Обычный 3 14 19 3 4 2" xfId="23756"/>
    <cellStyle name="Обычный 3 14 19 3 5" xfId="23757"/>
    <cellStyle name="Обычный 3 14 19 4" xfId="23758"/>
    <cellStyle name="Обычный 3 14 19 4 2" xfId="23759"/>
    <cellStyle name="Обычный 3 14 19 4 2 2" xfId="23760"/>
    <cellStyle name="Обычный 3 14 19 4 2 2 2" xfId="23761"/>
    <cellStyle name="Обычный 3 14 19 4 2 2 2 2" xfId="23762"/>
    <cellStyle name="Обычный 3 14 19 4 2 2 3" xfId="23763"/>
    <cellStyle name="Обычный 3 14 19 4 2 3" xfId="23764"/>
    <cellStyle name="Обычный 3 14 19 4 2 3 2" xfId="23765"/>
    <cellStyle name="Обычный 3 14 19 4 2 4" xfId="23766"/>
    <cellStyle name="Обычный 3 14 19 4 3" xfId="23767"/>
    <cellStyle name="Обычный 3 14 19 4 3 2" xfId="23768"/>
    <cellStyle name="Обычный 3 14 19 4 3 2 2" xfId="23769"/>
    <cellStyle name="Обычный 3 14 19 4 3 3" xfId="23770"/>
    <cellStyle name="Обычный 3 14 19 4 4" xfId="23771"/>
    <cellStyle name="Обычный 3 14 19 4 4 2" xfId="23772"/>
    <cellStyle name="Обычный 3 14 19 4 5" xfId="23773"/>
    <cellStyle name="Обычный 3 14 19 5" xfId="23774"/>
    <cellStyle name="Обычный 3 14 19 5 2" xfId="23775"/>
    <cellStyle name="Обычный 3 14 19 5 2 2" xfId="23776"/>
    <cellStyle name="Обычный 3 14 19 5 2 2 2" xfId="23777"/>
    <cellStyle name="Обычный 3 14 19 5 2 3" xfId="23778"/>
    <cellStyle name="Обычный 3 14 19 5 3" xfId="23779"/>
    <cellStyle name="Обычный 3 14 19 5 3 2" xfId="23780"/>
    <cellStyle name="Обычный 3 14 19 5 4" xfId="23781"/>
    <cellStyle name="Обычный 3 14 19 6" xfId="23782"/>
    <cellStyle name="Обычный 3 14 19 6 2" xfId="23783"/>
    <cellStyle name="Обычный 3 14 19 6 2 2" xfId="23784"/>
    <cellStyle name="Обычный 3 14 19 6 3" xfId="23785"/>
    <cellStyle name="Обычный 3 14 19 7" xfId="23786"/>
    <cellStyle name="Обычный 3 14 19 7 2" xfId="23787"/>
    <cellStyle name="Обычный 3 14 19 8" xfId="23788"/>
    <cellStyle name="Обычный 3 14 2" xfId="23789"/>
    <cellStyle name="Обычный 3 14 2 2" xfId="23790"/>
    <cellStyle name="Обычный 3 14 2 2 2" xfId="23791"/>
    <cellStyle name="Обычный 3 14 2 2 2 2" xfId="23792"/>
    <cellStyle name="Обычный 3 14 2 2 2 2 2" xfId="23793"/>
    <cellStyle name="Обычный 3 14 2 2 2 2 2 2" xfId="23794"/>
    <cellStyle name="Обычный 3 14 2 2 2 2 2 2 2" xfId="23795"/>
    <cellStyle name="Обычный 3 14 2 2 2 2 2 3" xfId="23796"/>
    <cellStyle name="Обычный 3 14 2 2 2 2 3" xfId="23797"/>
    <cellStyle name="Обычный 3 14 2 2 2 2 3 2" xfId="23798"/>
    <cellStyle name="Обычный 3 14 2 2 2 2 4" xfId="23799"/>
    <cellStyle name="Обычный 3 14 2 2 2 3" xfId="23800"/>
    <cellStyle name="Обычный 3 14 2 2 2 3 2" xfId="23801"/>
    <cellStyle name="Обычный 3 14 2 2 2 3 2 2" xfId="23802"/>
    <cellStyle name="Обычный 3 14 2 2 2 3 3" xfId="23803"/>
    <cellStyle name="Обычный 3 14 2 2 2 4" xfId="23804"/>
    <cellStyle name="Обычный 3 14 2 2 2 4 2" xfId="23805"/>
    <cellStyle name="Обычный 3 14 2 2 2 5" xfId="23806"/>
    <cellStyle name="Обычный 3 14 2 2 3" xfId="23807"/>
    <cellStyle name="Обычный 3 14 2 2 3 2" xfId="23808"/>
    <cellStyle name="Обычный 3 14 2 2 3 2 2" xfId="23809"/>
    <cellStyle name="Обычный 3 14 2 2 3 2 2 2" xfId="23810"/>
    <cellStyle name="Обычный 3 14 2 2 3 2 2 2 2" xfId="23811"/>
    <cellStyle name="Обычный 3 14 2 2 3 2 2 3" xfId="23812"/>
    <cellStyle name="Обычный 3 14 2 2 3 2 3" xfId="23813"/>
    <cellStyle name="Обычный 3 14 2 2 3 2 3 2" xfId="23814"/>
    <cellStyle name="Обычный 3 14 2 2 3 2 4" xfId="23815"/>
    <cellStyle name="Обычный 3 14 2 2 3 3" xfId="23816"/>
    <cellStyle name="Обычный 3 14 2 2 3 3 2" xfId="23817"/>
    <cellStyle name="Обычный 3 14 2 2 3 3 2 2" xfId="23818"/>
    <cellStyle name="Обычный 3 14 2 2 3 3 3" xfId="23819"/>
    <cellStyle name="Обычный 3 14 2 2 3 4" xfId="23820"/>
    <cellStyle name="Обычный 3 14 2 2 3 4 2" xfId="23821"/>
    <cellStyle name="Обычный 3 14 2 2 3 5" xfId="23822"/>
    <cellStyle name="Обычный 3 14 2 2 4" xfId="23823"/>
    <cellStyle name="Обычный 3 14 2 2 4 2" xfId="23824"/>
    <cellStyle name="Обычный 3 14 2 2 4 2 2" xfId="23825"/>
    <cellStyle name="Обычный 3 14 2 2 4 2 2 2" xfId="23826"/>
    <cellStyle name="Обычный 3 14 2 2 4 2 3" xfId="23827"/>
    <cellStyle name="Обычный 3 14 2 2 4 3" xfId="23828"/>
    <cellStyle name="Обычный 3 14 2 2 4 3 2" xfId="23829"/>
    <cellStyle name="Обычный 3 14 2 2 4 4" xfId="23830"/>
    <cellStyle name="Обычный 3 14 2 2 5" xfId="23831"/>
    <cellStyle name="Обычный 3 14 2 2 5 2" xfId="23832"/>
    <cellStyle name="Обычный 3 14 2 2 5 2 2" xfId="23833"/>
    <cellStyle name="Обычный 3 14 2 2 5 3" xfId="23834"/>
    <cellStyle name="Обычный 3 14 2 2 6" xfId="23835"/>
    <cellStyle name="Обычный 3 14 2 2 6 2" xfId="23836"/>
    <cellStyle name="Обычный 3 14 2 2 7" xfId="23837"/>
    <cellStyle name="Обычный 3 14 2 3" xfId="23838"/>
    <cellStyle name="Обычный 3 14 2 3 2" xfId="23839"/>
    <cellStyle name="Обычный 3 14 2 3 2 2" xfId="23840"/>
    <cellStyle name="Обычный 3 14 2 3 2 2 2" xfId="23841"/>
    <cellStyle name="Обычный 3 14 2 3 2 2 2 2" xfId="23842"/>
    <cellStyle name="Обычный 3 14 2 3 2 2 3" xfId="23843"/>
    <cellStyle name="Обычный 3 14 2 3 2 3" xfId="23844"/>
    <cellStyle name="Обычный 3 14 2 3 2 3 2" xfId="23845"/>
    <cellStyle name="Обычный 3 14 2 3 2 4" xfId="23846"/>
    <cellStyle name="Обычный 3 14 2 3 3" xfId="23847"/>
    <cellStyle name="Обычный 3 14 2 3 3 2" xfId="23848"/>
    <cellStyle name="Обычный 3 14 2 3 3 2 2" xfId="23849"/>
    <cellStyle name="Обычный 3 14 2 3 3 3" xfId="23850"/>
    <cellStyle name="Обычный 3 14 2 3 4" xfId="23851"/>
    <cellStyle name="Обычный 3 14 2 3 4 2" xfId="23852"/>
    <cellStyle name="Обычный 3 14 2 3 5" xfId="23853"/>
    <cellStyle name="Обычный 3 14 2 4" xfId="23854"/>
    <cellStyle name="Обычный 3 14 2 4 2" xfId="23855"/>
    <cellStyle name="Обычный 3 14 2 4 2 2" xfId="23856"/>
    <cellStyle name="Обычный 3 14 2 4 2 2 2" xfId="23857"/>
    <cellStyle name="Обычный 3 14 2 4 2 2 2 2" xfId="23858"/>
    <cellStyle name="Обычный 3 14 2 4 2 2 3" xfId="23859"/>
    <cellStyle name="Обычный 3 14 2 4 2 3" xfId="23860"/>
    <cellStyle name="Обычный 3 14 2 4 2 3 2" xfId="23861"/>
    <cellStyle name="Обычный 3 14 2 4 2 4" xfId="23862"/>
    <cellStyle name="Обычный 3 14 2 4 3" xfId="23863"/>
    <cellStyle name="Обычный 3 14 2 4 3 2" xfId="23864"/>
    <cellStyle name="Обычный 3 14 2 4 3 2 2" xfId="23865"/>
    <cellStyle name="Обычный 3 14 2 4 3 3" xfId="23866"/>
    <cellStyle name="Обычный 3 14 2 4 4" xfId="23867"/>
    <cellStyle name="Обычный 3 14 2 4 4 2" xfId="23868"/>
    <cellStyle name="Обычный 3 14 2 4 5" xfId="23869"/>
    <cellStyle name="Обычный 3 14 2 5" xfId="23870"/>
    <cellStyle name="Обычный 3 14 2 5 2" xfId="23871"/>
    <cellStyle name="Обычный 3 14 2 5 2 2" xfId="23872"/>
    <cellStyle name="Обычный 3 14 2 5 2 2 2" xfId="23873"/>
    <cellStyle name="Обычный 3 14 2 5 2 3" xfId="23874"/>
    <cellStyle name="Обычный 3 14 2 5 3" xfId="23875"/>
    <cellStyle name="Обычный 3 14 2 5 3 2" xfId="23876"/>
    <cellStyle name="Обычный 3 14 2 5 4" xfId="23877"/>
    <cellStyle name="Обычный 3 14 2 6" xfId="23878"/>
    <cellStyle name="Обычный 3 14 2 6 2" xfId="23879"/>
    <cellStyle name="Обычный 3 14 2 6 2 2" xfId="23880"/>
    <cellStyle name="Обычный 3 14 2 6 3" xfId="23881"/>
    <cellStyle name="Обычный 3 14 2 7" xfId="23882"/>
    <cellStyle name="Обычный 3 14 2 7 2" xfId="23883"/>
    <cellStyle name="Обычный 3 14 2 8" xfId="23884"/>
    <cellStyle name="Обычный 3 14 20" xfId="23885"/>
    <cellStyle name="Обычный 3 14 20 2" xfId="23886"/>
    <cellStyle name="Обычный 3 14 20 2 2" xfId="23887"/>
    <cellStyle name="Обычный 3 14 20 2 2 2" xfId="23888"/>
    <cellStyle name="Обычный 3 14 20 2 2 2 2" xfId="23889"/>
    <cellStyle name="Обычный 3 14 20 2 2 2 2 2" xfId="23890"/>
    <cellStyle name="Обычный 3 14 20 2 2 2 2 2 2" xfId="23891"/>
    <cellStyle name="Обычный 3 14 20 2 2 2 2 3" xfId="23892"/>
    <cellStyle name="Обычный 3 14 20 2 2 2 3" xfId="23893"/>
    <cellStyle name="Обычный 3 14 20 2 2 2 3 2" xfId="23894"/>
    <cellStyle name="Обычный 3 14 20 2 2 2 4" xfId="23895"/>
    <cellStyle name="Обычный 3 14 20 2 2 3" xfId="23896"/>
    <cellStyle name="Обычный 3 14 20 2 2 3 2" xfId="23897"/>
    <cellStyle name="Обычный 3 14 20 2 2 3 2 2" xfId="23898"/>
    <cellStyle name="Обычный 3 14 20 2 2 3 3" xfId="23899"/>
    <cellStyle name="Обычный 3 14 20 2 2 4" xfId="23900"/>
    <cellStyle name="Обычный 3 14 20 2 2 4 2" xfId="23901"/>
    <cellStyle name="Обычный 3 14 20 2 2 5" xfId="23902"/>
    <cellStyle name="Обычный 3 14 20 2 3" xfId="23903"/>
    <cellStyle name="Обычный 3 14 20 2 3 2" xfId="23904"/>
    <cellStyle name="Обычный 3 14 20 2 3 2 2" xfId="23905"/>
    <cellStyle name="Обычный 3 14 20 2 3 2 2 2" xfId="23906"/>
    <cellStyle name="Обычный 3 14 20 2 3 2 2 2 2" xfId="23907"/>
    <cellStyle name="Обычный 3 14 20 2 3 2 2 3" xfId="23908"/>
    <cellStyle name="Обычный 3 14 20 2 3 2 3" xfId="23909"/>
    <cellStyle name="Обычный 3 14 20 2 3 2 3 2" xfId="23910"/>
    <cellStyle name="Обычный 3 14 20 2 3 2 4" xfId="23911"/>
    <cellStyle name="Обычный 3 14 20 2 3 3" xfId="23912"/>
    <cellStyle name="Обычный 3 14 20 2 3 3 2" xfId="23913"/>
    <cellStyle name="Обычный 3 14 20 2 3 3 2 2" xfId="23914"/>
    <cellStyle name="Обычный 3 14 20 2 3 3 3" xfId="23915"/>
    <cellStyle name="Обычный 3 14 20 2 3 4" xfId="23916"/>
    <cellStyle name="Обычный 3 14 20 2 3 4 2" xfId="23917"/>
    <cellStyle name="Обычный 3 14 20 2 3 5" xfId="23918"/>
    <cellStyle name="Обычный 3 14 20 2 4" xfId="23919"/>
    <cellStyle name="Обычный 3 14 20 2 4 2" xfId="23920"/>
    <cellStyle name="Обычный 3 14 20 2 4 2 2" xfId="23921"/>
    <cellStyle name="Обычный 3 14 20 2 4 2 2 2" xfId="23922"/>
    <cellStyle name="Обычный 3 14 20 2 4 2 3" xfId="23923"/>
    <cellStyle name="Обычный 3 14 20 2 4 3" xfId="23924"/>
    <cellStyle name="Обычный 3 14 20 2 4 3 2" xfId="23925"/>
    <cellStyle name="Обычный 3 14 20 2 4 4" xfId="23926"/>
    <cellStyle name="Обычный 3 14 20 2 5" xfId="23927"/>
    <cellStyle name="Обычный 3 14 20 2 5 2" xfId="23928"/>
    <cellStyle name="Обычный 3 14 20 2 5 2 2" xfId="23929"/>
    <cellStyle name="Обычный 3 14 20 2 5 3" xfId="23930"/>
    <cellStyle name="Обычный 3 14 20 2 6" xfId="23931"/>
    <cellStyle name="Обычный 3 14 20 2 6 2" xfId="23932"/>
    <cellStyle name="Обычный 3 14 20 2 7" xfId="23933"/>
    <cellStyle name="Обычный 3 14 20 3" xfId="23934"/>
    <cellStyle name="Обычный 3 14 20 3 2" xfId="23935"/>
    <cellStyle name="Обычный 3 14 20 3 2 2" xfId="23936"/>
    <cellStyle name="Обычный 3 14 20 3 2 2 2" xfId="23937"/>
    <cellStyle name="Обычный 3 14 20 3 2 2 2 2" xfId="23938"/>
    <cellStyle name="Обычный 3 14 20 3 2 2 3" xfId="23939"/>
    <cellStyle name="Обычный 3 14 20 3 2 3" xfId="23940"/>
    <cellStyle name="Обычный 3 14 20 3 2 3 2" xfId="23941"/>
    <cellStyle name="Обычный 3 14 20 3 2 4" xfId="23942"/>
    <cellStyle name="Обычный 3 14 20 3 3" xfId="23943"/>
    <cellStyle name="Обычный 3 14 20 3 3 2" xfId="23944"/>
    <cellStyle name="Обычный 3 14 20 3 3 2 2" xfId="23945"/>
    <cellStyle name="Обычный 3 14 20 3 3 3" xfId="23946"/>
    <cellStyle name="Обычный 3 14 20 3 4" xfId="23947"/>
    <cellStyle name="Обычный 3 14 20 3 4 2" xfId="23948"/>
    <cellStyle name="Обычный 3 14 20 3 5" xfId="23949"/>
    <cellStyle name="Обычный 3 14 20 4" xfId="23950"/>
    <cellStyle name="Обычный 3 14 20 4 2" xfId="23951"/>
    <cellStyle name="Обычный 3 14 20 4 2 2" xfId="23952"/>
    <cellStyle name="Обычный 3 14 20 4 2 2 2" xfId="23953"/>
    <cellStyle name="Обычный 3 14 20 4 2 2 2 2" xfId="23954"/>
    <cellStyle name="Обычный 3 14 20 4 2 2 3" xfId="23955"/>
    <cellStyle name="Обычный 3 14 20 4 2 3" xfId="23956"/>
    <cellStyle name="Обычный 3 14 20 4 2 3 2" xfId="23957"/>
    <cellStyle name="Обычный 3 14 20 4 2 4" xfId="23958"/>
    <cellStyle name="Обычный 3 14 20 4 3" xfId="23959"/>
    <cellStyle name="Обычный 3 14 20 4 3 2" xfId="23960"/>
    <cellStyle name="Обычный 3 14 20 4 3 2 2" xfId="23961"/>
    <cellStyle name="Обычный 3 14 20 4 3 3" xfId="23962"/>
    <cellStyle name="Обычный 3 14 20 4 4" xfId="23963"/>
    <cellStyle name="Обычный 3 14 20 4 4 2" xfId="23964"/>
    <cellStyle name="Обычный 3 14 20 4 5" xfId="23965"/>
    <cellStyle name="Обычный 3 14 20 5" xfId="23966"/>
    <cellStyle name="Обычный 3 14 20 5 2" xfId="23967"/>
    <cellStyle name="Обычный 3 14 20 5 2 2" xfId="23968"/>
    <cellStyle name="Обычный 3 14 20 5 2 2 2" xfId="23969"/>
    <cellStyle name="Обычный 3 14 20 5 2 3" xfId="23970"/>
    <cellStyle name="Обычный 3 14 20 5 3" xfId="23971"/>
    <cellStyle name="Обычный 3 14 20 5 3 2" xfId="23972"/>
    <cellStyle name="Обычный 3 14 20 5 4" xfId="23973"/>
    <cellStyle name="Обычный 3 14 20 6" xfId="23974"/>
    <cellStyle name="Обычный 3 14 20 6 2" xfId="23975"/>
    <cellStyle name="Обычный 3 14 20 6 2 2" xfId="23976"/>
    <cellStyle name="Обычный 3 14 20 6 3" xfId="23977"/>
    <cellStyle name="Обычный 3 14 20 7" xfId="23978"/>
    <cellStyle name="Обычный 3 14 20 7 2" xfId="23979"/>
    <cellStyle name="Обычный 3 14 20 8" xfId="23980"/>
    <cellStyle name="Обычный 3 14 21" xfId="23981"/>
    <cellStyle name="Обычный 3 14 21 2" xfId="23982"/>
    <cellStyle name="Обычный 3 14 21 2 2" xfId="23983"/>
    <cellStyle name="Обычный 3 14 21 2 2 2" xfId="23984"/>
    <cellStyle name="Обычный 3 14 21 2 2 2 2" xfId="23985"/>
    <cellStyle name="Обычный 3 14 21 2 2 2 2 2" xfId="23986"/>
    <cellStyle name="Обычный 3 14 21 2 2 2 2 2 2" xfId="23987"/>
    <cellStyle name="Обычный 3 14 21 2 2 2 2 3" xfId="23988"/>
    <cellStyle name="Обычный 3 14 21 2 2 2 3" xfId="23989"/>
    <cellStyle name="Обычный 3 14 21 2 2 2 3 2" xfId="23990"/>
    <cellStyle name="Обычный 3 14 21 2 2 2 4" xfId="23991"/>
    <cellStyle name="Обычный 3 14 21 2 2 3" xfId="23992"/>
    <cellStyle name="Обычный 3 14 21 2 2 3 2" xfId="23993"/>
    <cellStyle name="Обычный 3 14 21 2 2 3 2 2" xfId="23994"/>
    <cellStyle name="Обычный 3 14 21 2 2 3 3" xfId="23995"/>
    <cellStyle name="Обычный 3 14 21 2 2 4" xfId="23996"/>
    <cellStyle name="Обычный 3 14 21 2 2 4 2" xfId="23997"/>
    <cellStyle name="Обычный 3 14 21 2 2 5" xfId="23998"/>
    <cellStyle name="Обычный 3 14 21 2 3" xfId="23999"/>
    <cellStyle name="Обычный 3 14 21 2 3 2" xfId="24000"/>
    <cellStyle name="Обычный 3 14 21 2 3 2 2" xfId="24001"/>
    <cellStyle name="Обычный 3 14 21 2 3 2 2 2" xfId="24002"/>
    <cellStyle name="Обычный 3 14 21 2 3 2 2 2 2" xfId="24003"/>
    <cellStyle name="Обычный 3 14 21 2 3 2 2 3" xfId="24004"/>
    <cellStyle name="Обычный 3 14 21 2 3 2 3" xfId="24005"/>
    <cellStyle name="Обычный 3 14 21 2 3 2 3 2" xfId="24006"/>
    <cellStyle name="Обычный 3 14 21 2 3 2 4" xfId="24007"/>
    <cellStyle name="Обычный 3 14 21 2 3 3" xfId="24008"/>
    <cellStyle name="Обычный 3 14 21 2 3 3 2" xfId="24009"/>
    <cellStyle name="Обычный 3 14 21 2 3 3 2 2" xfId="24010"/>
    <cellStyle name="Обычный 3 14 21 2 3 3 3" xfId="24011"/>
    <cellStyle name="Обычный 3 14 21 2 3 4" xfId="24012"/>
    <cellStyle name="Обычный 3 14 21 2 3 4 2" xfId="24013"/>
    <cellStyle name="Обычный 3 14 21 2 3 5" xfId="24014"/>
    <cellStyle name="Обычный 3 14 21 2 4" xfId="24015"/>
    <cellStyle name="Обычный 3 14 21 2 4 2" xfId="24016"/>
    <cellStyle name="Обычный 3 14 21 2 4 2 2" xfId="24017"/>
    <cellStyle name="Обычный 3 14 21 2 4 2 2 2" xfId="24018"/>
    <cellStyle name="Обычный 3 14 21 2 4 2 3" xfId="24019"/>
    <cellStyle name="Обычный 3 14 21 2 4 3" xfId="24020"/>
    <cellStyle name="Обычный 3 14 21 2 4 3 2" xfId="24021"/>
    <cellStyle name="Обычный 3 14 21 2 4 4" xfId="24022"/>
    <cellStyle name="Обычный 3 14 21 2 5" xfId="24023"/>
    <cellStyle name="Обычный 3 14 21 2 5 2" xfId="24024"/>
    <cellStyle name="Обычный 3 14 21 2 5 2 2" xfId="24025"/>
    <cellStyle name="Обычный 3 14 21 2 5 3" xfId="24026"/>
    <cellStyle name="Обычный 3 14 21 2 6" xfId="24027"/>
    <cellStyle name="Обычный 3 14 21 2 6 2" xfId="24028"/>
    <cellStyle name="Обычный 3 14 21 2 7" xfId="24029"/>
    <cellStyle name="Обычный 3 14 21 3" xfId="24030"/>
    <cellStyle name="Обычный 3 14 21 3 2" xfId="24031"/>
    <cellStyle name="Обычный 3 14 21 3 2 2" xfId="24032"/>
    <cellStyle name="Обычный 3 14 21 3 2 2 2" xfId="24033"/>
    <cellStyle name="Обычный 3 14 21 3 2 2 2 2" xfId="24034"/>
    <cellStyle name="Обычный 3 14 21 3 2 2 3" xfId="24035"/>
    <cellStyle name="Обычный 3 14 21 3 2 3" xfId="24036"/>
    <cellStyle name="Обычный 3 14 21 3 2 3 2" xfId="24037"/>
    <cellStyle name="Обычный 3 14 21 3 2 4" xfId="24038"/>
    <cellStyle name="Обычный 3 14 21 3 3" xfId="24039"/>
    <cellStyle name="Обычный 3 14 21 3 3 2" xfId="24040"/>
    <cellStyle name="Обычный 3 14 21 3 3 2 2" xfId="24041"/>
    <cellStyle name="Обычный 3 14 21 3 3 3" xfId="24042"/>
    <cellStyle name="Обычный 3 14 21 3 4" xfId="24043"/>
    <cellStyle name="Обычный 3 14 21 3 4 2" xfId="24044"/>
    <cellStyle name="Обычный 3 14 21 3 5" xfId="24045"/>
    <cellStyle name="Обычный 3 14 21 4" xfId="24046"/>
    <cellStyle name="Обычный 3 14 21 4 2" xfId="24047"/>
    <cellStyle name="Обычный 3 14 21 4 2 2" xfId="24048"/>
    <cellStyle name="Обычный 3 14 21 4 2 2 2" xfId="24049"/>
    <cellStyle name="Обычный 3 14 21 4 2 2 2 2" xfId="24050"/>
    <cellStyle name="Обычный 3 14 21 4 2 2 3" xfId="24051"/>
    <cellStyle name="Обычный 3 14 21 4 2 3" xfId="24052"/>
    <cellStyle name="Обычный 3 14 21 4 2 3 2" xfId="24053"/>
    <cellStyle name="Обычный 3 14 21 4 2 4" xfId="24054"/>
    <cellStyle name="Обычный 3 14 21 4 3" xfId="24055"/>
    <cellStyle name="Обычный 3 14 21 4 3 2" xfId="24056"/>
    <cellStyle name="Обычный 3 14 21 4 3 2 2" xfId="24057"/>
    <cellStyle name="Обычный 3 14 21 4 3 3" xfId="24058"/>
    <cellStyle name="Обычный 3 14 21 4 4" xfId="24059"/>
    <cellStyle name="Обычный 3 14 21 4 4 2" xfId="24060"/>
    <cellStyle name="Обычный 3 14 21 4 5" xfId="24061"/>
    <cellStyle name="Обычный 3 14 21 5" xfId="24062"/>
    <cellStyle name="Обычный 3 14 21 5 2" xfId="24063"/>
    <cellStyle name="Обычный 3 14 21 5 2 2" xfId="24064"/>
    <cellStyle name="Обычный 3 14 21 5 2 2 2" xfId="24065"/>
    <cellStyle name="Обычный 3 14 21 5 2 3" xfId="24066"/>
    <cellStyle name="Обычный 3 14 21 5 3" xfId="24067"/>
    <cellStyle name="Обычный 3 14 21 5 3 2" xfId="24068"/>
    <cellStyle name="Обычный 3 14 21 5 4" xfId="24069"/>
    <cellStyle name="Обычный 3 14 21 6" xfId="24070"/>
    <cellStyle name="Обычный 3 14 21 6 2" xfId="24071"/>
    <cellStyle name="Обычный 3 14 21 6 2 2" xfId="24072"/>
    <cellStyle name="Обычный 3 14 21 6 3" xfId="24073"/>
    <cellStyle name="Обычный 3 14 21 7" xfId="24074"/>
    <cellStyle name="Обычный 3 14 21 7 2" xfId="24075"/>
    <cellStyle name="Обычный 3 14 21 8" xfId="24076"/>
    <cellStyle name="Обычный 3 14 22" xfId="24077"/>
    <cellStyle name="Обычный 3 14 22 2" xfId="24078"/>
    <cellStyle name="Обычный 3 14 22 2 2" xfId="24079"/>
    <cellStyle name="Обычный 3 14 22 2 2 2" xfId="24080"/>
    <cellStyle name="Обычный 3 14 22 2 2 2 2" xfId="24081"/>
    <cellStyle name="Обычный 3 14 22 2 2 2 2 2" xfId="24082"/>
    <cellStyle name="Обычный 3 14 22 2 2 2 2 2 2" xfId="24083"/>
    <cellStyle name="Обычный 3 14 22 2 2 2 2 3" xfId="24084"/>
    <cellStyle name="Обычный 3 14 22 2 2 2 3" xfId="24085"/>
    <cellStyle name="Обычный 3 14 22 2 2 2 3 2" xfId="24086"/>
    <cellStyle name="Обычный 3 14 22 2 2 2 4" xfId="24087"/>
    <cellStyle name="Обычный 3 14 22 2 2 3" xfId="24088"/>
    <cellStyle name="Обычный 3 14 22 2 2 3 2" xfId="24089"/>
    <cellStyle name="Обычный 3 14 22 2 2 3 2 2" xfId="24090"/>
    <cellStyle name="Обычный 3 14 22 2 2 3 3" xfId="24091"/>
    <cellStyle name="Обычный 3 14 22 2 2 4" xfId="24092"/>
    <cellStyle name="Обычный 3 14 22 2 2 4 2" xfId="24093"/>
    <cellStyle name="Обычный 3 14 22 2 2 5" xfId="24094"/>
    <cellStyle name="Обычный 3 14 22 2 3" xfId="24095"/>
    <cellStyle name="Обычный 3 14 22 2 3 2" xfId="24096"/>
    <cellStyle name="Обычный 3 14 22 2 3 2 2" xfId="24097"/>
    <cellStyle name="Обычный 3 14 22 2 3 2 2 2" xfId="24098"/>
    <cellStyle name="Обычный 3 14 22 2 3 2 2 2 2" xfId="24099"/>
    <cellStyle name="Обычный 3 14 22 2 3 2 2 3" xfId="24100"/>
    <cellStyle name="Обычный 3 14 22 2 3 2 3" xfId="24101"/>
    <cellStyle name="Обычный 3 14 22 2 3 2 3 2" xfId="24102"/>
    <cellStyle name="Обычный 3 14 22 2 3 2 4" xfId="24103"/>
    <cellStyle name="Обычный 3 14 22 2 3 3" xfId="24104"/>
    <cellStyle name="Обычный 3 14 22 2 3 3 2" xfId="24105"/>
    <cellStyle name="Обычный 3 14 22 2 3 3 2 2" xfId="24106"/>
    <cellStyle name="Обычный 3 14 22 2 3 3 3" xfId="24107"/>
    <cellStyle name="Обычный 3 14 22 2 3 4" xfId="24108"/>
    <cellStyle name="Обычный 3 14 22 2 3 4 2" xfId="24109"/>
    <cellStyle name="Обычный 3 14 22 2 3 5" xfId="24110"/>
    <cellStyle name="Обычный 3 14 22 2 4" xfId="24111"/>
    <cellStyle name="Обычный 3 14 22 2 4 2" xfId="24112"/>
    <cellStyle name="Обычный 3 14 22 2 4 2 2" xfId="24113"/>
    <cellStyle name="Обычный 3 14 22 2 4 2 2 2" xfId="24114"/>
    <cellStyle name="Обычный 3 14 22 2 4 2 3" xfId="24115"/>
    <cellStyle name="Обычный 3 14 22 2 4 3" xfId="24116"/>
    <cellStyle name="Обычный 3 14 22 2 4 3 2" xfId="24117"/>
    <cellStyle name="Обычный 3 14 22 2 4 4" xfId="24118"/>
    <cellStyle name="Обычный 3 14 22 2 5" xfId="24119"/>
    <cellStyle name="Обычный 3 14 22 2 5 2" xfId="24120"/>
    <cellStyle name="Обычный 3 14 22 2 5 2 2" xfId="24121"/>
    <cellStyle name="Обычный 3 14 22 2 5 3" xfId="24122"/>
    <cellStyle name="Обычный 3 14 22 2 6" xfId="24123"/>
    <cellStyle name="Обычный 3 14 22 2 6 2" xfId="24124"/>
    <cellStyle name="Обычный 3 14 22 2 7" xfId="24125"/>
    <cellStyle name="Обычный 3 14 22 3" xfId="24126"/>
    <cellStyle name="Обычный 3 14 22 3 2" xfId="24127"/>
    <cellStyle name="Обычный 3 14 22 3 2 2" xfId="24128"/>
    <cellStyle name="Обычный 3 14 22 3 2 2 2" xfId="24129"/>
    <cellStyle name="Обычный 3 14 22 3 2 2 2 2" xfId="24130"/>
    <cellStyle name="Обычный 3 14 22 3 2 2 3" xfId="24131"/>
    <cellStyle name="Обычный 3 14 22 3 2 3" xfId="24132"/>
    <cellStyle name="Обычный 3 14 22 3 2 3 2" xfId="24133"/>
    <cellStyle name="Обычный 3 14 22 3 2 4" xfId="24134"/>
    <cellStyle name="Обычный 3 14 22 3 3" xfId="24135"/>
    <cellStyle name="Обычный 3 14 22 3 3 2" xfId="24136"/>
    <cellStyle name="Обычный 3 14 22 3 3 2 2" xfId="24137"/>
    <cellStyle name="Обычный 3 14 22 3 3 3" xfId="24138"/>
    <cellStyle name="Обычный 3 14 22 3 4" xfId="24139"/>
    <cellStyle name="Обычный 3 14 22 3 4 2" xfId="24140"/>
    <cellStyle name="Обычный 3 14 22 3 5" xfId="24141"/>
    <cellStyle name="Обычный 3 14 22 4" xfId="24142"/>
    <cellStyle name="Обычный 3 14 22 4 2" xfId="24143"/>
    <cellStyle name="Обычный 3 14 22 4 2 2" xfId="24144"/>
    <cellStyle name="Обычный 3 14 22 4 2 2 2" xfId="24145"/>
    <cellStyle name="Обычный 3 14 22 4 2 2 2 2" xfId="24146"/>
    <cellStyle name="Обычный 3 14 22 4 2 2 3" xfId="24147"/>
    <cellStyle name="Обычный 3 14 22 4 2 3" xfId="24148"/>
    <cellStyle name="Обычный 3 14 22 4 2 3 2" xfId="24149"/>
    <cellStyle name="Обычный 3 14 22 4 2 4" xfId="24150"/>
    <cellStyle name="Обычный 3 14 22 4 3" xfId="24151"/>
    <cellStyle name="Обычный 3 14 22 4 3 2" xfId="24152"/>
    <cellStyle name="Обычный 3 14 22 4 3 2 2" xfId="24153"/>
    <cellStyle name="Обычный 3 14 22 4 3 3" xfId="24154"/>
    <cellStyle name="Обычный 3 14 22 4 4" xfId="24155"/>
    <cellStyle name="Обычный 3 14 22 4 4 2" xfId="24156"/>
    <cellStyle name="Обычный 3 14 22 4 5" xfId="24157"/>
    <cellStyle name="Обычный 3 14 22 5" xfId="24158"/>
    <cellStyle name="Обычный 3 14 22 5 2" xfId="24159"/>
    <cellStyle name="Обычный 3 14 22 5 2 2" xfId="24160"/>
    <cellStyle name="Обычный 3 14 22 5 2 2 2" xfId="24161"/>
    <cellStyle name="Обычный 3 14 22 5 2 3" xfId="24162"/>
    <cellStyle name="Обычный 3 14 22 5 3" xfId="24163"/>
    <cellStyle name="Обычный 3 14 22 5 3 2" xfId="24164"/>
    <cellStyle name="Обычный 3 14 22 5 4" xfId="24165"/>
    <cellStyle name="Обычный 3 14 22 6" xfId="24166"/>
    <cellStyle name="Обычный 3 14 22 6 2" xfId="24167"/>
    <cellStyle name="Обычный 3 14 22 6 2 2" xfId="24168"/>
    <cellStyle name="Обычный 3 14 22 6 3" xfId="24169"/>
    <cellStyle name="Обычный 3 14 22 7" xfId="24170"/>
    <cellStyle name="Обычный 3 14 22 7 2" xfId="24171"/>
    <cellStyle name="Обычный 3 14 22 8" xfId="24172"/>
    <cellStyle name="Обычный 3 14 23" xfId="24173"/>
    <cellStyle name="Обычный 3 14 23 2" xfId="24174"/>
    <cellStyle name="Обычный 3 14 23 2 2" xfId="24175"/>
    <cellStyle name="Обычный 3 14 23 2 2 2" xfId="24176"/>
    <cellStyle name="Обычный 3 14 23 2 2 2 2" xfId="24177"/>
    <cellStyle name="Обычный 3 14 23 2 2 2 2 2" xfId="24178"/>
    <cellStyle name="Обычный 3 14 23 2 2 2 2 2 2" xfId="24179"/>
    <cellStyle name="Обычный 3 14 23 2 2 2 2 3" xfId="24180"/>
    <cellStyle name="Обычный 3 14 23 2 2 2 3" xfId="24181"/>
    <cellStyle name="Обычный 3 14 23 2 2 2 3 2" xfId="24182"/>
    <cellStyle name="Обычный 3 14 23 2 2 2 4" xfId="24183"/>
    <cellStyle name="Обычный 3 14 23 2 2 3" xfId="24184"/>
    <cellStyle name="Обычный 3 14 23 2 2 3 2" xfId="24185"/>
    <cellStyle name="Обычный 3 14 23 2 2 3 2 2" xfId="24186"/>
    <cellStyle name="Обычный 3 14 23 2 2 3 3" xfId="24187"/>
    <cellStyle name="Обычный 3 14 23 2 2 4" xfId="24188"/>
    <cellStyle name="Обычный 3 14 23 2 2 4 2" xfId="24189"/>
    <cellStyle name="Обычный 3 14 23 2 2 5" xfId="24190"/>
    <cellStyle name="Обычный 3 14 23 2 3" xfId="24191"/>
    <cellStyle name="Обычный 3 14 23 2 3 2" xfId="24192"/>
    <cellStyle name="Обычный 3 14 23 2 3 2 2" xfId="24193"/>
    <cellStyle name="Обычный 3 14 23 2 3 2 2 2" xfId="24194"/>
    <cellStyle name="Обычный 3 14 23 2 3 2 2 2 2" xfId="24195"/>
    <cellStyle name="Обычный 3 14 23 2 3 2 2 3" xfId="24196"/>
    <cellStyle name="Обычный 3 14 23 2 3 2 3" xfId="24197"/>
    <cellStyle name="Обычный 3 14 23 2 3 2 3 2" xfId="24198"/>
    <cellStyle name="Обычный 3 14 23 2 3 2 4" xfId="24199"/>
    <cellStyle name="Обычный 3 14 23 2 3 3" xfId="24200"/>
    <cellStyle name="Обычный 3 14 23 2 3 3 2" xfId="24201"/>
    <cellStyle name="Обычный 3 14 23 2 3 3 2 2" xfId="24202"/>
    <cellStyle name="Обычный 3 14 23 2 3 3 3" xfId="24203"/>
    <cellStyle name="Обычный 3 14 23 2 3 4" xfId="24204"/>
    <cellStyle name="Обычный 3 14 23 2 3 4 2" xfId="24205"/>
    <cellStyle name="Обычный 3 14 23 2 3 5" xfId="24206"/>
    <cellStyle name="Обычный 3 14 23 2 4" xfId="24207"/>
    <cellStyle name="Обычный 3 14 23 2 4 2" xfId="24208"/>
    <cellStyle name="Обычный 3 14 23 2 4 2 2" xfId="24209"/>
    <cellStyle name="Обычный 3 14 23 2 4 2 2 2" xfId="24210"/>
    <cellStyle name="Обычный 3 14 23 2 4 2 3" xfId="24211"/>
    <cellStyle name="Обычный 3 14 23 2 4 3" xfId="24212"/>
    <cellStyle name="Обычный 3 14 23 2 4 3 2" xfId="24213"/>
    <cellStyle name="Обычный 3 14 23 2 4 4" xfId="24214"/>
    <cellStyle name="Обычный 3 14 23 2 5" xfId="24215"/>
    <cellStyle name="Обычный 3 14 23 2 5 2" xfId="24216"/>
    <cellStyle name="Обычный 3 14 23 2 5 2 2" xfId="24217"/>
    <cellStyle name="Обычный 3 14 23 2 5 3" xfId="24218"/>
    <cellStyle name="Обычный 3 14 23 2 6" xfId="24219"/>
    <cellStyle name="Обычный 3 14 23 2 6 2" xfId="24220"/>
    <cellStyle name="Обычный 3 14 23 2 7" xfId="24221"/>
    <cellStyle name="Обычный 3 14 23 3" xfId="24222"/>
    <cellStyle name="Обычный 3 14 23 3 2" xfId="24223"/>
    <cellStyle name="Обычный 3 14 23 3 2 2" xfId="24224"/>
    <cellStyle name="Обычный 3 14 23 3 2 2 2" xfId="24225"/>
    <cellStyle name="Обычный 3 14 23 3 2 2 2 2" xfId="24226"/>
    <cellStyle name="Обычный 3 14 23 3 2 2 3" xfId="24227"/>
    <cellStyle name="Обычный 3 14 23 3 2 3" xfId="24228"/>
    <cellStyle name="Обычный 3 14 23 3 2 3 2" xfId="24229"/>
    <cellStyle name="Обычный 3 14 23 3 2 4" xfId="24230"/>
    <cellStyle name="Обычный 3 14 23 3 3" xfId="24231"/>
    <cellStyle name="Обычный 3 14 23 3 3 2" xfId="24232"/>
    <cellStyle name="Обычный 3 14 23 3 3 2 2" xfId="24233"/>
    <cellStyle name="Обычный 3 14 23 3 3 3" xfId="24234"/>
    <cellStyle name="Обычный 3 14 23 3 4" xfId="24235"/>
    <cellStyle name="Обычный 3 14 23 3 4 2" xfId="24236"/>
    <cellStyle name="Обычный 3 14 23 3 5" xfId="24237"/>
    <cellStyle name="Обычный 3 14 23 4" xfId="24238"/>
    <cellStyle name="Обычный 3 14 23 4 2" xfId="24239"/>
    <cellStyle name="Обычный 3 14 23 4 2 2" xfId="24240"/>
    <cellStyle name="Обычный 3 14 23 4 2 2 2" xfId="24241"/>
    <cellStyle name="Обычный 3 14 23 4 2 2 2 2" xfId="24242"/>
    <cellStyle name="Обычный 3 14 23 4 2 2 3" xfId="24243"/>
    <cellStyle name="Обычный 3 14 23 4 2 3" xfId="24244"/>
    <cellStyle name="Обычный 3 14 23 4 2 3 2" xfId="24245"/>
    <cellStyle name="Обычный 3 14 23 4 2 4" xfId="24246"/>
    <cellStyle name="Обычный 3 14 23 4 3" xfId="24247"/>
    <cellStyle name="Обычный 3 14 23 4 3 2" xfId="24248"/>
    <cellStyle name="Обычный 3 14 23 4 3 2 2" xfId="24249"/>
    <cellStyle name="Обычный 3 14 23 4 3 3" xfId="24250"/>
    <cellStyle name="Обычный 3 14 23 4 4" xfId="24251"/>
    <cellStyle name="Обычный 3 14 23 4 4 2" xfId="24252"/>
    <cellStyle name="Обычный 3 14 23 4 5" xfId="24253"/>
    <cellStyle name="Обычный 3 14 23 5" xfId="24254"/>
    <cellStyle name="Обычный 3 14 23 5 2" xfId="24255"/>
    <cellStyle name="Обычный 3 14 23 5 2 2" xfId="24256"/>
    <cellStyle name="Обычный 3 14 23 5 2 2 2" xfId="24257"/>
    <cellStyle name="Обычный 3 14 23 5 2 3" xfId="24258"/>
    <cellStyle name="Обычный 3 14 23 5 3" xfId="24259"/>
    <cellStyle name="Обычный 3 14 23 5 3 2" xfId="24260"/>
    <cellStyle name="Обычный 3 14 23 5 4" xfId="24261"/>
    <cellStyle name="Обычный 3 14 23 6" xfId="24262"/>
    <cellStyle name="Обычный 3 14 23 6 2" xfId="24263"/>
    <cellStyle name="Обычный 3 14 23 6 2 2" xfId="24264"/>
    <cellStyle name="Обычный 3 14 23 6 3" xfId="24265"/>
    <cellStyle name="Обычный 3 14 23 7" xfId="24266"/>
    <cellStyle name="Обычный 3 14 23 7 2" xfId="24267"/>
    <cellStyle name="Обычный 3 14 23 8" xfId="24268"/>
    <cellStyle name="Обычный 3 14 24" xfId="24269"/>
    <cellStyle name="Обычный 3 14 24 2" xfId="24270"/>
    <cellStyle name="Обычный 3 14 24 2 2" xfId="24271"/>
    <cellStyle name="Обычный 3 14 24 2 2 2" xfId="24272"/>
    <cellStyle name="Обычный 3 14 24 2 2 2 2" xfId="24273"/>
    <cellStyle name="Обычный 3 14 24 2 2 2 2 2" xfId="24274"/>
    <cellStyle name="Обычный 3 14 24 2 2 2 2 2 2" xfId="24275"/>
    <cellStyle name="Обычный 3 14 24 2 2 2 2 3" xfId="24276"/>
    <cellStyle name="Обычный 3 14 24 2 2 2 3" xfId="24277"/>
    <cellStyle name="Обычный 3 14 24 2 2 2 3 2" xfId="24278"/>
    <cellStyle name="Обычный 3 14 24 2 2 2 4" xfId="24279"/>
    <cellStyle name="Обычный 3 14 24 2 2 3" xfId="24280"/>
    <cellStyle name="Обычный 3 14 24 2 2 3 2" xfId="24281"/>
    <cellStyle name="Обычный 3 14 24 2 2 3 2 2" xfId="24282"/>
    <cellStyle name="Обычный 3 14 24 2 2 3 3" xfId="24283"/>
    <cellStyle name="Обычный 3 14 24 2 2 4" xfId="24284"/>
    <cellStyle name="Обычный 3 14 24 2 2 4 2" xfId="24285"/>
    <cellStyle name="Обычный 3 14 24 2 2 5" xfId="24286"/>
    <cellStyle name="Обычный 3 14 24 2 3" xfId="24287"/>
    <cellStyle name="Обычный 3 14 24 2 3 2" xfId="24288"/>
    <cellStyle name="Обычный 3 14 24 2 3 2 2" xfId="24289"/>
    <cellStyle name="Обычный 3 14 24 2 3 2 2 2" xfId="24290"/>
    <cellStyle name="Обычный 3 14 24 2 3 2 2 2 2" xfId="24291"/>
    <cellStyle name="Обычный 3 14 24 2 3 2 2 3" xfId="24292"/>
    <cellStyle name="Обычный 3 14 24 2 3 2 3" xfId="24293"/>
    <cellStyle name="Обычный 3 14 24 2 3 2 3 2" xfId="24294"/>
    <cellStyle name="Обычный 3 14 24 2 3 2 4" xfId="24295"/>
    <cellStyle name="Обычный 3 14 24 2 3 3" xfId="24296"/>
    <cellStyle name="Обычный 3 14 24 2 3 3 2" xfId="24297"/>
    <cellStyle name="Обычный 3 14 24 2 3 3 2 2" xfId="24298"/>
    <cellStyle name="Обычный 3 14 24 2 3 3 3" xfId="24299"/>
    <cellStyle name="Обычный 3 14 24 2 3 4" xfId="24300"/>
    <cellStyle name="Обычный 3 14 24 2 3 4 2" xfId="24301"/>
    <cellStyle name="Обычный 3 14 24 2 3 5" xfId="24302"/>
    <cellStyle name="Обычный 3 14 24 2 4" xfId="24303"/>
    <cellStyle name="Обычный 3 14 24 2 4 2" xfId="24304"/>
    <cellStyle name="Обычный 3 14 24 2 4 2 2" xfId="24305"/>
    <cellStyle name="Обычный 3 14 24 2 4 2 2 2" xfId="24306"/>
    <cellStyle name="Обычный 3 14 24 2 4 2 3" xfId="24307"/>
    <cellStyle name="Обычный 3 14 24 2 4 3" xfId="24308"/>
    <cellStyle name="Обычный 3 14 24 2 4 3 2" xfId="24309"/>
    <cellStyle name="Обычный 3 14 24 2 4 4" xfId="24310"/>
    <cellStyle name="Обычный 3 14 24 2 5" xfId="24311"/>
    <cellStyle name="Обычный 3 14 24 2 5 2" xfId="24312"/>
    <cellStyle name="Обычный 3 14 24 2 5 2 2" xfId="24313"/>
    <cellStyle name="Обычный 3 14 24 2 5 3" xfId="24314"/>
    <cellStyle name="Обычный 3 14 24 2 6" xfId="24315"/>
    <cellStyle name="Обычный 3 14 24 2 6 2" xfId="24316"/>
    <cellStyle name="Обычный 3 14 24 2 7" xfId="24317"/>
    <cellStyle name="Обычный 3 14 24 3" xfId="24318"/>
    <cellStyle name="Обычный 3 14 24 3 2" xfId="24319"/>
    <cellStyle name="Обычный 3 14 24 3 2 2" xfId="24320"/>
    <cellStyle name="Обычный 3 14 24 3 2 2 2" xfId="24321"/>
    <cellStyle name="Обычный 3 14 24 3 2 2 2 2" xfId="24322"/>
    <cellStyle name="Обычный 3 14 24 3 2 2 3" xfId="24323"/>
    <cellStyle name="Обычный 3 14 24 3 2 3" xfId="24324"/>
    <cellStyle name="Обычный 3 14 24 3 2 3 2" xfId="24325"/>
    <cellStyle name="Обычный 3 14 24 3 2 4" xfId="24326"/>
    <cellStyle name="Обычный 3 14 24 3 3" xfId="24327"/>
    <cellStyle name="Обычный 3 14 24 3 3 2" xfId="24328"/>
    <cellStyle name="Обычный 3 14 24 3 3 2 2" xfId="24329"/>
    <cellStyle name="Обычный 3 14 24 3 3 3" xfId="24330"/>
    <cellStyle name="Обычный 3 14 24 3 4" xfId="24331"/>
    <cellStyle name="Обычный 3 14 24 3 4 2" xfId="24332"/>
    <cellStyle name="Обычный 3 14 24 3 5" xfId="24333"/>
    <cellStyle name="Обычный 3 14 24 4" xfId="24334"/>
    <cellStyle name="Обычный 3 14 24 4 2" xfId="24335"/>
    <cellStyle name="Обычный 3 14 24 4 2 2" xfId="24336"/>
    <cellStyle name="Обычный 3 14 24 4 2 2 2" xfId="24337"/>
    <cellStyle name="Обычный 3 14 24 4 2 2 2 2" xfId="24338"/>
    <cellStyle name="Обычный 3 14 24 4 2 2 3" xfId="24339"/>
    <cellStyle name="Обычный 3 14 24 4 2 3" xfId="24340"/>
    <cellStyle name="Обычный 3 14 24 4 2 3 2" xfId="24341"/>
    <cellStyle name="Обычный 3 14 24 4 2 4" xfId="24342"/>
    <cellStyle name="Обычный 3 14 24 4 3" xfId="24343"/>
    <cellStyle name="Обычный 3 14 24 4 3 2" xfId="24344"/>
    <cellStyle name="Обычный 3 14 24 4 3 2 2" xfId="24345"/>
    <cellStyle name="Обычный 3 14 24 4 3 3" xfId="24346"/>
    <cellStyle name="Обычный 3 14 24 4 4" xfId="24347"/>
    <cellStyle name="Обычный 3 14 24 4 4 2" xfId="24348"/>
    <cellStyle name="Обычный 3 14 24 4 5" xfId="24349"/>
    <cellStyle name="Обычный 3 14 24 5" xfId="24350"/>
    <cellStyle name="Обычный 3 14 24 5 2" xfId="24351"/>
    <cellStyle name="Обычный 3 14 24 5 2 2" xfId="24352"/>
    <cellStyle name="Обычный 3 14 24 5 2 2 2" xfId="24353"/>
    <cellStyle name="Обычный 3 14 24 5 2 3" xfId="24354"/>
    <cellStyle name="Обычный 3 14 24 5 3" xfId="24355"/>
    <cellStyle name="Обычный 3 14 24 5 3 2" xfId="24356"/>
    <cellStyle name="Обычный 3 14 24 5 4" xfId="24357"/>
    <cellStyle name="Обычный 3 14 24 6" xfId="24358"/>
    <cellStyle name="Обычный 3 14 24 6 2" xfId="24359"/>
    <cellStyle name="Обычный 3 14 24 6 2 2" xfId="24360"/>
    <cellStyle name="Обычный 3 14 24 6 3" xfId="24361"/>
    <cellStyle name="Обычный 3 14 24 7" xfId="24362"/>
    <cellStyle name="Обычный 3 14 24 7 2" xfId="24363"/>
    <cellStyle name="Обычный 3 14 24 8" xfId="24364"/>
    <cellStyle name="Обычный 3 14 25" xfId="24365"/>
    <cellStyle name="Обычный 3 14 25 2" xfId="24366"/>
    <cellStyle name="Обычный 3 14 25 2 2" xfId="24367"/>
    <cellStyle name="Обычный 3 14 25 2 2 2" xfId="24368"/>
    <cellStyle name="Обычный 3 14 25 2 2 2 2" xfId="24369"/>
    <cellStyle name="Обычный 3 14 25 2 2 2 2 2" xfId="24370"/>
    <cellStyle name="Обычный 3 14 25 2 2 2 2 2 2" xfId="24371"/>
    <cellStyle name="Обычный 3 14 25 2 2 2 2 3" xfId="24372"/>
    <cellStyle name="Обычный 3 14 25 2 2 2 3" xfId="24373"/>
    <cellStyle name="Обычный 3 14 25 2 2 2 3 2" xfId="24374"/>
    <cellStyle name="Обычный 3 14 25 2 2 2 4" xfId="24375"/>
    <cellStyle name="Обычный 3 14 25 2 2 3" xfId="24376"/>
    <cellStyle name="Обычный 3 14 25 2 2 3 2" xfId="24377"/>
    <cellStyle name="Обычный 3 14 25 2 2 3 2 2" xfId="24378"/>
    <cellStyle name="Обычный 3 14 25 2 2 3 3" xfId="24379"/>
    <cellStyle name="Обычный 3 14 25 2 2 4" xfId="24380"/>
    <cellStyle name="Обычный 3 14 25 2 2 4 2" xfId="24381"/>
    <cellStyle name="Обычный 3 14 25 2 2 5" xfId="24382"/>
    <cellStyle name="Обычный 3 14 25 2 3" xfId="24383"/>
    <cellStyle name="Обычный 3 14 25 2 3 2" xfId="24384"/>
    <cellStyle name="Обычный 3 14 25 2 3 2 2" xfId="24385"/>
    <cellStyle name="Обычный 3 14 25 2 3 2 2 2" xfId="24386"/>
    <cellStyle name="Обычный 3 14 25 2 3 2 2 2 2" xfId="24387"/>
    <cellStyle name="Обычный 3 14 25 2 3 2 2 3" xfId="24388"/>
    <cellStyle name="Обычный 3 14 25 2 3 2 3" xfId="24389"/>
    <cellStyle name="Обычный 3 14 25 2 3 2 3 2" xfId="24390"/>
    <cellStyle name="Обычный 3 14 25 2 3 2 4" xfId="24391"/>
    <cellStyle name="Обычный 3 14 25 2 3 3" xfId="24392"/>
    <cellStyle name="Обычный 3 14 25 2 3 3 2" xfId="24393"/>
    <cellStyle name="Обычный 3 14 25 2 3 3 2 2" xfId="24394"/>
    <cellStyle name="Обычный 3 14 25 2 3 3 3" xfId="24395"/>
    <cellStyle name="Обычный 3 14 25 2 3 4" xfId="24396"/>
    <cellStyle name="Обычный 3 14 25 2 3 4 2" xfId="24397"/>
    <cellStyle name="Обычный 3 14 25 2 3 5" xfId="24398"/>
    <cellStyle name="Обычный 3 14 25 2 4" xfId="24399"/>
    <cellStyle name="Обычный 3 14 25 2 4 2" xfId="24400"/>
    <cellStyle name="Обычный 3 14 25 2 4 2 2" xfId="24401"/>
    <cellStyle name="Обычный 3 14 25 2 4 2 2 2" xfId="24402"/>
    <cellStyle name="Обычный 3 14 25 2 4 2 3" xfId="24403"/>
    <cellStyle name="Обычный 3 14 25 2 4 3" xfId="24404"/>
    <cellStyle name="Обычный 3 14 25 2 4 3 2" xfId="24405"/>
    <cellStyle name="Обычный 3 14 25 2 4 4" xfId="24406"/>
    <cellStyle name="Обычный 3 14 25 2 5" xfId="24407"/>
    <cellStyle name="Обычный 3 14 25 2 5 2" xfId="24408"/>
    <cellStyle name="Обычный 3 14 25 2 5 2 2" xfId="24409"/>
    <cellStyle name="Обычный 3 14 25 2 5 3" xfId="24410"/>
    <cellStyle name="Обычный 3 14 25 2 6" xfId="24411"/>
    <cellStyle name="Обычный 3 14 25 2 6 2" xfId="24412"/>
    <cellStyle name="Обычный 3 14 25 2 7" xfId="24413"/>
    <cellStyle name="Обычный 3 14 25 3" xfId="24414"/>
    <cellStyle name="Обычный 3 14 25 3 2" xfId="24415"/>
    <cellStyle name="Обычный 3 14 25 3 2 2" xfId="24416"/>
    <cellStyle name="Обычный 3 14 25 3 2 2 2" xfId="24417"/>
    <cellStyle name="Обычный 3 14 25 3 2 2 2 2" xfId="24418"/>
    <cellStyle name="Обычный 3 14 25 3 2 2 3" xfId="24419"/>
    <cellStyle name="Обычный 3 14 25 3 2 3" xfId="24420"/>
    <cellStyle name="Обычный 3 14 25 3 2 3 2" xfId="24421"/>
    <cellStyle name="Обычный 3 14 25 3 2 4" xfId="24422"/>
    <cellStyle name="Обычный 3 14 25 3 3" xfId="24423"/>
    <cellStyle name="Обычный 3 14 25 3 3 2" xfId="24424"/>
    <cellStyle name="Обычный 3 14 25 3 3 2 2" xfId="24425"/>
    <cellStyle name="Обычный 3 14 25 3 3 3" xfId="24426"/>
    <cellStyle name="Обычный 3 14 25 3 4" xfId="24427"/>
    <cellStyle name="Обычный 3 14 25 3 4 2" xfId="24428"/>
    <cellStyle name="Обычный 3 14 25 3 5" xfId="24429"/>
    <cellStyle name="Обычный 3 14 25 4" xfId="24430"/>
    <cellStyle name="Обычный 3 14 25 4 2" xfId="24431"/>
    <cellStyle name="Обычный 3 14 25 4 2 2" xfId="24432"/>
    <cellStyle name="Обычный 3 14 25 4 2 2 2" xfId="24433"/>
    <cellStyle name="Обычный 3 14 25 4 2 2 2 2" xfId="24434"/>
    <cellStyle name="Обычный 3 14 25 4 2 2 3" xfId="24435"/>
    <cellStyle name="Обычный 3 14 25 4 2 3" xfId="24436"/>
    <cellStyle name="Обычный 3 14 25 4 2 3 2" xfId="24437"/>
    <cellStyle name="Обычный 3 14 25 4 2 4" xfId="24438"/>
    <cellStyle name="Обычный 3 14 25 4 3" xfId="24439"/>
    <cellStyle name="Обычный 3 14 25 4 3 2" xfId="24440"/>
    <cellStyle name="Обычный 3 14 25 4 3 2 2" xfId="24441"/>
    <cellStyle name="Обычный 3 14 25 4 3 3" xfId="24442"/>
    <cellStyle name="Обычный 3 14 25 4 4" xfId="24443"/>
    <cellStyle name="Обычный 3 14 25 4 4 2" xfId="24444"/>
    <cellStyle name="Обычный 3 14 25 4 5" xfId="24445"/>
    <cellStyle name="Обычный 3 14 25 5" xfId="24446"/>
    <cellStyle name="Обычный 3 14 25 5 2" xfId="24447"/>
    <cellStyle name="Обычный 3 14 25 5 2 2" xfId="24448"/>
    <cellStyle name="Обычный 3 14 25 5 2 2 2" xfId="24449"/>
    <cellStyle name="Обычный 3 14 25 5 2 3" xfId="24450"/>
    <cellStyle name="Обычный 3 14 25 5 3" xfId="24451"/>
    <cellStyle name="Обычный 3 14 25 5 3 2" xfId="24452"/>
    <cellStyle name="Обычный 3 14 25 5 4" xfId="24453"/>
    <cellStyle name="Обычный 3 14 25 6" xfId="24454"/>
    <cellStyle name="Обычный 3 14 25 6 2" xfId="24455"/>
    <cellStyle name="Обычный 3 14 25 6 2 2" xfId="24456"/>
    <cellStyle name="Обычный 3 14 25 6 3" xfId="24457"/>
    <cellStyle name="Обычный 3 14 25 7" xfId="24458"/>
    <cellStyle name="Обычный 3 14 25 7 2" xfId="24459"/>
    <cellStyle name="Обычный 3 14 25 8" xfId="24460"/>
    <cellStyle name="Обычный 3 14 26" xfId="24461"/>
    <cellStyle name="Обычный 3 14 26 2" xfId="24462"/>
    <cellStyle name="Обычный 3 14 26 2 2" xfId="24463"/>
    <cellStyle name="Обычный 3 14 26 2 2 2" xfId="24464"/>
    <cellStyle name="Обычный 3 14 26 2 2 2 2" xfId="24465"/>
    <cellStyle name="Обычный 3 14 26 2 2 2 2 2" xfId="24466"/>
    <cellStyle name="Обычный 3 14 26 2 2 2 2 2 2" xfId="24467"/>
    <cellStyle name="Обычный 3 14 26 2 2 2 2 3" xfId="24468"/>
    <cellStyle name="Обычный 3 14 26 2 2 2 3" xfId="24469"/>
    <cellStyle name="Обычный 3 14 26 2 2 2 3 2" xfId="24470"/>
    <cellStyle name="Обычный 3 14 26 2 2 2 4" xfId="24471"/>
    <cellStyle name="Обычный 3 14 26 2 2 3" xfId="24472"/>
    <cellStyle name="Обычный 3 14 26 2 2 3 2" xfId="24473"/>
    <cellStyle name="Обычный 3 14 26 2 2 3 2 2" xfId="24474"/>
    <cellStyle name="Обычный 3 14 26 2 2 3 3" xfId="24475"/>
    <cellStyle name="Обычный 3 14 26 2 2 4" xfId="24476"/>
    <cellStyle name="Обычный 3 14 26 2 2 4 2" xfId="24477"/>
    <cellStyle name="Обычный 3 14 26 2 2 5" xfId="24478"/>
    <cellStyle name="Обычный 3 14 26 2 3" xfId="24479"/>
    <cellStyle name="Обычный 3 14 26 2 3 2" xfId="24480"/>
    <cellStyle name="Обычный 3 14 26 2 3 2 2" xfId="24481"/>
    <cellStyle name="Обычный 3 14 26 2 3 2 2 2" xfId="24482"/>
    <cellStyle name="Обычный 3 14 26 2 3 2 2 2 2" xfId="24483"/>
    <cellStyle name="Обычный 3 14 26 2 3 2 2 3" xfId="24484"/>
    <cellStyle name="Обычный 3 14 26 2 3 2 3" xfId="24485"/>
    <cellStyle name="Обычный 3 14 26 2 3 2 3 2" xfId="24486"/>
    <cellStyle name="Обычный 3 14 26 2 3 2 4" xfId="24487"/>
    <cellStyle name="Обычный 3 14 26 2 3 3" xfId="24488"/>
    <cellStyle name="Обычный 3 14 26 2 3 3 2" xfId="24489"/>
    <cellStyle name="Обычный 3 14 26 2 3 3 2 2" xfId="24490"/>
    <cellStyle name="Обычный 3 14 26 2 3 3 3" xfId="24491"/>
    <cellStyle name="Обычный 3 14 26 2 3 4" xfId="24492"/>
    <cellStyle name="Обычный 3 14 26 2 3 4 2" xfId="24493"/>
    <cellStyle name="Обычный 3 14 26 2 3 5" xfId="24494"/>
    <cellStyle name="Обычный 3 14 26 2 4" xfId="24495"/>
    <cellStyle name="Обычный 3 14 26 2 4 2" xfId="24496"/>
    <cellStyle name="Обычный 3 14 26 2 4 2 2" xfId="24497"/>
    <cellStyle name="Обычный 3 14 26 2 4 2 2 2" xfId="24498"/>
    <cellStyle name="Обычный 3 14 26 2 4 2 3" xfId="24499"/>
    <cellStyle name="Обычный 3 14 26 2 4 3" xfId="24500"/>
    <cellStyle name="Обычный 3 14 26 2 4 3 2" xfId="24501"/>
    <cellStyle name="Обычный 3 14 26 2 4 4" xfId="24502"/>
    <cellStyle name="Обычный 3 14 26 2 5" xfId="24503"/>
    <cellStyle name="Обычный 3 14 26 2 5 2" xfId="24504"/>
    <cellStyle name="Обычный 3 14 26 2 5 2 2" xfId="24505"/>
    <cellStyle name="Обычный 3 14 26 2 5 3" xfId="24506"/>
    <cellStyle name="Обычный 3 14 26 2 6" xfId="24507"/>
    <cellStyle name="Обычный 3 14 26 2 6 2" xfId="24508"/>
    <cellStyle name="Обычный 3 14 26 2 7" xfId="24509"/>
    <cellStyle name="Обычный 3 14 26 3" xfId="24510"/>
    <cellStyle name="Обычный 3 14 26 3 2" xfId="24511"/>
    <cellStyle name="Обычный 3 14 26 3 2 2" xfId="24512"/>
    <cellStyle name="Обычный 3 14 26 3 2 2 2" xfId="24513"/>
    <cellStyle name="Обычный 3 14 26 3 2 2 2 2" xfId="24514"/>
    <cellStyle name="Обычный 3 14 26 3 2 2 3" xfId="24515"/>
    <cellStyle name="Обычный 3 14 26 3 2 3" xfId="24516"/>
    <cellStyle name="Обычный 3 14 26 3 2 3 2" xfId="24517"/>
    <cellStyle name="Обычный 3 14 26 3 2 4" xfId="24518"/>
    <cellStyle name="Обычный 3 14 26 3 3" xfId="24519"/>
    <cellStyle name="Обычный 3 14 26 3 3 2" xfId="24520"/>
    <cellStyle name="Обычный 3 14 26 3 3 2 2" xfId="24521"/>
    <cellStyle name="Обычный 3 14 26 3 3 3" xfId="24522"/>
    <cellStyle name="Обычный 3 14 26 3 4" xfId="24523"/>
    <cellStyle name="Обычный 3 14 26 3 4 2" xfId="24524"/>
    <cellStyle name="Обычный 3 14 26 3 5" xfId="24525"/>
    <cellStyle name="Обычный 3 14 26 4" xfId="24526"/>
    <cellStyle name="Обычный 3 14 26 4 2" xfId="24527"/>
    <cellStyle name="Обычный 3 14 26 4 2 2" xfId="24528"/>
    <cellStyle name="Обычный 3 14 26 4 2 2 2" xfId="24529"/>
    <cellStyle name="Обычный 3 14 26 4 2 2 2 2" xfId="24530"/>
    <cellStyle name="Обычный 3 14 26 4 2 2 3" xfId="24531"/>
    <cellStyle name="Обычный 3 14 26 4 2 3" xfId="24532"/>
    <cellStyle name="Обычный 3 14 26 4 2 3 2" xfId="24533"/>
    <cellStyle name="Обычный 3 14 26 4 2 4" xfId="24534"/>
    <cellStyle name="Обычный 3 14 26 4 3" xfId="24535"/>
    <cellStyle name="Обычный 3 14 26 4 3 2" xfId="24536"/>
    <cellStyle name="Обычный 3 14 26 4 3 2 2" xfId="24537"/>
    <cellStyle name="Обычный 3 14 26 4 3 3" xfId="24538"/>
    <cellStyle name="Обычный 3 14 26 4 4" xfId="24539"/>
    <cellStyle name="Обычный 3 14 26 4 4 2" xfId="24540"/>
    <cellStyle name="Обычный 3 14 26 4 5" xfId="24541"/>
    <cellStyle name="Обычный 3 14 26 5" xfId="24542"/>
    <cellStyle name="Обычный 3 14 26 5 2" xfId="24543"/>
    <cellStyle name="Обычный 3 14 26 5 2 2" xfId="24544"/>
    <cellStyle name="Обычный 3 14 26 5 2 2 2" xfId="24545"/>
    <cellStyle name="Обычный 3 14 26 5 2 3" xfId="24546"/>
    <cellStyle name="Обычный 3 14 26 5 3" xfId="24547"/>
    <cellStyle name="Обычный 3 14 26 5 3 2" xfId="24548"/>
    <cellStyle name="Обычный 3 14 26 5 4" xfId="24549"/>
    <cellStyle name="Обычный 3 14 26 6" xfId="24550"/>
    <cellStyle name="Обычный 3 14 26 6 2" xfId="24551"/>
    <cellStyle name="Обычный 3 14 26 6 2 2" xfId="24552"/>
    <cellStyle name="Обычный 3 14 26 6 3" xfId="24553"/>
    <cellStyle name="Обычный 3 14 26 7" xfId="24554"/>
    <cellStyle name="Обычный 3 14 26 7 2" xfId="24555"/>
    <cellStyle name="Обычный 3 14 26 8" xfId="24556"/>
    <cellStyle name="Обычный 3 14 27" xfId="24557"/>
    <cellStyle name="Обычный 3 14 27 2" xfId="24558"/>
    <cellStyle name="Обычный 3 14 27 2 2" xfId="24559"/>
    <cellStyle name="Обычный 3 14 27 2 2 2" xfId="24560"/>
    <cellStyle name="Обычный 3 14 27 2 2 2 2" xfId="24561"/>
    <cellStyle name="Обычный 3 14 27 2 2 2 2 2" xfId="24562"/>
    <cellStyle name="Обычный 3 14 27 2 2 2 2 2 2" xfId="24563"/>
    <cellStyle name="Обычный 3 14 27 2 2 2 2 3" xfId="24564"/>
    <cellStyle name="Обычный 3 14 27 2 2 2 3" xfId="24565"/>
    <cellStyle name="Обычный 3 14 27 2 2 2 3 2" xfId="24566"/>
    <cellStyle name="Обычный 3 14 27 2 2 2 4" xfId="24567"/>
    <cellStyle name="Обычный 3 14 27 2 2 3" xfId="24568"/>
    <cellStyle name="Обычный 3 14 27 2 2 3 2" xfId="24569"/>
    <cellStyle name="Обычный 3 14 27 2 2 3 2 2" xfId="24570"/>
    <cellStyle name="Обычный 3 14 27 2 2 3 3" xfId="24571"/>
    <cellStyle name="Обычный 3 14 27 2 2 4" xfId="24572"/>
    <cellStyle name="Обычный 3 14 27 2 2 4 2" xfId="24573"/>
    <cellStyle name="Обычный 3 14 27 2 2 5" xfId="24574"/>
    <cellStyle name="Обычный 3 14 27 2 3" xfId="24575"/>
    <cellStyle name="Обычный 3 14 27 2 3 2" xfId="24576"/>
    <cellStyle name="Обычный 3 14 27 2 3 2 2" xfId="24577"/>
    <cellStyle name="Обычный 3 14 27 2 3 2 2 2" xfId="24578"/>
    <cellStyle name="Обычный 3 14 27 2 3 2 2 2 2" xfId="24579"/>
    <cellStyle name="Обычный 3 14 27 2 3 2 2 3" xfId="24580"/>
    <cellStyle name="Обычный 3 14 27 2 3 2 3" xfId="24581"/>
    <cellStyle name="Обычный 3 14 27 2 3 2 3 2" xfId="24582"/>
    <cellStyle name="Обычный 3 14 27 2 3 2 4" xfId="24583"/>
    <cellStyle name="Обычный 3 14 27 2 3 3" xfId="24584"/>
    <cellStyle name="Обычный 3 14 27 2 3 3 2" xfId="24585"/>
    <cellStyle name="Обычный 3 14 27 2 3 3 2 2" xfId="24586"/>
    <cellStyle name="Обычный 3 14 27 2 3 3 3" xfId="24587"/>
    <cellStyle name="Обычный 3 14 27 2 3 4" xfId="24588"/>
    <cellStyle name="Обычный 3 14 27 2 3 4 2" xfId="24589"/>
    <cellStyle name="Обычный 3 14 27 2 3 5" xfId="24590"/>
    <cellStyle name="Обычный 3 14 27 2 4" xfId="24591"/>
    <cellStyle name="Обычный 3 14 27 2 4 2" xfId="24592"/>
    <cellStyle name="Обычный 3 14 27 2 4 2 2" xfId="24593"/>
    <cellStyle name="Обычный 3 14 27 2 4 2 2 2" xfId="24594"/>
    <cellStyle name="Обычный 3 14 27 2 4 2 3" xfId="24595"/>
    <cellStyle name="Обычный 3 14 27 2 4 3" xfId="24596"/>
    <cellStyle name="Обычный 3 14 27 2 4 3 2" xfId="24597"/>
    <cellStyle name="Обычный 3 14 27 2 4 4" xfId="24598"/>
    <cellStyle name="Обычный 3 14 27 2 5" xfId="24599"/>
    <cellStyle name="Обычный 3 14 27 2 5 2" xfId="24600"/>
    <cellStyle name="Обычный 3 14 27 2 5 2 2" xfId="24601"/>
    <cellStyle name="Обычный 3 14 27 2 5 3" xfId="24602"/>
    <cellStyle name="Обычный 3 14 27 2 6" xfId="24603"/>
    <cellStyle name="Обычный 3 14 27 2 6 2" xfId="24604"/>
    <cellStyle name="Обычный 3 14 27 2 7" xfId="24605"/>
    <cellStyle name="Обычный 3 14 27 3" xfId="24606"/>
    <cellStyle name="Обычный 3 14 27 3 2" xfId="24607"/>
    <cellStyle name="Обычный 3 14 27 3 2 2" xfId="24608"/>
    <cellStyle name="Обычный 3 14 27 3 2 2 2" xfId="24609"/>
    <cellStyle name="Обычный 3 14 27 3 2 2 2 2" xfId="24610"/>
    <cellStyle name="Обычный 3 14 27 3 2 2 3" xfId="24611"/>
    <cellStyle name="Обычный 3 14 27 3 2 3" xfId="24612"/>
    <cellStyle name="Обычный 3 14 27 3 2 3 2" xfId="24613"/>
    <cellStyle name="Обычный 3 14 27 3 2 4" xfId="24614"/>
    <cellStyle name="Обычный 3 14 27 3 3" xfId="24615"/>
    <cellStyle name="Обычный 3 14 27 3 3 2" xfId="24616"/>
    <cellStyle name="Обычный 3 14 27 3 3 2 2" xfId="24617"/>
    <cellStyle name="Обычный 3 14 27 3 3 3" xfId="24618"/>
    <cellStyle name="Обычный 3 14 27 3 4" xfId="24619"/>
    <cellStyle name="Обычный 3 14 27 3 4 2" xfId="24620"/>
    <cellStyle name="Обычный 3 14 27 3 5" xfId="24621"/>
    <cellStyle name="Обычный 3 14 27 4" xfId="24622"/>
    <cellStyle name="Обычный 3 14 27 4 2" xfId="24623"/>
    <cellStyle name="Обычный 3 14 27 4 2 2" xfId="24624"/>
    <cellStyle name="Обычный 3 14 27 4 2 2 2" xfId="24625"/>
    <cellStyle name="Обычный 3 14 27 4 2 2 2 2" xfId="24626"/>
    <cellStyle name="Обычный 3 14 27 4 2 2 3" xfId="24627"/>
    <cellStyle name="Обычный 3 14 27 4 2 3" xfId="24628"/>
    <cellStyle name="Обычный 3 14 27 4 2 3 2" xfId="24629"/>
    <cellStyle name="Обычный 3 14 27 4 2 4" xfId="24630"/>
    <cellStyle name="Обычный 3 14 27 4 3" xfId="24631"/>
    <cellStyle name="Обычный 3 14 27 4 3 2" xfId="24632"/>
    <cellStyle name="Обычный 3 14 27 4 3 2 2" xfId="24633"/>
    <cellStyle name="Обычный 3 14 27 4 3 3" xfId="24634"/>
    <cellStyle name="Обычный 3 14 27 4 4" xfId="24635"/>
    <cellStyle name="Обычный 3 14 27 4 4 2" xfId="24636"/>
    <cellStyle name="Обычный 3 14 27 4 5" xfId="24637"/>
    <cellStyle name="Обычный 3 14 27 5" xfId="24638"/>
    <cellStyle name="Обычный 3 14 27 5 2" xfId="24639"/>
    <cellStyle name="Обычный 3 14 27 5 2 2" xfId="24640"/>
    <cellStyle name="Обычный 3 14 27 5 2 2 2" xfId="24641"/>
    <cellStyle name="Обычный 3 14 27 5 2 3" xfId="24642"/>
    <cellStyle name="Обычный 3 14 27 5 3" xfId="24643"/>
    <cellStyle name="Обычный 3 14 27 5 3 2" xfId="24644"/>
    <cellStyle name="Обычный 3 14 27 5 4" xfId="24645"/>
    <cellStyle name="Обычный 3 14 27 6" xfId="24646"/>
    <cellStyle name="Обычный 3 14 27 6 2" xfId="24647"/>
    <cellStyle name="Обычный 3 14 27 6 2 2" xfId="24648"/>
    <cellStyle name="Обычный 3 14 27 6 3" xfId="24649"/>
    <cellStyle name="Обычный 3 14 27 7" xfId="24650"/>
    <cellStyle name="Обычный 3 14 27 7 2" xfId="24651"/>
    <cellStyle name="Обычный 3 14 27 8" xfId="24652"/>
    <cellStyle name="Обычный 3 14 28" xfId="24653"/>
    <cellStyle name="Обычный 3 14 28 2" xfId="24654"/>
    <cellStyle name="Обычный 3 14 28 2 2" xfId="24655"/>
    <cellStyle name="Обычный 3 14 28 2 2 2" xfId="24656"/>
    <cellStyle name="Обычный 3 14 28 2 2 2 2" xfId="24657"/>
    <cellStyle name="Обычный 3 14 28 2 2 2 2 2" xfId="24658"/>
    <cellStyle name="Обычный 3 14 28 2 2 2 2 2 2" xfId="24659"/>
    <cellStyle name="Обычный 3 14 28 2 2 2 2 3" xfId="24660"/>
    <cellStyle name="Обычный 3 14 28 2 2 2 3" xfId="24661"/>
    <cellStyle name="Обычный 3 14 28 2 2 2 3 2" xfId="24662"/>
    <cellStyle name="Обычный 3 14 28 2 2 2 4" xfId="24663"/>
    <cellStyle name="Обычный 3 14 28 2 2 3" xfId="24664"/>
    <cellStyle name="Обычный 3 14 28 2 2 3 2" xfId="24665"/>
    <cellStyle name="Обычный 3 14 28 2 2 3 2 2" xfId="24666"/>
    <cellStyle name="Обычный 3 14 28 2 2 3 3" xfId="24667"/>
    <cellStyle name="Обычный 3 14 28 2 2 4" xfId="24668"/>
    <cellStyle name="Обычный 3 14 28 2 2 4 2" xfId="24669"/>
    <cellStyle name="Обычный 3 14 28 2 2 5" xfId="24670"/>
    <cellStyle name="Обычный 3 14 28 2 3" xfId="24671"/>
    <cellStyle name="Обычный 3 14 28 2 3 2" xfId="24672"/>
    <cellStyle name="Обычный 3 14 28 2 3 2 2" xfId="24673"/>
    <cellStyle name="Обычный 3 14 28 2 3 2 2 2" xfId="24674"/>
    <cellStyle name="Обычный 3 14 28 2 3 2 2 2 2" xfId="24675"/>
    <cellStyle name="Обычный 3 14 28 2 3 2 2 3" xfId="24676"/>
    <cellStyle name="Обычный 3 14 28 2 3 2 3" xfId="24677"/>
    <cellStyle name="Обычный 3 14 28 2 3 2 3 2" xfId="24678"/>
    <cellStyle name="Обычный 3 14 28 2 3 2 4" xfId="24679"/>
    <cellStyle name="Обычный 3 14 28 2 3 3" xfId="24680"/>
    <cellStyle name="Обычный 3 14 28 2 3 3 2" xfId="24681"/>
    <cellStyle name="Обычный 3 14 28 2 3 3 2 2" xfId="24682"/>
    <cellStyle name="Обычный 3 14 28 2 3 3 3" xfId="24683"/>
    <cellStyle name="Обычный 3 14 28 2 3 4" xfId="24684"/>
    <cellStyle name="Обычный 3 14 28 2 3 4 2" xfId="24685"/>
    <cellStyle name="Обычный 3 14 28 2 3 5" xfId="24686"/>
    <cellStyle name="Обычный 3 14 28 2 4" xfId="24687"/>
    <cellStyle name="Обычный 3 14 28 2 4 2" xfId="24688"/>
    <cellStyle name="Обычный 3 14 28 2 4 2 2" xfId="24689"/>
    <cellStyle name="Обычный 3 14 28 2 4 2 2 2" xfId="24690"/>
    <cellStyle name="Обычный 3 14 28 2 4 2 3" xfId="24691"/>
    <cellStyle name="Обычный 3 14 28 2 4 3" xfId="24692"/>
    <cellStyle name="Обычный 3 14 28 2 4 3 2" xfId="24693"/>
    <cellStyle name="Обычный 3 14 28 2 4 4" xfId="24694"/>
    <cellStyle name="Обычный 3 14 28 2 5" xfId="24695"/>
    <cellStyle name="Обычный 3 14 28 2 5 2" xfId="24696"/>
    <cellStyle name="Обычный 3 14 28 2 5 2 2" xfId="24697"/>
    <cellStyle name="Обычный 3 14 28 2 5 3" xfId="24698"/>
    <cellStyle name="Обычный 3 14 28 2 6" xfId="24699"/>
    <cellStyle name="Обычный 3 14 28 2 6 2" xfId="24700"/>
    <cellStyle name="Обычный 3 14 28 2 7" xfId="24701"/>
    <cellStyle name="Обычный 3 14 28 3" xfId="24702"/>
    <cellStyle name="Обычный 3 14 28 3 2" xfId="24703"/>
    <cellStyle name="Обычный 3 14 28 3 2 2" xfId="24704"/>
    <cellStyle name="Обычный 3 14 28 3 2 2 2" xfId="24705"/>
    <cellStyle name="Обычный 3 14 28 3 2 2 2 2" xfId="24706"/>
    <cellStyle name="Обычный 3 14 28 3 2 2 3" xfId="24707"/>
    <cellStyle name="Обычный 3 14 28 3 2 3" xfId="24708"/>
    <cellStyle name="Обычный 3 14 28 3 2 3 2" xfId="24709"/>
    <cellStyle name="Обычный 3 14 28 3 2 4" xfId="24710"/>
    <cellStyle name="Обычный 3 14 28 3 3" xfId="24711"/>
    <cellStyle name="Обычный 3 14 28 3 3 2" xfId="24712"/>
    <cellStyle name="Обычный 3 14 28 3 3 2 2" xfId="24713"/>
    <cellStyle name="Обычный 3 14 28 3 3 3" xfId="24714"/>
    <cellStyle name="Обычный 3 14 28 3 4" xfId="24715"/>
    <cellStyle name="Обычный 3 14 28 3 4 2" xfId="24716"/>
    <cellStyle name="Обычный 3 14 28 3 5" xfId="24717"/>
    <cellStyle name="Обычный 3 14 28 4" xfId="24718"/>
    <cellStyle name="Обычный 3 14 28 4 2" xfId="24719"/>
    <cellStyle name="Обычный 3 14 28 4 2 2" xfId="24720"/>
    <cellStyle name="Обычный 3 14 28 4 2 2 2" xfId="24721"/>
    <cellStyle name="Обычный 3 14 28 4 2 2 2 2" xfId="24722"/>
    <cellStyle name="Обычный 3 14 28 4 2 2 3" xfId="24723"/>
    <cellStyle name="Обычный 3 14 28 4 2 3" xfId="24724"/>
    <cellStyle name="Обычный 3 14 28 4 2 3 2" xfId="24725"/>
    <cellStyle name="Обычный 3 14 28 4 2 4" xfId="24726"/>
    <cellStyle name="Обычный 3 14 28 4 3" xfId="24727"/>
    <cellStyle name="Обычный 3 14 28 4 3 2" xfId="24728"/>
    <cellStyle name="Обычный 3 14 28 4 3 2 2" xfId="24729"/>
    <cellStyle name="Обычный 3 14 28 4 3 3" xfId="24730"/>
    <cellStyle name="Обычный 3 14 28 4 4" xfId="24731"/>
    <cellStyle name="Обычный 3 14 28 4 4 2" xfId="24732"/>
    <cellStyle name="Обычный 3 14 28 4 5" xfId="24733"/>
    <cellStyle name="Обычный 3 14 28 5" xfId="24734"/>
    <cellStyle name="Обычный 3 14 28 5 2" xfId="24735"/>
    <cellStyle name="Обычный 3 14 28 5 2 2" xfId="24736"/>
    <cellStyle name="Обычный 3 14 28 5 2 2 2" xfId="24737"/>
    <cellStyle name="Обычный 3 14 28 5 2 3" xfId="24738"/>
    <cellStyle name="Обычный 3 14 28 5 3" xfId="24739"/>
    <cellStyle name="Обычный 3 14 28 5 3 2" xfId="24740"/>
    <cellStyle name="Обычный 3 14 28 5 4" xfId="24741"/>
    <cellStyle name="Обычный 3 14 28 6" xfId="24742"/>
    <cellStyle name="Обычный 3 14 28 6 2" xfId="24743"/>
    <cellStyle name="Обычный 3 14 28 6 2 2" xfId="24744"/>
    <cellStyle name="Обычный 3 14 28 6 3" xfId="24745"/>
    <cellStyle name="Обычный 3 14 28 7" xfId="24746"/>
    <cellStyle name="Обычный 3 14 28 7 2" xfId="24747"/>
    <cellStyle name="Обычный 3 14 28 8" xfId="24748"/>
    <cellStyle name="Обычный 3 14 29" xfId="24749"/>
    <cellStyle name="Обычный 3 14 29 2" xfId="24750"/>
    <cellStyle name="Обычный 3 14 29 2 2" xfId="24751"/>
    <cellStyle name="Обычный 3 14 29 2 2 2" xfId="24752"/>
    <cellStyle name="Обычный 3 14 29 2 2 2 2" xfId="24753"/>
    <cellStyle name="Обычный 3 14 29 2 2 2 2 2" xfId="24754"/>
    <cellStyle name="Обычный 3 14 29 2 2 2 2 2 2" xfId="24755"/>
    <cellStyle name="Обычный 3 14 29 2 2 2 2 3" xfId="24756"/>
    <cellStyle name="Обычный 3 14 29 2 2 2 3" xfId="24757"/>
    <cellStyle name="Обычный 3 14 29 2 2 2 3 2" xfId="24758"/>
    <cellStyle name="Обычный 3 14 29 2 2 2 4" xfId="24759"/>
    <cellStyle name="Обычный 3 14 29 2 2 3" xfId="24760"/>
    <cellStyle name="Обычный 3 14 29 2 2 3 2" xfId="24761"/>
    <cellStyle name="Обычный 3 14 29 2 2 3 2 2" xfId="24762"/>
    <cellStyle name="Обычный 3 14 29 2 2 3 3" xfId="24763"/>
    <cellStyle name="Обычный 3 14 29 2 2 4" xfId="24764"/>
    <cellStyle name="Обычный 3 14 29 2 2 4 2" xfId="24765"/>
    <cellStyle name="Обычный 3 14 29 2 2 5" xfId="24766"/>
    <cellStyle name="Обычный 3 14 29 2 3" xfId="24767"/>
    <cellStyle name="Обычный 3 14 29 2 3 2" xfId="24768"/>
    <cellStyle name="Обычный 3 14 29 2 3 2 2" xfId="24769"/>
    <cellStyle name="Обычный 3 14 29 2 3 2 2 2" xfId="24770"/>
    <cellStyle name="Обычный 3 14 29 2 3 2 2 2 2" xfId="24771"/>
    <cellStyle name="Обычный 3 14 29 2 3 2 2 3" xfId="24772"/>
    <cellStyle name="Обычный 3 14 29 2 3 2 3" xfId="24773"/>
    <cellStyle name="Обычный 3 14 29 2 3 2 3 2" xfId="24774"/>
    <cellStyle name="Обычный 3 14 29 2 3 2 4" xfId="24775"/>
    <cellStyle name="Обычный 3 14 29 2 3 3" xfId="24776"/>
    <cellStyle name="Обычный 3 14 29 2 3 3 2" xfId="24777"/>
    <cellStyle name="Обычный 3 14 29 2 3 3 2 2" xfId="24778"/>
    <cellStyle name="Обычный 3 14 29 2 3 3 3" xfId="24779"/>
    <cellStyle name="Обычный 3 14 29 2 3 4" xfId="24780"/>
    <cellStyle name="Обычный 3 14 29 2 3 4 2" xfId="24781"/>
    <cellStyle name="Обычный 3 14 29 2 3 5" xfId="24782"/>
    <cellStyle name="Обычный 3 14 29 2 4" xfId="24783"/>
    <cellStyle name="Обычный 3 14 29 2 4 2" xfId="24784"/>
    <cellStyle name="Обычный 3 14 29 2 4 2 2" xfId="24785"/>
    <cellStyle name="Обычный 3 14 29 2 4 2 2 2" xfId="24786"/>
    <cellStyle name="Обычный 3 14 29 2 4 2 3" xfId="24787"/>
    <cellStyle name="Обычный 3 14 29 2 4 3" xfId="24788"/>
    <cellStyle name="Обычный 3 14 29 2 4 3 2" xfId="24789"/>
    <cellStyle name="Обычный 3 14 29 2 4 4" xfId="24790"/>
    <cellStyle name="Обычный 3 14 29 2 5" xfId="24791"/>
    <cellStyle name="Обычный 3 14 29 2 5 2" xfId="24792"/>
    <cellStyle name="Обычный 3 14 29 2 5 2 2" xfId="24793"/>
    <cellStyle name="Обычный 3 14 29 2 5 3" xfId="24794"/>
    <cellStyle name="Обычный 3 14 29 2 6" xfId="24795"/>
    <cellStyle name="Обычный 3 14 29 2 6 2" xfId="24796"/>
    <cellStyle name="Обычный 3 14 29 2 7" xfId="24797"/>
    <cellStyle name="Обычный 3 14 29 3" xfId="24798"/>
    <cellStyle name="Обычный 3 14 29 3 2" xfId="24799"/>
    <cellStyle name="Обычный 3 14 29 3 2 2" xfId="24800"/>
    <cellStyle name="Обычный 3 14 29 3 2 2 2" xfId="24801"/>
    <cellStyle name="Обычный 3 14 29 3 2 2 2 2" xfId="24802"/>
    <cellStyle name="Обычный 3 14 29 3 2 2 3" xfId="24803"/>
    <cellStyle name="Обычный 3 14 29 3 2 3" xfId="24804"/>
    <cellStyle name="Обычный 3 14 29 3 2 3 2" xfId="24805"/>
    <cellStyle name="Обычный 3 14 29 3 2 4" xfId="24806"/>
    <cellStyle name="Обычный 3 14 29 3 3" xfId="24807"/>
    <cellStyle name="Обычный 3 14 29 3 3 2" xfId="24808"/>
    <cellStyle name="Обычный 3 14 29 3 3 2 2" xfId="24809"/>
    <cellStyle name="Обычный 3 14 29 3 3 3" xfId="24810"/>
    <cellStyle name="Обычный 3 14 29 3 4" xfId="24811"/>
    <cellStyle name="Обычный 3 14 29 3 4 2" xfId="24812"/>
    <cellStyle name="Обычный 3 14 29 3 5" xfId="24813"/>
    <cellStyle name="Обычный 3 14 29 4" xfId="24814"/>
    <cellStyle name="Обычный 3 14 29 4 2" xfId="24815"/>
    <cellStyle name="Обычный 3 14 29 4 2 2" xfId="24816"/>
    <cellStyle name="Обычный 3 14 29 4 2 2 2" xfId="24817"/>
    <cellStyle name="Обычный 3 14 29 4 2 2 2 2" xfId="24818"/>
    <cellStyle name="Обычный 3 14 29 4 2 2 3" xfId="24819"/>
    <cellStyle name="Обычный 3 14 29 4 2 3" xfId="24820"/>
    <cellStyle name="Обычный 3 14 29 4 2 3 2" xfId="24821"/>
    <cellStyle name="Обычный 3 14 29 4 2 4" xfId="24822"/>
    <cellStyle name="Обычный 3 14 29 4 3" xfId="24823"/>
    <cellStyle name="Обычный 3 14 29 4 3 2" xfId="24824"/>
    <cellStyle name="Обычный 3 14 29 4 3 2 2" xfId="24825"/>
    <cellStyle name="Обычный 3 14 29 4 3 3" xfId="24826"/>
    <cellStyle name="Обычный 3 14 29 4 4" xfId="24827"/>
    <cellStyle name="Обычный 3 14 29 4 4 2" xfId="24828"/>
    <cellStyle name="Обычный 3 14 29 4 5" xfId="24829"/>
    <cellStyle name="Обычный 3 14 29 5" xfId="24830"/>
    <cellStyle name="Обычный 3 14 29 5 2" xfId="24831"/>
    <cellStyle name="Обычный 3 14 29 5 2 2" xfId="24832"/>
    <cellStyle name="Обычный 3 14 29 5 2 2 2" xfId="24833"/>
    <cellStyle name="Обычный 3 14 29 5 2 3" xfId="24834"/>
    <cellStyle name="Обычный 3 14 29 5 3" xfId="24835"/>
    <cellStyle name="Обычный 3 14 29 5 3 2" xfId="24836"/>
    <cellStyle name="Обычный 3 14 29 5 4" xfId="24837"/>
    <cellStyle name="Обычный 3 14 29 6" xfId="24838"/>
    <cellStyle name="Обычный 3 14 29 6 2" xfId="24839"/>
    <cellStyle name="Обычный 3 14 29 6 2 2" xfId="24840"/>
    <cellStyle name="Обычный 3 14 29 6 3" xfId="24841"/>
    <cellStyle name="Обычный 3 14 29 7" xfId="24842"/>
    <cellStyle name="Обычный 3 14 29 7 2" xfId="24843"/>
    <cellStyle name="Обычный 3 14 29 8" xfId="24844"/>
    <cellStyle name="Обычный 3 14 3" xfId="24845"/>
    <cellStyle name="Обычный 3 14 3 2" xfId="24846"/>
    <cellStyle name="Обычный 3 14 3 2 2" xfId="24847"/>
    <cellStyle name="Обычный 3 14 3 2 2 2" xfId="24848"/>
    <cellStyle name="Обычный 3 14 3 2 2 2 2" xfId="24849"/>
    <cellStyle name="Обычный 3 14 3 2 2 2 2 2" xfId="24850"/>
    <cellStyle name="Обычный 3 14 3 2 2 2 2 2 2" xfId="24851"/>
    <cellStyle name="Обычный 3 14 3 2 2 2 2 3" xfId="24852"/>
    <cellStyle name="Обычный 3 14 3 2 2 2 3" xfId="24853"/>
    <cellStyle name="Обычный 3 14 3 2 2 2 3 2" xfId="24854"/>
    <cellStyle name="Обычный 3 14 3 2 2 2 4" xfId="24855"/>
    <cellStyle name="Обычный 3 14 3 2 2 3" xfId="24856"/>
    <cellStyle name="Обычный 3 14 3 2 2 3 2" xfId="24857"/>
    <cellStyle name="Обычный 3 14 3 2 2 3 2 2" xfId="24858"/>
    <cellStyle name="Обычный 3 14 3 2 2 3 3" xfId="24859"/>
    <cellStyle name="Обычный 3 14 3 2 2 4" xfId="24860"/>
    <cellStyle name="Обычный 3 14 3 2 2 4 2" xfId="24861"/>
    <cellStyle name="Обычный 3 14 3 2 2 5" xfId="24862"/>
    <cellStyle name="Обычный 3 14 3 2 3" xfId="24863"/>
    <cellStyle name="Обычный 3 14 3 2 3 2" xfId="24864"/>
    <cellStyle name="Обычный 3 14 3 2 3 2 2" xfId="24865"/>
    <cellStyle name="Обычный 3 14 3 2 3 2 2 2" xfId="24866"/>
    <cellStyle name="Обычный 3 14 3 2 3 2 2 2 2" xfId="24867"/>
    <cellStyle name="Обычный 3 14 3 2 3 2 2 3" xfId="24868"/>
    <cellStyle name="Обычный 3 14 3 2 3 2 3" xfId="24869"/>
    <cellStyle name="Обычный 3 14 3 2 3 2 3 2" xfId="24870"/>
    <cellStyle name="Обычный 3 14 3 2 3 2 4" xfId="24871"/>
    <cellStyle name="Обычный 3 14 3 2 3 3" xfId="24872"/>
    <cellStyle name="Обычный 3 14 3 2 3 3 2" xfId="24873"/>
    <cellStyle name="Обычный 3 14 3 2 3 3 2 2" xfId="24874"/>
    <cellStyle name="Обычный 3 14 3 2 3 3 3" xfId="24875"/>
    <cellStyle name="Обычный 3 14 3 2 3 4" xfId="24876"/>
    <cellStyle name="Обычный 3 14 3 2 3 4 2" xfId="24877"/>
    <cellStyle name="Обычный 3 14 3 2 3 5" xfId="24878"/>
    <cellStyle name="Обычный 3 14 3 2 4" xfId="24879"/>
    <cellStyle name="Обычный 3 14 3 2 4 2" xfId="24880"/>
    <cellStyle name="Обычный 3 14 3 2 4 2 2" xfId="24881"/>
    <cellStyle name="Обычный 3 14 3 2 4 2 2 2" xfId="24882"/>
    <cellStyle name="Обычный 3 14 3 2 4 2 3" xfId="24883"/>
    <cellStyle name="Обычный 3 14 3 2 4 3" xfId="24884"/>
    <cellStyle name="Обычный 3 14 3 2 4 3 2" xfId="24885"/>
    <cellStyle name="Обычный 3 14 3 2 4 4" xfId="24886"/>
    <cellStyle name="Обычный 3 14 3 2 5" xfId="24887"/>
    <cellStyle name="Обычный 3 14 3 2 5 2" xfId="24888"/>
    <cellStyle name="Обычный 3 14 3 2 5 2 2" xfId="24889"/>
    <cellStyle name="Обычный 3 14 3 2 5 3" xfId="24890"/>
    <cellStyle name="Обычный 3 14 3 2 6" xfId="24891"/>
    <cellStyle name="Обычный 3 14 3 2 6 2" xfId="24892"/>
    <cellStyle name="Обычный 3 14 3 2 7" xfId="24893"/>
    <cellStyle name="Обычный 3 14 3 3" xfId="24894"/>
    <cellStyle name="Обычный 3 14 3 3 2" xfId="24895"/>
    <cellStyle name="Обычный 3 14 3 3 2 2" xfId="24896"/>
    <cellStyle name="Обычный 3 14 3 3 2 2 2" xfId="24897"/>
    <cellStyle name="Обычный 3 14 3 3 2 2 2 2" xfId="24898"/>
    <cellStyle name="Обычный 3 14 3 3 2 2 3" xfId="24899"/>
    <cellStyle name="Обычный 3 14 3 3 2 3" xfId="24900"/>
    <cellStyle name="Обычный 3 14 3 3 2 3 2" xfId="24901"/>
    <cellStyle name="Обычный 3 14 3 3 2 4" xfId="24902"/>
    <cellStyle name="Обычный 3 14 3 3 3" xfId="24903"/>
    <cellStyle name="Обычный 3 14 3 3 3 2" xfId="24904"/>
    <cellStyle name="Обычный 3 14 3 3 3 2 2" xfId="24905"/>
    <cellStyle name="Обычный 3 14 3 3 3 3" xfId="24906"/>
    <cellStyle name="Обычный 3 14 3 3 4" xfId="24907"/>
    <cellStyle name="Обычный 3 14 3 3 4 2" xfId="24908"/>
    <cellStyle name="Обычный 3 14 3 3 5" xfId="24909"/>
    <cellStyle name="Обычный 3 14 3 4" xfId="24910"/>
    <cellStyle name="Обычный 3 14 3 4 2" xfId="24911"/>
    <cellStyle name="Обычный 3 14 3 4 2 2" xfId="24912"/>
    <cellStyle name="Обычный 3 14 3 4 2 2 2" xfId="24913"/>
    <cellStyle name="Обычный 3 14 3 4 2 2 2 2" xfId="24914"/>
    <cellStyle name="Обычный 3 14 3 4 2 2 3" xfId="24915"/>
    <cellStyle name="Обычный 3 14 3 4 2 3" xfId="24916"/>
    <cellStyle name="Обычный 3 14 3 4 2 3 2" xfId="24917"/>
    <cellStyle name="Обычный 3 14 3 4 2 4" xfId="24918"/>
    <cellStyle name="Обычный 3 14 3 4 3" xfId="24919"/>
    <cellStyle name="Обычный 3 14 3 4 3 2" xfId="24920"/>
    <cellStyle name="Обычный 3 14 3 4 3 2 2" xfId="24921"/>
    <cellStyle name="Обычный 3 14 3 4 3 3" xfId="24922"/>
    <cellStyle name="Обычный 3 14 3 4 4" xfId="24923"/>
    <cellStyle name="Обычный 3 14 3 4 4 2" xfId="24924"/>
    <cellStyle name="Обычный 3 14 3 4 5" xfId="24925"/>
    <cellStyle name="Обычный 3 14 3 5" xfId="24926"/>
    <cellStyle name="Обычный 3 14 3 5 2" xfId="24927"/>
    <cellStyle name="Обычный 3 14 3 5 2 2" xfId="24928"/>
    <cellStyle name="Обычный 3 14 3 5 2 2 2" xfId="24929"/>
    <cellStyle name="Обычный 3 14 3 5 2 3" xfId="24930"/>
    <cellStyle name="Обычный 3 14 3 5 3" xfId="24931"/>
    <cellStyle name="Обычный 3 14 3 5 3 2" xfId="24932"/>
    <cellStyle name="Обычный 3 14 3 5 4" xfId="24933"/>
    <cellStyle name="Обычный 3 14 3 6" xfId="24934"/>
    <cellStyle name="Обычный 3 14 3 6 2" xfId="24935"/>
    <cellStyle name="Обычный 3 14 3 6 2 2" xfId="24936"/>
    <cellStyle name="Обычный 3 14 3 6 3" xfId="24937"/>
    <cellStyle name="Обычный 3 14 3 7" xfId="24938"/>
    <cellStyle name="Обычный 3 14 3 7 2" xfId="24939"/>
    <cellStyle name="Обычный 3 14 3 8" xfId="24940"/>
    <cellStyle name="Обычный 3 14 30" xfId="24941"/>
    <cellStyle name="Обычный 3 14 30 2" xfId="24942"/>
    <cellStyle name="Обычный 3 14 30 2 2" xfId="24943"/>
    <cellStyle name="Обычный 3 14 30 2 2 2" xfId="24944"/>
    <cellStyle name="Обычный 3 14 30 2 2 2 2" xfId="24945"/>
    <cellStyle name="Обычный 3 14 30 2 2 2 2 2" xfId="24946"/>
    <cellStyle name="Обычный 3 14 30 2 2 2 2 2 2" xfId="24947"/>
    <cellStyle name="Обычный 3 14 30 2 2 2 2 3" xfId="24948"/>
    <cellStyle name="Обычный 3 14 30 2 2 2 3" xfId="24949"/>
    <cellStyle name="Обычный 3 14 30 2 2 2 3 2" xfId="24950"/>
    <cellStyle name="Обычный 3 14 30 2 2 2 4" xfId="24951"/>
    <cellStyle name="Обычный 3 14 30 2 2 3" xfId="24952"/>
    <cellStyle name="Обычный 3 14 30 2 2 3 2" xfId="24953"/>
    <cellStyle name="Обычный 3 14 30 2 2 3 2 2" xfId="24954"/>
    <cellStyle name="Обычный 3 14 30 2 2 3 3" xfId="24955"/>
    <cellStyle name="Обычный 3 14 30 2 2 4" xfId="24956"/>
    <cellStyle name="Обычный 3 14 30 2 2 4 2" xfId="24957"/>
    <cellStyle name="Обычный 3 14 30 2 2 5" xfId="24958"/>
    <cellStyle name="Обычный 3 14 30 2 3" xfId="24959"/>
    <cellStyle name="Обычный 3 14 30 2 3 2" xfId="24960"/>
    <cellStyle name="Обычный 3 14 30 2 3 2 2" xfId="24961"/>
    <cellStyle name="Обычный 3 14 30 2 3 2 2 2" xfId="24962"/>
    <cellStyle name="Обычный 3 14 30 2 3 2 2 2 2" xfId="24963"/>
    <cellStyle name="Обычный 3 14 30 2 3 2 2 3" xfId="24964"/>
    <cellStyle name="Обычный 3 14 30 2 3 2 3" xfId="24965"/>
    <cellStyle name="Обычный 3 14 30 2 3 2 3 2" xfId="24966"/>
    <cellStyle name="Обычный 3 14 30 2 3 2 4" xfId="24967"/>
    <cellStyle name="Обычный 3 14 30 2 3 3" xfId="24968"/>
    <cellStyle name="Обычный 3 14 30 2 3 3 2" xfId="24969"/>
    <cellStyle name="Обычный 3 14 30 2 3 3 2 2" xfId="24970"/>
    <cellStyle name="Обычный 3 14 30 2 3 3 3" xfId="24971"/>
    <cellStyle name="Обычный 3 14 30 2 3 4" xfId="24972"/>
    <cellStyle name="Обычный 3 14 30 2 3 4 2" xfId="24973"/>
    <cellStyle name="Обычный 3 14 30 2 3 5" xfId="24974"/>
    <cellStyle name="Обычный 3 14 30 2 4" xfId="24975"/>
    <cellStyle name="Обычный 3 14 30 2 4 2" xfId="24976"/>
    <cellStyle name="Обычный 3 14 30 2 4 2 2" xfId="24977"/>
    <cellStyle name="Обычный 3 14 30 2 4 2 2 2" xfId="24978"/>
    <cellStyle name="Обычный 3 14 30 2 4 2 3" xfId="24979"/>
    <cellStyle name="Обычный 3 14 30 2 4 3" xfId="24980"/>
    <cellStyle name="Обычный 3 14 30 2 4 3 2" xfId="24981"/>
    <cellStyle name="Обычный 3 14 30 2 4 4" xfId="24982"/>
    <cellStyle name="Обычный 3 14 30 2 5" xfId="24983"/>
    <cellStyle name="Обычный 3 14 30 2 5 2" xfId="24984"/>
    <cellStyle name="Обычный 3 14 30 2 5 2 2" xfId="24985"/>
    <cellStyle name="Обычный 3 14 30 2 5 3" xfId="24986"/>
    <cellStyle name="Обычный 3 14 30 2 6" xfId="24987"/>
    <cellStyle name="Обычный 3 14 30 2 6 2" xfId="24988"/>
    <cellStyle name="Обычный 3 14 30 2 7" xfId="24989"/>
    <cellStyle name="Обычный 3 14 30 3" xfId="24990"/>
    <cellStyle name="Обычный 3 14 30 3 2" xfId="24991"/>
    <cellStyle name="Обычный 3 14 30 3 2 2" xfId="24992"/>
    <cellStyle name="Обычный 3 14 30 3 2 2 2" xfId="24993"/>
    <cellStyle name="Обычный 3 14 30 3 2 2 2 2" xfId="24994"/>
    <cellStyle name="Обычный 3 14 30 3 2 2 3" xfId="24995"/>
    <cellStyle name="Обычный 3 14 30 3 2 3" xfId="24996"/>
    <cellStyle name="Обычный 3 14 30 3 2 3 2" xfId="24997"/>
    <cellStyle name="Обычный 3 14 30 3 2 4" xfId="24998"/>
    <cellStyle name="Обычный 3 14 30 3 3" xfId="24999"/>
    <cellStyle name="Обычный 3 14 30 3 3 2" xfId="25000"/>
    <cellStyle name="Обычный 3 14 30 3 3 2 2" xfId="25001"/>
    <cellStyle name="Обычный 3 14 30 3 3 3" xfId="25002"/>
    <cellStyle name="Обычный 3 14 30 3 4" xfId="25003"/>
    <cellStyle name="Обычный 3 14 30 3 4 2" xfId="25004"/>
    <cellStyle name="Обычный 3 14 30 3 5" xfId="25005"/>
    <cellStyle name="Обычный 3 14 30 4" xfId="25006"/>
    <cellStyle name="Обычный 3 14 30 4 2" xfId="25007"/>
    <cellStyle name="Обычный 3 14 30 4 2 2" xfId="25008"/>
    <cellStyle name="Обычный 3 14 30 4 2 2 2" xfId="25009"/>
    <cellStyle name="Обычный 3 14 30 4 2 2 2 2" xfId="25010"/>
    <cellStyle name="Обычный 3 14 30 4 2 2 3" xfId="25011"/>
    <cellStyle name="Обычный 3 14 30 4 2 3" xfId="25012"/>
    <cellStyle name="Обычный 3 14 30 4 2 3 2" xfId="25013"/>
    <cellStyle name="Обычный 3 14 30 4 2 4" xfId="25014"/>
    <cellStyle name="Обычный 3 14 30 4 3" xfId="25015"/>
    <cellStyle name="Обычный 3 14 30 4 3 2" xfId="25016"/>
    <cellStyle name="Обычный 3 14 30 4 3 2 2" xfId="25017"/>
    <cellStyle name="Обычный 3 14 30 4 3 3" xfId="25018"/>
    <cellStyle name="Обычный 3 14 30 4 4" xfId="25019"/>
    <cellStyle name="Обычный 3 14 30 4 4 2" xfId="25020"/>
    <cellStyle name="Обычный 3 14 30 4 5" xfId="25021"/>
    <cellStyle name="Обычный 3 14 30 5" xfId="25022"/>
    <cellStyle name="Обычный 3 14 30 5 2" xfId="25023"/>
    <cellStyle name="Обычный 3 14 30 5 2 2" xfId="25024"/>
    <cellStyle name="Обычный 3 14 30 5 2 2 2" xfId="25025"/>
    <cellStyle name="Обычный 3 14 30 5 2 3" xfId="25026"/>
    <cellStyle name="Обычный 3 14 30 5 3" xfId="25027"/>
    <cellStyle name="Обычный 3 14 30 5 3 2" xfId="25028"/>
    <cellStyle name="Обычный 3 14 30 5 4" xfId="25029"/>
    <cellStyle name="Обычный 3 14 30 6" xfId="25030"/>
    <cellStyle name="Обычный 3 14 30 6 2" xfId="25031"/>
    <cellStyle name="Обычный 3 14 30 6 2 2" xfId="25032"/>
    <cellStyle name="Обычный 3 14 30 6 3" xfId="25033"/>
    <cellStyle name="Обычный 3 14 30 7" xfId="25034"/>
    <cellStyle name="Обычный 3 14 30 7 2" xfId="25035"/>
    <cellStyle name="Обычный 3 14 30 8" xfId="25036"/>
    <cellStyle name="Обычный 3 14 31" xfId="25037"/>
    <cellStyle name="Обычный 3 14 31 2" xfId="25038"/>
    <cellStyle name="Обычный 3 14 31 2 2" xfId="25039"/>
    <cellStyle name="Обычный 3 14 31 2 2 2" xfId="25040"/>
    <cellStyle name="Обычный 3 14 31 2 2 2 2" xfId="25041"/>
    <cellStyle name="Обычный 3 14 31 2 2 2 2 2" xfId="25042"/>
    <cellStyle name="Обычный 3 14 31 2 2 2 2 2 2" xfId="25043"/>
    <cellStyle name="Обычный 3 14 31 2 2 2 2 3" xfId="25044"/>
    <cellStyle name="Обычный 3 14 31 2 2 2 3" xfId="25045"/>
    <cellStyle name="Обычный 3 14 31 2 2 2 3 2" xfId="25046"/>
    <cellStyle name="Обычный 3 14 31 2 2 2 4" xfId="25047"/>
    <cellStyle name="Обычный 3 14 31 2 2 3" xfId="25048"/>
    <cellStyle name="Обычный 3 14 31 2 2 3 2" xfId="25049"/>
    <cellStyle name="Обычный 3 14 31 2 2 3 2 2" xfId="25050"/>
    <cellStyle name="Обычный 3 14 31 2 2 3 3" xfId="25051"/>
    <cellStyle name="Обычный 3 14 31 2 2 4" xfId="25052"/>
    <cellStyle name="Обычный 3 14 31 2 2 4 2" xfId="25053"/>
    <cellStyle name="Обычный 3 14 31 2 2 5" xfId="25054"/>
    <cellStyle name="Обычный 3 14 31 2 3" xfId="25055"/>
    <cellStyle name="Обычный 3 14 31 2 3 2" xfId="25056"/>
    <cellStyle name="Обычный 3 14 31 2 3 2 2" xfId="25057"/>
    <cellStyle name="Обычный 3 14 31 2 3 2 2 2" xfId="25058"/>
    <cellStyle name="Обычный 3 14 31 2 3 2 2 2 2" xfId="25059"/>
    <cellStyle name="Обычный 3 14 31 2 3 2 2 3" xfId="25060"/>
    <cellStyle name="Обычный 3 14 31 2 3 2 3" xfId="25061"/>
    <cellStyle name="Обычный 3 14 31 2 3 2 3 2" xfId="25062"/>
    <cellStyle name="Обычный 3 14 31 2 3 2 4" xfId="25063"/>
    <cellStyle name="Обычный 3 14 31 2 3 3" xfId="25064"/>
    <cellStyle name="Обычный 3 14 31 2 3 3 2" xfId="25065"/>
    <cellStyle name="Обычный 3 14 31 2 3 3 2 2" xfId="25066"/>
    <cellStyle name="Обычный 3 14 31 2 3 3 3" xfId="25067"/>
    <cellStyle name="Обычный 3 14 31 2 3 4" xfId="25068"/>
    <cellStyle name="Обычный 3 14 31 2 3 4 2" xfId="25069"/>
    <cellStyle name="Обычный 3 14 31 2 3 5" xfId="25070"/>
    <cellStyle name="Обычный 3 14 31 2 4" xfId="25071"/>
    <cellStyle name="Обычный 3 14 31 2 4 2" xfId="25072"/>
    <cellStyle name="Обычный 3 14 31 2 4 2 2" xfId="25073"/>
    <cellStyle name="Обычный 3 14 31 2 4 2 2 2" xfId="25074"/>
    <cellStyle name="Обычный 3 14 31 2 4 2 3" xfId="25075"/>
    <cellStyle name="Обычный 3 14 31 2 4 3" xfId="25076"/>
    <cellStyle name="Обычный 3 14 31 2 4 3 2" xfId="25077"/>
    <cellStyle name="Обычный 3 14 31 2 4 4" xfId="25078"/>
    <cellStyle name="Обычный 3 14 31 2 5" xfId="25079"/>
    <cellStyle name="Обычный 3 14 31 2 5 2" xfId="25080"/>
    <cellStyle name="Обычный 3 14 31 2 5 2 2" xfId="25081"/>
    <cellStyle name="Обычный 3 14 31 2 5 3" xfId="25082"/>
    <cellStyle name="Обычный 3 14 31 2 6" xfId="25083"/>
    <cellStyle name="Обычный 3 14 31 2 6 2" xfId="25084"/>
    <cellStyle name="Обычный 3 14 31 2 7" xfId="25085"/>
    <cellStyle name="Обычный 3 14 31 3" xfId="25086"/>
    <cellStyle name="Обычный 3 14 31 3 2" xfId="25087"/>
    <cellStyle name="Обычный 3 14 31 3 2 2" xfId="25088"/>
    <cellStyle name="Обычный 3 14 31 3 2 2 2" xfId="25089"/>
    <cellStyle name="Обычный 3 14 31 3 2 2 2 2" xfId="25090"/>
    <cellStyle name="Обычный 3 14 31 3 2 2 3" xfId="25091"/>
    <cellStyle name="Обычный 3 14 31 3 2 3" xfId="25092"/>
    <cellStyle name="Обычный 3 14 31 3 2 3 2" xfId="25093"/>
    <cellStyle name="Обычный 3 14 31 3 2 4" xfId="25094"/>
    <cellStyle name="Обычный 3 14 31 3 3" xfId="25095"/>
    <cellStyle name="Обычный 3 14 31 3 3 2" xfId="25096"/>
    <cellStyle name="Обычный 3 14 31 3 3 2 2" xfId="25097"/>
    <cellStyle name="Обычный 3 14 31 3 3 3" xfId="25098"/>
    <cellStyle name="Обычный 3 14 31 3 4" xfId="25099"/>
    <cellStyle name="Обычный 3 14 31 3 4 2" xfId="25100"/>
    <cellStyle name="Обычный 3 14 31 3 5" xfId="25101"/>
    <cellStyle name="Обычный 3 14 31 4" xfId="25102"/>
    <cellStyle name="Обычный 3 14 31 4 2" xfId="25103"/>
    <cellStyle name="Обычный 3 14 31 4 2 2" xfId="25104"/>
    <cellStyle name="Обычный 3 14 31 4 2 2 2" xfId="25105"/>
    <cellStyle name="Обычный 3 14 31 4 2 2 2 2" xfId="25106"/>
    <cellStyle name="Обычный 3 14 31 4 2 2 3" xfId="25107"/>
    <cellStyle name="Обычный 3 14 31 4 2 3" xfId="25108"/>
    <cellStyle name="Обычный 3 14 31 4 2 3 2" xfId="25109"/>
    <cellStyle name="Обычный 3 14 31 4 2 4" xfId="25110"/>
    <cellStyle name="Обычный 3 14 31 4 3" xfId="25111"/>
    <cellStyle name="Обычный 3 14 31 4 3 2" xfId="25112"/>
    <cellStyle name="Обычный 3 14 31 4 3 2 2" xfId="25113"/>
    <cellStyle name="Обычный 3 14 31 4 3 3" xfId="25114"/>
    <cellStyle name="Обычный 3 14 31 4 4" xfId="25115"/>
    <cellStyle name="Обычный 3 14 31 4 4 2" xfId="25116"/>
    <cellStyle name="Обычный 3 14 31 4 5" xfId="25117"/>
    <cellStyle name="Обычный 3 14 31 5" xfId="25118"/>
    <cellStyle name="Обычный 3 14 31 5 2" xfId="25119"/>
    <cellStyle name="Обычный 3 14 31 5 2 2" xfId="25120"/>
    <cellStyle name="Обычный 3 14 31 5 2 2 2" xfId="25121"/>
    <cellStyle name="Обычный 3 14 31 5 2 3" xfId="25122"/>
    <cellStyle name="Обычный 3 14 31 5 3" xfId="25123"/>
    <cellStyle name="Обычный 3 14 31 5 3 2" xfId="25124"/>
    <cellStyle name="Обычный 3 14 31 5 4" xfId="25125"/>
    <cellStyle name="Обычный 3 14 31 6" xfId="25126"/>
    <cellStyle name="Обычный 3 14 31 6 2" xfId="25127"/>
    <cellStyle name="Обычный 3 14 31 6 2 2" xfId="25128"/>
    <cellStyle name="Обычный 3 14 31 6 3" xfId="25129"/>
    <cellStyle name="Обычный 3 14 31 7" xfId="25130"/>
    <cellStyle name="Обычный 3 14 31 7 2" xfId="25131"/>
    <cellStyle name="Обычный 3 14 31 8" xfId="25132"/>
    <cellStyle name="Обычный 3 14 32" xfId="25133"/>
    <cellStyle name="Обычный 3 14 32 2" xfId="25134"/>
    <cellStyle name="Обычный 3 14 32 2 2" xfId="25135"/>
    <cellStyle name="Обычный 3 14 32 2 2 2" xfId="25136"/>
    <cellStyle name="Обычный 3 14 32 2 2 2 2" xfId="25137"/>
    <cellStyle name="Обычный 3 14 32 2 2 2 2 2" xfId="25138"/>
    <cellStyle name="Обычный 3 14 32 2 2 2 2 2 2" xfId="25139"/>
    <cellStyle name="Обычный 3 14 32 2 2 2 2 3" xfId="25140"/>
    <cellStyle name="Обычный 3 14 32 2 2 2 3" xfId="25141"/>
    <cellStyle name="Обычный 3 14 32 2 2 2 3 2" xfId="25142"/>
    <cellStyle name="Обычный 3 14 32 2 2 2 4" xfId="25143"/>
    <cellStyle name="Обычный 3 14 32 2 2 3" xfId="25144"/>
    <cellStyle name="Обычный 3 14 32 2 2 3 2" xfId="25145"/>
    <cellStyle name="Обычный 3 14 32 2 2 3 2 2" xfId="25146"/>
    <cellStyle name="Обычный 3 14 32 2 2 3 3" xfId="25147"/>
    <cellStyle name="Обычный 3 14 32 2 2 4" xfId="25148"/>
    <cellStyle name="Обычный 3 14 32 2 2 4 2" xfId="25149"/>
    <cellStyle name="Обычный 3 14 32 2 2 5" xfId="25150"/>
    <cellStyle name="Обычный 3 14 32 2 3" xfId="25151"/>
    <cellStyle name="Обычный 3 14 32 2 3 2" xfId="25152"/>
    <cellStyle name="Обычный 3 14 32 2 3 2 2" xfId="25153"/>
    <cellStyle name="Обычный 3 14 32 2 3 2 2 2" xfId="25154"/>
    <cellStyle name="Обычный 3 14 32 2 3 2 2 2 2" xfId="25155"/>
    <cellStyle name="Обычный 3 14 32 2 3 2 2 3" xfId="25156"/>
    <cellStyle name="Обычный 3 14 32 2 3 2 3" xfId="25157"/>
    <cellStyle name="Обычный 3 14 32 2 3 2 3 2" xfId="25158"/>
    <cellStyle name="Обычный 3 14 32 2 3 2 4" xfId="25159"/>
    <cellStyle name="Обычный 3 14 32 2 3 3" xfId="25160"/>
    <cellStyle name="Обычный 3 14 32 2 3 3 2" xfId="25161"/>
    <cellStyle name="Обычный 3 14 32 2 3 3 2 2" xfId="25162"/>
    <cellStyle name="Обычный 3 14 32 2 3 3 3" xfId="25163"/>
    <cellStyle name="Обычный 3 14 32 2 3 4" xfId="25164"/>
    <cellStyle name="Обычный 3 14 32 2 3 4 2" xfId="25165"/>
    <cellStyle name="Обычный 3 14 32 2 3 5" xfId="25166"/>
    <cellStyle name="Обычный 3 14 32 2 4" xfId="25167"/>
    <cellStyle name="Обычный 3 14 32 2 4 2" xfId="25168"/>
    <cellStyle name="Обычный 3 14 32 2 4 2 2" xfId="25169"/>
    <cellStyle name="Обычный 3 14 32 2 4 2 2 2" xfId="25170"/>
    <cellStyle name="Обычный 3 14 32 2 4 2 3" xfId="25171"/>
    <cellStyle name="Обычный 3 14 32 2 4 3" xfId="25172"/>
    <cellStyle name="Обычный 3 14 32 2 4 3 2" xfId="25173"/>
    <cellStyle name="Обычный 3 14 32 2 4 4" xfId="25174"/>
    <cellStyle name="Обычный 3 14 32 2 5" xfId="25175"/>
    <cellStyle name="Обычный 3 14 32 2 5 2" xfId="25176"/>
    <cellStyle name="Обычный 3 14 32 2 5 2 2" xfId="25177"/>
    <cellStyle name="Обычный 3 14 32 2 5 3" xfId="25178"/>
    <cellStyle name="Обычный 3 14 32 2 6" xfId="25179"/>
    <cellStyle name="Обычный 3 14 32 2 6 2" xfId="25180"/>
    <cellStyle name="Обычный 3 14 32 2 7" xfId="25181"/>
    <cellStyle name="Обычный 3 14 32 3" xfId="25182"/>
    <cellStyle name="Обычный 3 14 32 3 2" xfId="25183"/>
    <cellStyle name="Обычный 3 14 32 3 2 2" xfId="25184"/>
    <cellStyle name="Обычный 3 14 32 3 2 2 2" xfId="25185"/>
    <cellStyle name="Обычный 3 14 32 3 2 2 2 2" xfId="25186"/>
    <cellStyle name="Обычный 3 14 32 3 2 2 3" xfId="25187"/>
    <cellStyle name="Обычный 3 14 32 3 2 3" xfId="25188"/>
    <cellStyle name="Обычный 3 14 32 3 2 3 2" xfId="25189"/>
    <cellStyle name="Обычный 3 14 32 3 2 4" xfId="25190"/>
    <cellStyle name="Обычный 3 14 32 3 3" xfId="25191"/>
    <cellStyle name="Обычный 3 14 32 3 3 2" xfId="25192"/>
    <cellStyle name="Обычный 3 14 32 3 3 2 2" xfId="25193"/>
    <cellStyle name="Обычный 3 14 32 3 3 3" xfId="25194"/>
    <cellStyle name="Обычный 3 14 32 3 4" xfId="25195"/>
    <cellStyle name="Обычный 3 14 32 3 4 2" xfId="25196"/>
    <cellStyle name="Обычный 3 14 32 3 5" xfId="25197"/>
    <cellStyle name="Обычный 3 14 32 4" xfId="25198"/>
    <cellStyle name="Обычный 3 14 32 4 2" xfId="25199"/>
    <cellStyle name="Обычный 3 14 32 4 2 2" xfId="25200"/>
    <cellStyle name="Обычный 3 14 32 4 2 2 2" xfId="25201"/>
    <cellStyle name="Обычный 3 14 32 4 2 2 2 2" xfId="25202"/>
    <cellStyle name="Обычный 3 14 32 4 2 2 3" xfId="25203"/>
    <cellStyle name="Обычный 3 14 32 4 2 3" xfId="25204"/>
    <cellStyle name="Обычный 3 14 32 4 2 3 2" xfId="25205"/>
    <cellStyle name="Обычный 3 14 32 4 2 4" xfId="25206"/>
    <cellStyle name="Обычный 3 14 32 4 3" xfId="25207"/>
    <cellStyle name="Обычный 3 14 32 4 3 2" xfId="25208"/>
    <cellStyle name="Обычный 3 14 32 4 3 2 2" xfId="25209"/>
    <cellStyle name="Обычный 3 14 32 4 3 3" xfId="25210"/>
    <cellStyle name="Обычный 3 14 32 4 4" xfId="25211"/>
    <cellStyle name="Обычный 3 14 32 4 4 2" xfId="25212"/>
    <cellStyle name="Обычный 3 14 32 4 5" xfId="25213"/>
    <cellStyle name="Обычный 3 14 32 5" xfId="25214"/>
    <cellStyle name="Обычный 3 14 32 5 2" xfId="25215"/>
    <cellStyle name="Обычный 3 14 32 5 2 2" xfId="25216"/>
    <cellStyle name="Обычный 3 14 32 5 2 2 2" xfId="25217"/>
    <cellStyle name="Обычный 3 14 32 5 2 3" xfId="25218"/>
    <cellStyle name="Обычный 3 14 32 5 3" xfId="25219"/>
    <cellStyle name="Обычный 3 14 32 5 3 2" xfId="25220"/>
    <cellStyle name="Обычный 3 14 32 5 4" xfId="25221"/>
    <cellStyle name="Обычный 3 14 32 6" xfId="25222"/>
    <cellStyle name="Обычный 3 14 32 6 2" xfId="25223"/>
    <cellStyle name="Обычный 3 14 32 6 2 2" xfId="25224"/>
    <cellStyle name="Обычный 3 14 32 6 3" xfId="25225"/>
    <cellStyle name="Обычный 3 14 32 7" xfId="25226"/>
    <cellStyle name="Обычный 3 14 32 7 2" xfId="25227"/>
    <cellStyle name="Обычный 3 14 32 8" xfId="25228"/>
    <cellStyle name="Обычный 3 14 33" xfId="25229"/>
    <cellStyle name="Обычный 3 14 33 2" xfId="25230"/>
    <cellStyle name="Обычный 3 14 33 2 2" xfId="25231"/>
    <cellStyle name="Обычный 3 14 33 2 2 2" xfId="25232"/>
    <cellStyle name="Обычный 3 14 33 2 2 2 2" xfId="25233"/>
    <cellStyle name="Обычный 3 14 33 2 2 2 2 2" xfId="25234"/>
    <cellStyle name="Обычный 3 14 33 2 2 2 2 2 2" xfId="25235"/>
    <cellStyle name="Обычный 3 14 33 2 2 2 2 3" xfId="25236"/>
    <cellStyle name="Обычный 3 14 33 2 2 2 3" xfId="25237"/>
    <cellStyle name="Обычный 3 14 33 2 2 2 3 2" xfId="25238"/>
    <cellStyle name="Обычный 3 14 33 2 2 2 4" xfId="25239"/>
    <cellStyle name="Обычный 3 14 33 2 2 3" xfId="25240"/>
    <cellStyle name="Обычный 3 14 33 2 2 3 2" xfId="25241"/>
    <cellStyle name="Обычный 3 14 33 2 2 3 2 2" xfId="25242"/>
    <cellStyle name="Обычный 3 14 33 2 2 3 3" xfId="25243"/>
    <cellStyle name="Обычный 3 14 33 2 2 4" xfId="25244"/>
    <cellStyle name="Обычный 3 14 33 2 2 4 2" xfId="25245"/>
    <cellStyle name="Обычный 3 14 33 2 2 5" xfId="25246"/>
    <cellStyle name="Обычный 3 14 33 2 3" xfId="25247"/>
    <cellStyle name="Обычный 3 14 33 2 3 2" xfId="25248"/>
    <cellStyle name="Обычный 3 14 33 2 3 2 2" xfId="25249"/>
    <cellStyle name="Обычный 3 14 33 2 3 2 2 2" xfId="25250"/>
    <cellStyle name="Обычный 3 14 33 2 3 2 2 2 2" xfId="25251"/>
    <cellStyle name="Обычный 3 14 33 2 3 2 2 3" xfId="25252"/>
    <cellStyle name="Обычный 3 14 33 2 3 2 3" xfId="25253"/>
    <cellStyle name="Обычный 3 14 33 2 3 2 3 2" xfId="25254"/>
    <cellStyle name="Обычный 3 14 33 2 3 2 4" xfId="25255"/>
    <cellStyle name="Обычный 3 14 33 2 3 3" xfId="25256"/>
    <cellStyle name="Обычный 3 14 33 2 3 3 2" xfId="25257"/>
    <cellStyle name="Обычный 3 14 33 2 3 3 2 2" xfId="25258"/>
    <cellStyle name="Обычный 3 14 33 2 3 3 3" xfId="25259"/>
    <cellStyle name="Обычный 3 14 33 2 3 4" xfId="25260"/>
    <cellStyle name="Обычный 3 14 33 2 3 4 2" xfId="25261"/>
    <cellStyle name="Обычный 3 14 33 2 3 5" xfId="25262"/>
    <cellStyle name="Обычный 3 14 33 2 4" xfId="25263"/>
    <cellStyle name="Обычный 3 14 33 2 4 2" xfId="25264"/>
    <cellStyle name="Обычный 3 14 33 2 4 2 2" xfId="25265"/>
    <cellStyle name="Обычный 3 14 33 2 4 2 2 2" xfId="25266"/>
    <cellStyle name="Обычный 3 14 33 2 4 2 3" xfId="25267"/>
    <cellStyle name="Обычный 3 14 33 2 4 3" xfId="25268"/>
    <cellStyle name="Обычный 3 14 33 2 4 3 2" xfId="25269"/>
    <cellStyle name="Обычный 3 14 33 2 4 4" xfId="25270"/>
    <cellStyle name="Обычный 3 14 33 2 5" xfId="25271"/>
    <cellStyle name="Обычный 3 14 33 2 5 2" xfId="25272"/>
    <cellStyle name="Обычный 3 14 33 2 5 2 2" xfId="25273"/>
    <cellStyle name="Обычный 3 14 33 2 5 3" xfId="25274"/>
    <cellStyle name="Обычный 3 14 33 2 6" xfId="25275"/>
    <cellStyle name="Обычный 3 14 33 2 6 2" xfId="25276"/>
    <cellStyle name="Обычный 3 14 33 2 7" xfId="25277"/>
    <cellStyle name="Обычный 3 14 33 3" xfId="25278"/>
    <cellStyle name="Обычный 3 14 33 3 2" xfId="25279"/>
    <cellStyle name="Обычный 3 14 33 3 2 2" xfId="25280"/>
    <cellStyle name="Обычный 3 14 33 3 2 2 2" xfId="25281"/>
    <cellStyle name="Обычный 3 14 33 3 2 2 2 2" xfId="25282"/>
    <cellStyle name="Обычный 3 14 33 3 2 2 3" xfId="25283"/>
    <cellStyle name="Обычный 3 14 33 3 2 3" xfId="25284"/>
    <cellStyle name="Обычный 3 14 33 3 2 3 2" xfId="25285"/>
    <cellStyle name="Обычный 3 14 33 3 2 4" xfId="25286"/>
    <cellStyle name="Обычный 3 14 33 3 3" xfId="25287"/>
    <cellStyle name="Обычный 3 14 33 3 3 2" xfId="25288"/>
    <cellStyle name="Обычный 3 14 33 3 3 2 2" xfId="25289"/>
    <cellStyle name="Обычный 3 14 33 3 3 3" xfId="25290"/>
    <cellStyle name="Обычный 3 14 33 3 4" xfId="25291"/>
    <cellStyle name="Обычный 3 14 33 3 4 2" xfId="25292"/>
    <cellStyle name="Обычный 3 14 33 3 5" xfId="25293"/>
    <cellStyle name="Обычный 3 14 33 4" xfId="25294"/>
    <cellStyle name="Обычный 3 14 33 4 2" xfId="25295"/>
    <cellStyle name="Обычный 3 14 33 4 2 2" xfId="25296"/>
    <cellStyle name="Обычный 3 14 33 4 2 2 2" xfId="25297"/>
    <cellStyle name="Обычный 3 14 33 4 2 2 2 2" xfId="25298"/>
    <cellStyle name="Обычный 3 14 33 4 2 2 3" xfId="25299"/>
    <cellStyle name="Обычный 3 14 33 4 2 3" xfId="25300"/>
    <cellStyle name="Обычный 3 14 33 4 2 3 2" xfId="25301"/>
    <cellStyle name="Обычный 3 14 33 4 2 4" xfId="25302"/>
    <cellStyle name="Обычный 3 14 33 4 3" xfId="25303"/>
    <cellStyle name="Обычный 3 14 33 4 3 2" xfId="25304"/>
    <cellStyle name="Обычный 3 14 33 4 3 2 2" xfId="25305"/>
    <cellStyle name="Обычный 3 14 33 4 3 3" xfId="25306"/>
    <cellStyle name="Обычный 3 14 33 4 4" xfId="25307"/>
    <cellStyle name="Обычный 3 14 33 4 4 2" xfId="25308"/>
    <cellStyle name="Обычный 3 14 33 4 5" xfId="25309"/>
    <cellStyle name="Обычный 3 14 33 5" xfId="25310"/>
    <cellStyle name="Обычный 3 14 33 5 2" xfId="25311"/>
    <cellStyle name="Обычный 3 14 33 5 2 2" xfId="25312"/>
    <cellStyle name="Обычный 3 14 33 5 2 2 2" xfId="25313"/>
    <cellStyle name="Обычный 3 14 33 5 2 3" xfId="25314"/>
    <cellStyle name="Обычный 3 14 33 5 3" xfId="25315"/>
    <cellStyle name="Обычный 3 14 33 5 3 2" xfId="25316"/>
    <cellStyle name="Обычный 3 14 33 5 4" xfId="25317"/>
    <cellStyle name="Обычный 3 14 33 6" xfId="25318"/>
    <cellStyle name="Обычный 3 14 33 6 2" xfId="25319"/>
    <cellStyle name="Обычный 3 14 33 6 2 2" xfId="25320"/>
    <cellStyle name="Обычный 3 14 33 6 3" xfId="25321"/>
    <cellStyle name="Обычный 3 14 33 7" xfId="25322"/>
    <cellStyle name="Обычный 3 14 33 7 2" xfId="25323"/>
    <cellStyle name="Обычный 3 14 33 8" xfId="25324"/>
    <cellStyle name="Обычный 3 14 34" xfId="25325"/>
    <cellStyle name="Обычный 3 14 34 2" xfId="25326"/>
    <cellStyle name="Обычный 3 14 34 2 2" xfId="25327"/>
    <cellStyle name="Обычный 3 14 34 2 2 2" xfId="25328"/>
    <cellStyle name="Обычный 3 14 34 2 2 2 2" xfId="25329"/>
    <cellStyle name="Обычный 3 14 34 2 2 2 2 2" xfId="25330"/>
    <cellStyle name="Обычный 3 14 34 2 2 2 2 2 2" xfId="25331"/>
    <cellStyle name="Обычный 3 14 34 2 2 2 2 3" xfId="25332"/>
    <cellStyle name="Обычный 3 14 34 2 2 2 3" xfId="25333"/>
    <cellStyle name="Обычный 3 14 34 2 2 2 3 2" xfId="25334"/>
    <cellStyle name="Обычный 3 14 34 2 2 2 4" xfId="25335"/>
    <cellStyle name="Обычный 3 14 34 2 2 3" xfId="25336"/>
    <cellStyle name="Обычный 3 14 34 2 2 3 2" xfId="25337"/>
    <cellStyle name="Обычный 3 14 34 2 2 3 2 2" xfId="25338"/>
    <cellStyle name="Обычный 3 14 34 2 2 3 3" xfId="25339"/>
    <cellStyle name="Обычный 3 14 34 2 2 4" xfId="25340"/>
    <cellStyle name="Обычный 3 14 34 2 2 4 2" xfId="25341"/>
    <cellStyle name="Обычный 3 14 34 2 2 5" xfId="25342"/>
    <cellStyle name="Обычный 3 14 34 2 3" xfId="25343"/>
    <cellStyle name="Обычный 3 14 34 2 3 2" xfId="25344"/>
    <cellStyle name="Обычный 3 14 34 2 3 2 2" xfId="25345"/>
    <cellStyle name="Обычный 3 14 34 2 3 2 2 2" xfId="25346"/>
    <cellStyle name="Обычный 3 14 34 2 3 2 2 2 2" xfId="25347"/>
    <cellStyle name="Обычный 3 14 34 2 3 2 2 3" xfId="25348"/>
    <cellStyle name="Обычный 3 14 34 2 3 2 3" xfId="25349"/>
    <cellStyle name="Обычный 3 14 34 2 3 2 3 2" xfId="25350"/>
    <cellStyle name="Обычный 3 14 34 2 3 2 4" xfId="25351"/>
    <cellStyle name="Обычный 3 14 34 2 3 3" xfId="25352"/>
    <cellStyle name="Обычный 3 14 34 2 3 3 2" xfId="25353"/>
    <cellStyle name="Обычный 3 14 34 2 3 3 2 2" xfId="25354"/>
    <cellStyle name="Обычный 3 14 34 2 3 3 3" xfId="25355"/>
    <cellStyle name="Обычный 3 14 34 2 3 4" xfId="25356"/>
    <cellStyle name="Обычный 3 14 34 2 3 4 2" xfId="25357"/>
    <cellStyle name="Обычный 3 14 34 2 3 5" xfId="25358"/>
    <cellStyle name="Обычный 3 14 34 2 4" xfId="25359"/>
    <cellStyle name="Обычный 3 14 34 2 4 2" xfId="25360"/>
    <cellStyle name="Обычный 3 14 34 2 4 2 2" xfId="25361"/>
    <cellStyle name="Обычный 3 14 34 2 4 2 2 2" xfId="25362"/>
    <cellStyle name="Обычный 3 14 34 2 4 2 3" xfId="25363"/>
    <cellStyle name="Обычный 3 14 34 2 4 3" xfId="25364"/>
    <cellStyle name="Обычный 3 14 34 2 4 3 2" xfId="25365"/>
    <cellStyle name="Обычный 3 14 34 2 4 4" xfId="25366"/>
    <cellStyle name="Обычный 3 14 34 2 5" xfId="25367"/>
    <cellStyle name="Обычный 3 14 34 2 5 2" xfId="25368"/>
    <cellStyle name="Обычный 3 14 34 2 5 2 2" xfId="25369"/>
    <cellStyle name="Обычный 3 14 34 2 5 3" xfId="25370"/>
    <cellStyle name="Обычный 3 14 34 2 6" xfId="25371"/>
    <cellStyle name="Обычный 3 14 34 2 6 2" xfId="25372"/>
    <cellStyle name="Обычный 3 14 34 2 7" xfId="25373"/>
    <cellStyle name="Обычный 3 14 34 3" xfId="25374"/>
    <cellStyle name="Обычный 3 14 34 3 2" xfId="25375"/>
    <cellStyle name="Обычный 3 14 34 3 2 2" xfId="25376"/>
    <cellStyle name="Обычный 3 14 34 3 2 2 2" xfId="25377"/>
    <cellStyle name="Обычный 3 14 34 3 2 2 2 2" xfId="25378"/>
    <cellStyle name="Обычный 3 14 34 3 2 2 3" xfId="25379"/>
    <cellStyle name="Обычный 3 14 34 3 2 3" xfId="25380"/>
    <cellStyle name="Обычный 3 14 34 3 2 3 2" xfId="25381"/>
    <cellStyle name="Обычный 3 14 34 3 2 4" xfId="25382"/>
    <cellStyle name="Обычный 3 14 34 3 3" xfId="25383"/>
    <cellStyle name="Обычный 3 14 34 3 3 2" xfId="25384"/>
    <cellStyle name="Обычный 3 14 34 3 3 2 2" xfId="25385"/>
    <cellStyle name="Обычный 3 14 34 3 3 3" xfId="25386"/>
    <cellStyle name="Обычный 3 14 34 3 4" xfId="25387"/>
    <cellStyle name="Обычный 3 14 34 3 4 2" xfId="25388"/>
    <cellStyle name="Обычный 3 14 34 3 5" xfId="25389"/>
    <cellStyle name="Обычный 3 14 34 4" xfId="25390"/>
    <cellStyle name="Обычный 3 14 34 4 2" xfId="25391"/>
    <cellStyle name="Обычный 3 14 34 4 2 2" xfId="25392"/>
    <cellStyle name="Обычный 3 14 34 4 2 2 2" xfId="25393"/>
    <cellStyle name="Обычный 3 14 34 4 2 2 2 2" xfId="25394"/>
    <cellStyle name="Обычный 3 14 34 4 2 2 3" xfId="25395"/>
    <cellStyle name="Обычный 3 14 34 4 2 3" xfId="25396"/>
    <cellStyle name="Обычный 3 14 34 4 2 3 2" xfId="25397"/>
    <cellStyle name="Обычный 3 14 34 4 2 4" xfId="25398"/>
    <cellStyle name="Обычный 3 14 34 4 3" xfId="25399"/>
    <cellStyle name="Обычный 3 14 34 4 3 2" xfId="25400"/>
    <cellStyle name="Обычный 3 14 34 4 3 2 2" xfId="25401"/>
    <cellStyle name="Обычный 3 14 34 4 3 3" xfId="25402"/>
    <cellStyle name="Обычный 3 14 34 4 4" xfId="25403"/>
    <cellStyle name="Обычный 3 14 34 4 4 2" xfId="25404"/>
    <cellStyle name="Обычный 3 14 34 4 5" xfId="25405"/>
    <cellStyle name="Обычный 3 14 34 5" xfId="25406"/>
    <cellStyle name="Обычный 3 14 34 5 2" xfId="25407"/>
    <cellStyle name="Обычный 3 14 34 5 2 2" xfId="25408"/>
    <cellStyle name="Обычный 3 14 34 5 2 2 2" xfId="25409"/>
    <cellStyle name="Обычный 3 14 34 5 2 3" xfId="25410"/>
    <cellStyle name="Обычный 3 14 34 5 3" xfId="25411"/>
    <cellStyle name="Обычный 3 14 34 5 3 2" xfId="25412"/>
    <cellStyle name="Обычный 3 14 34 5 4" xfId="25413"/>
    <cellStyle name="Обычный 3 14 34 6" xfId="25414"/>
    <cellStyle name="Обычный 3 14 34 6 2" xfId="25415"/>
    <cellStyle name="Обычный 3 14 34 6 2 2" xfId="25416"/>
    <cellStyle name="Обычный 3 14 34 6 3" xfId="25417"/>
    <cellStyle name="Обычный 3 14 34 7" xfId="25418"/>
    <cellStyle name="Обычный 3 14 34 7 2" xfId="25419"/>
    <cellStyle name="Обычный 3 14 34 8" xfId="25420"/>
    <cellStyle name="Обычный 3 14 35" xfId="25421"/>
    <cellStyle name="Обычный 3 14 35 2" xfId="25422"/>
    <cellStyle name="Обычный 3 14 35 2 2" xfId="25423"/>
    <cellStyle name="Обычный 3 14 35 2 2 2" xfId="25424"/>
    <cellStyle name="Обычный 3 14 35 2 2 2 2" xfId="25425"/>
    <cellStyle name="Обычный 3 14 35 2 2 2 2 2" xfId="25426"/>
    <cellStyle name="Обычный 3 14 35 2 2 2 2 2 2" xfId="25427"/>
    <cellStyle name="Обычный 3 14 35 2 2 2 2 3" xfId="25428"/>
    <cellStyle name="Обычный 3 14 35 2 2 2 3" xfId="25429"/>
    <cellStyle name="Обычный 3 14 35 2 2 2 3 2" xfId="25430"/>
    <cellStyle name="Обычный 3 14 35 2 2 2 4" xfId="25431"/>
    <cellStyle name="Обычный 3 14 35 2 2 3" xfId="25432"/>
    <cellStyle name="Обычный 3 14 35 2 2 3 2" xfId="25433"/>
    <cellStyle name="Обычный 3 14 35 2 2 3 2 2" xfId="25434"/>
    <cellStyle name="Обычный 3 14 35 2 2 3 3" xfId="25435"/>
    <cellStyle name="Обычный 3 14 35 2 2 4" xfId="25436"/>
    <cellStyle name="Обычный 3 14 35 2 2 4 2" xfId="25437"/>
    <cellStyle name="Обычный 3 14 35 2 2 5" xfId="25438"/>
    <cellStyle name="Обычный 3 14 35 2 3" xfId="25439"/>
    <cellStyle name="Обычный 3 14 35 2 3 2" xfId="25440"/>
    <cellStyle name="Обычный 3 14 35 2 3 2 2" xfId="25441"/>
    <cellStyle name="Обычный 3 14 35 2 3 2 2 2" xfId="25442"/>
    <cellStyle name="Обычный 3 14 35 2 3 2 2 2 2" xfId="25443"/>
    <cellStyle name="Обычный 3 14 35 2 3 2 2 3" xfId="25444"/>
    <cellStyle name="Обычный 3 14 35 2 3 2 3" xfId="25445"/>
    <cellStyle name="Обычный 3 14 35 2 3 2 3 2" xfId="25446"/>
    <cellStyle name="Обычный 3 14 35 2 3 2 4" xfId="25447"/>
    <cellStyle name="Обычный 3 14 35 2 3 3" xfId="25448"/>
    <cellStyle name="Обычный 3 14 35 2 3 3 2" xfId="25449"/>
    <cellStyle name="Обычный 3 14 35 2 3 3 2 2" xfId="25450"/>
    <cellStyle name="Обычный 3 14 35 2 3 3 3" xfId="25451"/>
    <cellStyle name="Обычный 3 14 35 2 3 4" xfId="25452"/>
    <cellStyle name="Обычный 3 14 35 2 3 4 2" xfId="25453"/>
    <cellStyle name="Обычный 3 14 35 2 3 5" xfId="25454"/>
    <cellStyle name="Обычный 3 14 35 2 4" xfId="25455"/>
    <cellStyle name="Обычный 3 14 35 2 4 2" xfId="25456"/>
    <cellStyle name="Обычный 3 14 35 2 4 2 2" xfId="25457"/>
    <cellStyle name="Обычный 3 14 35 2 4 2 2 2" xfId="25458"/>
    <cellStyle name="Обычный 3 14 35 2 4 2 3" xfId="25459"/>
    <cellStyle name="Обычный 3 14 35 2 4 3" xfId="25460"/>
    <cellStyle name="Обычный 3 14 35 2 4 3 2" xfId="25461"/>
    <cellStyle name="Обычный 3 14 35 2 4 4" xfId="25462"/>
    <cellStyle name="Обычный 3 14 35 2 5" xfId="25463"/>
    <cellStyle name="Обычный 3 14 35 2 5 2" xfId="25464"/>
    <cellStyle name="Обычный 3 14 35 2 5 2 2" xfId="25465"/>
    <cellStyle name="Обычный 3 14 35 2 5 3" xfId="25466"/>
    <cellStyle name="Обычный 3 14 35 2 6" xfId="25467"/>
    <cellStyle name="Обычный 3 14 35 2 6 2" xfId="25468"/>
    <cellStyle name="Обычный 3 14 35 2 7" xfId="25469"/>
    <cellStyle name="Обычный 3 14 35 3" xfId="25470"/>
    <cellStyle name="Обычный 3 14 35 3 2" xfId="25471"/>
    <cellStyle name="Обычный 3 14 35 3 2 2" xfId="25472"/>
    <cellStyle name="Обычный 3 14 35 3 2 2 2" xfId="25473"/>
    <cellStyle name="Обычный 3 14 35 3 2 2 2 2" xfId="25474"/>
    <cellStyle name="Обычный 3 14 35 3 2 2 3" xfId="25475"/>
    <cellStyle name="Обычный 3 14 35 3 2 3" xfId="25476"/>
    <cellStyle name="Обычный 3 14 35 3 2 3 2" xfId="25477"/>
    <cellStyle name="Обычный 3 14 35 3 2 4" xfId="25478"/>
    <cellStyle name="Обычный 3 14 35 3 3" xfId="25479"/>
    <cellStyle name="Обычный 3 14 35 3 3 2" xfId="25480"/>
    <cellStyle name="Обычный 3 14 35 3 3 2 2" xfId="25481"/>
    <cellStyle name="Обычный 3 14 35 3 3 3" xfId="25482"/>
    <cellStyle name="Обычный 3 14 35 3 4" xfId="25483"/>
    <cellStyle name="Обычный 3 14 35 3 4 2" xfId="25484"/>
    <cellStyle name="Обычный 3 14 35 3 5" xfId="25485"/>
    <cellStyle name="Обычный 3 14 35 4" xfId="25486"/>
    <cellStyle name="Обычный 3 14 35 4 2" xfId="25487"/>
    <cellStyle name="Обычный 3 14 35 4 2 2" xfId="25488"/>
    <cellStyle name="Обычный 3 14 35 4 2 2 2" xfId="25489"/>
    <cellStyle name="Обычный 3 14 35 4 2 2 2 2" xfId="25490"/>
    <cellStyle name="Обычный 3 14 35 4 2 2 3" xfId="25491"/>
    <cellStyle name="Обычный 3 14 35 4 2 3" xfId="25492"/>
    <cellStyle name="Обычный 3 14 35 4 2 3 2" xfId="25493"/>
    <cellStyle name="Обычный 3 14 35 4 2 4" xfId="25494"/>
    <cellStyle name="Обычный 3 14 35 4 3" xfId="25495"/>
    <cellStyle name="Обычный 3 14 35 4 3 2" xfId="25496"/>
    <cellStyle name="Обычный 3 14 35 4 3 2 2" xfId="25497"/>
    <cellStyle name="Обычный 3 14 35 4 3 3" xfId="25498"/>
    <cellStyle name="Обычный 3 14 35 4 4" xfId="25499"/>
    <cellStyle name="Обычный 3 14 35 4 4 2" xfId="25500"/>
    <cellStyle name="Обычный 3 14 35 4 5" xfId="25501"/>
    <cellStyle name="Обычный 3 14 35 5" xfId="25502"/>
    <cellStyle name="Обычный 3 14 35 5 2" xfId="25503"/>
    <cellStyle name="Обычный 3 14 35 5 2 2" xfId="25504"/>
    <cellStyle name="Обычный 3 14 35 5 2 2 2" xfId="25505"/>
    <cellStyle name="Обычный 3 14 35 5 2 3" xfId="25506"/>
    <cellStyle name="Обычный 3 14 35 5 3" xfId="25507"/>
    <cellStyle name="Обычный 3 14 35 5 3 2" xfId="25508"/>
    <cellStyle name="Обычный 3 14 35 5 4" xfId="25509"/>
    <cellStyle name="Обычный 3 14 35 6" xfId="25510"/>
    <cellStyle name="Обычный 3 14 35 6 2" xfId="25511"/>
    <cellStyle name="Обычный 3 14 35 6 2 2" xfId="25512"/>
    <cellStyle name="Обычный 3 14 35 6 3" xfId="25513"/>
    <cellStyle name="Обычный 3 14 35 7" xfId="25514"/>
    <cellStyle name="Обычный 3 14 35 7 2" xfId="25515"/>
    <cellStyle name="Обычный 3 14 35 8" xfId="25516"/>
    <cellStyle name="Обычный 3 14 36" xfId="25517"/>
    <cellStyle name="Обычный 3 14 36 2" xfId="25518"/>
    <cellStyle name="Обычный 3 14 36 2 2" xfId="25519"/>
    <cellStyle name="Обычный 3 14 36 2 2 2" xfId="25520"/>
    <cellStyle name="Обычный 3 14 36 2 2 2 2" xfId="25521"/>
    <cellStyle name="Обычный 3 14 36 2 2 2 2 2" xfId="25522"/>
    <cellStyle name="Обычный 3 14 36 2 2 2 2 2 2" xfId="25523"/>
    <cellStyle name="Обычный 3 14 36 2 2 2 2 3" xfId="25524"/>
    <cellStyle name="Обычный 3 14 36 2 2 2 3" xfId="25525"/>
    <cellStyle name="Обычный 3 14 36 2 2 2 3 2" xfId="25526"/>
    <cellStyle name="Обычный 3 14 36 2 2 2 4" xfId="25527"/>
    <cellStyle name="Обычный 3 14 36 2 2 3" xfId="25528"/>
    <cellStyle name="Обычный 3 14 36 2 2 3 2" xfId="25529"/>
    <cellStyle name="Обычный 3 14 36 2 2 3 2 2" xfId="25530"/>
    <cellStyle name="Обычный 3 14 36 2 2 3 3" xfId="25531"/>
    <cellStyle name="Обычный 3 14 36 2 2 4" xfId="25532"/>
    <cellStyle name="Обычный 3 14 36 2 2 4 2" xfId="25533"/>
    <cellStyle name="Обычный 3 14 36 2 2 5" xfId="25534"/>
    <cellStyle name="Обычный 3 14 36 2 3" xfId="25535"/>
    <cellStyle name="Обычный 3 14 36 2 3 2" xfId="25536"/>
    <cellStyle name="Обычный 3 14 36 2 3 2 2" xfId="25537"/>
    <cellStyle name="Обычный 3 14 36 2 3 2 2 2" xfId="25538"/>
    <cellStyle name="Обычный 3 14 36 2 3 2 2 2 2" xfId="25539"/>
    <cellStyle name="Обычный 3 14 36 2 3 2 2 3" xfId="25540"/>
    <cellStyle name="Обычный 3 14 36 2 3 2 3" xfId="25541"/>
    <cellStyle name="Обычный 3 14 36 2 3 2 3 2" xfId="25542"/>
    <cellStyle name="Обычный 3 14 36 2 3 2 4" xfId="25543"/>
    <cellStyle name="Обычный 3 14 36 2 3 3" xfId="25544"/>
    <cellStyle name="Обычный 3 14 36 2 3 3 2" xfId="25545"/>
    <cellStyle name="Обычный 3 14 36 2 3 3 2 2" xfId="25546"/>
    <cellStyle name="Обычный 3 14 36 2 3 3 3" xfId="25547"/>
    <cellStyle name="Обычный 3 14 36 2 3 4" xfId="25548"/>
    <cellStyle name="Обычный 3 14 36 2 3 4 2" xfId="25549"/>
    <cellStyle name="Обычный 3 14 36 2 3 5" xfId="25550"/>
    <cellStyle name="Обычный 3 14 36 2 4" xfId="25551"/>
    <cellStyle name="Обычный 3 14 36 2 4 2" xfId="25552"/>
    <cellStyle name="Обычный 3 14 36 2 4 2 2" xfId="25553"/>
    <cellStyle name="Обычный 3 14 36 2 4 2 2 2" xfId="25554"/>
    <cellStyle name="Обычный 3 14 36 2 4 2 3" xfId="25555"/>
    <cellStyle name="Обычный 3 14 36 2 4 3" xfId="25556"/>
    <cellStyle name="Обычный 3 14 36 2 4 3 2" xfId="25557"/>
    <cellStyle name="Обычный 3 14 36 2 4 4" xfId="25558"/>
    <cellStyle name="Обычный 3 14 36 2 5" xfId="25559"/>
    <cellStyle name="Обычный 3 14 36 2 5 2" xfId="25560"/>
    <cellStyle name="Обычный 3 14 36 2 5 2 2" xfId="25561"/>
    <cellStyle name="Обычный 3 14 36 2 5 3" xfId="25562"/>
    <cellStyle name="Обычный 3 14 36 2 6" xfId="25563"/>
    <cellStyle name="Обычный 3 14 36 2 6 2" xfId="25564"/>
    <cellStyle name="Обычный 3 14 36 2 7" xfId="25565"/>
    <cellStyle name="Обычный 3 14 36 3" xfId="25566"/>
    <cellStyle name="Обычный 3 14 36 3 2" xfId="25567"/>
    <cellStyle name="Обычный 3 14 36 3 2 2" xfId="25568"/>
    <cellStyle name="Обычный 3 14 36 3 2 2 2" xfId="25569"/>
    <cellStyle name="Обычный 3 14 36 3 2 2 2 2" xfId="25570"/>
    <cellStyle name="Обычный 3 14 36 3 2 2 3" xfId="25571"/>
    <cellStyle name="Обычный 3 14 36 3 2 3" xfId="25572"/>
    <cellStyle name="Обычный 3 14 36 3 2 3 2" xfId="25573"/>
    <cellStyle name="Обычный 3 14 36 3 2 4" xfId="25574"/>
    <cellStyle name="Обычный 3 14 36 3 3" xfId="25575"/>
    <cellStyle name="Обычный 3 14 36 3 3 2" xfId="25576"/>
    <cellStyle name="Обычный 3 14 36 3 3 2 2" xfId="25577"/>
    <cellStyle name="Обычный 3 14 36 3 3 3" xfId="25578"/>
    <cellStyle name="Обычный 3 14 36 3 4" xfId="25579"/>
    <cellStyle name="Обычный 3 14 36 3 4 2" xfId="25580"/>
    <cellStyle name="Обычный 3 14 36 3 5" xfId="25581"/>
    <cellStyle name="Обычный 3 14 36 4" xfId="25582"/>
    <cellStyle name="Обычный 3 14 36 4 2" xfId="25583"/>
    <cellStyle name="Обычный 3 14 36 4 2 2" xfId="25584"/>
    <cellStyle name="Обычный 3 14 36 4 2 2 2" xfId="25585"/>
    <cellStyle name="Обычный 3 14 36 4 2 2 2 2" xfId="25586"/>
    <cellStyle name="Обычный 3 14 36 4 2 2 3" xfId="25587"/>
    <cellStyle name="Обычный 3 14 36 4 2 3" xfId="25588"/>
    <cellStyle name="Обычный 3 14 36 4 2 3 2" xfId="25589"/>
    <cellStyle name="Обычный 3 14 36 4 2 4" xfId="25590"/>
    <cellStyle name="Обычный 3 14 36 4 3" xfId="25591"/>
    <cellStyle name="Обычный 3 14 36 4 3 2" xfId="25592"/>
    <cellStyle name="Обычный 3 14 36 4 3 2 2" xfId="25593"/>
    <cellStyle name="Обычный 3 14 36 4 3 3" xfId="25594"/>
    <cellStyle name="Обычный 3 14 36 4 4" xfId="25595"/>
    <cellStyle name="Обычный 3 14 36 4 4 2" xfId="25596"/>
    <cellStyle name="Обычный 3 14 36 4 5" xfId="25597"/>
    <cellStyle name="Обычный 3 14 36 5" xfId="25598"/>
    <cellStyle name="Обычный 3 14 36 5 2" xfId="25599"/>
    <cellStyle name="Обычный 3 14 36 5 2 2" xfId="25600"/>
    <cellStyle name="Обычный 3 14 36 5 2 2 2" xfId="25601"/>
    <cellStyle name="Обычный 3 14 36 5 2 3" xfId="25602"/>
    <cellStyle name="Обычный 3 14 36 5 3" xfId="25603"/>
    <cellStyle name="Обычный 3 14 36 5 3 2" xfId="25604"/>
    <cellStyle name="Обычный 3 14 36 5 4" xfId="25605"/>
    <cellStyle name="Обычный 3 14 36 6" xfId="25606"/>
    <cellStyle name="Обычный 3 14 36 6 2" xfId="25607"/>
    <cellStyle name="Обычный 3 14 36 6 2 2" xfId="25608"/>
    <cellStyle name="Обычный 3 14 36 6 3" xfId="25609"/>
    <cellStyle name="Обычный 3 14 36 7" xfId="25610"/>
    <cellStyle name="Обычный 3 14 36 7 2" xfId="25611"/>
    <cellStyle name="Обычный 3 14 36 8" xfId="25612"/>
    <cellStyle name="Обычный 3 14 37" xfId="25613"/>
    <cellStyle name="Обычный 3 14 37 2" xfId="25614"/>
    <cellStyle name="Обычный 3 14 37 2 2" xfId="25615"/>
    <cellStyle name="Обычный 3 14 37 2 2 2" xfId="25616"/>
    <cellStyle name="Обычный 3 14 37 2 2 2 2" xfId="25617"/>
    <cellStyle name="Обычный 3 14 37 2 2 2 2 2" xfId="25618"/>
    <cellStyle name="Обычный 3 14 37 2 2 2 2 2 2" xfId="25619"/>
    <cellStyle name="Обычный 3 14 37 2 2 2 2 3" xfId="25620"/>
    <cellStyle name="Обычный 3 14 37 2 2 2 3" xfId="25621"/>
    <cellStyle name="Обычный 3 14 37 2 2 2 3 2" xfId="25622"/>
    <cellStyle name="Обычный 3 14 37 2 2 2 4" xfId="25623"/>
    <cellStyle name="Обычный 3 14 37 2 2 3" xfId="25624"/>
    <cellStyle name="Обычный 3 14 37 2 2 3 2" xfId="25625"/>
    <cellStyle name="Обычный 3 14 37 2 2 3 2 2" xfId="25626"/>
    <cellStyle name="Обычный 3 14 37 2 2 3 3" xfId="25627"/>
    <cellStyle name="Обычный 3 14 37 2 2 4" xfId="25628"/>
    <cellStyle name="Обычный 3 14 37 2 2 4 2" xfId="25629"/>
    <cellStyle name="Обычный 3 14 37 2 2 5" xfId="25630"/>
    <cellStyle name="Обычный 3 14 37 2 3" xfId="25631"/>
    <cellStyle name="Обычный 3 14 37 2 3 2" xfId="25632"/>
    <cellStyle name="Обычный 3 14 37 2 3 2 2" xfId="25633"/>
    <cellStyle name="Обычный 3 14 37 2 3 2 2 2" xfId="25634"/>
    <cellStyle name="Обычный 3 14 37 2 3 2 2 2 2" xfId="25635"/>
    <cellStyle name="Обычный 3 14 37 2 3 2 2 3" xfId="25636"/>
    <cellStyle name="Обычный 3 14 37 2 3 2 3" xfId="25637"/>
    <cellStyle name="Обычный 3 14 37 2 3 2 3 2" xfId="25638"/>
    <cellStyle name="Обычный 3 14 37 2 3 2 4" xfId="25639"/>
    <cellStyle name="Обычный 3 14 37 2 3 3" xfId="25640"/>
    <cellStyle name="Обычный 3 14 37 2 3 3 2" xfId="25641"/>
    <cellStyle name="Обычный 3 14 37 2 3 3 2 2" xfId="25642"/>
    <cellStyle name="Обычный 3 14 37 2 3 3 3" xfId="25643"/>
    <cellStyle name="Обычный 3 14 37 2 3 4" xfId="25644"/>
    <cellStyle name="Обычный 3 14 37 2 3 4 2" xfId="25645"/>
    <cellStyle name="Обычный 3 14 37 2 3 5" xfId="25646"/>
    <cellStyle name="Обычный 3 14 37 2 4" xfId="25647"/>
    <cellStyle name="Обычный 3 14 37 2 4 2" xfId="25648"/>
    <cellStyle name="Обычный 3 14 37 2 4 2 2" xfId="25649"/>
    <cellStyle name="Обычный 3 14 37 2 4 2 2 2" xfId="25650"/>
    <cellStyle name="Обычный 3 14 37 2 4 2 3" xfId="25651"/>
    <cellStyle name="Обычный 3 14 37 2 4 3" xfId="25652"/>
    <cellStyle name="Обычный 3 14 37 2 4 3 2" xfId="25653"/>
    <cellStyle name="Обычный 3 14 37 2 4 4" xfId="25654"/>
    <cellStyle name="Обычный 3 14 37 2 5" xfId="25655"/>
    <cellStyle name="Обычный 3 14 37 2 5 2" xfId="25656"/>
    <cellStyle name="Обычный 3 14 37 2 5 2 2" xfId="25657"/>
    <cellStyle name="Обычный 3 14 37 2 5 3" xfId="25658"/>
    <cellStyle name="Обычный 3 14 37 2 6" xfId="25659"/>
    <cellStyle name="Обычный 3 14 37 2 6 2" xfId="25660"/>
    <cellStyle name="Обычный 3 14 37 2 7" xfId="25661"/>
    <cellStyle name="Обычный 3 14 37 3" xfId="25662"/>
    <cellStyle name="Обычный 3 14 37 3 2" xfId="25663"/>
    <cellStyle name="Обычный 3 14 37 3 2 2" xfId="25664"/>
    <cellStyle name="Обычный 3 14 37 3 2 2 2" xfId="25665"/>
    <cellStyle name="Обычный 3 14 37 3 2 2 2 2" xfId="25666"/>
    <cellStyle name="Обычный 3 14 37 3 2 2 3" xfId="25667"/>
    <cellStyle name="Обычный 3 14 37 3 2 3" xfId="25668"/>
    <cellStyle name="Обычный 3 14 37 3 2 3 2" xfId="25669"/>
    <cellStyle name="Обычный 3 14 37 3 2 4" xfId="25670"/>
    <cellStyle name="Обычный 3 14 37 3 3" xfId="25671"/>
    <cellStyle name="Обычный 3 14 37 3 3 2" xfId="25672"/>
    <cellStyle name="Обычный 3 14 37 3 3 2 2" xfId="25673"/>
    <cellStyle name="Обычный 3 14 37 3 3 3" xfId="25674"/>
    <cellStyle name="Обычный 3 14 37 3 4" xfId="25675"/>
    <cellStyle name="Обычный 3 14 37 3 4 2" xfId="25676"/>
    <cellStyle name="Обычный 3 14 37 3 5" xfId="25677"/>
    <cellStyle name="Обычный 3 14 37 4" xfId="25678"/>
    <cellStyle name="Обычный 3 14 37 4 2" xfId="25679"/>
    <cellStyle name="Обычный 3 14 37 4 2 2" xfId="25680"/>
    <cellStyle name="Обычный 3 14 37 4 2 2 2" xfId="25681"/>
    <cellStyle name="Обычный 3 14 37 4 2 2 2 2" xfId="25682"/>
    <cellStyle name="Обычный 3 14 37 4 2 2 3" xfId="25683"/>
    <cellStyle name="Обычный 3 14 37 4 2 3" xfId="25684"/>
    <cellStyle name="Обычный 3 14 37 4 2 3 2" xfId="25685"/>
    <cellStyle name="Обычный 3 14 37 4 2 4" xfId="25686"/>
    <cellStyle name="Обычный 3 14 37 4 3" xfId="25687"/>
    <cellStyle name="Обычный 3 14 37 4 3 2" xfId="25688"/>
    <cellStyle name="Обычный 3 14 37 4 3 2 2" xfId="25689"/>
    <cellStyle name="Обычный 3 14 37 4 3 3" xfId="25690"/>
    <cellStyle name="Обычный 3 14 37 4 4" xfId="25691"/>
    <cellStyle name="Обычный 3 14 37 4 4 2" xfId="25692"/>
    <cellStyle name="Обычный 3 14 37 4 5" xfId="25693"/>
    <cellStyle name="Обычный 3 14 37 5" xfId="25694"/>
    <cellStyle name="Обычный 3 14 37 5 2" xfId="25695"/>
    <cellStyle name="Обычный 3 14 37 5 2 2" xfId="25696"/>
    <cellStyle name="Обычный 3 14 37 5 2 2 2" xfId="25697"/>
    <cellStyle name="Обычный 3 14 37 5 2 3" xfId="25698"/>
    <cellStyle name="Обычный 3 14 37 5 3" xfId="25699"/>
    <cellStyle name="Обычный 3 14 37 5 3 2" xfId="25700"/>
    <cellStyle name="Обычный 3 14 37 5 4" xfId="25701"/>
    <cellStyle name="Обычный 3 14 37 6" xfId="25702"/>
    <cellStyle name="Обычный 3 14 37 6 2" xfId="25703"/>
    <cellStyle name="Обычный 3 14 37 6 2 2" xfId="25704"/>
    <cellStyle name="Обычный 3 14 37 6 3" xfId="25705"/>
    <cellStyle name="Обычный 3 14 37 7" xfId="25706"/>
    <cellStyle name="Обычный 3 14 37 7 2" xfId="25707"/>
    <cellStyle name="Обычный 3 14 37 8" xfId="25708"/>
    <cellStyle name="Обычный 3 14 38" xfId="25709"/>
    <cellStyle name="Обычный 3 14 38 2" xfId="25710"/>
    <cellStyle name="Обычный 3 14 38 2 2" xfId="25711"/>
    <cellStyle name="Обычный 3 14 38 2 2 2" xfId="25712"/>
    <cellStyle name="Обычный 3 14 38 2 2 2 2" xfId="25713"/>
    <cellStyle name="Обычный 3 14 38 2 2 2 2 2" xfId="25714"/>
    <cellStyle name="Обычный 3 14 38 2 2 2 2 2 2" xfId="25715"/>
    <cellStyle name="Обычный 3 14 38 2 2 2 2 3" xfId="25716"/>
    <cellStyle name="Обычный 3 14 38 2 2 2 3" xfId="25717"/>
    <cellStyle name="Обычный 3 14 38 2 2 2 3 2" xfId="25718"/>
    <cellStyle name="Обычный 3 14 38 2 2 2 4" xfId="25719"/>
    <cellStyle name="Обычный 3 14 38 2 2 3" xfId="25720"/>
    <cellStyle name="Обычный 3 14 38 2 2 3 2" xfId="25721"/>
    <cellStyle name="Обычный 3 14 38 2 2 3 2 2" xfId="25722"/>
    <cellStyle name="Обычный 3 14 38 2 2 3 3" xfId="25723"/>
    <cellStyle name="Обычный 3 14 38 2 2 4" xfId="25724"/>
    <cellStyle name="Обычный 3 14 38 2 2 4 2" xfId="25725"/>
    <cellStyle name="Обычный 3 14 38 2 2 5" xfId="25726"/>
    <cellStyle name="Обычный 3 14 38 2 3" xfId="25727"/>
    <cellStyle name="Обычный 3 14 38 2 3 2" xfId="25728"/>
    <cellStyle name="Обычный 3 14 38 2 3 2 2" xfId="25729"/>
    <cellStyle name="Обычный 3 14 38 2 3 2 2 2" xfId="25730"/>
    <cellStyle name="Обычный 3 14 38 2 3 2 2 2 2" xfId="25731"/>
    <cellStyle name="Обычный 3 14 38 2 3 2 2 3" xfId="25732"/>
    <cellStyle name="Обычный 3 14 38 2 3 2 3" xfId="25733"/>
    <cellStyle name="Обычный 3 14 38 2 3 2 3 2" xfId="25734"/>
    <cellStyle name="Обычный 3 14 38 2 3 2 4" xfId="25735"/>
    <cellStyle name="Обычный 3 14 38 2 3 3" xfId="25736"/>
    <cellStyle name="Обычный 3 14 38 2 3 3 2" xfId="25737"/>
    <cellStyle name="Обычный 3 14 38 2 3 3 2 2" xfId="25738"/>
    <cellStyle name="Обычный 3 14 38 2 3 3 3" xfId="25739"/>
    <cellStyle name="Обычный 3 14 38 2 3 4" xfId="25740"/>
    <cellStyle name="Обычный 3 14 38 2 3 4 2" xfId="25741"/>
    <cellStyle name="Обычный 3 14 38 2 3 5" xfId="25742"/>
    <cellStyle name="Обычный 3 14 38 2 4" xfId="25743"/>
    <cellStyle name="Обычный 3 14 38 2 4 2" xfId="25744"/>
    <cellStyle name="Обычный 3 14 38 2 4 2 2" xfId="25745"/>
    <cellStyle name="Обычный 3 14 38 2 4 2 2 2" xfId="25746"/>
    <cellStyle name="Обычный 3 14 38 2 4 2 3" xfId="25747"/>
    <cellStyle name="Обычный 3 14 38 2 4 3" xfId="25748"/>
    <cellStyle name="Обычный 3 14 38 2 4 3 2" xfId="25749"/>
    <cellStyle name="Обычный 3 14 38 2 4 4" xfId="25750"/>
    <cellStyle name="Обычный 3 14 38 2 5" xfId="25751"/>
    <cellStyle name="Обычный 3 14 38 2 5 2" xfId="25752"/>
    <cellStyle name="Обычный 3 14 38 2 5 2 2" xfId="25753"/>
    <cellStyle name="Обычный 3 14 38 2 5 3" xfId="25754"/>
    <cellStyle name="Обычный 3 14 38 2 6" xfId="25755"/>
    <cellStyle name="Обычный 3 14 38 2 6 2" xfId="25756"/>
    <cellStyle name="Обычный 3 14 38 2 7" xfId="25757"/>
    <cellStyle name="Обычный 3 14 38 3" xfId="25758"/>
    <cellStyle name="Обычный 3 14 38 3 2" xfId="25759"/>
    <cellStyle name="Обычный 3 14 38 3 2 2" xfId="25760"/>
    <cellStyle name="Обычный 3 14 38 3 2 2 2" xfId="25761"/>
    <cellStyle name="Обычный 3 14 38 3 2 2 2 2" xfId="25762"/>
    <cellStyle name="Обычный 3 14 38 3 2 2 3" xfId="25763"/>
    <cellStyle name="Обычный 3 14 38 3 2 3" xfId="25764"/>
    <cellStyle name="Обычный 3 14 38 3 2 3 2" xfId="25765"/>
    <cellStyle name="Обычный 3 14 38 3 2 4" xfId="25766"/>
    <cellStyle name="Обычный 3 14 38 3 3" xfId="25767"/>
    <cellStyle name="Обычный 3 14 38 3 3 2" xfId="25768"/>
    <cellStyle name="Обычный 3 14 38 3 3 2 2" xfId="25769"/>
    <cellStyle name="Обычный 3 14 38 3 3 3" xfId="25770"/>
    <cellStyle name="Обычный 3 14 38 3 4" xfId="25771"/>
    <cellStyle name="Обычный 3 14 38 3 4 2" xfId="25772"/>
    <cellStyle name="Обычный 3 14 38 3 5" xfId="25773"/>
    <cellStyle name="Обычный 3 14 38 4" xfId="25774"/>
    <cellStyle name="Обычный 3 14 38 4 2" xfId="25775"/>
    <cellStyle name="Обычный 3 14 38 4 2 2" xfId="25776"/>
    <cellStyle name="Обычный 3 14 38 4 2 2 2" xfId="25777"/>
    <cellStyle name="Обычный 3 14 38 4 2 2 2 2" xfId="25778"/>
    <cellStyle name="Обычный 3 14 38 4 2 2 3" xfId="25779"/>
    <cellStyle name="Обычный 3 14 38 4 2 3" xfId="25780"/>
    <cellStyle name="Обычный 3 14 38 4 2 3 2" xfId="25781"/>
    <cellStyle name="Обычный 3 14 38 4 2 4" xfId="25782"/>
    <cellStyle name="Обычный 3 14 38 4 3" xfId="25783"/>
    <cellStyle name="Обычный 3 14 38 4 3 2" xfId="25784"/>
    <cellStyle name="Обычный 3 14 38 4 3 2 2" xfId="25785"/>
    <cellStyle name="Обычный 3 14 38 4 3 3" xfId="25786"/>
    <cellStyle name="Обычный 3 14 38 4 4" xfId="25787"/>
    <cellStyle name="Обычный 3 14 38 4 4 2" xfId="25788"/>
    <cellStyle name="Обычный 3 14 38 4 5" xfId="25789"/>
    <cellStyle name="Обычный 3 14 38 5" xfId="25790"/>
    <cellStyle name="Обычный 3 14 38 5 2" xfId="25791"/>
    <cellStyle name="Обычный 3 14 38 5 2 2" xfId="25792"/>
    <cellStyle name="Обычный 3 14 38 5 2 2 2" xfId="25793"/>
    <cellStyle name="Обычный 3 14 38 5 2 3" xfId="25794"/>
    <cellStyle name="Обычный 3 14 38 5 3" xfId="25795"/>
    <cellStyle name="Обычный 3 14 38 5 3 2" xfId="25796"/>
    <cellStyle name="Обычный 3 14 38 5 4" xfId="25797"/>
    <cellStyle name="Обычный 3 14 38 6" xfId="25798"/>
    <cellStyle name="Обычный 3 14 38 6 2" xfId="25799"/>
    <cellStyle name="Обычный 3 14 38 6 2 2" xfId="25800"/>
    <cellStyle name="Обычный 3 14 38 6 3" xfId="25801"/>
    <cellStyle name="Обычный 3 14 38 7" xfId="25802"/>
    <cellStyle name="Обычный 3 14 38 7 2" xfId="25803"/>
    <cellStyle name="Обычный 3 14 38 8" xfId="25804"/>
    <cellStyle name="Обычный 3 14 39" xfId="25805"/>
    <cellStyle name="Обычный 3 14 39 2" xfId="25806"/>
    <cellStyle name="Обычный 3 14 39 2 2" xfId="25807"/>
    <cellStyle name="Обычный 3 14 39 2 2 2" xfId="25808"/>
    <cellStyle name="Обычный 3 14 39 2 2 2 2" xfId="25809"/>
    <cellStyle name="Обычный 3 14 39 2 2 2 2 2" xfId="25810"/>
    <cellStyle name="Обычный 3 14 39 2 2 2 2 2 2" xfId="25811"/>
    <cellStyle name="Обычный 3 14 39 2 2 2 2 3" xfId="25812"/>
    <cellStyle name="Обычный 3 14 39 2 2 2 3" xfId="25813"/>
    <cellStyle name="Обычный 3 14 39 2 2 2 3 2" xfId="25814"/>
    <cellStyle name="Обычный 3 14 39 2 2 2 4" xfId="25815"/>
    <cellStyle name="Обычный 3 14 39 2 2 3" xfId="25816"/>
    <cellStyle name="Обычный 3 14 39 2 2 3 2" xfId="25817"/>
    <cellStyle name="Обычный 3 14 39 2 2 3 2 2" xfId="25818"/>
    <cellStyle name="Обычный 3 14 39 2 2 3 3" xfId="25819"/>
    <cellStyle name="Обычный 3 14 39 2 2 4" xfId="25820"/>
    <cellStyle name="Обычный 3 14 39 2 2 4 2" xfId="25821"/>
    <cellStyle name="Обычный 3 14 39 2 2 5" xfId="25822"/>
    <cellStyle name="Обычный 3 14 39 2 3" xfId="25823"/>
    <cellStyle name="Обычный 3 14 39 2 3 2" xfId="25824"/>
    <cellStyle name="Обычный 3 14 39 2 3 2 2" xfId="25825"/>
    <cellStyle name="Обычный 3 14 39 2 3 2 2 2" xfId="25826"/>
    <cellStyle name="Обычный 3 14 39 2 3 2 2 2 2" xfId="25827"/>
    <cellStyle name="Обычный 3 14 39 2 3 2 2 3" xfId="25828"/>
    <cellStyle name="Обычный 3 14 39 2 3 2 3" xfId="25829"/>
    <cellStyle name="Обычный 3 14 39 2 3 2 3 2" xfId="25830"/>
    <cellStyle name="Обычный 3 14 39 2 3 2 4" xfId="25831"/>
    <cellStyle name="Обычный 3 14 39 2 3 3" xfId="25832"/>
    <cellStyle name="Обычный 3 14 39 2 3 3 2" xfId="25833"/>
    <cellStyle name="Обычный 3 14 39 2 3 3 2 2" xfId="25834"/>
    <cellStyle name="Обычный 3 14 39 2 3 3 3" xfId="25835"/>
    <cellStyle name="Обычный 3 14 39 2 3 4" xfId="25836"/>
    <cellStyle name="Обычный 3 14 39 2 3 4 2" xfId="25837"/>
    <cellStyle name="Обычный 3 14 39 2 3 5" xfId="25838"/>
    <cellStyle name="Обычный 3 14 39 2 4" xfId="25839"/>
    <cellStyle name="Обычный 3 14 39 2 4 2" xfId="25840"/>
    <cellStyle name="Обычный 3 14 39 2 4 2 2" xfId="25841"/>
    <cellStyle name="Обычный 3 14 39 2 4 2 2 2" xfId="25842"/>
    <cellStyle name="Обычный 3 14 39 2 4 2 3" xfId="25843"/>
    <cellStyle name="Обычный 3 14 39 2 4 3" xfId="25844"/>
    <cellStyle name="Обычный 3 14 39 2 4 3 2" xfId="25845"/>
    <cellStyle name="Обычный 3 14 39 2 4 4" xfId="25846"/>
    <cellStyle name="Обычный 3 14 39 2 5" xfId="25847"/>
    <cellStyle name="Обычный 3 14 39 2 5 2" xfId="25848"/>
    <cellStyle name="Обычный 3 14 39 2 5 2 2" xfId="25849"/>
    <cellStyle name="Обычный 3 14 39 2 5 3" xfId="25850"/>
    <cellStyle name="Обычный 3 14 39 2 6" xfId="25851"/>
    <cellStyle name="Обычный 3 14 39 2 6 2" xfId="25852"/>
    <cellStyle name="Обычный 3 14 39 2 7" xfId="25853"/>
    <cellStyle name="Обычный 3 14 39 3" xfId="25854"/>
    <cellStyle name="Обычный 3 14 39 3 2" xfId="25855"/>
    <cellStyle name="Обычный 3 14 39 3 2 2" xfId="25856"/>
    <cellStyle name="Обычный 3 14 39 3 2 2 2" xfId="25857"/>
    <cellStyle name="Обычный 3 14 39 3 2 2 2 2" xfId="25858"/>
    <cellStyle name="Обычный 3 14 39 3 2 2 3" xfId="25859"/>
    <cellStyle name="Обычный 3 14 39 3 2 3" xfId="25860"/>
    <cellStyle name="Обычный 3 14 39 3 2 3 2" xfId="25861"/>
    <cellStyle name="Обычный 3 14 39 3 2 4" xfId="25862"/>
    <cellStyle name="Обычный 3 14 39 3 3" xfId="25863"/>
    <cellStyle name="Обычный 3 14 39 3 3 2" xfId="25864"/>
    <cellStyle name="Обычный 3 14 39 3 3 2 2" xfId="25865"/>
    <cellStyle name="Обычный 3 14 39 3 3 3" xfId="25866"/>
    <cellStyle name="Обычный 3 14 39 3 4" xfId="25867"/>
    <cellStyle name="Обычный 3 14 39 3 4 2" xfId="25868"/>
    <cellStyle name="Обычный 3 14 39 3 5" xfId="25869"/>
    <cellStyle name="Обычный 3 14 39 4" xfId="25870"/>
    <cellStyle name="Обычный 3 14 39 4 2" xfId="25871"/>
    <cellStyle name="Обычный 3 14 39 4 2 2" xfId="25872"/>
    <cellStyle name="Обычный 3 14 39 4 2 2 2" xfId="25873"/>
    <cellStyle name="Обычный 3 14 39 4 2 2 2 2" xfId="25874"/>
    <cellStyle name="Обычный 3 14 39 4 2 2 3" xfId="25875"/>
    <cellStyle name="Обычный 3 14 39 4 2 3" xfId="25876"/>
    <cellStyle name="Обычный 3 14 39 4 2 3 2" xfId="25877"/>
    <cellStyle name="Обычный 3 14 39 4 2 4" xfId="25878"/>
    <cellStyle name="Обычный 3 14 39 4 3" xfId="25879"/>
    <cellStyle name="Обычный 3 14 39 4 3 2" xfId="25880"/>
    <cellStyle name="Обычный 3 14 39 4 3 2 2" xfId="25881"/>
    <cellStyle name="Обычный 3 14 39 4 3 3" xfId="25882"/>
    <cellStyle name="Обычный 3 14 39 4 4" xfId="25883"/>
    <cellStyle name="Обычный 3 14 39 4 4 2" xfId="25884"/>
    <cellStyle name="Обычный 3 14 39 4 5" xfId="25885"/>
    <cellStyle name="Обычный 3 14 39 5" xfId="25886"/>
    <cellStyle name="Обычный 3 14 39 5 2" xfId="25887"/>
    <cellStyle name="Обычный 3 14 39 5 2 2" xfId="25888"/>
    <cellStyle name="Обычный 3 14 39 5 2 2 2" xfId="25889"/>
    <cellStyle name="Обычный 3 14 39 5 2 3" xfId="25890"/>
    <cellStyle name="Обычный 3 14 39 5 3" xfId="25891"/>
    <cellStyle name="Обычный 3 14 39 5 3 2" xfId="25892"/>
    <cellStyle name="Обычный 3 14 39 5 4" xfId="25893"/>
    <cellStyle name="Обычный 3 14 39 6" xfId="25894"/>
    <cellStyle name="Обычный 3 14 39 6 2" xfId="25895"/>
    <cellStyle name="Обычный 3 14 39 6 2 2" xfId="25896"/>
    <cellStyle name="Обычный 3 14 39 6 3" xfId="25897"/>
    <cellStyle name="Обычный 3 14 39 7" xfId="25898"/>
    <cellStyle name="Обычный 3 14 39 7 2" xfId="25899"/>
    <cellStyle name="Обычный 3 14 39 8" xfId="25900"/>
    <cellStyle name="Обычный 3 14 4" xfId="25901"/>
    <cellStyle name="Обычный 3 14 4 2" xfId="25902"/>
    <cellStyle name="Обычный 3 14 4 2 2" xfId="25903"/>
    <cellStyle name="Обычный 3 14 4 2 2 2" xfId="25904"/>
    <cellStyle name="Обычный 3 14 4 2 2 2 2" xfId="25905"/>
    <cellStyle name="Обычный 3 14 4 2 2 2 2 2" xfId="25906"/>
    <cellStyle name="Обычный 3 14 4 2 2 2 2 2 2" xfId="25907"/>
    <cellStyle name="Обычный 3 14 4 2 2 2 2 3" xfId="25908"/>
    <cellStyle name="Обычный 3 14 4 2 2 2 3" xfId="25909"/>
    <cellStyle name="Обычный 3 14 4 2 2 2 3 2" xfId="25910"/>
    <cellStyle name="Обычный 3 14 4 2 2 2 4" xfId="25911"/>
    <cellStyle name="Обычный 3 14 4 2 2 3" xfId="25912"/>
    <cellStyle name="Обычный 3 14 4 2 2 3 2" xfId="25913"/>
    <cellStyle name="Обычный 3 14 4 2 2 3 2 2" xfId="25914"/>
    <cellStyle name="Обычный 3 14 4 2 2 3 3" xfId="25915"/>
    <cellStyle name="Обычный 3 14 4 2 2 4" xfId="25916"/>
    <cellStyle name="Обычный 3 14 4 2 2 4 2" xfId="25917"/>
    <cellStyle name="Обычный 3 14 4 2 2 5" xfId="25918"/>
    <cellStyle name="Обычный 3 14 4 2 3" xfId="25919"/>
    <cellStyle name="Обычный 3 14 4 2 3 2" xfId="25920"/>
    <cellStyle name="Обычный 3 14 4 2 3 2 2" xfId="25921"/>
    <cellStyle name="Обычный 3 14 4 2 3 2 2 2" xfId="25922"/>
    <cellStyle name="Обычный 3 14 4 2 3 2 2 2 2" xfId="25923"/>
    <cellStyle name="Обычный 3 14 4 2 3 2 2 3" xfId="25924"/>
    <cellStyle name="Обычный 3 14 4 2 3 2 3" xfId="25925"/>
    <cellStyle name="Обычный 3 14 4 2 3 2 3 2" xfId="25926"/>
    <cellStyle name="Обычный 3 14 4 2 3 2 4" xfId="25927"/>
    <cellStyle name="Обычный 3 14 4 2 3 3" xfId="25928"/>
    <cellStyle name="Обычный 3 14 4 2 3 3 2" xfId="25929"/>
    <cellStyle name="Обычный 3 14 4 2 3 3 2 2" xfId="25930"/>
    <cellStyle name="Обычный 3 14 4 2 3 3 3" xfId="25931"/>
    <cellStyle name="Обычный 3 14 4 2 3 4" xfId="25932"/>
    <cellStyle name="Обычный 3 14 4 2 3 4 2" xfId="25933"/>
    <cellStyle name="Обычный 3 14 4 2 3 5" xfId="25934"/>
    <cellStyle name="Обычный 3 14 4 2 4" xfId="25935"/>
    <cellStyle name="Обычный 3 14 4 2 4 2" xfId="25936"/>
    <cellStyle name="Обычный 3 14 4 2 4 2 2" xfId="25937"/>
    <cellStyle name="Обычный 3 14 4 2 4 2 2 2" xfId="25938"/>
    <cellStyle name="Обычный 3 14 4 2 4 2 3" xfId="25939"/>
    <cellStyle name="Обычный 3 14 4 2 4 3" xfId="25940"/>
    <cellStyle name="Обычный 3 14 4 2 4 3 2" xfId="25941"/>
    <cellStyle name="Обычный 3 14 4 2 4 4" xfId="25942"/>
    <cellStyle name="Обычный 3 14 4 2 5" xfId="25943"/>
    <cellStyle name="Обычный 3 14 4 2 5 2" xfId="25944"/>
    <cellStyle name="Обычный 3 14 4 2 5 2 2" xfId="25945"/>
    <cellStyle name="Обычный 3 14 4 2 5 3" xfId="25946"/>
    <cellStyle name="Обычный 3 14 4 2 6" xfId="25947"/>
    <cellStyle name="Обычный 3 14 4 2 6 2" xfId="25948"/>
    <cellStyle name="Обычный 3 14 4 2 7" xfId="25949"/>
    <cellStyle name="Обычный 3 14 4 3" xfId="25950"/>
    <cellStyle name="Обычный 3 14 4 3 2" xfId="25951"/>
    <cellStyle name="Обычный 3 14 4 3 2 2" xfId="25952"/>
    <cellStyle name="Обычный 3 14 4 3 2 2 2" xfId="25953"/>
    <cellStyle name="Обычный 3 14 4 3 2 2 2 2" xfId="25954"/>
    <cellStyle name="Обычный 3 14 4 3 2 2 3" xfId="25955"/>
    <cellStyle name="Обычный 3 14 4 3 2 3" xfId="25956"/>
    <cellStyle name="Обычный 3 14 4 3 2 3 2" xfId="25957"/>
    <cellStyle name="Обычный 3 14 4 3 2 4" xfId="25958"/>
    <cellStyle name="Обычный 3 14 4 3 3" xfId="25959"/>
    <cellStyle name="Обычный 3 14 4 3 3 2" xfId="25960"/>
    <cellStyle name="Обычный 3 14 4 3 3 2 2" xfId="25961"/>
    <cellStyle name="Обычный 3 14 4 3 3 3" xfId="25962"/>
    <cellStyle name="Обычный 3 14 4 3 4" xfId="25963"/>
    <cellStyle name="Обычный 3 14 4 3 4 2" xfId="25964"/>
    <cellStyle name="Обычный 3 14 4 3 5" xfId="25965"/>
    <cellStyle name="Обычный 3 14 4 4" xfId="25966"/>
    <cellStyle name="Обычный 3 14 4 4 2" xfId="25967"/>
    <cellStyle name="Обычный 3 14 4 4 2 2" xfId="25968"/>
    <cellStyle name="Обычный 3 14 4 4 2 2 2" xfId="25969"/>
    <cellStyle name="Обычный 3 14 4 4 2 2 2 2" xfId="25970"/>
    <cellStyle name="Обычный 3 14 4 4 2 2 3" xfId="25971"/>
    <cellStyle name="Обычный 3 14 4 4 2 3" xfId="25972"/>
    <cellStyle name="Обычный 3 14 4 4 2 3 2" xfId="25973"/>
    <cellStyle name="Обычный 3 14 4 4 2 4" xfId="25974"/>
    <cellStyle name="Обычный 3 14 4 4 3" xfId="25975"/>
    <cellStyle name="Обычный 3 14 4 4 3 2" xfId="25976"/>
    <cellStyle name="Обычный 3 14 4 4 3 2 2" xfId="25977"/>
    <cellStyle name="Обычный 3 14 4 4 3 3" xfId="25978"/>
    <cellStyle name="Обычный 3 14 4 4 4" xfId="25979"/>
    <cellStyle name="Обычный 3 14 4 4 4 2" xfId="25980"/>
    <cellStyle name="Обычный 3 14 4 4 5" xfId="25981"/>
    <cellStyle name="Обычный 3 14 4 5" xfId="25982"/>
    <cellStyle name="Обычный 3 14 4 5 2" xfId="25983"/>
    <cellStyle name="Обычный 3 14 4 5 2 2" xfId="25984"/>
    <cellStyle name="Обычный 3 14 4 5 2 2 2" xfId="25985"/>
    <cellStyle name="Обычный 3 14 4 5 2 3" xfId="25986"/>
    <cellStyle name="Обычный 3 14 4 5 3" xfId="25987"/>
    <cellStyle name="Обычный 3 14 4 5 3 2" xfId="25988"/>
    <cellStyle name="Обычный 3 14 4 5 4" xfId="25989"/>
    <cellStyle name="Обычный 3 14 4 6" xfId="25990"/>
    <cellStyle name="Обычный 3 14 4 6 2" xfId="25991"/>
    <cellStyle name="Обычный 3 14 4 6 2 2" xfId="25992"/>
    <cellStyle name="Обычный 3 14 4 6 3" xfId="25993"/>
    <cellStyle name="Обычный 3 14 4 7" xfId="25994"/>
    <cellStyle name="Обычный 3 14 4 7 2" xfId="25995"/>
    <cellStyle name="Обычный 3 14 4 8" xfId="25996"/>
    <cellStyle name="Обычный 3 14 40" xfId="25997"/>
    <cellStyle name="Обычный 3 14 40 2" xfId="25998"/>
    <cellStyle name="Обычный 3 14 40 2 2" xfId="25999"/>
    <cellStyle name="Обычный 3 14 40 2 2 2" xfId="26000"/>
    <cellStyle name="Обычный 3 14 40 2 2 2 2" xfId="26001"/>
    <cellStyle name="Обычный 3 14 40 2 2 2 2 2" xfId="26002"/>
    <cellStyle name="Обычный 3 14 40 2 2 2 2 2 2" xfId="26003"/>
    <cellStyle name="Обычный 3 14 40 2 2 2 2 3" xfId="26004"/>
    <cellStyle name="Обычный 3 14 40 2 2 2 3" xfId="26005"/>
    <cellStyle name="Обычный 3 14 40 2 2 2 3 2" xfId="26006"/>
    <cellStyle name="Обычный 3 14 40 2 2 2 4" xfId="26007"/>
    <cellStyle name="Обычный 3 14 40 2 2 3" xfId="26008"/>
    <cellStyle name="Обычный 3 14 40 2 2 3 2" xfId="26009"/>
    <cellStyle name="Обычный 3 14 40 2 2 3 2 2" xfId="26010"/>
    <cellStyle name="Обычный 3 14 40 2 2 3 3" xfId="26011"/>
    <cellStyle name="Обычный 3 14 40 2 2 4" xfId="26012"/>
    <cellStyle name="Обычный 3 14 40 2 2 4 2" xfId="26013"/>
    <cellStyle name="Обычный 3 14 40 2 2 5" xfId="26014"/>
    <cellStyle name="Обычный 3 14 40 2 3" xfId="26015"/>
    <cellStyle name="Обычный 3 14 40 2 3 2" xfId="26016"/>
    <cellStyle name="Обычный 3 14 40 2 3 2 2" xfId="26017"/>
    <cellStyle name="Обычный 3 14 40 2 3 2 2 2" xfId="26018"/>
    <cellStyle name="Обычный 3 14 40 2 3 2 2 2 2" xfId="26019"/>
    <cellStyle name="Обычный 3 14 40 2 3 2 2 3" xfId="26020"/>
    <cellStyle name="Обычный 3 14 40 2 3 2 3" xfId="26021"/>
    <cellStyle name="Обычный 3 14 40 2 3 2 3 2" xfId="26022"/>
    <cellStyle name="Обычный 3 14 40 2 3 2 4" xfId="26023"/>
    <cellStyle name="Обычный 3 14 40 2 3 3" xfId="26024"/>
    <cellStyle name="Обычный 3 14 40 2 3 3 2" xfId="26025"/>
    <cellStyle name="Обычный 3 14 40 2 3 3 2 2" xfId="26026"/>
    <cellStyle name="Обычный 3 14 40 2 3 3 3" xfId="26027"/>
    <cellStyle name="Обычный 3 14 40 2 3 4" xfId="26028"/>
    <cellStyle name="Обычный 3 14 40 2 3 4 2" xfId="26029"/>
    <cellStyle name="Обычный 3 14 40 2 3 5" xfId="26030"/>
    <cellStyle name="Обычный 3 14 40 2 4" xfId="26031"/>
    <cellStyle name="Обычный 3 14 40 2 4 2" xfId="26032"/>
    <cellStyle name="Обычный 3 14 40 2 4 2 2" xfId="26033"/>
    <cellStyle name="Обычный 3 14 40 2 4 2 2 2" xfId="26034"/>
    <cellStyle name="Обычный 3 14 40 2 4 2 3" xfId="26035"/>
    <cellStyle name="Обычный 3 14 40 2 4 3" xfId="26036"/>
    <cellStyle name="Обычный 3 14 40 2 4 3 2" xfId="26037"/>
    <cellStyle name="Обычный 3 14 40 2 4 4" xfId="26038"/>
    <cellStyle name="Обычный 3 14 40 2 5" xfId="26039"/>
    <cellStyle name="Обычный 3 14 40 2 5 2" xfId="26040"/>
    <cellStyle name="Обычный 3 14 40 2 5 2 2" xfId="26041"/>
    <cellStyle name="Обычный 3 14 40 2 5 3" xfId="26042"/>
    <cellStyle name="Обычный 3 14 40 2 6" xfId="26043"/>
    <cellStyle name="Обычный 3 14 40 2 6 2" xfId="26044"/>
    <cellStyle name="Обычный 3 14 40 2 7" xfId="26045"/>
    <cellStyle name="Обычный 3 14 40 3" xfId="26046"/>
    <cellStyle name="Обычный 3 14 40 3 2" xfId="26047"/>
    <cellStyle name="Обычный 3 14 40 3 2 2" xfId="26048"/>
    <cellStyle name="Обычный 3 14 40 3 2 2 2" xfId="26049"/>
    <cellStyle name="Обычный 3 14 40 3 2 2 2 2" xfId="26050"/>
    <cellStyle name="Обычный 3 14 40 3 2 2 3" xfId="26051"/>
    <cellStyle name="Обычный 3 14 40 3 2 3" xfId="26052"/>
    <cellStyle name="Обычный 3 14 40 3 2 3 2" xfId="26053"/>
    <cellStyle name="Обычный 3 14 40 3 2 4" xfId="26054"/>
    <cellStyle name="Обычный 3 14 40 3 3" xfId="26055"/>
    <cellStyle name="Обычный 3 14 40 3 3 2" xfId="26056"/>
    <cellStyle name="Обычный 3 14 40 3 3 2 2" xfId="26057"/>
    <cellStyle name="Обычный 3 14 40 3 3 3" xfId="26058"/>
    <cellStyle name="Обычный 3 14 40 3 4" xfId="26059"/>
    <cellStyle name="Обычный 3 14 40 3 4 2" xfId="26060"/>
    <cellStyle name="Обычный 3 14 40 3 5" xfId="26061"/>
    <cellStyle name="Обычный 3 14 40 4" xfId="26062"/>
    <cellStyle name="Обычный 3 14 40 4 2" xfId="26063"/>
    <cellStyle name="Обычный 3 14 40 4 2 2" xfId="26064"/>
    <cellStyle name="Обычный 3 14 40 4 2 2 2" xfId="26065"/>
    <cellStyle name="Обычный 3 14 40 4 2 2 2 2" xfId="26066"/>
    <cellStyle name="Обычный 3 14 40 4 2 2 3" xfId="26067"/>
    <cellStyle name="Обычный 3 14 40 4 2 3" xfId="26068"/>
    <cellStyle name="Обычный 3 14 40 4 2 3 2" xfId="26069"/>
    <cellStyle name="Обычный 3 14 40 4 2 4" xfId="26070"/>
    <cellStyle name="Обычный 3 14 40 4 3" xfId="26071"/>
    <cellStyle name="Обычный 3 14 40 4 3 2" xfId="26072"/>
    <cellStyle name="Обычный 3 14 40 4 3 2 2" xfId="26073"/>
    <cellStyle name="Обычный 3 14 40 4 3 3" xfId="26074"/>
    <cellStyle name="Обычный 3 14 40 4 4" xfId="26075"/>
    <cellStyle name="Обычный 3 14 40 4 4 2" xfId="26076"/>
    <cellStyle name="Обычный 3 14 40 4 5" xfId="26077"/>
    <cellStyle name="Обычный 3 14 40 5" xfId="26078"/>
    <cellStyle name="Обычный 3 14 40 5 2" xfId="26079"/>
    <cellStyle name="Обычный 3 14 40 5 2 2" xfId="26080"/>
    <cellStyle name="Обычный 3 14 40 5 2 2 2" xfId="26081"/>
    <cellStyle name="Обычный 3 14 40 5 2 3" xfId="26082"/>
    <cellStyle name="Обычный 3 14 40 5 3" xfId="26083"/>
    <cellStyle name="Обычный 3 14 40 5 3 2" xfId="26084"/>
    <cellStyle name="Обычный 3 14 40 5 4" xfId="26085"/>
    <cellStyle name="Обычный 3 14 40 6" xfId="26086"/>
    <cellStyle name="Обычный 3 14 40 6 2" xfId="26087"/>
    <cellStyle name="Обычный 3 14 40 6 2 2" xfId="26088"/>
    <cellStyle name="Обычный 3 14 40 6 3" xfId="26089"/>
    <cellStyle name="Обычный 3 14 40 7" xfId="26090"/>
    <cellStyle name="Обычный 3 14 40 7 2" xfId="26091"/>
    <cellStyle name="Обычный 3 14 40 8" xfId="26092"/>
    <cellStyle name="Обычный 3 14 41" xfId="26093"/>
    <cellStyle name="Обычный 3 14 41 2" xfId="26094"/>
    <cellStyle name="Обычный 3 14 41 2 2" xfId="26095"/>
    <cellStyle name="Обычный 3 14 41 2 2 2" xfId="26096"/>
    <cellStyle name="Обычный 3 14 41 2 2 2 2" xfId="26097"/>
    <cellStyle name="Обычный 3 14 41 2 2 2 2 2" xfId="26098"/>
    <cellStyle name="Обычный 3 14 41 2 2 2 2 2 2" xfId="26099"/>
    <cellStyle name="Обычный 3 14 41 2 2 2 2 3" xfId="26100"/>
    <cellStyle name="Обычный 3 14 41 2 2 2 3" xfId="26101"/>
    <cellStyle name="Обычный 3 14 41 2 2 2 3 2" xfId="26102"/>
    <cellStyle name="Обычный 3 14 41 2 2 2 4" xfId="26103"/>
    <cellStyle name="Обычный 3 14 41 2 2 3" xfId="26104"/>
    <cellStyle name="Обычный 3 14 41 2 2 3 2" xfId="26105"/>
    <cellStyle name="Обычный 3 14 41 2 2 3 2 2" xfId="26106"/>
    <cellStyle name="Обычный 3 14 41 2 2 3 3" xfId="26107"/>
    <cellStyle name="Обычный 3 14 41 2 2 4" xfId="26108"/>
    <cellStyle name="Обычный 3 14 41 2 2 4 2" xfId="26109"/>
    <cellStyle name="Обычный 3 14 41 2 2 5" xfId="26110"/>
    <cellStyle name="Обычный 3 14 41 2 3" xfId="26111"/>
    <cellStyle name="Обычный 3 14 41 2 3 2" xfId="26112"/>
    <cellStyle name="Обычный 3 14 41 2 3 2 2" xfId="26113"/>
    <cellStyle name="Обычный 3 14 41 2 3 2 2 2" xfId="26114"/>
    <cellStyle name="Обычный 3 14 41 2 3 2 2 2 2" xfId="26115"/>
    <cellStyle name="Обычный 3 14 41 2 3 2 2 3" xfId="26116"/>
    <cellStyle name="Обычный 3 14 41 2 3 2 3" xfId="26117"/>
    <cellStyle name="Обычный 3 14 41 2 3 2 3 2" xfId="26118"/>
    <cellStyle name="Обычный 3 14 41 2 3 2 4" xfId="26119"/>
    <cellStyle name="Обычный 3 14 41 2 3 3" xfId="26120"/>
    <cellStyle name="Обычный 3 14 41 2 3 3 2" xfId="26121"/>
    <cellStyle name="Обычный 3 14 41 2 3 3 2 2" xfId="26122"/>
    <cellStyle name="Обычный 3 14 41 2 3 3 3" xfId="26123"/>
    <cellStyle name="Обычный 3 14 41 2 3 4" xfId="26124"/>
    <cellStyle name="Обычный 3 14 41 2 3 4 2" xfId="26125"/>
    <cellStyle name="Обычный 3 14 41 2 3 5" xfId="26126"/>
    <cellStyle name="Обычный 3 14 41 2 4" xfId="26127"/>
    <cellStyle name="Обычный 3 14 41 2 4 2" xfId="26128"/>
    <cellStyle name="Обычный 3 14 41 2 4 2 2" xfId="26129"/>
    <cellStyle name="Обычный 3 14 41 2 4 2 2 2" xfId="26130"/>
    <cellStyle name="Обычный 3 14 41 2 4 2 3" xfId="26131"/>
    <cellStyle name="Обычный 3 14 41 2 4 3" xfId="26132"/>
    <cellStyle name="Обычный 3 14 41 2 4 3 2" xfId="26133"/>
    <cellStyle name="Обычный 3 14 41 2 4 4" xfId="26134"/>
    <cellStyle name="Обычный 3 14 41 2 5" xfId="26135"/>
    <cellStyle name="Обычный 3 14 41 2 5 2" xfId="26136"/>
    <cellStyle name="Обычный 3 14 41 2 5 2 2" xfId="26137"/>
    <cellStyle name="Обычный 3 14 41 2 5 3" xfId="26138"/>
    <cellStyle name="Обычный 3 14 41 2 6" xfId="26139"/>
    <cellStyle name="Обычный 3 14 41 2 6 2" xfId="26140"/>
    <cellStyle name="Обычный 3 14 41 2 7" xfId="26141"/>
    <cellStyle name="Обычный 3 14 41 3" xfId="26142"/>
    <cellStyle name="Обычный 3 14 41 3 2" xfId="26143"/>
    <cellStyle name="Обычный 3 14 41 3 2 2" xfId="26144"/>
    <cellStyle name="Обычный 3 14 41 3 2 2 2" xfId="26145"/>
    <cellStyle name="Обычный 3 14 41 3 2 2 2 2" xfId="26146"/>
    <cellStyle name="Обычный 3 14 41 3 2 2 3" xfId="26147"/>
    <cellStyle name="Обычный 3 14 41 3 2 3" xfId="26148"/>
    <cellStyle name="Обычный 3 14 41 3 2 3 2" xfId="26149"/>
    <cellStyle name="Обычный 3 14 41 3 2 4" xfId="26150"/>
    <cellStyle name="Обычный 3 14 41 3 3" xfId="26151"/>
    <cellStyle name="Обычный 3 14 41 3 3 2" xfId="26152"/>
    <cellStyle name="Обычный 3 14 41 3 3 2 2" xfId="26153"/>
    <cellStyle name="Обычный 3 14 41 3 3 3" xfId="26154"/>
    <cellStyle name="Обычный 3 14 41 3 4" xfId="26155"/>
    <cellStyle name="Обычный 3 14 41 3 4 2" xfId="26156"/>
    <cellStyle name="Обычный 3 14 41 3 5" xfId="26157"/>
    <cellStyle name="Обычный 3 14 41 4" xfId="26158"/>
    <cellStyle name="Обычный 3 14 41 4 2" xfId="26159"/>
    <cellStyle name="Обычный 3 14 41 4 2 2" xfId="26160"/>
    <cellStyle name="Обычный 3 14 41 4 2 2 2" xfId="26161"/>
    <cellStyle name="Обычный 3 14 41 4 2 2 2 2" xfId="26162"/>
    <cellStyle name="Обычный 3 14 41 4 2 2 3" xfId="26163"/>
    <cellStyle name="Обычный 3 14 41 4 2 3" xfId="26164"/>
    <cellStyle name="Обычный 3 14 41 4 2 3 2" xfId="26165"/>
    <cellStyle name="Обычный 3 14 41 4 2 4" xfId="26166"/>
    <cellStyle name="Обычный 3 14 41 4 3" xfId="26167"/>
    <cellStyle name="Обычный 3 14 41 4 3 2" xfId="26168"/>
    <cellStyle name="Обычный 3 14 41 4 3 2 2" xfId="26169"/>
    <cellStyle name="Обычный 3 14 41 4 3 3" xfId="26170"/>
    <cellStyle name="Обычный 3 14 41 4 4" xfId="26171"/>
    <cellStyle name="Обычный 3 14 41 4 4 2" xfId="26172"/>
    <cellStyle name="Обычный 3 14 41 4 5" xfId="26173"/>
    <cellStyle name="Обычный 3 14 41 5" xfId="26174"/>
    <cellStyle name="Обычный 3 14 41 5 2" xfId="26175"/>
    <cellStyle name="Обычный 3 14 41 5 2 2" xfId="26176"/>
    <cellStyle name="Обычный 3 14 41 5 2 2 2" xfId="26177"/>
    <cellStyle name="Обычный 3 14 41 5 2 3" xfId="26178"/>
    <cellStyle name="Обычный 3 14 41 5 3" xfId="26179"/>
    <cellStyle name="Обычный 3 14 41 5 3 2" xfId="26180"/>
    <cellStyle name="Обычный 3 14 41 5 4" xfId="26181"/>
    <cellStyle name="Обычный 3 14 41 6" xfId="26182"/>
    <cellStyle name="Обычный 3 14 41 6 2" xfId="26183"/>
    <cellStyle name="Обычный 3 14 41 6 2 2" xfId="26184"/>
    <cellStyle name="Обычный 3 14 41 6 3" xfId="26185"/>
    <cellStyle name="Обычный 3 14 41 7" xfId="26186"/>
    <cellStyle name="Обычный 3 14 41 7 2" xfId="26187"/>
    <cellStyle name="Обычный 3 14 41 8" xfId="26188"/>
    <cellStyle name="Обычный 3 14 42" xfId="26189"/>
    <cellStyle name="Обычный 3 14 42 2" xfId="26190"/>
    <cellStyle name="Обычный 3 14 42 2 2" xfId="26191"/>
    <cellStyle name="Обычный 3 14 42 2 2 2" xfId="26192"/>
    <cellStyle name="Обычный 3 14 42 2 2 2 2" xfId="26193"/>
    <cellStyle name="Обычный 3 14 42 2 2 2 2 2" xfId="26194"/>
    <cellStyle name="Обычный 3 14 42 2 2 2 2 2 2" xfId="26195"/>
    <cellStyle name="Обычный 3 14 42 2 2 2 2 3" xfId="26196"/>
    <cellStyle name="Обычный 3 14 42 2 2 2 3" xfId="26197"/>
    <cellStyle name="Обычный 3 14 42 2 2 2 3 2" xfId="26198"/>
    <cellStyle name="Обычный 3 14 42 2 2 2 4" xfId="26199"/>
    <cellStyle name="Обычный 3 14 42 2 2 3" xfId="26200"/>
    <cellStyle name="Обычный 3 14 42 2 2 3 2" xfId="26201"/>
    <cellStyle name="Обычный 3 14 42 2 2 3 2 2" xfId="26202"/>
    <cellStyle name="Обычный 3 14 42 2 2 3 3" xfId="26203"/>
    <cellStyle name="Обычный 3 14 42 2 2 4" xfId="26204"/>
    <cellStyle name="Обычный 3 14 42 2 2 4 2" xfId="26205"/>
    <cellStyle name="Обычный 3 14 42 2 2 5" xfId="26206"/>
    <cellStyle name="Обычный 3 14 42 2 3" xfId="26207"/>
    <cellStyle name="Обычный 3 14 42 2 3 2" xfId="26208"/>
    <cellStyle name="Обычный 3 14 42 2 3 2 2" xfId="26209"/>
    <cellStyle name="Обычный 3 14 42 2 3 2 2 2" xfId="26210"/>
    <cellStyle name="Обычный 3 14 42 2 3 2 2 2 2" xfId="26211"/>
    <cellStyle name="Обычный 3 14 42 2 3 2 2 3" xfId="26212"/>
    <cellStyle name="Обычный 3 14 42 2 3 2 3" xfId="26213"/>
    <cellStyle name="Обычный 3 14 42 2 3 2 3 2" xfId="26214"/>
    <cellStyle name="Обычный 3 14 42 2 3 2 4" xfId="26215"/>
    <cellStyle name="Обычный 3 14 42 2 3 3" xfId="26216"/>
    <cellStyle name="Обычный 3 14 42 2 3 3 2" xfId="26217"/>
    <cellStyle name="Обычный 3 14 42 2 3 3 2 2" xfId="26218"/>
    <cellStyle name="Обычный 3 14 42 2 3 3 3" xfId="26219"/>
    <cellStyle name="Обычный 3 14 42 2 3 4" xfId="26220"/>
    <cellStyle name="Обычный 3 14 42 2 3 4 2" xfId="26221"/>
    <cellStyle name="Обычный 3 14 42 2 3 5" xfId="26222"/>
    <cellStyle name="Обычный 3 14 42 2 4" xfId="26223"/>
    <cellStyle name="Обычный 3 14 42 2 4 2" xfId="26224"/>
    <cellStyle name="Обычный 3 14 42 2 4 2 2" xfId="26225"/>
    <cellStyle name="Обычный 3 14 42 2 4 2 2 2" xfId="26226"/>
    <cellStyle name="Обычный 3 14 42 2 4 2 3" xfId="26227"/>
    <cellStyle name="Обычный 3 14 42 2 4 3" xfId="26228"/>
    <cellStyle name="Обычный 3 14 42 2 4 3 2" xfId="26229"/>
    <cellStyle name="Обычный 3 14 42 2 4 4" xfId="26230"/>
    <cellStyle name="Обычный 3 14 42 2 5" xfId="26231"/>
    <cellStyle name="Обычный 3 14 42 2 5 2" xfId="26232"/>
    <cellStyle name="Обычный 3 14 42 2 5 2 2" xfId="26233"/>
    <cellStyle name="Обычный 3 14 42 2 5 3" xfId="26234"/>
    <cellStyle name="Обычный 3 14 42 2 6" xfId="26235"/>
    <cellStyle name="Обычный 3 14 42 2 6 2" xfId="26236"/>
    <cellStyle name="Обычный 3 14 42 2 7" xfId="26237"/>
    <cellStyle name="Обычный 3 14 42 3" xfId="26238"/>
    <cellStyle name="Обычный 3 14 42 3 2" xfId="26239"/>
    <cellStyle name="Обычный 3 14 42 3 2 2" xfId="26240"/>
    <cellStyle name="Обычный 3 14 42 3 2 2 2" xfId="26241"/>
    <cellStyle name="Обычный 3 14 42 3 2 2 2 2" xfId="26242"/>
    <cellStyle name="Обычный 3 14 42 3 2 2 3" xfId="26243"/>
    <cellStyle name="Обычный 3 14 42 3 2 3" xfId="26244"/>
    <cellStyle name="Обычный 3 14 42 3 2 3 2" xfId="26245"/>
    <cellStyle name="Обычный 3 14 42 3 2 4" xfId="26246"/>
    <cellStyle name="Обычный 3 14 42 3 3" xfId="26247"/>
    <cellStyle name="Обычный 3 14 42 3 3 2" xfId="26248"/>
    <cellStyle name="Обычный 3 14 42 3 3 2 2" xfId="26249"/>
    <cellStyle name="Обычный 3 14 42 3 3 3" xfId="26250"/>
    <cellStyle name="Обычный 3 14 42 3 4" xfId="26251"/>
    <cellStyle name="Обычный 3 14 42 3 4 2" xfId="26252"/>
    <cellStyle name="Обычный 3 14 42 3 5" xfId="26253"/>
    <cellStyle name="Обычный 3 14 42 4" xfId="26254"/>
    <cellStyle name="Обычный 3 14 42 4 2" xfId="26255"/>
    <cellStyle name="Обычный 3 14 42 4 2 2" xfId="26256"/>
    <cellStyle name="Обычный 3 14 42 4 2 2 2" xfId="26257"/>
    <cellStyle name="Обычный 3 14 42 4 2 2 2 2" xfId="26258"/>
    <cellStyle name="Обычный 3 14 42 4 2 2 3" xfId="26259"/>
    <cellStyle name="Обычный 3 14 42 4 2 3" xfId="26260"/>
    <cellStyle name="Обычный 3 14 42 4 2 3 2" xfId="26261"/>
    <cellStyle name="Обычный 3 14 42 4 2 4" xfId="26262"/>
    <cellStyle name="Обычный 3 14 42 4 3" xfId="26263"/>
    <cellStyle name="Обычный 3 14 42 4 3 2" xfId="26264"/>
    <cellStyle name="Обычный 3 14 42 4 3 2 2" xfId="26265"/>
    <cellStyle name="Обычный 3 14 42 4 3 3" xfId="26266"/>
    <cellStyle name="Обычный 3 14 42 4 4" xfId="26267"/>
    <cellStyle name="Обычный 3 14 42 4 4 2" xfId="26268"/>
    <cellStyle name="Обычный 3 14 42 4 5" xfId="26269"/>
    <cellStyle name="Обычный 3 14 42 5" xfId="26270"/>
    <cellStyle name="Обычный 3 14 42 5 2" xfId="26271"/>
    <cellStyle name="Обычный 3 14 42 5 2 2" xfId="26272"/>
    <cellStyle name="Обычный 3 14 42 5 2 2 2" xfId="26273"/>
    <cellStyle name="Обычный 3 14 42 5 2 3" xfId="26274"/>
    <cellStyle name="Обычный 3 14 42 5 3" xfId="26275"/>
    <cellStyle name="Обычный 3 14 42 5 3 2" xfId="26276"/>
    <cellStyle name="Обычный 3 14 42 5 4" xfId="26277"/>
    <cellStyle name="Обычный 3 14 42 6" xfId="26278"/>
    <cellStyle name="Обычный 3 14 42 6 2" xfId="26279"/>
    <cellStyle name="Обычный 3 14 42 6 2 2" xfId="26280"/>
    <cellStyle name="Обычный 3 14 42 6 3" xfId="26281"/>
    <cellStyle name="Обычный 3 14 42 7" xfId="26282"/>
    <cellStyle name="Обычный 3 14 42 7 2" xfId="26283"/>
    <cellStyle name="Обычный 3 14 42 8" xfId="26284"/>
    <cellStyle name="Обычный 3 14 43" xfId="26285"/>
    <cellStyle name="Обычный 3 14 43 2" xfId="26286"/>
    <cellStyle name="Обычный 3 14 43 2 2" xfId="26287"/>
    <cellStyle name="Обычный 3 14 43 2 2 2" xfId="26288"/>
    <cellStyle name="Обычный 3 14 43 2 2 2 2" xfId="26289"/>
    <cellStyle name="Обычный 3 14 43 2 2 2 2 2" xfId="26290"/>
    <cellStyle name="Обычный 3 14 43 2 2 2 2 2 2" xfId="26291"/>
    <cellStyle name="Обычный 3 14 43 2 2 2 2 3" xfId="26292"/>
    <cellStyle name="Обычный 3 14 43 2 2 2 3" xfId="26293"/>
    <cellStyle name="Обычный 3 14 43 2 2 2 3 2" xfId="26294"/>
    <cellStyle name="Обычный 3 14 43 2 2 2 4" xfId="26295"/>
    <cellStyle name="Обычный 3 14 43 2 2 3" xfId="26296"/>
    <cellStyle name="Обычный 3 14 43 2 2 3 2" xfId="26297"/>
    <cellStyle name="Обычный 3 14 43 2 2 3 2 2" xfId="26298"/>
    <cellStyle name="Обычный 3 14 43 2 2 3 3" xfId="26299"/>
    <cellStyle name="Обычный 3 14 43 2 2 4" xfId="26300"/>
    <cellStyle name="Обычный 3 14 43 2 2 4 2" xfId="26301"/>
    <cellStyle name="Обычный 3 14 43 2 2 5" xfId="26302"/>
    <cellStyle name="Обычный 3 14 43 2 3" xfId="26303"/>
    <cellStyle name="Обычный 3 14 43 2 3 2" xfId="26304"/>
    <cellStyle name="Обычный 3 14 43 2 3 2 2" xfId="26305"/>
    <cellStyle name="Обычный 3 14 43 2 3 2 2 2" xfId="26306"/>
    <cellStyle name="Обычный 3 14 43 2 3 2 2 2 2" xfId="26307"/>
    <cellStyle name="Обычный 3 14 43 2 3 2 2 3" xfId="26308"/>
    <cellStyle name="Обычный 3 14 43 2 3 2 3" xfId="26309"/>
    <cellStyle name="Обычный 3 14 43 2 3 2 3 2" xfId="26310"/>
    <cellStyle name="Обычный 3 14 43 2 3 2 4" xfId="26311"/>
    <cellStyle name="Обычный 3 14 43 2 3 3" xfId="26312"/>
    <cellStyle name="Обычный 3 14 43 2 3 3 2" xfId="26313"/>
    <cellStyle name="Обычный 3 14 43 2 3 3 2 2" xfId="26314"/>
    <cellStyle name="Обычный 3 14 43 2 3 3 3" xfId="26315"/>
    <cellStyle name="Обычный 3 14 43 2 3 4" xfId="26316"/>
    <cellStyle name="Обычный 3 14 43 2 3 4 2" xfId="26317"/>
    <cellStyle name="Обычный 3 14 43 2 3 5" xfId="26318"/>
    <cellStyle name="Обычный 3 14 43 2 4" xfId="26319"/>
    <cellStyle name="Обычный 3 14 43 2 4 2" xfId="26320"/>
    <cellStyle name="Обычный 3 14 43 2 4 2 2" xfId="26321"/>
    <cellStyle name="Обычный 3 14 43 2 4 2 2 2" xfId="26322"/>
    <cellStyle name="Обычный 3 14 43 2 4 2 3" xfId="26323"/>
    <cellStyle name="Обычный 3 14 43 2 4 3" xfId="26324"/>
    <cellStyle name="Обычный 3 14 43 2 4 3 2" xfId="26325"/>
    <cellStyle name="Обычный 3 14 43 2 4 4" xfId="26326"/>
    <cellStyle name="Обычный 3 14 43 2 5" xfId="26327"/>
    <cellStyle name="Обычный 3 14 43 2 5 2" xfId="26328"/>
    <cellStyle name="Обычный 3 14 43 2 5 2 2" xfId="26329"/>
    <cellStyle name="Обычный 3 14 43 2 5 3" xfId="26330"/>
    <cellStyle name="Обычный 3 14 43 2 6" xfId="26331"/>
    <cellStyle name="Обычный 3 14 43 2 6 2" xfId="26332"/>
    <cellStyle name="Обычный 3 14 43 2 7" xfId="26333"/>
    <cellStyle name="Обычный 3 14 43 3" xfId="26334"/>
    <cellStyle name="Обычный 3 14 43 3 2" xfId="26335"/>
    <cellStyle name="Обычный 3 14 43 3 2 2" xfId="26336"/>
    <cellStyle name="Обычный 3 14 43 3 2 2 2" xfId="26337"/>
    <cellStyle name="Обычный 3 14 43 3 2 2 2 2" xfId="26338"/>
    <cellStyle name="Обычный 3 14 43 3 2 2 3" xfId="26339"/>
    <cellStyle name="Обычный 3 14 43 3 2 3" xfId="26340"/>
    <cellStyle name="Обычный 3 14 43 3 2 3 2" xfId="26341"/>
    <cellStyle name="Обычный 3 14 43 3 2 4" xfId="26342"/>
    <cellStyle name="Обычный 3 14 43 3 3" xfId="26343"/>
    <cellStyle name="Обычный 3 14 43 3 3 2" xfId="26344"/>
    <cellStyle name="Обычный 3 14 43 3 3 2 2" xfId="26345"/>
    <cellStyle name="Обычный 3 14 43 3 3 3" xfId="26346"/>
    <cellStyle name="Обычный 3 14 43 3 4" xfId="26347"/>
    <cellStyle name="Обычный 3 14 43 3 4 2" xfId="26348"/>
    <cellStyle name="Обычный 3 14 43 3 5" xfId="26349"/>
    <cellStyle name="Обычный 3 14 43 4" xfId="26350"/>
    <cellStyle name="Обычный 3 14 43 4 2" xfId="26351"/>
    <cellStyle name="Обычный 3 14 43 4 2 2" xfId="26352"/>
    <cellStyle name="Обычный 3 14 43 4 2 2 2" xfId="26353"/>
    <cellStyle name="Обычный 3 14 43 4 2 2 2 2" xfId="26354"/>
    <cellStyle name="Обычный 3 14 43 4 2 2 3" xfId="26355"/>
    <cellStyle name="Обычный 3 14 43 4 2 3" xfId="26356"/>
    <cellStyle name="Обычный 3 14 43 4 2 3 2" xfId="26357"/>
    <cellStyle name="Обычный 3 14 43 4 2 4" xfId="26358"/>
    <cellStyle name="Обычный 3 14 43 4 3" xfId="26359"/>
    <cellStyle name="Обычный 3 14 43 4 3 2" xfId="26360"/>
    <cellStyle name="Обычный 3 14 43 4 3 2 2" xfId="26361"/>
    <cellStyle name="Обычный 3 14 43 4 3 3" xfId="26362"/>
    <cellStyle name="Обычный 3 14 43 4 4" xfId="26363"/>
    <cellStyle name="Обычный 3 14 43 4 4 2" xfId="26364"/>
    <cellStyle name="Обычный 3 14 43 4 5" xfId="26365"/>
    <cellStyle name="Обычный 3 14 43 5" xfId="26366"/>
    <cellStyle name="Обычный 3 14 43 5 2" xfId="26367"/>
    <cellStyle name="Обычный 3 14 43 5 2 2" xfId="26368"/>
    <cellStyle name="Обычный 3 14 43 5 2 2 2" xfId="26369"/>
    <cellStyle name="Обычный 3 14 43 5 2 3" xfId="26370"/>
    <cellStyle name="Обычный 3 14 43 5 3" xfId="26371"/>
    <cellStyle name="Обычный 3 14 43 5 3 2" xfId="26372"/>
    <cellStyle name="Обычный 3 14 43 5 4" xfId="26373"/>
    <cellStyle name="Обычный 3 14 43 6" xfId="26374"/>
    <cellStyle name="Обычный 3 14 43 6 2" xfId="26375"/>
    <cellStyle name="Обычный 3 14 43 6 2 2" xfId="26376"/>
    <cellStyle name="Обычный 3 14 43 6 3" xfId="26377"/>
    <cellStyle name="Обычный 3 14 43 7" xfId="26378"/>
    <cellStyle name="Обычный 3 14 43 7 2" xfId="26379"/>
    <cellStyle name="Обычный 3 14 43 8" xfId="26380"/>
    <cellStyle name="Обычный 3 14 44" xfId="26381"/>
    <cellStyle name="Обычный 3 14 44 2" xfId="26382"/>
    <cellStyle name="Обычный 3 14 44 2 2" xfId="26383"/>
    <cellStyle name="Обычный 3 14 44 2 2 2" xfId="26384"/>
    <cellStyle name="Обычный 3 14 44 2 2 2 2" xfId="26385"/>
    <cellStyle name="Обычный 3 14 44 2 2 2 2 2" xfId="26386"/>
    <cellStyle name="Обычный 3 14 44 2 2 2 2 2 2" xfId="26387"/>
    <cellStyle name="Обычный 3 14 44 2 2 2 2 3" xfId="26388"/>
    <cellStyle name="Обычный 3 14 44 2 2 2 3" xfId="26389"/>
    <cellStyle name="Обычный 3 14 44 2 2 2 3 2" xfId="26390"/>
    <cellStyle name="Обычный 3 14 44 2 2 2 4" xfId="26391"/>
    <cellStyle name="Обычный 3 14 44 2 2 3" xfId="26392"/>
    <cellStyle name="Обычный 3 14 44 2 2 3 2" xfId="26393"/>
    <cellStyle name="Обычный 3 14 44 2 2 3 2 2" xfId="26394"/>
    <cellStyle name="Обычный 3 14 44 2 2 3 3" xfId="26395"/>
    <cellStyle name="Обычный 3 14 44 2 2 4" xfId="26396"/>
    <cellStyle name="Обычный 3 14 44 2 2 4 2" xfId="26397"/>
    <cellStyle name="Обычный 3 14 44 2 2 5" xfId="26398"/>
    <cellStyle name="Обычный 3 14 44 2 3" xfId="26399"/>
    <cellStyle name="Обычный 3 14 44 2 3 2" xfId="26400"/>
    <cellStyle name="Обычный 3 14 44 2 3 2 2" xfId="26401"/>
    <cellStyle name="Обычный 3 14 44 2 3 2 2 2" xfId="26402"/>
    <cellStyle name="Обычный 3 14 44 2 3 2 2 2 2" xfId="26403"/>
    <cellStyle name="Обычный 3 14 44 2 3 2 2 3" xfId="26404"/>
    <cellStyle name="Обычный 3 14 44 2 3 2 3" xfId="26405"/>
    <cellStyle name="Обычный 3 14 44 2 3 2 3 2" xfId="26406"/>
    <cellStyle name="Обычный 3 14 44 2 3 2 4" xfId="26407"/>
    <cellStyle name="Обычный 3 14 44 2 3 3" xfId="26408"/>
    <cellStyle name="Обычный 3 14 44 2 3 3 2" xfId="26409"/>
    <cellStyle name="Обычный 3 14 44 2 3 3 2 2" xfId="26410"/>
    <cellStyle name="Обычный 3 14 44 2 3 3 3" xfId="26411"/>
    <cellStyle name="Обычный 3 14 44 2 3 4" xfId="26412"/>
    <cellStyle name="Обычный 3 14 44 2 3 4 2" xfId="26413"/>
    <cellStyle name="Обычный 3 14 44 2 3 5" xfId="26414"/>
    <cellStyle name="Обычный 3 14 44 2 4" xfId="26415"/>
    <cellStyle name="Обычный 3 14 44 2 4 2" xfId="26416"/>
    <cellStyle name="Обычный 3 14 44 2 4 2 2" xfId="26417"/>
    <cellStyle name="Обычный 3 14 44 2 4 2 2 2" xfId="26418"/>
    <cellStyle name="Обычный 3 14 44 2 4 2 3" xfId="26419"/>
    <cellStyle name="Обычный 3 14 44 2 4 3" xfId="26420"/>
    <cellStyle name="Обычный 3 14 44 2 4 3 2" xfId="26421"/>
    <cellStyle name="Обычный 3 14 44 2 4 4" xfId="26422"/>
    <cellStyle name="Обычный 3 14 44 2 5" xfId="26423"/>
    <cellStyle name="Обычный 3 14 44 2 5 2" xfId="26424"/>
    <cellStyle name="Обычный 3 14 44 2 5 2 2" xfId="26425"/>
    <cellStyle name="Обычный 3 14 44 2 5 3" xfId="26426"/>
    <cellStyle name="Обычный 3 14 44 2 6" xfId="26427"/>
    <cellStyle name="Обычный 3 14 44 2 6 2" xfId="26428"/>
    <cellStyle name="Обычный 3 14 44 2 7" xfId="26429"/>
    <cellStyle name="Обычный 3 14 44 3" xfId="26430"/>
    <cellStyle name="Обычный 3 14 44 3 2" xfId="26431"/>
    <cellStyle name="Обычный 3 14 44 3 2 2" xfId="26432"/>
    <cellStyle name="Обычный 3 14 44 3 2 2 2" xfId="26433"/>
    <cellStyle name="Обычный 3 14 44 3 2 2 2 2" xfId="26434"/>
    <cellStyle name="Обычный 3 14 44 3 2 2 3" xfId="26435"/>
    <cellStyle name="Обычный 3 14 44 3 2 3" xfId="26436"/>
    <cellStyle name="Обычный 3 14 44 3 2 3 2" xfId="26437"/>
    <cellStyle name="Обычный 3 14 44 3 2 4" xfId="26438"/>
    <cellStyle name="Обычный 3 14 44 3 3" xfId="26439"/>
    <cellStyle name="Обычный 3 14 44 3 3 2" xfId="26440"/>
    <cellStyle name="Обычный 3 14 44 3 3 2 2" xfId="26441"/>
    <cellStyle name="Обычный 3 14 44 3 3 3" xfId="26442"/>
    <cellStyle name="Обычный 3 14 44 3 4" xfId="26443"/>
    <cellStyle name="Обычный 3 14 44 3 4 2" xfId="26444"/>
    <cellStyle name="Обычный 3 14 44 3 5" xfId="26445"/>
    <cellStyle name="Обычный 3 14 44 4" xfId="26446"/>
    <cellStyle name="Обычный 3 14 44 4 2" xfId="26447"/>
    <cellStyle name="Обычный 3 14 44 4 2 2" xfId="26448"/>
    <cellStyle name="Обычный 3 14 44 4 2 2 2" xfId="26449"/>
    <cellStyle name="Обычный 3 14 44 4 2 2 2 2" xfId="26450"/>
    <cellStyle name="Обычный 3 14 44 4 2 2 3" xfId="26451"/>
    <cellStyle name="Обычный 3 14 44 4 2 3" xfId="26452"/>
    <cellStyle name="Обычный 3 14 44 4 2 3 2" xfId="26453"/>
    <cellStyle name="Обычный 3 14 44 4 2 4" xfId="26454"/>
    <cellStyle name="Обычный 3 14 44 4 3" xfId="26455"/>
    <cellStyle name="Обычный 3 14 44 4 3 2" xfId="26456"/>
    <cellStyle name="Обычный 3 14 44 4 3 2 2" xfId="26457"/>
    <cellStyle name="Обычный 3 14 44 4 3 3" xfId="26458"/>
    <cellStyle name="Обычный 3 14 44 4 4" xfId="26459"/>
    <cellStyle name="Обычный 3 14 44 4 4 2" xfId="26460"/>
    <cellStyle name="Обычный 3 14 44 4 5" xfId="26461"/>
    <cellStyle name="Обычный 3 14 44 5" xfId="26462"/>
    <cellStyle name="Обычный 3 14 44 5 2" xfId="26463"/>
    <cellStyle name="Обычный 3 14 44 5 2 2" xfId="26464"/>
    <cellStyle name="Обычный 3 14 44 5 2 2 2" xfId="26465"/>
    <cellStyle name="Обычный 3 14 44 5 2 3" xfId="26466"/>
    <cellStyle name="Обычный 3 14 44 5 3" xfId="26467"/>
    <cellStyle name="Обычный 3 14 44 5 3 2" xfId="26468"/>
    <cellStyle name="Обычный 3 14 44 5 4" xfId="26469"/>
    <cellStyle name="Обычный 3 14 44 6" xfId="26470"/>
    <cellStyle name="Обычный 3 14 44 6 2" xfId="26471"/>
    <cellStyle name="Обычный 3 14 44 6 2 2" xfId="26472"/>
    <cellStyle name="Обычный 3 14 44 6 3" xfId="26473"/>
    <cellStyle name="Обычный 3 14 44 7" xfId="26474"/>
    <cellStyle name="Обычный 3 14 44 7 2" xfId="26475"/>
    <cellStyle name="Обычный 3 14 44 8" xfId="26476"/>
    <cellStyle name="Обычный 3 14 45" xfId="26477"/>
    <cellStyle name="Обычный 3 14 45 2" xfId="26478"/>
    <cellStyle name="Обычный 3 14 45 2 2" xfId="26479"/>
    <cellStyle name="Обычный 3 14 45 2 2 2" xfId="26480"/>
    <cellStyle name="Обычный 3 14 45 2 2 2 2" xfId="26481"/>
    <cellStyle name="Обычный 3 14 45 2 2 2 2 2" xfId="26482"/>
    <cellStyle name="Обычный 3 14 45 2 2 2 2 2 2" xfId="26483"/>
    <cellStyle name="Обычный 3 14 45 2 2 2 2 3" xfId="26484"/>
    <cellStyle name="Обычный 3 14 45 2 2 2 3" xfId="26485"/>
    <cellStyle name="Обычный 3 14 45 2 2 2 3 2" xfId="26486"/>
    <cellStyle name="Обычный 3 14 45 2 2 2 4" xfId="26487"/>
    <cellStyle name="Обычный 3 14 45 2 2 3" xfId="26488"/>
    <cellStyle name="Обычный 3 14 45 2 2 3 2" xfId="26489"/>
    <cellStyle name="Обычный 3 14 45 2 2 3 2 2" xfId="26490"/>
    <cellStyle name="Обычный 3 14 45 2 2 3 3" xfId="26491"/>
    <cellStyle name="Обычный 3 14 45 2 2 4" xfId="26492"/>
    <cellStyle name="Обычный 3 14 45 2 2 4 2" xfId="26493"/>
    <cellStyle name="Обычный 3 14 45 2 2 5" xfId="26494"/>
    <cellStyle name="Обычный 3 14 45 2 3" xfId="26495"/>
    <cellStyle name="Обычный 3 14 45 2 3 2" xfId="26496"/>
    <cellStyle name="Обычный 3 14 45 2 3 2 2" xfId="26497"/>
    <cellStyle name="Обычный 3 14 45 2 3 2 2 2" xfId="26498"/>
    <cellStyle name="Обычный 3 14 45 2 3 2 2 2 2" xfId="26499"/>
    <cellStyle name="Обычный 3 14 45 2 3 2 2 3" xfId="26500"/>
    <cellStyle name="Обычный 3 14 45 2 3 2 3" xfId="26501"/>
    <cellStyle name="Обычный 3 14 45 2 3 2 3 2" xfId="26502"/>
    <cellStyle name="Обычный 3 14 45 2 3 2 4" xfId="26503"/>
    <cellStyle name="Обычный 3 14 45 2 3 3" xfId="26504"/>
    <cellStyle name="Обычный 3 14 45 2 3 3 2" xfId="26505"/>
    <cellStyle name="Обычный 3 14 45 2 3 3 2 2" xfId="26506"/>
    <cellStyle name="Обычный 3 14 45 2 3 3 3" xfId="26507"/>
    <cellStyle name="Обычный 3 14 45 2 3 4" xfId="26508"/>
    <cellStyle name="Обычный 3 14 45 2 3 4 2" xfId="26509"/>
    <cellStyle name="Обычный 3 14 45 2 3 5" xfId="26510"/>
    <cellStyle name="Обычный 3 14 45 2 4" xfId="26511"/>
    <cellStyle name="Обычный 3 14 45 2 4 2" xfId="26512"/>
    <cellStyle name="Обычный 3 14 45 2 4 2 2" xfId="26513"/>
    <cellStyle name="Обычный 3 14 45 2 4 2 2 2" xfId="26514"/>
    <cellStyle name="Обычный 3 14 45 2 4 2 3" xfId="26515"/>
    <cellStyle name="Обычный 3 14 45 2 4 3" xfId="26516"/>
    <cellStyle name="Обычный 3 14 45 2 4 3 2" xfId="26517"/>
    <cellStyle name="Обычный 3 14 45 2 4 4" xfId="26518"/>
    <cellStyle name="Обычный 3 14 45 2 5" xfId="26519"/>
    <cellStyle name="Обычный 3 14 45 2 5 2" xfId="26520"/>
    <cellStyle name="Обычный 3 14 45 2 5 2 2" xfId="26521"/>
    <cellStyle name="Обычный 3 14 45 2 5 3" xfId="26522"/>
    <cellStyle name="Обычный 3 14 45 2 6" xfId="26523"/>
    <cellStyle name="Обычный 3 14 45 2 6 2" xfId="26524"/>
    <cellStyle name="Обычный 3 14 45 2 7" xfId="26525"/>
    <cellStyle name="Обычный 3 14 45 3" xfId="26526"/>
    <cellStyle name="Обычный 3 14 45 3 2" xfId="26527"/>
    <cellStyle name="Обычный 3 14 45 3 2 2" xfId="26528"/>
    <cellStyle name="Обычный 3 14 45 3 2 2 2" xfId="26529"/>
    <cellStyle name="Обычный 3 14 45 3 2 2 2 2" xfId="26530"/>
    <cellStyle name="Обычный 3 14 45 3 2 2 3" xfId="26531"/>
    <cellStyle name="Обычный 3 14 45 3 2 3" xfId="26532"/>
    <cellStyle name="Обычный 3 14 45 3 2 3 2" xfId="26533"/>
    <cellStyle name="Обычный 3 14 45 3 2 4" xfId="26534"/>
    <cellStyle name="Обычный 3 14 45 3 3" xfId="26535"/>
    <cellStyle name="Обычный 3 14 45 3 3 2" xfId="26536"/>
    <cellStyle name="Обычный 3 14 45 3 3 2 2" xfId="26537"/>
    <cellStyle name="Обычный 3 14 45 3 3 3" xfId="26538"/>
    <cellStyle name="Обычный 3 14 45 3 4" xfId="26539"/>
    <cellStyle name="Обычный 3 14 45 3 4 2" xfId="26540"/>
    <cellStyle name="Обычный 3 14 45 3 5" xfId="26541"/>
    <cellStyle name="Обычный 3 14 45 4" xfId="26542"/>
    <cellStyle name="Обычный 3 14 45 4 2" xfId="26543"/>
    <cellStyle name="Обычный 3 14 45 4 2 2" xfId="26544"/>
    <cellStyle name="Обычный 3 14 45 4 2 2 2" xfId="26545"/>
    <cellStyle name="Обычный 3 14 45 4 2 2 2 2" xfId="26546"/>
    <cellStyle name="Обычный 3 14 45 4 2 2 3" xfId="26547"/>
    <cellStyle name="Обычный 3 14 45 4 2 3" xfId="26548"/>
    <cellStyle name="Обычный 3 14 45 4 2 3 2" xfId="26549"/>
    <cellStyle name="Обычный 3 14 45 4 2 4" xfId="26550"/>
    <cellStyle name="Обычный 3 14 45 4 3" xfId="26551"/>
    <cellStyle name="Обычный 3 14 45 4 3 2" xfId="26552"/>
    <cellStyle name="Обычный 3 14 45 4 3 2 2" xfId="26553"/>
    <cellStyle name="Обычный 3 14 45 4 3 3" xfId="26554"/>
    <cellStyle name="Обычный 3 14 45 4 4" xfId="26555"/>
    <cellStyle name="Обычный 3 14 45 4 4 2" xfId="26556"/>
    <cellStyle name="Обычный 3 14 45 4 5" xfId="26557"/>
    <cellStyle name="Обычный 3 14 45 5" xfId="26558"/>
    <cellStyle name="Обычный 3 14 45 5 2" xfId="26559"/>
    <cellStyle name="Обычный 3 14 45 5 2 2" xfId="26560"/>
    <cellStyle name="Обычный 3 14 45 5 2 2 2" xfId="26561"/>
    <cellStyle name="Обычный 3 14 45 5 2 3" xfId="26562"/>
    <cellStyle name="Обычный 3 14 45 5 3" xfId="26563"/>
    <cellStyle name="Обычный 3 14 45 5 3 2" xfId="26564"/>
    <cellStyle name="Обычный 3 14 45 5 4" xfId="26565"/>
    <cellStyle name="Обычный 3 14 45 6" xfId="26566"/>
    <cellStyle name="Обычный 3 14 45 6 2" xfId="26567"/>
    <cellStyle name="Обычный 3 14 45 6 2 2" xfId="26568"/>
    <cellStyle name="Обычный 3 14 45 6 3" xfId="26569"/>
    <cellStyle name="Обычный 3 14 45 7" xfId="26570"/>
    <cellStyle name="Обычный 3 14 45 7 2" xfId="26571"/>
    <cellStyle name="Обычный 3 14 45 8" xfId="26572"/>
    <cellStyle name="Обычный 3 14 46" xfId="26573"/>
    <cellStyle name="Обычный 3 14 46 2" xfId="26574"/>
    <cellStyle name="Обычный 3 14 46 2 2" xfId="26575"/>
    <cellStyle name="Обычный 3 14 46 2 2 2" xfId="26576"/>
    <cellStyle name="Обычный 3 14 46 2 2 2 2" xfId="26577"/>
    <cellStyle name="Обычный 3 14 46 2 2 2 2 2" xfId="26578"/>
    <cellStyle name="Обычный 3 14 46 2 2 2 2 2 2" xfId="26579"/>
    <cellStyle name="Обычный 3 14 46 2 2 2 2 3" xfId="26580"/>
    <cellStyle name="Обычный 3 14 46 2 2 2 3" xfId="26581"/>
    <cellStyle name="Обычный 3 14 46 2 2 2 3 2" xfId="26582"/>
    <cellStyle name="Обычный 3 14 46 2 2 2 4" xfId="26583"/>
    <cellStyle name="Обычный 3 14 46 2 2 3" xfId="26584"/>
    <cellStyle name="Обычный 3 14 46 2 2 3 2" xfId="26585"/>
    <cellStyle name="Обычный 3 14 46 2 2 3 2 2" xfId="26586"/>
    <cellStyle name="Обычный 3 14 46 2 2 3 3" xfId="26587"/>
    <cellStyle name="Обычный 3 14 46 2 2 4" xfId="26588"/>
    <cellStyle name="Обычный 3 14 46 2 2 4 2" xfId="26589"/>
    <cellStyle name="Обычный 3 14 46 2 2 5" xfId="26590"/>
    <cellStyle name="Обычный 3 14 46 2 3" xfId="26591"/>
    <cellStyle name="Обычный 3 14 46 2 3 2" xfId="26592"/>
    <cellStyle name="Обычный 3 14 46 2 3 2 2" xfId="26593"/>
    <cellStyle name="Обычный 3 14 46 2 3 2 2 2" xfId="26594"/>
    <cellStyle name="Обычный 3 14 46 2 3 2 2 2 2" xfId="26595"/>
    <cellStyle name="Обычный 3 14 46 2 3 2 2 3" xfId="26596"/>
    <cellStyle name="Обычный 3 14 46 2 3 2 3" xfId="26597"/>
    <cellStyle name="Обычный 3 14 46 2 3 2 3 2" xfId="26598"/>
    <cellStyle name="Обычный 3 14 46 2 3 2 4" xfId="26599"/>
    <cellStyle name="Обычный 3 14 46 2 3 3" xfId="26600"/>
    <cellStyle name="Обычный 3 14 46 2 3 3 2" xfId="26601"/>
    <cellStyle name="Обычный 3 14 46 2 3 3 2 2" xfId="26602"/>
    <cellStyle name="Обычный 3 14 46 2 3 3 3" xfId="26603"/>
    <cellStyle name="Обычный 3 14 46 2 3 4" xfId="26604"/>
    <cellStyle name="Обычный 3 14 46 2 3 4 2" xfId="26605"/>
    <cellStyle name="Обычный 3 14 46 2 3 5" xfId="26606"/>
    <cellStyle name="Обычный 3 14 46 2 4" xfId="26607"/>
    <cellStyle name="Обычный 3 14 46 2 4 2" xfId="26608"/>
    <cellStyle name="Обычный 3 14 46 2 4 2 2" xfId="26609"/>
    <cellStyle name="Обычный 3 14 46 2 4 2 2 2" xfId="26610"/>
    <cellStyle name="Обычный 3 14 46 2 4 2 3" xfId="26611"/>
    <cellStyle name="Обычный 3 14 46 2 4 3" xfId="26612"/>
    <cellStyle name="Обычный 3 14 46 2 4 3 2" xfId="26613"/>
    <cellStyle name="Обычный 3 14 46 2 4 4" xfId="26614"/>
    <cellStyle name="Обычный 3 14 46 2 5" xfId="26615"/>
    <cellStyle name="Обычный 3 14 46 2 5 2" xfId="26616"/>
    <cellStyle name="Обычный 3 14 46 2 5 2 2" xfId="26617"/>
    <cellStyle name="Обычный 3 14 46 2 5 3" xfId="26618"/>
    <cellStyle name="Обычный 3 14 46 2 6" xfId="26619"/>
    <cellStyle name="Обычный 3 14 46 2 6 2" xfId="26620"/>
    <cellStyle name="Обычный 3 14 46 2 7" xfId="26621"/>
    <cellStyle name="Обычный 3 14 46 3" xfId="26622"/>
    <cellStyle name="Обычный 3 14 46 3 2" xfId="26623"/>
    <cellStyle name="Обычный 3 14 46 3 2 2" xfId="26624"/>
    <cellStyle name="Обычный 3 14 46 3 2 2 2" xfId="26625"/>
    <cellStyle name="Обычный 3 14 46 3 2 2 2 2" xfId="26626"/>
    <cellStyle name="Обычный 3 14 46 3 2 2 3" xfId="26627"/>
    <cellStyle name="Обычный 3 14 46 3 2 3" xfId="26628"/>
    <cellStyle name="Обычный 3 14 46 3 2 3 2" xfId="26629"/>
    <cellStyle name="Обычный 3 14 46 3 2 4" xfId="26630"/>
    <cellStyle name="Обычный 3 14 46 3 3" xfId="26631"/>
    <cellStyle name="Обычный 3 14 46 3 3 2" xfId="26632"/>
    <cellStyle name="Обычный 3 14 46 3 3 2 2" xfId="26633"/>
    <cellStyle name="Обычный 3 14 46 3 3 3" xfId="26634"/>
    <cellStyle name="Обычный 3 14 46 3 4" xfId="26635"/>
    <cellStyle name="Обычный 3 14 46 3 4 2" xfId="26636"/>
    <cellStyle name="Обычный 3 14 46 3 5" xfId="26637"/>
    <cellStyle name="Обычный 3 14 46 4" xfId="26638"/>
    <cellStyle name="Обычный 3 14 46 4 2" xfId="26639"/>
    <cellStyle name="Обычный 3 14 46 4 2 2" xfId="26640"/>
    <cellStyle name="Обычный 3 14 46 4 2 2 2" xfId="26641"/>
    <cellStyle name="Обычный 3 14 46 4 2 2 2 2" xfId="26642"/>
    <cellStyle name="Обычный 3 14 46 4 2 2 3" xfId="26643"/>
    <cellStyle name="Обычный 3 14 46 4 2 3" xfId="26644"/>
    <cellStyle name="Обычный 3 14 46 4 2 3 2" xfId="26645"/>
    <cellStyle name="Обычный 3 14 46 4 2 4" xfId="26646"/>
    <cellStyle name="Обычный 3 14 46 4 3" xfId="26647"/>
    <cellStyle name="Обычный 3 14 46 4 3 2" xfId="26648"/>
    <cellStyle name="Обычный 3 14 46 4 3 2 2" xfId="26649"/>
    <cellStyle name="Обычный 3 14 46 4 3 3" xfId="26650"/>
    <cellStyle name="Обычный 3 14 46 4 4" xfId="26651"/>
    <cellStyle name="Обычный 3 14 46 4 4 2" xfId="26652"/>
    <cellStyle name="Обычный 3 14 46 4 5" xfId="26653"/>
    <cellStyle name="Обычный 3 14 46 5" xfId="26654"/>
    <cellStyle name="Обычный 3 14 46 5 2" xfId="26655"/>
    <cellStyle name="Обычный 3 14 46 5 2 2" xfId="26656"/>
    <cellStyle name="Обычный 3 14 46 5 2 2 2" xfId="26657"/>
    <cellStyle name="Обычный 3 14 46 5 2 3" xfId="26658"/>
    <cellStyle name="Обычный 3 14 46 5 3" xfId="26659"/>
    <cellStyle name="Обычный 3 14 46 5 3 2" xfId="26660"/>
    <cellStyle name="Обычный 3 14 46 5 4" xfId="26661"/>
    <cellStyle name="Обычный 3 14 46 6" xfId="26662"/>
    <cellStyle name="Обычный 3 14 46 6 2" xfId="26663"/>
    <cellStyle name="Обычный 3 14 46 6 2 2" xfId="26664"/>
    <cellStyle name="Обычный 3 14 46 6 3" xfId="26665"/>
    <cellStyle name="Обычный 3 14 46 7" xfId="26666"/>
    <cellStyle name="Обычный 3 14 46 7 2" xfId="26667"/>
    <cellStyle name="Обычный 3 14 46 8" xfId="26668"/>
    <cellStyle name="Обычный 3 14 47" xfId="26669"/>
    <cellStyle name="Обычный 3 14 47 2" xfId="26670"/>
    <cellStyle name="Обычный 3 14 47 2 2" xfId="26671"/>
    <cellStyle name="Обычный 3 14 47 2 2 2" xfId="26672"/>
    <cellStyle name="Обычный 3 14 47 2 2 2 2" xfId="26673"/>
    <cellStyle name="Обычный 3 14 47 2 2 2 2 2" xfId="26674"/>
    <cellStyle name="Обычный 3 14 47 2 2 2 2 2 2" xfId="26675"/>
    <cellStyle name="Обычный 3 14 47 2 2 2 2 3" xfId="26676"/>
    <cellStyle name="Обычный 3 14 47 2 2 2 3" xfId="26677"/>
    <cellStyle name="Обычный 3 14 47 2 2 2 3 2" xfId="26678"/>
    <cellStyle name="Обычный 3 14 47 2 2 2 4" xfId="26679"/>
    <cellStyle name="Обычный 3 14 47 2 2 3" xfId="26680"/>
    <cellStyle name="Обычный 3 14 47 2 2 3 2" xfId="26681"/>
    <cellStyle name="Обычный 3 14 47 2 2 3 2 2" xfId="26682"/>
    <cellStyle name="Обычный 3 14 47 2 2 3 3" xfId="26683"/>
    <cellStyle name="Обычный 3 14 47 2 2 4" xfId="26684"/>
    <cellStyle name="Обычный 3 14 47 2 2 4 2" xfId="26685"/>
    <cellStyle name="Обычный 3 14 47 2 2 5" xfId="26686"/>
    <cellStyle name="Обычный 3 14 47 2 3" xfId="26687"/>
    <cellStyle name="Обычный 3 14 47 2 3 2" xfId="26688"/>
    <cellStyle name="Обычный 3 14 47 2 3 2 2" xfId="26689"/>
    <cellStyle name="Обычный 3 14 47 2 3 2 2 2" xfId="26690"/>
    <cellStyle name="Обычный 3 14 47 2 3 2 2 2 2" xfId="26691"/>
    <cellStyle name="Обычный 3 14 47 2 3 2 2 3" xfId="26692"/>
    <cellStyle name="Обычный 3 14 47 2 3 2 3" xfId="26693"/>
    <cellStyle name="Обычный 3 14 47 2 3 2 3 2" xfId="26694"/>
    <cellStyle name="Обычный 3 14 47 2 3 2 4" xfId="26695"/>
    <cellStyle name="Обычный 3 14 47 2 3 3" xfId="26696"/>
    <cellStyle name="Обычный 3 14 47 2 3 3 2" xfId="26697"/>
    <cellStyle name="Обычный 3 14 47 2 3 3 2 2" xfId="26698"/>
    <cellStyle name="Обычный 3 14 47 2 3 3 3" xfId="26699"/>
    <cellStyle name="Обычный 3 14 47 2 3 4" xfId="26700"/>
    <cellStyle name="Обычный 3 14 47 2 3 4 2" xfId="26701"/>
    <cellStyle name="Обычный 3 14 47 2 3 5" xfId="26702"/>
    <cellStyle name="Обычный 3 14 47 2 4" xfId="26703"/>
    <cellStyle name="Обычный 3 14 47 2 4 2" xfId="26704"/>
    <cellStyle name="Обычный 3 14 47 2 4 2 2" xfId="26705"/>
    <cellStyle name="Обычный 3 14 47 2 4 2 2 2" xfId="26706"/>
    <cellStyle name="Обычный 3 14 47 2 4 2 3" xfId="26707"/>
    <cellStyle name="Обычный 3 14 47 2 4 3" xfId="26708"/>
    <cellStyle name="Обычный 3 14 47 2 4 3 2" xfId="26709"/>
    <cellStyle name="Обычный 3 14 47 2 4 4" xfId="26710"/>
    <cellStyle name="Обычный 3 14 47 2 5" xfId="26711"/>
    <cellStyle name="Обычный 3 14 47 2 5 2" xfId="26712"/>
    <cellStyle name="Обычный 3 14 47 2 5 2 2" xfId="26713"/>
    <cellStyle name="Обычный 3 14 47 2 5 3" xfId="26714"/>
    <cellStyle name="Обычный 3 14 47 2 6" xfId="26715"/>
    <cellStyle name="Обычный 3 14 47 2 6 2" xfId="26716"/>
    <cellStyle name="Обычный 3 14 47 2 7" xfId="26717"/>
    <cellStyle name="Обычный 3 14 47 3" xfId="26718"/>
    <cellStyle name="Обычный 3 14 47 3 2" xfId="26719"/>
    <cellStyle name="Обычный 3 14 47 3 2 2" xfId="26720"/>
    <cellStyle name="Обычный 3 14 47 3 2 2 2" xfId="26721"/>
    <cellStyle name="Обычный 3 14 47 3 2 2 2 2" xfId="26722"/>
    <cellStyle name="Обычный 3 14 47 3 2 2 3" xfId="26723"/>
    <cellStyle name="Обычный 3 14 47 3 2 3" xfId="26724"/>
    <cellStyle name="Обычный 3 14 47 3 2 3 2" xfId="26725"/>
    <cellStyle name="Обычный 3 14 47 3 2 4" xfId="26726"/>
    <cellStyle name="Обычный 3 14 47 3 3" xfId="26727"/>
    <cellStyle name="Обычный 3 14 47 3 3 2" xfId="26728"/>
    <cellStyle name="Обычный 3 14 47 3 3 2 2" xfId="26729"/>
    <cellStyle name="Обычный 3 14 47 3 3 3" xfId="26730"/>
    <cellStyle name="Обычный 3 14 47 3 4" xfId="26731"/>
    <cellStyle name="Обычный 3 14 47 3 4 2" xfId="26732"/>
    <cellStyle name="Обычный 3 14 47 3 5" xfId="26733"/>
    <cellStyle name="Обычный 3 14 47 4" xfId="26734"/>
    <cellStyle name="Обычный 3 14 47 4 2" xfId="26735"/>
    <cellStyle name="Обычный 3 14 47 4 2 2" xfId="26736"/>
    <cellStyle name="Обычный 3 14 47 4 2 2 2" xfId="26737"/>
    <cellStyle name="Обычный 3 14 47 4 2 2 2 2" xfId="26738"/>
    <cellStyle name="Обычный 3 14 47 4 2 2 3" xfId="26739"/>
    <cellStyle name="Обычный 3 14 47 4 2 3" xfId="26740"/>
    <cellStyle name="Обычный 3 14 47 4 2 3 2" xfId="26741"/>
    <cellStyle name="Обычный 3 14 47 4 2 4" xfId="26742"/>
    <cellStyle name="Обычный 3 14 47 4 3" xfId="26743"/>
    <cellStyle name="Обычный 3 14 47 4 3 2" xfId="26744"/>
    <cellStyle name="Обычный 3 14 47 4 3 2 2" xfId="26745"/>
    <cellStyle name="Обычный 3 14 47 4 3 3" xfId="26746"/>
    <cellStyle name="Обычный 3 14 47 4 4" xfId="26747"/>
    <cellStyle name="Обычный 3 14 47 4 4 2" xfId="26748"/>
    <cellStyle name="Обычный 3 14 47 4 5" xfId="26749"/>
    <cellStyle name="Обычный 3 14 47 5" xfId="26750"/>
    <cellStyle name="Обычный 3 14 47 5 2" xfId="26751"/>
    <cellStyle name="Обычный 3 14 47 5 2 2" xfId="26752"/>
    <cellStyle name="Обычный 3 14 47 5 2 2 2" xfId="26753"/>
    <cellStyle name="Обычный 3 14 47 5 2 3" xfId="26754"/>
    <cellStyle name="Обычный 3 14 47 5 3" xfId="26755"/>
    <cellStyle name="Обычный 3 14 47 5 3 2" xfId="26756"/>
    <cellStyle name="Обычный 3 14 47 5 4" xfId="26757"/>
    <cellStyle name="Обычный 3 14 47 6" xfId="26758"/>
    <cellStyle name="Обычный 3 14 47 6 2" xfId="26759"/>
    <cellStyle name="Обычный 3 14 47 6 2 2" xfId="26760"/>
    <cellStyle name="Обычный 3 14 47 6 3" xfId="26761"/>
    <cellStyle name="Обычный 3 14 47 7" xfId="26762"/>
    <cellStyle name="Обычный 3 14 47 7 2" xfId="26763"/>
    <cellStyle name="Обычный 3 14 47 8" xfId="26764"/>
    <cellStyle name="Обычный 3 14 48" xfId="26765"/>
    <cellStyle name="Обычный 3 14 48 2" xfId="26766"/>
    <cellStyle name="Обычный 3 14 48 2 2" xfId="26767"/>
    <cellStyle name="Обычный 3 14 48 2 2 2" xfId="26768"/>
    <cellStyle name="Обычный 3 14 48 2 2 2 2" xfId="26769"/>
    <cellStyle name="Обычный 3 14 48 2 2 2 2 2" xfId="26770"/>
    <cellStyle name="Обычный 3 14 48 2 2 2 3" xfId="26771"/>
    <cellStyle name="Обычный 3 14 48 2 2 3" xfId="26772"/>
    <cellStyle name="Обычный 3 14 48 2 2 3 2" xfId="26773"/>
    <cellStyle name="Обычный 3 14 48 2 2 4" xfId="26774"/>
    <cellStyle name="Обычный 3 14 48 2 3" xfId="26775"/>
    <cellStyle name="Обычный 3 14 48 2 3 2" xfId="26776"/>
    <cellStyle name="Обычный 3 14 48 2 3 2 2" xfId="26777"/>
    <cellStyle name="Обычный 3 14 48 2 3 3" xfId="26778"/>
    <cellStyle name="Обычный 3 14 48 2 4" xfId="26779"/>
    <cellStyle name="Обычный 3 14 48 2 4 2" xfId="26780"/>
    <cellStyle name="Обычный 3 14 48 2 5" xfId="26781"/>
    <cellStyle name="Обычный 3 14 48 3" xfId="26782"/>
    <cellStyle name="Обычный 3 14 48 3 2" xfId="26783"/>
    <cellStyle name="Обычный 3 14 48 3 2 2" xfId="26784"/>
    <cellStyle name="Обычный 3 14 48 3 2 2 2" xfId="26785"/>
    <cellStyle name="Обычный 3 14 48 3 2 2 2 2" xfId="26786"/>
    <cellStyle name="Обычный 3 14 48 3 2 2 3" xfId="26787"/>
    <cellStyle name="Обычный 3 14 48 3 2 3" xfId="26788"/>
    <cellStyle name="Обычный 3 14 48 3 2 3 2" xfId="26789"/>
    <cellStyle name="Обычный 3 14 48 3 2 4" xfId="26790"/>
    <cellStyle name="Обычный 3 14 48 3 3" xfId="26791"/>
    <cellStyle name="Обычный 3 14 48 3 3 2" xfId="26792"/>
    <cellStyle name="Обычный 3 14 48 3 3 2 2" xfId="26793"/>
    <cellStyle name="Обычный 3 14 48 3 3 3" xfId="26794"/>
    <cellStyle name="Обычный 3 14 48 3 4" xfId="26795"/>
    <cellStyle name="Обычный 3 14 48 3 4 2" xfId="26796"/>
    <cellStyle name="Обычный 3 14 48 3 5" xfId="26797"/>
    <cellStyle name="Обычный 3 14 48 4" xfId="26798"/>
    <cellStyle name="Обычный 3 14 48 4 2" xfId="26799"/>
    <cellStyle name="Обычный 3 14 48 4 2 2" xfId="26800"/>
    <cellStyle name="Обычный 3 14 48 4 2 2 2" xfId="26801"/>
    <cellStyle name="Обычный 3 14 48 4 2 3" xfId="26802"/>
    <cellStyle name="Обычный 3 14 48 4 3" xfId="26803"/>
    <cellStyle name="Обычный 3 14 48 4 3 2" xfId="26804"/>
    <cellStyle name="Обычный 3 14 48 4 4" xfId="26805"/>
    <cellStyle name="Обычный 3 14 48 5" xfId="26806"/>
    <cellStyle name="Обычный 3 14 48 5 2" xfId="26807"/>
    <cellStyle name="Обычный 3 14 48 5 2 2" xfId="26808"/>
    <cellStyle name="Обычный 3 14 48 5 3" xfId="26809"/>
    <cellStyle name="Обычный 3 14 48 6" xfId="26810"/>
    <cellStyle name="Обычный 3 14 48 6 2" xfId="26811"/>
    <cellStyle name="Обычный 3 14 48 7" xfId="26812"/>
    <cellStyle name="Обычный 3 14 49" xfId="26813"/>
    <cellStyle name="Обычный 3 14 49 2" xfId="26814"/>
    <cellStyle name="Обычный 3 14 49 2 2" xfId="26815"/>
    <cellStyle name="Обычный 3 14 49 2 2 2" xfId="26816"/>
    <cellStyle name="Обычный 3 14 49 2 2 2 2" xfId="26817"/>
    <cellStyle name="Обычный 3 14 49 2 2 3" xfId="26818"/>
    <cellStyle name="Обычный 3 14 49 2 3" xfId="26819"/>
    <cellStyle name="Обычный 3 14 49 2 3 2" xfId="26820"/>
    <cellStyle name="Обычный 3 14 49 2 4" xfId="26821"/>
    <cellStyle name="Обычный 3 14 49 3" xfId="26822"/>
    <cellStyle name="Обычный 3 14 49 3 2" xfId="26823"/>
    <cellStyle name="Обычный 3 14 49 3 2 2" xfId="26824"/>
    <cellStyle name="Обычный 3 14 49 3 3" xfId="26825"/>
    <cellStyle name="Обычный 3 14 49 4" xfId="26826"/>
    <cellStyle name="Обычный 3 14 49 4 2" xfId="26827"/>
    <cellStyle name="Обычный 3 14 49 5" xfId="26828"/>
    <cellStyle name="Обычный 3 14 5" xfId="26829"/>
    <cellStyle name="Обычный 3 14 5 2" xfId="26830"/>
    <cellStyle name="Обычный 3 14 5 2 2" xfId="26831"/>
    <cellStyle name="Обычный 3 14 5 2 2 2" xfId="26832"/>
    <cellStyle name="Обычный 3 14 5 2 2 2 2" xfId="26833"/>
    <cellStyle name="Обычный 3 14 5 2 2 2 2 2" xfId="26834"/>
    <cellStyle name="Обычный 3 14 5 2 2 2 2 2 2" xfId="26835"/>
    <cellStyle name="Обычный 3 14 5 2 2 2 2 3" xfId="26836"/>
    <cellStyle name="Обычный 3 14 5 2 2 2 3" xfId="26837"/>
    <cellStyle name="Обычный 3 14 5 2 2 2 3 2" xfId="26838"/>
    <cellStyle name="Обычный 3 14 5 2 2 2 4" xfId="26839"/>
    <cellStyle name="Обычный 3 14 5 2 2 3" xfId="26840"/>
    <cellStyle name="Обычный 3 14 5 2 2 3 2" xfId="26841"/>
    <cellStyle name="Обычный 3 14 5 2 2 3 2 2" xfId="26842"/>
    <cellStyle name="Обычный 3 14 5 2 2 3 3" xfId="26843"/>
    <cellStyle name="Обычный 3 14 5 2 2 4" xfId="26844"/>
    <cellStyle name="Обычный 3 14 5 2 2 4 2" xfId="26845"/>
    <cellStyle name="Обычный 3 14 5 2 2 5" xfId="26846"/>
    <cellStyle name="Обычный 3 14 5 2 3" xfId="26847"/>
    <cellStyle name="Обычный 3 14 5 2 3 2" xfId="26848"/>
    <cellStyle name="Обычный 3 14 5 2 3 2 2" xfId="26849"/>
    <cellStyle name="Обычный 3 14 5 2 3 2 2 2" xfId="26850"/>
    <cellStyle name="Обычный 3 14 5 2 3 2 2 2 2" xfId="26851"/>
    <cellStyle name="Обычный 3 14 5 2 3 2 2 3" xfId="26852"/>
    <cellStyle name="Обычный 3 14 5 2 3 2 3" xfId="26853"/>
    <cellStyle name="Обычный 3 14 5 2 3 2 3 2" xfId="26854"/>
    <cellStyle name="Обычный 3 14 5 2 3 2 4" xfId="26855"/>
    <cellStyle name="Обычный 3 14 5 2 3 3" xfId="26856"/>
    <cellStyle name="Обычный 3 14 5 2 3 3 2" xfId="26857"/>
    <cellStyle name="Обычный 3 14 5 2 3 3 2 2" xfId="26858"/>
    <cellStyle name="Обычный 3 14 5 2 3 3 3" xfId="26859"/>
    <cellStyle name="Обычный 3 14 5 2 3 4" xfId="26860"/>
    <cellStyle name="Обычный 3 14 5 2 3 4 2" xfId="26861"/>
    <cellStyle name="Обычный 3 14 5 2 3 5" xfId="26862"/>
    <cellStyle name="Обычный 3 14 5 2 4" xfId="26863"/>
    <cellStyle name="Обычный 3 14 5 2 4 2" xfId="26864"/>
    <cellStyle name="Обычный 3 14 5 2 4 2 2" xfId="26865"/>
    <cellStyle name="Обычный 3 14 5 2 4 2 2 2" xfId="26866"/>
    <cellStyle name="Обычный 3 14 5 2 4 2 3" xfId="26867"/>
    <cellStyle name="Обычный 3 14 5 2 4 3" xfId="26868"/>
    <cellStyle name="Обычный 3 14 5 2 4 3 2" xfId="26869"/>
    <cellStyle name="Обычный 3 14 5 2 4 4" xfId="26870"/>
    <cellStyle name="Обычный 3 14 5 2 5" xfId="26871"/>
    <cellStyle name="Обычный 3 14 5 2 5 2" xfId="26872"/>
    <cellStyle name="Обычный 3 14 5 2 5 2 2" xfId="26873"/>
    <cellStyle name="Обычный 3 14 5 2 5 3" xfId="26874"/>
    <cellStyle name="Обычный 3 14 5 2 6" xfId="26875"/>
    <cellStyle name="Обычный 3 14 5 2 6 2" xfId="26876"/>
    <cellStyle name="Обычный 3 14 5 2 7" xfId="26877"/>
    <cellStyle name="Обычный 3 14 5 3" xfId="26878"/>
    <cellStyle name="Обычный 3 14 5 3 2" xfId="26879"/>
    <cellStyle name="Обычный 3 14 5 3 2 2" xfId="26880"/>
    <cellStyle name="Обычный 3 14 5 3 2 2 2" xfId="26881"/>
    <cellStyle name="Обычный 3 14 5 3 2 2 2 2" xfId="26882"/>
    <cellStyle name="Обычный 3 14 5 3 2 2 3" xfId="26883"/>
    <cellStyle name="Обычный 3 14 5 3 2 3" xfId="26884"/>
    <cellStyle name="Обычный 3 14 5 3 2 3 2" xfId="26885"/>
    <cellStyle name="Обычный 3 14 5 3 2 4" xfId="26886"/>
    <cellStyle name="Обычный 3 14 5 3 3" xfId="26887"/>
    <cellStyle name="Обычный 3 14 5 3 3 2" xfId="26888"/>
    <cellStyle name="Обычный 3 14 5 3 3 2 2" xfId="26889"/>
    <cellStyle name="Обычный 3 14 5 3 3 3" xfId="26890"/>
    <cellStyle name="Обычный 3 14 5 3 4" xfId="26891"/>
    <cellStyle name="Обычный 3 14 5 3 4 2" xfId="26892"/>
    <cellStyle name="Обычный 3 14 5 3 5" xfId="26893"/>
    <cellStyle name="Обычный 3 14 5 4" xfId="26894"/>
    <cellStyle name="Обычный 3 14 5 4 2" xfId="26895"/>
    <cellStyle name="Обычный 3 14 5 4 2 2" xfId="26896"/>
    <cellStyle name="Обычный 3 14 5 4 2 2 2" xfId="26897"/>
    <cellStyle name="Обычный 3 14 5 4 2 2 2 2" xfId="26898"/>
    <cellStyle name="Обычный 3 14 5 4 2 2 3" xfId="26899"/>
    <cellStyle name="Обычный 3 14 5 4 2 3" xfId="26900"/>
    <cellStyle name="Обычный 3 14 5 4 2 3 2" xfId="26901"/>
    <cellStyle name="Обычный 3 14 5 4 2 4" xfId="26902"/>
    <cellStyle name="Обычный 3 14 5 4 3" xfId="26903"/>
    <cellStyle name="Обычный 3 14 5 4 3 2" xfId="26904"/>
    <cellStyle name="Обычный 3 14 5 4 3 2 2" xfId="26905"/>
    <cellStyle name="Обычный 3 14 5 4 3 3" xfId="26906"/>
    <cellStyle name="Обычный 3 14 5 4 4" xfId="26907"/>
    <cellStyle name="Обычный 3 14 5 4 4 2" xfId="26908"/>
    <cellStyle name="Обычный 3 14 5 4 5" xfId="26909"/>
    <cellStyle name="Обычный 3 14 5 5" xfId="26910"/>
    <cellStyle name="Обычный 3 14 5 5 2" xfId="26911"/>
    <cellStyle name="Обычный 3 14 5 5 2 2" xfId="26912"/>
    <cellStyle name="Обычный 3 14 5 5 2 2 2" xfId="26913"/>
    <cellStyle name="Обычный 3 14 5 5 2 3" xfId="26914"/>
    <cellStyle name="Обычный 3 14 5 5 3" xfId="26915"/>
    <cellStyle name="Обычный 3 14 5 5 3 2" xfId="26916"/>
    <cellStyle name="Обычный 3 14 5 5 4" xfId="26917"/>
    <cellStyle name="Обычный 3 14 5 6" xfId="26918"/>
    <cellStyle name="Обычный 3 14 5 6 2" xfId="26919"/>
    <cellStyle name="Обычный 3 14 5 6 2 2" xfId="26920"/>
    <cellStyle name="Обычный 3 14 5 6 3" xfId="26921"/>
    <cellStyle name="Обычный 3 14 5 7" xfId="26922"/>
    <cellStyle name="Обычный 3 14 5 7 2" xfId="26923"/>
    <cellStyle name="Обычный 3 14 5 8" xfId="26924"/>
    <cellStyle name="Обычный 3 14 50" xfId="26925"/>
    <cellStyle name="Обычный 3 14 50 2" xfId="26926"/>
    <cellStyle name="Обычный 3 14 50 2 2" xfId="26927"/>
    <cellStyle name="Обычный 3 14 50 2 2 2" xfId="26928"/>
    <cellStyle name="Обычный 3 14 50 2 2 2 2" xfId="26929"/>
    <cellStyle name="Обычный 3 14 50 2 2 3" xfId="26930"/>
    <cellStyle name="Обычный 3 14 50 2 3" xfId="26931"/>
    <cellStyle name="Обычный 3 14 50 2 3 2" xfId="26932"/>
    <cellStyle name="Обычный 3 14 50 2 4" xfId="26933"/>
    <cellStyle name="Обычный 3 14 50 3" xfId="26934"/>
    <cellStyle name="Обычный 3 14 50 3 2" xfId="26935"/>
    <cellStyle name="Обычный 3 14 50 3 2 2" xfId="26936"/>
    <cellStyle name="Обычный 3 14 50 3 3" xfId="26937"/>
    <cellStyle name="Обычный 3 14 50 4" xfId="26938"/>
    <cellStyle name="Обычный 3 14 50 4 2" xfId="26939"/>
    <cellStyle name="Обычный 3 14 50 5" xfId="26940"/>
    <cellStyle name="Обычный 3 14 51" xfId="26941"/>
    <cellStyle name="Обычный 3 14 51 2" xfId="26942"/>
    <cellStyle name="Обычный 3 14 51 2 2" xfId="26943"/>
    <cellStyle name="Обычный 3 14 51 2 2 2" xfId="26944"/>
    <cellStyle name="Обычный 3 14 51 2 3" xfId="26945"/>
    <cellStyle name="Обычный 3 14 51 3" xfId="26946"/>
    <cellStyle name="Обычный 3 14 51 3 2" xfId="26947"/>
    <cellStyle name="Обычный 3 14 51 4" xfId="26948"/>
    <cellStyle name="Обычный 3 14 52" xfId="26949"/>
    <cellStyle name="Обычный 3 14 52 2" xfId="26950"/>
    <cellStyle name="Обычный 3 14 52 2 2" xfId="26951"/>
    <cellStyle name="Обычный 3 14 52 3" xfId="26952"/>
    <cellStyle name="Обычный 3 14 53" xfId="26953"/>
    <cellStyle name="Обычный 3 14 53 2" xfId="26954"/>
    <cellStyle name="Обычный 3 14 54" xfId="26955"/>
    <cellStyle name="Обычный 3 14 6" xfId="26956"/>
    <cellStyle name="Обычный 3 14 6 2" xfId="26957"/>
    <cellStyle name="Обычный 3 14 6 2 2" xfId="26958"/>
    <cellStyle name="Обычный 3 14 6 2 2 2" xfId="26959"/>
    <cellStyle name="Обычный 3 14 6 2 2 2 2" xfId="26960"/>
    <cellStyle name="Обычный 3 14 6 2 2 2 2 2" xfId="26961"/>
    <cellStyle name="Обычный 3 14 6 2 2 2 2 2 2" xfId="26962"/>
    <cellStyle name="Обычный 3 14 6 2 2 2 2 3" xfId="26963"/>
    <cellStyle name="Обычный 3 14 6 2 2 2 3" xfId="26964"/>
    <cellStyle name="Обычный 3 14 6 2 2 2 3 2" xfId="26965"/>
    <cellStyle name="Обычный 3 14 6 2 2 2 4" xfId="26966"/>
    <cellStyle name="Обычный 3 14 6 2 2 3" xfId="26967"/>
    <cellStyle name="Обычный 3 14 6 2 2 3 2" xfId="26968"/>
    <cellStyle name="Обычный 3 14 6 2 2 3 2 2" xfId="26969"/>
    <cellStyle name="Обычный 3 14 6 2 2 3 3" xfId="26970"/>
    <cellStyle name="Обычный 3 14 6 2 2 4" xfId="26971"/>
    <cellStyle name="Обычный 3 14 6 2 2 4 2" xfId="26972"/>
    <cellStyle name="Обычный 3 14 6 2 2 5" xfId="26973"/>
    <cellStyle name="Обычный 3 14 6 2 3" xfId="26974"/>
    <cellStyle name="Обычный 3 14 6 2 3 2" xfId="26975"/>
    <cellStyle name="Обычный 3 14 6 2 3 2 2" xfId="26976"/>
    <cellStyle name="Обычный 3 14 6 2 3 2 2 2" xfId="26977"/>
    <cellStyle name="Обычный 3 14 6 2 3 2 2 2 2" xfId="26978"/>
    <cellStyle name="Обычный 3 14 6 2 3 2 2 3" xfId="26979"/>
    <cellStyle name="Обычный 3 14 6 2 3 2 3" xfId="26980"/>
    <cellStyle name="Обычный 3 14 6 2 3 2 3 2" xfId="26981"/>
    <cellStyle name="Обычный 3 14 6 2 3 2 4" xfId="26982"/>
    <cellStyle name="Обычный 3 14 6 2 3 3" xfId="26983"/>
    <cellStyle name="Обычный 3 14 6 2 3 3 2" xfId="26984"/>
    <cellStyle name="Обычный 3 14 6 2 3 3 2 2" xfId="26985"/>
    <cellStyle name="Обычный 3 14 6 2 3 3 3" xfId="26986"/>
    <cellStyle name="Обычный 3 14 6 2 3 4" xfId="26987"/>
    <cellStyle name="Обычный 3 14 6 2 3 4 2" xfId="26988"/>
    <cellStyle name="Обычный 3 14 6 2 3 5" xfId="26989"/>
    <cellStyle name="Обычный 3 14 6 2 4" xfId="26990"/>
    <cellStyle name="Обычный 3 14 6 2 4 2" xfId="26991"/>
    <cellStyle name="Обычный 3 14 6 2 4 2 2" xfId="26992"/>
    <cellStyle name="Обычный 3 14 6 2 4 2 2 2" xfId="26993"/>
    <cellStyle name="Обычный 3 14 6 2 4 2 3" xfId="26994"/>
    <cellStyle name="Обычный 3 14 6 2 4 3" xfId="26995"/>
    <cellStyle name="Обычный 3 14 6 2 4 3 2" xfId="26996"/>
    <cellStyle name="Обычный 3 14 6 2 4 4" xfId="26997"/>
    <cellStyle name="Обычный 3 14 6 2 5" xfId="26998"/>
    <cellStyle name="Обычный 3 14 6 2 5 2" xfId="26999"/>
    <cellStyle name="Обычный 3 14 6 2 5 2 2" xfId="27000"/>
    <cellStyle name="Обычный 3 14 6 2 5 3" xfId="27001"/>
    <cellStyle name="Обычный 3 14 6 2 6" xfId="27002"/>
    <cellStyle name="Обычный 3 14 6 2 6 2" xfId="27003"/>
    <cellStyle name="Обычный 3 14 6 2 7" xfId="27004"/>
    <cellStyle name="Обычный 3 14 6 3" xfId="27005"/>
    <cellStyle name="Обычный 3 14 6 3 2" xfId="27006"/>
    <cellStyle name="Обычный 3 14 6 3 2 2" xfId="27007"/>
    <cellStyle name="Обычный 3 14 6 3 2 2 2" xfId="27008"/>
    <cellStyle name="Обычный 3 14 6 3 2 2 2 2" xfId="27009"/>
    <cellStyle name="Обычный 3 14 6 3 2 2 3" xfId="27010"/>
    <cellStyle name="Обычный 3 14 6 3 2 3" xfId="27011"/>
    <cellStyle name="Обычный 3 14 6 3 2 3 2" xfId="27012"/>
    <cellStyle name="Обычный 3 14 6 3 2 4" xfId="27013"/>
    <cellStyle name="Обычный 3 14 6 3 3" xfId="27014"/>
    <cellStyle name="Обычный 3 14 6 3 3 2" xfId="27015"/>
    <cellStyle name="Обычный 3 14 6 3 3 2 2" xfId="27016"/>
    <cellStyle name="Обычный 3 14 6 3 3 3" xfId="27017"/>
    <cellStyle name="Обычный 3 14 6 3 4" xfId="27018"/>
    <cellStyle name="Обычный 3 14 6 3 4 2" xfId="27019"/>
    <cellStyle name="Обычный 3 14 6 3 5" xfId="27020"/>
    <cellStyle name="Обычный 3 14 6 4" xfId="27021"/>
    <cellStyle name="Обычный 3 14 6 4 2" xfId="27022"/>
    <cellStyle name="Обычный 3 14 6 4 2 2" xfId="27023"/>
    <cellStyle name="Обычный 3 14 6 4 2 2 2" xfId="27024"/>
    <cellStyle name="Обычный 3 14 6 4 2 2 2 2" xfId="27025"/>
    <cellStyle name="Обычный 3 14 6 4 2 2 3" xfId="27026"/>
    <cellStyle name="Обычный 3 14 6 4 2 3" xfId="27027"/>
    <cellStyle name="Обычный 3 14 6 4 2 3 2" xfId="27028"/>
    <cellStyle name="Обычный 3 14 6 4 2 4" xfId="27029"/>
    <cellStyle name="Обычный 3 14 6 4 3" xfId="27030"/>
    <cellStyle name="Обычный 3 14 6 4 3 2" xfId="27031"/>
    <cellStyle name="Обычный 3 14 6 4 3 2 2" xfId="27032"/>
    <cellStyle name="Обычный 3 14 6 4 3 3" xfId="27033"/>
    <cellStyle name="Обычный 3 14 6 4 4" xfId="27034"/>
    <cellStyle name="Обычный 3 14 6 4 4 2" xfId="27035"/>
    <cellStyle name="Обычный 3 14 6 4 5" xfId="27036"/>
    <cellStyle name="Обычный 3 14 6 5" xfId="27037"/>
    <cellStyle name="Обычный 3 14 6 5 2" xfId="27038"/>
    <cellStyle name="Обычный 3 14 6 5 2 2" xfId="27039"/>
    <cellStyle name="Обычный 3 14 6 5 2 2 2" xfId="27040"/>
    <cellStyle name="Обычный 3 14 6 5 2 3" xfId="27041"/>
    <cellStyle name="Обычный 3 14 6 5 3" xfId="27042"/>
    <cellStyle name="Обычный 3 14 6 5 3 2" xfId="27043"/>
    <cellStyle name="Обычный 3 14 6 5 4" xfId="27044"/>
    <cellStyle name="Обычный 3 14 6 6" xfId="27045"/>
    <cellStyle name="Обычный 3 14 6 6 2" xfId="27046"/>
    <cellStyle name="Обычный 3 14 6 6 2 2" xfId="27047"/>
    <cellStyle name="Обычный 3 14 6 6 3" xfId="27048"/>
    <cellStyle name="Обычный 3 14 6 7" xfId="27049"/>
    <cellStyle name="Обычный 3 14 6 7 2" xfId="27050"/>
    <cellStyle name="Обычный 3 14 6 8" xfId="27051"/>
    <cellStyle name="Обычный 3 14 7" xfId="27052"/>
    <cellStyle name="Обычный 3 14 7 2" xfId="27053"/>
    <cellStyle name="Обычный 3 14 7 2 2" xfId="27054"/>
    <cellStyle name="Обычный 3 14 7 2 2 2" xfId="27055"/>
    <cellStyle name="Обычный 3 14 7 2 2 2 2" xfId="27056"/>
    <cellStyle name="Обычный 3 14 7 2 2 2 2 2" xfId="27057"/>
    <cellStyle name="Обычный 3 14 7 2 2 2 2 2 2" xfId="27058"/>
    <cellStyle name="Обычный 3 14 7 2 2 2 2 3" xfId="27059"/>
    <cellStyle name="Обычный 3 14 7 2 2 2 3" xfId="27060"/>
    <cellStyle name="Обычный 3 14 7 2 2 2 3 2" xfId="27061"/>
    <cellStyle name="Обычный 3 14 7 2 2 2 4" xfId="27062"/>
    <cellStyle name="Обычный 3 14 7 2 2 3" xfId="27063"/>
    <cellStyle name="Обычный 3 14 7 2 2 3 2" xfId="27064"/>
    <cellStyle name="Обычный 3 14 7 2 2 3 2 2" xfId="27065"/>
    <cellStyle name="Обычный 3 14 7 2 2 3 3" xfId="27066"/>
    <cellStyle name="Обычный 3 14 7 2 2 4" xfId="27067"/>
    <cellStyle name="Обычный 3 14 7 2 2 4 2" xfId="27068"/>
    <cellStyle name="Обычный 3 14 7 2 2 5" xfId="27069"/>
    <cellStyle name="Обычный 3 14 7 2 3" xfId="27070"/>
    <cellStyle name="Обычный 3 14 7 2 3 2" xfId="27071"/>
    <cellStyle name="Обычный 3 14 7 2 3 2 2" xfId="27072"/>
    <cellStyle name="Обычный 3 14 7 2 3 2 2 2" xfId="27073"/>
    <cellStyle name="Обычный 3 14 7 2 3 2 2 2 2" xfId="27074"/>
    <cellStyle name="Обычный 3 14 7 2 3 2 2 3" xfId="27075"/>
    <cellStyle name="Обычный 3 14 7 2 3 2 3" xfId="27076"/>
    <cellStyle name="Обычный 3 14 7 2 3 2 3 2" xfId="27077"/>
    <cellStyle name="Обычный 3 14 7 2 3 2 4" xfId="27078"/>
    <cellStyle name="Обычный 3 14 7 2 3 3" xfId="27079"/>
    <cellStyle name="Обычный 3 14 7 2 3 3 2" xfId="27080"/>
    <cellStyle name="Обычный 3 14 7 2 3 3 2 2" xfId="27081"/>
    <cellStyle name="Обычный 3 14 7 2 3 3 3" xfId="27082"/>
    <cellStyle name="Обычный 3 14 7 2 3 4" xfId="27083"/>
    <cellStyle name="Обычный 3 14 7 2 3 4 2" xfId="27084"/>
    <cellStyle name="Обычный 3 14 7 2 3 5" xfId="27085"/>
    <cellStyle name="Обычный 3 14 7 2 4" xfId="27086"/>
    <cellStyle name="Обычный 3 14 7 2 4 2" xfId="27087"/>
    <cellStyle name="Обычный 3 14 7 2 4 2 2" xfId="27088"/>
    <cellStyle name="Обычный 3 14 7 2 4 2 2 2" xfId="27089"/>
    <cellStyle name="Обычный 3 14 7 2 4 2 3" xfId="27090"/>
    <cellStyle name="Обычный 3 14 7 2 4 3" xfId="27091"/>
    <cellStyle name="Обычный 3 14 7 2 4 3 2" xfId="27092"/>
    <cellStyle name="Обычный 3 14 7 2 4 4" xfId="27093"/>
    <cellStyle name="Обычный 3 14 7 2 5" xfId="27094"/>
    <cellStyle name="Обычный 3 14 7 2 5 2" xfId="27095"/>
    <cellStyle name="Обычный 3 14 7 2 5 2 2" xfId="27096"/>
    <cellStyle name="Обычный 3 14 7 2 5 3" xfId="27097"/>
    <cellStyle name="Обычный 3 14 7 2 6" xfId="27098"/>
    <cellStyle name="Обычный 3 14 7 2 6 2" xfId="27099"/>
    <cellStyle name="Обычный 3 14 7 2 7" xfId="27100"/>
    <cellStyle name="Обычный 3 14 7 3" xfId="27101"/>
    <cellStyle name="Обычный 3 14 7 3 2" xfId="27102"/>
    <cellStyle name="Обычный 3 14 7 3 2 2" xfId="27103"/>
    <cellStyle name="Обычный 3 14 7 3 2 2 2" xfId="27104"/>
    <cellStyle name="Обычный 3 14 7 3 2 2 2 2" xfId="27105"/>
    <cellStyle name="Обычный 3 14 7 3 2 2 3" xfId="27106"/>
    <cellStyle name="Обычный 3 14 7 3 2 3" xfId="27107"/>
    <cellStyle name="Обычный 3 14 7 3 2 3 2" xfId="27108"/>
    <cellStyle name="Обычный 3 14 7 3 2 4" xfId="27109"/>
    <cellStyle name="Обычный 3 14 7 3 3" xfId="27110"/>
    <cellStyle name="Обычный 3 14 7 3 3 2" xfId="27111"/>
    <cellStyle name="Обычный 3 14 7 3 3 2 2" xfId="27112"/>
    <cellStyle name="Обычный 3 14 7 3 3 3" xfId="27113"/>
    <cellStyle name="Обычный 3 14 7 3 4" xfId="27114"/>
    <cellStyle name="Обычный 3 14 7 3 4 2" xfId="27115"/>
    <cellStyle name="Обычный 3 14 7 3 5" xfId="27116"/>
    <cellStyle name="Обычный 3 14 7 4" xfId="27117"/>
    <cellStyle name="Обычный 3 14 7 4 2" xfId="27118"/>
    <cellStyle name="Обычный 3 14 7 4 2 2" xfId="27119"/>
    <cellStyle name="Обычный 3 14 7 4 2 2 2" xfId="27120"/>
    <cellStyle name="Обычный 3 14 7 4 2 2 2 2" xfId="27121"/>
    <cellStyle name="Обычный 3 14 7 4 2 2 3" xfId="27122"/>
    <cellStyle name="Обычный 3 14 7 4 2 3" xfId="27123"/>
    <cellStyle name="Обычный 3 14 7 4 2 3 2" xfId="27124"/>
    <cellStyle name="Обычный 3 14 7 4 2 4" xfId="27125"/>
    <cellStyle name="Обычный 3 14 7 4 3" xfId="27126"/>
    <cellStyle name="Обычный 3 14 7 4 3 2" xfId="27127"/>
    <cellStyle name="Обычный 3 14 7 4 3 2 2" xfId="27128"/>
    <cellStyle name="Обычный 3 14 7 4 3 3" xfId="27129"/>
    <cellStyle name="Обычный 3 14 7 4 4" xfId="27130"/>
    <cellStyle name="Обычный 3 14 7 4 4 2" xfId="27131"/>
    <cellStyle name="Обычный 3 14 7 4 5" xfId="27132"/>
    <cellStyle name="Обычный 3 14 7 5" xfId="27133"/>
    <cellStyle name="Обычный 3 14 7 5 2" xfId="27134"/>
    <cellStyle name="Обычный 3 14 7 5 2 2" xfId="27135"/>
    <cellStyle name="Обычный 3 14 7 5 2 2 2" xfId="27136"/>
    <cellStyle name="Обычный 3 14 7 5 2 3" xfId="27137"/>
    <cellStyle name="Обычный 3 14 7 5 3" xfId="27138"/>
    <cellStyle name="Обычный 3 14 7 5 3 2" xfId="27139"/>
    <cellStyle name="Обычный 3 14 7 5 4" xfId="27140"/>
    <cellStyle name="Обычный 3 14 7 6" xfId="27141"/>
    <cellStyle name="Обычный 3 14 7 6 2" xfId="27142"/>
    <cellStyle name="Обычный 3 14 7 6 2 2" xfId="27143"/>
    <cellStyle name="Обычный 3 14 7 6 3" xfId="27144"/>
    <cellStyle name="Обычный 3 14 7 7" xfId="27145"/>
    <cellStyle name="Обычный 3 14 7 7 2" xfId="27146"/>
    <cellStyle name="Обычный 3 14 7 8" xfId="27147"/>
    <cellStyle name="Обычный 3 14 8" xfId="27148"/>
    <cellStyle name="Обычный 3 14 8 2" xfId="27149"/>
    <cellStyle name="Обычный 3 14 8 2 2" xfId="27150"/>
    <cellStyle name="Обычный 3 14 8 2 2 2" xfId="27151"/>
    <cellStyle name="Обычный 3 14 8 2 2 2 2" xfId="27152"/>
    <cellStyle name="Обычный 3 14 8 2 2 2 2 2" xfId="27153"/>
    <cellStyle name="Обычный 3 14 8 2 2 2 2 2 2" xfId="27154"/>
    <cellStyle name="Обычный 3 14 8 2 2 2 2 3" xfId="27155"/>
    <cellStyle name="Обычный 3 14 8 2 2 2 3" xfId="27156"/>
    <cellStyle name="Обычный 3 14 8 2 2 2 3 2" xfId="27157"/>
    <cellStyle name="Обычный 3 14 8 2 2 2 4" xfId="27158"/>
    <cellStyle name="Обычный 3 14 8 2 2 3" xfId="27159"/>
    <cellStyle name="Обычный 3 14 8 2 2 3 2" xfId="27160"/>
    <cellStyle name="Обычный 3 14 8 2 2 3 2 2" xfId="27161"/>
    <cellStyle name="Обычный 3 14 8 2 2 3 3" xfId="27162"/>
    <cellStyle name="Обычный 3 14 8 2 2 4" xfId="27163"/>
    <cellStyle name="Обычный 3 14 8 2 2 4 2" xfId="27164"/>
    <cellStyle name="Обычный 3 14 8 2 2 5" xfId="27165"/>
    <cellStyle name="Обычный 3 14 8 2 3" xfId="27166"/>
    <cellStyle name="Обычный 3 14 8 2 3 2" xfId="27167"/>
    <cellStyle name="Обычный 3 14 8 2 3 2 2" xfId="27168"/>
    <cellStyle name="Обычный 3 14 8 2 3 2 2 2" xfId="27169"/>
    <cellStyle name="Обычный 3 14 8 2 3 2 2 2 2" xfId="27170"/>
    <cellStyle name="Обычный 3 14 8 2 3 2 2 3" xfId="27171"/>
    <cellStyle name="Обычный 3 14 8 2 3 2 3" xfId="27172"/>
    <cellStyle name="Обычный 3 14 8 2 3 2 3 2" xfId="27173"/>
    <cellStyle name="Обычный 3 14 8 2 3 2 4" xfId="27174"/>
    <cellStyle name="Обычный 3 14 8 2 3 3" xfId="27175"/>
    <cellStyle name="Обычный 3 14 8 2 3 3 2" xfId="27176"/>
    <cellStyle name="Обычный 3 14 8 2 3 3 2 2" xfId="27177"/>
    <cellStyle name="Обычный 3 14 8 2 3 3 3" xfId="27178"/>
    <cellStyle name="Обычный 3 14 8 2 3 4" xfId="27179"/>
    <cellStyle name="Обычный 3 14 8 2 3 4 2" xfId="27180"/>
    <cellStyle name="Обычный 3 14 8 2 3 5" xfId="27181"/>
    <cellStyle name="Обычный 3 14 8 2 4" xfId="27182"/>
    <cellStyle name="Обычный 3 14 8 2 4 2" xfId="27183"/>
    <cellStyle name="Обычный 3 14 8 2 4 2 2" xfId="27184"/>
    <cellStyle name="Обычный 3 14 8 2 4 2 2 2" xfId="27185"/>
    <cellStyle name="Обычный 3 14 8 2 4 2 3" xfId="27186"/>
    <cellStyle name="Обычный 3 14 8 2 4 3" xfId="27187"/>
    <cellStyle name="Обычный 3 14 8 2 4 3 2" xfId="27188"/>
    <cellStyle name="Обычный 3 14 8 2 4 4" xfId="27189"/>
    <cellStyle name="Обычный 3 14 8 2 5" xfId="27190"/>
    <cellStyle name="Обычный 3 14 8 2 5 2" xfId="27191"/>
    <cellStyle name="Обычный 3 14 8 2 5 2 2" xfId="27192"/>
    <cellStyle name="Обычный 3 14 8 2 5 3" xfId="27193"/>
    <cellStyle name="Обычный 3 14 8 2 6" xfId="27194"/>
    <cellStyle name="Обычный 3 14 8 2 6 2" xfId="27195"/>
    <cellStyle name="Обычный 3 14 8 2 7" xfId="27196"/>
    <cellStyle name="Обычный 3 14 8 3" xfId="27197"/>
    <cellStyle name="Обычный 3 14 8 3 2" xfId="27198"/>
    <cellStyle name="Обычный 3 14 8 3 2 2" xfId="27199"/>
    <cellStyle name="Обычный 3 14 8 3 2 2 2" xfId="27200"/>
    <cellStyle name="Обычный 3 14 8 3 2 2 2 2" xfId="27201"/>
    <cellStyle name="Обычный 3 14 8 3 2 2 3" xfId="27202"/>
    <cellStyle name="Обычный 3 14 8 3 2 3" xfId="27203"/>
    <cellStyle name="Обычный 3 14 8 3 2 3 2" xfId="27204"/>
    <cellStyle name="Обычный 3 14 8 3 2 4" xfId="27205"/>
    <cellStyle name="Обычный 3 14 8 3 3" xfId="27206"/>
    <cellStyle name="Обычный 3 14 8 3 3 2" xfId="27207"/>
    <cellStyle name="Обычный 3 14 8 3 3 2 2" xfId="27208"/>
    <cellStyle name="Обычный 3 14 8 3 3 3" xfId="27209"/>
    <cellStyle name="Обычный 3 14 8 3 4" xfId="27210"/>
    <cellStyle name="Обычный 3 14 8 3 4 2" xfId="27211"/>
    <cellStyle name="Обычный 3 14 8 3 5" xfId="27212"/>
    <cellStyle name="Обычный 3 14 8 4" xfId="27213"/>
    <cellStyle name="Обычный 3 14 8 4 2" xfId="27214"/>
    <cellStyle name="Обычный 3 14 8 4 2 2" xfId="27215"/>
    <cellStyle name="Обычный 3 14 8 4 2 2 2" xfId="27216"/>
    <cellStyle name="Обычный 3 14 8 4 2 2 2 2" xfId="27217"/>
    <cellStyle name="Обычный 3 14 8 4 2 2 3" xfId="27218"/>
    <cellStyle name="Обычный 3 14 8 4 2 3" xfId="27219"/>
    <cellStyle name="Обычный 3 14 8 4 2 3 2" xfId="27220"/>
    <cellStyle name="Обычный 3 14 8 4 2 4" xfId="27221"/>
    <cellStyle name="Обычный 3 14 8 4 3" xfId="27222"/>
    <cellStyle name="Обычный 3 14 8 4 3 2" xfId="27223"/>
    <cellStyle name="Обычный 3 14 8 4 3 2 2" xfId="27224"/>
    <cellStyle name="Обычный 3 14 8 4 3 3" xfId="27225"/>
    <cellStyle name="Обычный 3 14 8 4 4" xfId="27226"/>
    <cellStyle name="Обычный 3 14 8 4 4 2" xfId="27227"/>
    <cellStyle name="Обычный 3 14 8 4 5" xfId="27228"/>
    <cellStyle name="Обычный 3 14 8 5" xfId="27229"/>
    <cellStyle name="Обычный 3 14 8 5 2" xfId="27230"/>
    <cellStyle name="Обычный 3 14 8 5 2 2" xfId="27231"/>
    <cellStyle name="Обычный 3 14 8 5 2 2 2" xfId="27232"/>
    <cellStyle name="Обычный 3 14 8 5 2 3" xfId="27233"/>
    <cellStyle name="Обычный 3 14 8 5 3" xfId="27234"/>
    <cellStyle name="Обычный 3 14 8 5 3 2" xfId="27235"/>
    <cellStyle name="Обычный 3 14 8 5 4" xfId="27236"/>
    <cellStyle name="Обычный 3 14 8 6" xfId="27237"/>
    <cellStyle name="Обычный 3 14 8 6 2" xfId="27238"/>
    <cellStyle name="Обычный 3 14 8 6 2 2" xfId="27239"/>
    <cellStyle name="Обычный 3 14 8 6 3" xfId="27240"/>
    <cellStyle name="Обычный 3 14 8 7" xfId="27241"/>
    <cellStyle name="Обычный 3 14 8 7 2" xfId="27242"/>
    <cellStyle name="Обычный 3 14 8 8" xfId="27243"/>
    <cellStyle name="Обычный 3 14 9" xfId="27244"/>
    <cellStyle name="Обычный 3 14 9 2" xfId="27245"/>
    <cellStyle name="Обычный 3 14 9 2 2" xfId="27246"/>
    <cellStyle name="Обычный 3 14 9 2 2 2" xfId="27247"/>
    <cellStyle name="Обычный 3 14 9 2 2 2 2" xfId="27248"/>
    <cellStyle name="Обычный 3 14 9 2 2 2 2 2" xfId="27249"/>
    <cellStyle name="Обычный 3 14 9 2 2 2 2 2 2" xfId="27250"/>
    <cellStyle name="Обычный 3 14 9 2 2 2 2 3" xfId="27251"/>
    <cellStyle name="Обычный 3 14 9 2 2 2 3" xfId="27252"/>
    <cellStyle name="Обычный 3 14 9 2 2 2 3 2" xfId="27253"/>
    <cellStyle name="Обычный 3 14 9 2 2 2 4" xfId="27254"/>
    <cellStyle name="Обычный 3 14 9 2 2 3" xfId="27255"/>
    <cellStyle name="Обычный 3 14 9 2 2 3 2" xfId="27256"/>
    <cellStyle name="Обычный 3 14 9 2 2 3 2 2" xfId="27257"/>
    <cellStyle name="Обычный 3 14 9 2 2 3 3" xfId="27258"/>
    <cellStyle name="Обычный 3 14 9 2 2 4" xfId="27259"/>
    <cellStyle name="Обычный 3 14 9 2 2 4 2" xfId="27260"/>
    <cellStyle name="Обычный 3 14 9 2 2 5" xfId="27261"/>
    <cellStyle name="Обычный 3 14 9 2 3" xfId="27262"/>
    <cellStyle name="Обычный 3 14 9 2 3 2" xfId="27263"/>
    <cellStyle name="Обычный 3 14 9 2 3 2 2" xfId="27264"/>
    <cellStyle name="Обычный 3 14 9 2 3 2 2 2" xfId="27265"/>
    <cellStyle name="Обычный 3 14 9 2 3 2 2 2 2" xfId="27266"/>
    <cellStyle name="Обычный 3 14 9 2 3 2 2 3" xfId="27267"/>
    <cellStyle name="Обычный 3 14 9 2 3 2 3" xfId="27268"/>
    <cellStyle name="Обычный 3 14 9 2 3 2 3 2" xfId="27269"/>
    <cellStyle name="Обычный 3 14 9 2 3 2 4" xfId="27270"/>
    <cellStyle name="Обычный 3 14 9 2 3 3" xfId="27271"/>
    <cellStyle name="Обычный 3 14 9 2 3 3 2" xfId="27272"/>
    <cellStyle name="Обычный 3 14 9 2 3 3 2 2" xfId="27273"/>
    <cellStyle name="Обычный 3 14 9 2 3 3 3" xfId="27274"/>
    <cellStyle name="Обычный 3 14 9 2 3 4" xfId="27275"/>
    <cellStyle name="Обычный 3 14 9 2 3 4 2" xfId="27276"/>
    <cellStyle name="Обычный 3 14 9 2 3 5" xfId="27277"/>
    <cellStyle name="Обычный 3 14 9 2 4" xfId="27278"/>
    <cellStyle name="Обычный 3 14 9 2 4 2" xfId="27279"/>
    <cellStyle name="Обычный 3 14 9 2 4 2 2" xfId="27280"/>
    <cellStyle name="Обычный 3 14 9 2 4 2 2 2" xfId="27281"/>
    <cellStyle name="Обычный 3 14 9 2 4 2 3" xfId="27282"/>
    <cellStyle name="Обычный 3 14 9 2 4 3" xfId="27283"/>
    <cellStyle name="Обычный 3 14 9 2 4 3 2" xfId="27284"/>
    <cellStyle name="Обычный 3 14 9 2 4 4" xfId="27285"/>
    <cellStyle name="Обычный 3 14 9 2 5" xfId="27286"/>
    <cellStyle name="Обычный 3 14 9 2 5 2" xfId="27287"/>
    <cellStyle name="Обычный 3 14 9 2 5 2 2" xfId="27288"/>
    <cellStyle name="Обычный 3 14 9 2 5 3" xfId="27289"/>
    <cellStyle name="Обычный 3 14 9 2 6" xfId="27290"/>
    <cellStyle name="Обычный 3 14 9 2 6 2" xfId="27291"/>
    <cellStyle name="Обычный 3 14 9 2 7" xfId="27292"/>
    <cellStyle name="Обычный 3 14 9 3" xfId="27293"/>
    <cellStyle name="Обычный 3 14 9 3 2" xfId="27294"/>
    <cellStyle name="Обычный 3 14 9 3 2 2" xfId="27295"/>
    <cellStyle name="Обычный 3 14 9 3 2 2 2" xfId="27296"/>
    <cellStyle name="Обычный 3 14 9 3 2 2 2 2" xfId="27297"/>
    <cellStyle name="Обычный 3 14 9 3 2 2 3" xfId="27298"/>
    <cellStyle name="Обычный 3 14 9 3 2 3" xfId="27299"/>
    <cellStyle name="Обычный 3 14 9 3 2 3 2" xfId="27300"/>
    <cellStyle name="Обычный 3 14 9 3 2 4" xfId="27301"/>
    <cellStyle name="Обычный 3 14 9 3 3" xfId="27302"/>
    <cellStyle name="Обычный 3 14 9 3 3 2" xfId="27303"/>
    <cellStyle name="Обычный 3 14 9 3 3 2 2" xfId="27304"/>
    <cellStyle name="Обычный 3 14 9 3 3 3" xfId="27305"/>
    <cellStyle name="Обычный 3 14 9 3 4" xfId="27306"/>
    <cellStyle name="Обычный 3 14 9 3 4 2" xfId="27307"/>
    <cellStyle name="Обычный 3 14 9 3 5" xfId="27308"/>
    <cellStyle name="Обычный 3 14 9 4" xfId="27309"/>
    <cellStyle name="Обычный 3 14 9 4 2" xfId="27310"/>
    <cellStyle name="Обычный 3 14 9 4 2 2" xfId="27311"/>
    <cellStyle name="Обычный 3 14 9 4 2 2 2" xfId="27312"/>
    <cellStyle name="Обычный 3 14 9 4 2 2 2 2" xfId="27313"/>
    <cellStyle name="Обычный 3 14 9 4 2 2 3" xfId="27314"/>
    <cellStyle name="Обычный 3 14 9 4 2 3" xfId="27315"/>
    <cellStyle name="Обычный 3 14 9 4 2 3 2" xfId="27316"/>
    <cellStyle name="Обычный 3 14 9 4 2 4" xfId="27317"/>
    <cellStyle name="Обычный 3 14 9 4 3" xfId="27318"/>
    <cellStyle name="Обычный 3 14 9 4 3 2" xfId="27319"/>
    <cellStyle name="Обычный 3 14 9 4 3 2 2" xfId="27320"/>
    <cellStyle name="Обычный 3 14 9 4 3 3" xfId="27321"/>
    <cellStyle name="Обычный 3 14 9 4 4" xfId="27322"/>
    <cellStyle name="Обычный 3 14 9 4 4 2" xfId="27323"/>
    <cellStyle name="Обычный 3 14 9 4 5" xfId="27324"/>
    <cellStyle name="Обычный 3 14 9 5" xfId="27325"/>
    <cellStyle name="Обычный 3 14 9 5 2" xfId="27326"/>
    <cellStyle name="Обычный 3 14 9 5 2 2" xfId="27327"/>
    <cellStyle name="Обычный 3 14 9 5 2 2 2" xfId="27328"/>
    <cellStyle name="Обычный 3 14 9 5 2 3" xfId="27329"/>
    <cellStyle name="Обычный 3 14 9 5 3" xfId="27330"/>
    <cellStyle name="Обычный 3 14 9 5 3 2" xfId="27331"/>
    <cellStyle name="Обычный 3 14 9 5 4" xfId="27332"/>
    <cellStyle name="Обычный 3 14 9 6" xfId="27333"/>
    <cellStyle name="Обычный 3 14 9 6 2" xfId="27334"/>
    <cellStyle name="Обычный 3 14 9 6 2 2" xfId="27335"/>
    <cellStyle name="Обычный 3 14 9 6 3" xfId="27336"/>
    <cellStyle name="Обычный 3 14 9 7" xfId="27337"/>
    <cellStyle name="Обычный 3 14 9 7 2" xfId="27338"/>
    <cellStyle name="Обычный 3 14 9 8" xfId="27339"/>
    <cellStyle name="Обычный 3 15" xfId="27340"/>
    <cellStyle name="Обычный 3 15 10" xfId="27341"/>
    <cellStyle name="Обычный 3 15 10 2" xfId="27342"/>
    <cellStyle name="Обычный 3 15 10 2 2" xfId="27343"/>
    <cellStyle name="Обычный 3 15 10 2 2 2" xfId="27344"/>
    <cellStyle name="Обычный 3 15 10 2 2 2 2" xfId="27345"/>
    <cellStyle name="Обычный 3 15 10 2 2 2 2 2" xfId="27346"/>
    <cellStyle name="Обычный 3 15 10 2 2 2 2 2 2" xfId="27347"/>
    <cellStyle name="Обычный 3 15 10 2 2 2 2 3" xfId="27348"/>
    <cellStyle name="Обычный 3 15 10 2 2 2 3" xfId="27349"/>
    <cellStyle name="Обычный 3 15 10 2 2 2 3 2" xfId="27350"/>
    <cellStyle name="Обычный 3 15 10 2 2 2 4" xfId="27351"/>
    <cellStyle name="Обычный 3 15 10 2 2 3" xfId="27352"/>
    <cellStyle name="Обычный 3 15 10 2 2 3 2" xfId="27353"/>
    <cellStyle name="Обычный 3 15 10 2 2 3 2 2" xfId="27354"/>
    <cellStyle name="Обычный 3 15 10 2 2 3 3" xfId="27355"/>
    <cellStyle name="Обычный 3 15 10 2 2 4" xfId="27356"/>
    <cellStyle name="Обычный 3 15 10 2 2 4 2" xfId="27357"/>
    <cellStyle name="Обычный 3 15 10 2 2 5" xfId="27358"/>
    <cellStyle name="Обычный 3 15 10 2 3" xfId="27359"/>
    <cellStyle name="Обычный 3 15 10 2 3 2" xfId="27360"/>
    <cellStyle name="Обычный 3 15 10 2 3 2 2" xfId="27361"/>
    <cellStyle name="Обычный 3 15 10 2 3 2 2 2" xfId="27362"/>
    <cellStyle name="Обычный 3 15 10 2 3 2 2 2 2" xfId="27363"/>
    <cellStyle name="Обычный 3 15 10 2 3 2 2 3" xfId="27364"/>
    <cellStyle name="Обычный 3 15 10 2 3 2 3" xfId="27365"/>
    <cellStyle name="Обычный 3 15 10 2 3 2 3 2" xfId="27366"/>
    <cellStyle name="Обычный 3 15 10 2 3 2 4" xfId="27367"/>
    <cellStyle name="Обычный 3 15 10 2 3 3" xfId="27368"/>
    <cellStyle name="Обычный 3 15 10 2 3 3 2" xfId="27369"/>
    <cellStyle name="Обычный 3 15 10 2 3 3 2 2" xfId="27370"/>
    <cellStyle name="Обычный 3 15 10 2 3 3 3" xfId="27371"/>
    <cellStyle name="Обычный 3 15 10 2 3 4" xfId="27372"/>
    <cellStyle name="Обычный 3 15 10 2 3 4 2" xfId="27373"/>
    <cellStyle name="Обычный 3 15 10 2 3 5" xfId="27374"/>
    <cellStyle name="Обычный 3 15 10 2 4" xfId="27375"/>
    <cellStyle name="Обычный 3 15 10 2 4 2" xfId="27376"/>
    <cellStyle name="Обычный 3 15 10 2 4 2 2" xfId="27377"/>
    <cellStyle name="Обычный 3 15 10 2 4 2 2 2" xfId="27378"/>
    <cellStyle name="Обычный 3 15 10 2 4 2 3" xfId="27379"/>
    <cellStyle name="Обычный 3 15 10 2 4 3" xfId="27380"/>
    <cellStyle name="Обычный 3 15 10 2 4 3 2" xfId="27381"/>
    <cellStyle name="Обычный 3 15 10 2 4 4" xfId="27382"/>
    <cellStyle name="Обычный 3 15 10 2 5" xfId="27383"/>
    <cellStyle name="Обычный 3 15 10 2 5 2" xfId="27384"/>
    <cellStyle name="Обычный 3 15 10 2 5 2 2" xfId="27385"/>
    <cellStyle name="Обычный 3 15 10 2 5 3" xfId="27386"/>
    <cellStyle name="Обычный 3 15 10 2 6" xfId="27387"/>
    <cellStyle name="Обычный 3 15 10 2 6 2" xfId="27388"/>
    <cellStyle name="Обычный 3 15 10 2 7" xfId="27389"/>
    <cellStyle name="Обычный 3 15 10 3" xfId="27390"/>
    <cellStyle name="Обычный 3 15 10 3 2" xfId="27391"/>
    <cellStyle name="Обычный 3 15 10 3 2 2" xfId="27392"/>
    <cellStyle name="Обычный 3 15 10 3 2 2 2" xfId="27393"/>
    <cellStyle name="Обычный 3 15 10 3 2 2 2 2" xfId="27394"/>
    <cellStyle name="Обычный 3 15 10 3 2 2 3" xfId="27395"/>
    <cellStyle name="Обычный 3 15 10 3 2 3" xfId="27396"/>
    <cellStyle name="Обычный 3 15 10 3 2 3 2" xfId="27397"/>
    <cellStyle name="Обычный 3 15 10 3 2 4" xfId="27398"/>
    <cellStyle name="Обычный 3 15 10 3 3" xfId="27399"/>
    <cellStyle name="Обычный 3 15 10 3 3 2" xfId="27400"/>
    <cellStyle name="Обычный 3 15 10 3 3 2 2" xfId="27401"/>
    <cellStyle name="Обычный 3 15 10 3 3 3" xfId="27402"/>
    <cellStyle name="Обычный 3 15 10 3 4" xfId="27403"/>
    <cellStyle name="Обычный 3 15 10 3 4 2" xfId="27404"/>
    <cellStyle name="Обычный 3 15 10 3 5" xfId="27405"/>
    <cellStyle name="Обычный 3 15 10 4" xfId="27406"/>
    <cellStyle name="Обычный 3 15 10 4 2" xfId="27407"/>
    <cellStyle name="Обычный 3 15 10 4 2 2" xfId="27408"/>
    <cellStyle name="Обычный 3 15 10 4 2 2 2" xfId="27409"/>
    <cellStyle name="Обычный 3 15 10 4 2 2 2 2" xfId="27410"/>
    <cellStyle name="Обычный 3 15 10 4 2 2 3" xfId="27411"/>
    <cellStyle name="Обычный 3 15 10 4 2 3" xfId="27412"/>
    <cellStyle name="Обычный 3 15 10 4 2 3 2" xfId="27413"/>
    <cellStyle name="Обычный 3 15 10 4 2 4" xfId="27414"/>
    <cellStyle name="Обычный 3 15 10 4 3" xfId="27415"/>
    <cellStyle name="Обычный 3 15 10 4 3 2" xfId="27416"/>
    <cellStyle name="Обычный 3 15 10 4 3 2 2" xfId="27417"/>
    <cellStyle name="Обычный 3 15 10 4 3 3" xfId="27418"/>
    <cellStyle name="Обычный 3 15 10 4 4" xfId="27419"/>
    <cellStyle name="Обычный 3 15 10 4 4 2" xfId="27420"/>
    <cellStyle name="Обычный 3 15 10 4 5" xfId="27421"/>
    <cellStyle name="Обычный 3 15 10 5" xfId="27422"/>
    <cellStyle name="Обычный 3 15 10 5 2" xfId="27423"/>
    <cellStyle name="Обычный 3 15 10 5 2 2" xfId="27424"/>
    <cellStyle name="Обычный 3 15 10 5 2 2 2" xfId="27425"/>
    <cellStyle name="Обычный 3 15 10 5 2 3" xfId="27426"/>
    <cellStyle name="Обычный 3 15 10 5 3" xfId="27427"/>
    <cellStyle name="Обычный 3 15 10 5 3 2" xfId="27428"/>
    <cellStyle name="Обычный 3 15 10 5 4" xfId="27429"/>
    <cellStyle name="Обычный 3 15 10 6" xfId="27430"/>
    <cellStyle name="Обычный 3 15 10 6 2" xfId="27431"/>
    <cellStyle name="Обычный 3 15 10 6 2 2" xfId="27432"/>
    <cellStyle name="Обычный 3 15 10 6 3" xfId="27433"/>
    <cellStyle name="Обычный 3 15 10 7" xfId="27434"/>
    <cellStyle name="Обычный 3 15 10 7 2" xfId="27435"/>
    <cellStyle name="Обычный 3 15 10 8" xfId="27436"/>
    <cellStyle name="Обычный 3 15 11" xfId="27437"/>
    <cellStyle name="Обычный 3 15 11 2" xfId="27438"/>
    <cellStyle name="Обычный 3 15 11 2 2" xfId="27439"/>
    <cellStyle name="Обычный 3 15 11 2 2 2" xfId="27440"/>
    <cellStyle name="Обычный 3 15 11 2 2 2 2" xfId="27441"/>
    <cellStyle name="Обычный 3 15 11 2 2 2 2 2" xfId="27442"/>
    <cellStyle name="Обычный 3 15 11 2 2 2 2 2 2" xfId="27443"/>
    <cellStyle name="Обычный 3 15 11 2 2 2 2 3" xfId="27444"/>
    <cellStyle name="Обычный 3 15 11 2 2 2 3" xfId="27445"/>
    <cellStyle name="Обычный 3 15 11 2 2 2 3 2" xfId="27446"/>
    <cellStyle name="Обычный 3 15 11 2 2 2 4" xfId="27447"/>
    <cellStyle name="Обычный 3 15 11 2 2 3" xfId="27448"/>
    <cellStyle name="Обычный 3 15 11 2 2 3 2" xfId="27449"/>
    <cellStyle name="Обычный 3 15 11 2 2 3 2 2" xfId="27450"/>
    <cellStyle name="Обычный 3 15 11 2 2 3 3" xfId="27451"/>
    <cellStyle name="Обычный 3 15 11 2 2 4" xfId="27452"/>
    <cellStyle name="Обычный 3 15 11 2 2 4 2" xfId="27453"/>
    <cellStyle name="Обычный 3 15 11 2 2 5" xfId="27454"/>
    <cellStyle name="Обычный 3 15 11 2 3" xfId="27455"/>
    <cellStyle name="Обычный 3 15 11 2 3 2" xfId="27456"/>
    <cellStyle name="Обычный 3 15 11 2 3 2 2" xfId="27457"/>
    <cellStyle name="Обычный 3 15 11 2 3 2 2 2" xfId="27458"/>
    <cellStyle name="Обычный 3 15 11 2 3 2 2 2 2" xfId="27459"/>
    <cellStyle name="Обычный 3 15 11 2 3 2 2 3" xfId="27460"/>
    <cellStyle name="Обычный 3 15 11 2 3 2 3" xfId="27461"/>
    <cellStyle name="Обычный 3 15 11 2 3 2 3 2" xfId="27462"/>
    <cellStyle name="Обычный 3 15 11 2 3 2 4" xfId="27463"/>
    <cellStyle name="Обычный 3 15 11 2 3 3" xfId="27464"/>
    <cellStyle name="Обычный 3 15 11 2 3 3 2" xfId="27465"/>
    <cellStyle name="Обычный 3 15 11 2 3 3 2 2" xfId="27466"/>
    <cellStyle name="Обычный 3 15 11 2 3 3 3" xfId="27467"/>
    <cellStyle name="Обычный 3 15 11 2 3 4" xfId="27468"/>
    <cellStyle name="Обычный 3 15 11 2 3 4 2" xfId="27469"/>
    <cellStyle name="Обычный 3 15 11 2 3 5" xfId="27470"/>
    <cellStyle name="Обычный 3 15 11 2 4" xfId="27471"/>
    <cellStyle name="Обычный 3 15 11 2 4 2" xfId="27472"/>
    <cellStyle name="Обычный 3 15 11 2 4 2 2" xfId="27473"/>
    <cellStyle name="Обычный 3 15 11 2 4 2 2 2" xfId="27474"/>
    <cellStyle name="Обычный 3 15 11 2 4 2 3" xfId="27475"/>
    <cellStyle name="Обычный 3 15 11 2 4 3" xfId="27476"/>
    <cellStyle name="Обычный 3 15 11 2 4 3 2" xfId="27477"/>
    <cellStyle name="Обычный 3 15 11 2 4 4" xfId="27478"/>
    <cellStyle name="Обычный 3 15 11 2 5" xfId="27479"/>
    <cellStyle name="Обычный 3 15 11 2 5 2" xfId="27480"/>
    <cellStyle name="Обычный 3 15 11 2 5 2 2" xfId="27481"/>
    <cellStyle name="Обычный 3 15 11 2 5 3" xfId="27482"/>
    <cellStyle name="Обычный 3 15 11 2 6" xfId="27483"/>
    <cellStyle name="Обычный 3 15 11 2 6 2" xfId="27484"/>
    <cellStyle name="Обычный 3 15 11 2 7" xfId="27485"/>
    <cellStyle name="Обычный 3 15 11 3" xfId="27486"/>
    <cellStyle name="Обычный 3 15 11 3 2" xfId="27487"/>
    <cellStyle name="Обычный 3 15 11 3 2 2" xfId="27488"/>
    <cellStyle name="Обычный 3 15 11 3 2 2 2" xfId="27489"/>
    <cellStyle name="Обычный 3 15 11 3 2 2 2 2" xfId="27490"/>
    <cellStyle name="Обычный 3 15 11 3 2 2 3" xfId="27491"/>
    <cellStyle name="Обычный 3 15 11 3 2 3" xfId="27492"/>
    <cellStyle name="Обычный 3 15 11 3 2 3 2" xfId="27493"/>
    <cellStyle name="Обычный 3 15 11 3 2 4" xfId="27494"/>
    <cellStyle name="Обычный 3 15 11 3 3" xfId="27495"/>
    <cellStyle name="Обычный 3 15 11 3 3 2" xfId="27496"/>
    <cellStyle name="Обычный 3 15 11 3 3 2 2" xfId="27497"/>
    <cellStyle name="Обычный 3 15 11 3 3 3" xfId="27498"/>
    <cellStyle name="Обычный 3 15 11 3 4" xfId="27499"/>
    <cellStyle name="Обычный 3 15 11 3 4 2" xfId="27500"/>
    <cellStyle name="Обычный 3 15 11 3 5" xfId="27501"/>
    <cellStyle name="Обычный 3 15 11 4" xfId="27502"/>
    <cellStyle name="Обычный 3 15 11 4 2" xfId="27503"/>
    <cellStyle name="Обычный 3 15 11 4 2 2" xfId="27504"/>
    <cellStyle name="Обычный 3 15 11 4 2 2 2" xfId="27505"/>
    <cellStyle name="Обычный 3 15 11 4 2 2 2 2" xfId="27506"/>
    <cellStyle name="Обычный 3 15 11 4 2 2 3" xfId="27507"/>
    <cellStyle name="Обычный 3 15 11 4 2 3" xfId="27508"/>
    <cellStyle name="Обычный 3 15 11 4 2 3 2" xfId="27509"/>
    <cellStyle name="Обычный 3 15 11 4 2 4" xfId="27510"/>
    <cellStyle name="Обычный 3 15 11 4 3" xfId="27511"/>
    <cellStyle name="Обычный 3 15 11 4 3 2" xfId="27512"/>
    <cellStyle name="Обычный 3 15 11 4 3 2 2" xfId="27513"/>
    <cellStyle name="Обычный 3 15 11 4 3 3" xfId="27514"/>
    <cellStyle name="Обычный 3 15 11 4 4" xfId="27515"/>
    <cellStyle name="Обычный 3 15 11 4 4 2" xfId="27516"/>
    <cellStyle name="Обычный 3 15 11 4 5" xfId="27517"/>
    <cellStyle name="Обычный 3 15 11 5" xfId="27518"/>
    <cellStyle name="Обычный 3 15 11 5 2" xfId="27519"/>
    <cellStyle name="Обычный 3 15 11 5 2 2" xfId="27520"/>
    <cellStyle name="Обычный 3 15 11 5 2 2 2" xfId="27521"/>
    <cellStyle name="Обычный 3 15 11 5 2 3" xfId="27522"/>
    <cellStyle name="Обычный 3 15 11 5 3" xfId="27523"/>
    <cellStyle name="Обычный 3 15 11 5 3 2" xfId="27524"/>
    <cellStyle name="Обычный 3 15 11 5 4" xfId="27525"/>
    <cellStyle name="Обычный 3 15 11 6" xfId="27526"/>
    <cellStyle name="Обычный 3 15 11 6 2" xfId="27527"/>
    <cellStyle name="Обычный 3 15 11 6 2 2" xfId="27528"/>
    <cellStyle name="Обычный 3 15 11 6 3" xfId="27529"/>
    <cellStyle name="Обычный 3 15 11 7" xfId="27530"/>
    <cellStyle name="Обычный 3 15 11 7 2" xfId="27531"/>
    <cellStyle name="Обычный 3 15 11 8" xfId="27532"/>
    <cellStyle name="Обычный 3 15 12" xfId="27533"/>
    <cellStyle name="Обычный 3 15 12 2" xfId="27534"/>
    <cellStyle name="Обычный 3 15 12 2 2" xfId="27535"/>
    <cellStyle name="Обычный 3 15 12 2 2 2" xfId="27536"/>
    <cellStyle name="Обычный 3 15 12 2 2 2 2" xfId="27537"/>
    <cellStyle name="Обычный 3 15 12 2 2 2 2 2" xfId="27538"/>
    <cellStyle name="Обычный 3 15 12 2 2 2 2 2 2" xfId="27539"/>
    <cellStyle name="Обычный 3 15 12 2 2 2 2 3" xfId="27540"/>
    <cellStyle name="Обычный 3 15 12 2 2 2 3" xfId="27541"/>
    <cellStyle name="Обычный 3 15 12 2 2 2 3 2" xfId="27542"/>
    <cellStyle name="Обычный 3 15 12 2 2 2 4" xfId="27543"/>
    <cellStyle name="Обычный 3 15 12 2 2 3" xfId="27544"/>
    <cellStyle name="Обычный 3 15 12 2 2 3 2" xfId="27545"/>
    <cellStyle name="Обычный 3 15 12 2 2 3 2 2" xfId="27546"/>
    <cellStyle name="Обычный 3 15 12 2 2 3 3" xfId="27547"/>
    <cellStyle name="Обычный 3 15 12 2 2 4" xfId="27548"/>
    <cellStyle name="Обычный 3 15 12 2 2 4 2" xfId="27549"/>
    <cellStyle name="Обычный 3 15 12 2 2 5" xfId="27550"/>
    <cellStyle name="Обычный 3 15 12 2 3" xfId="27551"/>
    <cellStyle name="Обычный 3 15 12 2 3 2" xfId="27552"/>
    <cellStyle name="Обычный 3 15 12 2 3 2 2" xfId="27553"/>
    <cellStyle name="Обычный 3 15 12 2 3 2 2 2" xfId="27554"/>
    <cellStyle name="Обычный 3 15 12 2 3 2 2 2 2" xfId="27555"/>
    <cellStyle name="Обычный 3 15 12 2 3 2 2 3" xfId="27556"/>
    <cellStyle name="Обычный 3 15 12 2 3 2 3" xfId="27557"/>
    <cellStyle name="Обычный 3 15 12 2 3 2 3 2" xfId="27558"/>
    <cellStyle name="Обычный 3 15 12 2 3 2 4" xfId="27559"/>
    <cellStyle name="Обычный 3 15 12 2 3 3" xfId="27560"/>
    <cellStyle name="Обычный 3 15 12 2 3 3 2" xfId="27561"/>
    <cellStyle name="Обычный 3 15 12 2 3 3 2 2" xfId="27562"/>
    <cellStyle name="Обычный 3 15 12 2 3 3 3" xfId="27563"/>
    <cellStyle name="Обычный 3 15 12 2 3 4" xfId="27564"/>
    <cellStyle name="Обычный 3 15 12 2 3 4 2" xfId="27565"/>
    <cellStyle name="Обычный 3 15 12 2 3 5" xfId="27566"/>
    <cellStyle name="Обычный 3 15 12 2 4" xfId="27567"/>
    <cellStyle name="Обычный 3 15 12 2 4 2" xfId="27568"/>
    <cellStyle name="Обычный 3 15 12 2 4 2 2" xfId="27569"/>
    <cellStyle name="Обычный 3 15 12 2 4 2 2 2" xfId="27570"/>
    <cellStyle name="Обычный 3 15 12 2 4 2 3" xfId="27571"/>
    <cellStyle name="Обычный 3 15 12 2 4 3" xfId="27572"/>
    <cellStyle name="Обычный 3 15 12 2 4 3 2" xfId="27573"/>
    <cellStyle name="Обычный 3 15 12 2 4 4" xfId="27574"/>
    <cellStyle name="Обычный 3 15 12 2 5" xfId="27575"/>
    <cellStyle name="Обычный 3 15 12 2 5 2" xfId="27576"/>
    <cellStyle name="Обычный 3 15 12 2 5 2 2" xfId="27577"/>
    <cellStyle name="Обычный 3 15 12 2 5 3" xfId="27578"/>
    <cellStyle name="Обычный 3 15 12 2 6" xfId="27579"/>
    <cellStyle name="Обычный 3 15 12 2 6 2" xfId="27580"/>
    <cellStyle name="Обычный 3 15 12 2 7" xfId="27581"/>
    <cellStyle name="Обычный 3 15 12 3" xfId="27582"/>
    <cellStyle name="Обычный 3 15 12 3 2" xfId="27583"/>
    <cellStyle name="Обычный 3 15 12 3 2 2" xfId="27584"/>
    <cellStyle name="Обычный 3 15 12 3 2 2 2" xfId="27585"/>
    <cellStyle name="Обычный 3 15 12 3 2 2 2 2" xfId="27586"/>
    <cellStyle name="Обычный 3 15 12 3 2 2 3" xfId="27587"/>
    <cellStyle name="Обычный 3 15 12 3 2 3" xfId="27588"/>
    <cellStyle name="Обычный 3 15 12 3 2 3 2" xfId="27589"/>
    <cellStyle name="Обычный 3 15 12 3 2 4" xfId="27590"/>
    <cellStyle name="Обычный 3 15 12 3 3" xfId="27591"/>
    <cellStyle name="Обычный 3 15 12 3 3 2" xfId="27592"/>
    <cellStyle name="Обычный 3 15 12 3 3 2 2" xfId="27593"/>
    <cellStyle name="Обычный 3 15 12 3 3 3" xfId="27594"/>
    <cellStyle name="Обычный 3 15 12 3 4" xfId="27595"/>
    <cellStyle name="Обычный 3 15 12 3 4 2" xfId="27596"/>
    <cellStyle name="Обычный 3 15 12 3 5" xfId="27597"/>
    <cellStyle name="Обычный 3 15 12 4" xfId="27598"/>
    <cellStyle name="Обычный 3 15 12 4 2" xfId="27599"/>
    <cellStyle name="Обычный 3 15 12 4 2 2" xfId="27600"/>
    <cellStyle name="Обычный 3 15 12 4 2 2 2" xfId="27601"/>
    <cellStyle name="Обычный 3 15 12 4 2 2 2 2" xfId="27602"/>
    <cellStyle name="Обычный 3 15 12 4 2 2 3" xfId="27603"/>
    <cellStyle name="Обычный 3 15 12 4 2 3" xfId="27604"/>
    <cellStyle name="Обычный 3 15 12 4 2 3 2" xfId="27605"/>
    <cellStyle name="Обычный 3 15 12 4 2 4" xfId="27606"/>
    <cellStyle name="Обычный 3 15 12 4 3" xfId="27607"/>
    <cellStyle name="Обычный 3 15 12 4 3 2" xfId="27608"/>
    <cellStyle name="Обычный 3 15 12 4 3 2 2" xfId="27609"/>
    <cellStyle name="Обычный 3 15 12 4 3 3" xfId="27610"/>
    <cellStyle name="Обычный 3 15 12 4 4" xfId="27611"/>
    <cellStyle name="Обычный 3 15 12 4 4 2" xfId="27612"/>
    <cellStyle name="Обычный 3 15 12 4 5" xfId="27613"/>
    <cellStyle name="Обычный 3 15 12 5" xfId="27614"/>
    <cellStyle name="Обычный 3 15 12 5 2" xfId="27615"/>
    <cellStyle name="Обычный 3 15 12 5 2 2" xfId="27616"/>
    <cellStyle name="Обычный 3 15 12 5 2 2 2" xfId="27617"/>
    <cellStyle name="Обычный 3 15 12 5 2 3" xfId="27618"/>
    <cellStyle name="Обычный 3 15 12 5 3" xfId="27619"/>
    <cellStyle name="Обычный 3 15 12 5 3 2" xfId="27620"/>
    <cellStyle name="Обычный 3 15 12 5 4" xfId="27621"/>
    <cellStyle name="Обычный 3 15 12 6" xfId="27622"/>
    <cellStyle name="Обычный 3 15 12 6 2" xfId="27623"/>
    <cellStyle name="Обычный 3 15 12 6 2 2" xfId="27624"/>
    <cellStyle name="Обычный 3 15 12 6 3" xfId="27625"/>
    <cellStyle name="Обычный 3 15 12 7" xfId="27626"/>
    <cellStyle name="Обычный 3 15 12 7 2" xfId="27627"/>
    <cellStyle name="Обычный 3 15 12 8" xfId="27628"/>
    <cellStyle name="Обычный 3 15 13" xfId="27629"/>
    <cellStyle name="Обычный 3 15 13 2" xfId="27630"/>
    <cellStyle name="Обычный 3 15 13 2 2" xfId="27631"/>
    <cellStyle name="Обычный 3 15 13 2 2 2" xfId="27632"/>
    <cellStyle name="Обычный 3 15 13 2 2 2 2" xfId="27633"/>
    <cellStyle name="Обычный 3 15 13 2 2 2 2 2" xfId="27634"/>
    <cellStyle name="Обычный 3 15 13 2 2 2 2 2 2" xfId="27635"/>
    <cellStyle name="Обычный 3 15 13 2 2 2 2 3" xfId="27636"/>
    <cellStyle name="Обычный 3 15 13 2 2 2 3" xfId="27637"/>
    <cellStyle name="Обычный 3 15 13 2 2 2 3 2" xfId="27638"/>
    <cellStyle name="Обычный 3 15 13 2 2 2 4" xfId="27639"/>
    <cellStyle name="Обычный 3 15 13 2 2 3" xfId="27640"/>
    <cellStyle name="Обычный 3 15 13 2 2 3 2" xfId="27641"/>
    <cellStyle name="Обычный 3 15 13 2 2 3 2 2" xfId="27642"/>
    <cellStyle name="Обычный 3 15 13 2 2 3 3" xfId="27643"/>
    <cellStyle name="Обычный 3 15 13 2 2 4" xfId="27644"/>
    <cellStyle name="Обычный 3 15 13 2 2 4 2" xfId="27645"/>
    <cellStyle name="Обычный 3 15 13 2 2 5" xfId="27646"/>
    <cellStyle name="Обычный 3 15 13 2 3" xfId="27647"/>
    <cellStyle name="Обычный 3 15 13 2 3 2" xfId="27648"/>
    <cellStyle name="Обычный 3 15 13 2 3 2 2" xfId="27649"/>
    <cellStyle name="Обычный 3 15 13 2 3 2 2 2" xfId="27650"/>
    <cellStyle name="Обычный 3 15 13 2 3 2 2 2 2" xfId="27651"/>
    <cellStyle name="Обычный 3 15 13 2 3 2 2 3" xfId="27652"/>
    <cellStyle name="Обычный 3 15 13 2 3 2 3" xfId="27653"/>
    <cellStyle name="Обычный 3 15 13 2 3 2 3 2" xfId="27654"/>
    <cellStyle name="Обычный 3 15 13 2 3 2 4" xfId="27655"/>
    <cellStyle name="Обычный 3 15 13 2 3 3" xfId="27656"/>
    <cellStyle name="Обычный 3 15 13 2 3 3 2" xfId="27657"/>
    <cellStyle name="Обычный 3 15 13 2 3 3 2 2" xfId="27658"/>
    <cellStyle name="Обычный 3 15 13 2 3 3 3" xfId="27659"/>
    <cellStyle name="Обычный 3 15 13 2 3 4" xfId="27660"/>
    <cellStyle name="Обычный 3 15 13 2 3 4 2" xfId="27661"/>
    <cellStyle name="Обычный 3 15 13 2 3 5" xfId="27662"/>
    <cellStyle name="Обычный 3 15 13 2 4" xfId="27663"/>
    <cellStyle name="Обычный 3 15 13 2 4 2" xfId="27664"/>
    <cellStyle name="Обычный 3 15 13 2 4 2 2" xfId="27665"/>
    <cellStyle name="Обычный 3 15 13 2 4 2 2 2" xfId="27666"/>
    <cellStyle name="Обычный 3 15 13 2 4 2 3" xfId="27667"/>
    <cellStyle name="Обычный 3 15 13 2 4 3" xfId="27668"/>
    <cellStyle name="Обычный 3 15 13 2 4 3 2" xfId="27669"/>
    <cellStyle name="Обычный 3 15 13 2 4 4" xfId="27670"/>
    <cellStyle name="Обычный 3 15 13 2 5" xfId="27671"/>
    <cellStyle name="Обычный 3 15 13 2 5 2" xfId="27672"/>
    <cellStyle name="Обычный 3 15 13 2 5 2 2" xfId="27673"/>
    <cellStyle name="Обычный 3 15 13 2 5 3" xfId="27674"/>
    <cellStyle name="Обычный 3 15 13 2 6" xfId="27675"/>
    <cellStyle name="Обычный 3 15 13 2 6 2" xfId="27676"/>
    <cellStyle name="Обычный 3 15 13 2 7" xfId="27677"/>
    <cellStyle name="Обычный 3 15 13 3" xfId="27678"/>
    <cellStyle name="Обычный 3 15 13 3 2" xfId="27679"/>
    <cellStyle name="Обычный 3 15 13 3 2 2" xfId="27680"/>
    <cellStyle name="Обычный 3 15 13 3 2 2 2" xfId="27681"/>
    <cellStyle name="Обычный 3 15 13 3 2 2 2 2" xfId="27682"/>
    <cellStyle name="Обычный 3 15 13 3 2 2 3" xfId="27683"/>
    <cellStyle name="Обычный 3 15 13 3 2 3" xfId="27684"/>
    <cellStyle name="Обычный 3 15 13 3 2 3 2" xfId="27685"/>
    <cellStyle name="Обычный 3 15 13 3 2 4" xfId="27686"/>
    <cellStyle name="Обычный 3 15 13 3 3" xfId="27687"/>
    <cellStyle name="Обычный 3 15 13 3 3 2" xfId="27688"/>
    <cellStyle name="Обычный 3 15 13 3 3 2 2" xfId="27689"/>
    <cellStyle name="Обычный 3 15 13 3 3 3" xfId="27690"/>
    <cellStyle name="Обычный 3 15 13 3 4" xfId="27691"/>
    <cellStyle name="Обычный 3 15 13 3 4 2" xfId="27692"/>
    <cellStyle name="Обычный 3 15 13 3 5" xfId="27693"/>
    <cellStyle name="Обычный 3 15 13 4" xfId="27694"/>
    <cellStyle name="Обычный 3 15 13 4 2" xfId="27695"/>
    <cellStyle name="Обычный 3 15 13 4 2 2" xfId="27696"/>
    <cellStyle name="Обычный 3 15 13 4 2 2 2" xfId="27697"/>
    <cellStyle name="Обычный 3 15 13 4 2 2 2 2" xfId="27698"/>
    <cellStyle name="Обычный 3 15 13 4 2 2 3" xfId="27699"/>
    <cellStyle name="Обычный 3 15 13 4 2 3" xfId="27700"/>
    <cellStyle name="Обычный 3 15 13 4 2 3 2" xfId="27701"/>
    <cellStyle name="Обычный 3 15 13 4 2 4" xfId="27702"/>
    <cellStyle name="Обычный 3 15 13 4 3" xfId="27703"/>
    <cellStyle name="Обычный 3 15 13 4 3 2" xfId="27704"/>
    <cellStyle name="Обычный 3 15 13 4 3 2 2" xfId="27705"/>
    <cellStyle name="Обычный 3 15 13 4 3 3" xfId="27706"/>
    <cellStyle name="Обычный 3 15 13 4 4" xfId="27707"/>
    <cellStyle name="Обычный 3 15 13 4 4 2" xfId="27708"/>
    <cellStyle name="Обычный 3 15 13 4 5" xfId="27709"/>
    <cellStyle name="Обычный 3 15 13 5" xfId="27710"/>
    <cellStyle name="Обычный 3 15 13 5 2" xfId="27711"/>
    <cellStyle name="Обычный 3 15 13 5 2 2" xfId="27712"/>
    <cellStyle name="Обычный 3 15 13 5 2 2 2" xfId="27713"/>
    <cellStyle name="Обычный 3 15 13 5 2 3" xfId="27714"/>
    <cellStyle name="Обычный 3 15 13 5 3" xfId="27715"/>
    <cellStyle name="Обычный 3 15 13 5 3 2" xfId="27716"/>
    <cellStyle name="Обычный 3 15 13 5 4" xfId="27717"/>
    <cellStyle name="Обычный 3 15 13 6" xfId="27718"/>
    <cellStyle name="Обычный 3 15 13 6 2" xfId="27719"/>
    <cellStyle name="Обычный 3 15 13 6 2 2" xfId="27720"/>
    <cellStyle name="Обычный 3 15 13 6 3" xfId="27721"/>
    <cellStyle name="Обычный 3 15 13 7" xfId="27722"/>
    <cellStyle name="Обычный 3 15 13 7 2" xfId="27723"/>
    <cellStyle name="Обычный 3 15 13 8" xfId="27724"/>
    <cellStyle name="Обычный 3 15 14" xfId="27725"/>
    <cellStyle name="Обычный 3 15 14 2" xfId="27726"/>
    <cellStyle name="Обычный 3 15 14 2 2" xfId="27727"/>
    <cellStyle name="Обычный 3 15 14 2 2 2" xfId="27728"/>
    <cellStyle name="Обычный 3 15 14 2 2 2 2" xfId="27729"/>
    <cellStyle name="Обычный 3 15 14 2 2 2 2 2" xfId="27730"/>
    <cellStyle name="Обычный 3 15 14 2 2 2 2 2 2" xfId="27731"/>
    <cellStyle name="Обычный 3 15 14 2 2 2 2 3" xfId="27732"/>
    <cellStyle name="Обычный 3 15 14 2 2 2 3" xfId="27733"/>
    <cellStyle name="Обычный 3 15 14 2 2 2 3 2" xfId="27734"/>
    <cellStyle name="Обычный 3 15 14 2 2 2 4" xfId="27735"/>
    <cellStyle name="Обычный 3 15 14 2 2 3" xfId="27736"/>
    <cellStyle name="Обычный 3 15 14 2 2 3 2" xfId="27737"/>
    <cellStyle name="Обычный 3 15 14 2 2 3 2 2" xfId="27738"/>
    <cellStyle name="Обычный 3 15 14 2 2 3 3" xfId="27739"/>
    <cellStyle name="Обычный 3 15 14 2 2 4" xfId="27740"/>
    <cellStyle name="Обычный 3 15 14 2 2 4 2" xfId="27741"/>
    <cellStyle name="Обычный 3 15 14 2 2 5" xfId="27742"/>
    <cellStyle name="Обычный 3 15 14 2 3" xfId="27743"/>
    <cellStyle name="Обычный 3 15 14 2 3 2" xfId="27744"/>
    <cellStyle name="Обычный 3 15 14 2 3 2 2" xfId="27745"/>
    <cellStyle name="Обычный 3 15 14 2 3 2 2 2" xfId="27746"/>
    <cellStyle name="Обычный 3 15 14 2 3 2 2 2 2" xfId="27747"/>
    <cellStyle name="Обычный 3 15 14 2 3 2 2 3" xfId="27748"/>
    <cellStyle name="Обычный 3 15 14 2 3 2 3" xfId="27749"/>
    <cellStyle name="Обычный 3 15 14 2 3 2 3 2" xfId="27750"/>
    <cellStyle name="Обычный 3 15 14 2 3 2 4" xfId="27751"/>
    <cellStyle name="Обычный 3 15 14 2 3 3" xfId="27752"/>
    <cellStyle name="Обычный 3 15 14 2 3 3 2" xfId="27753"/>
    <cellStyle name="Обычный 3 15 14 2 3 3 2 2" xfId="27754"/>
    <cellStyle name="Обычный 3 15 14 2 3 3 3" xfId="27755"/>
    <cellStyle name="Обычный 3 15 14 2 3 4" xfId="27756"/>
    <cellStyle name="Обычный 3 15 14 2 3 4 2" xfId="27757"/>
    <cellStyle name="Обычный 3 15 14 2 3 5" xfId="27758"/>
    <cellStyle name="Обычный 3 15 14 2 4" xfId="27759"/>
    <cellStyle name="Обычный 3 15 14 2 4 2" xfId="27760"/>
    <cellStyle name="Обычный 3 15 14 2 4 2 2" xfId="27761"/>
    <cellStyle name="Обычный 3 15 14 2 4 2 2 2" xfId="27762"/>
    <cellStyle name="Обычный 3 15 14 2 4 2 3" xfId="27763"/>
    <cellStyle name="Обычный 3 15 14 2 4 3" xfId="27764"/>
    <cellStyle name="Обычный 3 15 14 2 4 3 2" xfId="27765"/>
    <cellStyle name="Обычный 3 15 14 2 4 4" xfId="27766"/>
    <cellStyle name="Обычный 3 15 14 2 5" xfId="27767"/>
    <cellStyle name="Обычный 3 15 14 2 5 2" xfId="27768"/>
    <cellStyle name="Обычный 3 15 14 2 5 2 2" xfId="27769"/>
    <cellStyle name="Обычный 3 15 14 2 5 3" xfId="27770"/>
    <cellStyle name="Обычный 3 15 14 2 6" xfId="27771"/>
    <cellStyle name="Обычный 3 15 14 2 6 2" xfId="27772"/>
    <cellStyle name="Обычный 3 15 14 2 7" xfId="27773"/>
    <cellStyle name="Обычный 3 15 14 3" xfId="27774"/>
    <cellStyle name="Обычный 3 15 14 3 2" xfId="27775"/>
    <cellStyle name="Обычный 3 15 14 3 2 2" xfId="27776"/>
    <cellStyle name="Обычный 3 15 14 3 2 2 2" xfId="27777"/>
    <cellStyle name="Обычный 3 15 14 3 2 2 2 2" xfId="27778"/>
    <cellStyle name="Обычный 3 15 14 3 2 2 3" xfId="27779"/>
    <cellStyle name="Обычный 3 15 14 3 2 3" xfId="27780"/>
    <cellStyle name="Обычный 3 15 14 3 2 3 2" xfId="27781"/>
    <cellStyle name="Обычный 3 15 14 3 2 4" xfId="27782"/>
    <cellStyle name="Обычный 3 15 14 3 3" xfId="27783"/>
    <cellStyle name="Обычный 3 15 14 3 3 2" xfId="27784"/>
    <cellStyle name="Обычный 3 15 14 3 3 2 2" xfId="27785"/>
    <cellStyle name="Обычный 3 15 14 3 3 3" xfId="27786"/>
    <cellStyle name="Обычный 3 15 14 3 4" xfId="27787"/>
    <cellStyle name="Обычный 3 15 14 3 4 2" xfId="27788"/>
    <cellStyle name="Обычный 3 15 14 3 5" xfId="27789"/>
    <cellStyle name="Обычный 3 15 14 4" xfId="27790"/>
    <cellStyle name="Обычный 3 15 14 4 2" xfId="27791"/>
    <cellStyle name="Обычный 3 15 14 4 2 2" xfId="27792"/>
    <cellStyle name="Обычный 3 15 14 4 2 2 2" xfId="27793"/>
    <cellStyle name="Обычный 3 15 14 4 2 2 2 2" xfId="27794"/>
    <cellStyle name="Обычный 3 15 14 4 2 2 3" xfId="27795"/>
    <cellStyle name="Обычный 3 15 14 4 2 3" xfId="27796"/>
    <cellStyle name="Обычный 3 15 14 4 2 3 2" xfId="27797"/>
    <cellStyle name="Обычный 3 15 14 4 2 4" xfId="27798"/>
    <cellStyle name="Обычный 3 15 14 4 3" xfId="27799"/>
    <cellStyle name="Обычный 3 15 14 4 3 2" xfId="27800"/>
    <cellStyle name="Обычный 3 15 14 4 3 2 2" xfId="27801"/>
    <cellStyle name="Обычный 3 15 14 4 3 3" xfId="27802"/>
    <cellStyle name="Обычный 3 15 14 4 4" xfId="27803"/>
    <cellStyle name="Обычный 3 15 14 4 4 2" xfId="27804"/>
    <cellStyle name="Обычный 3 15 14 4 5" xfId="27805"/>
    <cellStyle name="Обычный 3 15 14 5" xfId="27806"/>
    <cellStyle name="Обычный 3 15 14 5 2" xfId="27807"/>
    <cellStyle name="Обычный 3 15 14 5 2 2" xfId="27808"/>
    <cellStyle name="Обычный 3 15 14 5 2 2 2" xfId="27809"/>
    <cellStyle name="Обычный 3 15 14 5 2 3" xfId="27810"/>
    <cellStyle name="Обычный 3 15 14 5 3" xfId="27811"/>
    <cellStyle name="Обычный 3 15 14 5 3 2" xfId="27812"/>
    <cellStyle name="Обычный 3 15 14 5 4" xfId="27813"/>
    <cellStyle name="Обычный 3 15 14 6" xfId="27814"/>
    <cellStyle name="Обычный 3 15 14 6 2" xfId="27815"/>
    <cellStyle name="Обычный 3 15 14 6 2 2" xfId="27816"/>
    <cellStyle name="Обычный 3 15 14 6 3" xfId="27817"/>
    <cellStyle name="Обычный 3 15 14 7" xfId="27818"/>
    <cellStyle name="Обычный 3 15 14 7 2" xfId="27819"/>
    <cellStyle name="Обычный 3 15 14 8" xfId="27820"/>
    <cellStyle name="Обычный 3 15 15" xfId="27821"/>
    <cellStyle name="Обычный 3 15 15 2" xfId="27822"/>
    <cellStyle name="Обычный 3 15 15 2 2" xfId="27823"/>
    <cellStyle name="Обычный 3 15 15 2 2 2" xfId="27824"/>
    <cellStyle name="Обычный 3 15 15 2 2 2 2" xfId="27825"/>
    <cellStyle name="Обычный 3 15 15 2 2 2 2 2" xfId="27826"/>
    <cellStyle name="Обычный 3 15 15 2 2 2 2 2 2" xfId="27827"/>
    <cellStyle name="Обычный 3 15 15 2 2 2 2 3" xfId="27828"/>
    <cellStyle name="Обычный 3 15 15 2 2 2 3" xfId="27829"/>
    <cellStyle name="Обычный 3 15 15 2 2 2 3 2" xfId="27830"/>
    <cellStyle name="Обычный 3 15 15 2 2 2 4" xfId="27831"/>
    <cellStyle name="Обычный 3 15 15 2 2 3" xfId="27832"/>
    <cellStyle name="Обычный 3 15 15 2 2 3 2" xfId="27833"/>
    <cellStyle name="Обычный 3 15 15 2 2 3 2 2" xfId="27834"/>
    <cellStyle name="Обычный 3 15 15 2 2 3 3" xfId="27835"/>
    <cellStyle name="Обычный 3 15 15 2 2 4" xfId="27836"/>
    <cellStyle name="Обычный 3 15 15 2 2 4 2" xfId="27837"/>
    <cellStyle name="Обычный 3 15 15 2 2 5" xfId="27838"/>
    <cellStyle name="Обычный 3 15 15 2 3" xfId="27839"/>
    <cellStyle name="Обычный 3 15 15 2 3 2" xfId="27840"/>
    <cellStyle name="Обычный 3 15 15 2 3 2 2" xfId="27841"/>
    <cellStyle name="Обычный 3 15 15 2 3 2 2 2" xfId="27842"/>
    <cellStyle name="Обычный 3 15 15 2 3 2 2 2 2" xfId="27843"/>
    <cellStyle name="Обычный 3 15 15 2 3 2 2 3" xfId="27844"/>
    <cellStyle name="Обычный 3 15 15 2 3 2 3" xfId="27845"/>
    <cellStyle name="Обычный 3 15 15 2 3 2 3 2" xfId="27846"/>
    <cellStyle name="Обычный 3 15 15 2 3 2 4" xfId="27847"/>
    <cellStyle name="Обычный 3 15 15 2 3 3" xfId="27848"/>
    <cellStyle name="Обычный 3 15 15 2 3 3 2" xfId="27849"/>
    <cellStyle name="Обычный 3 15 15 2 3 3 2 2" xfId="27850"/>
    <cellStyle name="Обычный 3 15 15 2 3 3 3" xfId="27851"/>
    <cellStyle name="Обычный 3 15 15 2 3 4" xfId="27852"/>
    <cellStyle name="Обычный 3 15 15 2 3 4 2" xfId="27853"/>
    <cellStyle name="Обычный 3 15 15 2 3 5" xfId="27854"/>
    <cellStyle name="Обычный 3 15 15 2 4" xfId="27855"/>
    <cellStyle name="Обычный 3 15 15 2 4 2" xfId="27856"/>
    <cellStyle name="Обычный 3 15 15 2 4 2 2" xfId="27857"/>
    <cellStyle name="Обычный 3 15 15 2 4 2 2 2" xfId="27858"/>
    <cellStyle name="Обычный 3 15 15 2 4 2 3" xfId="27859"/>
    <cellStyle name="Обычный 3 15 15 2 4 3" xfId="27860"/>
    <cellStyle name="Обычный 3 15 15 2 4 3 2" xfId="27861"/>
    <cellStyle name="Обычный 3 15 15 2 4 4" xfId="27862"/>
    <cellStyle name="Обычный 3 15 15 2 5" xfId="27863"/>
    <cellStyle name="Обычный 3 15 15 2 5 2" xfId="27864"/>
    <cellStyle name="Обычный 3 15 15 2 5 2 2" xfId="27865"/>
    <cellStyle name="Обычный 3 15 15 2 5 3" xfId="27866"/>
    <cellStyle name="Обычный 3 15 15 2 6" xfId="27867"/>
    <cellStyle name="Обычный 3 15 15 2 6 2" xfId="27868"/>
    <cellStyle name="Обычный 3 15 15 2 7" xfId="27869"/>
    <cellStyle name="Обычный 3 15 15 3" xfId="27870"/>
    <cellStyle name="Обычный 3 15 15 3 2" xfId="27871"/>
    <cellStyle name="Обычный 3 15 15 3 2 2" xfId="27872"/>
    <cellStyle name="Обычный 3 15 15 3 2 2 2" xfId="27873"/>
    <cellStyle name="Обычный 3 15 15 3 2 2 2 2" xfId="27874"/>
    <cellStyle name="Обычный 3 15 15 3 2 2 3" xfId="27875"/>
    <cellStyle name="Обычный 3 15 15 3 2 3" xfId="27876"/>
    <cellStyle name="Обычный 3 15 15 3 2 3 2" xfId="27877"/>
    <cellStyle name="Обычный 3 15 15 3 2 4" xfId="27878"/>
    <cellStyle name="Обычный 3 15 15 3 3" xfId="27879"/>
    <cellStyle name="Обычный 3 15 15 3 3 2" xfId="27880"/>
    <cellStyle name="Обычный 3 15 15 3 3 2 2" xfId="27881"/>
    <cellStyle name="Обычный 3 15 15 3 3 3" xfId="27882"/>
    <cellStyle name="Обычный 3 15 15 3 4" xfId="27883"/>
    <cellStyle name="Обычный 3 15 15 3 4 2" xfId="27884"/>
    <cellStyle name="Обычный 3 15 15 3 5" xfId="27885"/>
    <cellStyle name="Обычный 3 15 15 4" xfId="27886"/>
    <cellStyle name="Обычный 3 15 15 4 2" xfId="27887"/>
    <cellStyle name="Обычный 3 15 15 4 2 2" xfId="27888"/>
    <cellStyle name="Обычный 3 15 15 4 2 2 2" xfId="27889"/>
    <cellStyle name="Обычный 3 15 15 4 2 2 2 2" xfId="27890"/>
    <cellStyle name="Обычный 3 15 15 4 2 2 3" xfId="27891"/>
    <cellStyle name="Обычный 3 15 15 4 2 3" xfId="27892"/>
    <cellStyle name="Обычный 3 15 15 4 2 3 2" xfId="27893"/>
    <cellStyle name="Обычный 3 15 15 4 2 4" xfId="27894"/>
    <cellStyle name="Обычный 3 15 15 4 3" xfId="27895"/>
    <cellStyle name="Обычный 3 15 15 4 3 2" xfId="27896"/>
    <cellStyle name="Обычный 3 15 15 4 3 2 2" xfId="27897"/>
    <cellStyle name="Обычный 3 15 15 4 3 3" xfId="27898"/>
    <cellStyle name="Обычный 3 15 15 4 4" xfId="27899"/>
    <cellStyle name="Обычный 3 15 15 4 4 2" xfId="27900"/>
    <cellStyle name="Обычный 3 15 15 4 5" xfId="27901"/>
    <cellStyle name="Обычный 3 15 15 5" xfId="27902"/>
    <cellStyle name="Обычный 3 15 15 5 2" xfId="27903"/>
    <cellStyle name="Обычный 3 15 15 5 2 2" xfId="27904"/>
    <cellStyle name="Обычный 3 15 15 5 2 2 2" xfId="27905"/>
    <cellStyle name="Обычный 3 15 15 5 2 3" xfId="27906"/>
    <cellStyle name="Обычный 3 15 15 5 3" xfId="27907"/>
    <cellStyle name="Обычный 3 15 15 5 3 2" xfId="27908"/>
    <cellStyle name="Обычный 3 15 15 5 4" xfId="27909"/>
    <cellStyle name="Обычный 3 15 15 6" xfId="27910"/>
    <cellStyle name="Обычный 3 15 15 6 2" xfId="27911"/>
    <cellStyle name="Обычный 3 15 15 6 2 2" xfId="27912"/>
    <cellStyle name="Обычный 3 15 15 6 3" xfId="27913"/>
    <cellStyle name="Обычный 3 15 15 7" xfId="27914"/>
    <cellStyle name="Обычный 3 15 15 7 2" xfId="27915"/>
    <cellStyle name="Обычный 3 15 15 8" xfId="27916"/>
    <cellStyle name="Обычный 3 15 16" xfId="27917"/>
    <cellStyle name="Обычный 3 15 16 2" xfId="27918"/>
    <cellStyle name="Обычный 3 15 16 2 2" xfId="27919"/>
    <cellStyle name="Обычный 3 15 16 2 2 2" xfId="27920"/>
    <cellStyle name="Обычный 3 15 16 2 2 2 2" xfId="27921"/>
    <cellStyle name="Обычный 3 15 16 2 2 2 2 2" xfId="27922"/>
    <cellStyle name="Обычный 3 15 16 2 2 2 2 2 2" xfId="27923"/>
    <cellStyle name="Обычный 3 15 16 2 2 2 2 3" xfId="27924"/>
    <cellStyle name="Обычный 3 15 16 2 2 2 3" xfId="27925"/>
    <cellStyle name="Обычный 3 15 16 2 2 2 3 2" xfId="27926"/>
    <cellStyle name="Обычный 3 15 16 2 2 2 4" xfId="27927"/>
    <cellStyle name="Обычный 3 15 16 2 2 3" xfId="27928"/>
    <cellStyle name="Обычный 3 15 16 2 2 3 2" xfId="27929"/>
    <cellStyle name="Обычный 3 15 16 2 2 3 2 2" xfId="27930"/>
    <cellStyle name="Обычный 3 15 16 2 2 3 3" xfId="27931"/>
    <cellStyle name="Обычный 3 15 16 2 2 4" xfId="27932"/>
    <cellStyle name="Обычный 3 15 16 2 2 4 2" xfId="27933"/>
    <cellStyle name="Обычный 3 15 16 2 2 5" xfId="27934"/>
    <cellStyle name="Обычный 3 15 16 2 3" xfId="27935"/>
    <cellStyle name="Обычный 3 15 16 2 3 2" xfId="27936"/>
    <cellStyle name="Обычный 3 15 16 2 3 2 2" xfId="27937"/>
    <cellStyle name="Обычный 3 15 16 2 3 2 2 2" xfId="27938"/>
    <cellStyle name="Обычный 3 15 16 2 3 2 2 2 2" xfId="27939"/>
    <cellStyle name="Обычный 3 15 16 2 3 2 2 3" xfId="27940"/>
    <cellStyle name="Обычный 3 15 16 2 3 2 3" xfId="27941"/>
    <cellStyle name="Обычный 3 15 16 2 3 2 3 2" xfId="27942"/>
    <cellStyle name="Обычный 3 15 16 2 3 2 4" xfId="27943"/>
    <cellStyle name="Обычный 3 15 16 2 3 3" xfId="27944"/>
    <cellStyle name="Обычный 3 15 16 2 3 3 2" xfId="27945"/>
    <cellStyle name="Обычный 3 15 16 2 3 3 2 2" xfId="27946"/>
    <cellStyle name="Обычный 3 15 16 2 3 3 3" xfId="27947"/>
    <cellStyle name="Обычный 3 15 16 2 3 4" xfId="27948"/>
    <cellStyle name="Обычный 3 15 16 2 3 4 2" xfId="27949"/>
    <cellStyle name="Обычный 3 15 16 2 3 5" xfId="27950"/>
    <cellStyle name="Обычный 3 15 16 2 4" xfId="27951"/>
    <cellStyle name="Обычный 3 15 16 2 4 2" xfId="27952"/>
    <cellStyle name="Обычный 3 15 16 2 4 2 2" xfId="27953"/>
    <cellStyle name="Обычный 3 15 16 2 4 2 2 2" xfId="27954"/>
    <cellStyle name="Обычный 3 15 16 2 4 2 3" xfId="27955"/>
    <cellStyle name="Обычный 3 15 16 2 4 3" xfId="27956"/>
    <cellStyle name="Обычный 3 15 16 2 4 3 2" xfId="27957"/>
    <cellStyle name="Обычный 3 15 16 2 4 4" xfId="27958"/>
    <cellStyle name="Обычный 3 15 16 2 5" xfId="27959"/>
    <cellStyle name="Обычный 3 15 16 2 5 2" xfId="27960"/>
    <cellStyle name="Обычный 3 15 16 2 5 2 2" xfId="27961"/>
    <cellStyle name="Обычный 3 15 16 2 5 3" xfId="27962"/>
    <cellStyle name="Обычный 3 15 16 2 6" xfId="27963"/>
    <cellStyle name="Обычный 3 15 16 2 6 2" xfId="27964"/>
    <cellStyle name="Обычный 3 15 16 2 7" xfId="27965"/>
    <cellStyle name="Обычный 3 15 16 3" xfId="27966"/>
    <cellStyle name="Обычный 3 15 16 3 2" xfId="27967"/>
    <cellStyle name="Обычный 3 15 16 3 2 2" xfId="27968"/>
    <cellStyle name="Обычный 3 15 16 3 2 2 2" xfId="27969"/>
    <cellStyle name="Обычный 3 15 16 3 2 2 2 2" xfId="27970"/>
    <cellStyle name="Обычный 3 15 16 3 2 2 3" xfId="27971"/>
    <cellStyle name="Обычный 3 15 16 3 2 3" xfId="27972"/>
    <cellStyle name="Обычный 3 15 16 3 2 3 2" xfId="27973"/>
    <cellStyle name="Обычный 3 15 16 3 2 4" xfId="27974"/>
    <cellStyle name="Обычный 3 15 16 3 3" xfId="27975"/>
    <cellStyle name="Обычный 3 15 16 3 3 2" xfId="27976"/>
    <cellStyle name="Обычный 3 15 16 3 3 2 2" xfId="27977"/>
    <cellStyle name="Обычный 3 15 16 3 3 3" xfId="27978"/>
    <cellStyle name="Обычный 3 15 16 3 4" xfId="27979"/>
    <cellStyle name="Обычный 3 15 16 3 4 2" xfId="27980"/>
    <cellStyle name="Обычный 3 15 16 3 5" xfId="27981"/>
    <cellStyle name="Обычный 3 15 16 4" xfId="27982"/>
    <cellStyle name="Обычный 3 15 16 4 2" xfId="27983"/>
    <cellStyle name="Обычный 3 15 16 4 2 2" xfId="27984"/>
    <cellStyle name="Обычный 3 15 16 4 2 2 2" xfId="27985"/>
    <cellStyle name="Обычный 3 15 16 4 2 2 2 2" xfId="27986"/>
    <cellStyle name="Обычный 3 15 16 4 2 2 3" xfId="27987"/>
    <cellStyle name="Обычный 3 15 16 4 2 3" xfId="27988"/>
    <cellStyle name="Обычный 3 15 16 4 2 3 2" xfId="27989"/>
    <cellStyle name="Обычный 3 15 16 4 2 4" xfId="27990"/>
    <cellStyle name="Обычный 3 15 16 4 3" xfId="27991"/>
    <cellStyle name="Обычный 3 15 16 4 3 2" xfId="27992"/>
    <cellStyle name="Обычный 3 15 16 4 3 2 2" xfId="27993"/>
    <cellStyle name="Обычный 3 15 16 4 3 3" xfId="27994"/>
    <cellStyle name="Обычный 3 15 16 4 4" xfId="27995"/>
    <cellStyle name="Обычный 3 15 16 4 4 2" xfId="27996"/>
    <cellStyle name="Обычный 3 15 16 4 5" xfId="27997"/>
    <cellStyle name="Обычный 3 15 16 5" xfId="27998"/>
    <cellStyle name="Обычный 3 15 16 5 2" xfId="27999"/>
    <cellStyle name="Обычный 3 15 16 5 2 2" xfId="28000"/>
    <cellStyle name="Обычный 3 15 16 5 2 2 2" xfId="28001"/>
    <cellStyle name="Обычный 3 15 16 5 2 3" xfId="28002"/>
    <cellStyle name="Обычный 3 15 16 5 3" xfId="28003"/>
    <cellStyle name="Обычный 3 15 16 5 3 2" xfId="28004"/>
    <cellStyle name="Обычный 3 15 16 5 4" xfId="28005"/>
    <cellStyle name="Обычный 3 15 16 6" xfId="28006"/>
    <cellStyle name="Обычный 3 15 16 6 2" xfId="28007"/>
    <cellStyle name="Обычный 3 15 16 6 2 2" xfId="28008"/>
    <cellStyle name="Обычный 3 15 16 6 3" xfId="28009"/>
    <cellStyle name="Обычный 3 15 16 7" xfId="28010"/>
    <cellStyle name="Обычный 3 15 16 7 2" xfId="28011"/>
    <cellStyle name="Обычный 3 15 16 8" xfId="28012"/>
    <cellStyle name="Обычный 3 15 17" xfId="28013"/>
    <cellStyle name="Обычный 3 15 17 2" xfId="28014"/>
    <cellStyle name="Обычный 3 15 17 2 2" xfId="28015"/>
    <cellStyle name="Обычный 3 15 17 2 2 2" xfId="28016"/>
    <cellStyle name="Обычный 3 15 17 2 2 2 2" xfId="28017"/>
    <cellStyle name="Обычный 3 15 17 2 2 2 2 2" xfId="28018"/>
    <cellStyle name="Обычный 3 15 17 2 2 2 2 2 2" xfId="28019"/>
    <cellStyle name="Обычный 3 15 17 2 2 2 2 3" xfId="28020"/>
    <cellStyle name="Обычный 3 15 17 2 2 2 3" xfId="28021"/>
    <cellStyle name="Обычный 3 15 17 2 2 2 3 2" xfId="28022"/>
    <cellStyle name="Обычный 3 15 17 2 2 2 4" xfId="28023"/>
    <cellStyle name="Обычный 3 15 17 2 2 3" xfId="28024"/>
    <cellStyle name="Обычный 3 15 17 2 2 3 2" xfId="28025"/>
    <cellStyle name="Обычный 3 15 17 2 2 3 2 2" xfId="28026"/>
    <cellStyle name="Обычный 3 15 17 2 2 3 3" xfId="28027"/>
    <cellStyle name="Обычный 3 15 17 2 2 4" xfId="28028"/>
    <cellStyle name="Обычный 3 15 17 2 2 4 2" xfId="28029"/>
    <cellStyle name="Обычный 3 15 17 2 2 5" xfId="28030"/>
    <cellStyle name="Обычный 3 15 17 2 3" xfId="28031"/>
    <cellStyle name="Обычный 3 15 17 2 3 2" xfId="28032"/>
    <cellStyle name="Обычный 3 15 17 2 3 2 2" xfId="28033"/>
    <cellStyle name="Обычный 3 15 17 2 3 2 2 2" xfId="28034"/>
    <cellStyle name="Обычный 3 15 17 2 3 2 2 2 2" xfId="28035"/>
    <cellStyle name="Обычный 3 15 17 2 3 2 2 3" xfId="28036"/>
    <cellStyle name="Обычный 3 15 17 2 3 2 3" xfId="28037"/>
    <cellStyle name="Обычный 3 15 17 2 3 2 3 2" xfId="28038"/>
    <cellStyle name="Обычный 3 15 17 2 3 2 4" xfId="28039"/>
    <cellStyle name="Обычный 3 15 17 2 3 3" xfId="28040"/>
    <cellStyle name="Обычный 3 15 17 2 3 3 2" xfId="28041"/>
    <cellStyle name="Обычный 3 15 17 2 3 3 2 2" xfId="28042"/>
    <cellStyle name="Обычный 3 15 17 2 3 3 3" xfId="28043"/>
    <cellStyle name="Обычный 3 15 17 2 3 4" xfId="28044"/>
    <cellStyle name="Обычный 3 15 17 2 3 4 2" xfId="28045"/>
    <cellStyle name="Обычный 3 15 17 2 3 5" xfId="28046"/>
    <cellStyle name="Обычный 3 15 17 2 4" xfId="28047"/>
    <cellStyle name="Обычный 3 15 17 2 4 2" xfId="28048"/>
    <cellStyle name="Обычный 3 15 17 2 4 2 2" xfId="28049"/>
    <cellStyle name="Обычный 3 15 17 2 4 2 2 2" xfId="28050"/>
    <cellStyle name="Обычный 3 15 17 2 4 2 3" xfId="28051"/>
    <cellStyle name="Обычный 3 15 17 2 4 3" xfId="28052"/>
    <cellStyle name="Обычный 3 15 17 2 4 3 2" xfId="28053"/>
    <cellStyle name="Обычный 3 15 17 2 4 4" xfId="28054"/>
    <cellStyle name="Обычный 3 15 17 2 5" xfId="28055"/>
    <cellStyle name="Обычный 3 15 17 2 5 2" xfId="28056"/>
    <cellStyle name="Обычный 3 15 17 2 5 2 2" xfId="28057"/>
    <cellStyle name="Обычный 3 15 17 2 5 3" xfId="28058"/>
    <cellStyle name="Обычный 3 15 17 2 6" xfId="28059"/>
    <cellStyle name="Обычный 3 15 17 2 6 2" xfId="28060"/>
    <cellStyle name="Обычный 3 15 17 2 7" xfId="28061"/>
    <cellStyle name="Обычный 3 15 17 3" xfId="28062"/>
    <cellStyle name="Обычный 3 15 17 3 2" xfId="28063"/>
    <cellStyle name="Обычный 3 15 17 3 2 2" xfId="28064"/>
    <cellStyle name="Обычный 3 15 17 3 2 2 2" xfId="28065"/>
    <cellStyle name="Обычный 3 15 17 3 2 2 2 2" xfId="28066"/>
    <cellStyle name="Обычный 3 15 17 3 2 2 3" xfId="28067"/>
    <cellStyle name="Обычный 3 15 17 3 2 3" xfId="28068"/>
    <cellStyle name="Обычный 3 15 17 3 2 3 2" xfId="28069"/>
    <cellStyle name="Обычный 3 15 17 3 2 4" xfId="28070"/>
    <cellStyle name="Обычный 3 15 17 3 3" xfId="28071"/>
    <cellStyle name="Обычный 3 15 17 3 3 2" xfId="28072"/>
    <cellStyle name="Обычный 3 15 17 3 3 2 2" xfId="28073"/>
    <cellStyle name="Обычный 3 15 17 3 3 3" xfId="28074"/>
    <cellStyle name="Обычный 3 15 17 3 4" xfId="28075"/>
    <cellStyle name="Обычный 3 15 17 3 4 2" xfId="28076"/>
    <cellStyle name="Обычный 3 15 17 3 5" xfId="28077"/>
    <cellStyle name="Обычный 3 15 17 4" xfId="28078"/>
    <cellStyle name="Обычный 3 15 17 4 2" xfId="28079"/>
    <cellStyle name="Обычный 3 15 17 4 2 2" xfId="28080"/>
    <cellStyle name="Обычный 3 15 17 4 2 2 2" xfId="28081"/>
    <cellStyle name="Обычный 3 15 17 4 2 2 2 2" xfId="28082"/>
    <cellStyle name="Обычный 3 15 17 4 2 2 3" xfId="28083"/>
    <cellStyle name="Обычный 3 15 17 4 2 3" xfId="28084"/>
    <cellStyle name="Обычный 3 15 17 4 2 3 2" xfId="28085"/>
    <cellStyle name="Обычный 3 15 17 4 2 4" xfId="28086"/>
    <cellStyle name="Обычный 3 15 17 4 3" xfId="28087"/>
    <cellStyle name="Обычный 3 15 17 4 3 2" xfId="28088"/>
    <cellStyle name="Обычный 3 15 17 4 3 2 2" xfId="28089"/>
    <cellStyle name="Обычный 3 15 17 4 3 3" xfId="28090"/>
    <cellStyle name="Обычный 3 15 17 4 4" xfId="28091"/>
    <cellStyle name="Обычный 3 15 17 4 4 2" xfId="28092"/>
    <cellStyle name="Обычный 3 15 17 4 5" xfId="28093"/>
    <cellStyle name="Обычный 3 15 17 5" xfId="28094"/>
    <cellStyle name="Обычный 3 15 17 5 2" xfId="28095"/>
    <cellStyle name="Обычный 3 15 17 5 2 2" xfId="28096"/>
    <cellStyle name="Обычный 3 15 17 5 2 2 2" xfId="28097"/>
    <cellStyle name="Обычный 3 15 17 5 2 3" xfId="28098"/>
    <cellStyle name="Обычный 3 15 17 5 3" xfId="28099"/>
    <cellStyle name="Обычный 3 15 17 5 3 2" xfId="28100"/>
    <cellStyle name="Обычный 3 15 17 5 4" xfId="28101"/>
    <cellStyle name="Обычный 3 15 17 6" xfId="28102"/>
    <cellStyle name="Обычный 3 15 17 6 2" xfId="28103"/>
    <cellStyle name="Обычный 3 15 17 6 2 2" xfId="28104"/>
    <cellStyle name="Обычный 3 15 17 6 3" xfId="28105"/>
    <cellStyle name="Обычный 3 15 17 7" xfId="28106"/>
    <cellStyle name="Обычный 3 15 17 7 2" xfId="28107"/>
    <cellStyle name="Обычный 3 15 17 8" xfId="28108"/>
    <cellStyle name="Обычный 3 15 18" xfId="28109"/>
    <cellStyle name="Обычный 3 15 18 2" xfId="28110"/>
    <cellStyle name="Обычный 3 15 18 2 2" xfId="28111"/>
    <cellStyle name="Обычный 3 15 18 2 2 2" xfId="28112"/>
    <cellStyle name="Обычный 3 15 18 2 2 2 2" xfId="28113"/>
    <cellStyle name="Обычный 3 15 18 2 2 2 2 2" xfId="28114"/>
    <cellStyle name="Обычный 3 15 18 2 2 2 2 2 2" xfId="28115"/>
    <cellStyle name="Обычный 3 15 18 2 2 2 2 3" xfId="28116"/>
    <cellStyle name="Обычный 3 15 18 2 2 2 3" xfId="28117"/>
    <cellStyle name="Обычный 3 15 18 2 2 2 3 2" xfId="28118"/>
    <cellStyle name="Обычный 3 15 18 2 2 2 4" xfId="28119"/>
    <cellStyle name="Обычный 3 15 18 2 2 3" xfId="28120"/>
    <cellStyle name="Обычный 3 15 18 2 2 3 2" xfId="28121"/>
    <cellStyle name="Обычный 3 15 18 2 2 3 2 2" xfId="28122"/>
    <cellStyle name="Обычный 3 15 18 2 2 3 3" xfId="28123"/>
    <cellStyle name="Обычный 3 15 18 2 2 4" xfId="28124"/>
    <cellStyle name="Обычный 3 15 18 2 2 4 2" xfId="28125"/>
    <cellStyle name="Обычный 3 15 18 2 2 5" xfId="28126"/>
    <cellStyle name="Обычный 3 15 18 2 3" xfId="28127"/>
    <cellStyle name="Обычный 3 15 18 2 3 2" xfId="28128"/>
    <cellStyle name="Обычный 3 15 18 2 3 2 2" xfId="28129"/>
    <cellStyle name="Обычный 3 15 18 2 3 2 2 2" xfId="28130"/>
    <cellStyle name="Обычный 3 15 18 2 3 2 2 2 2" xfId="28131"/>
    <cellStyle name="Обычный 3 15 18 2 3 2 2 3" xfId="28132"/>
    <cellStyle name="Обычный 3 15 18 2 3 2 3" xfId="28133"/>
    <cellStyle name="Обычный 3 15 18 2 3 2 3 2" xfId="28134"/>
    <cellStyle name="Обычный 3 15 18 2 3 2 4" xfId="28135"/>
    <cellStyle name="Обычный 3 15 18 2 3 3" xfId="28136"/>
    <cellStyle name="Обычный 3 15 18 2 3 3 2" xfId="28137"/>
    <cellStyle name="Обычный 3 15 18 2 3 3 2 2" xfId="28138"/>
    <cellStyle name="Обычный 3 15 18 2 3 3 3" xfId="28139"/>
    <cellStyle name="Обычный 3 15 18 2 3 4" xfId="28140"/>
    <cellStyle name="Обычный 3 15 18 2 3 4 2" xfId="28141"/>
    <cellStyle name="Обычный 3 15 18 2 3 5" xfId="28142"/>
    <cellStyle name="Обычный 3 15 18 2 4" xfId="28143"/>
    <cellStyle name="Обычный 3 15 18 2 4 2" xfId="28144"/>
    <cellStyle name="Обычный 3 15 18 2 4 2 2" xfId="28145"/>
    <cellStyle name="Обычный 3 15 18 2 4 2 2 2" xfId="28146"/>
    <cellStyle name="Обычный 3 15 18 2 4 2 3" xfId="28147"/>
    <cellStyle name="Обычный 3 15 18 2 4 3" xfId="28148"/>
    <cellStyle name="Обычный 3 15 18 2 4 3 2" xfId="28149"/>
    <cellStyle name="Обычный 3 15 18 2 4 4" xfId="28150"/>
    <cellStyle name="Обычный 3 15 18 2 5" xfId="28151"/>
    <cellStyle name="Обычный 3 15 18 2 5 2" xfId="28152"/>
    <cellStyle name="Обычный 3 15 18 2 5 2 2" xfId="28153"/>
    <cellStyle name="Обычный 3 15 18 2 5 3" xfId="28154"/>
    <cellStyle name="Обычный 3 15 18 2 6" xfId="28155"/>
    <cellStyle name="Обычный 3 15 18 2 6 2" xfId="28156"/>
    <cellStyle name="Обычный 3 15 18 2 7" xfId="28157"/>
    <cellStyle name="Обычный 3 15 18 3" xfId="28158"/>
    <cellStyle name="Обычный 3 15 18 3 2" xfId="28159"/>
    <cellStyle name="Обычный 3 15 18 3 2 2" xfId="28160"/>
    <cellStyle name="Обычный 3 15 18 3 2 2 2" xfId="28161"/>
    <cellStyle name="Обычный 3 15 18 3 2 2 2 2" xfId="28162"/>
    <cellStyle name="Обычный 3 15 18 3 2 2 3" xfId="28163"/>
    <cellStyle name="Обычный 3 15 18 3 2 3" xfId="28164"/>
    <cellStyle name="Обычный 3 15 18 3 2 3 2" xfId="28165"/>
    <cellStyle name="Обычный 3 15 18 3 2 4" xfId="28166"/>
    <cellStyle name="Обычный 3 15 18 3 3" xfId="28167"/>
    <cellStyle name="Обычный 3 15 18 3 3 2" xfId="28168"/>
    <cellStyle name="Обычный 3 15 18 3 3 2 2" xfId="28169"/>
    <cellStyle name="Обычный 3 15 18 3 3 3" xfId="28170"/>
    <cellStyle name="Обычный 3 15 18 3 4" xfId="28171"/>
    <cellStyle name="Обычный 3 15 18 3 4 2" xfId="28172"/>
    <cellStyle name="Обычный 3 15 18 3 5" xfId="28173"/>
    <cellStyle name="Обычный 3 15 18 4" xfId="28174"/>
    <cellStyle name="Обычный 3 15 18 4 2" xfId="28175"/>
    <cellStyle name="Обычный 3 15 18 4 2 2" xfId="28176"/>
    <cellStyle name="Обычный 3 15 18 4 2 2 2" xfId="28177"/>
    <cellStyle name="Обычный 3 15 18 4 2 2 2 2" xfId="28178"/>
    <cellStyle name="Обычный 3 15 18 4 2 2 3" xfId="28179"/>
    <cellStyle name="Обычный 3 15 18 4 2 3" xfId="28180"/>
    <cellStyle name="Обычный 3 15 18 4 2 3 2" xfId="28181"/>
    <cellStyle name="Обычный 3 15 18 4 2 4" xfId="28182"/>
    <cellStyle name="Обычный 3 15 18 4 3" xfId="28183"/>
    <cellStyle name="Обычный 3 15 18 4 3 2" xfId="28184"/>
    <cellStyle name="Обычный 3 15 18 4 3 2 2" xfId="28185"/>
    <cellStyle name="Обычный 3 15 18 4 3 3" xfId="28186"/>
    <cellStyle name="Обычный 3 15 18 4 4" xfId="28187"/>
    <cellStyle name="Обычный 3 15 18 4 4 2" xfId="28188"/>
    <cellStyle name="Обычный 3 15 18 4 5" xfId="28189"/>
    <cellStyle name="Обычный 3 15 18 5" xfId="28190"/>
    <cellStyle name="Обычный 3 15 18 5 2" xfId="28191"/>
    <cellStyle name="Обычный 3 15 18 5 2 2" xfId="28192"/>
    <cellStyle name="Обычный 3 15 18 5 2 2 2" xfId="28193"/>
    <cellStyle name="Обычный 3 15 18 5 2 3" xfId="28194"/>
    <cellStyle name="Обычный 3 15 18 5 3" xfId="28195"/>
    <cellStyle name="Обычный 3 15 18 5 3 2" xfId="28196"/>
    <cellStyle name="Обычный 3 15 18 5 4" xfId="28197"/>
    <cellStyle name="Обычный 3 15 18 6" xfId="28198"/>
    <cellStyle name="Обычный 3 15 18 6 2" xfId="28199"/>
    <cellStyle name="Обычный 3 15 18 6 2 2" xfId="28200"/>
    <cellStyle name="Обычный 3 15 18 6 3" xfId="28201"/>
    <cellStyle name="Обычный 3 15 18 7" xfId="28202"/>
    <cellStyle name="Обычный 3 15 18 7 2" xfId="28203"/>
    <cellStyle name="Обычный 3 15 18 8" xfId="28204"/>
    <cellStyle name="Обычный 3 15 19" xfId="28205"/>
    <cellStyle name="Обычный 3 15 19 2" xfId="28206"/>
    <cellStyle name="Обычный 3 15 19 2 2" xfId="28207"/>
    <cellStyle name="Обычный 3 15 19 2 2 2" xfId="28208"/>
    <cellStyle name="Обычный 3 15 19 2 2 2 2" xfId="28209"/>
    <cellStyle name="Обычный 3 15 19 2 2 2 2 2" xfId="28210"/>
    <cellStyle name="Обычный 3 15 19 2 2 2 2 2 2" xfId="28211"/>
    <cellStyle name="Обычный 3 15 19 2 2 2 2 3" xfId="28212"/>
    <cellStyle name="Обычный 3 15 19 2 2 2 3" xfId="28213"/>
    <cellStyle name="Обычный 3 15 19 2 2 2 3 2" xfId="28214"/>
    <cellStyle name="Обычный 3 15 19 2 2 2 4" xfId="28215"/>
    <cellStyle name="Обычный 3 15 19 2 2 3" xfId="28216"/>
    <cellStyle name="Обычный 3 15 19 2 2 3 2" xfId="28217"/>
    <cellStyle name="Обычный 3 15 19 2 2 3 2 2" xfId="28218"/>
    <cellStyle name="Обычный 3 15 19 2 2 3 3" xfId="28219"/>
    <cellStyle name="Обычный 3 15 19 2 2 4" xfId="28220"/>
    <cellStyle name="Обычный 3 15 19 2 2 4 2" xfId="28221"/>
    <cellStyle name="Обычный 3 15 19 2 2 5" xfId="28222"/>
    <cellStyle name="Обычный 3 15 19 2 3" xfId="28223"/>
    <cellStyle name="Обычный 3 15 19 2 3 2" xfId="28224"/>
    <cellStyle name="Обычный 3 15 19 2 3 2 2" xfId="28225"/>
    <cellStyle name="Обычный 3 15 19 2 3 2 2 2" xfId="28226"/>
    <cellStyle name="Обычный 3 15 19 2 3 2 2 2 2" xfId="28227"/>
    <cellStyle name="Обычный 3 15 19 2 3 2 2 3" xfId="28228"/>
    <cellStyle name="Обычный 3 15 19 2 3 2 3" xfId="28229"/>
    <cellStyle name="Обычный 3 15 19 2 3 2 3 2" xfId="28230"/>
    <cellStyle name="Обычный 3 15 19 2 3 2 4" xfId="28231"/>
    <cellStyle name="Обычный 3 15 19 2 3 3" xfId="28232"/>
    <cellStyle name="Обычный 3 15 19 2 3 3 2" xfId="28233"/>
    <cellStyle name="Обычный 3 15 19 2 3 3 2 2" xfId="28234"/>
    <cellStyle name="Обычный 3 15 19 2 3 3 3" xfId="28235"/>
    <cellStyle name="Обычный 3 15 19 2 3 4" xfId="28236"/>
    <cellStyle name="Обычный 3 15 19 2 3 4 2" xfId="28237"/>
    <cellStyle name="Обычный 3 15 19 2 3 5" xfId="28238"/>
    <cellStyle name="Обычный 3 15 19 2 4" xfId="28239"/>
    <cellStyle name="Обычный 3 15 19 2 4 2" xfId="28240"/>
    <cellStyle name="Обычный 3 15 19 2 4 2 2" xfId="28241"/>
    <cellStyle name="Обычный 3 15 19 2 4 2 2 2" xfId="28242"/>
    <cellStyle name="Обычный 3 15 19 2 4 2 3" xfId="28243"/>
    <cellStyle name="Обычный 3 15 19 2 4 3" xfId="28244"/>
    <cellStyle name="Обычный 3 15 19 2 4 3 2" xfId="28245"/>
    <cellStyle name="Обычный 3 15 19 2 4 4" xfId="28246"/>
    <cellStyle name="Обычный 3 15 19 2 5" xfId="28247"/>
    <cellStyle name="Обычный 3 15 19 2 5 2" xfId="28248"/>
    <cellStyle name="Обычный 3 15 19 2 5 2 2" xfId="28249"/>
    <cellStyle name="Обычный 3 15 19 2 5 3" xfId="28250"/>
    <cellStyle name="Обычный 3 15 19 2 6" xfId="28251"/>
    <cellStyle name="Обычный 3 15 19 2 6 2" xfId="28252"/>
    <cellStyle name="Обычный 3 15 19 2 7" xfId="28253"/>
    <cellStyle name="Обычный 3 15 19 3" xfId="28254"/>
    <cellStyle name="Обычный 3 15 19 3 2" xfId="28255"/>
    <cellStyle name="Обычный 3 15 19 3 2 2" xfId="28256"/>
    <cellStyle name="Обычный 3 15 19 3 2 2 2" xfId="28257"/>
    <cellStyle name="Обычный 3 15 19 3 2 2 2 2" xfId="28258"/>
    <cellStyle name="Обычный 3 15 19 3 2 2 3" xfId="28259"/>
    <cellStyle name="Обычный 3 15 19 3 2 3" xfId="28260"/>
    <cellStyle name="Обычный 3 15 19 3 2 3 2" xfId="28261"/>
    <cellStyle name="Обычный 3 15 19 3 2 4" xfId="28262"/>
    <cellStyle name="Обычный 3 15 19 3 3" xfId="28263"/>
    <cellStyle name="Обычный 3 15 19 3 3 2" xfId="28264"/>
    <cellStyle name="Обычный 3 15 19 3 3 2 2" xfId="28265"/>
    <cellStyle name="Обычный 3 15 19 3 3 3" xfId="28266"/>
    <cellStyle name="Обычный 3 15 19 3 4" xfId="28267"/>
    <cellStyle name="Обычный 3 15 19 3 4 2" xfId="28268"/>
    <cellStyle name="Обычный 3 15 19 3 5" xfId="28269"/>
    <cellStyle name="Обычный 3 15 19 4" xfId="28270"/>
    <cellStyle name="Обычный 3 15 19 4 2" xfId="28271"/>
    <cellStyle name="Обычный 3 15 19 4 2 2" xfId="28272"/>
    <cellStyle name="Обычный 3 15 19 4 2 2 2" xfId="28273"/>
    <cellStyle name="Обычный 3 15 19 4 2 2 2 2" xfId="28274"/>
    <cellStyle name="Обычный 3 15 19 4 2 2 3" xfId="28275"/>
    <cellStyle name="Обычный 3 15 19 4 2 3" xfId="28276"/>
    <cellStyle name="Обычный 3 15 19 4 2 3 2" xfId="28277"/>
    <cellStyle name="Обычный 3 15 19 4 2 4" xfId="28278"/>
    <cellStyle name="Обычный 3 15 19 4 3" xfId="28279"/>
    <cellStyle name="Обычный 3 15 19 4 3 2" xfId="28280"/>
    <cellStyle name="Обычный 3 15 19 4 3 2 2" xfId="28281"/>
    <cellStyle name="Обычный 3 15 19 4 3 3" xfId="28282"/>
    <cellStyle name="Обычный 3 15 19 4 4" xfId="28283"/>
    <cellStyle name="Обычный 3 15 19 4 4 2" xfId="28284"/>
    <cellStyle name="Обычный 3 15 19 4 5" xfId="28285"/>
    <cellStyle name="Обычный 3 15 19 5" xfId="28286"/>
    <cellStyle name="Обычный 3 15 19 5 2" xfId="28287"/>
    <cellStyle name="Обычный 3 15 19 5 2 2" xfId="28288"/>
    <cellStyle name="Обычный 3 15 19 5 2 2 2" xfId="28289"/>
    <cellStyle name="Обычный 3 15 19 5 2 3" xfId="28290"/>
    <cellStyle name="Обычный 3 15 19 5 3" xfId="28291"/>
    <cellStyle name="Обычный 3 15 19 5 3 2" xfId="28292"/>
    <cellStyle name="Обычный 3 15 19 5 4" xfId="28293"/>
    <cellStyle name="Обычный 3 15 19 6" xfId="28294"/>
    <cellStyle name="Обычный 3 15 19 6 2" xfId="28295"/>
    <cellStyle name="Обычный 3 15 19 6 2 2" xfId="28296"/>
    <cellStyle name="Обычный 3 15 19 6 3" xfId="28297"/>
    <cellStyle name="Обычный 3 15 19 7" xfId="28298"/>
    <cellStyle name="Обычный 3 15 19 7 2" xfId="28299"/>
    <cellStyle name="Обычный 3 15 19 8" xfId="28300"/>
    <cellStyle name="Обычный 3 15 2" xfId="28301"/>
    <cellStyle name="Обычный 3 15 2 2" xfId="28302"/>
    <cellStyle name="Обычный 3 15 2 2 2" xfId="28303"/>
    <cellStyle name="Обычный 3 15 2 2 2 2" xfId="28304"/>
    <cellStyle name="Обычный 3 15 2 2 2 2 2" xfId="28305"/>
    <cellStyle name="Обычный 3 15 2 2 2 2 2 2" xfId="28306"/>
    <cellStyle name="Обычный 3 15 2 2 2 2 2 2 2" xfId="28307"/>
    <cellStyle name="Обычный 3 15 2 2 2 2 2 3" xfId="28308"/>
    <cellStyle name="Обычный 3 15 2 2 2 2 3" xfId="28309"/>
    <cellStyle name="Обычный 3 15 2 2 2 2 3 2" xfId="28310"/>
    <cellStyle name="Обычный 3 15 2 2 2 2 4" xfId="28311"/>
    <cellStyle name="Обычный 3 15 2 2 2 3" xfId="28312"/>
    <cellStyle name="Обычный 3 15 2 2 2 3 2" xfId="28313"/>
    <cellStyle name="Обычный 3 15 2 2 2 3 2 2" xfId="28314"/>
    <cellStyle name="Обычный 3 15 2 2 2 3 3" xfId="28315"/>
    <cellStyle name="Обычный 3 15 2 2 2 4" xfId="28316"/>
    <cellStyle name="Обычный 3 15 2 2 2 4 2" xfId="28317"/>
    <cellStyle name="Обычный 3 15 2 2 2 5" xfId="28318"/>
    <cellStyle name="Обычный 3 15 2 2 3" xfId="28319"/>
    <cellStyle name="Обычный 3 15 2 2 3 2" xfId="28320"/>
    <cellStyle name="Обычный 3 15 2 2 3 2 2" xfId="28321"/>
    <cellStyle name="Обычный 3 15 2 2 3 2 2 2" xfId="28322"/>
    <cellStyle name="Обычный 3 15 2 2 3 2 2 2 2" xfId="28323"/>
    <cellStyle name="Обычный 3 15 2 2 3 2 2 3" xfId="28324"/>
    <cellStyle name="Обычный 3 15 2 2 3 2 3" xfId="28325"/>
    <cellStyle name="Обычный 3 15 2 2 3 2 3 2" xfId="28326"/>
    <cellStyle name="Обычный 3 15 2 2 3 2 4" xfId="28327"/>
    <cellStyle name="Обычный 3 15 2 2 3 3" xfId="28328"/>
    <cellStyle name="Обычный 3 15 2 2 3 3 2" xfId="28329"/>
    <cellStyle name="Обычный 3 15 2 2 3 3 2 2" xfId="28330"/>
    <cellStyle name="Обычный 3 15 2 2 3 3 3" xfId="28331"/>
    <cellStyle name="Обычный 3 15 2 2 3 4" xfId="28332"/>
    <cellStyle name="Обычный 3 15 2 2 3 4 2" xfId="28333"/>
    <cellStyle name="Обычный 3 15 2 2 3 5" xfId="28334"/>
    <cellStyle name="Обычный 3 15 2 2 4" xfId="28335"/>
    <cellStyle name="Обычный 3 15 2 2 4 2" xfId="28336"/>
    <cellStyle name="Обычный 3 15 2 2 4 2 2" xfId="28337"/>
    <cellStyle name="Обычный 3 15 2 2 4 2 2 2" xfId="28338"/>
    <cellStyle name="Обычный 3 15 2 2 4 2 3" xfId="28339"/>
    <cellStyle name="Обычный 3 15 2 2 4 3" xfId="28340"/>
    <cellStyle name="Обычный 3 15 2 2 4 3 2" xfId="28341"/>
    <cellStyle name="Обычный 3 15 2 2 4 4" xfId="28342"/>
    <cellStyle name="Обычный 3 15 2 2 5" xfId="28343"/>
    <cellStyle name="Обычный 3 15 2 2 5 2" xfId="28344"/>
    <cellStyle name="Обычный 3 15 2 2 5 2 2" xfId="28345"/>
    <cellStyle name="Обычный 3 15 2 2 5 3" xfId="28346"/>
    <cellStyle name="Обычный 3 15 2 2 6" xfId="28347"/>
    <cellStyle name="Обычный 3 15 2 2 6 2" xfId="28348"/>
    <cellStyle name="Обычный 3 15 2 2 7" xfId="28349"/>
    <cellStyle name="Обычный 3 15 2 3" xfId="28350"/>
    <cellStyle name="Обычный 3 15 2 3 2" xfId="28351"/>
    <cellStyle name="Обычный 3 15 2 3 2 2" xfId="28352"/>
    <cellStyle name="Обычный 3 15 2 3 2 2 2" xfId="28353"/>
    <cellStyle name="Обычный 3 15 2 3 2 2 2 2" xfId="28354"/>
    <cellStyle name="Обычный 3 15 2 3 2 2 3" xfId="28355"/>
    <cellStyle name="Обычный 3 15 2 3 2 3" xfId="28356"/>
    <cellStyle name="Обычный 3 15 2 3 2 3 2" xfId="28357"/>
    <cellStyle name="Обычный 3 15 2 3 2 4" xfId="28358"/>
    <cellStyle name="Обычный 3 15 2 3 3" xfId="28359"/>
    <cellStyle name="Обычный 3 15 2 3 3 2" xfId="28360"/>
    <cellStyle name="Обычный 3 15 2 3 3 2 2" xfId="28361"/>
    <cellStyle name="Обычный 3 15 2 3 3 3" xfId="28362"/>
    <cellStyle name="Обычный 3 15 2 3 4" xfId="28363"/>
    <cellStyle name="Обычный 3 15 2 3 4 2" xfId="28364"/>
    <cellStyle name="Обычный 3 15 2 3 5" xfId="28365"/>
    <cellStyle name="Обычный 3 15 2 4" xfId="28366"/>
    <cellStyle name="Обычный 3 15 2 4 2" xfId="28367"/>
    <cellStyle name="Обычный 3 15 2 4 2 2" xfId="28368"/>
    <cellStyle name="Обычный 3 15 2 4 2 2 2" xfId="28369"/>
    <cellStyle name="Обычный 3 15 2 4 2 2 2 2" xfId="28370"/>
    <cellStyle name="Обычный 3 15 2 4 2 2 3" xfId="28371"/>
    <cellStyle name="Обычный 3 15 2 4 2 3" xfId="28372"/>
    <cellStyle name="Обычный 3 15 2 4 2 3 2" xfId="28373"/>
    <cellStyle name="Обычный 3 15 2 4 2 4" xfId="28374"/>
    <cellStyle name="Обычный 3 15 2 4 3" xfId="28375"/>
    <cellStyle name="Обычный 3 15 2 4 3 2" xfId="28376"/>
    <cellStyle name="Обычный 3 15 2 4 3 2 2" xfId="28377"/>
    <cellStyle name="Обычный 3 15 2 4 3 3" xfId="28378"/>
    <cellStyle name="Обычный 3 15 2 4 4" xfId="28379"/>
    <cellStyle name="Обычный 3 15 2 4 4 2" xfId="28380"/>
    <cellStyle name="Обычный 3 15 2 4 5" xfId="28381"/>
    <cellStyle name="Обычный 3 15 2 5" xfId="28382"/>
    <cellStyle name="Обычный 3 15 2 5 2" xfId="28383"/>
    <cellStyle name="Обычный 3 15 2 5 2 2" xfId="28384"/>
    <cellStyle name="Обычный 3 15 2 5 2 2 2" xfId="28385"/>
    <cellStyle name="Обычный 3 15 2 5 2 3" xfId="28386"/>
    <cellStyle name="Обычный 3 15 2 5 3" xfId="28387"/>
    <cellStyle name="Обычный 3 15 2 5 3 2" xfId="28388"/>
    <cellStyle name="Обычный 3 15 2 5 4" xfId="28389"/>
    <cellStyle name="Обычный 3 15 2 6" xfId="28390"/>
    <cellStyle name="Обычный 3 15 2 6 2" xfId="28391"/>
    <cellStyle name="Обычный 3 15 2 6 2 2" xfId="28392"/>
    <cellStyle name="Обычный 3 15 2 6 3" xfId="28393"/>
    <cellStyle name="Обычный 3 15 2 7" xfId="28394"/>
    <cellStyle name="Обычный 3 15 2 7 2" xfId="28395"/>
    <cellStyle name="Обычный 3 15 2 8" xfId="28396"/>
    <cellStyle name="Обычный 3 15 20" xfId="28397"/>
    <cellStyle name="Обычный 3 15 20 2" xfId="28398"/>
    <cellStyle name="Обычный 3 15 20 2 2" xfId="28399"/>
    <cellStyle name="Обычный 3 15 20 2 2 2" xfId="28400"/>
    <cellStyle name="Обычный 3 15 20 2 2 2 2" xfId="28401"/>
    <cellStyle name="Обычный 3 15 20 2 2 2 2 2" xfId="28402"/>
    <cellStyle name="Обычный 3 15 20 2 2 2 2 2 2" xfId="28403"/>
    <cellStyle name="Обычный 3 15 20 2 2 2 2 3" xfId="28404"/>
    <cellStyle name="Обычный 3 15 20 2 2 2 3" xfId="28405"/>
    <cellStyle name="Обычный 3 15 20 2 2 2 3 2" xfId="28406"/>
    <cellStyle name="Обычный 3 15 20 2 2 2 4" xfId="28407"/>
    <cellStyle name="Обычный 3 15 20 2 2 3" xfId="28408"/>
    <cellStyle name="Обычный 3 15 20 2 2 3 2" xfId="28409"/>
    <cellStyle name="Обычный 3 15 20 2 2 3 2 2" xfId="28410"/>
    <cellStyle name="Обычный 3 15 20 2 2 3 3" xfId="28411"/>
    <cellStyle name="Обычный 3 15 20 2 2 4" xfId="28412"/>
    <cellStyle name="Обычный 3 15 20 2 2 4 2" xfId="28413"/>
    <cellStyle name="Обычный 3 15 20 2 2 5" xfId="28414"/>
    <cellStyle name="Обычный 3 15 20 2 3" xfId="28415"/>
    <cellStyle name="Обычный 3 15 20 2 3 2" xfId="28416"/>
    <cellStyle name="Обычный 3 15 20 2 3 2 2" xfId="28417"/>
    <cellStyle name="Обычный 3 15 20 2 3 2 2 2" xfId="28418"/>
    <cellStyle name="Обычный 3 15 20 2 3 2 2 2 2" xfId="28419"/>
    <cellStyle name="Обычный 3 15 20 2 3 2 2 3" xfId="28420"/>
    <cellStyle name="Обычный 3 15 20 2 3 2 3" xfId="28421"/>
    <cellStyle name="Обычный 3 15 20 2 3 2 3 2" xfId="28422"/>
    <cellStyle name="Обычный 3 15 20 2 3 2 4" xfId="28423"/>
    <cellStyle name="Обычный 3 15 20 2 3 3" xfId="28424"/>
    <cellStyle name="Обычный 3 15 20 2 3 3 2" xfId="28425"/>
    <cellStyle name="Обычный 3 15 20 2 3 3 2 2" xfId="28426"/>
    <cellStyle name="Обычный 3 15 20 2 3 3 3" xfId="28427"/>
    <cellStyle name="Обычный 3 15 20 2 3 4" xfId="28428"/>
    <cellStyle name="Обычный 3 15 20 2 3 4 2" xfId="28429"/>
    <cellStyle name="Обычный 3 15 20 2 3 5" xfId="28430"/>
    <cellStyle name="Обычный 3 15 20 2 4" xfId="28431"/>
    <cellStyle name="Обычный 3 15 20 2 4 2" xfId="28432"/>
    <cellStyle name="Обычный 3 15 20 2 4 2 2" xfId="28433"/>
    <cellStyle name="Обычный 3 15 20 2 4 2 2 2" xfId="28434"/>
    <cellStyle name="Обычный 3 15 20 2 4 2 3" xfId="28435"/>
    <cellStyle name="Обычный 3 15 20 2 4 3" xfId="28436"/>
    <cellStyle name="Обычный 3 15 20 2 4 3 2" xfId="28437"/>
    <cellStyle name="Обычный 3 15 20 2 4 4" xfId="28438"/>
    <cellStyle name="Обычный 3 15 20 2 5" xfId="28439"/>
    <cellStyle name="Обычный 3 15 20 2 5 2" xfId="28440"/>
    <cellStyle name="Обычный 3 15 20 2 5 2 2" xfId="28441"/>
    <cellStyle name="Обычный 3 15 20 2 5 3" xfId="28442"/>
    <cellStyle name="Обычный 3 15 20 2 6" xfId="28443"/>
    <cellStyle name="Обычный 3 15 20 2 6 2" xfId="28444"/>
    <cellStyle name="Обычный 3 15 20 2 7" xfId="28445"/>
    <cellStyle name="Обычный 3 15 20 3" xfId="28446"/>
    <cellStyle name="Обычный 3 15 20 3 2" xfId="28447"/>
    <cellStyle name="Обычный 3 15 20 3 2 2" xfId="28448"/>
    <cellStyle name="Обычный 3 15 20 3 2 2 2" xfId="28449"/>
    <cellStyle name="Обычный 3 15 20 3 2 2 2 2" xfId="28450"/>
    <cellStyle name="Обычный 3 15 20 3 2 2 3" xfId="28451"/>
    <cellStyle name="Обычный 3 15 20 3 2 3" xfId="28452"/>
    <cellStyle name="Обычный 3 15 20 3 2 3 2" xfId="28453"/>
    <cellStyle name="Обычный 3 15 20 3 2 4" xfId="28454"/>
    <cellStyle name="Обычный 3 15 20 3 3" xfId="28455"/>
    <cellStyle name="Обычный 3 15 20 3 3 2" xfId="28456"/>
    <cellStyle name="Обычный 3 15 20 3 3 2 2" xfId="28457"/>
    <cellStyle name="Обычный 3 15 20 3 3 3" xfId="28458"/>
    <cellStyle name="Обычный 3 15 20 3 4" xfId="28459"/>
    <cellStyle name="Обычный 3 15 20 3 4 2" xfId="28460"/>
    <cellStyle name="Обычный 3 15 20 3 5" xfId="28461"/>
    <cellStyle name="Обычный 3 15 20 4" xfId="28462"/>
    <cellStyle name="Обычный 3 15 20 4 2" xfId="28463"/>
    <cellStyle name="Обычный 3 15 20 4 2 2" xfId="28464"/>
    <cellStyle name="Обычный 3 15 20 4 2 2 2" xfId="28465"/>
    <cellStyle name="Обычный 3 15 20 4 2 2 2 2" xfId="28466"/>
    <cellStyle name="Обычный 3 15 20 4 2 2 3" xfId="28467"/>
    <cellStyle name="Обычный 3 15 20 4 2 3" xfId="28468"/>
    <cellStyle name="Обычный 3 15 20 4 2 3 2" xfId="28469"/>
    <cellStyle name="Обычный 3 15 20 4 2 4" xfId="28470"/>
    <cellStyle name="Обычный 3 15 20 4 3" xfId="28471"/>
    <cellStyle name="Обычный 3 15 20 4 3 2" xfId="28472"/>
    <cellStyle name="Обычный 3 15 20 4 3 2 2" xfId="28473"/>
    <cellStyle name="Обычный 3 15 20 4 3 3" xfId="28474"/>
    <cellStyle name="Обычный 3 15 20 4 4" xfId="28475"/>
    <cellStyle name="Обычный 3 15 20 4 4 2" xfId="28476"/>
    <cellStyle name="Обычный 3 15 20 4 5" xfId="28477"/>
    <cellStyle name="Обычный 3 15 20 5" xfId="28478"/>
    <cellStyle name="Обычный 3 15 20 5 2" xfId="28479"/>
    <cellStyle name="Обычный 3 15 20 5 2 2" xfId="28480"/>
    <cellStyle name="Обычный 3 15 20 5 2 2 2" xfId="28481"/>
    <cellStyle name="Обычный 3 15 20 5 2 3" xfId="28482"/>
    <cellStyle name="Обычный 3 15 20 5 3" xfId="28483"/>
    <cellStyle name="Обычный 3 15 20 5 3 2" xfId="28484"/>
    <cellStyle name="Обычный 3 15 20 5 4" xfId="28485"/>
    <cellStyle name="Обычный 3 15 20 6" xfId="28486"/>
    <cellStyle name="Обычный 3 15 20 6 2" xfId="28487"/>
    <cellStyle name="Обычный 3 15 20 6 2 2" xfId="28488"/>
    <cellStyle name="Обычный 3 15 20 6 3" xfId="28489"/>
    <cellStyle name="Обычный 3 15 20 7" xfId="28490"/>
    <cellStyle name="Обычный 3 15 20 7 2" xfId="28491"/>
    <cellStyle name="Обычный 3 15 20 8" xfId="28492"/>
    <cellStyle name="Обычный 3 15 21" xfId="28493"/>
    <cellStyle name="Обычный 3 15 21 2" xfId="28494"/>
    <cellStyle name="Обычный 3 15 21 2 2" xfId="28495"/>
    <cellStyle name="Обычный 3 15 21 2 2 2" xfId="28496"/>
    <cellStyle name="Обычный 3 15 21 2 2 2 2" xfId="28497"/>
    <cellStyle name="Обычный 3 15 21 2 2 2 2 2" xfId="28498"/>
    <cellStyle name="Обычный 3 15 21 2 2 2 2 2 2" xfId="28499"/>
    <cellStyle name="Обычный 3 15 21 2 2 2 2 3" xfId="28500"/>
    <cellStyle name="Обычный 3 15 21 2 2 2 3" xfId="28501"/>
    <cellStyle name="Обычный 3 15 21 2 2 2 3 2" xfId="28502"/>
    <cellStyle name="Обычный 3 15 21 2 2 2 4" xfId="28503"/>
    <cellStyle name="Обычный 3 15 21 2 2 3" xfId="28504"/>
    <cellStyle name="Обычный 3 15 21 2 2 3 2" xfId="28505"/>
    <cellStyle name="Обычный 3 15 21 2 2 3 2 2" xfId="28506"/>
    <cellStyle name="Обычный 3 15 21 2 2 3 3" xfId="28507"/>
    <cellStyle name="Обычный 3 15 21 2 2 4" xfId="28508"/>
    <cellStyle name="Обычный 3 15 21 2 2 4 2" xfId="28509"/>
    <cellStyle name="Обычный 3 15 21 2 2 5" xfId="28510"/>
    <cellStyle name="Обычный 3 15 21 2 3" xfId="28511"/>
    <cellStyle name="Обычный 3 15 21 2 3 2" xfId="28512"/>
    <cellStyle name="Обычный 3 15 21 2 3 2 2" xfId="28513"/>
    <cellStyle name="Обычный 3 15 21 2 3 2 2 2" xfId="28514"/>
    <cellStyle name="Обычный 3 15 21 2 3 2 2 2 2" xfId="28515"/>
    <cellStyle name="Обычный 3 15 21 2 3 2 2 3" xfId="28516"/>
    <cellStyle name="Обычный 3 15 21 2 3 2 3" xfId="28517"/>
    <cellStyle name="Обычный 3 15 21 2 3 2 3 2" xfId="28518"/>
    <cellStyle name="Обычный 3 15 21 2 3 2 4" xfId="28519"/>
    <cellStyle name="Обычный 3 15 21 2 3 3" xfId="28520"/>
    <cellStyle name="Обычный 3 15 21 2 3 3 2" xfId="28521"/>
    <cellStyle name="Обычный 3 15 21 2 3 3 2 2" xfId="28522"/>
    <cellStyle name="Обычный 3 15 21 2 3 3 3" xfId="28523"/>
    <cellStyle name="Обычный 3 15 21 2 3 4" xfId="28524"/>
    <cellStyle name="Обычный 3 15 21 2 3 4 2" xfId="28525"/>
    <cellStyle name="Обычный 3 15 21 2 3 5" xfId="28526"/>
    <cellStyle name="Обычный 3 15 21 2 4" xfId="28527"/>
    <cellStyle name="Обычный 3 15 21 2 4 2" xfId="28528"/>
    <cellStyle name="Обычный 3 15 21 2 4 2 2" xfId="28529"/>
    <cellStyle name="Обычный 3 15 21 2 4 2 2 2" xfId="28530"/>
    <cellStyle name="Обычный 3 15 21 2 4 2 3" xfId="28531"/>
    <cellStyle name="Обычный 3 15 21 2 4 3" xfId="28532"/>
    <cellStyle name="Обычный 3 15 21 2 4 3 2" xfId="28533"/>
    <cellStyle name="Обычный 3 15 21 2 4 4" xfId="28534"/>
    <cellStyle name="Обычный 3 15 21 2 5" xfId="28535"/>
    <cellStyle name="Обычный 3 15 21 2 5 2" xfId="28536"/>
    <cellStyle name="Обычный 3 15 21 2 5 2 2" xfId="28537"/>
    <cellStyle name="Обычный 3 15 21 2 5 3" xfId="28538"/>
    <cellStyle name="Обычный 3 15 21 2 6" xfId="28539"/>
    <cellStyle name="Обычный 3 15 21 2 6 2" xfId="28540"/>
    <cellStyle name="Обычный 3 15 21 2 7" xfId="28541"/>
    <cellStyle name="Обычный 3 15 21 3" xfId="28542"/>
    <cellStyle name="Обычный 3 15 21 3 2" xfId="28543"/>
    <cellStyle name="Обычный 3 15 21 3 2 2" xfId="28544"/>
    <cellStyle name="Обычный 3 15 21 3 2 2 2" xfId="28545"/>
    <cellStyle name="Обычный 3 15 21 3 2 2 2 2" xfId="28546"/>
    <cellStyle name="Обычный 3 15 21 3 2 2 3" xfId="28547"/>
    <cellStyle name="Обычный 3 15 21 3 2 3" xfId="28548"/>
    <cellStyle name="Обычный 3 15 21 3 2 3 2" xfId="28549"/>
    <cellStyle name="Обычный 3 15 21 3 2 4" xfId="28550"/>
    <cellStyle name="Обычный 3 15 21 3 3" xfId="28551"/>
    <cellStyle name="Обычный 3 15 21 3 3 2" xfId="28552"/>
    <cellStyle name="Обычный 3 15 21 3 3 2 2" xfId="28553"/>
    <cellStyle name="Обычный 3 15 21 3 3 3" xfId="28554"/>
    <cellStyle name="Обычный 3 15 21 3 4" xfId="28555"/>
    <cellStyle name="Обычный 3 15 21 3 4 2" xfId="28556"/>
    <cellStyle name="Обычный 3 15 21 3 5" xfId="28557"/>
    <cellStyle name="Обычный 3 15 21 4" xfId="28558"/>
    <cellStyle name="Обычный 3 15 21 4 2" xfId="28559"/>
    <cellStyle name="Обычный 3 15 21 4 2 2" xfId="28560"/>
    <cellStyle name="Обычный 3 15 21 4 2 2 2" xfId="28561"/>
    <cellStyle name="Обычный 3 15 21 4 2 2 2 2" xfId="28562"/>
    <cellStyle name="Обычный 3 15 21 4 2 2 3" xfId="28563"/>
    <cellStyle name="Обычный 3 15 21 4 2 3" xfId="28564"/>
    <cellStyle name="Обычный 3 15 21 4 2 3 2" xfId="28565"/>
    <cellStyle name="Обычный 3 15 21 4 2 4" xfId="28566"/>
    <cellStyle name="Обычный 3 15 21 4 3" xfId="28567"/>
    <cellStyle name="Обычный 3 15 21 4 3 2" xfId="28568"/>
    <cellStyle name="Обычный 3 15 21 4 3 2 2" xfId="28569"/>
    <cellStyle name="Обычный 3 15 21 4 3 3" xfId="28570"/>
    <cellStyle name="Обычный 3 15 21 4 4" xfId="28571"/>
    <cellStyle name="Обычный 3 15 21 4 4 2" xfId="28572"/>
    <cellStyle name="Обычный 3 15 21 4 5" xfId="28573"/>
    <cellStyle name="Обычный 3 15 21 5" xfId="28574"/>
    <cellStyle name="Обычный 3 15 21 5 2" xfId="28575"/>
    <cellStyle name="Обычный 3 15 21 5 2 2" xfId="28576"/>
    <cellStyle name="Обычный 3 15 21 5 2 2 2" xfId="28577"/>
    <cellStyle name="Обычный 3 15 21 5 2 3" xfId="28578"/>
    <cellStyle name="Обычный 3 15 21 5 3" xfId="28579"/>
    <cellStyle name="Обычный 3 15 21 5 3 2" xfId="28580"/>
    <cellStyle name="Обычный 3 15 21 5 4" xfId="28581"/>
    <cellStyle name="Обычный 3 15 21 6" xfId="28582"/>
    <cellStyle name="Обычный 3 15 21 6 2" xfId="28583"/>
    <cellStyle name="Обычный 3 15 21 6 2 2" xfId="28584"/>
    <cellStyle name="Обычный 3 15 21 6 3" xfId="28585"/>
    <cellStyle name="Обычный 3 15 21 7" xfId="28586"/>
    <cellStyle name="Обычный 3 15 21 7 2" xfId="28587"/>
    <cellStyle name="Обычный 3 15 21 8" xfId="28588"/>
    <cellStyle name="Обычный 3 15 22" xfId="28589"/>
    <cellStyle name="Обычный 3 15 22 2" xfId="28590"/>
    <cellStyle name="Обычный 3 15 22 2 2" xfId="28591"/>
    <cellStyle name="Обычный 3 15 22 2 2 2" xfId="28592"/>
    <cellStyle name="Обычный 3 15 22 2 2 2 2" xfId="28593"/>
    <cellStyle name="Обычный 3 15 22 2 2 2 2 2" xfId="28594"/>
    <cellStyle name="Обычный 3 15 22 2 2 2 2 2 2" xfId="28595"/>
    <cellStyle name="Обычный 3 15 22 2 2 2 2 3" xfId="28596"/>
    <cellStyle name="Обычный 3 15 22 2 2 2 3" xfId="28597"/>
    <cellStyle name="Обычный 3 15 22 2 2 2 3 2" xfId="28598"/>
    <cellStyle name="Обычный 3 15 22 2 2 2 4" xfId="28599"/>
    <cellStyle name="Обычный 3 15 22 2 2 3" xfId="28600"/>
    <cellStyle name="Обычный 3 15 22 2 2 3 2" xfId="28601"/>
    <cellStyle name="Обычный 3 15 22 2 2 3 2 2" xfId="28602"/>
    <cellStyle name="Обычный 3 15 22 2 2 3 3" xfId="28603"/>
    <cellStyle name="Обычный 3 15 22 2 2 4" xfId="28604"/>
    <cellStyle name="Обычный 3 15 22 2 2 4 2" xfId="28605"/>
    <cellStyle name="Обычный 3 15 22 2 2 5" xfId="28606"/>
    <cellStyle name="Обычный 3 15 22 2 3" xfId="28607"/>
    <cellStyle name="Обычный 3 15 22 2 3 2" xfId="28608"/>
    <cellStyle name="Обычный 3 15 22 2 3 2 2" xfId="28609"/>
    <cellStyle name="Обычный 3 15 22 2 3 2 2 2" xfId="28610"/>
    <cellStyle name="Обычный 3 15 22 2 3 2 2 2 2" xfId="28611"/>
    <cellStyle name="Обычный 3 15 22 2 3 2 2 3" xfId="28612"/>
    <cellStyle name="Обычный 3 15 22 2 3 2 3" xfId="28613"/>
    <cellStyle name="Обычный 3 15 22 2 3 2 3 2" xfId="28614"/>
    <cellStyle name="Обычный 3 15 22 2 3 2 4" xfId="28615"/>
    <cellStyle name="Обычный 3 15 22 2 3 3" xfId="28616"/>
    <cellStyle name="Обычный 3 15 22 2 3 3 2" xfId="28617"/>
    <cellStyle name="Обычный 3 15 22 2 3 3 2 2" xfId="28618"/>
    <cellStyle name="Обычный 3 15 22 2 3 3 3" xfId="28619"/>
    <cellStyle name="Обычный 3 15 22 2 3 4" xfId="28620"/>
    <cellStyle name="Обычный 3 15 22 2 3 4 2" xfId="28621"/>
    <cellStyle name="Обычный 3 15 22 2 3 5" xfId="28622"/>
    <cellStyle name="Обычный 3 15 22 2 4" xfId="28623"/>
    <cellStyle name="Обычный 3 15 22 2 4 2" xfId="28624"/>
    <cellStyle name="Обычный 3 15 22 2 4 2 2" xfId="28625"/>
    <cellStyle name="Обычный 3 15 22 2 4 2 2 2" xfId="28626"/>
    <cellStyle name="Обычный 3 15 22 2 4 2 3" xfId="28627"/>
    <cellStyle name="Обычный 3 15 22 2 4 3" xfId="28628"/>
    <cellStyle name="Обычный 3 15 22 2 4 3 2" xfId="28629"/>
    <cellStyle name="Обычный 3 15 22 2 4 4" xfId="28630"/>
    <cellStyle name="Обычный 3 15 22 2 5" xfId="28631"/>
    <cellStyle name="Обычный 3 15 22 2 5 2" xfId="28632"/>
    <cellStyle name="Обычный 3 15 22 2 5 2 2" xfId="28633"/>
    <cellStyle name="Обычный 3 15 22 2 5 3" xfId="28634"/>
    <cellStyle name="Обычный 3 15 22 2 6" xfId="28635"/>
    <cellStyle name="Обычный 3 15 22 2 6 2" xfId="28636"/>
    <cellStyle name="Обычный 3 15 22 2 7" xfId="28637"/>
    <cellStyle name="Обычный 3 15 22 3" xfId="28638"/>
    <cellStyle name="Обычный 3 15 22 3 2" xfId="28639"/>
    <cellStyle name="Обычный 3 15 22 3 2 2" xfId="28640"/>
    <cellStyle name="Обычный 3 15 22 3 2 2 2" xfId="28641"/>
    <cellStyle name="Обычный 3 15 22 3 2 2 2 2" xfId="28642"/>
    <cellStyle name="Обычный 3 15 22 3 2 2 3" xfId="28643"/>
    <cellStyle name="Обычный 3 15 22 3 2 3" xfId="28644"/>
    <cellStyle name="Обычный 3 15 22 3 2 3 2" xfId="28645"/>
    <cellStyle name="Обычный 3 15 22 3 2 4" xfId="28646"/>
    <cellStyle name="Обычный 3 15 22 3 3" xfId="28647"/>
    <cellStyle name="Обычный 3 15 22 3 3 2" xfId="28648"/>
    <cellStyle name="Обычный 3 15 22 3 3 2 2" xfId="28649"/>
    <cellStyle name="Обычный 3 15 22 3 3 3" xfId="28650"/>
    <cellStyle name="Обычный 3 15 22 3 4" xfId="28651"/>
    <cellStyle name="Обычный 3 15 22 3 4 2" xfId="28652"/>
    <cellStyle name="Обычный 3 15 22 3 5" xfId="28653"/>
    <cellStyle name="Обычный 3 15 22 4" xfId="28654"/>
    <cellStyle name="Обычный 3 15 22 4 2" xfId="28655"/>
    <cellStyle name="Обычный 3 15 22 4 2 2" xfId="28656"/>
    <cellStyle name="Обычный 3 15 22 4 2 2 2" xfId="28657"/>
    <cellStyle name="Обычный 3 15 22 4 2 2 2 2" xfId="28658"/>
    <cellStyle name="Обычный 3 15 22 4 2 2 3" xfId="28659"/>
    <cellStyle name="Обычный 3 15 22 4 2 3" xfId="28660"/>
    <cellStyle name="Обычный 3 15 22 4 2 3 2" xfId="28661"/>
    <cellStyle name="Обычный 3 15 22 4 2 4" xfId="28662"/>
    <cellStyle name="Обычный 3 15 22 4 3" xfId="28663"/>
    <cellStyle name="Обычный 3 15 22 4 3 2" xfId="28664"/>
    <cellStyle name="Обычный 3 15 22 4 3 2 2" xfId="28665"/>
    <cellStyle name="Обычный 3 15 22 4 3 3" xfId="28666"/>
    <cellStyle name="Обычный 3 15 22 4 4" xfId="28667"/>
    <cellStyle name="Обычный 3 15 22 4 4 2" xfId="28668"/>
    <cellStyle name="Обычный 3 15 22 4 5" xfId="28669"/>
    <cellStyle name="Обычный 3 15 22 5" xfId="28670"/>
    <cellStyle name="Обычный 3 15 22 5 2" xfId="28671"/>
    <cellStyle name="Обычный 3 15 22 5 2 2" xfId="28672"/>
    <cellStyle name="Обычный 3 15 22 5 2 2 2" xfId="28673"/>
    <cellStyle name="Обычный 3 15 22 5 2 3" xfId="28674"/>
    <cellStyle name="Обычный 3 15 22 5 3" xfId="28675"/>
    <cellStyle name="Обычный 3 15 22 5 3 2" xfId="28676"/>
    <cellStyle name="Обычный 3 15 22 5 4" xfId="28677"/>
    <cellStyle name="Обычный 3 15 22 6" xfId="28678"/>
    <cellStyle name="Обычный 3 15 22 6 2" xfId="28679"/>
    <cellStyle name="Обычный 3 15 22 6 2 2" xfId="28680"/>
    <cellStyle name="Обычный 3 15 22 6 3" xfId="28681"/>
    <cellStyle name="Обычный 3 15 22 7" xfId="28682"/>
    <cellStyle name="Обычный 3 15 22 7 2" xfId="28683"/>
    <cellStyle name="Обычный 3 15 22 8" xfId="28684"/>
    <cellStyle name="Обычный 3 15 23" xfId="28685"/>
    <cellStyle name="Обычный 3 15 23 2" xfId="28686"/>
    <cellStyle name="Обычный 3 15 23 2 2" xfId="28687"/>
    <cellStyle name="Обычный 3 15 23 2 2 2" xfId="28688"/>
    <cellStyle name="Обычный 3 15 23 2 2 2 2" xfId="28689"/>
    <cellStyle name="Обычный 3 15 23 2 2 2 2 2" xfId="28690"/>
    <cellStyle name="Обычный 3 15 23 2 2 2 2 2 2" xfId="28691"/>
    <cellStyle name="Обычный 3 15 23 2 2 2 2 3" xfId="28692"/>
    <cellStyle name="Обычный 3 15 23 2 2 2 3" xfId="28693"/>
    <cellStyle name="Обычный 3 15 23 2 2 2 3 2" xfId="28694"/>
    <cellStyle name="Обычный 3 15 23 2 2 2 4" xfId="28695"/>
    <cellStyle name="Обычный 3 15 23 2 2 3" xfId="28696"/>
    <cellStyle name="Обычный 3 15 23 2 2 3 2" xfId="28697"/>
    <cellStyle name="Обычный 3 15 23 2 2 3 2 2" xfId="28698"/>
    <cellStyle name="Обычный 3 15 23 2 2 3 3" xfId="28699"/>
    <cellStyle name="Обычный 3 15 23 2 2 4" xfId="28700"/>
    <cellStyle name="Обычный 3 15 23 2 2 4 2" xfId="28701"/>
    <cellStyle name="Обычный 3 15 23 2 2 5" xfId="28702"/>
    <cellStyle name="Обычный 3 15 23 2 3" xfId="28703"/>
    <cellStyle name="Обычный 3 15 23 2 3 2" xfId="28704"/>
    <cellStyle name="Обычный 3 15 23 2 3 2 2" xfId="28705"/>
    <cellStyle name="Обычный 3 15 23 2 3 2 2 2" xfId="28706"/>
    <cellStyle name="Обычный 3 15 23 2 3 2 2 2 2" xfId="28707"/>
    <cellStyle name="Обычный 3 15 23 2 3 2 2 3" xfId="28708"/>
    <cellStyle name="Обычный 3 15 23 2 3 2 3" xfId="28709"/>
    <cellStyle name="Обычный 3 15 23 2 3 2 3 2" xfId="28710"/>
    <cellStyle name="Обычный 3 15 23 2 3 2 4" xfId="28711"/>
    <cellStyle name="Обычный 3 15 23 2 3 3" xfId="28712"/>
    <cellStyle name="Обычный 3 15 23 2 3 3 2" xfId="28713"/>
    <cellStyle name="Обычный 3 15 23 2 3 3 2 2" xfId="28714"/>
    <cellStyle name="Обычный 3 15 23 2 3 3 3" xfId="28715"/>
    <cellStyle name="Обычный 3 15 23 2 3 4" xfId="28716"/>
    <cellStyle name="Обычный 3 15 23 2 3 4 2" xfId="28717"/>
    <cellStyle name="Обычный 3 15 23 2 3 5" xfId="28718"/>
    <cellStyle name="Обычный 3 15 23 2 4" xfId="28719"/>
    <cellStyle name="Обычный 3 15 23 2 4 2" xfId="28720"/>
    <cellStyle name="Обычный 3 15 23 2 4 2 2" xfId="28721"/>
    <cellStyle name="Обычный 3 15 23 2 4 2 2 2" xfId="28722"/>
    <cellStyle name="Обычный 3 15 23 2 4 2 3" xfId="28723"/>
    <cellStyle name="Обычный 3 15 23 2 4 3" xfId="28724"/>
    <cellStyle name="Обычный 3 15 23 2 4 3 2" xfId="28725"/>
    <cellStyle name="Обычный 3 15 23 2 4 4" xfId="28726"/>
    <cellStyle name="Обычный 3 15 23 2 5" xfId="28727"/>
    <cellStyle name="Обычный 3 15 23 2 5 2" xfId="28728"/>
    <cellStyle name="Обычный 3 15 23 2 5 2 2" xfId="28729"/>
    <cellStyle name="Обычный 3 15 23 2 5 3" xfId="28730"/>
    <cellStyle name="Обычный 3 15 23 2 6" xfId="28731"/>
    <cellStyle name="Обычный 3 15 23 2 6 2" xfId="28732"/>
    <cellStyle name="Обычный 3 15 23 2 7" xfId="28733"/>
    <cellStyle name="Обычный 3 15 23 3" xfId="28734"/>
    <cellStyle name="Обычный 3 15 23 3 2" xfId="28735"/>
    <cellStyle name="Обычный 3 15 23 3 2 2" xfId="28736"/>
    <cellStyle name="Обычный 3 15 23 3 2 2 2" xfId="28737"/>
    <cellStyle name="Обычный 3 15 23 3 2 2 2 2" xfId="28738"/>
    <cellStyle name="Обычный 3 15 23 3 2 2 3" xfId="28739"/>
    <cellStyle name="Обычный 3 15 23 3 2 3" xfId="28740"/>
    <cellStyle name="Обычный 3 15 23 3 2 3 2" xfId="28741"/>
    <cellStyle name="Обычный 3 15 23 3 2 4" xfId="28742"/>
    <cellStyle name="Обычный 3 15 23 3 3" xfId="28743"/>
    <cellStyle name="Обычный 3 15 23 3 3 2" xfId="28744"/>
    <cellStyle name="Обычный 3 15 23 3 3 2 2" xfId="28745"/>
    <cellStyle name="Обычный 3 15 23 3 3 3" xfId="28746"/>
    <cellStyle name="Обычный 3 15 23 3 4" xfId="28747"/>
    <cellStyle name="Обычный 3 15 23 3 4 2" xfId="28748"/>
    <cellStyle name="Обычный 3 15 23 3 5" xfId="28749"/>
    <cellStyle name="Обычный 3 15 23 4" xfId="28750"/>
    <cellStyle name="Обычный 3 15 23 4 2" xfId="28751"/>
    <cellStyle name="Обычный 3 15 23 4 2 2" xfId="28752"/>
    <cellStyle name="Обычный 3 15 23 4 2 2 2" xfId="28753"/>
    <cellStyle name="Обычный 3 15 23 4 2 2 2 2" xfId="28754"/>
    <cellStyle name="Обычный 3 15 23 4 2 2 3" xfId="28755"/>
    <cellStyle name="Обычный 3 15 23 4 2 3" xfId="28756"/>
    <cellStyle name="Обычный 3 15 23 4 2 3 2" xfId="28757"/>
    <cellStyle name="Обычный 3 15 23 4 2 4" xfId="28758"/>
    <cellStyle name="Обычный 3 15 23 4 3" xfId="28759"/>
    <cellStyle name="Обычный 3 15 23 4 3 2" xfId="28760"/>
    <cellStyle name="Обычный 3 15 23 4 3 2 2" xfId="28761"/>
    <cellStyle name="Обычный 3 15 23 4 3 3" xfId="28762"/>
    <cellStyle name="Обычный 3 15 23 4 4" xfId="28763"/>
    <cellStyle name="Обычный 3 15 23 4 4 2" xfId="28764"/>
    <cellStyle name="Обычный 3 15 23 4 5" xfId="28765"/>
    <cellStyle name="Обычный 3 15 23 5" xfId="28766"/>
    <cellStyle name="Обычный 3 15 23 5 2" xfId="28767"/>
    <cellStyle name="Обычный 3 15 23 5 2 2" xfId="28768"/>
    <cellStyle name="Обычный 3 15 23 5 2 2 2" xfId="28769"/>
    <cellStyle name="Обычный 3 15 23 5 2 3" xfId="28770"/>
    <cellStyle name="Обычный 3 15 23 5 3" xfId="28771"/>
    <cellStyle name="Обычный 3 15 23 5 3 2" xfId="28772"/>
    <cellStyle name="Обычный 3 15 23 5 4" xfId="28773"/>
    <cellStyle name="Обычный 3 15 23 6" xfId="28774"/>
    <cellStyle name="Обычный 3 15 23 6 2" xfId="28775"/>
    <cellStyle name="Обычный 3 15 23 6 2 2" xfId="28776"/>
    <cellStyle name="Обычный 3 15 23 6 3" xfId="28777"/>
    <cellStyle name="Обычный 3 15 23 7" xfId="28778"/>
    <cellStyle name="Обычный 3 15 23 7 2" xfId="28779"/>
    <cellStyle name="Обычный 3 15 23 8" xfId="28780"/>
    <cellStyle name="Обычный 3 15 24" xfId="28781"/>
    <cellStyle name="Обычный 3 15 24 2" xfId="28782"/>
    <cellStyle name="Обычный 3 15 24 2 2" xfId="28783"/>
    <cellStyle name="Обычный 3 15 24 2 2 2" xfId="28784"/>
    <cellStyle name="Обычный 3 15 24 2 2 2 2" xfId="28785"/>
    <cellStyle name="Обычный 3 15 24 2 2 2 2 2" xfId="28786"/>
    <cellStyle name="Обычный 3 15 24 2 2 2 2 2 2" xfId="28787"/>
    <cellStyle name="Обычный 3 15 24 2 2 2 2 3" xfId="28788"/>
    <cellStyle name="Обычный 3 15 24 2 2 2 3" xfId="28789"/>
    <cellStyle name="Обычный 3 15 24 2 2 2 3 2" xfId="28790"/>
    <cellStyle name="Обычный 3 15 24 2 2 2 4" xfId="28791"/>
    <cellStyle name="Обычный 3 15 24 2 2 3" xfId="28792"/>
    <cellStyle name="Обычный 3 15 24 2 2 3 2" xfId="28793"/>
    <cellStyle name="Обычный 3 15 24 2 2 3 2 2" xfId="28794"/>
    <cellStyle name="Обычный 3 15 24 2 2 3 3" xfId="28795"/>
    <cellStyle name="Обычный 3 15 24 2 2 4" xfId="28796"/>
    <cellStyle name="Обычный 3 15 24 2 2 4 2" xfId="28797"/>
    <cellStyle name="Обычный 3 15 24 2 2 5" xfId="28798"/>
    <cellStyle name="Обычный 3 15 24 2 3" xfId="28799"/>
    <cellStyle name="Обычный 3 15 24 2 3 2" xfId="28800"/>
    <cellStyle name="Обычный 3 15 24 2 3 2 2" xfId="28801"/>
    <cellStyle name="Обычный 3 15 24 2 3 2 2 2" xfId="28802"/>
    <cellStyle name="Обычный 3 15 24 2 3 2 2 2 2" xfId="28803"/>
    <cellStyle name="Обычный 3 15 24 2 3 2 2 3" xfId="28804"/>
    <cellStyle name="Обычный 3 15 24 2 3 2 3" xfId="28805"/>
    <cellStyle name="Обычный 3 15 24 2 3 2 3 2" xfId="28806"/>
    <cellStyle name="Обычный 3 15 24 2 3 2 4" xfId="28807"/>
    <cellStyle name="Обычный 3 15 24 2 3 3" xfId="28808"/>
    <cellStyle name="Обычный 3 15 24 2 3 3 2" xfId="28809"/>
    <cellStyle name="Обычный 3 15 24 2 3 3 2 2" xfId="28810"/>
    <cellStyle name="Обычный 3 15 24 2 3 3 3" xfId="28811"/>
    <cellStyle name="Обычный 3 15 24 2 3 4" xfId="28812"/>
    <cellStyle name="Обычный 3 15 24 2 3 4 2" xfId="28813"/>
    <cellStyle name="Обычный 3 15 24 2 3 5" xfId="28814"/>
    <cellStyle name="Обычный 3 15 24 2 4" xfId="28815"/>
    <cellStyle name="Обычный 3 15 24 2 4 2" xfId="28816"/>
    <cellStyle name="Обычный 3 15 24 2 4 2 2" xfId="28817"/>
    <cellStyle name="Обычный 3 15 24 2 4 2 2 2" xfId="28818"/>
    <cellStyle name="Обычный 3 15 24 2 4 2 3" xfId="28819"/>
    <cellStyle name="Обычный 3 15 24 2 4 3" xfId="28820"/>
    <cellStyle name="Обычный 3 15 24 2 4 3 2" xfId="28821"/>
    <cellStyle name="Обычный 3 15 24 2 4 4" xfId="28822"/>
    <cellStyle name="Обычный 3 15 24 2 5" xfId="28823"/>
    <cellStyle name="Обычный 3 15 24 2 5 2" xfId="28824"/>
    <cellStyle name="Обычный 3 15 24 2 5 2 2" xfId="28825"/>
    <cellStyle name="Обычный 3 15 24 2 5 3" xfId="28826"/>
    <cellStyle name="Обычный 3 15 24 2 6" xfId="28827"/>
    <cellStyle name="Обычный 3 15 24 2 6 2" xfId="28828"/>
    <cellStyle name="Обычный 3 15 24 2 7" xfId="28829"/>
    <cellStyle name="Обычный 3 15 24 3" xfId="28830"/>
    <cellStyle name="Обычный 3 15 24 3 2" xfId="28831"/>
    <cellStyle name="Обычный 3 15 24 3 2 2" xfId="28832"/>
    <cellStyle name="Обычный 3 15 24 3 2 2 2" xfId="28833"/>
    <cellStyle name="Обычный 3 15 24 3 2 2 2 2" xfId="28834"/>
    <cellStyle name="Обычный 3 15 24 3 2 2 3" xfId="28835"/>
    <cellStyle name="Обычный 3 15 24 3 2 3" xfId="28836"/>
    <cellStyle name="Обычный 3 15 24 3 2 3 2" xfId="28837"/>
    <cellStyle name="Обычный 3 15 24 3 2 4" xfId="28838"/>
    <cellStyle name="Обычный 3 15 24 3 3" xfId="28839"/>
    <cellStyle name="Обычный 3 15 24 3 3 2" xfId="28840"/>
    <cellStyle name="Обычный 3 15 24 3 3 2 2" xfId="28841"/>
    <cellStyle name="Обычный 3 15 24 3 3 3" xfId="28842"/>
    <cellStyle name="Обычный 3 15 24 3 4" xfId="28843"/>
    <cellStyle name="Обычный 3 15 24 3 4 2" xfId="28844"/>
    <cellStyle name="Обычный 3 15 24 3 5" xfId="28845"/>
    <cellStyle name="Обычный 3 15 24 4" xfId="28846"/>
    <cellStyle name="Обычный 3 15 24 4 2" xfId="28847"/>
    <cellStyle name="Обычный 3 15 24 4 2 2" xfId="28848"/>
    <cellStyle name="Обычный 3 15 24 4 2 2 2" xfId="28849"/>
    <cellStyle name="Обычный 3 15 24 4 2 2 2 2" xfId="28850"/>
    <cellStyle name="Обычный 3 15 24 4 2 2 3" xfId="28851"/>
    <cellStyle name="Обычный 3 15 24 4 2 3" xfId="28852"/>
    <cellStyle name="Обычный 3 15 24 4 2 3 2" xfId="28853"/>
    <cellStyle name="Обычный 3 15 24 4 2 4" xfId="28854"/>
    <cellStyle name="Обычный 3 15 24 4 3" xfId="28855"/>
    <cellStyle name="Обычный 3 15 24 4 3 2" xfId="28856"/>
    <cellStyle name="Обычный 3 15 24 4 3 2 2" xfId="28857"/>
    <cellStyle name="Обычный 3 15 24 4 3 3" xfId="28858"/>
    <cellStyle name="Обычный 3 15 24 4 4" xfId="28859"/>
    <cellStyle name="Обычный 3 15 24 4 4 2" xfId="28860"/>
    <cellStyle name="Обычный 3 15 24 4 5" xfId="28861"/>
    <cellStyle name="Обычный 3 15 24 5" xfId="28862"/>
    <cellStyle name="Обычный 3 15 24 5 2" xfId="28863"/>
    <cellStyle name="Обычный 3 15 24 5 2 2" xfId="28864"/>
    <cellStyle name="Обычный 3 15 24 5 2 2 2" xfId="28865"/>
    <cellStyle name="Обычный 3 15 24 5 2 3" xfId="28866"/>
    <cellStyle name="Обычный 3 15 24 5 3" xfId="28867"/>
    <cellStyle name="Обычный 3 15 24 5 3 2" xfId="28868"/>
    <cellStyle name="Обычный 3 15 24 5 4" xfId="28869"/>
    <cellStyle name="Обычный 3 15 24 6" xfId="28870"/>
    <cellStyle name="Обычный 3 15 24 6 2" xfId="28871"/>
    <cellStyle name="Обычный 3 15 24 6 2 2" xfId="28872"/>
    <cellStyle name="Обычный 3 15 24 6 3" xfId="28873"/>
    <cellStyle name="Обычный 3 15 24 7" xfId="28874"/>
    <cellStyle name="Обычный 3 15 24 7 2" xfId="28875"/>
    <cellStyle name="Обычный 3 15 24 8" xfId="28876"/>
    <cellStyle name="Обычный 3 15 25" xfId="28877"/>
    <cellStyle name="Обычный 3 15 25 2" xfId="28878"/>
    <cellStyle name="Обычный 3 15 25 2 2" xfId="28879"/>
    <cellStyle name="Обычный 3 15 25 2 2 2" xfId="28880"/>
    <cellStyle name="Обычный 3 15 25 2 2 2 2" xfId="28881"/>
    <cellStyle name="Обычный 3 15 25 2 2 2 2 2" xfId="28882"/>
    <cellStyle name="Обычный 3 15 25 2 2 2 2 2 2" xfId="28883"/>
    <cellStyle name="Обычный 3 15 25 2 2 2 2 3" xfId="28884"/>
    <cellStyle name="Обычный 3 15 25 2 2 2 3" xfId="28885"/>
    <cellStyle name="Обычный 3 15 25 2 2 2 3 2" xfId="28886"/>
    <cellStyle name="Обычный 3 15 25 2 2 2 4" xfId="28887"/>
    <cellStyle name="Обычный 3 15 25 2 2 3" xfId="28888"/>
    <cellStyle name="Обычный 3 15 25 2 2 3 2" xfId="28889"/>
    <cellStyle name="Обычный 3 15 25 2 2 3 2 2" xfId="28890"/>
    <cellStyle name="Обычный 3 15 25 2 2 3 3" xfId="28891"/>
    <cellStyle name="Обычный 3 15 25 2 2 4" xfId="28892"/>
    <cellStyle name="Обычный 3 15 25 2 2 4 2" xfId="28893"/>
    <cellStyle name="Обычный 3 15 25 2 2 5" xfId="28894"/>
    <cellStyle name="Обычный 3 15 25 2 3" xfId="28895"/>
    <cellStyle name="Обычный 3 15 25 2 3 2" xfId="28896"/>
    <cellStyle name="Обычный 3 15 25 2 3 2 2" xfId="28897"/>
    <cellStyle name="Обычный 3 15 25 2 3 2 2 2" xfId="28898"/>
    <cellStyle name="Обычный 3 15 25 2 3 2 2 2 2" xfId="28899"/>
    <cellStyle name="Обычный 3 15 25 2 3 2 2 3" xfId="28900"/>
    <cellStyle name="Обычный 3 15 25 2 3 2 3" xfId="28901"/>
    <cellStyle name="Обычный 3 15 25 2 3 2 3 2" xfId="28902"/>
    <cellStyle name="Обычный 3 15 25 2 3 2 4" xfId="28903"/>
    <cellStyle name="Обычный 3 15 25 2 3 3" xfId="28904"/>
    <cellStyle name="Обычный 3 15 25 2 3 3 2" xfId="28905"/>
    <cellStyle name="Обычный 3 15 25 2 3 3 2 2" xfId="28906"/>
    <cellStyle name="Обычный 3 15 25 2 3 3 3" xfId="28907"/>
    <cellStyle name="Обычный 3 15 25 2 3 4" xfId="28908"/>
    <cellStyle name="Обычный 3 15 25 2 3 4 2" xfId="28909"/>
    <cellStyle name="Обычный 3 15 25 2 3 5" xfId="28910"/>
    <cellStyle name="Обычный 3 15 25 2 4" xfId="28911"/>
    <cellStyle name="Обычный 3 15 25 2 4 2" xfId="28912"/>
    <cellStyle name="Обычный 3 15 25 2 4 2 2" xfId="28913"/>
    <cellStyle name="Обычный 3 15 25 2 4 2 2 2" xfId="28914"/>
    <cellStyle name="Обычный 3 15 25 2 4 2 3" xfId="28915"/>
    <cellStyle name="Обычный 3 15 25 2 4 3" xfId="28916"/>
    <cellStyle name="Обычный 3 15 25 2 4 3 2" xfId="28917"/>
    <cellStyle name="Обычный 3 15 25 2 4 4" xfId="28918"/>
    <cellStyle name="Обычный 3 15 25 2 5" xfId="28919"/>
    <cellStyle name="Обычный 3 15 25 2 5 2" xfId="28920"/>
    <cellStyle name="Обычный 3 15 25 2 5 2 2" xfId="28921"/>
    <cellStyle name="Обычный 3 15 25 2 5 3" xfId="28922"/>
    <cellStyle name="Обычный 3 15 25 2 6" xfId="28923"/>
    <cellStyle name="Обычный 3 15 25 2 6 2" xfId="28924"/>
    <cellStyle name="Обычный 3 15 25 2 7" xfId="28925"/>
    <cellStyle name="Обычный 3 15 25 3" xfId="28926"/>
    <cellStyle name="Обычный 3 15 25 3 2" xfId="28927"/>
    <cellStyle name="Обычный 3 15 25 3 2 2" xfId="28928"/>
    <cellStyle name="Обычный 3 15 25 3 2 2 2" xfId="28929"/>
    <cellStyle name="Обычный 3 15 25 3 2 2 2 2" xfId="28930"/>
    <cellStyle name="Обычный 3 15 25 3 2 2 3" xfId="28931"/>
    <cellStyle name="Обычный 3 15 25 3 2 3" xfId="28932"/>
    <cellStyle name="Обычный 3 15 25 3 2 3 2" xfId="28933"/>
    <cellStyle name="Обычный 3 15 25 3 2 4" xfId="28934"/>
    <cellStyle name="Обычный 3 15 25 3 3" xfId="28935"/>
    <cellStyle name="Обычный 3 15 25 3 3 2" xfId="28936"/>
    <cellStyle name="Обычный 3 15 25 3 3 2 2" xfId="28937"/>
    <cellStyle name="Обычный 3 15 25 3 3 3" xfId="28938"/>
    <cellStyle name="Обычный 3 15 25 3 4" xfId="28939"/>
    <cellStyle name="Обычный 3 15 25 3 4 2" xfId="28940"/>
    <cellStyle name="Обычный 3 15 25 3 5" xfId="28941"/>
    <cellStyle name="Обычный 3 15 25 4" xfId="28942"/>
    <cellStyle name="Обычный 3 15 25 4 2" xfId="28943"/>
    <cellStyle name="Обычный 3 15 25 4 2 2" xfId="28944"/>
    <cellStyle name="Обычный 3 15 25 4 2 2 2" xfId="28945"/>
    <cellStyle name="Обычный 3 15 25 4 2 2 2 2" xfId="28946"/>
    <cellStyle name="Обычный 3 15 25 4 2 2 3" xfId="28947"/>
    <cellStyle name="Обычный 3 15 25 4 2 3" xfId="28948"/>
    <cellStyle name="Обычный 3 15 25 4 2 3 2" xfId="28949"/>
    <cellStyle name="Обычный 3 15 25 4 2 4" xfId="28950"/>
    <cellStyle name="Обычный 3 15 25 4 3" xfId="28951"/>
    <cellStyle name="Обычный 3 15 25 4 3 2" xfId="28952"/>
    <cellStyle name="Обычный 3 15 25 4 3 2 2" xfId="28953"/>
    <cellStyle name="Обычный 3 15 25 4 3 3" xfId="28954"/>
    <cellStyle name="Обычный 3 15 25 4 4" xfId="28955"/>
    <cellStyle name="Обычный 3 15 25 4 4 2" xfId="28956"/>
    <cellStyle name="Обычный 3 15 25 4 5" xfId="28957"/>
    <cellStyle name="Обычный 3 15 25 5" xfId="28958"/>
    <cellStyle name="Обычный 3 15 25 5 2" xfId="28959"/>
    <cellStyle name="Обычный 3 15 25 5 2 2" xfId="28960"/>
    <cellStyle name="Обычный 3 15 25 5 2 2 2" xfId="28961"/>
    <cellStyle name="Обычный 3 15 25 5 2 3" xfId="28962"/>
    <cellStyle name="Обычный 3 15 25 5 3" xfId="28963"/>
    <cellStyle name="Обычный 3 15 25 5 3 2" xfId="28964"/>
    <cellStyle name="Обычный 3 15 25 5 4" xfId="28965"/>
    <cellStyle name="Обычный 3 15 25 6" xfId="28966"/>
    <cellStyle name="Обычный 3 15 25 6 2" xfId="28967"/>
    <cellStyle name="Обычный 3 15 25 6 2 2" xfId="28968"/>
    <cellStyle name="Обычный 3 15 25 6 3" xfId="28969"/>
    <cellStyle name="Обычный 3 15 25 7" xfId="28970"/>
    <cellStyle name="Обычный 3 15 25 7 2" xfId="28971"/>
    <cellStyle name="Обычный 3 15 25 8" xfId="28972"/>
    <cellStyle name="Обычный 3 15 26" xfId="28973"/>
    <cellStyle name="Обычный 3 15 26 2" xfId="28974"/>
    <cellStyle name="Обычный 3 15 26 2 2" xfId="28975"/>
    <cellStyle name="Обычный 3 15 26 2 2 2" xfId="28976"/>
    <cellStyle name="Обычный 3 15 26 2 2 2 2" xfId="28977"/>
    <cellStyle name="Обычный 3 15 26 2 2 2 2 2" xfId="28978"/>
    <cellStyle name="Обычный 3 15 26 2 2 2 2 2 2" xfId="28979"/>
    <cellStyle name="Обычный 3 15 26 2 2 2 2 3" xfId="28980"/>
    <cellStyle name="Обычный 3 15 26 2 2 2 3" xfId="28981"/>
    <cellStyle name="Обычный 3 15 26 2 2 2 3 2" xfId="28982"/>
    <cellStyle name="Обычный 3 15 26 2 2 2 4" xfId="28983"/>
    <cellStyle name="Обычный 3 15 26 2 2 3" xfId="28984"/>
    <cellStyle name="Обычный 3 15 26 2 2 3 2" xfId="28985"/>
    <cellStyle name="Обычный 3 15 26 2 2 3 2 2" xfId="28986"/>
    <cellStyle name="Обычный 3 15 26 2 2 3 3" xfId="28987"/>
    <cellStyle name="Обычный 3 15 26 2 2 4" xfId="28988"/>
    <cellStyle name="Обычный 3 15 26 2 2 4 2" xfId="28989"/>
    <cellStyle name="Обычный 3 15 26 2 2 5" xfId="28990"/>
    <cellStyle name="Обычный 3 15 26 2 3" xfId="28991"/>
    <cellStyle name="Обычный 3 15 26 2 3 2" xfId="28992"/>
    <cellStyle name="Обычный 3 15 26 2 3 2 2" xfId="28993"/>
    <cellStyle name="Обычный 3 15 26 2 3 2 2 2" xfId="28994"/>
    <cellStyle name="Обычный 3 15 26 2 3 2 2 2 2" xfId="28995"/>
    <cellStyle name="Обычный 3 15 26 2 3 2 2 3" xfId="28996"/>
    <cellStyle name="Обычный 3 15 26 2 3 2 3" xfId="28997"/>
    <cellStyle name="Обычный 3 15 26 2 3 2 3 2" xfId="28998"/>
    <cellStyle name="Обычный 3 15 26 2 3 2 4" xfId="28999"/>
    <cellStyle name="Обычный 3 15 26 2 3 3" xfId="29000"/>
    <cellStyle name="Обычный 3 15 26 2 3 3 2" xfId="29001"/>
    <cellStyle name="Обычный 3 15 26 2 3 3 2 2" xfId="29002"/>
    <cellStyle name="Обычный 3 15 26 2 3 3 3" xfId="29003"/>
    <cellStyle name="Обычный 3 15 26 2 3 4" xfId="29004"/>
    <cellStyle name="Обычный 3 15 26 2 3 4 2" xfId="29005"/>
    <cellStyle name="Обычный 3 15 26 2 3 5" xfId="29006"/>
    <cellStyle name="Обычный 3 15 26 2 4" xfId="29007"/>
    <cellStyle name="Обычный 3 15 26 2 4 2" xfId="29008"/>
    <cellStyle name="Обычный 3 15 26 2 4 2 2" xfId="29009"/>
    <cellStyle name="Обычный 3 15 26 2 4 2 2 2" xfId="29010"/>
    <cellStyle name="Обычный 3 15 26 2 4 2 3" xfId="29011"/>
    <cellStyle name="Обычный 3 15 26 2 4 3" xfId="29012"/>
    <cellStyle name="Обычный 3 15 26 2 4 3 2" xfId="29013"/>
    <cellStyle name="Обычный 3 15 26 2 4 4" xfId="29014"/>
    <cellStyle name="Обычный 3 15 26 2 5" xfId="29015"/>
    <cellStyle name="Обычный 3 15 26 2 5 2" xfId="29016"/>
    <cellStyle name="Обычный 3 15 26 2 5 2 2" xfId="29017"/>
    <cellStyle name="Обычный 3 15 26 2 5 3" xfId="29018"/>
    <cellStyle name="Обычный 3 15 26 2 6" xfId="29019"/>
    <cellStyle name="Обычный 3 15 26 2 6 2" xfId="29020"/>
    <cellStyle name="Обычный 3 15 26 2 7" xfId="29021"/>
    <cellStyle name="Обычный 3 15 26 3" xfId="29022"/>
    <cellStyle name="Обычный 3 15 26 3 2" xfId="29023"/>
    <cellStyle name="Обычный 3 15 26 3 2 2" xfId="29024"/>
    <cellStyle name="Обычный 3 15 26 3 2 2 2" xfId="29025"/>
    <cellStyle name="Обычный 3 15 26 3 2 2 2 2" xfId="29026"/>
    <cellStyle name="Обычный 3 15 26 3 2 2 3" xfId="29027"/>
    <cellStyle name="Обычный 3 15 26 3 2 3" xfId="29028"/>
    <cellStyle name="Обычный 3 15 26 3 2 3 2" xfId="29029"/>
    <cellStyle name="Обычный 3 15 26 3 2 4" xfId="29030"/>
    <cellStyle name="Обычный 3 15 26 3 3" xfId="29031"/>
    <cellStyle name="Обычный 3 15 26 3 3 2" xfId="29032"/>
    <cellStyle name="Обычный 3 15 26 3 3 2 2" xfId="29033"/>
    <cellStyle name="Обычный 3 15 26 3 3 3" xfId="29034"/>
    <cellStyle name="Обычный 3 15 26 3 4" xfId="29035"/>
    <cellStyle name="Обычный 3 15 26 3 4 2" xfId="29036"/>
    <cellStyle name="Обычный 3 15 26 3 5" xfId="29037"/>
    <cellStyle name="Обычный 3 15 26 4" xfId="29038"/>
    <cellStyle name="Обычный 3 15 26 4 2" xfId="29039"/>
    <cellStyle name="Обычный 3 15 26 4 2 2" xfId="29040"/>
    <cellStyle name="Обычный 3 15 26 4 2 2 2" xfId="29041"/>
    <cellStyle name="Обычный 3 15 26 4 2 2 2 2" xfId="29042"/>
    <cellStyle name="Обычный 3 15 26 4 2 2 3" xfId="29043"/>
    <cellStyle name="Обычный 3 15 26 4 2 3" xfId="29044"/>
    <cellStyle name="Обычный 3 15 26 4 2 3 2" xfId="29045"/>
    <cellStyle name="Обычный 3 15 26 4 2 4" xfId="29046"/>
    <cellStyle name="Обычный 3 15 26 4 3" xfId="29047"/>
    <cellStyle name="Обычный 3 15 26 4 3 2" xfId="29048"/>
    <cellStyle name="Обычный 3 15 26 4 3 2 2" xfId="29049"/>
    <cellStyle name="Обычный 3 15 26 4 3 3" xfId="29050"/>
    <cellStyle name="Обычный 3 15 26 4 4" xfId="29051"/>
    <cellStyle name="Обычный 3 15 26 4 4 2" xfId="29052"/>
    <cellStyle name="Обычный 3 15 26 4 5" xfId="29053"/>
    <cellStyle name="Обычный 3 15 26 5" xfId="29054"/>
    <cellStyle name="Обычный 3 15 26 5 2" xfId="29055"/>
    <cellStyle name="Обычный 3 15 26 5 2 2" xfId="29056"/>
    <cellStyle name="Обычный 3 15 26 5 2 2 2" xfId="29057"/>
    <cellStyle name="Обычный 3 15 26 5 2 3" xfId="29058"/>
    <cellStyle name="Обычный 3 15 26 5 3" xfId="29059"/>
    <cellStyle name="Обычный 3 15 26 5 3 2" xfId="29060"/>
    <cellStyle name="Обычный 3 15 26 5 4" xfId="29061"/>
    <cellStyle name="Обычный 3 15 26 6" xfId="29062"/>
    <cellStyle name="Обычный 3 15 26 6 2" xfId="29063"/>
    <cellStyle name="Обычный 3 15 26 6 2 2" xfId="29064"/>
    <cellStyle name="Обычный 3 15 26 6 3" xfId="29065"/>
    <cellStyle name="Обычный 3 15 26 7" xfId="29066"/>
    <cellStyle name="Обычный 3 15 26 7 2" xfId="29067"/>
    <cellStyle name="Обычный 3 15 26 8" xfId="29068"/>
    <cellStyle name="Обычный 3 15 27" xfId="29069"/>
    <cellStyle name="Обычный 3 15 27 2" xfId="29070"/>
    <cellStyle name="Обычный 3 15 27 2 2" xfId="29071"/>
    <cellStyle name="Обычный 3 15 27 2 2 2" xfId="29072"/>
    <cellStyle name="Обычный 3 15 27 2 2 2 2" xfId="29073"/>
    <cellStyle name="Обычный 3 15 27 2 2 2 2 2" xfId="29074"/>
    <cellStyle name="Обычный 3 15 27 2 2 2 2 2 2" xfId="29075"/>
    <cellStyle name="Обычный 3 15 27 2 2 2 2 3" xfId="29076"/>
    <cellStyle name="Обычный 3 15 27 2 2 2 3" xfId="29077"/>
    <cellStyle name="Обычный 3 15 27 2 2 2 3 2" xfId="29078"/>
    <cellStyle name="Обычный 3 15 27 2 2 2 4" xfId="29079"/>
    <cellStyle name="Обычный 3 15 27 2 2 3" xfId="29080"/>
    <cellStyle name="Обычный 3 15 27 2 2 3 2" xfId="29081"/>
    <cellStyle name="Обычный 3 15 27 2 2 3 2 2" xfId="29082"/>
    <cellStyle name="Обычный 3 15 27 2 2 3 3" xfId="29083"/>
    <cellStyle name="Обычный 3 15 27 2 2 4" xfId="29084"/>
    <cellStyle name="Обычный 3 15 27 2 2 4 2" xfId="29085"/>
    <cellStyle name="Обычный 3 15 27 2 2 5" xfId="29086"/>
    <cellStyle name="Обычный 3 15 27 2 3" xfId="29087"/>
    <cellStyle name="Обычный 3 15 27 2 3 2" xfId="29088"/>
    <cellStyle name="Обычный 3 15 27 2 3 2 2" xfId="29089"/>
    <cellStyle name="Обычный 3 15 27 2 3 2 2 2" xfId="29090"/>
    <cellStyle name="Обычный 3 15 27 2 3 2 2 2 2" xfId="29091"/>
    <cellStyle name="Обычный 3 15 27 2 3 2 2 3" xfId="29092"/>
    <cellStyle name="Обычный 3 15 27 2 3 2 3" xfId="29093"/>
    <cellStyle name="Обычный 3 15 27 2 3 2 3 2" xfId="29094"/>
    <cellStyle name="Обычный 3 15 27 2 3 2 4" xfId="29095"/>
    <cellStyle name="Обычный 3 15 27 2 3 3" xfId="29096"/>
    <cellStyle name="Обычный 3 15 27 2 3 3 2" xfId="29097"/>
    <cellStyle name="Обычный 3 15 27 2 3 3 2 2" xfId="29098"/>
    <cellStyle name="Обычный 3 15 27 2 3 3 3" xfId="29099"/>
    <cellStyle name="Обычный 3 15 27 2 3 4" xfId="29100"/>
    <cellStyle name="Обычный 3 15 27 2 3 4 2" xfId="29101"/>
    <cellStyle name="Обычный 3 15 27 2 3 5" xfId="29102"/>
    <cellStyle name="Обычный 3 15 27 2 4" xfId="29103"/>
    <cellStyle name="Обычный 3 15 27 2 4 2" xfId="29104"/>
    <cellStyle name="Обычный 3 15 27 2 4 2 2" xfId="29105"/>
    <cellStyle name="Обычный 3 15 27 2 4 2 2 2" xfId="29106"/>
    <cellStyle name="Обычный 3 15 27 2 4 2 3" xfId="29107"/>
    <cellStyle name="Обычный 3 15 27 2 4 3" xfId="29108"/>
    <cellStyle name="Обычный 3 15 27 2 4 3 2" xfId="29109"/>
    <cellStyle name="Обычный 3 15 27 2 4 4" xfId="29110"/>
    <cellStyle name="Обычный 3 15 27 2 5" xfId="29111"/>
    <cellStyle name="Обычный 3 15 27 2 5 2" xfId="29112"/>
    <cellStyle name="Обычный 3 15 27 2 5 2 2" xfId="29113"/>
    <cellStyle name="Обычный 3 15 27 2 5 3" xfId="29114"/>
    <cellStyle name="Обычный 3 15 27 2 6" xfId="29115"/>
    <cellStyle name="Обычный 3 15 27 2 6 2" xfId="29116"/>
    <cellStyle name="Обычный 3 15 27 2 7" xfId="29117"/>
    <cellStyle name="Обычный 3 15 27 3" xfId="29118"/>
    <cellStyle name="Обычный 3 15 27 3 2" xfId="29119"/>
    <cellStyle name="Обычный 3 15 27 3 2 2" xfId="29120"/>
    <cellStyle name="Обычный 3 15 27 3 2 2 2" xfId="29121"/>
    <cellStyle name="Обычный 3 15 27 3 2 2 2 2" xfId="29122"/>
    <cellStyle name="Обычный 3 15 27 3 2 2 3" xfId="29123"/>
    <cellStyle name="Обычный 3 15 27 3 2 3" xfId="29124"/>
    <cellStyle name="Обычный 3 15 27 3 2 3 2" xfId="29125"/>
    <cellStyle name="Обычный 3 15 27 3 2 4" xfId="29126"/>
    <cellStyle name="Обычный 3 15 27 3 3" xfId="29127"/>
    <cellStyle name="Обычный 3 15 27 3 3 2" xfId="29128"/>
    <cellStyle name="Обычный 3 15 27 3 3 2 2" xfId="29129"/>
    <cellStyle name="Обычный 3 15 27 3 3 3" xfId="29130"/>
    <cellStyle name="Обычный 3 15 27 3 4" xfId="29131"/>
    <cellStyle name="Обычный 3 15 27 3 4 2" xfId="29132"/>
    <cellStyle name="Обычный 3 15 27 3 5" xfId="29133"/>
    <cellStyle name="Обычный 3 15 27 4" xfId="29134"/>
    <cellStyle name="Обычный 3 15 27 4 2" xfId="29135"/>
    <cellStyle name="Обычный 3 15 27 4 2 2" xfId="29136"/>
    <cellStyle name="Обычный 3 15 27 4 2 2 2" xfId="29137"/>
    <cellStyle name="Обычный 3 15 27 4 2 2 2 2" xfId="29138"/>
    <cellStyle name="Обычный 3 15 27 4 2 2 3" xfId="29139"/>
    <cellStyle name="Обычный 3 15 27 4 2 3" xfId="29140"/>
    <cellStyle name="Обычный 3 15 27 4 2 3 2" xfId="29141"/>
    <cellStyle name="Обычный 3 15 27 4 2 4" xfId="29142"/>
    <cellStyle name="Обычный 3 15 27 4 3" xfId="29143"/>
    <cellStyle name="Обычный 3 15 27 4 3 2" xfId="29144"/>
    <cellStyle name="Обычный 3 15 27 4 3 2 2" xfId="29145"/>
    <cellStyle name="Обычный 3 15 27 4 3 3" xfId="29146"/>
    <cellStyle name="Обычный 3 15 27 4 4" xfId="29147"/>
    <cellStyle name="Обычный 3 15 27 4 4 2" xfId="29148"/>
    <cellStyle name="Обычный 3 15 27 4 5" xfId="29149"/>
    <cellStyle name="Обычный 3 15 27 5" xfId="29150"/>
    <cellStyle name="Обычный 3 15 27 5 2" xfId="29151"/>
    <cellStyle name="Обычный 3 15 27 5 2 2" xfId="29152"/>
    <cellStyle name="Обычный 3 15 27 5 2 2 2" xfId="29153"/>
    <cellStyle name="Обычный 3 15 27 5 2 3" xfId="29154"/>
    <cellStyle name="Обычный 3 15 27 5 3" xfId="29155"/>
    <cellStyle name="Обычный 3 15 27 5 3 2" xfId="29156"/>
    <cellStyle name="Обычный 3 15 27 5 4" xfId="29157"/>
    <cellStyle name="Обычный 3 15 27 6" xfId="29158"/>
    <cellStyle name="Обычный 3 15 27 6 2" xfId="29159"/>
    <cellStyle name="Обычный 3 15 27 6 2 2" xfId="29160"/>
    <cellStyle name="Обычный 3 15 27 6 3" xfId="29161"/>
    <cellStyle name="Обычный 3 15 27 7" xfId="29162"/>
    <cellStyle name="Обычный 3 15 27 7 2" xfId="29163"/>
    <cellStyle name="Обычный 3 15 27 8" xfId="29164"/>
    <cellStyle name="Обычный 3 15 28" xfId="29165"/>
    <cellStyle name="Обычный 3 15 28 2" xfId="29166"/>
    <cellStyle name="Обычный 3 15 28 2 2" xfId="29167"/>
    <cellStyle name="Обычный 3 15 28 2 2 2" xfId="29168"/>
    <cellStyle name="Обычный 3 15 28 2 2 2 2" xfId="29169"/>
    <cellStyle name="Обычный 3 15 28 2 2 2 2 2" xfId="29170"/>
    <cellStyle name="Обычный 3 15 28 2 2 2 2 2 2" xfId="29171"/>
    <cellStyle name="Обычный 3 15 28 2 2 2 2 3" xfId="29172"/>
    <cellStyle name="Обычный 3 15 28 2 2 2 3" xfId="29173"/>
    <cellStyle name="Обычный 3 15 28 2 2 2 3 2" xfId="29174"/>
    <cellStyle name="Обычный 3 15 28 2 2 2 4" xfId="29175"/>
    <cellStyle name="Обычный 3 15 28 2 2 3" xfId="29176"/>
    <cellStyle name="Обычный 3 15 28 2 2 3 2" xfId="29177"/>
    <cellStyle name="Обычный 3 15 28 2 2 3 2 2" xfId="29178"/>
    <cellStyle name="Обычный 3 15 28 2 2 3 3" xfId="29179"/>
    <cellStyle name="Обычный 3 15 28 2 2 4" xfId="29180"/>
    <cellStyle name="Обычный 3 15 28 2 2 4 2" xfId="29181"/>
    <cellStyle name="Обычный 3 15 28 2 2 5" xfId="29182"/>
    <cellStyle name="Обычный 3 15 28 2 3" xfId="29183"/>
    <cellStyle name="Обычный 3 15 28 2 3 2" xfId="29184"/>
    <cellStyle name="Обычный 3 15 28 2 3 2 2" xfId="29185"/>
    <cellStyle name="Обычный 3 15 28 2 3 2 2 2" xfId="29186"/>
    <cellStyle name="Обычный 3 15 28 2 3 2 2 2 2" xfId="29187"/>
    <cellStyle name="Обычный 3 15 28 2 3 2 2 3" xfId="29188"/>
    <cellStyle name="Обычный 3 15 28 2 3 2 3" xfId="29189"/>
    <cellStyle name="Обычный 3 15 28 2 3 2 3 2" xfId="29190"/>
    <cellStyle name="Обычный 3 15 28 2 3 2 4" xfId="29191"/>
    <cellStyle name="Обычный 3 15 28 2 3 3" xfId="29192"/>
    <cellStyle name="Обычный 3 15 28 2 3 3 2" xfId="29193"/>
    <cellStyle name="Обычный 3 15 28 2 3 3 2 2" xfId="29194"/>
    <cellStyle name="Обычный 3 15 28 2 3 3 3" xfId="29195"/>
    <cellStyle name="Обычный 3 15 28 2 3 4" xfId="29196"/>
    <cellStyle name="Обычный 3 15 28 2 3 4 2" xfId="29197"/>
    <cellStyle name="Обычный 3 15 28 2 3 5" xfId="29198"/>
    <cellStyle name="Обычный 3 15 28 2 4" xfId="29199"/>
    <cellStyle name="Обычный 3 15 28 2 4 2" xfId="29200"/>
    <cellStyle name="Обычный 3 15 28 2 4 2 2" xfId="29201"/>
    <cellStyle name="Обычный 3 15 28 2 4 2 2 2" xfId="29202"/>
    <cellStyle name="Обычный 3 15 28 2 4 2 3" xfId="29203"/>
    <cellStyle name="Обычный 3 15 28 2 4 3" xfId="29204"/>
    <cellStyle name="Обычный 3 15 28 2 4 3 2" xfId="29205"/>
    <cellStyle name="Обычный 3 15 28 2 4 4" xfId="29206"/>
    <cellStyle name="Обычный 3 15 28 2 5" xfId="29207"/>
    <cellStyle name="Обычный 3 15 28 2 5 2" xfId="29208"/>
    <cellStyle name="Обычный 3 15 28 2 5 2 2" xfId="29209"/>
    <cellStyle name="Обычный 3 15 28 2 5 3" xfId="29210"/>
    <cellStyle name="Обычный 3 15 28 2 6" xfId="29211"/>
    <cellStyle name="Обычный 3 15 28 2 6 2" xfId="29212"/>
    <cellStyle name="Обычный 3 15 28 2 7" xfId="29213"/>
    <cellStyle name="Обычный 3 15 28 3" xfId="29214"/>
    <cellStyle name="Обычный 3 15 28 3 2" xfId="29215"/>
    <cellStyle name="Обычный 3 15 28 3 2 2" xfId="29216"/>
    <cellStyle name="Обычный 3 15 28 3 2 2 2" xfId="29217"/>
    <cellStyle name="Обычный 3 15 28 3 2 2 2 2" xfId="29218"/>
    <cellStyle name="Обычный 3 15 28 3 2 2 3" xfId="29219"/>
    <cellStyle name="Обычный 3 15 28 3 2 3" xfId="29220"/>
    <cellStyle name="Обычный 3 15 28 3 2 3 2" xfId="29221"/>
    <cellStyle name="Обычный 3 15 28 3 2 4" xfId="29222"/>
    <cellStyle name="Обычный 3 15 28 3 3" xfId="29223"/>
    <cellStyle name="Обычный 3 15 28 3 3 2" xfId="29224"/>
    <cellStyle name="Обычный 3 15 28 3 3 2 2" xfId="29225"/>
    <cellStyle name="Обычный 3 15 28 3 3 3" xfId="29226"/>
    <cellStyle name="Обычный 3 15 28 3 4" xfId="29227"/>
    <cellStyle name="Обычный 3 15 28 3 4 2" xfId="29228"/>
    <cellStyle name="Обычный 3 15 28 3 5" xfId="29229"/>
    <cellStyle name="Обычный 3 15 28 4" xfId="29230"/>
    <cellStyle name="Обычный 3 15 28 4 2" xfId="29231"/>
    <cellStyle name="Обычный 3 15 28 4 2 2" xfId="29232"/>
    <cellStyle name="Обычный 3 15 28 4 2 2 2" xfId="29233"/>
    <cellStyle name="Обычный 3 15 28 4 2 2 2 2" xfId="29234"/>
    <cellStyle name="Обычный 3 15 28 4 2 2 3" xfId="29235"/>
    <cellStyle name="Обычный 3 15 28 4 2 3" xfId="29236"/>
    <cellStyle name="Обычный 3 15 28 4 2 3 2" xfId="29237"/>
    <cellStyle name="Обычный 3 15 28 4 2 4" xfId="29238"/>
    <cellStyle name="Обычный 3 15 28 4 3" xfId="29239"/>
    <cellStyle name="Обычный 3 15 28 4 3 2" xfId="29240"/>
    <cellStyle name="Обычный 3 15 28 4 3 2 2" xfId="29241"/>
    <cellStyle name="Обычный 3 15 28 4 3 3" xfId="29242"/>
    <cellStyle name="Обычный 3 15 28 4 4" xfId="29243"/>
    <cellStyle name="Обычный 3 15 28 4 4 2" xfId="29244"/>
    <cellStyle name="Обычный 3 15 28 4 5" xfId="29245"/>
    <cellStyle name="Обычный 3 15 28 5" xfId="29246"/>
    <cellStyle name="Обычный 3 15 28 5 2" xfId="29247"/>
    <cellStyle name="Обычный 3 15 28 5 2 2" xfId="29248"/>
    <cellStyle name="Обычный 3 15 28 5 2 2 2" xfId="29249"/>
    <cellStyle name="Обычный 3 15 28 5 2 3" xfId="29250"/>
    <cellStyle name="Обычный 3 15 28 5 3" xfId="29251"/>
    <cellStyle name="Обычный 3 15 28 5 3 2" xfId="29252"/>
    <cellStyle name="Обычный 3 15 28 5 4" xfId="29253"/>
    <cellStyle name="Обычный 3 15 28 6" xfId="29254"/>
    <cellStyle name="Обычный 3 15 28 6 2" xfId="29255"/>
    <cellStyle name="Обычный 3 15 28 6 2 2" xfId="29256"/>
    <cellStyle name="Обычный 3 15 28 6 3" xfId="29257"/>
    <cellStyle name="Обычный 3 15 28 7" xfId="29258"/>
    <cellStyle name="Обычный 3 15 28 7 2" xfId="29259"/>
    <cellStyle name="Обычный 3 15 28 8" xfId="29260"/>
    <cellStyle name="Обычный 3 15 29" xfId="29261"/>
    <cellStyle name="Обычный 3 15 29 2" xfId="29262"/>
    <cellStyle name="Обычный 3 15 29 2 2" xfId="29263"/>
    <cellStyle name="Обычный 3 15 29 2 2 2" xfId="29264"/>
    <cellStyle name="Обычный 3 15 29 2 2 2 2" xfId="29265"/>
    <cellStyle name="Обычный 3 15 29 2 2 2 2 2" xfId="29266"/>
    <cellStyle name="Обычный 3 15 29 2 2 2 2 2 2" xfId="29267"/>
    <cellStyle name="Обычный 3 15 29 2 2 2 2 3" xfId="29268"/>
    <cellStyle name="Обычный 3 15 29 2 2 2 3" xfId="29269"/>
    <cellStyle name="Обычный 3 15 29 2 2 2 3 2" xfId="29270"/>
    <cellStyle name="Обычный 3 15 29 2 2 2 4" xfId="29271"/>
    <cellStyle name="Обычный 3 15 29 2 2 3" xfId="29272"/>
    <cellStyle name="Обычный 3 15 29 2 2 3 2" xfId="29273"/>
    <cellStyle name="Обычный 3 15 29 2 2 3 2 2" xfId="29274"/>
    <cellStyle name="Обычный 3 15 29 2 2 3 3" xfId="29275"/>
    <cellStyle name="Обычный 3 15 29 2 2 4" xfId="29276"/>
    <cellStyle name="Обычный 3 15 29 2 2 4 2" xfId="29277"/>
    <cellStyle name="Обычный 3 15 29 2 2 5" xfId="29278"/>
    <cellStyle name="Обычный 3 15 29 2 3" xfId="29279"/>
    <cellStyle name="Обычный 3 15 29 2 3 2" xfId="29280"/>
    <cellStyle name="Обычный 3 15 29 2 3 2 2" xfId="29281"/>
    <cellStyle name="Обычный 3 15 29 2 3 2 2 2" xfId="29282"/>
    <cellStyle name="Обычный 3 15 29 2 3 2 2 2 2" xfId="29283"/>
    <cellStyle name="Обычный 3 15 29 2 3 2 2 3" xfId="29284"/>
    <cellStyle name="Обычный 3 15 29 2 3 2 3" xfId="29285"/>
    <cellStyle name="Обычный 3 15 29 2 3 2 3 2" xfId="29286"/>
    <cellStyle name="Обычный 3 15 29 2 3 2 4" xfId="29287"/>
    <cellStyle name="Обычный 3 15 29 2 3 3" xfId="29288"/>
    <cellStyle name="Обычный 3 15 29 2 3 3 2" xfId="29289"/>
    <cellStyle name="Обычный 3 15 29 2 3 3 2 2" xfId="29290"/>
    <cellStyle name="Обычный 3 15 29 2 3 3 3" xfId="29291"/>
    <cellStyle name="Обычный 3 15 29 2 3 4" xfId="29292"/>
    <cellStyle name="Обычный 3 15 29 2 3 4 2" xfId="29293"/>
    <cellStyle name="Обычный 3 15 29 2 3 5" xfId="29294"/>
    <cellStyle name="Обычный 3 15 29 2 4" xfId="29295"/>
    <cellStyle name="Обычный 3 15 29 2 4 2" xfId="29296"/>
    <cellStyle name="Обычный 3 15 29 2 4 2 2" xfId="29297"/>
    <cellStyle name="Обычный 3 15 29 2 4 2 2 2" xfId="29298"/>
    <cellStyle name="Обычный 3 15 29 2 4 2 3" xfId="29299"/>
    <cellStyle name="Обычный 3 15 29 2 4 3" xfId="29300"/>
    <cellStyle name="Обычный 3 15 29 2 4 3 2" xfId="29301"/>
    <cellStyle name="Обычный 3 15 29 2 4 4" xfId="29302"/>
    <cellStyle name="Обычный 3 15 29 2 5" xfId="29303"/>
    <cellStyle name="Обычный 3 15 29 2 5 2" xfId="29304"/>
    <cellStyle name="Обычный 3 15 29 2 5 2 2" xfId="29305"/>
    <cellStyle name="Обычный 3 15 29 2 5 3" xfId="29306"/>
    <cellStyle name="Обычный 3 15 29 2 6" xfId="29307"/>
    <cellStyle name="Обычный 3 15 29 2 6 2" xfId="29308"/>
    <cellStyle name="Обычный 3 15 29 2 7" xfId="29309"/>
    <cellStyle name="Обычный 3 15 29 3" xfId="29310"/>
    <cellStyle name="Обычный 3 15 29 3 2" xfId="29311"/>
    <cellStyle name="Обычный 3 15 29 3 2 2" xfId="29312"/>
    <cellStyle name="Обычный 3 15 29 3 2 2 2" xfId="29313"/>
    <cellStyle name="Обычный 3 15 29 3 2 2 2 2" xfId="29314"/>
    <cellStyle name="Обычный 3 15 29 3 2 2 3" xfId="29315"/>
    <cellStyle name="Обычный 3 15 29 3 2 3" xfId="29316"/>
    <cellStyle name="Обычный 3 15 29 3 2 3 2" xfId="29317"/>
    <cellStyle name="Обычный 3 15 29 3 2 4" xfId="29318"/>
    <cellStyle name="Обычный 3 15 29 3 3" xfId="29319"/>
    <cellStyle name="Обычный 3 15 29 3 3 2" xfId="29320"/>
    <cellStyle name="Обычный 3 15 29 3 3 2 2" xfId="29321"/>
    <cellStyle name="Обычный 3 15 29 3 3 3" xfId="29322"/>
    <cellStyle name="Обычный 3 15 29 3 4" xfId="29323"/>
    <cellStyle name="Обычный 3 15 29 3 4 2" xfId="29324"/>
    <cellStyle name="Обычный 3 15 29 3 5" xfId="29325"/>
    <cellStyle name="Обычный 3 15 29 4" xfId="29326"/>
    <cellStyle name="Обычный 3 15 29 4 2" xfId="29327"/>
    <cellStyle name="Обычный 3 15 29 4 2 2" xfId="29328"/>
    <cellStyle name="Обычный 3 15 29 4 2 2 2" xfId="29329"/>
    <cellStyle name="Обычный 3 15 29 4 2 2 2 2" xfId="29330"/>
    <cellStyle name="Обычный 3 15 29 4 2 2 3" xfId="29331"/>
    <cellStyle name="Обычный 3 15 29 4 2 3" xfId="29332"/>
    <cellStyle name="Обычный 3 15 29 4 2 3 2" xfId="29333"/>
    <cellStyle name="Обычный 3 15 29 4 2 4" xfId="29334"/>
    <cellStyle name="Обычный 3 15 29 4 3" xfId="29335"/>
    <cellStyle name="Обычный 3 15 29 4 3 2" xfId="29336"/>
    <cellStyle name="Обычный 3 15 29 4 3 2 2" xfId="29337"/>
    <cellStyle name="Обычный 3 15 29 4 3 3" xfId="29338"/>
    <cellStyle name="Обычный 3 15 29 4 4" xfId="29339"/>
    <cellStyle name="Обычный 3 15 29 4 4 2" xfId="29340"/>
    <cellStyle name="Обычный 3 15 29 4 5" xfId="29341"/>
    <cellStyle name="Обычный 3 15 29 5" xfId="29342"/>
    <cellStyle name="Обычный 3 15 29 5 2" xfId="29343"/>
    <cellStyle name="Обычный 3 15 29 5 2 2" xfId="29344"/>
    <cellStyle name="Обычный 3 15 29 5 2 2 2" xfId="29345"/>
    <cellStyle name="Обычный 3 15 29 5 2 3" xfId="29346"/>
    <cellStyle name="Обычный 3 15 29 5 3" xfId="29347"/>
    <cellStyle name="Обычный 3 15 29 5 3 2" xfId="29348"/>
    <cellStyle name="Обычный 3 15 29 5 4" xfId="29349"/>
    <cellStyle name="Обычный 3 15 29 6" xfId="29350"/>
    <cellStyle name="Обычный 3 15 29 6 2" xfId="29351"/>
    <cellStyle name="Обычный 3 15 29 6 2 2" xfId="29352"/>
    <cellStyle name="Обычный 3 15 29 6 3" xfId="29353"/>
    <cellStyle name="Обычный 3 15 29 7" xfId="29354"/>
    <cellStyle name="Обычный 3 15 29 7 2" xfId="29355"/>
    <cellStyle name="Обычный 3 15 29 8" xfId="29356"/>
    <cellStyle name="Обычный 3 15 3" xfId="29357"/>
    <cellStyle name="Обычный 3 15 3 2" xfId="29358"/>
    <cellStyle name="Обычный 3 15 3 2 2" xfId="29359"/>
    <cellStyle name="Обычный 3 15 3 2 2 2" xfId="29360"/>
    <cellStyle name="Обычный 3 15 3 2 2 2 2" xfId="29361"/>
    <cellStyle name="Обычный 3 15 3 2 2 2 2 2" xfId="29362"/>
    <cellStyle name="Обычный 3 15 3 2 2 2 2 2 2" xfId="29363"/>
    <cellStyle name="Обычный 3 15 3 2 2 2 2 3" xfId="29364"/>
    <cellStyle name="Обычный 3 15 3 2 2 2 3" xfId="29365"/>
    <cellStyle name="Обычный 3 15 3 2 2 2 3 2" xfId="29366"/>
    <cellStyle name="Обычный 3 15 3 2 2 2 4" xfId="29367"/>
    <cellStyle name="Обычный 3 15 3 2 2 3" xfId="29368"/>
    <cellStyle name="Обычный 3 15 3 2 2 3 2" xfId="29369"/>
    <cellStyle name="Обычный 3 15 3 2 2 3 2 2" xfId="29370"/>
    <cellStyle name="Обычный 3 15 3 2 2 3 3" xfId="29371"/>
    <cellStyle name="Обычный 3 15 3 2 2 4" xfId="29372"/>
    <cellStyle name="Обычный 3 15 3 2 2 4 2" xfId="29373"/>
    <cellStyle name="Обычный 3 15 3 2 2 5" xfId="29374"/>
    <cellStyle name="Обычный 3 15 3 2 3" xfId="29375"/>
    <cellStyle name="Обычный 3 15 3 2 3 2" xfId="29376"/>
    <cellStyle name="Обычный 3 15 3 2 3 2 2" xfId="29377"/>
    <cellStyle name="Обычный 3 15 3 2 3 2 2 2" xfId="29378"/>
    <cellStyle name="Обычный 3 15 3 2 3 2 2 2 2" xfId="29379"/>
    <cellStyle name="Обычный 3 15 3 2 3 2 2 3" xfId="29380"/>
    <cellStyle name="Обычный 3 15 3 2 3 2 3" xfId="29381"/>
    <cellStyle name="Обычный 3 15 3 2 3 2 3 2" xfId="29382"/>
    <cellStyle name="Обычный 3 15 3 2 3 2 4" xfId="29383"/>
    <cellStyle name="Обычный 3 15 3 2 3 3" xfId="29384"/>
    <cellStyle name="Обычный 3 15 3 2 3 3 2" xfId="29385"/>
    <cellStyle name="Обычный 3 15 3 2 3 3 2 2" xfId="29386"/>
    <cellStyle name="Обычный 3 15 3 2 3 3 3" xfId="29387"/>
    <cellStyle name="Обычный 3 15 3 2 3 4" xfId="29388"/>
    <cellStyle name="Обычный 3 15 3 2 3 4 2" xfId="29389"/>
    <cellStyle name="Обычный 3 15 3 2 3 5" xfId="29390"/>
    <cellStyle name="Обычный 3 15 3 2 4" xfId="29391"/>
    <cellStyle name="Обычный 3 15 3 2 4 2" xfId="29392"/>
    <cellStyle name="Обычный 3 15 3 2 4 2 2" xfId="29393"/>
    <cellStyle name="Обычный 3 15 3 2 4 2 2 2" xfId="29394"/>
    <cellStyle name="Обычный 3 15 3 2 4 2 3" xfId="29395"/>
    <cellStyle name="Обычный 3 15 3 2 4 3" xfId="29396"/>
    <cellStyle name="Обычный 3 15 3 2 4 3 2" xfId="29397"/>
    <cellStyle name="Обычный 3 15 3 2 4 4" xfId="29398"/>
    <cellStyle name="Обычный 3 15 3 2 5" xfId="29399"/>
    <cellStyle name="Обычный 3 15 3 2 5 2" xfId="29400"/>
    <cellStyle name="Обычный 3 15 3 2 5 2 2" xfId="29401"/>
    <cellStyle name="Обычный 3 15 3 2 5 3" xfId="29402"/>
    <cellStyle name="Обычный 3 15 3 2 6" xfId="29403"/>
    <cellStyle name="Обычный 3 15 3 2 6 2" xfId="29404"/>
    <cellStyle name="Обычный 3 15 3 2 7" xfId="29405"/>
    <cellStyle name="Обычный 3 15 3 3" xfId="29406"/>
    <cellStyle name="Обычный 3 15 3 3 2" xfId="29407"/>
    <cellStyle name="Обычный 3 15 3 3 2 2" xfId="29408"/>
    <cellStyle name="Обычный 3 15 3 3 2 2 2" xfId="29409"/>
    <cellStyle name="Обычный 3 15 3 3 2 2 2 2" xfId="29410"/>
    <cellStyle name="Обычный 3 15 3 3 2 2 3" xfId="29411"/>
    <cellStyle name="Обычный 3 15 3 3 2 3" xfId="29412"/>
    <cellStyle name="Обычный 3 15 3 3 2 3 2" xfId="29413"/>
    <cellStyle name="Обычный 3 15 3 3 2 4" xfId="29414"/>
    <cellStyle name="Обычный 3 15 3 3 3" xfId="29415"/>
    <cellStyle name="Обычный 3 15 3 3 3 2" xfId="29416"/>
    <cellStyle name="Обычный 3 15 3 3 3 2 2" xfId="29417"/>
    <cellStyle name="Обычный 3 15 3 3 3 3" xfId="29418"/>
    <cellStyle name="Обычный 3 15 3 3 4" xfId="29419"/>
    <cellStyle name="Обычный 3 15 3 3 4 2" xfId="29420"/>
    <cellStyle name="Обычный 3 15 3 3 5" xfId="29421"/>
    <cellStyle name="Обычный 3 15 3 4" xfId="29422"/>
    <cellStyle name="Обычный 3 15 3 4 2" xfId="29423"/>
    <cellStyle name="Обычный 3 15 3 4 2 2" xfId="29424"/>
    <cellStyle name="Обычный 3 15 3 4 2 2 2" xfId="29425"/>
    <cellStyle name="Обычный 3 15 3 4 2 2 2 2" xfId="29426"/>
    <cellStyle name="Обычный 3 15 3 4 2 2 3" xfId="29427"/>
    <cellStyle name="Обычный 3 15 3 4 2 3" xfId="29428"/>
    <cellStyle name="Обычный 3 15 3 4 2 3 2" xfId="29429"/>
    <cellStyle name="Обычный 3 15 3 4 2 4" xfId="29430"/>
    <cellStyle name="Обычный 3 15 3 4 3" xfId="29431"/>
    <cellStyle name="Обычный 3 15 3 4 3 2" xfId="29432"/>
    <cellStyle name="Обычный 3 15 3 4 3 2 2" xfId="29433"/>
    <cellStyle name="Обычный 3 15 3 4 3 3" xfId="29434"/>
    <cellStyle name="Обычный 3 15 3 4 4" xfId="29435"/>
    <cellStyle name="Обычный 3 15 3 4 4 2" xfId="29436"/>
    <cellStyle name="Обычный 3 15 3 4 5" xfId="29437"/>
    <cellStyle name="Обычный 3 15 3 5" xfId="29438"/>
    <cellStyle name="Обычный 3 15 3 5 2" xfId="29439"/>
    <cellStyle name="Обычный 3 15 3 5 2 2" xfId="29440"/>
    <cellStyle name="Обычный 3 15 3 5 2 2 2" xfId="29441"/>
    <cellStyle name="Обычный 3 15 3 5 2 3" xfId="29442"/>
    <cellStyle name="Обычный 3 15 3 5 3" xfId="29443"/>
    <cellStyle name="Обычный 3 15 3 5 3 2" xfId="29444"/>
    <cellStyle name="Обычный 3 15 3 5 4" xfId="29445"/>
    <cellStyle name="Обычный 3 15 3 6" xfId="29446"/>
    <cellStyle name="Обычный 3 15 3 6 2" xfId="29447"/>
    <cellStyle name="Обычный 3 15 3 6 2 2" xfId="29448"/>
    <cellStyle name="Обычный 3 15 3 6 3" xfId="29449"/>
    <cellStyle name="Обычный 3 15 3 7" xfId="29450"/>
    <cellStyle name="Обычный 3 15 3 7 2" xfId="29451"/>
    <cellStyle name="Обычный 3 15 3 8" xfId="29452"/>
    <cellStyle name="Обычный 3 15 30" xfId="29453"/>
    <cellStyle name="Обычный 3 15 30 2" xfId="29454"/>
    <cellStyle name="Обычный 3 15 30 2 2" xfId="29455"/>
    <cellStyle name="Обычный 3 15 30 2 2 2" xfId="29456"/>
    <cellStyle name="Обычный 3 15 30 2 2 2 2" xfId="29457"/>
    <cellStyle name="Обычный 3 15 30 2 2 2 2 2" xfId="29458"/>
    <cellStyle name="Обычный 3 15 30 2 2 2 2 2 2" xfId="29459"/>
    <cellStyle name="Обычный 3 15 30 2 2 2 2 3" xfId="29460"/>
    <cellStyle name="Обычный 3 15 30 2 2 2 3" xfId="29461"/>
    <cellStyle name="Обычный 3 15 30 2 2 2 3 2" xfId="29462"/>
    <cellStyle name="Обычный 3 15 30 2 2 2 4" xfId="29463"/>
    <cellStyle name="Обычный 3 15 30 2 2 3" xfId="29464"/>
    <cellStyle name="Обычный 3 15 30 2 2 3 2" xfId="29465"/>
    <cellStyle name="Обычный 3 15 30 2 2 3 2 2" xfId="29466"/>
    <cellStyle name="Обычный 3 15 30 2 2 3 3" xfId="29467"/>
    <cellStyle name="Обычный 3 15 30 2 2 4" xfId="29468"/>
    <cellStyle name="Обычный 3 15 30 2 2 4 2" xfId="29469"/>
    <cellStyle name="Обычный 3 15 30 2 2 5" xfId="29470"/>
    <cellStyle name="Обычный 3 15 30 2 3" xfId="29471"/>
    <cellStyle name="Обычный 3 15 30 2 3 2" xfId="29472"/>
    <cellStyle name="Обычный 3 15 30 2 3 2 2" xfId="29473"/>
    <cellStyle name="Обычный 3 15 30 2 3 2 2 2" xfId="29474"/>
    <cellStyle name="Обычный 3 15 30 2 3 2 2 2 2" xfId="29475"/>
    <cellStyle name="Обычный 3 15 30 2 3 2 2 3" xfId="29476"/>
    <cellStyle name="Обычный 3 15 30 2 3 2 3" xfId="29477"/>
    <cellStyle name="Обычный 3 15 30 2 3 2 3 2" xfId="29478"/>
    <cellStyle name="Обычный 3 15 30 2 3 2 4" xfId="29479"/>
    <cellStyle name="Обычный 3 15 30 2 3 3" xfId="29480"/>
    <cellStyle name="Обычный 3 15 30 2 3 3 2" xfId="29481"/>
    <cellStyle name="Обычный 3 15 30 2 3 3 2 2" xfId="29482"/>
    <cellStyle name="Обычный 3 15 30 2 3 3 3" xfId="29483"/>
    <cellStyle name="Обычный 3 15 30 2 3 4" xfId="29484"/>
    <cellStyle name="Обычный 3 15 30 2 3 4 2" xfId="29485"/>
    <cellStyle name="Обычный 3 15 30 2 3 5" xfId="29486"/>
    <cellStyle name="Обычный 3 15 30 2 4" xfId="29487"/>
    <cellStyle name="Обычный 3 15 30 2 4 2" xfId="29488"/>
    <cellStyle name="Обычный 3 15 30 2 4 2 2" xfId="29489"/>
    <cellStyle name="Обычный 3 15 30 2 4 2 2 2" xfId="29490"/>
    <cellStyle name="Обычный 3 15 30 2 4 2 3" xfId="29491"/>
    <cellStyle name="Обычный 3 15 30 2 4 3" xfId="29492"/>
    <cellStyle name="Обычный 3 15 30 2 4 3 2" xfId="29493"/>
    <cellStyle name="Обычный 3 15 30 2 4 4" xfId="29494"/>
    <cellStyle name="Обычный 3 15 30 2 5" xfId="29495"/>
    <cellStyle name="Обычный 3 15 30 2 5 2" xfId="29496"/>
    <cellStyle name="Обычный 3 15 30 2 5 2 2" xfId="29497"/>
    <cellStyle name="Обычный 3 15 30 2 5 3" xfId="29498"/>
    <cellStyle name="Обычный 3 15 30 2 6" xfId="29499"/>
    <cellStyle name="Обычный 3 15 30 2 6 2" xfId="29500"/>
    <cellStyle name="Обычный 3 15 30 2 7" xfId="29501"/>
    <cellStyle name="Обычный 3 15 30 3" xfId="29502"/>
    <cellStyle name="Обычный 3 15 30 3 2" xfId="29503"/>
    <cellStyle name="Обычный 3 15 30 3 2 2" xfId="29504"/>
    <cellStyle name="Обычный 3 15 30 3 2 2 2" xfId="29505"/>
    <cellStyle name="Обычный 3 15 30 3 2 2 2 2" xfId="29506"/>
    <cellStyle name="Обычный 3 15 30 3 2 2 3" xfId="29507"/>
    <cellStyle name="Обычный 3 15 30 3 2 3" xfId="29508"/>
    <cellStyle name="Обычный 3 15 30 3 2 3 2" xfId="29509"/>
    <cellStyle name="Обычный 3 15 30 3 2 4" xfId="29510"/>
    <cellStyle name="Обычный 3 15 30 3 3" xfId="29511"/>
    <cellStyle name="Обычный 3 15 30 3 3 2" xfId="29512"/>
    <cellStyle name="Обычный 3 15 30 3 3 2 2" xfId="29513"/>
    <cellStyle name="Обычный 3 15 30 3 3 3" xfId="29514"/>
    <cellStyle name="Обычный 3 15 30 3 4" xfId="29515"/>
    <cellStyle name="Обычный 3 15 30 3 4 2" xfId="29516"/>
    <cellStyle name="Обычный 3 15 30 3 5" xfId="29517"/>
    <cellStyle name="Обычный 3 15 30 4" xfId="29518"/>
    <cellStyle name="Обычный 3 15 30 4 2" xfId="29519"/>
    <cellStyle name="Обычный 3 15 30 4 2 2" xfId="29520"/>
    <cellStyle name="Обычный 3 15 30 4 2 2 2" xfId="29521"/>
    <cellStyle name="Обычный 3 15 30 4 2 2 2 2" xfId="29522"/>
    <cellStyle name="Обычный 3 15 30 4 2 2 3" xfId="29523"/>
    <cellStyle name="Обычный 3 15 30 4 2 3" xfId="29524"/>
    <cellStyle name="Обычный 3 15 30 4 2 3 2" xfId="29525"/>
    <cellStyle name="Обычный 3 15 30 4 2 4" xfId="29526"/>
    <cellStyle name="Обычный 3 15 30 4 3" xfId="29527"/>
    <cellStyle name="Обычный 3 15 30 4 3 2" xfId="29528"/>
    <cellStyle name="Обычный 3 15 30 4 3 2 2" xfId="29529"/>
    <cellStyle name="Обычный 3 15 30 4 3 3" xfId="29530"/>
    <cellStyle name="Обычный 3 15 30 4 4" xfId="29531"/>
    <cellStyle name="Обычный 3 15 30 4 4 2" xfId="29532"/>
    <cellStyle name="Обычный 3 15 30 4 5" xfId="29533"/>
    <cellStyle name="Обычный 3 15 30 5" xfId="29534"/>
    <cellStyle name="Обычный 3 15 30 5 2" xfId="29535"/>
    <cellStyle name="Обычный 3 15 30 5 2 2" xfId="29536"/>
    <cellStyle name="Обычный 3 15 30 5 2 2 2" xfId="29537"/>
    <cellStyle name="Обычный 3 15 30 5 2 3" xfId="29538"/>
    <cellStyle name="Обычный 3 15 30 5 3" xfId="29539"/>
    <cellStyle name="Обычный 3 15 30 5 3 2" xfId="29540"/>
    <cellStyle name="Обычный 3 15 30 5 4" xfId="29541"/>
    <cellStyle name="Обычный 3 15 30 6" xfId="29542"/>
    <cellStyle name="Обычный 3 15 30 6 2" xfId="29543"/>
    <cellStyle name="Обычный 3 15 30 6 2 2" xfId="29544"/>
    <cellStyle name="Обычный 3 15 30 6 3" xfId="29545"/>
    <cellStyle name="Обычный 3 15 30 7" xfId="29546"/>
    <cellStyle name="Обычный 3 15 30 7 2" xfId="29547"/>
    <cellStyle name="Обычный 3 15 30 8" xfId="29548"/>
    <cellStyle name="Обычный 3 15 31" xfId="29549"/>
    <cellStyle name="Обычный 3 15 31 2" xfId="29550"/>
    <cellStyle name="Обычный 3 15 31 2 2" xfId="29551"/>
    <cellStyle name="Обычный 3 15 31 2 2 2" xfId="29552"/>
    <cellStyle name="Обычный 3 15 31 2 2 2 2" xfId="29553"/>
    <cellStyle name="Обычный 3 15 31 2 2 2 2 2" xfId="29554"/>
    <cellStyle name="Обычный 3 15 31 2 2 2 2 2 2" xfId="29555"/>
    <cellStyle name="Обычный 3 15 31 2 2 2 2 3" xfId="29556"/>
    <cellStyle name="Обычный 3 15 31 2 2 2 3" xfId="29557"/>
    <cellStyle name="Обычный 3 15 31 2 2 2 3 2" xfId="29558"/>
    <cellStyle name="Обычный 3 15 31 2 2 2 4" xfId="29559"/>
    <cellStyle name="Обычный 3 15 31 2 2 3" xfId="29560"/>
    <cellStyle name="Обычный 3 15 31 2 2 3 2" xfId="29561"/>
    <cellStyle name="Обычный 3 15 31 2 2 3 2 2" xfId="29562"/>
    <cellStyle name="Обычный 3 15 31 2 2 3 3" xfId="29563"/>
    <cellStyle name="Обычный 3 15 31 2 2 4" xfId="29564"/>
    <cellStyle name="Обычный 3 15 31 2 2 4 2" xfId="29565"/>
    <cellStyle name="Обычный 3 15 31 2 2 5" xfId="29566"/>
    <cellStyle name="Обычный 3 15 31 2 3" xfId="29567"/>
    <cellStyle name="Обычный 3 15 31 2 3 2" xfId="29568"/>
    <cellStyle name="Обычный 3 15 31 2 3 2 2" xfId="29569"/>
    <cellStyle name="Обычный 3 15 31 2 3 2 2 2" xfId="29570"/>
    <cellStyle name="Обычный 3 15 31 2 3 2 2 2 2" xfId="29571"/>
    <cellStyle name="Обычный 3 15 31 2 3 2 2 3" xfId="29572"/>
    <cellStyle name="Обычный 3 15 31 2 3 2 3" xfId="29573"/>
    <cellStyle name="Обычный 3 15 31 2 3 2 3 2" xfId="29574"/>
    <cellStyle name="Обычный 3 15 31 2 3 2 4" xfId="29575"/>
    <cellStyle name="Обычный 3 15 31 2 3 3" xfId="29576"/>
    <cellStyle name="Обычный 3 15 31 2 3 3 2" xfId="29577"/>
    <cellStyle name="Обычный 3 15 31 2 3 3 2 2" xfId="29578"/>
    <cellStyle name="Обычный 3 15 31 2 3 3 3" xfId="29579"/>
    <cellStyle name="Обычный 3 15 31 2 3 4" xfId="29580"/>
    <cellStyle name="Обычный 3 15 31 2 3 4 2" xfId="29581"/>
    <cellStyle name="Обычный 3 15 31 2 3 5" xfId="29582"/>
    <cellStyle name="Обычный 3 15 31 2 4" xfId="29583"/>
    <cellStyle name="Обычный 3 15 31 2 4 2" xfId="29584"/>
    <cellStyle name="Обычный 3 15 31 2 4 2 2" xfId="29585"/>
    <cellStyle name="Обычный 3 15 31 2 4 2 2 2" xfId="29586"/>
    <cellStyle name="Обычный 3 15 31 2 4 2 3" xfId="29587"/>
    <cellStyle name="Обычный 3 15 31 2 4 3" xfId="29588"/>
    <cellStyle name="Обычный 3 15 31 2 4 3 2" xfId="29589"/>
    <cellStyle name="Обычный 3 15 31 2 4 4" xfId="29590"/>
    <cellStyle name="Обычный 3 15 31 2 5" xfId="29591"/>
    <cellStyle name="Обычный 3 15 31 2 5 2" xfId="29592"/>
    <cellStyle name="Обычный 3 15 31 2 5 2 2" xfId="29593"/>
    <cellStyle name="Обычный 3 15 31 2 5 3" xfId="29594"/>
    <cellStyle name="Обычный 3 15 31 2 6" xfId="29595"/>
    <cellStyle name="Обычный 3 15 31 2 6 2" xfId="29596"/>
    <cellStyle name="Обычный 3 15 31 2 7" xfId="29597"/>
    <cellStyle name="Обычный 3 15 31 3" xfId="29598"/>
    <cellStyle name="Обычный 3 15 31 3 2" xfId="29599"/>
    <cellStyle name="Обычный 3 15 31 3 2 2" xfId="29600"/>
    <cellStyle name="Обычный 3 15 31 3 2 2 2" xfId="29601"/>
    <cellStyle name="Обычный 3 15 31 3 2 2 2 2" xfId="29602"/>
    <cellStyle name="Обычный 3 15 31 3 2 2 3" xfId="29603"/>
    <cellStyle name="Обычный 3 15 31 3 2 3" xfId="29604"/>
    <cellStyle name="Обычный 3 15 31 3 2 3 2" xfId="29605"/>
    <cellStyle name="Обычный 3 15 31 3 2 4" xfId="29606"/>
    <cellStyle name="Обычный 3 15 31 3 3" xfId="29607"/>
    <cellStyle name="Обычный 3 15 31 3 3 2" xfId="29608"/>
    <cellStyle name="Обычный 3 15 31 3 3 2 2" xfId="29609"/>
    <cellStyle name="Обычный 3 15 31 3 3 3" xfId="29610"/>
    <cellStyle name="Обычный 3 15 31 3 4" xfId="29611"/>
    <cellStyle name="Обычный 3 15 31 3 4 2" xfId="29612"/>
    <cellStyle name="Обычный 3 15 31 3 5" xfId="29613"/>
    <cellStyle name="Обычный 3 15 31 4" xfId="29614"/>
    <cellStyle name="Обычный 3 15 31 4 2" xfId="29615"/>
    <cellStyle name="Обычный 3 15 31 4 2 2" xfId="29616"/>
    <cellStyle name="Обычный 3 15 31 4 2 2 2" xfId="29617"/>
    <cellStyle name="Обычный 3 15 31 4 2 2 2 2" xfId="29618"/>
    <cellStyle name="Обычный 3 15 31 4 2 2 3" xfId="29619"/>
    <cellStyle name="Обычный 3 15 31 4 2 3" xfId="29620"/>
    <cellStyle name="Обычный 3 15 31 4 2 3 2" xfId="29621"/>
    <cellStyle name="Обычный 3 15 31 4 2 4" xfId="29622"/>
    <cellStyle name="Обычный 3 15 31 4 3" xfId="29623"/>
    <cellStyle name="Обычный 3 15 31 4 3 2" xfId="29624"/>
    <cellStyle name="Обычный 3 15 31 4 3 2 2" xfId="29625"/>
    <cellStyle name="Обычный 3 15 31 4 3 3" xfId="29626"/>
    <cellStyle name="Обычный 3 15 31 4 4" xfId="29627"/>
    <cellStyle name="Обычный 3 15 31 4 4 2" xfId="29628"/>
    <cellStyle name="Обычный 3 15 31 4 5" xfId="29629"/>
    <cellStyle name="Обычный 3 15 31 5" xfId="29630"/>
    <cellStyle name="Обычный 3 15 31 5 2" xfId="29631"/>
    <cellStyle name="Обычный 3 15 31 5 2 2" xfId="29632"/>
    <cellStyle name="Обычный 3 15 31 5 2 2 2" xfId="29633"/>
    <cellStyle name="Обычный 3 15 31 5 2 3" xfId="29634"/>
    <cellStyle name="Обычный 3 15 31 5 3" xfId="29635"/>
    <cellStyle name="Обычный 3 15 31 5 3 2" xfId="29636"/>
    <cellStyle name="Обычный 3 15 31 5 4" xfId="29637"/>
    <cellStyle name="Обычный 3 15 31 6" xfId="29638"/>
    <cellStyle name="Обычный 3 15 31 6 2" xfId="29639"/>
    <cellStyle name="Обычный 3 15 31 6 2 2" xfId="29640"/>
    <cellStyle name="Обычный 3 15 31 6 3" xfId="29641"/>
    <cellStyle name="Обычный 3 15 31 7" xfId="29642"/>
    <cellStyle name="Обычный 3 15 31 7 2" xfId="29643"/>
    <cellStyle name="Обычный 3 15 31 8" xfId="29644"/>
    <cellStyle name="Обычный 3 15 32" xfId="29645"/>
    <cellStyle name="Обычный 3 15 32 2" xfId="29646"/>
    <cellStyle name="Обычный 3 15 32 2 2" xfId="29647"/>
    <cellStyle name="Обычный 3 15 32 2 2 2" xfId="29648"/>
    <cellStyle name="Обычный 3 15 32 2 2 2 2" xfId="29649"/>
    <cellStyle name="Обычный 3 15 32 2 2 2 2 2" xfId="29650"/>
    <cellStyle name="Обычный 3 15 32 2 2 2 2 2 2" xfId="29651"/>
    <cellStyle name="Обычный 3 15 32 2 2 2 2 3" xfId="29652"/>
    <cellStyle name="Обычный 3 15 32 2 2 2 3" xfId="29653"/>
    <cellStyle name="Обычный 3 15 32 2 2 2 3 2" xfId="29654"/>
    <cellStyle name="Обычный 3 15 32 2 2 2 4" xfId="29655"/>
    <cellStyle name="Обычный 3 15 32 2 2 3" xfId="29656"/>
    <cellStyle name="Обычный 3 15 32 2 2 3 2" xfId="29657"/>
    <cellStyle name="Обычный 3 15 32 2 2 3 2 2" xfId="29658"/>
    <cellStyle name="Обычный 3 15 32 2 2 3 3" xfId="29659"/>
    <cellStyle name="Обычный 3 15 32 2 2 4" xfId="29660"/>
    <cellStyle name="Обычный 3 15 32 2 2 4 2" xfId="29661"/>
    <cellStyle name="Обычный 3 15 32 2 2 5" xfId="29662"/>
    <cellStyle name="Обычный 3 15 32 2 3" xfId="29663"/>
    <cellStyle name="Обычный 3 15 32 2 3 2" xfId="29664"/>
    <cellStyle name="Обычный 3 15 32 2 3 2 2" xfId="29665"/>
    <cellStyle name="Обычный 3 15 32 2 3 2 2 2" xfId="29666"/>
    <cellStyle name="Обычный 3 15 32 2 3 2 2 2 2" xfId="29667"/>
    <cellStyle name="Обычный 3 15 32 2 3 2 2 3" xfId="29668"/>
    <cellStyle name="Обычный 3 15 32 2 3 2 3" xfId="29669"/>
    <cellStyle name="Обычный 3 15 32 2 3 2 3 2" xfId="29670"/>
    <cellStyle name="Обычный 3 15 32 2 3 2 4" xfId="29671"/>
    <cellStyle name="Обычный 3 15 32 2 3 3" xfId="29672"/>
    <cellStyle name="Обычный 3 15 32 2 3 3 2" xfId="29673"/>
    <cellStyle name="Обычный 3 15 32 2 3 3 2 2" xfId="29674"/>
    <cellStyle name="Обычный 3 15 32 2 3 3 3" xfId="29675"/>
    <cellStyle name="Обычный 3 15 32 2 3 4" xfId="29676"/>
    <cellStyle name="Обычный 3 15 32 2 3 4 2" xfId="29677"/>
    <cellStyle name="Обычный 3 15 32 2 3 5" xfId="29678"/>
    <cellStyle name="Обычный 3 15 32 2 4" xfId="29679"/>
    <cellStyle name="Обычный 3 15 32 2 4 2" xfId="29680"/>
    <cellStyle name="Обычный 3 15 32 2 4 2 2" xfId="29681"/>
    <cellStyle name="Обычный 3 15 32 2 4 2 2 2" xfId="29682"/>
    <cellStyle name="Обычный 3 15 32 2 4 2 3" xfId="29683"/>
    <cellStyle name="Обычный 3 15 32 2 4 3" xfId="29684"/>
    <cellStyle name="Обычный 3 15 32 2 4 3 2" xfId="29685"/>
    <cellStyle name="Обычный 3 15 32 2 4 4" xfId="29686"/>
    <cellStyle name="Обычный 3 15 32 2 5" xfId="29687"/>
    <cellStyle name="Обычный 3 15 32 2 5 2" xfId="29688"/>
    <cellStyle name="Обычный 3 15 32 2 5 2 2" xfId="29689"/>
    <cellStyle name="Обычный 3 15 32 2 5 3" xfId="29690"/>
    <cellStyle name="Обычный 3 15 32 2 6" xfId="29691"/>
    <cellStyle name="Обычный 3 15 32 2 6 2" xfId="29692"/>
    <cellStyle name="Обычный 3 15 32 2 7" xfId="29693"/>
    <cellStyle name="Обычный 3 15 32 3" xfId="29694"/>
    <cellStyle name="Обычный 3 15 32 3 2" xfId="29695"/>
    <cellStyle name="Обычный 3 15 32 3 2 2" xfId="29696"/>
    <cellStyle name="Обычный 3 15 32 3 2 2 2" xfId="29697"/>
    <cellStyle name="Обычный 3 15 32 3 2 2 2 2" xfId="29698"/>
    <cellStyle name="Обычный 3 15 32 3 2 2 3" xfId="29699"/>
    <cellStyle name="Обычный 3 15 32 3 2 3" xfId="29700"/>
    <cellStyle name="Обычный 3 15 32 3 2 3 2" xfId="29701"/>
    <cellStyle name="Обычный 3 15 32 3 2 4" xfId="29702"/>
    <cellStyle name="Обычный 3 15 32 3 3" xfId="29703"/>
    <cellStyle name="Обычный 3 15 32 3 3 2" xfId="29704"/>
    <cellStyle name="Обычный 3 15 32 3 3 2 2" xfId="29705"/>
    <cellStyle name="Обычный 3 15 32 3 3 3" xfId="29706"/>
    <cellStyle name="Обычный 3 15 32 3 4" xfId="29707"/>
    <cellStyle name="Обычный 3 15 32 3 4 2" xfId="29708"/>
    <cellStyle name="Обычный 3 15 32 3 5" xfId="29709"/>
    <cellStyle name="Обычный 3 15 32 4" xfId="29710"/>
    <cellStyle name="Обычный 3 15 32 4 2" xfId="29711"/>
    <cellStyle name="Обычный 3 15 32 4 2 2" xfId="29712"/>
    <cellStyle name="Обычный 3 15 32 4 2 2 2" xfId="29713"/>
    <cellStyle name="Обычный 3 15 32 4 2 2 2 2" xfId="29714"/>
    <cellStyle name="Обычный 3 15 32 4 2 2 3" xfId="29715"/>
    <cellStyle name="Обычный 3 15 32 4 2 3" xfId="29716"/>
    <cellStyle name="Обычный 3 15 32 4 2 3 2" xfId="29717"/>
    <cellStyle name="Обычный 3 15 32 4 2 4" xfId="29718"/>
    <cellStyle name="Обычный 3 15 32 4 3" xfId="29719"/>
    <cellStyle name="Обычный 3 15 32 4 3 2" xfId="29720"/>
    <cellStyle name="Обычный 3 15 32 4 3 2 2" xfId="29721"/>
    <cellStyle name="Обычный 3 15 32 4 3 3" xfId="29722"/>
    <cellStyle name="Обычный 3 15 32 4 4" xfId="29723"/>
    <cellStyle name="Обычный 3 15 32 4 4 2" xfId="29724"/>
    <cellStyle name="Обычный 3 15 32 4 5" xfId="29725"/>
    <cellStyle name="Обычный 3 15 32 5" xfId="29726"/>
    <cellStyle name="Обычный 3 15 32 5 2" xfId="29727"/>
    <cellStyle name="Обычный 3 15 32 5 2 2" xfId="29728"/>
    <cellStyle name="Обычный 3 15 32 5 2 2 2" xfId="29729"/>
    <cellStyle name="Обычный 3 15 32 5 2 3" xfId="29730"/>
    <cellStyle name="Обычный 3 15 32 5 3" xfId="29731"/>
    <cellStyle name="Обычный 3 15 32 5 3 2" xfId="29732"/>
    <cellStyle name="Обычный 3 15 32 5 4" xfId="29733"/>
    <cellStyle name="Обычный 3 15 32 6" xfId="29734"/>
    <cellStyle name="Обычный 3 15 32 6 2" xfId="29735"/>
    <cellStyle name="Обычный 3 15 32 6 2 2" xfId="29736"/>
    <cellStyle name="Обычный 3 15 32 6 3" xfId="29737"/>
    <cellStyle name="Обычный 3 15 32 7" xfId="29738"/>
    <cellStyle name="Обычный 3 15 32 7 2" xfId="29739"/>
    <cellStyle name="Обычный 3 15 32 8" xfId="29740"/>
    <cellStyle name="Обычный 3 15 33" xfId="29741"/>
    <cellStyle name="Обычный 3 15 33 2" xfId="29742"/>
    <cellStyle name="Обычный 3 15 33 2 2" xfId="29743"/>
    <cellStyle name="Обычный 3 15 33 2 2 2" xfId="29744"/>
    <cellStyle name="Обычный 3 15 33 2 2 2 2" xfId="29745"/>
    <cellStyle name="Обычный 3 15 33 2 2 2 2 2" xfId="29746"/>
    <cellStyle name="Обычный 3 15 33 2 2 2 2 2 2" xfId="29747"/>
    <cellStyle name="Обычный 3 15 33 2 2 2 2 3" xfId="29748"/>
    <cellStyle name="Обычный 3 15 33 2 2 2 3" xfId="29749"/>
    <cellStyle name="Обычный 3 15 33 2 2 2 3 2" xfId="29750"/>
    <cellStyle name="Обычный 3 15 33 2 2 2 4" xfId="29751"/>
    <cellStyle name="Обычный 3 15 33 2 2 3" xfId="29752"/>
    <cellStyle name="Обычный 3 15 33 2 2 3 2" xfId="29753"/>
    <cellStyle name="Обычный 3 15 33 2 2 3 2 2" xfId="29754"/>
    <cellStyle name="Обычный 3 15 33 2 2 3 3" xfId="29755"/>
    <cellStyle name="Обычный 3 15 33 2 2 4" xfId="29756"/>
    <cellStyle name="Обычный 3 15 33 2 2 4 2" xfId="29757"/>
    <cellStyle name="Обычный 3 15 33 2 2 5" xfId="29758"/>
    <cellStyle name="Обычный 3 15 33 2 3" xfId="29759"/>
    <cellStyle name="Обычный 3 15 33 2 3 2" xfId="29760"/>
    <cellStyle name="Обычный 3 15 33 2 3 2 2" xfId="29761"/>
    <cellStyle name="Обычный 3 15 33 2 3 2 2 2" xfId="29762"/>
    <cellStyle name="Обычный 3 15 33 2 3 2 2 2 2" xfId="29763"/>
    <cellStyle name="Обычный 3 15 33 2 3 2 2 3" xfId="29764"/>
    <cellStyle name="Обычный 3 15 33 2 3 2 3" xfId="29765"/>
    <cellStyle name="Обычный 3 15 33 2 3 2 3 2" xfId="29766"/>
    <cellStyle name="Обычный 3 15 33 2 3 2 4" xfId="29767"/>
    <cellStyle name="Обычный 3 15 33 2 3 3" xfId="29768"/>
    <cellStyle name="Обычный 3 15 33 2 3 3 2" xfId="29769"/>
    <cellStyle name="Обычный 3 15 33 2 3 3 2 2" xfId="29770"/>
    <cellStyle name="Обычный 3 15 33 2 3 3 3" xfId="29771"/>
    <cellStyle name="Обычный 3 15 33 2 3 4" xfId="29772"/>
    <cellStyle name="Обычный 3 15 33 2 3 4 2" xfId="29773"/>
    <cellStyle name="Обычный 3 15 33 2 3 5" xfId="29774"/>
    <cellStyle name="Обычный 3 15 33 2 4" xfId="29775"/>
    <cellStyle name="Обычный 3 15 33 2 4 2" xfId="29776"/>
    <cellStyle name="Обычный 3 15 33 2 4 2 2" xfId="29777"/>
    <cellStyle name="Обычный 3 15 33 2 4 2 2 2" xfId="29778"/>
    <cellStyle name="Обычный 3 15 33 2 4 2 3" xfId="29779"/>
    <cellStyle name="Обычный 3 15 33 2 4 3" xfId="29780"/>
    <cellStyle name="Обычный 3 15 33 2 4 3 2" xfId="29781"/>
    <cellStyle name="Обычный 3 15 33 2 4 4" xfId="29782"/>
    <cellStyle name="Обычный 3 15 33 2 5" xfId="29783"/>
    <cellStyle name="Обычный 3 15 33 2 5 2" xfId="29784"/>
    <cellStyle name="Обычный 3 15 33 2 5 2 2" xfId="29785"/>
    <cellStyle name="Обычный 3 15 33 2 5 3" xfId="29786"/>
    <cellStyle name="Обычный 3 15 33 2 6" xfId="29787"/>
    <cellStyle name="Обычный 3 15 33 2 6 2" xfId="29788"/>
    <cellStyle name="Обычный 3 15 33 2 7" xfId="29789"/>
    <cellStyle name="Обычный 3 15 33 3" xfId="29790"/>
    <cellStyle name="Обычный 3 15 33 3 2" xfId="29791"/>
    <cellStyle name="Обычный 3 15 33 3 2 2" xfId="29792"/>
    <cellStyle name="Обычный 3 15 33 3 2 2 2" xfId="29793"/>
    <cellStyle name="Обычный 3 15 33 3 2 2 2 2" xfId="29794"/>
    <cellStyle name="Обычный 3 15 33 3 2 2 3" xfId="29795"/>
    <cellStyle name="Обычный 3 15 33 3 2 3" xfId="29796"/>
    <cellStyle name="Обычный 3 15 33 3 2 3 2" xfId="29797"/>
    <cellStyle name="Обычный 3 15 33 3 2 4" xfId="29798"/>
    <cellStyle name="Обычный 3 15 33 3 3" xfId="29799"/>
    <cellStyle name="Обычный 3 15 33 3 3 2" xfId="29800"/>
    <cellStyle name="Обычный 3 15 33 3 3 2 2" xfId="29801"/>
    <cellStyle name="Обычный 3 15 33 3 3 3" xfId="29802"/>
    <cellStyle name="Обычный 3 15 33 3 4" xfId="29803"/>
    <cellStyle name="Обычный 3 15 33 3 4 2" xfId="29804"/>
    <cellStyle name="Обычный 3 15 33 3 5" xfId="29805"/>
    <cellStyle name="Обычный 3 15 33 4" xfId="29806"/>
    <cellStyle name="Обычный 3 15 33 4 2" xfId="29807"/>
    <cellStyle name="Обычный 3 15 33 4 2 2" xfId="29808"/>
    <cellStyle name="Обычный 3 15 33 4 2 2 2" xfId="29809"/>
    <cellStyle name="Обычный 3 15 33 4 2 2 2 2" xfId="29810"/>
    <cellStyle name="Обычный 3 15 33 4 2 2 3" xfId="29811"/>
    <cellStyle name="Обычный 3 15 33 4 2 3" xfId="29812"/>
    <cellStyle name="Обычный 3 15 33 4 2 3 2" xfId="29813"/>
    <cellStyle name="Обычный 3 15 33 4 2 4" xfId="29814"/>
    <cellStyle name="Обычный 3 15 33 4 3" xfId="29815"/>
    <cellStyle name="Обычный 3 15 33 4 3 2" xfId="29816"/>
    <cellStyle name="Обычный 3 15 33 4 3 2 2" xfId="29817"/>
    <cellStyle name="Обычный 3 15 33 4 3 3" xfId="29818"/>
    <cellStyle name="Обычный 3 15 33 4 4" xfId="29819"/>
    <cellStyle name="Обычный 3 15 33 4 4 2" xfId="29820"/>
    <cellStyle name="Обычный 3 15 33 4 5" xfId="29821"/>
    <cellStyle name="Обычный 3 15 33 5" xfId="29822"/>
    <cellStyle name="Обычный 3 15 33 5 2" xfId="29823"/>
    <cellStyle name="Обычный 3 15 33 5 2 2" xfId="29824"/>
    <cellStyle name="Обычный 3 15 33 5 2 2 2" xfId="29825"/>
    <cellStyle name="Обычный 3 15 33 5 2 3" xfId="29826"/>
    <cellStyle name="Обычный 3 15 33 5 3" xfId="29827"/>
    <cellStyle name="Обычный 3 15 33 5 3 2" xfId="29828"/>
    <cellStyle name="Обычный 3 15 33 5 4" xfId="29829"/>
    <cellStyle name="Обычный 3 15 33 6" xfId="29830"/>
    <cellStyle name="Обычный 3 15 33 6 2" xfId="29831"/>
    <cellStyle name="Обычный 3 15 33 6 2 2" xfId="29832"/>
    <cellStyle name="Обычный 3 15 33 6 3" xfId="29833"/>
    <cellStyle name="Обычный 3 15 33 7" xfId="29834"/>
    <cellStyle name="Обычный 3 15 33 7 2" xfId="29835"/>
    <cellStyle name="Обычный 3 15 33 8" xfId="29836"/>
    <cellStyle name="Обычный 3 15 34" xfId="29837"/>
    <cellStyle name="Обычный 3 15 34 2" xfId="29838"/>
    <cellStyle name="Обычный 3 15 34 2 2" xfId="29839"/>
    <cellStyle name="Обычный 3 15 34 2 2 2" xfId="29840"/>
    <cellStyle name="Обычный 3 15 34 2 2 2 2" xfId="29841"/>
    <cellStyle name="Обычный 3 15 34 2 2 2 2 2" xfId="29842"/>
    <cellStyle name="Обычный 3 15 34 2 2 2 2 2 2" xfId="29843"/>
    <cellStyle name="Обычный 3 15 34 2 2 2 2 3" xfId="29844"/>
    <cellStyle name="Обычный 3 15 34 2 2 2 3" xfId="29845"/>
    <cellStyle name="Обычный 3 15 34 2 2 2 3 2" xfId="29846"/>
    <cellStyle name="Обычный 3 15 34 2 2 2 4" xfId="29847"/>
    <cellStyle name="Обычный 3 15 34 2 2 3" xfId="29848"/>
    <cellStyle name="Обычный 3 15 34 2 2 3 2" xfId="29849"/>
    <cellStyle name="Обычный 3 15 34 2 2 3 2 2" xfId="29850"/>
    <cellStyle name="Обычный 3 15 34 2 2 3 3" xfId="29851"/>
    <cellStyle name="Обычный 3 15 34 2 2 4" xfId="29852"/>
    <cellStyle name="Обычный 3 15 34 2 2 4 2" xfId="29853"/>
    <cellStyle name="Обычный 3 15 34 2 2 5" xfId="29854"/>
    <cellStyle name="Обычный 3 15 34 2 3" xfId="29855"/>
    <cellStyle name="Обычный 3 15 34 2 3 2" xfId="29856"/>
    <cellStyle name="Обычный 3 15 34 2 3 2 2" xfId="29857"/>
    <cellStyle name="Обычный 3 15 34 2 3 2 2 2" xfId="29858"/>
    <cellStyle name="Обычный 3 15 34 2 3 2 2 2 2" xfId="29859"/>
    <cellStyle name="Обычный 3 15 34 2 3 2 2 3" xfId="29860"/>
    <cellStyle name="Обычный 3 15 34 2 3 2 3" xfId="29861"/>
    <cellStyle name="Обычный 3 15 34 2 3 2 3 2" xfId="29862"/>
    <cellStyle name="Обычный 3 15 34 2 3 2 4" xfId="29863"/>
    <cellStyle name="Обычный 3 15 34 2 3 3" xfId="29864"/>
    <cellStyle name="Обычный 3 15 34 2 3 3 2" xfId="29865"/>
    <cellStyle name="Обычный 3 15 34 2 3 3 2 2" xfId="29866"/>
    <cellStyle name="Обычный 3 15 34 2 3 3 3" xfId="29867"/>
    <cellStyle name="Обычный 3 15 34 2 3 4" xfId="29868"/>
    <cellStyle name="Обычный 3 15 34 2 3 4 2" xfId="29869"/>
    <cellStyle name="Обычный 3 15 34 2 3 5" xfId="29870"/>
    <cellStyle name="Обычный 3 15 34 2 4" xfId="29871"/>
    <cellStyle name="Обычный 3 15 34 2 4 2" xfId="29872"/>
    <cellStyle name="Обычный 3 15 34 2 4 2 2" xfId="29873"/>
    <cellStyle name="Обычный 3 15 34 2 4 2 2 2" xfId="29874"/>
    <cellStyle name="Обычный 3 15 34 2 4 2 3" xfId="29875"/>
    <cellStyle name="Обычный 3 15 34 2 4 3" xfId="29876"/>
    <cellStyle name="Обычный 3 15 34 2 4 3 2" xfId="29877"/>
    <cellStyle name="Обычный 3 15 34 2 4 4" xfId="29878"/>
    <cellStyle name="Обычный 3 15 34 2 5" xfId="29879"/>
    <cellStyle name="Обычный 3 15 34 2 5 2" xfId="29880"/>
    <cellStyle name="Обычный 3 15 34 2 5 2 2" xfId="29881"/>
    <cellStyle name="Обычный 3 15 34 2 5 3" xfId="29882"/>
    <cellStyle name="Обычный 3 15 34 2 6" xfId="29883"/>
    <cellStyle name="Обычный 3 15 34 2 6 2" xfId="29884"/>
    <cellStyle name="Обычный 3 15 34 2 7" xfId="29885"/>
    <cellStyle name="Обычный 3 15 34 3" xfId="29886"/>
    <cellStyle name="Обычный 3 15 34 3 2" xfId="29887"/>
    <cellStyle name="Обычный 3 15 34 3 2 2" xfId="29888"/>
    <cellStyle name="Обычный 3 15 34 3 2 2 2" xfId="29889"/>
    <cellStyle name="Обычный 3 15 34 3 2 2 2 2" xfId="29890"/>
    <cellStyle name="Обычный 3 15 34 3 2 2 3" xfId="29891"/>
    <cellStyle name="Обычный 3 15 34 3 2 3" xfId="29892"/>
    <cellStyle name="Обычный 3 15 34 3 2 3 2" xfId="29893"/>
    <cellStyle name="Обычный 3 15 34 3 2 4" xfId="29894"/>
    <cellStyle name="Обычный 3 15 34 3 3" xfId="29895"/>
    <cellStyle name="Обычный 3 15 34 3 3 2" xfId="29896"/>
    <cellStyle name="Обычный 3 15 34 3 3 2 2" xfId="29897"/>
    <cellStyle name="Обычный 3 15 34 3 3 3" xfId="29898"/>
    <cellStyle name="Обычный 3 15 34 3 4" xfId="29899"/>
    <cellStyle name="Обычный 3 15 34 3 4 2" xfId="29900"/>
    <cellStyle name="Обычный 3 15 34 3 5" xfId="29901"/>
    <cellStyle name="Обычный 3 15 34 4" xfId="29902"/>
    <cellStyle name="Обычный 3 15 34 4 2" xfId="29903"/>
    <cellStyle name="Обычный 3 15 34 4 2 2" xfId="29904"/>
    <cellStyle name="Обычный 3 15 34 4 2 2 2" xfId="29905"/>
    <cellStyle name="Обычный 3 15 34 4 2 2 2 2" xfId="29906"/>
    <cellStyle name="Обычный 3 15 34 4 2 2 3" xfId="29907"/>
    <cellStyle name="Обычный 3 15 34 4 2 3" xfId="29908"/>
    <cellStyle name="Обычный 3 15 34 4 2 3 2" xfId="29909"/>
    <cellStyle name="Обычный 3 15 34 4 2 4" xfId="29910"/>
    <cellStyle name="Обычный 3 15 34 4 3" xfId="29911"/>
    <cellStyle name="Обычный 3 15 34 4 3 2" xfId="29912"/>
    <cellStyle name="Обычный 3 15 34 4 3 2 2" xfId="29913"/>
    <cellStyle name="Обычный 3 15 34 4 3 3" xfId="29914"/>
    <cellStyle name="Обычный 3 15 34 4 4" xfId="29915"/>
    <cellStyle name="Обычный 3 15 34 4 4 2" xfId="29916"/>
    <cellStyle name="Обычный 3 15 34 4 5" xfId="29917"/>
    <cellStyle name="Обычный 3 15 34 5" xfId="29918"/>
    <cellStyle name="Обычный 3 15 34 5 2" xfId="29919"/>
    <cellStyle name="Обычный 3 15 34 5 2 2" xfId="29920"/>
    <cellStyle name="Обычный 3 15 34 5 2 2 2" xfId="29921"/>
    <cellStyle name="Обычный 3 15 34 5 2 3" xfId="29922"/>
    <cellStyle name="Обычный 3 15 34 5 3" xfId="29923"/>
    <cellStyle name="Обычный 3 15 34 5 3 2" xfId="29924"/>
    <cellStyle name="Обычный 3 15 34 5 4" xfId="29925"/>
    <cellStyle name="Обычный 3 15 34 6" xfId="29926"/>
    <cellStyle name="Обычный 3 15 34 6 2" xfId="29927"/>
    <cellStyle name="Обычный 3 15 34 6 2 2" xfId="29928"/>
    <cellStyle name="Обычный 3 15 34 6 3" xfId="29929"/>
    <cellStyle name="Обычный 3 15 34 7" xfId="29930"/>
    <cellStyle name="Обычный 3 15 34 7 2" xfId="29931"/>
    <cellStyle name="Обычный 3 15 34 8" xfId="29932"/>
    <cellStyle name="Обычный 3 15 35" xfId="29933"/>
    <cellStyle name="Обычный 3 15 35 2" xfId="29934"/>
    <cellStyle name="Обычный 3 15 35 2 2" xfId="29935"/>
    <cellStyle name="Обычный 3 15 35 2 2 2" xfId="29936"/>
    <cellStyle name="Обычный 3 15 35 2 2 2 2" xfId="29937"/>
    <cellStyle name="Обычный 3 15 35 2 2 2 2 2" xfId="29938"/>
    <cellStyle name="Обычный 3 15 35 2 2 2 2 2 2" xfId="29939"/>
    <cellStyle name="Обычный 3 15 35 2 2 2 2 3" xfId="29940"/>
    <cellStyle name="Обычный 3 15 35 2 2 2 3" xfId="29941"/>
    <cellStyle name="Обычный 3 15 35 2 2 2 3 2" xfId="29942"/>
    <cellStyle name="Обычный 3 15 35 2 2 2 4" xfId="29943"/>
    <cellStyle name="Обычный 3 15 35 2 2 3" xfId="29944"/>
    <cellStyle name="Обычный 3 15 35 2 2 3 2" xfId="29945"/>
    <cellStyle name="Обычный 3 15 35 2 2 3 2 2" xfId="29946"/>
    <cellStyle name="Обычный 3 15 35 2 2 3 3" xfId="29947"/>
    <cellStyle name="Обычный 3 15 35 2 2 4" xfId="29948"/>
    <cellStyle name="Обычный 3 15 35 2 2 4 2" xfId="29949"/>
    <cellStyle name="Обычный 3 15 35 2 2 5" xfId="29950"/>
    <cellStyle name="Обычный 3 15 35 2 3" xfId="29951"/>
    <cellStyle name="Обычный 3 15 35 2 3 2" xfId="29952"/>
    <cellStyle name="Обычный 3 15 35 2 3 2 2" xfId="29953"/>
    <cellStyle name="Обычный 3 15 35 2 3 2 2 2" xfId="29954"/>
    <cellStyle name="Обычный 3 15 35 2 3 2 2 2 2" xfId="29955"/>
    <cellStyle name="Обычный 3 15 35 2 3 2 2 3" xfId="29956"/>
    <cellStyle name="Обычный 3 15 35 2 3 2 3" xfId="29957"/>
    <cellStyle name="Обычный 3 15 35 2 3 2 3 2" xfId="29958"/>
    <cellStyle name="Обычный 3 15 35 2 3 2 4" xfId="29959"/>
    <cellStyle name="Обычный 3 15 35 2 3 3" xfId="29960"/>
    <cellStyle name="Обычный 3 15 35 2 3 3 2" xfId="29961"/>
    <cellStyle name="Обычный 3 15 35 2 3 3 2 2" xfId="29962"/>
    <cellStyle name="Обычный 3 15 35 2 3 3 3" xfId="29963"/>
    <cellStyle name="Обычный 3 15 35 2 3 4" xfId="29964"/>
    <cellStyle name="Обычный 3 15 35 2 3 4 2" xfId="29965"/>
    <cellStyle name="Обычный 3 15 35 2 3 5" xfId="29966"/>
    <cellStyle name="Обычный 3 15 35 2 4" xfId="29967"/>
    <cellStyle name="Обычный 3 15 35 2 4 2" xfId="29968"/>
    <cellStyle name="Обычный 3 15 35 2 4 2 2" xfId="29969"/>
    <cellStyle name="Обычный 3 15 35 2 4 2 2 2" xfId="29970"/>
    <cellStyle name="Обычный 3 15 35 2 4 2 3" xfId="29971"/>
    <cellStyle name="Обычный 3 15 35 2 4 3" xfId="29972"/>
    <cellStyle name="Обычный 3 15 35 2 4 3 2" xfId="29973"/>
    <cellStyle name="Обычный 3 15 35 2 4 4" xfId="29974"/>
    <cellStyle name="Обычный 3 15 35 2 5" xfId="29975"/>
    <cellStyle name="Обычный 3 15 35 2 5 2" xfId="29976"/>
    <cellStyle name="Обычный 3 15 35 2 5 2 2" xfId="29977"/>
    <cellStyle name="Обычный 3 15 35 2 5 3" xfId="29978"/>
    <cellStyle name="Обычный 3 15 35 2 6" xfId="29979"/>
    <cellStyle name="Обычный 3 15 35 2 6 2" xfId="29980"/>
    <cellStyle name="Обычный 3 15 35 2 7" xfId="29981"/>
    <cellStyle name="Обычный 3 15 35 3" xfId="29982"/>
    <cellStyle name="Обычный 3 15 35 3 2" xfId="29983"/>
    <cellStyle name="Обычный 3 15 35 3 2 2" xfId="29984"/>
    <cellStyle name="Обычный 3 15 35 3 2 2 2" xfId="29985"/>
    <cellStyle name="Обычный 3 15 35 3 2 2 2 2" xfId="29986"/>
    <cellStyle name="Обычный 3 15 35 3 2 2 3" xfId="29987"/>
    <cellStyle name="Обычный 3 15 35 3 2 3" xfId="29988"/>
    <cellStyle name="Обычный 3 15 35 3 2 3 2" xfId="29989"/>
    <cellStyle name="Обычный 3 15 35 3 2 4" xfId="29990"/>
    <cellStyle name="Обычный 3 15 35 3 3" xfId="29991"/>
    <cellStyle name="Обычный 3 15 35 3 3 2" xfId="29992"/>
    <cellStyle name="Обычный 3 15 35 3 3 2 2" xfId="29993"/>
    <cellStyle name="Обычный 3 15 35 3 3 3" xfId="29994"/>
    <cellStyle name="Обычный 3 15 35 3 4" xfId="29995"/>
    <cellStyle name="Обычный 3 15 35 3 4 2" xfId="29996"/>
    <cellStyle name="Обычный 3 15 35 3 5" xfId="29997"/>
    <cellStyle name="Обычный 3 15 35 4" xfId="29998"/>
    <cellStyle name="Обычный 3 15 35 4 2" xfId="29999"/>
    <cellStyle name="Обычный 3 15 35 4 2 2" xfId="30000"/>
    <cellStyle name="Обычный 3 15 35 4 2 2 2" xfId="30001"/>
    <cellStyle name="Обычный 3 15 35 4 2 2 2 2" xfId="30002"/>
    <cellStyle name="Обычный 3 15 35 4 2 2 3" xfId="30003"/>
    <cellStyle name="Обычный 3 15 35 4 2 3" xfId="30004"/>
    <cellStyle name="Обычный 3 15 35 4 2 3 2" xfId="30005"/>
    <cellStyle name="Обычный 3 15 35 4 2 4" xfId="30006"/>
    <cellStyle name="Обычный 3 15 35 4 3" xfId="30007"/>
    <cellStyle name="Обычный 3 15 35 4 3 2" xfId="30008"/>
    <cellStyle name="Обычный 3 15 35 4 3 2 2" xfId="30009"/>
    <cellStyle name="Обычный 3 15 35 4 3 3" xfId="30010"/>
    <cellStyle name="Обычный 3 15 35 4 4" xfId="30011"/>
    <cellStyle name="Обычный 3 15 35 4 4 2" xfId="30012"/>
    <cellStyle name="Обычный 3 15 35 4 5" xfId="30013"/>
    <cellStyle name="Обычный 3 15 35 5" xfId="30014"/>
    <cellStyle name="Обычный 3 15 35 5 2" xfId="30015"/>
    <cellStyle name="Обычный 3 15 35 5 2 2" xfId="30016"/>
    <cellStyle name="Обычный 3 15 35 5 2 2 2" xfId="30017"/>
    <cellStyle name="Обычный 3 15 35 5 2 3" xfId="30018"/>
    <cellStyle name="Обычный 3 15 35 5 3" xfId="30019"/>
    <cellStyle name="Обычный 3 15 35 5 3 2" xfId="30020"/>
    <cellStyle name="Обычный 3 15 35 5 4" xfId="30021"/>
    <cellStyle name="Обычный 3 15 35 6" xfId="30022"/>
    <cellStyle name="Обычный 3 15 35 6 2" xfId="30023"/>
    <cellStyle name="Обычный 3 15 35 6 2 2" xfId="30024"/>
    <cellStyle name="Обычный 3 15 35 6 3" xfId="30025"/>
    <cellStyle name="Обычный 3 15 35 7" xfId="30026"/>
    <cellStyle name="Обычный 3 15 35 7 2" xfId="30027"/>
    <cellStyle name="Обычный 3 15 35 8" xfId="30028"/>
    <cellStyle name="Обычный 3 15 36" xfId="30029"/>
    <cellStyle name="Обычный 3 15 36 2" xfId="30030"/>
    <cellStyle name="Обычный 3 15 36 2 2" xfId="30031"/>
    <cellStyle name="Обычный 3 15 36 2 2 2" xfId="30032"/>
    <cellStyle name="Обычный 3 15 36 2 2 2 2" xfId="30033"/>
    <cellStyle name="Обычный 3 15 36 2 2 2 2 2" xfId="30034"/>
    <cellStyle name="Обычный 3 15 36 2 2 2 2 2 2" xfId="30035"/>
    <cellStyle name="Обычный 3 15 36 2 2 2 2 3" xfId="30036"/>
    <cellStyle name="Обычный 3 15 36 2 2 2 3" xfId="30037"/>
    <cellStyle name="Обычный 3 15 36 2 2 2 3 2" xfId="30038"/>
    <cellStyle name="Обычный 3 15 36 2 2 2 4" xfId="30039"/>
    <cellStyle name="Обычный 3 15 36 2 2 3" xfId="30040"/>
    <cellStyle name="Обычный 3 15 36 2 2 3 2" xfId="30041"/>
    <cellStyle name="Обычный 3 15 36 2 2 3 2 2" xfId="30042"/>
    <cellStyle name="Обычный 3 15 36 2 2 3 3" xfId="30043"/>
    <cellStyle name="Обычный 3 15 36 2 2 4" xfId="30044"/>
    <cellStyle name="Обычный 3 15 36 2 2 4 2" xfId="30045"/>
    <cellStyle name="Обычный 3 15 36 2 2 5" xfId="30046"/>
    <cellStyle name="Обычный 3 15 36 2 3" xfId="30047"/>
    <cellStyle name="Обычный 3 15 36 2 3 2" xfId="30048"/>
    <cellStyle name="Обычный 3 15 36 2 3 2 2" xfId="30049"/>
    <cellStyle name="Обычный 3 15 36 2 3 2 2 2" xfId="30050"/>
    <cellStyle name="Обычный 3 15 36 2 3 2 2 2 2" xfId="30051"/>
    <cellStyle name="Обычный 3 15 36 2 3 2 2 3" xfId="30052"/>
    <cellStyle name="Обычный 3 15 36 2 3 2 3" xfId="30053"/>
    <cellStyle name="Обычный 3 15 36 2 3 2 3 2" xfId="30054"/>
    <cellStyle name="Обычный 3 15 36 2 3 2 4" xfId="30055"/>
    <cellStyle name="Обычный 3 15 36 2 3 3" xfId="30056"/>
    <cellStyle name="Обычный 3 15 36 2 3 3 2" xfId="30057"/>
    <cellStyle name="Обычный 3 15 36 2 3 3 2 2" xfId="30058"/>
    <cellStyle name="Обычный 3 15 36 2 3 3 3" xfId="30059"/>
    <cellStyle name="Обычный 3 15 36 2 3 4" xfId="30060"/>
    <cellStyle name="Обычный 3 15 36 2 3 4 2" xfId="30061"/>
    <cellStyle name="Обычный 3 15 36 2 3 5" xfId="30062"/>
    <cellStyle name="Обычный 3 15 36 2 4" xfId="30063"/>
    <cellStyle name="Обычный 3 15 36 2 4 2" xfId="30064"/>
    <cellStyle name="Обычный 3 15 36 2 4 2 2" xfId="30065"/>
    <cellStyle name="Обычный 3 15 36 2 4 2 2 2" xfId="30066"/>
    <cellStyle name="Обычный 3 15 36 2 4 2 3" xfId="30067"/>
    <cellStyle name="Обычный 3 15 36 2 4 3" xfId="30068"/>
    <cellStyle name="Обычный 3 15 36 2 4 3 2" xfId="30069"/>
    <cellStyle name="Обычный 3 15 36 2 4 4" xfId="30070"/>
    <cellStyle name="Обычный 3 15 36 2 5" xfId="30071"/>
    <cellStyle name="Обычный 3 15 36 2 5 2" xfId="30072"/>
    <cellStyle name="Обычный 3 15 36 2 5 2 2" xfId="30073"/>
    <cellStyle name="Обычный 3 15 36 2 5 3" xfId="30074"/>
    <cellStyle name="Обычный 3 15 36 2 6" xfId="30075"/>
    <cellStyle name="Обычный 3 15 36 2 6 2" xfId="30076"/>
    <cellStyle name="Обычный 3 15 36 2 7" xfId="30077"/>
    <cellStyle name="Обычный 3 15 36 3" xfId="30078"/>
    <cellStyle name="Обычный 3 15 36 3 2" xfId="30079"/>
    <cellStyle name="Обычный 3 15 36 3 2 2" xfId="30080"/>
    <cellStyle name="Обычный 3 15 36 3 2 2 2" xfId="30081"/>
    <cellStyle name="Обычный 3 15 36 3 2 2 2 2" xfId="30082"/>
    <cellStyle name="Обычный 3 15 36 3 2 2 3" xfId="30083"/>
    <cellStyle name="Обычный 3 15 36 3 2 3" xfId="30084"/>
    <cellStyle name="Обычный 3 15 36 3 2 3 2" xfId="30085"/>
    <cellStyle name="Обычный 3 15 36 3 2 4" xfId="30086"/>
    <cellStyle name="Обычный 3 15 36 3 3" xfId="30087"/>
    <cellStyle name="Обычный 3 15 36 3 3 2" xfId="30088"/>
    <cellStyle name="Обычный 3 15 36 3 3 2 2" xfId="30089"/>
    <cellStyle name="Обычный 3 15 36 3 3 3" xfId="30090"/>
    <cellStyle name="Обычный 3 15 36 3 4" xfId="30091"/>
    <cellStyle name="Обычный 3 15 36 3 4 2" xfId="30092"/>
    <cellStyle name="Обычный 3 15 36 3 5" xfId="30093"/>
    <cellStyle name="Обычный 3 15 36 4" xfId="30094"/>
    <cellStyle name="Обычный 3 15 36 4 2" xfId="30095"/>
    <cellStyle name="Обычный 3 15 36 4 2 2" xfId="30096"/>
    <cellStyle name="Обычный 3 15 36 4 2 2 2" xfId="30097"/>
    <cellStyle name="Обычный 3 15 36 4 2 2 2 2" xfId="30098"/>
    <cellStyle name="Обычный 3 15 36 4 2 2 3" xfId="30099"/>
    <cellStyle name="Обычный 3 15 36 4 2 3" xfId="30100"/>
    <cellStyle name="Обычный 3 15 36 4 2 3 2" xfId="30101"/>
    <cellStyle name="Обычный 3 15 36 4 2 4" xfId="30102"/>
    <cellStyle name="Обычный 3 15 36 4 3" xfId="30103"/>
    <cellStyle name="Обычный 3 15 36 4 3 2" xfId="30104"/>
    <cellStyle name="Обычный 3 15 36 4 3 2 2" xfId="30105"/>
    <cellStyle name="Обычный 3 15 36 4 3 3" xfId="30106"/>
    <cellStyle name="Обычный 3 15 36 4 4" xfId="30107"/>
    <cellStyle name="Обычный 3 15 36 4 4 2" xfId="30108"/>
    <cellStyle name="Обычный 3 15 36 4 5" xfId="30109"/>
    <cellStyle name="Обычный 3 15 36 5" xfId="30110"/>
    <cellStyle name="Обычный 3 15 36 5 2" xfId="30111"/>
    <cellStyle name="Обычный 3 15 36 5 2 2" xfId="30112"/>
    <cellStyle name="Обычный 3 15 36 5 2 2 2" xfId="30113"/>
    <cellStyle name="Обычный 3 15 36 5 2 3" xfId="30114"/>
    <cellStyle name="Обычный 3 15 36 5 3" xfId="30115"/>
    <cellStyle name="Обычный 3 15 36 5 3 2" xfId="30116"/>
    <cellStyle name="Обычный 3 15 36 5 4" xfId="30117"/>
    <cellStyle name="Обычный 3 15 36 6" xfId="30118"/>
    <cellStyle name="Обычный 3 15 36 6 2" xfId="30119"/>
    <cellStyle name="Обычный 3 15 36 6 2 2" xfId="30120"/>
    <cellStyle name="Обычный 3 15 36 6 3" xfId="30121"/>
    <cellStyle name="Обычный 3 15 36 7" xfId="30122"/>
    <cellStyle name="Обычный 3 15 36 7 2" xfId="30123"/>
    <cellStyle name="Обычный 3 15 36 8" xfId="30124"/>
    <cellStyle name="Обычный 3 15 37" xfId="30125"/>
    <cellStyle name="Обычный 3 15 37 2" xfId="30126"/>
    <cellStyle name="Обычный 3 15 37 2 2" xfId="30127"/>
    <cellStyle name="Обычный 3 15 37 2 2 2" xfId="30128"/>
    <cellStyle name="Обычный 3 15 37 2 2 2 2" xfId="30129"/>
    <cellStyle name="Обычный 3 15 37 2 2 2 2 2" xfId="30130"/>
    <cellStyle name="Обычный 3 15 37 2 2 2 2 2 2" xfId="30131"/>
    <cellStyle name="Обычный 3 15 37 2 2 2 2 3" xfId="30132"/>
    <cellStyle name="Обычный 3 15 37 2 2 2 3" xfId="30133"/>
    <cellStyle name="Обычный 3 15 37 2 2 2 3 2" xfId="30134"/>
    <cellStyle name="Обычный 3 15 37 2 2 2 4" xfId="30135"/>
    <cellStyle name="Обычный 3 15 37 2 2 3" xfId="30136"/>
    <cellStyle name="Обычный 3 15 37 2 2 3 2" xfId="30137"/>
    <cellStyle name="Обычный 3 15 37 2 2 3 2 2" xfId="30138"/>
    <cellStyle name="Обычный 3 15 37 2 2 3 3" xfId="30139"/>
    <cellStyle name="Обычный 3 15 37 2 2 4" xfId="30140"/>
    <cellStyle name="Обычный 3 15 37 2 2 4 2" xfId="30141"/>
    <cellStyle name="Обычный 3 15 37 2 2 5" xfId="30142"/>
    <cellStyle name="Обычный 3 15 37 2 3" xfId="30143"/>
    <cellStyle name="Обычный 3 15 37 2 3 2" xfId="30144"/>
    <cellStyle name="Обычный 3 15 37 2 3 2 2" xfId="30145"/>
    <cellStyle name="Обычный 3 15 37 2 3 2 2 2" xfId="30146"/>
    <cellStyle name="Обычный 3 15 37 2 3 2 2 2 2" xfId="30147"/>
    <cellStyle name="Обычный 3 15 37 2 3 2 2 3" xfId="30148"/>
    <cellStyle name="Обычный 3 15 37 2 3 2 3" xfId="30149"/>
    <cellStyle name="Обычный 3 15 37 2 3 2 3 2" xfId="30150"/>
    <cellStyle name="Обычный 3 15 37 2 3 2 4" xfId="30151"/>
    <cellStyle name="Обычный 3 15 37 2 3 3" xfId="30152"/>
    <cellStyle name="Обычный 3 15 37 2 3 3 2" xfId="30153"/>
    <cellStyle name="Обычный 3 15 37 2 3 3 2 2" xfId="30154"/>
    <cellStyle name="Обычный 3 15 37 2 3 3 3" xfId="30155"/>
    <cellStyle name="Обычный 3 15 37 2 3 4" xfId="30156"/>
    <cellStyle name="Обычный 3 15 37 2 3 4 2" xfId="30157"/>
    <cellStyle name="Обычный 3 15 37 2 3 5" xfId="30158"/>
    <cellStyle name="Обычный 3 15 37 2 4" xfId="30159"/>
    <cellStyle name="Обычный 3 15 37 2 4 2" xfId="30160"/>
    <cellStyle name="Обычный 3 15 37 2 4 2 2" xfId="30161"/>
    <cellStyle name="Обычный 3 15 37 2 4 2 2 2" xfId="30162"/>
    <cellStyle name="Обычный 3 15 37 2 4 2 3" xfId="30163"/>
    <cellStyle name="Обычный 3 15 37 2 4 3" xfId="30164"/>
    <cellStyle name="Обычный 3 15 37 2 4 3 2" xfId="30165"/>
    <cellStyle name="Обычный 3 15 37 2 4 4" xfId="30166"/>
    <cellStyle name="Обычный 3 15 37 2 5" xfId="30167"/>
    <cellStyle name="Обычный 3 15 37 2 5 2" xfId="30168"/>
    <cellStyle name="Обычный 3 15 37 2 5 2 2" xfId="30169"/>
    <cellStyle name="Обычный 3 15 37 2 5 3" xfId="30170"/>
    <cellStyle name="Обычный 3 15 37 2 6" xfId="30171"/>
    <cellStyle name="Обычный 3 15 37 2 6 2" xfId="30172"/>
    <cellStyle name="Обычный 3 15 37 2 7" xfId="30173"/>
    <cellStyle name="Обычный 3 15 37 3" xfId="30174"/>
    <cellStyle name="Обычный 3 15 37 3 2" xfId="30175"/>
    <cellStyle name="Обычный 3 15 37 3 2 2" xfId="30176"/>
    <cellStyle name="Обычный 3 15 37 3 2 2 2" xfId="30177"/>
    <cellStyle name="Обычный 3 15 37 3 2 2 2 2" xfId="30178"/>
    <cellStyle name="Обычный 3 15 37 3 2 2 3" xfId="30179"/>
    <cellStyle name="Обычный 3 15 37 3 2 3" xfId="30180"/>
    <cellStyle name="Обычный 3 15 37 3 2 3 2" xfId="30181"/>
    <cellStyle name="Обычный 3 15 37 3 2 4" xfId="30182"/>
    <cellStyle name="Обычный 3 15 37 3 3" xfId="30183"/>
    <cellStyle name="Обычный 3 15 37 3 3 2" xfId="30184"/>
    <cellStyle name="Обычный 3 15 37 3 3 2 2" xfId="30185"/>
    <cellStyle name="Обычный 3 15 37 3 3 3" xfId="30186"/>
    <cellStyle name="Обычный 3 15 37 3 4" xfId="30187"/>
    <cellStyle name="Обычный 3 15 37 3 4 2" xfId="30188"/>
    <cellStyle name="Обычный 3 15 37 3 5" xfId="30189"/>
    <cellStyle name="Обычный 3 15 37 4" xfId="30190"/>
    <cellStyle name="Обычный 3 15 37 4 2" xfId="30191"/>
    <cellStyle name="Обычный 3 15 37 4 2 2" xfId="30192"/>
    <cellStyle name="Обычный 3 15 37 4 2 2 2" xfId="30193"/>
    <cellStyle name="Обычный 3 15 37 4 2 2 2 2" xfId="30194"/>
    <cellStyle name="Обычный 3 15 37 4 2 2 3" xfId="30195"/>
    <cellStyle name="Обычный 3 15 37 4 2 3" xfId="30196"/>
    <cellStyle name="Обычный 3 15 37 4 2 3 2" xfId="30197"/>
    <cellStyle name="Обычный 3 15 37 4 2 4" xfId="30198"/>
    <cellStyle name="Обычный 3 15 37 4 3" xfId="30199"/>
    <cellStyle name="Обычный 3 15 37 4 3 2" xfId="30200"/>
    <cellStyle name="Обычный 3 15 37 4 3 2 2" xfId="30201"/>
    <cellStyle name="Обычный 3 15 37 4 3 3" xfId="30202"/>
    <cellStyle name="Обычный 3 15 37 4 4" xfId="30203"/>
    <cellStyle name="Обычный 3 15 37 4 4 2" xfId="30204"/>
    <cellStyle name="Обычный 3 15 37 4 5" xfId="30205"/>
    <cellStyle name="Обычный 3 15 37 5" xfId="30206"/>
    <cellStyle name="Обычный 3 15 37 5 2" xfId="30207"/>
    <cellStyle name="Обычный 3 15 37 5 2 2" xfId="30208"/>
    <cellStyle name="Обычный 3 15 37 5 2 2 2" xfId="30209"/>
    <cellStyle name="Обычный 3 15 37 5 2 3" xfId="30210"/>
    <cellStyle name="Обычный 3 15 37 5 3" xfId="30211"/>
    <cellStyle name="Обычный 3 15 37 5 3 2" xfId="30212"/>
    <cellStyle name="Обычный 3 15 37 5 4" xfId="30213"/>
    <cellStyle name="Обычный 3 15 37 6" xfId="30214"/>
    <cellStyle name="Обычный 3 15 37 6 2" xfId="30215"/>
    <cellStyle name="Обычный 3 15 37 6 2 2" xfId="30216"/>
    <cellStyle name="Обычный 3 15 37 6 3" xfId="30217"/>
    <cellStyle name="Обычный 3 15 37 7" xfId="30218"/>
    <cellStyle name="Обычный 3 15 37 7 2" xfId="30219"/>
    <cellStyle name="Обычный 3 15 37 8" xfId="30220"/>
    <cellStyle name="Обычный 3 15 38" xfId="30221"/>
    <cellStyle name="Обычный 3 15 38 2" xfId="30222"/>
    <cellStyle name="Обычный 3 15 38 2 2" xfId="30223"/>
    <cellStyle name="Обычный 3 15 38 2 2 2" xfId="30224"/>
    <cellStyle name="Обычный 3 15 38 2 2 2 2" xfId="30225"/>
    <cellStyle name="Обычный 3 15 38 2 2 2 2 2" xfId="30226"/>
    <cellStyle name="Обычный 3 15 38 2 2 2 2 2 2" xfId="30227"/>
    <cellStyle name="Обычный 3 15 38 2 2 2 2 3" xfId="30228"/>
    <cellStyle name="Обычный 3 15 38 2 2 2 3" xfId="30229"/>
    <cellStyle name="Обычный 3 15 38 2 2 2 3 2" xfId="30230"/>
    <cellStyle name="Обычный 3 15 38 2 2 2 4" xfId="30231"/>
    <cellStyle name="Обычный 3 15 38 2 2 3" xfId="30232"/>
    <cellStyle name="Обычный 3 15 38 2 2 3 2" xfId="30233"/>
    <cellStyle name="Обычный 3 15 38 2 2 3 2 2" xfId="30234"/>
    <cellStyle name="Обычный 3 15 38 2 2 3 3" xfId="30235"/>
    <cellStyle name="Обычный 3 15 38 2 2 4" xfId="30236"/>
    <cellStyle name="Обычный 3 15 38 2 2 4 2" xfId="30237"/>
    <cellStyle name="Обычный 3 15 38 2 2 5" xfId="30238"/>
    <cellStyle name="Обычный 3 15 38 2 3" xfId="30239"/>
    <cellStyle name="Обычный 3 15 38 2 3 2" xfId="30240"/>
    <cellStyle name="Обычный 3 15 38 2 3 2 2" xfId="30241"/>
    <cellStyle name="Обычный 3 15 38 2 3 2 2 2" xfId="30242"/>
    <cellStyle name="Обычный 3 15 38 2 3 2 2 2 2" xfId="30243"/>
    <cellStyle name="Обычный 3 15 38 2 3 2 2 3" xfId="30244"/>
    <cellStyle name="Обычный 3 15 38 2 3 2 3" xfId="30245"/>
    <cellStyle name="Обычный 3 15 38 2 3 2 3 2" xfId="30246"/>
    <cellStyle name="Обычный 3 15 38 2 3 2 4" xfId="30247"/>
    <cellStyle name="Обычный 3 15 38 2 3 3" xfId="30248"/>
    <cellStyle name="Обычный 3 15 38 2 3 3 2" xfId="30249"/>
    <cellStyle name="Обычный 3 15 38 2 3 3 2 2" xfId="30250"/>
    <cellStyle name="Обычный 3 15 38 2 3 3 3" xfId="30251"/>
    <cellStyle name="Обычный 3 15 38 2 3 4" xfId="30252"/>
    <cellStyle name="Обычный 3 15 38 2 3 4 2" xfId="30253"/>
    <cellStyle name="Обычный 3 15 38 2 3 5" xfId="30254"/>
    <cellStyle name="Обычный 3 15 38 2 4" xfId="30255"/>
    <cellStyle name="Обычный 3 15 38 2 4 2" xfId="30256"/>
    <cellStyle name="Обычный 3 15 38 2 4 2 2" xfId="30257"/>
    <cellStyle name="Обычный 3 15 38 2 4 2 2 2" xfId="30258"/>
    <cellStyle name="Обычный 3 15 38 2 4 2 3" xfId="30259"/>
    <cellStyle name="Обычный 3 15 38 2 4 3" xfId="30260"/>
    <cellStyle name="Обычный 3 15 38 2 4 3 2" xfId="30261"/>
    <cellStyle name="Обычный 3 15 38 2 4 4" xfId="30262"/>
    <cellStyle name="Обычный 3 15 38 2 5" xfId="30263"/>
    <cellStyle name="Обычный 3 15 38 2 5 2" xfId="30264"/>
    <cellStyle name="Обычный 3 15 38 2 5 2 2" xfId="30265"/>
    <cellStyle name="Обычный 3 15 38 2 5 3" xfId="30266"/>
    <cellStyle name="Обычный 3 15 38 2 6" xfId="30267"/>
    <cellStyle name="Обычный 3 15 38 2 6 2" xfId="30268"/>
    <cellStyle name="Обычный 3 15 38 2 7" xfId="30269"/>
    <cellStyle name="Обычный 3 15 38 3" xfId="30270"/>
    <cellStyle name="Обычный 3 15 38 3 2" xfId="30271"/>
    <cellStyle name="Обычный 3 15 38 3 2 2" xfId="30272"/>
    <cellStyle name="Обычный 3 15 38 3 2 2 2" xfId="30273"/>
    <cellStyle name="Обычный 3 15 38 3 2 2 2 2" xfId="30274"/>
    <cellStyle name="Обычный 3 15 38 3 2 2 3" xfId="30275"/>
    <cellStyle name="Обычный 3 15 38 3 2 3" xfId="30276"/>
    <cellStyle name="Обычный 3 15 38 3 2 3 2" xfId="30277"/>
    <cellStyle name="Обычный 3 15 38 3 2 4" xfId="30278"/>
    <cellStyle name="Обычный 3 15 38 3 3" xfId="30279"/>
    <cellStyle name="Обычный 3 15 38 3 3 2" xfId="30280"/>
    <cellStyle name="Обычный 3 15 38 3 3 2 2" xfId="30281"/>
    <cellStyle name="Обычный 3 15 38 3 3 3" xfId="30282"/>
    <cellStyle name="Обычный 3 15 38 3 4" xfId="30283"/>
    <cellStyle name="Обычный 3 15 38 3 4 2" xfId="30284"/>
    <cellStyle name="Обычный 3 15 38 3 5" xfId="30285"/>
    <cellStyle name="Обычный 3 15 38 4" xfId="30286"/>
    <cellStyle name="Обычный 3 15 38 4 2" xfId="30287"/>
    <cellStyle name="Обычный 3 15 38 4 2 2" xfId="30288"/>
    <cellStyle name="Обычный 3 15 38 4 2 2 2" xfId="30289"/>
    <cellStyle name="Обычный 3 15 38 4 2 2 2 2" xfId="30290"/>
    <cellStyle name="Обычный 3 15 38 4 2 2 3" xfId="30291"/>
    <cellStyle name="Обычный 3 15 38 4 2 3" xfId="30292"/>
    <cellStyle name="Обычный 3 15 38 4 2 3 2" xfId="30293"/>
    <cellStyle name="Обычный 3 15 38 4 2 4" xfId="30294"/>
    <cellStyle name="Обычный 3 15 38 4 3" xfId="30295"/>
    <cellStyle name="Обычный 3 15 38 4 3 2" xfId="30296"/>
    <cellStyle name="Обычный 3 15 38 4 3 2 2" xfId="30297"/>
    <cellStyle name="Обычный 3 15 38 4 3 3" xfId="30298"/>
    <cellStyle name="Обычный 3 15 38 4 4" xfId="30299"/>
    <cellStyle name="Обычный 3 15 38 4 4 2" xfId="30300"/>
    <cellStyle name="Обычный 3 15 38 4 5" xfId="30301"/>
    <cellStyle name="Обычный 3 15 38 5" xfId="30302"/>
    <cellStyle name="Обычный 3 15 38 5 2" xfId="30303"/>
    <cellStyle name="Обычный 3 15 38 5 2 2" xfId="30304"/>
    <cellStyle name="Обычный 3 15 38 5 2 2 2" xfId="30305"/>
    <cellStyle name="Обычный 3 15 38 5 2 3" xfId="30306"/>
    <cellStyle name="Обычный 3 15 38 5 3" xfId="30307"/>
    <cellStyle name="Обычный 3 15 38 5 3 2" xfId="30308"/>
    <cellStyle name="Обычный 3 15 38 5 4" xfId="30309"/>
    <cellStyle name="Обычный 3 15 38 6" xfId="30310"/>
    <cellStyle name="Обычный 3 15 38 6 2" xfId="30311"/>
    <cellStyle name="Обычный 3 15 38 6 2 2" xfId="30312"/>
    <cellStyle name="Обычный 3 15 38 6 3" xfId="30313"/>
    <cellStyle name="Обычный 3 15 38 7" xfId="30314"/>
    <cellStyle name="Обычный 3 15 38 7 2" xfId="30315"/>
    <cellStyle name="Обычный 3 15 38 8" xfId="30316"/>
    <cellStyle name="Обычный 3 15 39" xfId="30317"/>
    <cellStyle name="Обычный 3 15 39 2" xfId="30318"/>
    <cellStyle name="Обычный 3 15 39 2 2" xfId="30319"/>
    <cellStyle name="Обычный 3 15 39 2 2 2" xfId="30320"/>
    <cellStyle name="Обычный 3 15 39 2 2 2 2" xfId="30321"/>
    <cellStyle name="Обычный 3 15 39 2 2 2 2 2" xfId="30322"/>
    <cellStyle name="Обычный 3 15 39 2 2 2 2 2 2" xfId="30323"/>
    <cellStyle name="Обычный 3 15 39 2 2 2 2 3" xfId="30324"/>
    <cellStyle name="Обычный 3 15 39 2 2 2 3" xfId="30325"/>
    <cellStyle name="Обычный 3 15 39 2 2 2 3 2" xfId="30326"/>
    <cellStyle name="Обычный 3 15 39 2 2 2 4" xfId="30327"/>
    <cellStyle name="Обычный 3 15 39 2 2 3" xfId="30328"/>
    <cellStyle name="Обычный 3 15 39 2 2 3 2" xfId="30329"/>
    <cellStyle name="Обычный 3 15 39 2 2 3 2 2" xfId="30330"/>
    <cellStyle name="Обычный 3 15 39 2 2 3 3" xfId="30331"/>
    <cellStyle name="Обычный 3 15 39 2 2 4" xfId="30332"/>
    <cellStyle name="Обычный 3 15 39 2 2 4 2" xfId="30333"/>
    <cellStyle name="Обычный 3 15 39 2 2 5" xfId="30334"/>
    <cellStyle name="Обычный 3 15 39 2 3" xfId="30335"/>
    <cellStyle name="Обычный 3 15 39 2 3 2" xfId="30336"/>
    <cellStyle name="Обычный 3 15 39 2 3 2 2" xfId="30337"/>
    <cellStyle name="Обычный 3 15 39 2 3 2 2 2" xfId="30338"/>
    <cellStyle name="Обычный 3 15 39 2 3 2 2 2 2" xfId="30339"/>
    <cellStyle name="Обычный 3 15 39 2 3 2 2 3" xfId="30340"/>
    <cellStyle name="Обычный 3 15 39 2 3 2 3" xfId="30341"/>
    <cellStyle name="Обычный 3 15 39 2 3 2 3 2" xfId="30342"/>
    <cellStyle name="Обычный 3 15 39 2 3 2 4" xfId="30343"/>
    <cellStyle name="Обычный 3 15 39 2 3 3" xfId="30344"/>
    <cellStyle name="Обычный 3 15 39 2 3 3 2" xfId="30345"/>
    <cellStyle name="Обычный 3 15 39 2 3 3 2 2" xfId="30346"/>
    <cellStyle name="Обычный 3 15 39 2 3 3 3" xfId="30347"/>
    <cellStyle name="Обычный 3 15 39 2 3 4" xfId="30348"/>
    <cellStyle name="Обычный 3 15 39 2 3 4 2" xfId="30349"/>
    <cellStyle name="Обычный 3 15 39 2 3 5" xfId="30350"/>
    <cellStyle name="Обычный 3 15 39 2 4" xfId="30351"/>
    <cellStyle name="Обычный 3 15 39 2 4 2" xfId="30352"/>
    <cellStyle name="Обычный 3 15 39 2 4 2 2" xfId="30353"/>
    <cellStyle name="Обычный 3 15 39 2 4 2 2 2" xfId="30354"/>
    <cellStyle name="Обычный 3 15 39 2 4 2 3" xfId="30355"/>
    <cellStyle name="Обычный 3 15 39 2 4 3" xfId="30356"/>
    <cellStyle name="Обычный 3 15 39 2 4 3 2" xfId="30357"/>
    <cellStyle name="Обычный 3 15 39 2 4 4" xfId="30358"/>
    <cellStyle name="Обычный 3 15 39 2 5" xfId="30359"/>
    <cellStyle name="Обычный 3 15 39 2 5 2" xfId="30360"/>
    <cellStyle name="Обычный 3 15 39 2 5 2 2" xfId="30361"/>
    <cellStyle name="Обычный 3 15 39 2 5 3" xfId="30362"/>
    <cellStyle name="Обычный 3 15 39 2 6" xfId="30363"/>
    <cellStyle name="Обычный 3 15 39 2 6 2" xfId="30364"/>
    <cellStyle name="Обычный 3 15 39 2 7" xfId="30365"/>
    <cellStyle name="Обычный 3 15 39 3" xfId="30366"/>
    <cellStyle name="Обычный 3 15 39 3 2" xfId="30367"/>
    <cellStyle name="Обычный 3 15 39 3 2 2" xfId="30368"/>
    <cellStyle name="Обычный 3 15 39 3 2 2 2" xfId="30369"/>
    <cellStyle name="Обычный 3 15 39 3 2 2 2 2" xfId="30370"/>
    <cellStyle name="Обычный 3 15 39 3 2 2 3" xfId="30371"/>
    <cellStyle name="Обычный 3 15 39 3 2 3" xfId="30372"/>
    <cellStyle name="Обычный 3 15 39 3 2 3 2" xfId="30373"/>
    <cellStyle name="Обычный 3 15 39 3 2 4" xfId="30374"/>
    <cellStyle name="Обычный 3 15 39 3 3" xfId="30375"/>
    <cellStyle name="Обычный 3 15 39 3 3 2" xfId="30376"/>
    <cellStyle name="Обычный 3 15 39 3 3 2 2" xfId="30377"/>
    <cellStyle name="Обычный 3 15 39 3 3 3" xfId="30378"/>
    <cellStyle name="Обычный 3 15 39 3 4" xfId="30379"/>
    <cellStyle name="Обычный 3 15 39 3 4 2" xfId="30380"/>
    <cellStyle name="Обычный 3 15 39 3 5" xfId="30381"/>
    <cellStyle name="Обычный 3 15 39 4" xfId="30382"/>
    <cellStyle name="Обычный 3 15 39 4 2" xfId="30383"/>
    <cellStyle name="Обычный 3 15 39 4 2 2" xfId="30384"/>
    <cellStyle name="Обычный 3 15 39 4 2 2 2" xfId="30385"/>
    <cellStyle name="Обычный 3 15 39 4 2 2 2 2" xfId="30386"/>
    <cellStyle name="Обычный 3 15 39 4 2 2 3" xfId="30387"/>
    <cellStyle name="Обычный 3 15 39 4 2 3" xfId="30388"/>
    <cellStyle name="Обычный 3 15 39 4 2 3 2" xfId="30389"/>
    <cellStyle name="Обычный 3 15 39 4 2 4" xfId="30390"/>
    <cellStyle name="Обычный 3 15 39 4 3" xfId="30391"/>
    <cellStyle name="Обычный 3 15 39 4 3 2" xfId="30392"/>
    <cellStyle name="Обычный 3 15 39 4 3 2 2" xfId="30393"/>
    <cellStyle name="Обычный 3 15 39 4 3 3" xfId="30394"/>
    <cellStyle name="Обычный 3 15 39 4 4" xfId="30395"/>
    <cellStyle name="Обычный 3 15 39 4 4 2" xfId="30396"/>
    <cellStyle name="Обычный 3 15 39 4 5" xfId="30397"/>
    <cellStyle name="Обычный 3 15 39 5" xfId="30398"/>
    <cellStyle name="Обычный 3 15 39 5 2" xfId="30399"/>
    <cellStyle name="Обычный 3 15 39 5 2 2" xfId="30400"/>
    <cellStyle name="Обычный 3 15 39 5 2 2 2" xfId="30401"/>
    <cellStyle name="Обычный 3 15 39 5 2 3" xfId="30402"/>
    <cellStyle name="Обычный 3 15 39 5 3" xfId="30403"/>
    <cellStyle name="Обычный 3 15 39 5 3 2" xfId="30404"/>
    <cellStyle name="Обычный 3 15 39 5 4" xfId="30405"/>
    <cellStyle name="Обычный 3 15 39 6" xfId="30406"/>
    <cellStyle name="Обычный 3 15 39 6 2" xfId="30407"/>
    <cellStyle name="Обычный 3 15 39 6 2 2" xfId="30408"/>
    <cellStyle name="Обычный 3 15 39 6 3" xfId="30409"/>
    <cellStyle name="Обычный 3 15 39 7" xfId="30410"/>
    <cellStyle name="Обычный 3 15 39 7 2" xfId="30411"/>
    <cellStyle name="Обычный 3 15 39 8" xfId="30412"/>
    <cellStyle name="Обычный 3 15 4" xfId="30413"/>
    <cellStyle name="Обычный 3 15 4 2" xfId="30414"/>
    <cellStyle name="Обычный 3 15 4 2 2" xfId="30415"/>
    <cellStyle name="Обычный 3 15 4 2 2 2" xfId="30416"/>
    <cellStyle name="Обычный 3 15 4 2 2 2 2" xfId="30417"/>
    <cellStyle name="Обычный 3 15 4 2 2 2 2 2" xfId="30418"/>
    <cellStyle name="Обычный 3 15 4 2 2 2 2 2 2" xfId="30419"/>
    <cellStyle name="Обычный 3 15 4 2 2 2 2 3" xfId="30420"/>
    <cellStyle name="Обычный 3 15 4 2 2 2 3" xfId="30421"/>
    <cellStyle name="Обычный 3 15 4 2 2 2 3 2" xfId="30422"/>
    <cellStyle name="Обычный 3 15 4 2 2 2 4" xfId="30423"/>
    <cellStyle name="Обычный 3 15 4 2 2 3" xfId="30424"/>
    <cellStyle name="Обычный 3 15 4 2 2 3 2" xfId="30425"/>
    <cellStyle name="Обычный 3 15 4 2 2 3 2 2" xfId="30426"/>
    <cellStyle name="Обычный 3 15 4 2 2 3 3" xfId="30427"/>
    <cellStyle name="Обычный 3 15 4 2 2 4" xfId="30428"/>
    <cellStyle name="Обычный 3 15 4 2 2 4 2" xfId="30429"/>
    <cellStyle name="Обычный 3 15 4 2 2 5" xfId="30430"/>
    <cellStyle name="Обычный 3 15 4 2 3" xfId="30431"/>
    <cellStyle name="Обычный 3 15 4 2 3 2" xfId="30432"/>
    <cellStyle name="Обычный 3 15 4 2 3 2 2" xfId="30433"/>
    <cellStyle name="Обычный 3 15 4 2 3 2 2 2" xfId="30434"/>
    <cellStyle name="Обычный 3 15 4 2 3 2 2 2 2" xfId="30435"/>
    <cellStyle name="Обычный 3 15 4 2 3 2 2 3" xfId="30436"/>
    <cellStyle name="Обычный 3 15 4 2 3 2 3" xfId="30437"/>
    <cellStyle name="Обычный 3 15 4 2 3 2 3 2" xfId="30438"/>
    <cellStyle name="Обычный 3 15 4 2 3 2 4" xfId="30439"/>
    <cellStyle name="Обычный 3 15 4 2 3 3" xfId="30440"/>
    <cellStyle name="Обычный 3 15 4 2 3 3 2" xfId="30441"/>
    <cellStyle name="Обычный 3 15 4 2 3 3 2 2" xfId="30442"/>
    <cellStyle name="Обычный 3 15 4 2 3 3 3" xfId="30443"/>
    <cellStyle name="Обычный 3 15 4 2 3 4" xfId="30444"/>
    <cellStyle name="Обычный 3 15 4 2 3 4 2" xfId="30445"/>
    <cellStyle name="Обычный 3 15 4 2 3 5" xfId="30446"/>
    <cellStyle name="Обычный 3 15 4 2 4" xfId="30447"/>
    <cellStyle name="Обычный 3 15 4 2 4 2" xfId="30448"/>
    <cellStyle name="Обычный 3 15 4 2 4 2 2" xfId="30449"/>
    <cellStyle name="Обычный 3 15 4 2 4 2 2 2" xfId="30450"/>
    <cellStyle name="Обычный 3 15 4 2 4 2 3" xfId="30451"/>
    <cellStyle name="Обычный 3 15 4 2 4 3" xfId="30452"/>
    <cellStyle name="Обычный 3 15 4 2 4 3 2" xfId="30453"/>
    <cellStyle name="Обычный 3 15 4 2 4 4" xfId="30454"/>
    <cellStyle name="Обычный 3 15 4 2 5" xfId="30455"/>
    <cellStyle name="Обычный 3 15 4 2 5 2" xfId="30456"/>
    <cellStyle name="Обычный 3 15 4 2 5 2 2" xfId="30457"/>
    <cellStyle name="Обычный 3 15 4 2 5 3" xfId="30458"/>
    <cellStyle name="Обычный 3 15 4 2 6" xfId="30459"/>
    <cellStyle name="Обычный 3 15 4 2 6 2" xfId="30460"/>
    <cellStyle name="Обычный 3 15 4 2 7" xfId="30461"/>
    <cellStyle name="Обычный 3 15 4 3" xfId="30462"/>
    <cellStyle name="Обычный 3 15 4 3 2" xfId="30463"/>
    <cellStyle name="Обычный 3 15 4 3 2 2" xfId="30464"/>
    <cellStyle name="Обычный 3 15 4 3 2 2 2" xfId="30465"/>
    <cellStyle name="Обычный 3 15 4 3 2 2 2 2" xfId="30466"/>
    <cellStyle name="Обычный 3 15 4 3 2 2 3" xfId="30467"/>
    <cellStyle name="Обычный 3 15 4 3 2 3" xfId="30468"/>
    <cellStyle name="Обычный 3 15 4 3 2 3 2" xfId="30469"/>
    <cellStyle name="Обычный 3 15 4 3 2 4" xfId="30470"/>
    <cellStyle name="Обычный 3 15 4 3 3" xfId="30471"/>
    <cellStyle name="Обычный 3 15 4 3 3 2" xfId="30472"/>
    <cellStyle name="Обычный 3 15 4 3 3 2 2" xfId="30473"/>
    <cellStyle name="Обычный 3 15 4 3 3 3" xfId="30474"/>
    <cellStyle name="Обычный 3 15 4 3 4" xfId="30475"/>
    <cellStyle name="Обычный 3 15 4 3 4 2" xfId="30476"/>
    <cellStyle name="Обычный 3 15 4 3 5" xfId="30477"/>
    <cellStyle name="Обычный 3 15 4 4" xfId="30478"/>
    <cellStyle name="Обычный 3 15 4 4 2" xfId="30479"/>
    <cellStyle name="Обычный 3 15 4 4 2 2" xfId="30480"/>
    <cellStyle name="Обычный 3 15 4 4 2 2 2" xfId="30481"/>
    <cellStyle name="Обычный 3 15 4 4 2 2 2 2" xfId="30482"/>
    <cellStyle name="Обычный 3 15 4 4 2 2 3" xfId="30483"/>
    <cellStyle name="Обычный 3 15 4 4 2 3" xfId="30484"/>
    <cellStyle name="Обычный 3 15 4 4 2 3 2" xfId="30485"/>
    <cellStyle name="Обычный 3 15 4 4 2 4" xfId="30486"/>
    <cellStyle name="Обычный 3 15 4 4 3" xfId="30487"/>
    <cellStyle name="Обычный 3 15 4 4 3 2" xfId="30488"/>
    <cellStyle name="Обычный 3 15 4 4 3 2 2" xfId="30489"/>
    <cellStyle name="Обычный 3 15 4 4 3 3" xfId="30490"/>
    <cellStyle name="Обычный 3 15 4 4 4" xfId="30491"/>
    <cellStyle name="Обычный 3 15 4 4 4 2" xfId="30492"/>
    <cellStyle name="Обычный 3 15 4 4 5" xfId="30493"/>
    <cellStyle name="Обычный 3 15 4 5" xfId="30494"/>
    <cellStyle name="Обычный 3 15 4 5 2" xfId="30495"/>
    <cellStyle name="Обычный 3 15 4 5 2 2" xfId="30496"/>
    <cellStyle name="Обычный 3 15 4 5 2 2 2" xfId="30497"/>
    <cellStyle name="Обычный 3 15 4 5 2 3" xfId="30498"/>
    <cellStyle name="Обычный 3 15 4 5 3" xfId="30499"/>
    <cellStyle name="Обычный 3 15 4 5 3 2" xfId="30500"/>
    <cellStyle name="Обычный 3 15 4 5 4" xfId="30501"/>
    <cellStyle name="Обычный 3 15 4 6" xfId="30502"/>
    <cellStyle name="Обычный 3 15 4 6 2" xfId="30503"/>
    <cellStyle name="Обычный 3 15 4 6 2 2" xfId="30504"/>
    <cellStyle name="Обычный 3 15 4 6 3" xfId="30505"/>
    <cellStyle name="Обычный 3 15 4 7" xfId="30506"/>
    <cellStyle name="Обычный 3 15 4 7 2" xfId="30507"/>
    <cellStyle name="Обычный 3 15 4 8" xfId="30508"/>
    <cellStyle name="Обычный 3 15 40" xfId="30509"/>
    <cellStyle name="Обычный 3 15 40 2" xfId="30510"/>
    <cellStyle name="Обычный 3 15 40 2 2" xfId="30511"/>
    <cellStyle name="Обычный 3 15 40 2 2 2" xfId="30512"/>
    <cellStyle name="Обычный 3 15 40 2 2 2 2" xfId="30513"/>
    <cellStyle name="Обычный 3 15 40 2 2 2 2 2" xfId="30514"/>
    <cellStyle name="Обычный 3 15 40 2 2 2 2 2 2" xfId="30515"/>
    <cellStyle name="Обычный 3 15 40 2 2 2 2 3" xfId="30516"/>
    <cellStyle name="Обычный 3 15 40 2 2 2 3" xfId="30517"/>
    <cellStyle name="Обычный 3 15 40 2 2 2 3 2" xfId="30518"/>
    <cellStyle name="Обычный 3 15 40 2 2 2 4" xfId="30519"/>
    <cellStyle name="Обычный 3 15 40 2 2 3" xfId="30520"/>
    <cellStyle name="Обычный 3 15 40 2 2 3 2" xfId="30521"/>
    <cellStyle name="Обычный 3 15 40 2 2 3 2 2" xfId="30522"/>
    <cellStyle name="Обычный 3 15 40 2 2 3 3" xfId="30523"/>
    <cellStyle name="Обычный 3 15 40 2 2 4" xfId="30524"/>
    <cellStyle name="Обычный 3 15 40 2 2 4 2" xfId="30525"/>
    <cellStyle name="Обычный 3 15 40 2 2 5" xfId="30526"/>
    <cellStyle name="Обычный 3 15 40 2 3" xfId="30527"/>
    <cellStyle name="Обычный 3 15 40 2 3 2" xfId="30528"/>
    <cellStyle name="Обычный 3 15 40 2 3 2 2" xfId="30529"/>
    <cellStyle name="Обычный 3 15 40 2 3 2 2 2" xfId="30530"/>
    <cellStyle name="Обычный 3 15 40 2 3 2 2 2 2" xfId="30531"/>
    <cellStyle name="Обычный 3 15 40 2 3 2 2 3" xfId="30532"/>
    <cellStyle name="Обычный 3 15 40 2 3 2 3" xfId="30533"/>
    <cellStyle name="Обычный 3 15 40 2 3 2 3 2" xfId="30534"/>
    <cellStyle name="Обычный 3 15 40 2 3 2 4" xfId="30535"/>
    <cellStyle name="Обычный 3 15 40 2 3 3" xfId="30536"/>
    <cellStyle name="Обычный 3 15 40 2 3 3 2" xfId="30537"/>
    <cellStyle name="Обычный 3 15 40 2 3 3 2 2" xfId="30538"/>
    <cellStyle name="Обычный 3 15 40 2 3 3 3" xfId="30539"/>
    <cellStyle name="Обычный 3 15 40 2 3 4" xfId="30540"/>
    <cellStyle name="Обычный 3 15 40 2 3 4 2" xfId="30541"/>
    <cellStyle name="Обычный 3 15 40 2 3 5" xfId="30542"/>
    <cellStyle name="Обычный 3 15 40 2 4" xfId="30543"/>
    <cellStyle name="Обычный 3 15 40 2 4 2" xfId="30544"/>
    <cellStyle name="Обычный 3 15 40 2 4 2 2" xfId="30545"/>
    <cellStyle name="Обычный 3 15 40 2 4 2 2 2" xfId="30546"/>
    <cellStyle name="Обычный 3 15 40 2 4 2 3" xfId="30547"/>
    <cellStyle name="Обычный 3 15 40 2 4 3" xfId="30548"/>
    <cellStyle name="Обычный 3 15 40 2 4 3 2" xfId="30549"/>
    <cellStyle name="Обычный 3 15 40 2 4 4" xfId="30550"/>
    <cellStyle name="Обычный 3 15 40 2 5" xfId="30551"/>
    <cellStyle name="Обычный 3 15 40 2 5 2" xfId="30552"/>
    <cellStyle name="Обычный 3 15 40 2 5 2 2" xfId="30553"/>
    <cellStyle name="Обычный 3 15 40 2 5 3" xfId="30554"/>
    <cellStyle name="Обычный 3 15 40 2 6" xfId="30555"/>
    <cellStyle name="Обычный 3 15 40 2 6 2" xfId="30556"/>
    <cellStyle name="Обычный 3 15 40 2 7" xfId="30557"/>
    <cellStyle name="Обычный 3 15 40 3" xfId="30558"/>
    <cellStyle name="Обычный 3 15 40 3 2" xfId="30559"/>
    <cellStyle name="Обычный 3 15 40 3 2 2" xfId="30560"/>
    <cellStyle name="Обычный 3 15 40 3 2 2 2" xfId="30561"/>
    <cellStyle name="Обычный 3 15 40 3 2 2 2 2" xfId="30562"/>
    <cellStyle name="Обычный 3 15 40 3 2 2 3" xfId="30563"/>
    <cellStyle name="Обычный 3 15 40 3 2 3" xfId="30564"/>
    <cellStyle name="Обычный 3 15 40 3 2 3 2" xfId="30565"/>
    <cellStyle name="Обычный 3 15 40 3 2 4" xfId="30566"/>
    <cellStyle name="Обычный 3 15 40 3 3" xfId="30567"/>
    <cellStyle name="Обычный 3 15 40 3 3 2" xfId="30568"/>
    <cellStyle name="Обычный 3 15 40 3 3 2 2" xfId="30569"/>
    <cellStyle name="Обычный 3 15 40 3 3 3" xfId="30570"/>
    <cellStyle name="Обычный 3 15 40 3 4" xfId="30571"/>
    <cellStyle name="Обычный 3 15 40 3 4 2" xfId="30572"/>
    <cellStyle name="Обычный 3 15 40 3 5" xfId="30573"/>
    <cellStyle name="Обычный 3 15 40 4" xfId="30574"/>
    <cellStyle name="Обычный 3 15 40 4 2" xfId="30575"/>
    <cellStyle name="Обычный 3 15 40 4 2 2" xfId="30576"/>
    <cellStyle name="Обычный 3 15 40 4 2 2 2" xfId="30577"/>
    <cellStyle name="Обычный 3 15 40 4 2 2 2 2" xfId="30578"/>
    <cellStyle name="Обычный 3 15 40 4 2 2 3" xfId="30579"/>
    <cellStyle name="Обычный 3 15 40 4 2 3" xfId="30580"/>
    <cellStyle name="Обычный 3 15 40 4 2 3 2" xfId="30581"/>
    <cellStyle name="Обычный 3 15 40 4 2 4" xfId="30582"/>
    <cellStyle name="Обычный 3 15 40 4 3" xfId="30583"/>
    <cellStyle name="Обычный 3 15 40 4 3 2" xfId="30584"/>
    <cellStyle name="Обычный 3 15 40 4 3 2 2" xfId="30585"/>
    <cellStyle name="Обычный 3 15 40 4 3 3" xfId="30586"/>
    <cellStyle name="Обычный 3 15 40 4 4" xfId="30587"/>
    <cellStyle name="Обычный 3 15 40 4 4 2" xfId="30588"/>
    <cellStyle name="Обычный 3 15 40 4 5" xfId="30589"/>
    <cellStyle name="Обычный 3 15 40 5" xfId="30590"/>
    <cellStyle name="Обычный 3 15 40 5 2" xfId="30591"/>
    <cellStyle name="Обычный 3 15 40 5 2 2" xfId="30592"/>
    <cellStyle name="Обычный 3 15 40 5 2 2 2" xfId="30593"/>
    <cellStyle name="Обычный 3 15 40 5 2 3" xfId="30594"/>
    <cellStyle name="Обычный 3 15 40 5 3" xfId="30595"/>
    <cellStyle name="Обычный 3 15 40 5 3 2" xfId="30596"/>
    <cellStyle name="Обычный 3 15 40 5 4" xfId="30597"/>
    <cellStyle name="Обычный 3 15 40 6" xfId="30598"/>
    <cellStyle name="Обычный 3 15 40 6 2" xfId="30599"/>
    <cellStyle name="Обычный 3 15 40 6 2 2" xfId="30600"/>
    <cellStyle name="Обычный 3 15 40 6 3" xfId="30601"/>
    <cellStyle name="Обычный 3 15 40 7" xfId="30602"/>
    <cellStyle name="Обычный 3 15 40 7 2" xfId="30603"/>
    <cellStyle name="Обычный 3 15 40 8" xfId="30604"/>
    <cellStyle name="Обычный 3 15 41" xfId="30605"/>
    <cellStyle name="Обычный 3 15 41 2" xfId="30606"/>
    <cellStyle name="Обычный 3 15 41 2 2" xfId="30607"/>
    <cellStyle name="Обычный 3 15 41 2 2 2" xfId="30608"/>
    <cellStyle name="Обычный 3 15 41 2 2 2 2" xfId="30609"/>
    <cellStyle name="Обычный 3 15 41 2 2 2 2 2" xfId="30610"/>
    <cellStyle name="Обычный 3 15 41 2 2 2 2 2 2" xfId="30611"/>
    <cellStyle name="Обычный 3 15 41 2 2 2 2 3" xfId="30612"/>
    <cellStyle name="Обычный 3 15 41 2 2 2 3" xfId="30613"/>
    <cellStyle name="Обычный 3 15 41 2 2 2 3 2" xfId="30614"/>
    <cellStyle name="Обычный 3 15 41 2 2 2 4" xfId="30615"/>
    <cellStyle name="Обычный 3 15 41 2 2 3" xfId="30616"/>
    <cellStyle name="Обычный 3 15 41 2 2 3 2" xfId="30617"/>
    <cellStyle name="Обычный 3 15 41 2 2 3 2 2" xfId="30618"/>
    <cellStyle name="Обычный 3 15 41 2 2 3 3" xfId="30619"/>
    <cellStyle name="Обычный 3 15 41 2 2 4" xfId="30620"/>
    <cellStyle name="Обычный 3 15 41 2 2 4 2" xfId="30621"/>
    <cellStyle name="Обычный 3 15 41 2 2 5" xfId="30622"/>
    <cellStyle name="Обычный 3 15 41 2 3" xfId="30623"/>
    <cellStyle name="Обычный 3 15 41 2 3 2" xfId="30624"/>
    <cellStyle name="Обычный 3 15 41 2 3 2 2" xfId="30625"/>
    <cellStyle name="Обычный 3 15 41 2 3 2 2 2" xfId="30626"/>
    <cellStyle name="Обычный 3 15 41 2 3 2 2 2 2" xfId="30627"/>
    <cellStyle name="Обычный 3 15 41 2 3 2 2 3" xfId="30628"/>
    <cellStyle name="Обычный 3 15 41 2 3 2 3" xfId="30629"/>
    <cellStyle name="Обычный 3 15 41 2 3 2 3 2" xfId="30630"/>
    <cellStyle name="Обычный 3 15 41 2 3 2 4" xfId="30631"/>
    <cellStyle name="Обычный 3 15 41 2 3 3" xfId="30632"/>
    <cellStyle name="Обычный 3 15 41 2 3 3 2" xfId="30633"/>
    <cellStyle name="Обычный 3 15 41 2 3 3 2 2" xfId="30634"/>
    <cellStyle name="Обычный 3 15 41 2 3 3 3" xfId="30635"/>
    <cellStyle name="Обычный 3 15 41 2 3 4" xfId="30636"/>
    <cellStyle name="Обычный 3 15 41 2 3 4 2" xfId="30637"/>
    <cellStyle name="Обычный 3 15 41 2 3 5" xfId="30638"/>
    <cellStyle name="Обычный 3 15 41 2 4" xfId="30639"/>
    <cellStyle name="Обычный 3 15 41 2 4 2" xfId="30640"/>
    <cellStyle name="Обычный 3 15 41 2 4 2 2" xfId="30641"/>
    <cellStyle name="Обычный 3 15 41 2 4 2 2 2" xfId="30642"/>
    <cellStyle name="Обычный 3 15 41 2 4 2 3" xfId="30643"/>
    <cellStyle name="Обычный 3 15 41 2 4 3" xfId="30644"/>
    <cellStyle name="Обычный 3 15 41 2 4 3 2" xfId="30645"/>
    <cellStyle name="Обычный 3 15 41 2 4 4" xfId="30646"/>
    <cellStyle name="Обычный 3 15 41 2 5" xfId="30647"/>
    <cellStyle name="Обычный 3 15 41 2 5 2" xfId="30648"/>
    <cellStyle name="Обычный 3 15 41 2 5 2 2" xfId="30649"/>
    <cellStyle name="Обычный 3 15 41 2 5 3" xfId="30650"/>
    <cellStyle name="Обычный 3 15 41 2 6" xfId="30651"/>
    <cellStyle name="Обычный 3 15 41 2 6 2" xfId="30652"/>
    <cellStyle name="Обычный 3 15 41 2 7" xfId="30653"/>
    <cellStyle name="Обычный 3 15 41 3" xfId="30654"/>
    <cellStyle name="Обычный 3 15 41 3 2" xfId="30655"/>
    <cellStyle name="Обычный 3 15 41 3 2 2" xfId="30656"/>
    <cellStyle name="Обычный 3 15 41 3 2 2 2" xfId="30657"/>
    <cellStyle name="Обычный 3 15 41 3 2 2 2 2" xfId="30658"/>
    <cellStyle name="Обычный 3 15 41 3 2 2 3" xfId="30659"/>
    <cellStyle name="Обычный 3 15 41 3 2 3" xfId="30660"/>
    <cellStyle name="Обычный 3 15 41 3 2 3 2" xfId="30661"/>
    <cellStyle name="Обычный 3 15 41 3 2 4" xfId="30662"/>
    <cellStyle name="Обычный 3 15 41 3 3" xfId="30663"/>
    <cellStyle name="Обычный 3 15 41 3 3 2" xfId="30664"/>
    <cellStyle name="Обычный 3 15 41 3 3 2 2" xfId="30665"/>
    <cellStyle name="Обычный 3 15 41 3 3 3" xfId="30666"/>
    <cellStyle name="Обычный 3 15 41 3 4" xfId="30667"/>
    <cellStyle name="Обычный 3 15 41 3 4 2" xfId="30668"/>
    <cellStyle name="Обычный 3 15 41 3 5" xfId="30669"/>
    <cellStyle name="Обычный 3 15 41 4" xfId="30670"/>
    <cellStyle name="Обычный 3 15 41 4 2" xfId="30671"/>
    <cellStyle name="Обычный 3 15 41 4 2 2" xfId="30672"/>
    <cellStyle name="Обычный 3 15 41 4 2 2 2" xfId="30673"/>
    <cellStyle name="Обычный 3 15 41 4 2 2 2 2" xfId="30674"/>
    <cellStyle name="Обычный 3 15 41 4 2 2 3" xfId="30675"/>
    <cellStyle name="Обычный 3 15 41 4 2 3" xfId="30676"/>
    <cellStyle name="Обычный 3 15 41 4 2 3 2" xfId="30677"/>
    <cellStyle name="Обычный 3 15 41 4 2 4" xfId="30678"/>
    <cellStyle name="Обычный 3 15 41 4 3" xfId="30679"/>
    <cellStyle name="Обычный 3 15 41 4 3 2" xfId="30680"/>
    <cellStyle name="Обычный 3 15 41 4 3 2 2" xfId="30681"/>
    <cellStyle name="Обычный 3 15 41 4 3 3" xfId="30682"/>
    <cellStyle name="Обычный 3 15 41 4 4" xfId="30683"/>
    <cellStyle name="Обычный 3 15 41 4 4 2" xfId="30684"/>
    <cellStyle name="Обычный 3 15 41 4 5" xfId="30685"/>
    <cellStyle name="Обычный 3 15 41 5" xfId="30686"/>
    <cellStyle name="Обычный 3 15 41 5 2" xfId="30687"/>
    <cellStyle name="Обычный 3 15 41 5 2 2" xfId="30688"/>
    <cellStyle name="Обычный 3 15 41 5 2 2 2" xfId="30689"/>
    <cellStyle name="Обычный 3 15 41 5 2 3" xfId="30690"/>
    <cellStyle name="Обычный 3 15 41 5 3" xfId="30691"/>
    <cellStyle name="Обычный 3 15 41 5 3 2" xfId="30692"/>
    <cellStyle name="Обычный 3 15 41 5 4" xfId="30693"/>
    <cellStyle name="Обычный 3 15 41 6" xfId="30694"/>
    <cellStyle name="Обычный 3 15 41 6 2" xfId="30695"/>
    <cellStyle name="Обычный 3 15 41 6 2 2" xfId="30696"/>
    <cellStyle name="Обычный 3 15 41 6 3" xfId="30697"/>
    <cellStyle name="Обычный 3 15 41 7" xfId="30698"/>
    <cellStyle name="Обычный 3 15 41 7 2" xfId="30699"/>
    <cellStyle name="Обычный 3 15 41 8" xfId="30700"/>
    <cellStyle name="Обычный 3 15 42" xfId="30701"/>
    <cellStyle name="Обычный 3 15 42 2" xfId="30702"/>
    <cellStyle name="Обычный 3 15 42 2 2" xfId="30703"/>
    <cellStyle name="Обычный 3 15 42 2 2 2" xfId="30704"/>
    <cellStyle name="Обычный 3 15 42 2 2 2 2" xfId="30705"/>
    <cellStyle name="Обычный 3 15 42 2 2 2 2 2" xfId="30706"/>
    <cellStyle name="Обычный 3 15 42 2 2 2 2 2 2" xfId="30707"/>
    <cellStyle name="Обычный 3 15 42 2 2 2 2 3" xfId="30708"/>
    <cellStyle name="Обычный 3 15 42 2 2 2 3" xfId="30709"/>
    <cellStyle name="Обычный 3 15 42 2 2 2 3 2" xfId="30710"/>
    <cellStyle name="Обычный 3 15 42 2 2 2 4" xfId="30711"/>
    <cellStyle name="Обычный 3 15 42 2 2 3" xfId="30712"/>
    <cellStyle name="Обычный 3 15 42 2 2 3 2" xfId="30713"/>
    <cellStyle name="Обычный 3 15 42 2 2 3 2 2" xfId="30714"/>
    <cellStyle name="Обычный 3 15 42 2 2 3 3" xfId="30715"/>
    <cellStyle name="Обычный 3 15 42 2 2 4" xfId="30716"/>
    <cellStyle name="Обычный 3 15 42 2 2 4 2" xfId="30717"/>
    <cellStyle name="Обычный 3 15 42 2 2 5" xfId="30718"/>
    <cellStyle name="Обычный 3 15 42 2 3" xfId="30719"/>
    <cellStyle name="Обычный 3 15 42 2 3 2" xfId="30720"/>
    <cellStyle name="Обычный 3 15 42 2 3 2 2" xfId="30721"/>
    <cellStyle name="Обычный 3 15 42 2 3 2 2 2" xfId="30722"/>
    <cellStyle name="Обычный 3 15 42 2 3 2 2 2 2" xfId="30723"/>
    <cellStyle name="Обычный 3 15 42 2 3 2 2 3" xfId="30724"/>
    <cellStyle name="Обычный 3 15 42 2 3 2 3" xfId="30725"/>
    <cellStyle name="Обычный 3 15 42 2 3 2 3 2" xfId="30726"/>
    <cellStyle name="Обычный 3 15 42 2 3 2 4" xfId="30727"/>
    <cellStyle name="Обычный 3 15 42 2 3 3" xfId="30728"/>
    <cellStyle name="Обычный 3 15 42 2 3 3 2" xfId="30729"/>
    <cellStyle name="Обычный 3 15 42 2 3 3 2 2" xfId="30730"/>
    <cellStyle name="Обычный 3 15 42 2 3 3 3" xfId="30731"/>
    <cellStyle name="Обычный 3 15 42 2 3 4" xfId="30732"/>
    <cellStyle name="Обычный 3 15 42 2 3 4 2" xfId="30733"/>
    <cellStyle name="Обычный 3 15 42 2 3 5" xfId="30734"/>
    <cellStyle name="Обычный 3 15 42 2 4" xfId="30735"/>
    <cellStyle name="Обычный 3 15 42 2 4 2" xfId="30736"/>
    <cellStyle name="Обычный 3 15 42 2 4 2 2" xfId="30737"/>
    <cellStyle name="Обычный 3 15 42 2 4 2 2 2" xfId="30738"/>
    <cellStyle name="Обычный 3 15 42 2 4 2 3" xfId="30739"/>
    <cellStyle name="Обычный 3 15 42 2 4 3" xfId="30740"/>
    <cellStyle name="Обычный 3 15 42 2 4 3 2" xfId="30741"/>
    <cellStyle name="Обычный 3 15 42 2 4 4" xfId="30742"/>
    <cellStyle name="Обычный 3 15 42 2 5" xfId="30743"/>
    <cellStyle name="Обычный 3 15 42 2 5 2" xfId="30744"/>
    <cellStyle name="Обычный 3 15 42 2 5 2 2" xfId="30745"/>
    <cellStyle name="Обычный 3 15 42 2 5 3" xfId="30746"/>
    <cellStyle name="Обычный 3 15 42 2 6" xfId="30747"/>
    <cellStyle name="Обычный 3 15 42 2 6 2" xfId="30748"/>
    <cellStyle name="Обычный 3 15 42 2 7" xfId="30749"/>
    <cellStyle name="Обычный 3 15 42 3" xfId="30750"/>
    <cellStyle name="Обычный 3 15 42 3 2" xfId="30751"/>
    <cellStyle name="Обычный 3 15 42 3 2 2" xfId="30752"/>
    <cellStyle name="Обычный 3 15 42 3 2 2 2" xfId="30753"/>
    <cellStyle name="Обычный 3 15 42 3 2 2 2 2" xfId="30754"/>
    <cellStyle name="Обычный 3 15 42 3 2 2 3" xfId="30755"/>
    <cellStyle name="Обычный 3 15 42 3 2 3" xfId="30756"/>
    <cellStyle name="Обычный 3 15 42 3 2 3 2" xfId="30757"/>
    <cellStyle name="Обычный 3 15 42 3 2 4" xfId="30758"/>
    <cellStyle name="Обычный 3 15 42 3 3" xfId="30759"/>
    <cellStyle name="Обычный 3 15 42 3 3 2" xfId="30760"/>
    <cellStyle name="Обычный 3 15 42 3 3 2 2" xfId="30761"/>
    <cellStyle name="Обычный 3 15 42 3 3 3" xfId="30762"/>
    <cellStyle name="Обычный 3 15 42 3 4" xfId="30763"/>
    <cellStyle name="Обычный 3 15 42 3 4 2" xfId="30764"/>
    <cellStyle name="Обычный 3 15 42 3 5" xfId="30765"/>
    <cellStyle name="Обычный 3 15 42 4" xfId="30766"/>
    <cellStyle name="Обычный 3 15 42 4 2" xfId="30767"/>
    <cellStyle name="Обычный 3 15 42 4 2 2" xfId="30768"/>
    <cellStyle name="Обычный 3 15 42 4 2 2 2" xfId="30769"/>
    <cellStyle name="Обычный 3 15 42 4 2 2 2 2" xfId="30770"/>
    <cellStyle name="Обычный 3 15 42 4 2 2 3" xfId="30771"/>
    <cellStyle name="Обычный 3 15 42 4 2 3" xfId="30772"/>
    <cellStyle name="Обычный 3 15 42 4 2 3 2" xfId="30773"/>
    <cellStyle name="Обычный 3 15 42 4 2 4" xfId="30774"/>
    <cellStyle name="Обычный 3 15 42 4 3" xfId="30775"/>
    <cellStyle name="Обычный 3 15 42 4 3 2" xfId="30776"/>
    <cellStyle name="Обычный 3 15 42 4 3 2 2" xfId="30777"/>
    <cellStyle name="Обычный 3 15 42 4 3 3" xfId="30778"/>
    <cellStyle name="Обычный 3 15 42 4 4" xfId="30779"/>
    <cellStyle name="Обычный 3 15 42 4 4 2" xfId="30780"/>
    <cellStyle name="Обычный 3 15 42 4 5" xfId="30781"/>
    <cellStyle name="Обычный 3 15 42 5" xfId="30782"/>
    <cellStyle name="Обычный 3 15 42 5 2" xfId="30783"/>
    <cellStyle name="Обычный 3 15 42 5 2 2" xfId="30784"/>
    <cellStyle name="Обычный 3 15 42 5 2 2 2" xfId="30785"/>
    <cellStyle name="Обычный 3 15 42 5 2 3" xfId="30786"/>
    <cellStyle name="Обычный 3 15 42 5 3" xfId="30787"/>
    <cellStyle name="Обычный 3 15 42 5 3 2" xfId="30788"/>
    <cellStyle name="Обычный 3 15 42 5 4" xfId="30789"/>
    <cellStyle name="Обычный 3 15 42 6" xfId="30790"/>
    <cellStyle name="Обычный 3 15 42 6 2" xfId="30791"/>
    <cellStyle name="Обычный 3 15 42 6 2 2" xfId="30792"/>
    <cellStyle name="Обычный 3 15 42 6 3" xfId="30793"/>
    <cellStyle name="Обычный 3 15 42 7" xfId="30794"/>
    <cellStyle name="Обычный 3 15 42 7 2" xfId="30795"/>
    <cellStyle name="Обычный 3 15 42 8" xfId="30796"/>
    <cellStyle name="Обычный 3 15 43" xfId="30797"/>
    <cellStyle name="Обычный 3 15 43 2" xfId="30798"/>
    <cellStyle name="Обычный 3 15 43 2 2" xfId="30799"/>
    <cellStyle name="Обычный 3 15 43 2 2 2" xfId="30800"/>
    <cellStyle name="Обычный 3 15 43 2 2 2 2" xfId="30801"/>
    <cellStyle name="Обычный 3 15 43 2 2 2 2 2" xfId="30802"/>
    <cellStyle name="Обычный 3 15 43 2 2 2 2 2 2" xfId="30803"/>
    <cellStyle name="Обычный 3 15 43 2 2 2 2 3" xfId="30804"/>
    <cellStyle name="Обычный 3 15 43 2 2 2 3" xfId="30805"/>
    <cellStyle name="Обычный 3 15 43 2 2 2 3 2" xfId="30806"/>
    <cellStyle name="Обычный 3 15 43 2 2 2 4" xfId="30807"/>
    <cellStyle name="Обычный 3 15 43 2 2 3" xfId="30808"/>
    <cellStyle name="Обычный 3 15 43 2 2 3 2" xfId="30809"/>
    <cellStyle name="Обычный 3 15 43 2 2 3 2 2" xfId="30810"/>
    <cellStyle name="Обычный 3 15 43 2 2 3 3" xfId="30811"/>
    <cellStyle name="Обычный 3 15 43 2 2 4" xfId="30812"/>
    <cellStyle name="Обычный 3 15 43 2 2 4 2" xfId="30813"/>
    <cellStyle name="Обычный 3 15 43 2 2 5" xfId="30814"/>
    <cellStyle name="Обычный 3 15 43 2 3" xfId="30815"/>
    <cellStyle name="Обычный 3 15 43 2 3 2" xfId="30816"/>
    <cellStyle name="Обычный 3 15 43 2 3 2 2" xfId="30817"/>
    <cellStyle name="Обычный 3 15 43 2 3 2 2 2" xfId="30818"/>
    <cellStyle name="Обычный 3 15 43 2 3 2 2 2 2" xfId="30819"/>
    <cellStyle name="Обычный 3 15 43 2 3 2 2 3" xfId="30820"/>
    <cellStyle name="Обычный 3 15 43 2 3 2 3" xfId="30821"/>
    <cellStyle name="Обычный 3 15 43 2 3 2 3 2" xfId="30822"/>
    <cellStyle name="Обычный 3 15 43 2 3 2 4" xfId="30823"/>
    <cellStyle name="Обычный 3 15 43 2 3 3" xfId="30824"/>
    <cellStyle name="Обычный 3 15 43 2 3 3 2" xfId="30825"/>
    <cellStyle name="Обычный 3 15 43 2 3 3 2 2" xfId="30826"/>
    <cellStyle name="Обычный 3 15 43 2 3 3 3" xfId="30827"/>
    <cellStyle name="Обычный 3 15 43 2 3 4" xfId="30828"/>
    <cellStyle name="Обычный 3 15 43 2 3 4 2" xfId="30829"/>
    <cellStyle name="Обычный 3 15 43 2 3 5" xfId="30830"/>
    <cellStyle name="Обычный 3 15 43 2 4" xfId="30831"/>
    <cellStyle name="Обычный 3 15 43 2 4 2" xfId="30832"/>
    <cellStyle name="Обычный 3 15 43 2 4 2 2" xfId="30833"/>
    <cellStyle name="Обычный 3 15 43 2 4 2 2 2" xfId="30834"/>
    <cellStyle name="Обычный 3 15 43 2 4 2 3" xfId="30835"/>
    <cellStyle name="Обычный 3 15 43 2 4 3" xfId="30836"/>
    <cellStyle name="Обычный 3 15 43 2 4 3 2" xfId="30837"/>
    <cellStyle name="Обычный 3 15 43 2 4 4" xfId="30838"/>
    <cellStyle name="Обычный 3 15 43 2 5" xfId="30839"/>
    <cellStyle name="Обычный 3 15 43 2 5 2" xfId="30840"/>
    <cellStyle name="Обычный 3 15 43 2 5 2 2" xfId="30841"/>
    <cellStyle name="Обычный 3 15 43 2 5 3" xfId="30842"/>
    <cellStyle name="Обычный 3 15 43 2 6" xfId="30843"/>
    <cellStyle name="Обычный 3 15 43 2 6 2" xfId="30844"/>
    <cellStyle name="Обычный 3 15 43 2 7" xfId="30845"/>
    <cellStyle name="Обычный 3 15 43 3" xfId="30846"/>
    <cellStyle name="Обычный 3 15 43 3 2" xfId="30847"/>
    <cellStyle name="Обычный 3 15 43 3 2 2" xfId="30848"/>
    <cellStyle name="Обычный 3 15 43 3 2 2 2" xfId="30849"/>
    <cellStyle name="Обычный 3 15 43 3 2 2 2 2" xfId="30850"/>
    <cellStyle name="Обычный 3 15 43 3 2 2 3" xfId="30851"/>
    <cellStyle name="Обычный 3 15 43 3 2 3" xfId="30852"/>
    <cellStyle name="Обычный 3 15 43 3 2 3 2" xfId="30853"/>
    <cellStyle name="Обычный 3 15 43 3 2 4" xfId="30854"/>
    <cellStyle name="Обычный 3 15 43 3 3" xfId="30855"/>
    <cellStyle name="Обычный 3 15 43 3 3 2" xfId="30856"/>
    <cellStyle name="Обычный 3 15 43 3 3 2 2" xfId="30857"/>
    <cellStyle name="Обычный 3 15 43 3 3 3" xfId="30858"/>
    <cellStyle name="Обычный 3 15 43 3 4" xfId="30859"/>
    <cellStyle name="Обычный 3 15 43 3 4 2" xfId="30860"/>
    <cellStyle name="Обычный 3 15 43 3 5" xfId="30861"/>
    <cellStyle name="Обычный 3 15 43 4" xfId="30862"/>
    <cellStyle name="Обычный 3 15 43 4 2" xfId="30863"/>
    <cellStyle name="Обычный 3 15 43 4 2 2" xfId="30864"/>
    <cellStyle name="Обычный 3 15 43 4 2 2 2" xfId="30865"/>
    <cellStyle name="Обычный 3 15 43 4 2 2 2 2" xfId="30866"/>
    <cellStyle name="Обычный 3 15 43 4 2 2 3" xfId="30867"/>
    <cellStyle name="Обычный 3 15 43 4 2 3" xfId="30868"/>
    <cellStyle name="Обычный 3 15 43 4 2 3 2" xfId="30869"/>
    <cellStyle name="Обычный 3 15 43 4 2 4" xfId="30870"/>
    <cellStyle name="Обычный 3 15 43 4 3" xfId="30871"/>
    <cellStyle name="Обычный 3 15 43 4 3 2" xfId="30872"/>
    <cellStyle name="Обычный 3 15 43 4 3 2 2" xfId="30873"/>
    <cellStyle name="Обычный 3 15 43 4 3 3" xfId="30874"/>
    <cellStyle name="Обычный 3 15 43 4 4" xfId="30875"/>
    <cellStyle name="Обычный 3 15 43 4 4 2" xfId="30876"/>
    <cellStyle name="Обычный 3 15 43 4 5" xfId="30877"/>
    <cellStyle name="Обычный 3 15 43 5" xfId="30878"/>
    <cellStyle name="Обычный 3 15 43 5 2" xfId="30879"/>
    <cellStyle name="Обычный 3 15 43 5 2 2" xfId="30880"/>
    <cellStyle name="Обычный 3 15 43 5 2 2 2" xfId="30881"/>
    <cellStyle name="Обычный 3 15 43 5 2 3" xfId="30882"/>
    <cellStyle name="Обычный 3 15 43 5 3" xfId="30883"/>
    <cellStyle name="Обычный 3 15 43 5 3 2" xfId="30884"/>
    <cellStyle name="Обычный 3 15 43 5 4" xfId="30885"/>
    <cellStyle name="Обычный 3 15 43 6" xfId="30886"/>
    <cellStyle name="Обычный 3 15 43 6 2" xfId="30887"/>
    <cellStyle name="Обычный 3 15 43 6 2 2" xfId="30888"/>
    <cellStyle name="Обычный 3 15 43 6 3" xfId="30889"/>
    <cellStyle name="Обычный 3 15 43 7" xfId="30890"/>
    <cellStyle name="Обычный 3 15 43 7 2" xfId="30891"/>
    <cellStyle name="Обычный 3 15 43 8" xfId="30892"/>
    <cellStyle name="Обычный 3 15 44" xfId="30893"/>
    <cellStyle name="Обычный 3 15 44 2" xfId="30894"/>
    <cellStyle name="Обычный 3 15 44 2 2" xfId="30895"/>
    <cellStyle name="Обычный 3 15 44 2 2 2" xfId="30896"/>
    <cellStyle name="Обычный 3 15 44 2 2 2 2" xfId="30897"/>
    <cellStyle name="Обычный 3 15 44 2 2 2 2 2" xfId="30898"/>
    <cellStyle name="Обычный 3 15 44 2 2 2 2 2 2" xfId="30899"/>
    <cellStyle name="Обычный 3 15 44 2 2 2 2 3" xfId="30900"/>
    <cellStyle name="Обычный 3 15 44 2 2 2 3" xfId="30901"/>
    <cellStyle name="Обычный 3 15 44 2 2 2 3 2" xfId="30902"/>
    <cellStyle name="Обычный 3 15 44 2 2 2 4" xfId="30903"/>
    <cellStyle name="Обычный 3 15 44 2 2 3" xfId="30904"/>
    <cellStyle name="Обычный 3 15 44 2 2 3 2" xfId="30905"/>
    <cellStyle name="Обычный 3 15 44 2 2 3 2 2" xfId="30906"/>
    <cellStyle name="Обычный 3 15 44 2 2 3 3" xfId="30907"/>
    <cellStyle name="Обычный 3 15 44 2 2 4" xfId="30908"/>
    <cellStyle name="Обычный 3 15 44 2 2 4 2" xfId="30909"/>
    <cellStyle name="Обычный 3 15 44 2 2 5" xfId="30910"/>
    <cellStyle name="Обычный 3 15 44 2 3" xfId="30911"/>
    <cellStyle name="Обычный 3 15 44 2 3 2" xfId="30912"/>
    <cellStyle name="Обычный 3 15 44 2 3 2 2" xfId="30913"/>
    <cellStyle name="Обычный 3 15 44 2 3 2 2 2" xfId="30914"/>
    <cellStyle name="Обычный 3 15 44 2 3 2 2 2 2" xfId="30915"/>
    <cellStyle name="Обычный 3 15 44 2 3 2 2 3" xfId="30916"/>
    <cellStyle name="Обычный 3 15 44 2 3 2 3" xfId="30917"/>
    <cellStyle name="Обычный 3 15 44 2 3 2 3 2" xfId="30918"/>
    <cellStyle name="Обычный 3 15 44 2 3 2 4" xfId="30919"/>
    <cellStyle name="Обычный 3 15 44 2 3 3" xfId="30920"/>
    <cellStyle name="Обычный 3 15 44 2 3 3 2" xfId="30921"/>
    <cellStyle name="Обычный 3 15 44 2 3 3 2 2" xfId="30922"/>
    <cellStyle name="Обычный 3 15 44 2 3 3 3" xfId="30923"/>
    <cellStyle name="Обычный 3 15 44 2 3 4" xfId="30924"/>
    <cellStyle name="Обычный 3 15 44 2 3 4 2" xfId="30925"/>
    <cellStyle name="Обычный 3 15 44 2 3 5" xfId="30926"/>
    <cellStyle name="Обычный 3 15 44 2 4" xfId="30927"/>
    <cellStyle name="Обычный 3 15 44 2 4 2" xfId="30928"/>
    <cellStyle name="Обычный 3 15 44 2 4 2 2" xfId="30929"/>
    <cellStyle name="Обычный 3 15 44 2 4 2 2 2" xfId="30930"/>
    <cellStyle name="Обычный 3 15 44 2 4 2 3" xfId="30931"/>
    <cellStyle name="Обычный 3 15 44 2 4 3" xfId="30932"/>
    <cellStyle name="Обычный 3 15 44 2 4 3 2" xfId="30933"/>
    <cellStyle name="Обычный 3 15 44 2 4 4" xfId="30934"/>
    <cellStyle name="Обычный 3 15 44 2 5" xfId="30935"/>
    <cellStyle name="Обычный 3 15 44 2 5 2" xfId="30936"/>
    <cellStyle name="Обычный 3 15 44 2 5 2 2" xfId="30937"/>
    <cellStyle name="Обычный 3 15 44 2 5 3" xfId="30938"/>
    <cellStyle name="Обычный 3 15 44 2 6" xfId="30939"/>
    <cellStyle name="Обычный 3 15 44 2 6 2" xfId="30940"/>
    <cellStyle name="Обычный 3 15 44 2 7" xfId="30941"/>
    <cellStyle name="Обычный 3 15 44 3" xfId="30942"/>
    <cellStyle name="Обычный 3 15 44 3 2" xfId="30943"/>
    <cellStyle name="Обычный 3 15 44 3 2 2" xfId="30944"/>
    <cellStyle name="Обычный 3 15 44 3 2 2 2" xfId="30945"/>
    <cellStyle name="Обычный 3 15 44 3 2 2 2 2" xfId="30946"/>
    <cellStyle name="Обычный 3 15 44 3 2 2 3" xfId="30947"/>
    <cellStyle name="Обычный 3 15 44 3 2 3" xfId="30948"/>
    <cellStyle name="Обычный 3 15 44 3 2 3 2" xfId="30949"/>
    <cellStyle name="Обычный 3 15 44 3 2 4" xfId="30950"/>
    <cellStyle name="Обычный 3 15 44 3 3" xfId="30951"/>
    <cellStyle name="Обычный 3 15 44 3 3 2" xfId="30952"/>
    <cellStyle name="Обычный 3 15 44 3 3 2 2" xfId="30953"/>
    <cellStyle name="Обычный 3 15 44 3 3 3" xfId="30954"/>
    <cellStyle name="Обычный 3 15 44 3 4" xfId="30955"/>
    <cellStyle name="Обычный 3 15 44 3 4 2" xfId="30956"/>
    <cellStyle name="Обычный 3 15 44 3 5" xfId="30957"/>
    <cellStyle name="Обычный 3 15 44 4" xfId="30958"/>
    <cellStyle name="Обычный 3 15 44 4 2" xfId="30959"/>
    <cellStyle name="Обычный 3 15 44 4 2 2" xfId="30960"/>
    <cellStyle name="Обычный 3 15 44 4 2 2 2" xfId="30961"/>
    <cellStyle name="Обычный 3 15 44 4 2 2 2 2" xfId="30962"/>
    <cellStyle name="Обычный 3 15 44 4 2 2 3" xfId="30963"/>
    <cellStyle name="Обычный 3 15 44 4 2 3" xfId="30964"/>
    <cellStyle name="Обычный 3 15 44 4 2 3 2" xfId="30965"/>
    <cellStyle name="Обычный 3 15 44 4 2 4" xfId="30966"/>
    <cellStyle name="Обычный 3 15 44 4 3" xfId="30967"/>
    <cellStyle name="Обычный 3 15 44 4 3 2" xfId="30968"/>
    <cellStyle name="Обычный 3 15 44 4 3 2 2" xfId="30969"/>
    <cellStyle name="Обычный 3 15 44 4 3 3" xfId="30970"/>
    <cellStyle name="Обычный 3 15 44 4 4" xfId="30971"/>
    <cellStyle name="Обычный 3 15 44 4 4 2" xfId="30972"/>
    <cellStyle name="Обычный 3 15 44 4 5" xfId="30973"/>
    <cellStyle name="Обычный 3 15 44 5" xfId="30974"/>
    <cellStyle name="Обычный 3 15 44 5 2" xfId="30975"/>
    <cellStyle name="Обычный 3 15 44 5 2 2" xfId="30976"/>
    <cellStyle name="Обычный 3 15 44 5 2 2 2" xfId="30977"/>
    <cellStyle name="Обычный 3 15 44 5 2 3" xfId="30978"/>
    <cellStyle name="Обычный 3 15 44 5 3" xfId="30979"/>
    <cellStyle name="Обычный 3 15 44 5 3 2" xfId="30980"/>
    <cellStyle name="Обычный 3 15 44 5 4" xfId="30981"/>
    <cellStyle name="Обычный 3 15 44 6" xfId="30982"/>
    <cellStyle name="Обычный 3 15 44 6 2" xfId="30983"/>
    <cellStyle name="Обычный 3 15 44 6 2 2" xfId="30984"/>
    <cellStyle name="Обычный 3 15 44 6 3" xfId="30985"/>
    <cellStyle name="Обычный 3 15 44 7" xfId="30986"/>
    <cellStyle name="Обычный 3 15 44 7 2" xfId="30987"/>
    <cellStyle name="Обычный 3 15 44 8" xfId="30988"/>
    <cellStyle name="Обычный 3 15 45" xfId="30989"/>
    <cellStyle name="Обычный 3 15 45 2" xfId="30990"/>
    <cellStyle name="Обычный 3 15 45 2 2" xfId="30991"/>
    <cellStyle name="Обычный 3 15 45 2 2 2" xfId="30992"/>
    <cellStyle name="Обычный 3 15 45 2 2 2 2" xfId="30993"/>
    <cellStyle name="Обычный 3 15 45 2 2 2 2 2" xfId="30994"/>
    <cellStyle name="Обычный 3 15 45 2 2 2 2 2 2" xfId="30995"/>
    <cellStyle name="Обычный 3 15 45 2 2 2 2 3" xfId="30996"/>
    <cellStyle name="Обычный 3 15 45 2 2 2 3" xfId="30997"/>
    <cellStyle name="Обычный 3 15 45 2 2 2 3 2" xfId="30998"/>
    <cellStyle name="Обычный 3 15 45 2 2 2 4" xfId="30999"/>
    <cellStyle name="Обычный 3 15 45 2 2 3" xfId="31000"/>
    <cellStyle name="Обычный 3 15 45 2 2 3 2" xfId="31001"/>
    <cellStyle name="Обычный 3 15 45 2 2 3 2 2" xfId="31002"/>
    <cellStyle name="Обычный 3 15 45 2 2 3 3" xfId="31003"/>
    <cellStyle name="Обычный 3 15 45 2 2 4" xfId="31004"/>
    <cellStyle name="Обычный 3 15 45 2 2 4 2" xfId="31005"/>
    <cellStyle name="Обычный 3 15 45 2 2 5" xfId="31006"/>
    <cellStyle name="Обычный 3 15 45 2 3" xfId="31007"/>
    <cellStyle name="Обычный 3 15 45 2 3 2" xfId="31008"/>
    <cellStyle name="Обычный 3 15 45 2 3 2 2" xfId="31009"/>
    <cellStyle name="Обычный 3 15 45 2 3 2 2 2" xfId="31010"/>
    <cellStyle name="Обычный 3 15 45 2 3 2 2 2 2" xfId="31011"/>
    <cellStyle name="Обычный 3 15 45 2 3 2 2 3" xfId="31012"/>
    <cellStyle name="Обычный 3 15 45 2 3 2 3" xfId="31013"/>
    <cellStyle name="Обычный 3 15 45 2 3 2 3 2" xfId="31014"/>
    <cellStyle name="Обычный 3 15 45 2 3 2 4" xfId="31015"/>
    <cellStyle name="Обычный 3 15 45 2 3 3" xfId="31016"/>
    <cellStyle name="Обычный 3 15 45 2 3 3 2" xfId="31017"/>
    <cellStyle name="Обычный 3 15 45 2 3 3 2 2" xfId="31018"/>
    <cellStyle name="Обычный 3 15 45 2 3 3 3" xfId="31019"/>
    <cellStyle name="Обычный 3 15 45 2 3 4" xfId="31020"/>
    <cellStyle name="Обычный 3 15 45 2 3 4 2" xfId="31021"/>
    <cellStyle name="Обычный 3 15 45 2 3 5" xfId="31022"/>
    <cellStyle name="Обычный 3 15 45 2 4" xfId="31023"/>
    <cellStyle name="Обычный 3 15 45 2 4 2" xfId="31024"/>
    <cellStyle name="Обычный 3 15 45 2 4 2 2" xfId="31025"/>
    <cellStyle name="Обычный 3 15 45 2 4 2 2 2" xfId="31026"/>
    <cellStyle name="Обычный 3 15 45 2 4 2 3" xfId="31027"/>
    <cellStyle name="Обычный 3 15 45 2 4 3" xfId="31028"/>
    <cellStyle name="Обычный 3 15 45 2 4 3 2" xfId="31029"/>
    <cellStyle name="Обычный 3 15 45 2 4 4" xfId="31030"/>
    <cellStyle name="Обычный 3 15 45 2 5" xfId="31031"/>
    <cellStyle name="Обычный 3 15 45 2 5 2" xfId="31032"/>
    <cellStyle name="Обычный 3 15 45 2 5 2 2" xfId="31033"/>
    <cellStyle name="Обычный 3 15 45 2 5 3" xfId="31034"/>
    <cellStyle name="Обычный 3 15 45 2 6" xfId="31035"/>
    <cellStyle name="Обычный 3 15 45 2 6 2" xfId="31036"/>
    <cellStyle name="Обычный 3 15 45 2 7" xfId="31037"/>
    <cellStyle name="Обычный 3 15 45 3" xfId="31038"/>
    <cellStyle name="Обычный 3 15 45 3 2" xfId="31039"/>
    <cellStyle name="Обычный 3 15 45 3 2 2" xfId="31040"/>
    <cellStyle name="Обычный 3 15 45 3 2 2 2" xfId="31041"/>
    <cellStyle name="Обычный 3 15 45 3 2 2 2 2" xfId="31042"/>
    <cellStyle name="Обычный 3 15 45 3 2 2 3" xfId="31043"/>
    <cellStyle name="Обычный 3 15 45 3 2 3" xfId="31044"/>
    <cellStyle name="Обычный 3 15 45 3 2 3 2" xfId="31045"/>
    <cellStyle name="Обычный 3 15 45 3 2 4" xfId="31046"/>
    <cellStyle name="Обычный 3 15 45 3 3" xfId="31047"/>
    <cellStyle name="Обычный 3 15 45 3 3 2" xfId="31048"/>
    <cellStyle name="Обычный 3 15 45 3 3 2 2" xfId="31049"/>
    <cellStyle name="Обычный 3 15 45 3 3 3" xfId="31050"/>
    <cellStyle name="Обычный 3 15 45 3 4" xfId="31051"/>
    <cellStyle name="Обычный 3 15 45 3 4 2" xfId="31052"/>
    <cellStyle name="Обычный 3 15 45 3 5" xfId="31053"/>
    <cellStyle name="Обычный 3 15 45 4" xfId="31054"/>
    <cellStyle name="Обычный 3 15 45 4 2" xfId="31055"/>
    <cellStyle name="Обычный 3 15 45 4 2 2" xfId="31056"/>
    <cellStyle name="Обычный 3 15 45 4 2 2 2" xfId="31057"/>
    <cellStyle name="Обычный 3 15 45 4 2 2 2 2" xfId="31058"/>
    <cellStyle name="Обычный 3 15 45 4 2 2 3" xfId="31059"/>
    <cellStyle name="Обычный 3 15 45 4 2 3" xfId="31060"/>
    <cellStyle name="Обычный 3 15 45 4 2 3 2" xfId="31061"/>
    <cellStyle name="Обычный 3 15 45 4 2 4" xfId="31062"/>
    <cellStyle name="Обычный 3 15 45 4 3" xfId="31063"/>
    <cellStyle name="Обычный 3 15 45 4 3 2" xfId="31064"/>
    <cellStyle name="Обычный 3 15 45 4 3 2 2" xfId="31065"/>
    <cellStyle name="Обычный 3 15 45 4 3 3" xfId="31066"/>
    <cellStyle name="Обычный 3 15 45 4 4" xfId="31067"/>
    <cellStyle name="Обычный 3 15 45 4 4 2" xfId="31068"/>
    <cellStyle name="Обычный 3 15 45 4 5" xfId="31069"/>
    <cellStyle name="Обычный 3 15 45 5" xfId="31070"/>
    <cellStyle name="Обычный 3 15 45 5 2" xfId="31071"/>
    <cellStyle name="Обычный 3 15 45 5 2 2" xfId="31072"/>
    <cellStyle name="Обычный 3 15 45 5 2 2 2" xfId="31073"/>
    <cellStyle name="Обычный 3 15 45 5 2 3" xfId="31074"/>
    <cellStyle name="Обычный 3 15 45 5 3" xfId="31075"/>
    <cellStyle name="Обычный 3 15 45 5 3 2" xfId="31076"/>
    <cellStyle name="Обычный 3 15 45 5 4" xfId="31077"/>
    <cellStyle name="Обычный 3 15 45 6" xfId="31078"/>
    <cellStyle name="Обычный 3 15 45 6 2" xfId="31079"/>
    <cellStyle name="Обычный 3 15 45 6 2 2" xfId="31080"/>
    <cellStyle name="Обычный 3 15 45 6 3" xfId="31081"/>
    <cellStyle name="Обычный 3 15 45 7" xfId="31082"/>
    <cellStyle name="Обычный 3 15 45 7 2" xfId="31083"/>
    <cellStyle name="Обычный 3 15 45 8" xfId="31084"/>
    <cellStyle name="Обычный 3 15 46" xfId="31085"/>
    <cellStyle name="Обычный 3 15 46 2" xfId="31086"/>
    <cellStyle name="Обычный 3 15 46 2 2" xfId="31087"/>
    <cellStyle name="Обычный 3 15 46 2 2 2" xfId="31088"/>
    <cellStyle name="Обычный 3 15 46 2 2 2 2" xfId="31089"/>
    <cellStyle name="Обычный 3 15 46 2 2 2 2 2" xfId="31090"/>
    <cellStyle name="Обычный 3 15 46 2 2 2 2 2 2" xfId="31091"/>
    <cellStyle name="Обычный 3 15 46 2 2 2 2 3" xfId="31092"/>
    <cellStyle name="Обычный 3 15 46 2 2 2 3" xfId="31093"/>
    <cellStyle name="Обычный 3 15 46 2 2 2 3 2" xfId="31094"/>
    <cellStyle name="Обычный 3 15 46 2 2 2 4" xfId="31095"/>
    <cellStyle name="Обычный 3 15 46 2 2 3" xfId="31096"/>
    <cellStyle name="Обычный 3 15 46 2 2 3 2" xfId="31097"/>
    <cellStyle name="Обычный 3 15 46 2 2 3 2 2" xfId="31098"/>
    <cellStyle name="Обычный 3 15 46 2 2 3 3" xfId="31099"/>
    <cellStyle name="Обычный 3 15 46 2 2 4" xfId="31100"/>
    <cellStyle name="Обычный 3 15 46 2 2 4 2" xfId="31101"/>
    <cellStyle name="Обычный 3 15 46 2 2 5" xfId="31102"/>
    <cellStyle name="Обычный 3 15 46 2 3" xfId="31103"/>
    <cellStyle name="Обычный 3 15 46 2 3 2" xfId="31104"/>
    <cellStyle name="Обычный 3 15 46 2 3 2 2" xfId="31105"/>
    <cellStyle name="Обычный 3 15 46 2 3 2 2 2" xfId="31106"/>
    <cellStyle name="Обычный 3 15 46 2 3 2 2 2 2" xfId="31107"/>
    <cellStyle name="Обычный 3 15 46 2 3 2 2 3" xfId="31108"/>
    <cellStyle name="Обычный 3 15 46 2 3 2 3" xfId="31109"/>
    <cellStyle name="Обычный 3 15 46 2 3 2 3 2" xfId="31110"/>
    <cellStyle name="Обычный 3 15 46 2 3 2 4" xfId="31111"/>
    <cellStyle name="Обычный 3 15 46 2 3 3" xfId="31112"/>
    <cellStyle name="Обычный 3 15 46 2 3 3 2" xfId="31113"/>
    <cellStyle name="Обычный 3 15 46 2 3 3 2 2" xfId="31114"/>
    <cellStyle name="Обычный 3 15 46 2 3 3 3" xfId="31115"/>
    <cellStyle name="Обычный 3 15 46 2 3 4" xfId="31116"/>
    <cellStyle name="Обычный 3 15 46 2 3 4 2" xfId="31117"/>
    <cellStyle name="Обычный 3 15 46 2 3 5" xfId="31118"/>
    <cellStyle name="Обычный 3 15 46 2 4" xfId="31119"/>
    <cellStyle name="Обычный 3 15 46 2 4 2" xfId="31120"/>
    <cellStyle name="Обычный 3 15 46 2 4 2 2" xfId="31121"/>
    <cellStyle name="Обычный 3 15 46 2 4 2 2 2" xfId="31122"/>
    <cellStyle name="Обычный 3 15 46 2 4 2 3" xfId="31123"/>
    <cellStyle name="Обычный 3 15 46 2 4 3" xfId="31124"/>
    <cellStyle name="Обычный 3 15 46 2 4 3 2" xfId="31125"/>
    <cellStyle name="Обычный 3 15 46 2 4 4" xfId="31126"/>
    <cellStyle name="Обычный 3 15 46 2 5" xfId="31127"/>
    <cellStyle name="Обычный 3 15 46 2 5 2" xfId="31128"/>
    <cellStyle name="Обычный 3 15 46 2 5 2 2" xfId="31129"/>
    <cellStyle name="Обычный 3 15 46 2 5 3" xfId="31130"/>
    <cellStyle name="Обычный 3 15 46 2 6" xfId="31131"/>
    <cellStyle name="Обычный 3 15 46 2 6 2" xfId="31132"/>
    <cellStyle name="Обычный 3 15 46 2 7" xfId="31133"/>
    <cellStyle name="Обычный 3 15 46 3" xfId="31134"/>
    <cellStyle name="Обычный 3 15 46 3 2" xfId="31135"/>
    <cellStyle name="Обычный 3 15 46 3 2 2" xfId="31136"/>
    <cellStyle name="Обычный 3 15 46 3 2 2 2" xfId="31137"/>
    <cellStyle name="Обычный 3 15 46 3 2 2 2 2" xfId="31138"/>
    <cellStyle name="Обычный 3 15 46 3 2 2 3" xfId="31139"/>
    <cellStyle name="Обычный 3 15 46 3 2 3" xfId="31140"/>
    <cellStyle name="Обычный 3 15 46 3 2 3 2" xfId="31141"/>
    <cellStyle name="Обычный 3 15 46 3 2 4" xfId="31142"/>
    <cellStyle name="Обычный 3 15 46 3 3" xfId="31143"/>
    <cellStyle name="Обычный 3 15 46 3 3 2" xfId="31144"/>
    <cellStyle name="Обычный 3 15 46 3 3 2 2" xfId="31145"/>
    <cellStyle name="Обычный 3 15 46 3 3 3" xfId="31146"/>
    <cellStyle name="Обычный 3 15 46 3 4" xfId="31147"/>
    <cellStyle name="Обычный 3 15 46 3 4 2" xfId="31148"/>
    <cellStyle name="Обычный 3 15 46 3 5" xfId="31149"/>
    <cellStyle name="Обычный 3 15 46 4" xfId="31150"/>
    <cellStyle name="Обычный 3 15 46 4 2" xfId="31151"/>
    <cellStyle name="Обычный 3 15 46 4 2 2" xfId="31152"/>
    <cellStyle name="Обычный 3 15 46 4 2 2 2" xfId="31153"/>
    <cellStyle name="Обычный 3 15 46 4 2 2 2 2" xfId="31154"/>
    <cellStyle name="Обычный 3 15 46 4 2 2 3" xfId="31155"/>
    <cellStyle name="Обычный 3 15 46 4 2 3" xfId="31156"/>
    <cellStyle name="Обычный 3 15 46 4 2 3 2" xfId="31157"/>
    <cellStyle name="Обычный 3 15 46 4 2 4" xfId="31158"/>
    <cellStyle name="Обычный 3 15 46 4 3" xfId="31159"/>
    <cellStyle name="Обычный 3 15 46 4 3 2" xfId="31160"/>
    <cellStyle name="Обычный 3 15 46 4 3 2 2" xfId="31161"/>
    <cellStyle name="Обычный 3 15 46 4 3 3" xfId="31162"/>
    <cellStyle name="Обычный 3 15 46 4 4" xfId="31163"/>
    <cellStyle name="Обычный 3 15 46 4 4 2" xfId="31164"/>
    <cellStyle name="Обычный 3 15 46 4 5" xfId="31165"/>
    <cellStyle name="Обычный 3 15 46 5" xfId="31166"/>
    <cellStyle name="Обычный 3 15 46 5 2" xfId="31167"/>
    <cellStyle name="Обычный 3 15 46 5 2 2" xfId="31168"/>
    <cellStyle name="Обычный 3 15 46 5 2 2 2" xfId="31169"/>
    <cellStyle name="Обычный 3 15 46 5 2 3" xfId="31170"/>
    <cellStyle name="Обычный 3 15 46 5 3" xfId="31171"/>
    <cellStyle name="Обычный 3 15 46 5 3 2" xfId="31172"/>
    <cellStyle name="Обычный 3 15 46 5 4" xfId="31173"/>
    <cellStyle name="Обычный 3 15 46 6" xfId="31174"/>
    <cellStyle name="Обычный 3 15 46 6 2" xfId="31175"/>
    <cellStyle name="Обычный 3 15 46 6 2 2" xfId="31176"/>
    <cellStyle name="Обычный 3 15 46 6 3" xfId="31177"/>
    <cellStyle name="Обычный 3 15 46 7" xfId="31178"/>
    <cellStyle name="Обычный 3 15 46 7 2" xfId="31179"/>
    <cellStyle name="Обычный 3 15 46 8" xfId="31180"/>
    <cellStyle name="Обычный 3 15 47" xfId="31181"/>
    <cellStyle name="Обычный 3 15 47 2" xfId="31182"/>
    <cellStyle name="Обычный 3 15 47 2 2" xfId="31183"/>
    <cellStyle name="Обычный 3 15 47 2 2 2" xfId="31184"/>
    <cellStyle name="Обычный 3 15 47 2 2 2 2" xfId="31185"/>
    <cellStyle name="Обычный 3 15 47 2 2 2 2 2" xfId="31186"/>
    <cellStyle name="Обычный 3 15 47 2 2 2 2 2 2" xfId="31187"/>
    <cellStyle name="Обычный 3 15 47 2 2 2 2 3" xfId="31188"/>
    <cellStyle name="Обычный 3 15 47 2 2 2 3" xfId="31189"/>
    <cellStyle name="Обычный 3 15 47 2 2 2 3 2" xfId="31190"/>
    <cellStyle name="Обычный 3 15 47 2 2 2 4" xfId="31191"/>
    <cellStyle name="Обычный 3 15 47 2 2 3" xfId="31192"/>
    <cellStyle name="Обычный 3 15 47 2 2 3 2" xfId="31193"/>
    <cellStyle name="Обычный 3 15 47 2 2 3 2 2" xfId="31194"/>
    <cellStyle name="Обычный 3 15 47 2 2 3 3" xfId="31195"/>
    <cellStyle name="Обычный 3 15 47 2 2 4" xfId="31196"/>
    <cellStyle name="Обычный 3 15 47 2 2 4 2" xfId="31197"/>
    <cellStyle name="Обычный 3 15 47 2 2 5" xfId="31198"/>
    <cellStyle name="Обычный 3 15 47 2 3" xfId="31199"/>
    <cellStyle name="Обычный 3 15 47 2 3 2" xfId="31200"/>
    <cellStyle name="Обычный 3 15 47 2 3 2 2" xfId="31201"/>
    <cellStyle name="Обычный 3 15 47 2 3 2 2 2" xfId="31202"/>
    <cellStyle name="Обычный 3 15 47 2 3 2 2 2 2" xfId="31203"/>
    <cellStyle name="Обычный 3 15 47 2 3 2 2 3" xfId="31204"/>
    <cellStyle name="Обычный 3 15 47 2 3 2 3" xfId="31205"/>
    <cellStyle name="Обычный 3 15 47 2 3 2 3 2" xfId="31206"/>
    <cellStyle name="Обычный 3 15 47 2 3 2 4" xfId="31207"/>
    <cellStyle name="Обычный 3 15 47 2 3 3" xfId="31208"/>
    <cellStyle name="Обычный 3 15 47 2 3 3 2" xfId="31209"/>
    <cellStyle name="Обычный 3 15 47 2 3 3 2 2" xfId="31210"/>
    <cellStyle name="Обычный 3 15 47 2 3 3 3" xfId="31211"/>
    <cellStyle name="Обычный 3 15 47 2 3 4" xfId="31212"/>
    <cellStyle name="Обычный 3 15 47 2 3 4 2" xfId="31213"/>
    <cellStyle name="Обычный 3 15 47 2 3 5" xfId="31214"/>
    <cellStyle name="Обычный 3 15 47 2 4" xfId="31215"/>
    <cellStyle name="Обычный 3 15 47 2 4 2" xfId="31216"/>
    <cellStyle name="Обычный 3 15 47 2 4 2 2" xfId="31217"/>
    <cellStyle name="Обычный 3 15 47 2 4 2 2 2" xfId="31218"/>
    <cellStyle name="Обычный 3 15 47 2 4 2 3" xfId="31219"/>
    <cellStyle name="Обычный 3 15 47 2 4 3" xfId="31220"/>
    <cellStyle name="Обычный 3 15 47 2 4 3 2" xfId="31221"/>
    <cellStyle name="Обычный 3 15 47 2 4 4" xfId="31222"/>
    <cellStyle name="Обычный 3 15 47 2 5" xfId="31223"/>
    <cellStyle name="Обычный 3 15 47 2 5 2" xfId="31224"/>
    <cellStyle name="Обычный 3 15 47 2 5 2 2" xfId="31225"/>
    <cellStyle name="Обычный 3 15 47 2 5 3" xfId="31226"/>
    <cellStyle name="Обычный 3 15 47 2 6" xfId="31227"/>
    <cellStyle name="Обычный 3 15 47 2 6 2" xfId="31228"/>
    <cellStyle name="Обычный 3 15 47 2 7" xfId="31229"/>
    <cellStyle name="Обычный 3 15 47 3" xfId="31230"/>
    <cellStyle name="Обычный 3 15 47 3 2" xfId="31231"/>
    <cellStyle name="Обычный 3 15 47 3 2 2" xfId="31232"/>
    <cellStyle name="Обычный 3 15 47 3 2 2 2" xfId="31233"/>
    <cellStyle name="Обычный 3 15 47 3 2 2 2 2" xfId="31234"/>
    <cellStyle name="Обычный 3 15 47 3 2 2 3" xfId="31235"/>
    <cellStyle name="Обычный 3 15 47 3 2 3" xfId="31236"/>
    <cellStyle name="Обычный 3 15 47 3 2 3 2" xfId="31237"/>
    <cellStyle name="Обычный 3 15 47 3 2 4" xfId="31238"/>
    <cellStyle name="Обычный 3 15 47 3 3" xfId="31239"/>
    <cellStyle name="Обычный 3 15 47 3 3 2" xfId="31240"/>
    <cellStyle name="Обычный 3 15 47 3 3 2 2" xfId="31241"/>
    <cellStyle name="Обычный 3 15 47 3 3 3" xfId="31242"/>
    <cellStyle name="Обычный 3 15 47 3 4" xfId="31243"/>
    <cellStyle name="Обычный 3 15 47 3 4 2" xfId="31244"/>
    <cellStyle name="Обычный 3 15 47 3 5" xfId="31245"/>
    <cellStyle name="Обычный 3 15 47 4" xfId="31246"/>
    <cellStyle name="Обычный 3 15 47 4 2" xfId="31247"/>
    <cellStyle name="Обычный 3 15 47 4 2 2" xfId="31248"/>
    <cellStyle name="Обычный 3 15 47 4 2 2 2" xfId="31249"/>
    <cellStyle name="Обычный 3 15 47 4 2 2 2 2" xfId="31250"/>
    <cellStyle name="Обычный 3 15 47 4 2 2 3" xfId="31251"/>
    <cellStyle name="Обычный 3 15 47 4 2 3" xfId="31252"/>
    <cellStyle name="Обычный 3 15 47 4 2 3 2" xfId="31253"/>
    <cellStyle name="Обычный 3 15 47 4 2 4" xfId="31254"/>
    <cellStyle name="Обычный 3 15 47 4 3" xfId="31255"/>
    <cellStyle name="Обычный 3 15 47 4 3 2" xfId="31256"/>
    <cellStyle name="Обычный 3 15 47 4 3 2 2" xfId="31257"/>
    <cellStyle name="Обычный 3 15 47 4 3 3" xfId="31258"/>
    <cellStyle name="Обычный 3 15 47 4 4" xfId="31259"/>
    <cellStyle name="Обычный 3 15 47 4 4 2" xfId="31260"/>
    <cellStyle name="Обычный 3 15 47 4 5" xfId="31261"/>
    <cellStyle name="Обычный 3 15 47 5" xfId="31262"/>
    <cellStyle name="Обычный 3 15 47 5 2" xfId="31263"/>
    <cellStyle name="Обычный 3 15 47 5 2 2" xfId="31264"/>
    <cellStyle name="Обычный 3 15 47 5 2 2 2" xfId="31265"/>
    <cellStyle name="Обычный 3 15 47 5 2 3" xfId="31266"/>
    <cellStyle name="Обычный 3 15 47 5 3" xfId="31267"/>
    <cellStyle name="Обычный 3 15 47 5 3 2" xfId="31268"/>
    <cellStyle name="Обычный 3 15 47 5 4" xfId="31269"/>
    <cellStyle name="Обычный 3 15 47 6" xfId="31270"/>
    <cellStyle name="Обычный 3 15 47 6 2" xfId="31271"/>
    <cellStyle name="Обычный 3 15 47 6 2 2" xfId="31272"/>
    <cellStyle name="Обычный 3 15 47 6 3" xfId="31273"/>
    <cellStyle name="Обычный 3 15 47 7" xfId="31274"/>
    <cellStyle name="Обычный 3 15 47 7 2" xfId="31275"/>
    <cellStyle name="Обычный 3 15 47 8" xfId="31276"/>
    <cellStyle name="Обычный 3 15 48" xfId="31277"/>
    <cellStyle name="Обычный 3 15 48 2" xfId="31278"/>
    <cellStyle name="Обычный 3 15 48 2 2" xfId="31279"/>
    <cellStyle name="Обычный 3 15 48 2 2 2" xfId="31280"/>
    <cellStyle name="Обычный 3 15 48 2 2 2 2" xfId="31281"/>
    <cellStyle name="Обычный 3 15 48 2 2 2 2 2" xfId="31282"/>
    <cellStyle name="Обычный 3 15 48 2 2 2 3" xfId="31283"/>
    <cellStyle name="Обычный 3 15 48 2 2 3" xfId="31284"/>
    <cellStyle name="Обычный 3 15 48 2 2 3 2" xfId="31285"/>
    <cellStyle name="Обычный 3 15 48 2 2 4" xfId="31286"/>
    <cellStyle name="Обычный 3 15 48 2 3" xfId="31287"/>
    <cellStyle name="Обычный 3 15 48 2 3 2" xfId="31288"/>
    <cellStyle name="Обычный 3 15 48 2 3 2 2" xfId="31289"/>
    <cellStyle name="Обычный 3 15 48 2 3 3" xfId="31290"/>
    <cellStyle name="Обычный 3 15 48 2 4" xfId="31291"/>
    <cellStyle name="Обычный 3 15 48 2 4 2" xfId="31292"/>
    <cellStyle name="Обычный 3 15 48 2 5" xfId="31293"/>
    <cellStyle name="Обычный 3 15 48 3" xfId="31294"/>
    <cellStyle name="Обычный 3 15 48 3 2" xfId="31295"/>
    <cellStyle name="Обычный 3 15 48 3 2 2" xfId="31296"/>
    <cellStyle name="Обычный 3 15 48 3 2 2 2" xfId="31297"/>
    <cellStyle name="Обычный 3 15 48 3 2 2 2 2" xfId="31298"/>
    <cellStyle name="Обычный 3 15 48 3 2 2 3" xfId="31299"/>
    <cellStyle name="Обычный 3 15 48 3 2 3" xfId="31300"/>
    <cellStyle name="Обычный 3 15 48 3 2 3 2" xfId="31301"/>
    <cellStyle name="Обычный 3 15 48 3 2 4" xfId="31302"/>
    <cellStyle name="Обычный 3 15 48 3 3" xfId="31303"/>
    <cellStyle name="Обычный 3 15 48 3 3 2" xfId="31304"/>
    <cellStyle name="Обычный 3 15 48 3 3 2 2" xfId="31305"/>
    <cellStyle name="Обычный 3 15 48 3 3 3" xfId="31306"/>
    <cellStyle name="Обычный 3 15 48 3 4" xfId="31307"/>
    <cellStyle name="Обычный 3 15 48 3 4 2" xfId="31308"/>
    <cellStyle name="Обычный 3 15 48 3 5" xfId="31309"/>
    <cellStyle name="Обычный 3 15 48 4" xfId="31310"/>
    <cellStyle name="Обычный 3 15 48 4 2" xfId="31311"/>
    <cellStyle name="Обычный 3 15 48 4 2 2" xfId="31312"/>
    <cellStyle name="Обычный 3 15 48 4 2 2 2" xfId="31313"/>
    <cellStyle name="Обычный 3 15 48 4 2 3" xfId="31314"/>
    <cellStyle name="Обычный 3 15 48 4 3" xfId="31315"/>
    <cellStyle name="Обычный 3 15 48 4 3 2" xfId="31316"/>
    <cellStyle name="Обычный 3 15 48 4 4" xfId="31317"/>
    <cellStyle name="Обычный 3 15 48 5" xfId="31318"/>
    <cellStyle name="Обычный 3 15 48 5 2" xfId="31319"/>
    <cellStyle name="Обычный 3 15 48 5 2 2" xfId="31320"/>
    <cellStyle name="Обычный 3 15 48 5 3" xfId="31321"/>
    <cellStyle name="Обычный 3 15 48 6" xfId="31322"/>
    <cellStyle name="Обычный 3 15 48 6 2" xfId="31323"/>
    <cellStyle name="Обычный 3 15 48 7" xfId="31324"/>
    <cellStyle name="Обычный 3 15 49" xfId="31325"/>
    <cellStyle name="Обычный 3 15 49 2" xfId="31326"/>
    <cellStyle name="Обычный 3 15 49 2 2" xfId="31327"/>
    <cellStyle name="Обычный 3 15 49 2 2 2" xfId="31328"/>
    <cellStyle name="Обычный 3 15 49 2 2 2 2" xfId="31329"/>
    <cellStyle name="Обычный 3 15 49 2 2 3" xfId="31330"/>
    <cellStyle name="Обычный 3 15 49 2 3" xfId="31331"/>
    <cellStyle name="Обычный 3 15 49 2 3 2" xfId="31332"/>
    <cellStyle name="Обычный 3 15 49 2 4" xfId="31333"/>
    <cellStyle name="Обычный 3 15 49 3" xfId="31334"/>
    <cellStyle name="Обычный 3 15 49 3 2" xfId="31335"/>
    <cellStyle name="Обычный 3 15 49 3 2 2" xfId="31336"/>
    <cellStyle name="Обычный 3 15 49 3 3" xfId="31337"/>
    <cellStyle name="Обычный 3 15 49 4" xfId="31338"/>
    <cellStyle name="Обычный 3 15 49 4 2" xfId="31339"/>
    <cellStyle name="Обычный 3 15 49 5" xfId="31340"/>
    <cellStyle name="Обычный 3 15 5" xfId="31341"/>
    <cellStyle name="Обычный 3 15 5 2" xfId="31342"/>
    <cellStyle name="Обычный 3 15 5 2 2" xfId="31343"/>
    <cellStyle name="Обычный 3 15 5 2 2 2" xfId="31344"/>
    <cellStyle name="Обычный 3 15 5 2 2 2 2" xfId="31345"/>
    <cellStyle name="Обычный 3 15 5 2 2 2 2 2" xfId="31346"/>
    <cellStyle name="Обычный 3 15 5 2 2 2 2 2 2" xfId="31347"/>
    <cellStyle name="Обычный 3 15 5 2 2 2 2 3" xfId="31348"/>
    <cellStyle name="Обычный 3 15 5 2 2 2 3" xfId="31349"/>
    <cellStyle name="Обычный 3 15 5 2 2 2 3 2" xfId="31350"/>
    <cellStyle name="Обычный 3 15 5 2 2 2 4" xfId="31351"/>
    <cellStyle name="Обычный 3 15 5 2 2 3" xfId="31352"/>
    <cellStyle name="Обычный 3 15 5 2 2 3 2" xfId="31353"/>
    <cellStyle name="Обычный 3 15 5 2 2 3 2 2" xfId="31354"/>
    <cellStyle name="Обычный 3 15 5 2 2 3 3" xfId="31355"/>
    <cellStyle name="Обычный 3 15 5 2 2 4" xfId="31356"/>
    <cellStyle name="Обычный 3 15 5 2 2 4 2" xfId="31357"/>
    <cellStyle name="Обычный 3 15 5 2 2 5" xfId="31358"/>
    <cellStyle name="Обычный 3 15 5 2 3" xfId="31359"/>
    <cellStyle name="Обычный 3 15 5 2 3 2" xfId="31360"/>
    <cellStyle name="Обычный 3 15 5 2 3 2 2" xfId="31361"/>
    <cellStyle name="Обычный 3 15 5 2 3 2 2 2" xfId="31362"/>
    <cellStyle name="Обычный 3 15 5 2 3 2 2 2 2" xfId="31363"/>
    <cellStyle name="Обычный 3 15 5 2 3 2 2 3" xfId="31364"/>
    <cellStyle name="Обычный 3 15 5 2 3 2 3" xfId="31365"/>
    <cellStyle name="Обычный 3 15 5 2 3 2 3 2" xfId="31366"/>
    <cellStyle name="Обычный 3 15 5 2 3 2 4" xfId="31367"/>
    <cellStyle name="Обычный 3 15 5 2 3 3" xfId="31368"/>
    <cellStyle name="Обычный 3 15 5 2 3 3 2" xfId="31369"/>
    <cellStyle name="Обычный 3 15 5 2 3 3 2 2" xfId="31370"/>
    <cellStyle name="Обычный 3 15 5 2 3 3 3" xfId="31371"/>
    <cellStyle name="Обычный 3 15 5 2 3 4" xfId="31372"/>
    <cellStyle name="Обычный 3 15 5 2 3 4 2" xfId="31373"/>
    <cellStyle name="Обычный 3 15 5 2 3 5" xfId="31374"/>
    <cellStyle name="Обычный 3 15 5 2 4" xfId="31375"/>
    <cellStyle name="Обычный 3 15 5 2 4 2" xfId="31376"/>
    <cellStyle name="Обычный 3 15 5 2 4 2 2" xfId="31377"/>
    <cellStyle name="Обычный 3 15 5 2 4 2 2 2" xfId="31378"/>
    <cellStyle name="Обычный 3 15 5 2 4 2 3" xfId="31379"/>
    <cellStyle name="Обычный 3 15 5 2 4 3" xfId="31380"/>
    <cellStyle name="Обычный 3 15 5 2 4 3 2" xfId="31381"/>
    <cellStyle name="Обычный 3 15 5 2 4 4" xfId="31382"/>
    <cellStyle name="Обычный 3 15 5 2 5" xfId="31383"/>
    <cellStyle name="Обычный 3 15 5 2 5 2" xfId="31384"/>
    <cellStyle name="Обычный 3 15 5 2 5 2 2" xfId="31385"/>
    <cellStyle name="Обычный 3 15 5 2 5 3" xfId="31386"/>
    <cellStyle name="Обычный 3 15 5 2 6" xfId="31387"/>
    <cellStyle name="Обычный 3 15 5 2 6 2" xfId="31388"/>
    <cellStyle name="Обычный 3 15 5 2 7" xfId="31389"/>
    <cellStyle name="Обычный 3 15 5 3" xfId="31390"/>
    <cellStyle name="Обычный 3 15 5 3 2" xfId="31391"/>
    <cellStyle name="Обычный 3 15 5 3 2 2" xfId="31392"/>
    <cellStyle name="Обычный 3 15 5 3 2 2 2" xfId="31393"/>
    <cellStyle name="Обычный 3 15 5 3 2 2 2 2" xfId="31394"/>
    <cellStyle name="Обычный 3 15 5 3 2 2 3" xfId="31395"/>
    <cellStyle name="Обычный 3 15 5 3 2 3" xfId="31396"/>
    <cellStyle name="Обычный 3 15 5 3 2 3 2" xfId="31397"/>
    <cellStyle name="Обычный 3 15 5 3 2 4" xfId="31398"/>
    <cellStyle name="Обычный 3 15 5 3 3" xfId="31399"/>
    <cellStyle name="Обычный 3 15 5 3 3 2" xfId="31400"/>
    <cellStyle name="Обычный 3 15 5 3 3 2 2" xfId="31401"/>
    <cellStyle name="Обычный 3 15 5 3 3 3" xfId="31402"/>
    <cellStyle name="Обычный 3 15 5 3 4" xfId="31403"/>
    <cellStyle name="Обычный 3 15 5 3 4 2" xfId="31404"/>
    <cellStyle name="Обычный 3 15 5 3 5" xfId="31405"/>
    <cellStyle name="Обычный 3 15 5 4" xfId="31406"/>
    <cellStyle name="Обычный 3 15 5 4 2" xfId="31407"/>
    <cellStyle name="Обычный 3 15 5 4 2 2" xfId="31408"/>
    <cellStyle name="Обычный 3 15 5 4 2 2 2" xfId="31409"/>
    <cellStyle name="Обычный 3 15 5 4 2 2 2 2" xfId="31410"/>
    <cellStyle name="Обычный 3 15 5 4 2 2 3" xfId="31411"/>
    <cellStyle name="Обычный 3 15 5 4 2 3" xfId="31412"/>
    <cellStyle name="Обычный 3 15 5 4 2 3 2" xfId="31413"/>
    <cellStyle name="Обычный 3 15 5 4 2 4" xfId="31414"/>
    <cellStyle name="Обычный 3 15 5 4 3" xfId="31415"/>
    <cellStyle name="Обычный 3 15 5 4 3 2" xfId="31416"/>
    <cellStyle name="Обычный 3 15 5 4 3 2 2" xfId="31417"/>
    <cellStyle name="Обычный 3 15 5 4 3 3" xfId="31418"/>
    <cellStyle name="Обычный 3 15 5 4 4" xfId="31419"/>
    <cellStyle name="Обычный 3 15 5 4 4 2" xfId="31420"/>
    <cellStyle name="Обычный 3 15 5 4 5" xfId="31421"/>
    <cellStyle name="Обычный 3 15 5 5" xfId="31422"/>
    <cellStyle name="Обычный 3 15 5 5 2" xfId="31423"/>
    <cellStyle name="Обычный 3 15 5 5 2 2" xfId="31424"/>
    <cellStyle name="Обычный 3 15 5 5 2 2 2" xfId="31425"/>
    <cellStyle name="Обычный 3 15 5 5 2 3" xfId="31426"/>
    <cellStyle name="Обычный 3 15 5 5 3" xfId="31427"/>
    <cellStyle name="Обычный 3 15 5 5 3 2" xfId="31428"/>
    <cellStyle name="Обычный 3 15 5 5 4" xfId="31429"/>
    <cellStyle name="Обычный 3 15 5 6" xfId="31430"/>
    <cellStyle name="Обычный 3 15 5 6 2" xfId="31431"/>
    <cellStyle name="Обычный 3 15 5 6 2 2" xfId="31432"/>
    <cellStyle name="Обычный 3 15 5 6 3" xfId="31433"/>
    <cellStyle name="Обычный 3 15 5 7" xfId="31434"/>
    <cellStyle name="Обычный 3 15 5 7 2" xfId="31435"/>
    <cellStyle name="Обычный 3 15 5 8" xfId="31436"/>
    <cellStyle name="Обычный 3 15 50" xfId="31437"/>
    <cellStyle name="Обычный 3 15 50 2" xfId="31438"/>
    <cellStyle name="Обычный 3 15 50 2 2" xfId="31439"/>
    <cellStyle name="Обычный 3 15 50 2 2 2" xfId="31440"/>
    <cellStyle name="Обычный 3 15 50 2 2 2 2" xfId="31441"/>
    <cellStyle name="Обычный 3 15 50 2 2 3" xfId="31442"/>
    <cellStyle name="Обычный 3 15 50 2 3" xfId="31443"/>
    <cellStyle name="Обычный 3 15 50 2 3 2" xfId="31444"/>
    <cellStyle name="Обычный 3 15 50 2 4" xfId="31445"/>
    <cellStyle name="Обычный 3 15 50 3" xfId="31446"/>
    <cellStyle name="Обычный 3 15 50 3 2" xfId="31447"/>
    <cellStyle name="Обычный 3 15 50 3 2 2" xfId="31448"/>
    <cellStyle name="Обычный 3 15 50 3 3" xfId="31449"/>
    <cellStyle name="Обычный 3 15 50 4" xfId="31450"/>
    <cellStyle name="Обычный 3 15 50 4 2" xfId="31451"/>
    <cellStyle name="Обычный 3 15 50 5" xfId="31452"/>
    <cellStyle name="Обычный 3 15 51" xfId="31453"/>
    <cellStyle name="Обычный 3 15 51 2" xfId="31454"/>
    <cellStyle name="Обычный 3 15 51 2 2" xfId="31455"/>
    <cellStyle name="Обычный 3 15 51 2 2 2" xfId="31456"/>
    <cellStyle name="Обычный 3 15 51 2 3" xfId="31457"/>
    <cellStyle name="Обычный 3 15 51 3" xfId="31458"/>
    <cellStyle name="Обычный 3 15 51 3 2" xfId="31459"/>
    <cellStyle name="Обычный 3 15 51 4" xfId="31460"/>
    <cellStyle name="Обычный 3 15 52" xfId="31461"/>
    <cellStyle name="Обычный 3 15 52 2" xfId="31462"/>
    <cellStyle name="Обычный 3 15 52 2 2" xfId="31463"/>
    <cellStyle name="Обычный 3 15 52 3" xfId="31464"/>
    <cellStyle name="Обычный 3 15 53" xfId="31465"/>
    <cellStyle name="Обычный 3 15 53 2" xfId="31466"/>
    <cellStyle name="Обычный 3 15 54" xfId="31467"/>
    <cellStyle name="Обычный 3 15 6" xfId="31468"/>
    <cellStyle name="Обычный 3 15 6 2" xfId="31469"/>
    <cellStyle name="Обычный 3 15 6 2 2" xfId="31470"/>
    <cellStyle name="Обычный 3 15 6 2 2 2" xfId="31471"/>
    <cellStyle name="Обычный 3 15 6 2 2 2 2" xfId="31472"/>
    <cellStyle name="Обычный 3 15 6 2 2 2 2 2" xfId="31473"/>
    <cellStyle name="Обычный 3 15 6 2 2 2 2 2 2" xfId="31474"/>
    <cellStyle name="Обычный 3 15 6 2 2 2 2 3" xfId="31475"/>
    <cellStyle name="Обычный 3 15 6 2 2 2 3" xfId="31476"/>
    <cellStyle name="Обычный 3 15 6 2 2 2 3 2" xfId="31477"/>
    <cellStyle name="Обычный 3 15 6 2 2 2 4" xfId="31478"/>
    <cellStyle name="Обычный 3 15 6 2 2 3" xfId="31479"/>
    <cellStyle name="Обычный 3 15 6 2 2 3 2" xfId="31480"/>
    <cellStyle name="Обычный 3 15 6 2 2 3 2 2" xfId="31481"/>
    <cellStyle name="Обычный 3 15 6 2 2 3 3" xfId="31482"/>
    <cellStyle name="Обычный 3 15 6 2 2 4" xfId="31483"/>
    <cellStyle name="Обычный 3 15 6 2 2 4 2" xfId="31484"/>
    <cellStyle name="Обычный 3 15 6 2 2 5" xfId="31485"/>
    <cellStyle name="Обычный 3 15 6 2 3" xfId="31486"/>
    <cellStyle name="Обычный 3 15 6 2 3 2" xfId="31487"/>
    <cellStyle name="Обычный 3 15 6 2 3 2 2" xfId="31488"/>
    <cellStyle name="Обычный 3 15 6 2 3 2 2 2" xfId="31489"/>
    <cellStyle name="Обычный 3 15 6 2 3 2 2 2 2" xfId="31490"/>
    <cellStyle name="Обычный 3 15 6 2 3 2 2 3" xfId="31491"/>
    <cellStyle name="Обычный 3 15 6 2 3 2 3" xfId="31492"/>
    <cellStyle name="Обычный 3 15 6 2 3 2 3 2" xfId="31493"/>
    <cellStyle name="Обычный 3 15 6 2 3 2 4" xfId="31494"/>
    <cellStyle name="Обычный 3 15 6 2 3 3" xfId="31495"/>
    <cellStyle name="Обычный 3 15 6 2 3 3 2" xfId="31496"/>
    <cellStyle name="Обычный 3 15 6 2 3 3 2 2" xfId="31497"/>
    <cellStyle name="Обычный 3 15 6 2 3 3 3" xfId="31498"/>
    <cellStyle name="Обычный 3 15 6 2 3 4" xfId="31499"/>
    <cellStyle name="Обычный 3 15 6 2 3 4 2" xfId="31500"/>
    <cellStyle name="Обычный 3 15 6 2 3 5" xfId="31501"/>
    <cellStyle name="Обычный 3 15 6 2 4" xfId="31502"/>
    <cellStyle name="Обычный 3 15 6 2 4 2" xfId="31503"/>
    <cellStyle name="Обычный 3 15 6 2 4 2 2" xfId="31504"/>
    <cellStyle name="Обычный 3 15 6 2 4 2 2 2" xfId="31505"/>
    <cellStyle name="Обычный 3 15 6 2 4 2 3" xfId="31506"/>
    <cellStyle name="Обычный 3 15 6 2 4 3" xfId="31507"/>
    <cellStyle name="Обычный 3 15 6 2 4 3 2" xfId="31508"/>
    <cellStyle name="Обычный 3 15 6 2 4 4" xfId="31509"/>
    <cellStyle name="Обычный 3 15 6 2 5" xfId="31510"/>
    <cellStyle name="Обычный 3 15 6 2 5 2" xfId="31511"/>
    <cellStyle name="Обычный 3 15 6 2 5 2 2" xfId="31512"/>
    <cellStyle name="Обычный 3 15 6 2 5 3" xfId="31513"/>
    <cellStyle name="Обычный 3 15 6 2 6" xfId="31514"/>
    <cellStyle name="Обычный 3 15 6 2 6 2" xfId="31515"/>
    <cellStyle name="Обычный 3 15 6 2 7" xfId="31516"/>
    <cellStyle name="Обычный 3 15 6 3" xfId="31517"/>
    <cellStyle name="Обычный 3 15 6 3 2" xfId="31518"/>
    <cellStyle name="Обычный 3 15 6 3 2 2" xfId="31519"/>
    <cellStyle name="Обычный 3 15 6 3 2 2 2" xfId="31520"/>
    <cellStyle name="Обычный 3 15 6 3 2 2 2 2" xfId="31521"/>
    <cellStyle name="Обычный 3 15 6 3 2 2 3" xfId="31522"/>
    <cellStyle name="Обычный 3 15 6 3 2 3" xfId="31523"/>
    <cellStyle name="Обычный 3 15 6 3 2 3 2" xfId="31524"/>
    <cellStyle name="Обычный 3 15 6 3 2 4" xfId="31525"/>
    <cellStyle name="Обычный 3 15 6 3 3" xfId="31526"/>
    <cellStyle name="Обычный 3 15 6 3 3 2" xfId="31527"/>
    <cellStyle name="Обычный 3 15 6 3 3 2 2" xfId="31528"/>
    <cellStyle name="Обычный 3 15 6 3 3 3" xfId="31529"/>
    <cellStyle name="Обычный 3 15 6 3 4" xfId="31530"/>
    <cellStyle name="Обычный 3 15 6 3 4 2" xfId="31531"/>
    <cellStyle name="Обычный 3 15 6 3 5" xfId="31532"/>
    <cellStyle name="Обычный 3 15 6 4" xfId="31533"/>
    <cellStyle name="Обычный 3 15 6 4 2" xfId="31534"/>
    <cellStyle name="Обычный 3 15 6 4 2 2" xfId="31535"/>
    <cellStyle name="Обычный 3 15 6 4 2 2 2" xfId="31536"/>
    <cellStyle name="Обычный 3 15 6 4 2 2 2 2" xfId="31537"/>
    <cellStyle name="Обычный 3 15 6 4 2 2 3" xfId="31538"/>
    <cellStyle name="Обычный 3 15 6 4 2 3" xfId="31539"/>
    <cellStyle name="Обычный 3 15 6 4 2 3 2" xfId="31540"/>
    <cellStyle name="Обычный 3 15 6 4 2 4" xfId="31541"/>
    <cellStyle name="Обычный 3 15 6 4 3" xfId="31542"/>
    <cellStyle name="Обычный 3 15 6 4 3 2" xfId="31543"/>
    <cellStyle name="Обычный 3 15 6 4 3 2 2" xfId="31544"/>
    <cellStyle name="Обычный 3 15 6 4 3 3" xfId="31545"/>
    <cellStyle name="Обычный 3 15 6 4 4" xfId="31546"/>
    <cellStyle name="Обычный 3 15 6 4 4 2" xfId="31547"/>
    <cellStyle name="Обычный 3 15 6 4 5" xfId="31548"/>
    <cellStyle name="Обычный 3 15 6 5" xfId="31549"/>
    <cellStyle name="Обычный 3 15 6 5 2" xfId="31550"/>
    <cellStyle name="Обычный 3 15 6 5 2 2" xfId="31551"/>
    <cellStyle name="Обычный 3 15 6 5 2 2 2" xfId="31552"/>
    <cellStyle name="Обычный 3 15 6 5 2 3" xfId="31553"/>
    <cellStyle name="Обычный 3 15 6 5 3" xfId="31554"/>
    <cellStyle name="Обычный 3 15 6 5 3 2" xfId="31555"/>
    <cellStyle name="Обычный 3 15 6 5 4" xfId="31556"/>
    <cellStyle name="Обычный 3 15 6 6" xfId="31557"/>
    <cellStyle name="Обычный 3 15 6 6 2" xfId="31558"/>
    <cellStyle name="Обычный 3 15 6 6 2 2" xfId="31559"/>
    <cellStyle name="Обычный 3 15 6 6 3" xfId="31560"/>
    <cellStyle name="Обычный 3 15 6 7" xfId="31561"/>
    <cellStyle name="Обычный 3 15 6 7 2" xfId="31562"/>
    <cellStyle name="Обычный 3 15 6 8" xfId="31563"/>
    <cellStyle name="Обычный 3 15 7" xfId="31564"/>
    <cellStyle name="Обычный 3 15 7 2" xfId="31565"/>
    <cellStyle name="Обычный 3 15 7 2 2" xfId="31566"/>
    <cellStyle name="Обычный 3 15 7 2 2 2" xfId="31567"/>
    <cellStyle name="Обычный 3 15 7 2 2 2 2" xfId="31568"/>
    <cellStyle name="Обычный 3 15 7 2 2 2 2 2" xfId="31569"/>
    <cellStyle name="Обычный 3 15 7 2 2 2 2 2 2" xfId="31570"/>
    <cellStyle name="Обычный 3 15 7 2 2 2 2 3" xfId="31571"/>
    <cellStyle name="Обычный 3 15 7 2 2 2 3" xfId="31572"/>
    <cellStyle name="Обычный 3 15 7 2 2 2 3 2" xfId="31573"/>
    <cellStyle name="Обычный 3 15 7 2 2 2 4" xfId="31574"/>
    <cellStyle name="Обычный 3 15 7 2 2 3" xfId="31575"/>
    <cellStyle name="Обычный 3 15 7 2 2 3 2" xfId="31576"/>
    <cellStyle name="Обычный 3 15 7 2 2 3 2 2" xfId="31577"/>
    <cellStyle name="Обычный 3 15 7 2 2 3 3" xfId="31578"/>
    <cellStyle name="Обычный 3 15 7 2 2 4" xfId="31579"/>
    <cellStyle name="Обычный 3 15 7 2 2 4 2" xfId="31580"/>
    <cellStyle name="Обычный 3 15 7 2 2 5" xfId="31581"/>
    <cellStyle name="Обычный 3 15 7 2 3" xfId="31582"/>
    <cellStyle name="Обычный 3 15 7 2 3 2" xfId="31583"/>
    <cellStyle name="Обычный 3 15 7 2 3 2 2" xfId="31584"/>
    <cellStyle name="Обычный 3 15 7 2 3 2 2 2" xfId="31585"/>
    <cellStyle name="Обычный 3 15 7 2 3 2 2 2 2" xfId="31586"/>
    <cellStyle name="Обычный 3 15 7 2 3 2 2 3" xfId="31587"/>
    <cellStyle name="Обычный 3 15 7 2 3 2 3" xfId="31588"/>
    <cellStyle name="Обычный 3 15 7 2 3 2 3 2" xfId="31589"/>
    <cellStyle name="Обычный 3 15 7 2 3 2 4" xfId="31590"/>
    <cellStyle name="Обычный 3 15 7 2 3 3" xfId="31591"/>
    <cellStyle name="Обычный 3 15 7 2 3 3 2" xfId="31592"/>
    <cellStyle name="Обычный 3 15 7 2 3 3 2 2" xfId="31593"/>
    <cellStyle name="Обычный 3 15 7 2 3 3 3" xfId="31594"/>
    <cellStyle name="Обычный 3 15 7 2 3 4" xfId="31595"/>
    <cellStyle name="Обычный 3 15 7 2 3 4 2" xfId="31596"/>
    <cellStyle name="Обычный 3 15 7 2 3 5" xfId="31597"/>
    <cellStyle name="Обычный 3 15 7 2 4" xfId="31598"/>
    <cellStyle name="Обычный 3 15 7 2 4 2" xfId="31599"/>
    <cellStyle name="Обычный 3 15 7 2 4 2 2" xfId="31600"/>
    <cellStyle name="Обычный 3 15 7 2 4 2 2 2" xfId="31601"/>
    <cellStyle name="Обычный 3 15 7 2 4 2 3" xfId="31602"/>
    <cellStyle name="Обычный 3 15 7 2 4 3" xfId="31603"/>
    <cellStyle name="Обычный 3 15 7 2 4 3 2" xfId="31604"/>
    <cellStyle name="Обычный 3 15 7 2 4 4" xfId="31605"/>
    <cellStyle name="Обычный 3 15 7 2 5" xfId="31606"/>
    <cellStyle name="Обычный 3 15 7 2 5 2" xfId="31607"/>
    <cellStyle name="Обычный 3 15 7 2 5 2 2" xfId="31608"/>
    <cellStyle name="Обычный 3 15 7 2 5 3" xfId="31609"/>
    <cellStyle name="Обычный 3 15 7 2 6" xfId="31610"/>
    <cellStyle name="Обычный 3 15 7 2 6 2" xfId="31611"/>
    <cellStyle name="Обычный 3 15 7 2 7" xfId="31612"/>
    <cellStyle name="Обычный 3 15 7 3" xfId="31613"/>
    <cellStyle name="Обычный 3 15 7 3 2" xfId="31614"/>
    <cellStyle name="Обычный 3 15 7 3 2 2" xfId="31615"/>
    <cellStyle name="Обычный 3 15 7 3 2 2 2" xfId="31616"/>
    <cellStyle name="Обычный 3 15 7 3 2 2 2 2" xfId="31617"/>
    <cellStyle name="Обычный 3 15 7 3 2 2 3" xfId="31618"/>
    <cellStyle name="Обычный 3 15 7 3 2 3" xfId="31619"/>
    <cellStyle name="Обычный 3 15 7 3 2 3 2" xfId="31620"/>
    <cellStyle name="Обычный 3 15 7 3 2 4" xfId="31621"/>
    <cellStyle name="Обычный 3 15 7 3 3" xfId="31622"/>
    <cellStyle name="Обычный 3 15 7 3 3 2" xfId="31623"/>
    <cellStyle name="Обычный 3 15 7 3 3 2 2" xfId="31624"/>
    <cellStyle name="Обычный 3 15 7 3 3 3" xfId="31625"/>
    <cellStyle name="Обычный 3 15 7 3 4" xfId="31626"/>
    <cellStyle name="Обычный 3 15 7 3 4 2" xfId="31627"/>
    <cellStyle name="Обычный 3 15 7 3 5" xfId="31628"/>
    <cellStyle name="Обычный 3 15 7 4" xfId="31629"/>
    <cellStyle name="Обычный 3 15 7 4 2" xfId="31630"/>
    <cellStyle name="Обычный 3 15 7 4 2 2" xfId="31631"/>
    <cellStyle name="Обычный 3 15 7 4 2 2 2" xfId="31632"/>
    <cellStyle name="Обычный 3 15 7 4 2 2 2 2" xfId="31633"/>
    <cellStyle name="Обычный 3 15 7 4 2 2 3" xfId="31634"/>
    <cellStyle name="Обычный 3 15 7 4 2 3" xfId="31635"/>
    <cellStyle name="Обычный 3 15 7 4 2 3 2" xfId="31636"/>
    <cellStyle name="Обычный 3 15 7 4 2 4" xfId="31637"/>
    <cellStyle name="Обычный 3 15 7 4 3" xfId="31638"/>
    <cellStyle name="Обычный 3 15 7 4 3 2" xfId="31639"/>
    <cellStyle name="Обычный 3 15 7 4 3 2 2" xfId="31640"/>
    <cellStyle name="Обычный 3 15 7 4 3 3" xfId="31641"/>
    <cellStyle name="Обычный 3 15 7 4 4" xfId="31642"/>
    <cellStyle name="Обычный 3 15 7 4 4 2" xfId="31643"/>
    <cellStyle name="Обычный 3 15 7 4 5" xfId="31644"/>
    <cellStyle name="Обычный 3 15 7 5" xfId="31645"/>
    <cellStyle name="Обычный 3 15 7 5 2" xfId="31646"/>
    <cellStyle name="Обычный 3 15 7 5 2 2" xfId="31647"/>
    <cellStyle name="Обычный 3 15 7 5 2 2 2" xfId="31648"/>
    <cellStyle name="Обычный 3 15 7 5 2 3" xfId="31649"/>
    <cellStyle name="Обычный 3 15 7 5 3" xfId="31650"/>
    <cellStyle name="Обычный 3 15 7 5 3 2" xfId="31651"/>
    <cellStyle name="Обычный 3 15 7 5 4" xfId="31652"/>
    <cellStyle name="Обычный 3 15 7 6" xfId="31653"/>
    <cellStyle name="Обычный 3 15 7 6 2" xfId="31654"/>
    <cellStyle name="Обычный 3 15 7 6 2 2" xfId="31655"/>
    <cellStyle name="Обычный 3 15 7 6 3" xfId="31656"/>
    <cellStyle name="Обычный 3 15 7 7" xfId="31657"/>
    <cellStyle name="Обычный 3 15 7 7 2" xfId="31658"/>
    <cellStyle name="Обычный 3 15 7 8" xfId="31659"/>
    <cellStyle name="Обычный 3 15 8" xfId="31660"/>
    <cellStyle name="Обычный 3 15 8 2" xfId="31661"/>
    <cellStyle name="Обычный 3 15 8 2 2" xfId="31662"/>
    <cellStyle name="Обычный 3 15 8 2 2 2" xfId="31663"/>
    <cellStyle name="Обычный 3 15 8 2 2 2 2" xfId="31664"/>
    <cellStyle name="Обычный 3 15 8 2 2 2 2 2" xfId="31665"/>
    <cellStyle name="Обычный 3 15 8 2 2 2 2 2 2" xfId="31666"/>
    <cellStyle name="Обычный 3 15 8 2 2 2 2 3" xfId="31667"/>
    <cellStyle name="Обычный 3 15 8 2 2 2 3" xfId="31668"/>
    <cellStyle name="Обычный 3 15 8 2 2 2 3 2" xfId="31669"/>
    <cellStyle name="Обычный 3 15 8 2 2 2 4" xfId="31670"/>
    <cellStyle name="Обычный 3 15 8 2 2 3" xfId="31671"/>
    <cellStyle name="Обычный 3 15 8 2 2 3 2" xfId="31672"/>
    <cellStyle name="Обычный 3 15 8 2 2 3 2 2" xfId="31673"/>
    <cellStyle name="Обычный 3 15 8 2 2 3 3" xfId="31674"/>
    <cellStyle name="Обычный 3 15 8 2 2 4" xfId="31675"/>
    <cellStyle name="Обычный 3 15 8 2 2 4 2" xfId="31676"/>
    <cellStyle name="Обычный 3 15 8 2 2 5" xfId="31677"/>
    <cellStyle name="Обычный 3 15 8 2 3" xfId="31678"/>
    <cellStyle name="Обычный 3 15 8 2 3 2" xfId="31679"/>
    <cellStyle name="Обычный 3 15 8 2 3 2 2" xfId="31680"/>
    <cellStyle name="Обычный 3 15 8 2 3 2 2 2" xfId="31681"/>
    <cellStyle name="Обычный 3 15 8 2 3 2 2 2 2" xfId="31682"/>
    <cellStyle name="Обычный 3 15 8 2 3 2 2 3" xfId="31683"/>
    <cellStyle name="Обычный 3 15 8 2 3 2 3" xfId="31684"/>
    <cellStyle name="Обычный 3 15 8 2 3 2 3 2" xfId="31685"/>
    <cellStyle name="Обычный 3 15 8 2 3 2 4" xfId="31686"/>
    <cellStyle name="Обычный 3 15 8 2 3 3" xfId="31687"/>
    <cellStyle name="Обычный 3 15 8 2 3 3 2" xfId="31688"/>
    <cellStyle name="Обычный 3 15 8 2 3 3 2 2" xfId="31689"/>
    <cellStyle name="Обычный 3 15 8 2 3 3 3" xfId="31690"/>
    <cellStyle name="Обычный 3 15 8 2 3 4" xfId="31691"/>
    <cellStyle name="Обычный 3 15 8 2 3 4 2" xfId="31692"/>
    <cellStyle name="Обычный 3 15 8 2 3 5" xfId="31693"/>
    <cellStyle name="Обычный 3 15 8 2 4" xfId="31694"/>
    <cellStyle name="Обычный 3 15 8 2 4 2" xfId="31695"/>
    <cellStyle name="Обычный 3 15 8 2 4 2 2" xfId="31696"/>
    <cellStyle name="Обычный 3 15 8 2 4 2 2 2" xfId="31697"/>
    <cellStyle name="Обычный 3 15 8 2 4 2 3" xfId="31698"/>
    <cellStyle name="Обычный 3 15 8 2 4 3" xfId="31699"/>
    <cellStyle name="Обычный 3 15 8 2 4 3 2" xfId="31700"/>
    <cellStyle name="Обычный 3 15 8 2 4 4" xfId="31701"/>
    <cellStyle name="Обычный 3 15 8 2 5" xfId="31702"/>
    <cellStyle name="Обычный 3 15 8 2 5 2" xfId="31703"/>
    <cellStyle name="Обычный 3 15 8 2 5 2 2" xfId="31704"/>
    <cellStyle name="Обычный 3 15 8 2 5 3" xfId="31705"/>
    <cellStyle name="Обычный 3 15 8 2 6" xfId="31706"/>
    <cellStyle name="Обычный 3 15 8 2 6 2" xfId="31707"/>
    <cellStyle name="Обычный 3 15 8 2 7" xfId="31708"/>
    <cellStyle name="Обычный 3 15 8 3" xfId="31709"/>
    <cellStyle name="Обычный 3 15 8 3 2" xfId="31710"/>
    <cellStyle name="Обычный 3 15 8 3 2 2" xfId="31711"/>
    <cellStyle name="Обычный 3 15 8 3 2 2 2" xfId="31712"/>
    <cellStyle name="Обычный 3 15 8 3 2 2 2 2" xfId="31713"/>
    <cellStyle name="Обычный 3 15 8 3 2 2 3" xfId="31714"/>
    <cellStyle name="Обычный 3 15 8 3 2 3" xfId="31715"/>
    <cellStyle name="Обычный 3 15 8 3 2 3 2" xfId="31716"/>
    <cellStyle name="Обычный 3 15 8 3 2 4" xfId="31717"/>
    <cellStyle name="Обычный 3 15 8 3 3" xfId="31718"/>
    <cellStyle name="Обычный 3 15 8 3 3 2" xfId="31719"/>
    <cellStyle name="Обычный 3 15 8 3 3 2 2" xfId="31720"/>
    <cellStyle name="Обычный 3 15 8 3 3 3" xfId="31721"/>
    <cellStyle name="Обычный 3 15 8 3 4" xfId="31722"/>
    <cellStyle name="Обычный 3 15 8 3 4 2" xfId="31723"/>
    <cellStyle name="Обычный 3 15 8 3 5" xfId="31724"/>
    <cellStyle name="Обычный 3 15 8 4" xfId="31725"/>
    <cellStyle name="Обычный 3 15 8 4 2" xfId="31726"/>
    <cellStyle name="Обычный 3 15 8 4 2 2" xfId="31727"/>
    <cellStyle name="Обычный 3 15 8 4 2 2 2" xfId="31728"/>
    <cellStyle name="Обычный 3 15 8 4 2 2 2 2" xfId="31729"/>
    <cellStyle name="Обычный 3 15 8 4 2 2 3" xfId="31730"/>
    <cellStyle name="Обычный 3 15 8 4 2 3" xfId="31731"/>
    <cellStyle name="Обычный 3 15 8 4 2 3 2" xfId="31732"/>
    <cellStyle name="Обычный 3 15 8 4 2 4" xfId="31733"/>
    <cellStyle name="Обычный 3 15 8 4 3" xfId="31734"/>
    <cellStyle name="Обычный 3 15 8 4 3 2" xfId="31735"/>
    <cellStyle name="Обычный 3 15 8 4 3 2 2" xfId="31736"/>
    <cellStyle name="Обычный 3 15 8 4 3 3" xfId="31737"/>
    <cellStyle name="Обычный 3 15 8 4 4" xfId="31738"/>
    <cellStyle name="Обычный 3 15 8 4 4 2" xfId="31739"/>
    <cellStyle name="Обычный 3 15 8 4 5" xfId="31740"/>
    <cellStyle name="Обычный 3 15 8 5" xfId="31741"/>
    <cellStyle name="Обычный 3 15 8 5 2" xfId="31742"/>
    <cellStyle name="Обычный 3 15 8 5 2 2" xfId="31743"/>
    <cellStyle name="Обычный 3 15 8 5 2 2 2" xfId="31744"/>
    <cellStyle name="Обычный 3 15 8 5 2 3" xfId="31745"/>
    <cellStyle name="Обычный 3 15 8 5 3" xfId="31746"/>
    <cellStyle name="Обычный 3 15 8 5 3 2" xfId="31747"/>
    <cellStyle name="Обычный 3 15 8 5 4" xfId="31748"/>
    <cellStyle name="Обычный 3 15 8 6" xfId="31749"/>
    <cellStyle name="Обычный 3 15 8 6 2" xfId="31750"/>
    <cellStyle name="Обычный 3 15 8 6 2 2" xfId="31751"/>
    <cellStyle name="Обычный 3 15 8 6 3" xfId="31752"/>
    <cellStyle name="Обычный 3 15 8 7" xfId="31753"/>
    <cellStyle name="Обычный 3 15 8 7 2" xfId="31754"/>
    <cellStyle name="Обычный 3 15 8 8" xfId="31755"/>
    <cellStyle name="Обычный 3 15 9" xfId="31756"/>
    <cellStyle name="Обычный 3 15 9 2" xfId="31757"/>
    <cellStyle name="Обычный 3 15 9 2 2" xfId="31758"/>
    <cellStyle name="Обычный 3 15 9 2 2 2" xfId="31759"/>
    <cellStyle name="Обычный 3 15 9 2 2 2 2" xfId="31760"/>
    <cellStyle name="Обычный 3 15 9 2 2 2 2 2" xfId="31761"/>
    <cellStyle name="Обычный 3 15 9 2 2 2 2 2 2" xfId="31762"/>
    <cellStyle name="Обычный 3 15 9 2 2 2 2 3" xfId="31763"/>
    <cellStyle name="Обычный 3 15 9 2 2 2 3" xfId="31764"/>
    <cellStyle name="Обычный 3 15 9 2 2 2 3 2" xfId="31765"/>
    <cellStyle name="Обычный 3 15 9 2 2 2 4" xfId="31766"/>
    <cellStyle name="Обычный 3 15 9 2 2 3" xfId="31767"/>
    <cellStyle name="Обычный 3 15 9 2 2 3 2" xfId="31768"/>
    <cellStyle name="Обычный 3 15 9 2 2 3 2 2" xfId="31769"/>
    <cellStyle name="Обычный 3 15 9 2 2 3 3" xfId="31770"/>
    <cellStyle name="Обычный 3 15 9 2 2 4" xfId="31771"/>
    <cellStyle name="Обычный 3 15 9 2 2 4 2" xfId="31772"/>
    <cellStyle name="Обычный 3 15 9 2 2 5" xfId="31773"/>
    <cellStyle name="Обычный 3 15 9 2 3" xfId="31774"/>
    <cellStyle name="Обычный 3 15 9 2 3 2" xfId="31775"/>
    <cellStyle name="Обычный 3 15 9 2 3 2 2" xfId="31776"/>
    <cellStyle name="Обычный 3 15 9 2 3 2 2 2" xfId="31777"/>
    <cellStyle name="Обычный 3 15 9 2 3 2 2 2 2" xfId="31778"/>
    <cellStyle name="Обычный 3 15 9 2 3 2 2 3" xfId="31779"/>
    <cellStyle name="Обычный 3 15 9 2 3 2 3" xfId="31780"/>
    <cellStyle name="Обычный 3 15 9 2 3 2 3 2" xfId="31781"/>
    <cellStyle name="Обычный 3 15 9 2 3 2 4" xfId="31782"/>
    <cellStyle name="Обычный 3 15 9 2 3 3" xfId="31783"/>
    <cellStyle name="Обычный 3 15 9 2 3 3 2" xfId="31784"/>
    <cellStyle name="Обычный 3 15 9 2 3 3 2 2" xfId="31785"/>
    <cellStyle name="Обычный 3 15 9 2 3 3 3" xfId="31786"/>
    <cellStyle name="Обычный 3 15 9 2 3 4" xfId="31787"/>
    <cellStyle name="Обычный 3 15 9 2 3 4 2" xfId="31788"/>
    <cellStyle name="Обычный 3 15 9 2 3 5" xfId="31789"/>
    <cellStyle name="Обычный 3 15 9 2 4" xfId="31790"/>
    <cellStyle name="Обычный 3 15 9 2 4 2" xfId="31791"/>
    <cellStyle name="Обычный 3 15 9 2 4 2 2" xfId="31792"/>
    <cellStyle name="Обычный 3 15 9 2 4 2 2 2" xfId="31793"/>
    <cellStyle name="Обычный 3 15 9 2 4 2 3" xfId="31794"/>
    <cellStyle name="Обычный 3 15 9 2 4 3" xfId="31795"/>
    <cellStyle name="Обычный 3 15 9 2 4 3 2" xfId="31796"/>
    <cellStyle name="Обычный 3 15 9 2 4 4" xfId="31797"/>
    <cellStyle name="Обычный 3 15 9 2 5" xfId="31798"/>
    <cellStyle name="Обычный 3 15 9 2 5 2" xfId="31799"/>
    <cellStyle name="Обычный 3 15 9 2 5 2 2" xfId="31800"/>
    <cellStyle name="Обычный 3 15 9 2 5 3" xfId="31801"/>
    <cellStyle name="Обычный 3 15 9 2 6" xfId="31802"/>
    <cellStyle name="Обычный 3 15 9 2 6 2" xfId="31803"/>
    <cellStyle name="Обычный 3 15 9 2 7" xfId="31804"/>
    <cellStyle name="Обычный 3 15 9 3" xfId="31805"/>
    <cellStyle name="Обычный 3 15 9 3 2" xfId="31806"/>
    <cellStyle name="Обычный 3 15 9 3 2 2" xfId="31807"/>
    <cellStyle name="Обычный 3 15 9 3 2 2 2" xfId="31808"/>
    <cellStyle name="Обычный 3 15 9 3 2 2 2 2" xfId="31809"/>
    <cellStyle name="Обычный 3 15 9 3 2 2 3" xfId="31810"/>
    <cellStyle name="Обычный 3 15 9 3 2 3" xfId="31811"/>
    <cellStyle name="Обычный 3 15 9 3 2 3 2" xfId="31812"/>
    <cellStyle name="Обычный 3 15 9 3 2 4" xfId="31813"/>
    <cellStyle name="Обычный 3 15 9 3 3" xfId="31814"/>
    <cellStyle name="Обычный 3 15 9 3 3 2" xfId="31815"/>
    <cellStyle name="Обычный 3 15 9 3 3 2 2" xfId="31816"/>
    <cellStyle name="Обычный 3 15 9 3 3 3" xfId="31817"/>
    <cellStyle name="Обычный 3 15 9 3 4" xfId="31818"/>
    <cellStyle name="Обычный 3 15 9 3 4 2" xfId="31819"/>
    <cellStyle name="Обычный 3 15 9 3 5" xfId="31820"/>
    <cellStyle name="Обычный 3 15 9 4" xfId="31821"/>
    <cellStyle name="Обычный 3 15 9 4 2" xfId="31822"/>
    <cellStyle name="Обычный 3 15 9 4 2 2" xfId="31823"/>
    <cellStyle name="Обычный 3 15 9 4 2 2 2" xfId="31824"/>
    <cellStyle name="Обычный 3 15 9 4 2 2 2 2" xfId="31825"/>
    <cellStyle name="Обычный 3 15 9 4 2 2 3" xfId="31826"/>
    <cellStyle name="Обычный 3 15 9 4 2 3" xfId="31827"/>
    <cellStyle name="Обычный 3 15 9 4 2 3 2" xfId="31828"/>
    <cellStyle name="Обычный 3 15 9 4 2 4" xfId="31829"/>
    <cellStyle name="Обычный 3 15 9 4 3" xfId="31830"/>
    <cellStyle name="Обычный 3 15 9 4 3 2" xfId="31831"/>
    <cellStyle name="Обычный 3 15 9 4 3 2 2" xfId="31832"/>
    <cellStyle name="Обычный 3 15 9 4 3 3" xfId="31833"/>
    <cellStyle name="Обычный 3 15 9 4 4" xfId="31834"/>
    <cellStyle name="Обычный 3 15 9 4 4 2" xfId="31835"/>
    <cellStyle name="Обычный 3 15 9 4 5" xfId="31836"/>
    <cellStyle name="Обычный 3 15 9 5" xfId="31837"/>
    <cellStyle name="Обычный 3 15 9 5 2" xfId="31838"/>
    <cellStyle name="Обычный 3 15 9 5 2 2" xfId="31839"/>
    <cellStyle name="Обычный 3 15 9 5 2 2 2" xfId="31840"/>
    <cellStyle name="Обычный 3 15 9 5 2 3" xfId="31841"/>
    <cellStyle name="Обычный 3 15 9 5 3" xfId="31842"/>
    <cellStyle name="Обычный 3 15 9 5 3 2" xfId="31843"/>
    <cellStyle name="Обычный 3 15 9 5 4" xfId="31844"/>
    <cellStyle name="Обычный 3 15 9 6" xfId="31845"/>
    <cellStyle name="Обычный 3 15 9 6 2" xfId="31846"/>
    <cellStyle name="Обычный 3 15 9 6 2 2" xfId="31847"/>
    <cellStyle name="Обычный 3 15 9 6 3" xfId="31848"/>
    <cellStyle name="Обычный 3 15 9 7" xfId="31849"/>
    <cellStyle name="Обычный 3 15 9 7 2" xfId="31850"/>
    <cellStyle name="Обычный 3 15 9 8" xfId="31851"/>
    <cellStyle name="Обычный 3 16" xfId="31852"/>
    <cellStyle name="Обычный 3 16 10" xfId="31853"/>
    <cellStyle name="Обычный 3 16 10 2" xfId="31854"/>
    <cellStyle name="Обычный 3 16 10 2 2" xfId="31855"/>
    <cellStyle name="Обычный 3 16 10 2 2 2" xfId="31856"/>
    <cellStyle name="Обычный 3 16 10 2 2 2 2" xfId="31857"/>
    <cellStyle name="Обычный 3 16 10 2 2 2 2 2" xfId="31858"/>
    <cellStyle name="Обычный 3 16 10 2 2 2 2 2 2" xfId="31859"/>
    <cellStyle name="Обычный 3 16 10 2 2 2 2 3" xfId="31860"/>
    <cellStyle name="Обычный 3 16 10 2 2 2 3" xfId="31861"/>
    <cellStyle name="Обычный 3 16 10 2 2 2 3 2" xfId="31862"/>
    <cellStyle name="Обычный 3 16 10 2 2 2 4" xfId="31863"/>
    <cellStyle name="Обычный 3 16 10 2 2 3" xfId="31864"/>
    <cellStyle name="Обычный 3 16 10 2 2 3 2" xfId="31865"/>
    <cellStyle name="Обычный 3 16 10 2 2 3 2 2" xfId="31866"/>
    <cellStyle name="Обычный 3 16 10 2 2 3 3" xfId="31867"/>
    <cellStyle name="Обычный 3 16 10 2 2 4" xfId="31868"/>
    <cellStyle name="Обычный 3 16 10 2 2 4 2" xfId="31869"/>
    <cellStyle name="Обычный 3 16 10 2 2 5" xfId="31870"/>
    <cellStyle name="Обычный 3 16 10 2 3" xfId="31871"/>
    <cellStyle name="Обычный 3 16 10 2 3 2" xfId="31872"/>
    <cellStyle name="Обычный 3 16 10 2 3 2 2" xfId="31873"/>
    <cellStyle name="Обычный 3 16 10 2 3 2 2 2" xfId="31874"/>
    <cellStyle name="Обычный 3 16 10 2 3 2 2 2 2" xfId="31875"/>
    <cellStyle name="Обычный 3 16 10 2 3 2 2 3" xfId="31876"/>
    <cellStyle name="Обычный 3 16 10 2 3 2 3" xfId="31877"/>
    <cellStyle name="Обычный 3 16 10 2 3 2 3 2" xfId="31878"/>
    <cellStyle name="Обычный 3 16 10 2 3 2 4" xfId="31879"/>
    <cellStyle name="Обычный 3 16 10 2 3 3" xfId="31880"/>
    <cellStyle name="Обычный 3 16 10 2 3 3 2" xfId="31881"/>
    <cellStyle name="Обычный 3 16 10 2 3 3 2 2" xfId="31882"/>
    <cellStyle name="Обычный 3 16 10 2 3 3 3" xfId="31883"/>
    <cellStyle name="Обычный 3 16 10 2 3 4" xfId="31884"/>
    <cellStyle name="Обычный 3 16 10 2 3 4 2" xfId="31885"/>
    <cellStyle name="Обычный 3 16 10 2 3 5" xfId="31886"/>
    <cellStyle name="Обычный 3 16 10 2 4" xfId="31887"/>
    <cellStyle name="Обычный 3 16 10 2 4 2" xfId="31888"/>
    <cellStyle name="Обычный 3 16 10 2 4 2 2" xfId="31889"/>
    <cellStyle name="Обычный 3 16 10 2 4 2 2 2" xfId="31890"/>
    <cellStyle name="Обычный 3 16 10 2 4 2 3" xfId="31891"/>
    <cellStyle name="Обычный 3 16 10 2 4 3" xfId="31892"/>
    <cellStyle name="Обычный 3 16 10 2 4 3 2" xfId="31893"/>
    <cellStyle name="Обычный 3 16 10 2 4 4" xfId="31894"/>
    <cellStyle name="Обычный 3 16 10 2 5" xfId="31895"/>
    <cellStyle name="Обычный 3 16 10 2 5 2" xfId="31896"/>
    <cellStyle name="Обычный 3 16 10 2 5 2 2" xfId="31897"/>
    <cellStyle name="Обычный 3 16 10 2 5 3" xfId="31898"/>
    <cellStyle name="Обычный 3 16 10 2 6" xfId="31899"/>
    <cellStyle name="Обычный 3 16 10 2 6 2" xfId="31900"/>
    <cellStyle name="Обычный 3 16 10 2 7" xfId="31901"/>
    <cellStyle name="Обычный 3 16 10 3" xfId="31902"/>
    <cellStyle name="Обычный 3 16 10 3 2" xfId="31903"/>
    <cellStyle name="Обычный 3 16 10 3 2 2" xfId="31904"/>
    <cellStyle name="Обычный 3 16 10 3 2 2 2" xfId="31905"/>
    <cellStyle name="Обычный 3 16 10 3 2 2 2 2" xfId="31906"/>
    <cellStyle name="Обычный 3 16 10 3 2 2 3" xfId="31907"/>
    <cellStyle name="Обычный 3 16 10 3 2 3" xfId="31908"/>
    <cellStyle name="Обычный 3 16 10 3 2 3 2" xfId="31909"/>
    <cellStyle name="Обычный 3 16 10 3 2 4" xfId="31910"/>
    <cellStyle name="Обычный 3 16 10 3 3" xfId="31911"/>
    <cellStyle name="Обычный 3 16 10 3 3 2" xfId="31912"/>
    <cellStyle name="Обычный 3 16 10 3 3 2 2" xfId="31913"/>
    <cellStyle name="Обычный 3 16 10 3 3 3" xfId="31914"/>
    <cellStyle name="Обычный 3 16 10 3 4" xfId="31915"/>
    <cellStyle name="Обычный 3 16 10 3 4 2" xfId="31916"/>
    <cellStyle name="Обычный 3 16 10 3 5" xfId="31917"/>
    <cellStyle name="Обычный 3 16 10 4" xfId="31918"/>
    <cellStyle name="Обычный 3 16 10 4 2" xfId="31919"/>
    <cellStyle name="Обычный 3 16 10 4 2 2" xfId="31920"/>
    <cellStyle name="Обычный 3 16 10 4 2 2 2" xfId="31921"/>
    <cellStyle name="Обычный 3 16 10 4 2 2 2 2" xfId="31922"/>
    <cellStyle name="Обычный 3 16 10 4 2 2 3" xfId="31923"/>
    <cellStyle name="Обычный 3 16 10 4 2 3" xfId="31924"/>
    <cellStyle name="Обычный 3 16 10 4 2 3 2" xfId="31925"/>
    <cellStyle name="Обычный 3 16 10 4 2 4" xfId="31926"/>
    <cellStyle name="Обычный 3 16 10 4 3" xfId="31927"/>
    <cellStyle name="Обычный 3 16 10 4 3 2" xfId="31928"/>
    <cellStyle name="Обычный 3 16 10 4 3 2 2" xfId="31929"/>
    <cellStyle name="Обычный 3 16 10 4 3 3" xfId="31930"/>
    <cellStyle name="Обычный 3 16 10 4 4" xfId="31931"/>
    <cellStyle name="Обычный 3 16 10 4 4 2" xfId="31932"/>
    <cellStyle name="Обычный 3 16 10 4 5" xfId="31933"/>
    <cellStyle name="Обычный 3 16 10 5" xfId="31934"/>
    <cellStyle name="Обычный 3 16 10 5 2" xfId="31935"/>
    <cellStyle name="Обычный 3 16 10 5 2 2" xfId="31936"/>
    <cellStyle name="Обычный 3 16 10 5 2 2 2" xfId="31937"/>
    <cellStyle name="Обычный 3 16 10 5 2 3" xfId="31938"/>
    <cellStyle name="Обычный 3 16 10 5 3" xfId="31939"/>
    <cellStyle name="Обычный 3 16 10 5 3 2" xfId="31940"/>
    <cellStyle name="Обычный 3 16 10 5 4" xfId="31941"/>
    <cellStyle name="Обычный 3 16 10 6" xfId="31942"/>
    <cellStyle name="Обычный 3 16 10 6 2" xfId="31943"/>
    <cellStyle name="Обычный 3 16 10 6 2 2" xfId="31944"/>
    <cellStyle name="Обычный 3 16 10 6 3" xfId="31945"/>
    <cellStyle name="Обычный 3 16 10 7" xfId="31946"/>
    <cellStyle name="Обычный 3 16 10 7 2" xfId="31947"/>
    <cellStyle name="Обычный 3 16 10 8" xfId="31948"/>
    <cellStyle name="Обычный 3 16 11" xfId="31949"/>
    <cellStyle name="Обычный 3 16 11 2" xfId="31950"/>
    <cellStyle name="Обычный 3 16 11 2 2" xfId="31951"/>
    <cellStyle name="Обычный 3 16 11 2 2 2" xfId="31952"/>
    <cellStyle name="Обычный 3 16 11 2 2 2 2" xfId="31953"/>
    <cellStyle name="Обычный 3 16 11 2 2 2 2 2" xfId="31954"/>
    <cellStyle name="Обычный 3 16 11 2 2 2 2 2 2" xfId="31955"/>
    <cellStyle name="Обычный 3 16 11 2 2 2 2 3" xfId="31956"/>
    <cellStyle name="Обычный 3 16 11 2 2 2 3" xfId="31957"/>
    <cellStyle name="Обычный 3 16 11 2 2 2 3 2" xfId="31958"/>
    <cellStyle name="Обычный 3 16 11 2 2 2 4" xfId="31959"/>
    <cellStyle name="Обычный 3 16 11 2 2 3" xfId="31960"/>
    <cellStyle name="Обычный 3 16 11 2 2 3 2" xfId="31961"/>
    <cellStyle name="Обычный 3 16 11 2 2 3 2 2" xfId="31962"/>
    <cellStyle name="Обычный 3 16 11 2 2 3 3" xfId="31963"/>
    <cellStyle name="Обычный 3 16 11 2 2 4" xfId="31964"/>
    <cellStyle name="Обычный 3 16 11 2 2 4 2" xfId="31965"/>
    <cellStyle name="Обычный 3 16 11 2 2 5" xfId="31966"/>
    <cellStyle name="Обычный 3 16 11 2 3" xfId="31967"/>
    <cellStyle name="Обычный 3 16 11 2 3 2" xfId="31968"/>
    <cellStyle name="Обычный 3 16 11 2 3 2 2" xfId="31969"/>
    <cellStyle name="Обычный 3 16 11 2 3 2 2 2" xfId="31970"/>
    <cellStyle name="Обычный 3 16 11 2 3 2 2 2 2" xfId="31971"/>
    <cellStyle name="Обычный 3 16 11 2 3 2 2 3" xfId="31972"/>
    <cellStyle name="Обычный 3 16 11 2 3 2 3" xfId="31973"/>
    <cellStyle name="Обычный 3 16 11 2 3 2 3 2" xfId="31974"/>
    <cellStyle name="Обычный 3 16 11 2 3 2 4" xfId="31975"/>
    <cellStyle name="Обычный 3 16 11 2 3 3" xfId="31976"/>
    <cellStyle name="Обычный 3 16 11 2 3 3 2" xfId="31977"/>
    <cellStyle name="Обычный 3 16 11 2 3 3 2 2" xfId="31978"/>
    <cellStyle name="Обычный 3 16 11 2 3 3 3" xfId="31979"/>
    <cellStyle name="Обычный 3 16 11 2 3 4" xfId="31980"/>
    <cellStyle name="Обычный 3 16 11 2 3 4 2" xfId="31981"/>
    <cellStyle name="Обычный 3 16 11 2 3 5" xfId="31982"/>
    <cellStyle name="Обычный 3 16 11 2 4" xfId="31983"/>
    <cellStyle name="Обычный 3 16 11 2 4 2" xfId="31984"/>
    <cellStyle name="Обычный 3 16 11 2 4 2 2" xfId="31985"/>
    <cellStyle name="Обычный 3 16 11 2 4 2 2 2" xfId="31986"/>
    <cellStyle name="Обычный 3 16 11 2 4 2 3" xfId="31987"/>
    <cellStyle name="Обычный 3 16 11 2 4 3" xfId="31988"/>
    <cellStyle name="Обычный 3 16 11 2 4 3 2" xfId="31989"/>
    <cellStyle name="Обычный 3 16 11 2 4 4" xfId="31990"/>
    <cellStyle name="Обычный 3 16 11 2 5" xfId="31991"/>
    <cellStyle name="Обычный 3 16 11 2 5 2" xfId="31992"/>
    <cellStyle name="Обычный 3 16 11 2 5 2 2" xfId="31993"/>
    <cellStyle name="Обычный 3 16 11 2 5 3" xfId="31994"/>
    <cellStyle name="Обычный 3 16 11 2 6" xfId="31995"/>
    <cellStyle name="Обычный 3 16 11 2 6 2" xfId="31996"/>
    <cellStyle name="Обычный 3 16 11 2 7" xfId="31997"/>
    <cellStyle name="Обычный 3 16 11 3" xfId="31998"/>
    <cellStyle name="Обычный 3 16 11 3 2" xfId="31999"/>
    <cellStyle name="Обычный 3 16 11 3 2 2" xfId="32000"/>
    <cellStyle name="Обычный 3 16 11 3 2 2 2" xfId="32001"/>
    <cellStyle name="Обычный 3 16 11 3 2 2 2 2" xfId="32002"/>
    <cellStyle name="Обычный 3 16 11 3 2 2 3" xfId="32003"/>
    <cellStyle name="Обычный 3 16 11 3 2 3" xfId="32004"/>
    <cellStyle name="Обычный 3 16 11 3 2 3 2" xfId="32005"/>
    <cellStyle name="Обычный 3 16 11 3 2 4" xfId="32006"/>
    <cellStyle name="Обычный 3 16 11 3 3" xfId="32007"/>
    <cellStyle name="Обычный 3 16 11 3 3 2" xfId="32008"/>
    <cellStyle name="Обычный 3 16 11 3 3 2 2" xfId="32009"/>
    <cellStyle name="Обычный 3 16 11 3 3 3" xfId="32010"/>
    <cellStyle name="Обычный 3 16 11 3 4" xfId="32011"/>
    <cellStyle name="Обычный 3 16 11 3 4 2" xfId="32012"/>
    <cellStyle name="Обычный 3 16 11 3 5" xfId="32013"/>
    <cellStyle name="Обычный 3 16 11 4" xfId="32014"/>
    <cellStyle name="Обычный 3 16 11 4 2" xfId="32015"/>
    <cellStyle name="Обычный 3 16 11 4 2 2" xfId="32016"/>
    <cellStyle name="Обычный 3 16 11 4 2 2 2" xfId="32017"/>
    <cellStyle name="Обычный 3 16 11 4 2 2 2 2" xfId="32018"/>
    <cellStyle name="Обычный 3 16 11 4 2 2 3" xfId="32019"/>
    <cellStyle name="Обычный 3 16 11 4 2 3" xfId="32020"/>
    <cellStyle name="Обычный 3 16 11 4 2 3 2" xfId="32021"/>
    <cellStyle name="Обычный 3 16 11 4 2 4" xfId="32022"/>
    <cellStyle name="Обычный 3 16 11 4 3" xfId="32023"/>
    <cellStyle name="Обычный 3 16 11 4 3 2" xfId="32024"/>
    <cellStyle name="Обычный 3 16 11 4 3 2 2" xfId="32025"/>
    <cellStyle name="Обычный 3 16 11 4 3 3" xfId="32026"/>
    <cellStyle name="Обычный 3 16 11 4 4" xfId="32027"/>
    <cellStyle name="Обычный 3 16 11 4 4 2" xfId="32028"/>
    <cellStyle name="Обычный 3 16 11 4 5" xfId="32029"/>
    <cellStyle name="Обычный 3 16 11 5" xfId="32030"/>
    <cellStyle name="Обычный 3 16 11 5 2" xfId="32031"/>
    <cellStyle name="Обычный 3 16 11 5 2 2" xfId="32032"/>
    <cellStyle name="Обычный 3 16 11 5 2 2 2" xfId="32033"/>
    <cellStyle name="Обычный 3 16 11 5 2 3" xfId="32034"/>
    <cellStyle name="Обычный 3 16 11 5 3" xfId="32035"/>
    <cellStyle name="Обычный 3 16 11 5 3 2" xfId="32036"/>
    <cellStyle name="Обычный 3 16 11 5 4" xfId="32037"/>
    <cellStyle name="Обычный 3 16 11 6" xfId="32038"/>
    <cellStyle name="Обычный 3 16 11 6 2" xfId="32039"/>
    <cellStyle name="Обычный 3 16 11 6 2 2" xfId="32040"/>
    <cellStyle name="Обычный 3 16 11 6 3" xfId="32041"/>
    <cellStyle name="Обычный 3 16 11 7" xfId="32042"/>
    <cellStyle name="Обычный 3 16 11 7 2" xfId="32043"/>
    <cellStyle name="Обычный 3 16 11 8" xfId="32044"/>
    <cellStyle name="Обычный 3 16 12" xfId="32045"/>
    <cellStyle name="Обычный 3 16 12 2" xfId="32046"/>
    <cellStyle name="Обычный 3 16 12 2 2" xfId="32047"/>
    <cellStyle name="Обычный 3 16 12 2 2 2" xfId="32048"/>
    <cellStyle name="Обычный 3 16 12 2 2 2 2" xfId="32049"/>
    <cellStyle name="Обычный 3 16 12 2 2 2 2 2" xfId="32050"/>
    <cellStyle name="Обычный 3 16 12 2 2 2 2 2 2" xfId="32051"/>
    <cellStyle name="Обычный 3 16 12 2 2 2 2 3" xfId="32052"/>
    <cellStyle name="Обычный 3 16 12 2 2 2 3" xfId="32053"/>
    <cellStyle name="Обычный 3 16 12 2 2 2 3 2" xfId="32054"/>
    <cellStyle name="Обычный 3 16 12 2 2 2 4" xfId="32055"/>
    <cellStyle name="Обычный 3 16 12 2 2 3" xfId="32056"/>
    <cellStyle name="Обычный 3 16 12 2 2 3 2" xfId="32057"/>
    <cellStyle name="Обычный 3 16 12 2 2 3 2 2" xfId="32058"/>
    <cellStyle name="Обычный 3 16 12 2 2 3 3" xfId="32059"/>
    <cellStyle name="Обычный 3 16 12 2 2 4" xfId="32060"/>
    <cellStyle name="Обычный 3 16 12 2 2 4 2" xfId="32061"/>
    <cellStyle name="Обычный 3 16 12 2 2 5" xfId="32062"/>
    <cellStyle name="Обычный 3 16 12 2 3" xfId="32063"/>
    <cellStyle name="Обычный 3 16 12 2 3 2" xfId="32064"/>
    <cellStyle name="Обычный 3 16 12 2 3 2 2" xfId="32065"/>
    <cellStyle name="Обычный 3 16 12 2 3 2 2 2" xfId="32066"/>
    <cellStyle name="Обычный 3 16 12 2 3 2 2 2 2" xfId="32067"/>
    <cellStyle name="Обычный 3 16 12 2 3 2 2 3" xfId="32068"/>
    <cellStyle name="Обычный 3 16 12 2 3 2 3" xfId="32069"/>
    <cellStyle name="Обычный 3 16 12 2 3 2 3 2" xfId="32070"/>
    <cellStyle name="Обычный 3 16 12 2 3 2 4" xfId="32071"/>
    <cellStyle name="Обычный 3 16 12 2 3 3" xfId="32072"/>
    <cellStyle name="Обычный 3 16 12 2 3 3 2" xfId="32073"/>
    <cellStyle name="Обычный 3 16 12 2 3 3 2 2" xfId="32074"/>
    <cellStyle name="Обычный 3 16 12 2 3 3 3" xfId="32075"/>
    <cellStyle name="Обычный 3 16 12 2 3 4" xfId="32076"/>
    <cellStyle name="Обычный 3 16 12 2 3 4 2" xfId="32077"/>
    <cellStyle name="Обычный 3 16 12 2 3 5" xfId="32078"/>
    <cellStyle name="Обычный 3 16 12 2 4" xfId="32079"/>
    <cellStyle name="Обычный 3 16 12 2 4 2" xfId="32080"/>
    <cellStyle name="Обычный 3 16 12 2 4 2 2" xfId="32081"/>
    <cellStyle name="Обычный 3 16 12 2 4 2 2 2" xfId="32082"/>
    <cellStyle name="Обычный 3 16 12 2 4 2 3" xfId="32083"/>
    <cellStyle name="Обычный 3 16 12 2 4 3" xfId="32084"/>
    <cellStyle name="Обычный 3 16 12 2 4 3 2" xfId="32085"/>
    <cellStyle name="Обычный 3 16 12 2 4 4" xfId="32086"/>
    <cellStyle name="Обычный 3 16 12 2 5" xfId="32087"/>
    <cellStyle name="Обычный 3 16 12 2 5 2" xfId="32088"/>
    <cellStyle name="Обычный 3 16 12 2 5 2 2" xfId="32089"/>
    <cellStyle name="Обычный 3 16 12 2 5 3" xfId="32090"/>
    <cellStyle name="Обычный 3 16 12 2 6" xfId="32091"/>
    <cellStyle name="Обычный 3 16 12 2 6 2" xfId="32092"/>
    <cellStyle name="Обычный 3 16 12 2 7" xfId="32093"/>
    <cellStyle name="Обычный 3 16 12 3" xfId="32094"/>
    <cellStyle name="Обычный 3 16 12 3 2" xfId="32095"/>
    <cellStyle name="Обычный 3 16 12 3 2 2" xfId="32096"/>
    <cellStyle name="Обычный 3 16 12 3 2 2 2" xfId="32097"/>
    <cellStyle name="Обычный 3 16 12 3 2 2 2 2" xfId="32098"/>
    <cellStyle name="Обычный 3 16 12 3 2 2 3" xfId="32099"/>
    <cellStyle name="Обычный 3 16 12 3 2 3" xfId="32100"/>
    <cellStyle name="Обычный 3 16 12 3 2 3 2" xfId="32101"/>
    <cellStyle name="Обычный 3 16 12 3 2 4" xfId="32102"/>
    <cellStyle name="Обычный 3 16 12 3 3" xfId="32103"/>
    <cellStyle name="Обычный 3 16 12 3 3 2" xfId="32104"/>
    <cellStyle name="Обычный 3 16 12 3 3 2 2" xfId="32105"/>
    <cellStyle name="Обычный 3 16 12 3 3 3" xfId="32106"/>
    <cellStyle name="Обычный 3 16 12 3 4" xfId="32107"/>
    <cellStyle name="Обычный 3 16 12 3 4 2" xfId="32108"/>
    <cellStyle name="Обычный 3 16 12 3 5" xfId="32109"/>
    <cellStyle name="Обычный 3 16 12 4" xfId="32110"/>
    <cellStyle name="Обычный 3 16 12 4 2" xfId="32111"/>
    <cellStyle name="Обычный 3 16 12 4 2 2" xfId="32112"/>
    <cellStyle name="Обычный 3 16 12 4 2 2 2" xfId="32113"/>
    <cellStyle name="Обычный 3 16 12 4 2 2 2 2" xfId="32114"/>
    <cellStyle name="Обычный 3 16 12 4 2 2 3" xfId="32115"/>
    <cellStyle name="Обычный 3 16 12 4 2 3" xfId="32116"/>
    <cellStyle name="Обычный 3 16 12 4 2 3 2" xfId="32117"/>
    <cellStyle name="Обычный 3 16 12 4 2 4" xfId="32118"/>
    <cellStyle name="Обычный 3 16 12 4 3" xfId="32119"/>
    <cellStyle name="Обычный 3 16 12 4 3 2" xfId="32120"/>
    <cellStyle name="Обычный 3 16 12 4 3 2 2" xfId="32121"/>
    <cellStyle name="Обычный 3 16 12 4 3 3" xfId="32122"/>
    <cellStyle name="Обычный 3 16 12 4 4" xfId="32123"/>
    <cellStyle name="Обычный 3 16 12 4 4 2" xfId="32124"/>
    <cellStyle name="Обычный 3 16 12 4 5" xfId="32125"/>
    <cellStyle name="Обычный 3 16 12 5" xfId="32126"/>
    <cellStyle name="Обычный 3 16 12 5 2" xfId="32127"/>
    <cellStyle name="Обычный 3 16 12 5 2 2" xfId="32128"/>
    <cellStyle name="Обычный 3 16 12 5 2 2 2" xfId="32129"/>
    <cellStyle name="Обычный 3 16 12 5 2 3" xfId="32130"/>
    <cellStyle name="Обычный 3 16 12 5 3" xfId="32131"/>
    <cellStyle name="Обычный 3 16 12 5 3 2" xfId="32132"/>
    <cellStyle name="Обычный 3 16 12 5 4" xfId="32133"/>
    <cellStyle name="Обычный 3 16 12 6" xfId="32134"/>
    <cellStyle name="Обычный 3 16 12 6 2" xfId="32135"/>
    <cellStyle name="Обычный 3 16 12 6 2 2" xfId="32136"/>
    <cellStyle name="Обычный 3 16 12 6 3" xfId="32137"/>
    <cellStyle name="Обычный 3 16 12 7" xfId="32138"/>
    <cellStyle name="Обычный 3 16 12 7 2" xfId="32139"/>
    <cellStyle name="Обычный 3 16 12 8" xfId="32140"/>
    <cellStyle name="Обычный 3 16 13" xfId="32141"/>
    <cellStyle name="Обычный 3 16 13 2" xfId="32142"/>
    <cellStyle name="Обычный 3 16 13 2 2" xfId="32143"/>
    <cellStyle name="Обычный 3 16 13 2 2 2" xfId="32144"/>
    <cellStyle name="Обычный 3 16 13 2 2 2 2" xfId="32145"/>
    <cellStyle name="Обычный 3 16 13 2 2 2 2 2" xfId="32146"/>
    <cellStyle name="Обычный 3 16 13 2 2 2 2 2 2" xfId="32147"/>
    <cellStyle name="Обычный 3 16 13 2 2 2 2 3" xfId="32148"/>
    <cellStyle name="Обычный 3 16 13 2 2 2 3" xfId="32149"/>
    <cellStyle name="Обычный 3 16 13 2 2 2 3 2" xfId="32150"/>
    <cellStyle name="Обычный 3 16 13 2 2 2 4" xfId="32151"/>
    <cellStyle name="Обычный 3 16 13 2 2 3" xfId="32152"/>
    <cellStyle name="Обычный 3 16 13 2 2 3 2" xfId="32153"/>
    <cellStyle name="Обычный 3 16 13 2 2 3 2 2" xfId="32154"/>
    <cellStyle name="Обычный 3 16 13 2 2 3 3" xfId="32155"/>
    <cellStyle name="Обычный 3 16 13 2 2 4" xfId="32156"/>
    <cellStyle name="Обычный 3 16 13 2 2 4 2" xfId="32157"/>
    <cellStyle name="Обычный 3 16 13 2 2 5" xfId="32158"/>
    <cellStyle name="Обычный 3 16 13 2 3" xfId="32159"/>
    <cellStyle name="Обычный 3 16 13 2 3 2" xfId="32160"/>
    <cellStyle name="Обычный 3 16 13 2 3 2 2" xfId="32161"/>
    <cellStyle name="Обычный 3 16 13 2 3 2 2 2" xfId="32162"/>
    <cellStyle name="Обычный 3 16 13 2 3 2 2 2 2" xfId="32163"/>
    <cellStyle name="Обычный 3 16 13 2 3 2 2 3" xfId="32164"/>
    <cellStyle name="Обычный 3 16 13 2 3 2 3" xfId="32165"/>
    <cellStyle name="Обычный 3 16 13 2 3 2 3 2" xfId="32166"/>
    <cellStyle name="Обычный 3 16 13 2 3 2 4" xfId="32167"/>
    <cellStyle name="Обычный 3 16 13 2 3 3" xfId="32168"/>
    <cellStyle name="Обычный 3 16 13 2 3 3 2" xfId="32169"/>
    <cellStyle name="Обычный 3 16 13 2 3 3 2 2" xfId="32170"/>
    <cellStyle name="Обычный 3 16 13 2 3 3 3" xfId="32171"/>
    <cellStyle name="Обычный 3 16 13 2 3 4" xfId="32172"/>
    <cellStyle name="Обычный 3 16 13 2 3 4 2" xfId="32173"/>
    <cellStyle name="Обычный 3 16 13 2 3 5" xfId="32174"/>
    <cellStyle name="Обычный 3 16 13 2 4" xfId="32175"/>
    <cellStyle name="Обычный 3 16 13 2 4 2" xfId="32176"/>
    <cellStyle name="Обычный 3 16 13 2 4 2 2" xfId="32177"/>
    <cellStyle name="Обычный 3 16 13 2 4 2 2 2" xfId="32178"/>
    <cellStyle name="Обычный 3 16 13 2 4 2 3" xfId="32179"/>
    <cellStyle name="Обычный 3 16 13 2 4 3" xfId="32180"/>
    <cellStyle name="Обычный 3 16 13 2 4 3 2" xfId="32181"/>
    <cellStyle name="Обычный 3 16 13 2 4 4" xfId="32182"/>
    <cellStyle name="Обычный 3 16 13 2 5" xfId="32183"/>
    <cellStyle name="Обычный 3 16 13 2 5 2" xfId="32184"/>
    <cellStyle name="Обычный 3 16 13 2 5 2 2" xfId="32185"/>
    <cellStyle name="Обычный 3 16 13 2 5 3" xfId="32186"/>
    <cellStyle name="Обычный 3 16 13 2 6" xfId="32187"/>
    <cellStyle name="Обычный 3 16 13 2 6 2" xfId="32188"/>
    <cellStyle name="Обычный 3 16 13 2 7" xfId="32189"/>
    <cellStyle name="Обычный 3 16 13 3" xfId="32190"/>
    <cellStyle name="Обычный 3 16 13 3 2" xfId="32191"/>
    <cellStyle name="Обычный 3 16 13 3 2 2" xfId="32192"/>
    <cellStyle name="Обычный 3 16 13 3 2 2 2" xfId="32193"/>
    <cellStyle name="Обычный 3 16 13 3 2 2 2 2" xfId="32194"/>
    <cellStyle name="Обычный 3 16 13 3 2 2 3" xfId="32195"/>
    <cellStyle name="Обычный 3 16 13 3 2 3" xfId="32196"/>
    <cellStyle name="Обычный 3 16 13 3 2 3 2" xfId="32197"/>
    <cellStyle name="Обычный 3 16 13 3 2 4" xfId="32198"/>
    <cellStyle name="Обычный 3 16 13 3 3" xfId="32199"/>
    <cellStyle name="Обычный 3 16 13 3 3 2" xfId="32200"/>
    <cellStyle name="Обычный 3 16 13 3 3 2 2" xfId="32201"/>
    <cellStyle name="Обычный 3 16 13 3 3 3" xfId="32202"/>
    <cellStyle name="Обычный 3 16 13 3 4" xfId="32203"/>
    <cellStyle name="Обычный 3 16 13 3 4 2" xfId="32204"/>
    <cellStyle name="Обычный 3 16 13 3 5" xfId="32205"/>
    <cellStyle name="Обычный 3 16 13 4" xfId="32206"/>
    <cellStyle name="Обычный 3 16 13 4 2" xfId="32207"/>
    <cellStyle name="Обычный 3 16 13 4 2 2" xfId="32208"/>
    <cellStyle name="Обычный 3 16 13 4 2 2 2" xfId="32209"/>
    <cellStyle name="Обычный 3 16 13 4 2 2 2 2" xfId="32210"/>
    <cellStyle name="Обычный 3 16 13 4 2 2 3" xfId="32211"/>
    <cellStyle name="Обычный 3 16 13 4 2 3" xfId="32212"/>
    <cellStyle name="Обычный 3 16 13 4 2 3 2" xfId="32213"/>
    <cellStyle name="Обычный 3 16 13 4 2 4" xfId="32214"/>
    <cellStyle name="Обычный 3 16 13 4 3" xfId="32215"/>
    <cellStyle name="Обычный 3 16 13 4 3 2" xfId="32216"/>
    <cellStyle name="Обычный 3 16 13 4 3 2 2" xfId="32217"/>
    <cellStyle name="Обычный 3 16 13 4 3 3" xfId="32218"/>
    <cellStyle name="Обычный 3 16 13 4 4" xfId="32219"/>
    <cellStyle name="Обычный 3 16 13 4 4 2" xfId="32220"/>
    <cellStyle name="Обычный 3 16 13 4 5" xfId="32221"/>
    <cellStyle name="Обычный 3 16 13 5" xfId="32222"/>
    <cellStyle name="Обычный 3 16 13 5 2" xfId="32223"/>
    <cellStyle name="Обычный 3 16 13 5 2 2" xfId="32224"/>
    <cellStyle name="Обычный 3 16 13 5 2 2 2" xfId="32225"/>
    <cellStyle name="Обычный 3 16 13 5 2 3" xfId="32226"/>
    <cellStyle name="Обычный 3 16 13 5 3" xfId="32227"/>
    <cellStyle name="Обычный 3 16 13 5 3 2" xfId="32228"/>
    <cellStyle name="Обычный 3 16 13 5 4" xfId="32229"/>
    <cellStyle name="Обычный 3 16 13 6" xfId="32230"/>
    <cellStyle name="Обычный 3 16 13 6 2" xfId="32231"/>
    <cellStyle name="Обычный 3 16 13 6 2 2" xfId="32232"/>
    <cellStyle name="Обычный 3 16 13 6 3" xfId="32233"/>
    <cellStyle name="Обычный 3 16 13 7" xfId="32234"/>
    <cellStyle name="Обычный 3 16 13 7 2" xfId="32235"/>
    <cellStyle name="Обычный 3 16 13 8" xfId="32236"/>
    <cellStyle name="Обычный 3 16 14" xfId="32237"/>
    <cellStyle name="Обычный 3 16 14 2" xfId="32238"/>
    <cellStyle name="Обычный 3 16 14 2 2" xfId="32239"/>
    <cellStyle name="Обычный 3 16 14 2 2 2" xfId="32240"/>
    <cellStyle name="Обычный 3 16 14 2 2 2 2" xfId="32241"/>
    <cellStyle name="Обычный 3 16 14 2 2 2 2 2" xfId="32242"/>
    <cellStyle name="Обычный 3 16 14 2 2 2 2 2 2" xfId="32243"/>
    <cellStyle name="Обычный 3 16 14 2 2 2 2 3" xfId="32244"/>
    <cellStyle name="Обычный 3 16 14 2 2 2 3" xfId="32245"/>
    <cellStyle name="Обычный 3 16 14 2 2 2 3 2" xfId="32246"/>
    <cellStyle name="Обычный 3 16 14 2 2 2 4" xfId="32247"/>
    <cellStyle name="Обычный 3 16 14 2 2 3" xfId="32248"/>
    <cellStyle name="Обычный 3 16 14 2 2 3 2" xfId="32249"/>
    <cellStyle name="Обычный 3 16 14 2 2 3 2 2" xfId="32250"/>
    <cellStyle name="Обычный 3 16 14 2 2 3 3" xfId="32251"/>
    <cellStyle name="Обычный 3 16 14 2 2 4" xfId="32252"/>
    <cellStyle name="Обычный 3 16 14 2 2 4 2" xfId="32253"/>
    <cellStyle name="Обычный 3 16 14 2 2 5" xfId="32254"/>
    <cellStyle name="Обычный 3 16 14 2 3" xfId="32255"/>
    <cellStyle name="Обычный 3 16 14 2 3 2" xfId="32256"/>
    <cellStyle name="Обычный 3 16 14 2 3 2 2" xfId="32257"/>
    <cellStyle name="Обычный 3 16 14 2 3 2 2 2" xfId="32258"/>
    <cellStyle name="Обычный 3 16 14 2 3 2 2 2 2" xfId="32259"/>
    <cellStyle name="Обычный 3 16 14 2 3 2 2 3" xfId="32260"/>
    <cellStyle name="Обычный 3 16 14 2 3 2 3" xfId="32261"/>
    <cellStyle name="Обычный 3 16 14 2 3 2 3 2" xfId="32262"/>
    <cellStyle name="Обычный 3 16 14 2 3 2 4" xfId="32263"/>
    <cellStyle name="Обычный 3 16 14 2 3 3" xfId="32264"/>
    <cellStyle name="Обычный 3 16 14 2 3 3 2" xfId="32265"/>
    <cellStyle name="Обычный 3 16 14 2 3 3 2 2" xfId="32266"/>
    <cellStyle name="Обычный 3 16 14 2 3 3 3" xfId="32267"/>
    <cellStyle name="Обычный 3 16 14 2 3 4" xfId="32268"/>
    <cellStyle name="Обычный 3 16 14 2 3 4 2" xfId="32269"/>
    <cellStyle name="Обычный 3 16 14 2 3 5" xfId="32270"/>
    <cellStyle name="Обычный 3 16 14 2 4" xfId="32271"/>
    <cellStyle name="Обычный 3 16 14 2 4 2" xfId="32272"/>
    <cellStyle name="Обычный 3 16 14 2 4 2 2" xfId="32273"/>
    <cellStyle name="Обычный 3 16 14 2 4 2 2 2" xfId="32274"/>
    <cellStyle name="Обычный 3 16 14 2 4 2 3" xfId="32275"/>
    <cellStyle name="Обычный 3 16 14 2 4 3" xfId="32276"/>
    <cellStyle name="Обычный 3 16 14 2 4 3 2" xfId="32277"/>
    <cellStyle name="Обычный 3 16 14 2 4 4" xfId="32278"/>
    <cellStyle name="Обычный 3 16 14 2 5" xfId="32279"/>
    <cellStyle name="Обычный 3 16 14 2 5 2" xfId="32280"/>
    <cellStyle name="Обычный 3 16 14 2 5 2 2" xfId="32281"/>
    <cellStyle name="Обычный 3 16 14 2 5 3" xfId="32282"/>
    <cellStyle name="Обычный 3 16 14 2 6" xfId="32283"/>
    <cellStyle name="Обычный 3 16 14 2 6 2" xfId="32284"/>
    <cellStyle name="Обычный 3 16 14 2 7" xfId="32285"/>
    <cellStyle name="Обычный 3 16 14 3" xfId="32286"/>
    <cellStyle name="Обычный 3 16 14 3 2" xfId="32287"/>
    <cellStyle name="Обычный 3 16 14 3 2 2" xfId="32288"/>
    <cellStyle name="Обычный 3 16 14 3 2 2 2" xfId="32289"/>
    <cellStyle name="Обычный 3 16 14 3 2 2 2 2" xfId="32290"/>
    <cellStyle name="Обычный 3 16 14 3 2 2 3" xfId="32291"/>
    <cellStyle name="Обычный 3 16 14 3 2 3" xfId="32292"/>
    <cellStyle name="Обычный 3 16 14 3 2 3 2" xfId="32293"/>
    <cellStyle name="Обычный 3 16 14 3 2 4" xfId="32294"/>
    <cellStyle name="Обычный 3 16 14 3 3" xfId="32295"/>
    <cellStyle name="Обычный 3 16 14 3 3 2" xfId="32296"/>
    <cellStyle name="Обычный 3 16 14 3 3 2 2" xfId="32297"/>
    <cellStyle name="Обычный 3 16 14 3 3 3" xfId="32298"/>
    <cellStyle name="Обычный 3 16 14 3 4" xfId="32299"/>
    <cellStyle name="Обычный 3 16 14 3 4 2" xfId="32300"/>
    <cellStyle name="Обычный 3 16 14 3 5" xfId="32301"/>
    <cellStyle name="Обычный 3 16 14 4" xfId="32302"/>
    <cellStyle name="Обычный 3 16 14 4 2" xfId="32303"/>
    <cellStyle name="Обычный 3 16 14 4 2 2" xfId="32304"/>
    <cellStyle name="Обычный 3 16 14 4 2 2 2" xfId="32305"/>
    <cellStyle name="Обычный 3 16 14 4 2 2 2 2" xfId="32306"/>
    <cellStyle name="Обычный 3 16 14 4 2 2 3" xfId="32307"/>
    <cellStyle name="Обычный 3 16 14 4 2 3" xfId="32308"/>
    <cellStyle name="Обычный 3 16 14 4 2 3 2" xfId="32309"/>
    <cellStyle name="Обычный 3 16 14 4 2 4" xfId="32310"/>
    <cellStyle name="Обычный 3 16 14 4 3" xfId="32311"/>
    <cellStyle name="Обычный 3 16 14 4 3 2" xfId="32312"/>
    <cellStyle name="Обычный 3 16 14 4 3 2 2" xfId="32313"/>
    <cellStyle name="Обычный 3 16 14 4 3 3" xfId="32314"/>
    <cellStyle name="Обычный 3 16 14 4 4" xfId="32315"/>
    <cellStyle name="Обычный 3 16 14 4 4 2" xfId="32316"/>
    <cellStyle name="Обычный 3 16 14 4 5" xfId="32317"/>
    <cellStyle name="Обычный 3 16 14 5" xfId="32318"/>
    <cellStyle name="Обычный 3 16 14 5 2" xfId="32319"/>
    <cellStyle name="Обычный 3 16 14 5 2 2" xfId="32320"/>
    <cellStyle name="Обычный 3 16 14 5 2 2 2" xfId="32321"/>
    <cellStyle name="Обычный 3 16 14 5 2 3" xfId="32322"/>
    <cellStyle name="Обычный 3 16 14 5 3" xfId="32323"/>
    <cellStyle name="Обычный 3 16 14 5 3 2" xfId="32324"/>
    <cellStyle name="Обычный 3 16 14 5 4" xfId="32325"/>
    <cellStyle name="Обычный 3 16 14 6" xfId="32326"/>
    <cellStyle name="Обычный 3 16 14 6 2" xfId="32327"/>
    <cellStyle name="Обычный 3 16 14 6 2 2" xfId="32328"/>
    <cellStyle name="Обычный 3 16 14 6 3" xfId="32329"/>
    <cellStyle name="Обычный 3 16 14 7" xfId="32330"/>
    <cellStyle name="Обычный 3 16 14 7 2" xfId="32331"/>
    <cellStyle name="Обычный 3 16 14 8" xfId="32332"/>
    <cellStyle name="Обычный 3 16 15" xfId="32333"/>
    <cellStyle name="Обычный 3 16 15 2" xfId="32334"/>
    <cellStyle name="Обычный 3 16 15 2 2" xfId="32335"/>
    <cellStyle name="Обычный 3 16 15 2 2 2" xfId="32336"/>
    <cellStyle name="Обычный 3 16 15 2 2 2 2" xfId="32337"/>
    <cellStyle name="Обычный 3 16 15 2 2 2 2 2" xfId="32338"/>
    <cellStyle name="Обычный 3 16 15 2 2 2 2 2 2" xfId="32339"/>
    <cellStyle name="Обычный 3 16 15 2 2 2 2 3" xfId="32340"/>
    <cellStyle name="Обычный 3 16 15 2 2 2 3" xfId="32341"/>
    <cellStyle name="Обычный 3 16 15 2 2 2 3 2" xfId="32342"/>
    <cellStyle name="Обычный 3 16 15 2 2 2 4" xfId="32343"/>
    <cellStyle name="Обычный 3 16 15 2 2 3" xfId="32344"/>
    <cellStyle name="Обычный 3 16 15 2 2 3 2" xfId="32345"/>
    <cellStyle name="Обычный 3 16 15 2 2 3 2 2" xfId="32346"/>
    <cellStyle name="Обычный 3 16 15 2 2 3 3" xfId="32347"/>
    <cellStyle name="Обычный 3 16 15 2 2 4" xfId="32348"/>
    <cellStyle name="Обычный 3 16 15 2 2 4 2" xfId="32349"/>
    <cellStyle name="Обычный 3 16 15 2 2 5" xfId="32350"/>
    <cellStyle name="Обычный 3 16 15 2 3" xfId="32351"/>
    <cellStyle name="Обычный 3 16 15 2 3 2" xfId="32352"/>
    <cellStyle name="Обычный 3 16 15 2 3 2 2" xfId="32353"/>
    <cellStyle name="Обычный 3 16 15 2 3 2 2 2" xfId="32354"/>
    <cellStyle name="Обычный 3 16 15 2 3 2 2 2 2" xfId="32355"/>
    <cellStyle name="Обычный 3 16 15 2 3 2 2 3" xfId="32356"/>
    <cellStyle name="Обычный 3 16 15 2 3 2 3" xfId="32357"/>
    <cellStyle name="Обычный 3 16 15 2 3 2 3 2" xfId="32358"/>
    <cellStyle name="Обычный 3 16 15 2 3 2 4" xfId="32359"/>
    <cellStyle name="Обычный 3 16 15 2 3 3" xfId="32360"/>
    <cellStyle name="Обычный 3 16 15 2 3 3 2" xfId="32361"/>
    <cellStyle name="Обычный 3 16 15 2 3 3 2 2" xfId="32362"/>
    <cellStyle name="Обычный 3 16 15 2 3 3 3" xfId="32363"/>
    <cellStyle name="Обычный 3 16 15 2 3 4" xfId="32364"/>
    <cellStyle name="Обычный 3 16 15 2 3 4 2" xfId="32365"/>
    <cellStyle name="Обычный 3 16 15 2 3 5" xfId="32366"/>
    <cellStyle name="Обычный 3 16 15 2 4" xfId="32367"/>
    <cellStyle name="Обычный 3 16 15 2 4 2" xfId="32368"/>
    <cellStyle name="Обычный 3 16 15 2 4 2 2" xfId="32369"/>
    <cellStyle name="Обычный 3 16 15 2 4 2 2 2" xfId="32370"/>
    <cellStyle name="Обычный 3 16 15 2 4 2 3" xfId="32371"/>
    <cellStyle name="Обычный 3 16 15 2 4 3" xfId="32372"/>
    <cellStyle name="Обычный 3 16 15 2 4 3 2" xfId="32373"/>
    <cellStyle name="Обычный 3 16 15 2 4 4" xfId="32374"/>
    <cellStyle name="Обычный 3 16 15 2 5" xfId="32375"/>
    <cellStyle name="Обычный 3 16 15 2 5 2" xfId="32376"/>
    <cellStyle name="Обычный 3 16 15 2 5 2 2" xfId="32377"/>
    <cellStyle name="Обычный 3 16 15 2 5 3" xfId="32378"/>
    <cellStyle name="Обычный 3 16 15 2 6" xfId="32379"/>
    <cellStyle name="Обычный 3 16 15 2 6 2" xfId="32380"/>
    <cellStyle name="Обычный 3 16 15 2 7" xfId="32381"/>
    <cellStyle name="Обычный 3 16 15 3" xfId="32382"/>
    <cellStyle name="Обычный 3 16 15 3 2" xfId="32383"/>
    <cellStyle name="Обычный 3 16 15 3 2 2" xfId="32384"/>
    <cellStyle name="Обычный 3 16 15 3 2 2 2" xfId="32385"/>
    <cellStyle name="Обычный 3 16 15 3 2 2 2 2" xfId="32386"/>
    <cellStyle name="Обычный 3 16 15 3 2 2 3" xfId="32387"/>
    <cellStyle name="Обычный 3 16 15 3 2 3" xfId="32388"/>
    <cellStyle name="Обычный 3 16 15 3 2 3 2" xfId="32389"/>
    <cellStyle name="Обычный 3 16 15 3 2 4" xfId="32390"/>
    <cellStyle name="Обычный 3 16 15 3 3" xfId="32391"/>
    <cellStyle name="Обычный 3 16 15 3 3 2" xfId="32392"/>
    <cellStyle name="Обычный 3 16 15 3 3 2 2" xfId="32393"/>
    <cellStyle name="Обычный 3 16 15 3 3 3" xfId="32394"/>
    <cellStyle name="Обычный 3 16 15 3 4" xfId="32395"/>
    <cellStyle name="Обычный 3 16 15 3 4 2" xfId="32396"/>
    <cellStyle name="Обычный 3 16 15 3 5" xfId="32397"/>
    <cellStyle name="Обычный 3 16 15 4" xfId="32398"/>
    <cellStyle name="Обычный 3 16 15 4 2" xfId="32399"/>
    <cellStyle name="Обычный 3 16 15 4 2 2" xfId="32400"/>
    <cellStyle name="Обычный 3 16 15 4 2 2 2" xfId="32401"/>
    <cellStyle name="Обычный 3 16 15 4 2 2 2 2" xfId="32402"/>
    <cellStyle name="Обычный 3 16 15 4 2 2 3" xfId="32403"/>
    <cellStyle name="Обычный 3 16 15 4 2 3" xfId="32404"/>
    <cellStyle name="Обычный 3 16 15 4 2 3 2" xfId="32405"/>
    <cellStyle name="Обычный 3 16 15 4 2 4" xfId="32406"/>
    <cellStyle name="Обычный 3 16 15 4 3" xfId="32407"/>
    <cellStyle name="Обычный 3 16 15 4 3 2" xfId="32408"/>
    <cellStyle name="Обычный 3 16 15 4 3 2 2" xfId="32409"/>
    <cellStyle name="Обычный 3 16 15 4 3 3" xfId="32410"/>
    <cellStyle name="Обычный 3 16 15 4 4" xfId="32411"/>
    <cellStyle name="Обычный 3 16 15 4 4 2" xfId="32412"/>
    <cellStyle name="Обычный 3 16 15 4 5" xfId="32413"/>
    <cellStyle name="Обычный 3 16 15 5" xfId="32414"/>
    <cellStyle name="Обычный 3 16 15 5 2" xfId="32415"/>
    <cellStyle name="Обычный 3 16 15 5 2 2" xfId="32416"/>
    <cellStyle name="Обычный 3 16 15 5 2 2 2" xfId="32417"/>
    <cellStyle name="Обычный 3 16 15 5 2 3" xfId="32418"/>
    <cellStyle name="Обычный 3 16 15 5 3" xfId="32419"/>
    <cellStyle name="Обычный 3 16 15 5 3 2" xfId="32420"/>
    <cellStyle name="Обычный 3 16 15 5 4" xfId="32421"/>
    <cellStyle name="Обычный 3 16 15 6" xfId="32422"/>
    <cellStyle name="Обычный 3 16 15 6 2" xfId="32423"/>
    <cellStyle name="Обычный 3 16 15 6 2 2" xfId="32424"/>
    <cellStyle name="Обычный 3 16 15 6 3" xfId="32425"/>
    <cellStyle name="Обычный 3 16 15 7" xfId="32426"/>
    <cellStyle name="Обычный 3 16 15 7 2" xfId="32427"/>
    <cellStyle name="Обычный 3 16 15 8" xfId="32428"/>
    <cellStyle name="Обычный 3 16 16" xfId="32429"/>
    <cellStyle name="Обычный 3 16 16 2" xfId="32430"/>
    <cellStyle name="Обычный 3 16 16 2 2" xfId="32431"/>
    <cellStyle name="Обычный 3 16 16 2 2 2" xfId="32432"/>
    <cellStyle name="Обычный 3 16 16 2 2 2 2" xfId="32433"/>
    <cellStyle name="Обычный 3 16 16 2 2 2 2 2" xfId="32434"/>
    <cellStyle name="Обычный 3 16 16 2 2 2 2 2 2" xfId="32435"/>
    <cellStyle name="Обычный 3 16 16 2 2 2 2 3" xfId="32436"/>
    <cellStyle name="Обычный 3 16 16 2 2 2 3" xfId="32437"/>
    <cellStyle name="Обычный 3 16 16 2 2 2 3 2" xfId="32438"/>
    <cellStyle name="Обычный 3 16 16 2 2 2 4" xfId="32439"/>
    <cellStyle name="Обычный 3 16 16 2 2 3" xfId="32440"/>
    <cellStyle name="Обычный 3 16 16 2 2 3 2" xfId="32441"/>
    <cellStyle name="Обычный 3 16 16 2 2 3 2 2" xfId="32442"/>
    <cellStyle name="Обычный 3 16 16 2 2 3 3" xfId="32443"/>
    <cellStyle name="Обычный 3 16 16 2 2 4" xfId="32444"/>
    <cellStyle name="Обычный 3 16 16 2 2 4 2" xfId="32445"/>
    <cellStyle name="Обычный 3 16 16 2 2 5" xfId="32446"/>
    <cellStyle name="Обычный 3 16 16 2 3" xfId="32447"/>
    <cellStyle name="Обычный 3 16 16 2 3 2" xfId="32448"/>
    <cellStyle name="Обычный 3 16 16 2 3 2 2" xfId="32449"/>
    <cellStyle name="Обычный 3 16 16 2 3 2 2 2" xfId="32450"/>
    <cellStyle name="Обычный 3 16 16 2 3 2 2 2 2" xfId="32451"/>
    <cellStyle name="Обычный 3 16 16 2 3 2 2 3" xfId="32452"/>
    <cellStyle name="Обычный 3 16 16 2 3 2 3" xfId="32453"/>
    <cellStyle name="Обычный 3 16 16 2 3 2 3 2" xfId="32454"/>
    <cellStyle name="Обычный 3 16 16 2 3 2 4" xfId="32455"/>
    <cellStyle name="Обычный 3 16 16 2 3 3" xfId="32456"/>
    <cellStyle name="Обычный 3 16 16 2 3 3 2" xfId="32457"/>
    <cellStyle name="Обычный 3 16 16 2 3 3 2 2" xfId="32458"/>
    <cellStyle name="Обычный 3 16 16 2 3 3 3" xfId="32459"/>
    <cellStyle name="Обычный 3 16 16 2 3 4" xfId="32460"/>
    <cellStyle name="Обычный 3 16 16 2 3 4 2" xfId="32461"/>
    <cellStyle name="Обычный 3 16 16 2 3 5" xfId="32462"/>
    <cellStyle name="Обычный 3 16 16 2 4" xfId="32463"/>
    <cellStyle name="Обычный 3 16 16 2 4 2" xfId="32464"/>
    <cellStyle name="Обычный 3 16 16 2 4 2 2" xfId="32465"/>
    <cellStyle name="Обычный 3 16 16 2 4 2 2 2" xfId="32466"/>
    <cellStyle name="Обычный 3 16 16 2 4 2 3" xfId="32467"/>
    <cellStyle name="Обычный 3 16 16 2 4 3" xfId="32468"/>
    <cellStyle name="Обычный 3 16 16 2 4 3 2" xfId="32469"/>
    <cellStyle name="Обычный 3 16 16 2 4 4" xfId="32470"/>
    <cellStyle name="Обычный 3 16 16 2 5" xfId="32471"/>
    <cellStyle name="Обычный 3 16 16 2 5 2" xfId="32472"/>
    <cellStyle name="Обычный 3 16 16 2 5 2 2" xfId="32473"/>
    <cellStyle name="Обычный 3 16 16 2 5 3" xfId="32474"/>
    <cellStyle name="Обычный 3 16 16 2 6" xfId="32475"/>
    <cellStyle name="Обычный 3 16 16 2 6 2" xfId="32476"/>
    <cellStyle name="Обычный 3 16 16 2 7" xfId="32477"/>
    <cellStyle name="Обычный 3 16 16 3" xfId="32478"/>
    <cellStyle name="Обычный 3 16 16 3 2" xfId="32479"/>
    <cellStyle name="Обычный 3 16 16 3 2 2" xfId="32480"/>
    <cellStyle name="Обычный 3 16 16 3 2 2 2" xfId="32481"/>
    <cellStyle name="Обычный 3 16 16 3 2 2 2 2" xfId="32482"/>
    <cellStyle name="Обычный 3 16 16 3 2 2 3" xfId="32483"/>
    <cellStyle name="Обычный 3 16 16 3 2 3" xfId="32484"/>
    <cellStyle name="Обычный 3 16 16 3 2 3 2" xfId="32485"/>
    <cellStyle name="Обычный 3 16 16 3 2 4" xfId="32486"/>
    <cellStyle name="Обычный 3 16 16 3 3" xfId="32487"/>
    <cellStyle name="Обычный 3 16 16 3 3 2" xfId="32488"/>
    <cellStyle name="Обычный 3 16 16 3 3 2 2" xfId="32489"/>
    <cellStyle name="Обычный 3 16 16 3 3 3" xfId="32490"/>
    <cellStyle name="Обычный 3 16 16 3 4" xfId="32491"/>
    <cellStyle name="Обычный 3 16 16 3 4 2" xfId="32492"/>
    <cellStyle name="Обычный 3 16 16 3 5" xfId="32493"/>
    <cellStyle name="Обычный 3 16 16 4" xfId="32494"/>
    <cellStyle name="Обычный 3 16 16 4 2" xfId="32495"/>
    <cellStyle name="Обычный 3 16 16 4 2 2" xfId="32496"/>
    <cellStyle name="Обычный 3 16 16 4 2 2 2" xfId="32497"/>
    <cellStyle name="Обычный 3 16 16 4 2 2 2 2" xfId="32498"/>
    <cellStyle name="Обычный 3 16 16 4 2 2 3" xfId="32499"/>
    <cellStyle name="Обычный 3 16 16 4 2 3" xfId="32500"/>
    <cellStyle name="Обычный 3 16 16 4 2 3 2" xfId="32501"/>
    <cellStyle name="Обычный 3 16 16 4 2 4" xfId="32502"/>
    <cellStyle name="Обычный 3 16 16 4 3" xfId="32503"/>
    <cellStyle name="Обычный 3 16 16 4 3 2" xfId="32504"/>
    <cellStyle name="Обычный 3 16 16 4 3 2 2" xfId="32505"/>
    <cellStyle name="Обычный 3 16 16 4 3 3" xfId="32506"/>
    <cellStyle name="Обычный 3 16 16 4 4" xfId="32507"/>
    <cellStyle name="Обычный 3 16 16 4 4 2" xfId="32508"/>
    <cellStyle name="Обычный 3 16 16 4 5" xfId="32509"/>
    <cellStyle name="Обычный 3 16 16 5" xfId="32510"/>
    <cellStyle name="Обычный 3 16 16 5 2" xfId="32511"/>
    <cellStyle name="Обычный 3 16 16 5 2 2" xfId="32512"/>
    <cellStyle name="Обычный 3 16 16 5 2 2 2" xfId="32513"/>
    <cellStyle name="Обычный 3 16 16 5 2 3" xfId="32514"/>
    <cellStyle name="Обычный 3 16 16 5 3" xfId="32515"/>
    <cellStyle name="Обычный 3 16 16 5 3 2" xfId="32516"/>
    <cellStyle name="Обычный 3 16 16 5 4" xfId="32517"/>
    <cellStyle name="Обычный 3 16 16 6" xfId="32518"/>
    <cellStyle name="Обычный 3 16 16 6 2" xfId="32519"/>
    <cellStyle name="Обычный 3 16 16 6 2 2" xfId="32520"/>
    <cellStyle name="Обычный 3 16 16 6 3" xfId="32521"/>
    <cellStyle name="Обычный 3 16 16 7" xfId="32522"/>
    <cellStyle name="Обычный 3 16 16 7 2" xfId="32523"/>
    <cellStyle name="Обычный 3 16 16 8" xfId="32524"/>
    <cellStyle name="Обычный 3 16 17" xfId="32525"/>
    <cellStyle name="Обычный 3 16 17 2" xfId="32526"/>
    <cellStyle name="Обычный 3 16 17 2 2" xfId="32527"/>
    <cellStyle name="Обычный 3 16 17 2 2 2" xfId="32528"/>
    <cellStyle name="Обычный 3 16 17 2 2 2 2" xfId="32529"/>
    <cellStyle name="Обычный 3 16 17 2 2 2 2 2" xfId="32530"/>
    <cellStyle name="Обычный 3 16 17 2 2 2 2 2 2" xfId="32531"/>
    <cellStyle name="Обычный 3 16 17 2 2 2 2 3" xfId="32532"/>
    <cellStyle name="Обычный 3 16 17 2 2 2 3" xfId="32533"/>
    <cellStyle name="Обычный 3 16 17 2 2 2 3 2" xfId="32534"/>
    <cellStyle name="Обычный 3 16 17 2 2 2 4" xfId="32535"/>
    <cellStyle name="Обычный 3 16 17 2 2 3" xfId="32536"/>
    <cellStyle name="Обычный 3 16 17 2 2 3 2" xfId="32537"/>
    <cellStyle name="Обычный 3 16 17 2 2 3 2 2" xfId="32538"/>
    <cellStyle name="Обычный 3 16 17 2 2 3 3" xfId="32539"/>
    <cellStyle name="Обычный 3 16 17 2 2 4" xfId="32540"/>
    <cellStyle name="Обычный 3 16 17 2 2 4 2" xfId="32541"/>
    <cellStyle name="Обычный 3 16 17 2 2 5" xfId="32542"/>
    <cellStyle name="Обычный 3 16 17 2 3" xfId="32543"/>
    <cellStyle name="Обычный 3 16 17 2 3 2" xfId="32544"/>
    <cellStyle name="Обычный 3 16 17 2 3 2 2" xfId="32545"/>
    <cellStyle name="Обычный 3 16 17 2 3 2 2 2" xfId="32546"/>
    <cellStyle name="Обычный 3 16 17 2 3 2 2 2 2" xfId="32547"/>
    <cellStyle name="Обычный 3 16 17 2 3 2 2 3" xfId="32548"/>
    <cellStyle name="Обычный 3 16 17 2 3 2 3" xfId="32549"/>
    <cellStyle name="Обычный 3 16 17 2 3 2 3 2" xfId="32550"/>
    <cellStyle name="Обычный 3 16 17 2 3 2 4" xfId="32551"/>
    <cellStyle name="Обычный 3 16 17 2 3 3" xfId="32552"/>
    <cellStyle name="Обычный 3 16 17 2 3 3 2" xfId="32553"/>
    <cellStyle name="Обычный 3 16 17 2 3 3 2 2" xfId="32554"/>
    <cellStyle name="Обычный 3 16 17 2 3 3 3" xfId="32555"/>
    <cellStyle name="Обычный 3 16 17 2 3 4" xfId="32556"/>
    <cellStyle name="Обычный 3 16 17 2 3 4 2" xfId="32557"/>
    <cellStyle name="Обычный 3 16 17 2 3 5" xfId="32558"/>
    <cellStyle name="Обычный 3 16 17 2 4" xfId="32559"/>
    <cellStyle name="Обычный 3 16 17 2 4 2" xfId="32560"/>
    <cellStyle name="Обычный 3 16 17 2 4 2 2" xfId="32561"/>
    <cellStyle name="Обычный 3 16 17 2 4 2 2 2" xfId="32562"/>
    <cellStyle name="Обычный 3 16 17 2 4 2 3" xfId="32563"/>
    <cellStyle name="Обычный 3 16 17 2 4 3" xfId="32564"/>
    <cellStyle name="Обычный 3 16 17 2 4 3 2" xfId="32565"/>
    <cellStyle name="Обычный 3 16 17 2 4 4" xfId="32566"/>
    <cellStyle name="Обычный 3 16 17 2 5" xfId="32567"/>
    <cellStyle name="Обычный 3 16 17 2 5 2" xfId="32568"/>
    <cellStyle name="Обычный 3 16 17 2 5 2 2" xfId="32569"/>
    <cellStyle name="Обычный 3 16 17 2 5 3" xfId="32570"/>
    <cellStyle name="Обычный 3 16 17 2 6" xfId="32571"/>
    <cellStyle name="Обычный 3 16 17 2 6 2" xfId="32572"/>
    <cellStyle name="Обычный 3 16 17 2 7" xfId="32573"/>
    <cellStyle name="Обычный 3 16 17 3" xfId="32574"/>
    <cellStyle name="Обычный 3 16 17 3 2" xfId="32575"/>
    <cellStyle name="Обычный 3 16 17 3 2 2" xfId="32576"/>
    <cellStyle name="Обычный 3 16 17 3 2 2 2" xfId="32577"/>
    <cellStyle name="Обычный 3 16 17 3 2 2 2 2" xfId="32578"/>
    <cellStyle name="Обычный 3 16 17 3 2 2 3" xfId="32579"/>
    <cellStyle name="Обычный 3 16 17 3 2 3" xfId="32580"/>
    <cellStyle name="Обычный 3 16 17 3 2 3 2" xfId="32581"/>
    <cellStyle name="Обычный 3 16 17 3 2 4" xfId="32582"/>
    <cellStyle name="Обычный 3 16 17 3 3" xfId="32583"/>
    <cellStyle name="Обычный 3 16 17 3 3 2" xfId="32584"/>
    <cellStyle name="Обычный 3 16 17 3 3 2 2" xfId="32585"/>
    <cellStyle name="Обычный 3 16 17 3 3 3" xfId="32586"/>
    <cellStyle name="Обычный 3 16 17 3 4" xfId="32587"/>
    <cellStyle name="Обычный 3 16 17 3 4 2" xfId="32588"/>
    <cellStyle name="Обычный 3 16 17 3 5" xfId="32589"/>
    <cellStyle name="Обычный 3 16 17 4" xfId="32590"/>
    <cellStyle name="Обычный 3 16 17 4 2" xfId="32591"/>
    <cellStyle name="Обычный 3 16 17 4 2 2" xfId="32592"/>
    <cellStyle name="Обычный 3 16 17 4 2 2 2" xfId="32593"/>
    <cellStyle name="Обычный 3 16 17 4 2 2 2 2" xfId="32594"/>
    <cellStyle name="Обычный 3 16 17 4 2 2 3" xfId="32595"/>
    <cellStyle name="Обычный 3 16 17 4 2 3" xfId="32596"/>
    <cellStyle name="Обычный 3 16 17 4 2 3 2" xfId="32597"/>
    <cellStyle name="Обычный 3 16 17 4 2 4" xfId="32598"/>
    <cellStyle name="Обычный 3 16 17 4 3" xfId="32599"/>
    <cellStyle name="Обычный 3 16 17 4 3 2" xfId="32600"/>
    <cellStyle name="Обычный 3 16 17 4 3 2 2" xfId="32601"/>
    <cellStyle name="Обычный 3 16 17 4 3 3" xfId="32602"/>
    <cellStyle name="Обычный 3 16 17 4 4" xfId="32603"/>
    <cellStyle name="Обычный 3 16 17 4 4 2" xfId="32604"/>
    <cellStyle name="Обычный 3 16 17 4 5" xfId="32605"/>
    <cellStyle name="Обычный 3 16 17 5" xfId="32606"/>
    <cellStyle name="Обычный 3 16 17 5 2" xfId="32607"/>
    <cellStyle name="Обычный 3 16 17 5 2 2" xfId="32608"/>
    <cellStyle name="Обычный 3 16 17 5 2 2 2" xfId="32609"/>
    <cellStyle name="Обычный 3 16 17 5 2 3" xfId="32610"/>
    <cellStyle name="Обычный 3 16 17 5 3" xfId="32611"/>
    <cellStyle name="Обычный 3 16 17 5 3 2" xfId="32612"/>
    <cellStyle name="Обычный 3 16 17 5 4" xfId="32613"/>
    <cellStyle name="Обычный 3 16 17 6" xfId="32614"/>
    <cellStyle name="Обычный 3 16 17 6 2" xfId="32615"/>
    <cellStyle name="Обычный 3 16 17 6 2 2" xfId="32616"/>
    <cellStyle name="Обычный 3 16 17 6 3" xfId="32617"/>
    <cellStyle name="Обычный 3 16 17 7" xfId="32618"/>
    <cellStyle name="Обычный 3 16 17 7 2" xfId="32619"/>
    <cellStyle name="Обычный 3 16 17 8" xfId="32620"/>
    <cellStyle name="Обычный 3 16 18" xfId="32621"/>
    <cellStyle name="Обычный 3 16 18 2" xfId="32622"/>
    <cellStyle name="Обычный 3 16 18 2 2" xfId="32623"/>
    <cellStyle name="Обычный 3 16 18 2 2 2" xfId="32624"/>
    <cellStyle name="Обычный 3 16 18 2 2 2 2" xfId="32625"/>
    <cellStyle name="Обычный 3 16 18 2 2 2 2 2" xfId="32626"/>
    <cellStyle name="Обычный 3 16 18 2 2 2 2 2 2" xfId="32627"/>
    <cellStyle name="Обычный 3 16 18 2 2 2 2 3" xfId="32628"/>
    <cellStyle name="Обычный 3 16 18 2 2 2 3" xfId="32629"/>
    <cellStyle name="Обычный 3 16 18 2 2 2 3 2" xfId="32630"/>
    <cellStyle name="Обычный 3 16 18 2 2 2 4" xfId="32631"/>
    <cellStyle name="Обычный 3 16 18 2 2 3" xfId="32632"/>
    <cellStyle name="Обычный 3 16 18 2 2 3 2" xfId="32633"/>
    <cellStyle name="Обычный 3 16 18 2 2 3 2 2" xfId="32634"/>
    <cellStyle name="Обычный 3 16 18 2 2 3 3" xfId="32635"/>
    <cellStyle name="Обычный 3 16 18 2 2 4" xfId="32636"/>
    <cellStyle name="Обычный 3 16 18 2 2 4 2" xfId="32637"/>
    <cellStyle name="Обычный 3 16 18 2 2 5" xfId="32638"/>
    <cellStyle name="Обычный 3 16 18 2 3" xfId="32639"/>
    <cellStyle name="Обычный 3 16 18 2 3 2" xfId="32640"/>
    <cellStyle name="Обычный 3 16 18 2 3 2 2" xfId="32641"/>
    <cellStyle name="Обычный 3 16 18 2 3 2 2 2" xfId="32642"/>
    <cellStyle name="Обычный 3 16 18 2 3 2 2 2 2" xfId="32643"/>
    <cellStyle name="Обычный 3 16 18 2 3 2 2 3" xfId="32644"/>
    <cellStyle name="Обычный 3 16 18 2 3 2 3" xfId="32645"/>
    <cellStyle name="Обычный 3 16 18 2 3 2 3 2" xfId="32646"/>
    <cellStyle name="Обычный 3 16 18 2 3 2 4" xfId="32647"/>
    <cellStyle name="Обычный 3 16 18 2 3 3" xfId="32648"/>
    <cellStyle name="Обычный 3 16 18 2 3 3 2" xfId="32649"/>
    <cellStyle name="Обычный 3 16 18 2 3 3 2 2" xfId="32650"/>
    <cellStyle name="Обычный 3 16 18 2 3 3 3" xfId="32651"/>
    <cellStyle name="Обычный 3 16 18 2 3 4" xfId="32652"/>
    <cellStyle name="Обычный 3 16 18 2 3 4 2" xfId="32653"/>
    <cellStyle name="Обычный 3 16 18 2 3 5" xfId="32654"/>
    <cellStyle name="Обычный 3 16 18 2 4" xfId="32655"/>
    <cellStyle name="Обычный 3 16 18 2 4 2" xfId="32656"/>
    <cellStyle name="Обычный 3 16 18 2 4 2 2" xfId="32657"/>
    <cellStyle name="Обычный 3 16 18 2 4 2 2 2" xfId="32658"/>
    <cellStyle name="Обычный 3 16 18 2 4 2 3" xfId="32659"/>
    <cellStyle name="Обычный 3 16 18 2 4 3" xfId="32660"/>
    <cellStyle name="Обычный 3 16 18 2 4 3 2" xfId="32661"/>
    <cellStyle name="Обычный 3 16 18 2 4 4" xfId="32662"/>
    <cellStyle name="Обычный 3 16 18 2 5" xfId="32663"/>
    <cellStyle name="Обычный 3 16 18 2 5 2" xfId="32664"/>
    <cellStyle name="Обычный 3 16 18 2 5 2 2" xfId="32665"/>
    <cellStyle name="Обычный 3 16 18 2 5 3" xfId="32666"/>
    <cellStyle name="Обычный 3 16 18 2 6" xfId="32667"/>
    <cellStyle name="Обычный 3 16 18 2 6 2" xfId="32668"/>
    <cellStyle name="Обычный 3 16 18 2 7" xfId="32669"/>
    <cellStyle name="Обычный 3 16 18 3" xfId="32670"/>
    <cellStyle name="Обычный 3 16 18 3 2" xfId="32671"/>
    <cellStyle name="Обычный 3 16 18 3 2 2" xfId="32672"/>
    <cellStyle name="Обычный 3 16 18 3 2 2 2" xfId="32673"/>
    <cellStyle name="Обычный 3 16 18 3 2 2 2 2" xfId="32674"/>
    <cellStyle name="Обычный 3 16 18 3 2 2 3" xfId="32675"/>
    <cellStyle name="Обычный 3 16 18 3 2 3" xfId="32676"/>
    <cellStyle name="Обычный 3 16 18 3 2 3 2" xfId="32677"/>
    <cellStyle name="Обычный 3 16 18 3 2 4" xfId="32678"/>
    <cellStyle name="Обычный 3 16 18 3 3" xfId="32679"/>
    <cellStyle name="Обычный 3 16 18 3 3 2" xfId="32680"/>
    <cellStyle name="Обычный 3 16 18 3 3 2 2" xfId="32681"/>
    <cellStyle name="Обычный 3 16 18 3 3 3" xfId="32682"/>
    <cellStyle name="Обычный 3 16 18 3 4" xfId="32683"/>
    <cellStyle name="Обычный 3 16 18 3 4 2" xfId="32684"/>
    <cellStyle name="Обычный 3 16 18 3 5" xfId="32685"/>
    <cellStyle name="Обычный 3 16 18 4" xfId="32686"/>
    <cellStyle name="Обычный 3 16 18 4 2" xfId="32687"/>
    <cellStyle name="Обычный 3 16 18 4 2 2" xfId="32688"/>
    <cellStyle name="Обычный 3 16 18 4 2 2 2" xfId="32689"/>
    <cellStyle name="Обычный 3 16 18 4 2 2 2 2" xfId="32690"/>
    <cellStyle name="Обычный 3 16 18 4 2 2 3" xfId="32691"/>
    <cellStyle name="Обычный 3 16 18 4 2 3" xfId="32692"/>
    <cellStyle name="Обычный 3 16 18 4 2 3 2" xfId="32693"/>
    <cellStyle name="Обычный 3 16 18 4 2 4" xfId="32694"/>
    <cellStyle name="Обычный 3 16 18 4 3" xfId="32695"/>
    <cellStyle name="Обычный 3 16 18 4 3 2" xfId="32696"/>
    <cellStyle name="Обычный 3 16 18 4 3 2 2" xfId="32697"/>
    <cellStyle name="Обычный 3 16 18 4 3 3" xfId="32698"/>
    <cellStyle name="Обычный 3 16 18 4 4" xfId="32699"/>
    <cellStyle name="Обычный 3 16 18 4 4 2" xfId="32700"/>
    <cellStyle name="Обычный 3 16 18 4 5" xfId="32701"/>
    <cellStyle name="Обычный 3 16 18 5" xfId="32702"/>
    <cellStyle name="Обычный 3 16 18 5 2" xfId="32703"/>
    <cellStyle name="Обычный 3 16 18 5 2 2" xfId="32704"/>
    <cellStyle name="Обычный 3 16 18 5 2 2 2" xfId="32705"/>
    <cellStyle name="Обычный 3 16 18 5 2 3" xfId="32706"/>
    <cellStyle name="Обычный 3 16 18 5 3" xfId="32707"/>
    <cellStyle name="Обычный 3 16 18 5 3 2" xfId="32708"/>
    <cellStyle name="Обычный 3 16 18 5 4" xfId="32709"/>
    <cellStyle name="Обычный 3 16 18 6" xfId="32710"/>
    <cellStyle name="Обычный 3 16 18 6 2" xfId="32711"/>
    <cellStyle name="Обычный 3 16 18 6 2 2" xfId="32712"/>
    <cellStyle name="Обычный 3 16 18 6 3" xfId="32713"/>
    <cellStyle name="Обычный 3 16 18 7" xfId="32714"/>
    <cellStyle name="Обычный 3 16 18 7 2" xfId="32715"/>
    <cellStyle name="Обычный 3 16 18 8" xfId="32716"/>
    <cellStyle name="Обычный 3 16 19" xfId="32717"/>
    <cellStyle name="Обычный 3 16 19 2" xfId="32718"/>
    <cellStyle name="Обычный 3 16 19 2 2" xfId="32719"/>
    <cellStyle name="Обычный 3 16 19 2 2 2" xfId="32720"/>
    <cellStyle name="Обычный 3 16 19 2 2 2 2" xfId="32721"/>
    <cellStyle name="Обычный 3 16 19 2 2 2 2 2" xfId="32722"/>
    <cellStyle name="Обычный 3 16 19 2 2 2 2 2 2" xfId="32723"/>
    <cellStyle name="Обычный 3 16 19 2 2 2 2 3" xfId="32724"/>
    <cellStyle name="Обычный 3 16 19 2 2 2 3" xfId="32725"/>
    <cellStyle name="Обычный 3 16 19 2 2 2 3 2" xfId="32726"/>
    <cellStyle name="Обычный 3 16 19 2 2 2 4" xfId="32727"/>
    <cellStyle name="Обычный 3 16 19 2 2 3" xfId="32728"/>
    <cellStyle name="Обычный 3 16 19 2 2 3 2" xfId="32729"/>
    <cellStyle name="Обычный 3 16 19 2 2 3 2 2" xfId="32730"/>
    <cellStyle name="Обычный 3 16 19 2 2 3 3" xfId="32731"/>
    <cellStyle name="Обычный 3 16 19 2 2 4" xfId="32732"/>
    <cellStyle name="Обычный 3 16 19 2 2 4 2" xfId="32733"/>
    <cellStyle name="Обычный 3 16 19 2 2 5" xfId="32734"/>
    <cellStyle name="Обычный 3 16 19 2 3" xfId="32735"/>
    <cellStyle name="Обычный 3 16 19 2 3 2" xfId="32736"/>
    <cellStyle name="Обычный 3 16 19 2 3 2 2" xfId="32737"/>
    <cellStyle name="Обычный 3 16 19 2 3 2 2 2" xfId="32738"/>
    <cellStyle name="Обычный 3 16 19 2 3 2 2 2 2" xfId="32739"/>
    <cellStyle name="Обычный 3 16 19 2 3 2 2 3" xfId="32740"/>
    <cellStyle name="Обычный 3 16 19 2 3 2 3" xfId="32741"/>
    <cellStyle name="Обычный 3 16 19 2 3 2 3 2" xfId="32742"/>
    <cellStyle name="Обычный 3 16 19 2 3 2 4" xfId="32743"/>
    <cellStyle name="Обычный 3 16 19 2 3 3" xfId="32744"/>
    <cellStyle name="Обычный 3 16 19 2 3 3 2" xfId="32745"/>
    <cellStyle name="Обычный 3 16 19 2 3 3 2 2" xfId="32746"/>
    <cellStyle name="Обычный 3 16 19 2 3 3 3" xfId="32747"/>
    <cellStyle name="Обычный 3 16 19 2 3 4" xfId="32748"/>
    <cellStyle name="Обычный 3 16 19 2 3 4 2" xfId="32749"/>
    <cellStyle name="Обычный 3 16 19 2 3 5" xfId="32750"/>
    <cellStyle name="Обычный 3 16 19 2 4" xfId="32751"/>
    <cellStyle name="Обычный 3 16 19 2 4 2" xfId="32752"/>
    <cellStyle name="Обычный 3 16 19 2 4 2 2" xfId="32753"/>
    <cellStyle name="Обычный 3 16 19 2 4 2 2 2" xfId="32754"/>
    <cellStyle name="Обычный 3 16 19 2 4 2 3" xfId="32755"/>
    <cellStyle name="Обычный 3 16 19 2 4 3" xfId="32756"/>
    <cellStyle name="Обычный 3 16 19 2 4 3 2" xfId="32757"/>
    <cellStyle name="Обычный 3 16 19 2 4 4" xfId="32758"/>
    <cellStyle name="Обычный 3 16 19 2 5" xfId="32759"/>
    <cellStyle name="Обычный 3 16 19 2 5 2" xfId="32760"/>
    <cellStyle name="Обычный 3 16 19 2 5 2 2" xfId="32761"/>
    <cellStyle name="Обычный 3 16 19 2 5 3" xfId="32762"/>
    <cellStyle name="Обычный 3 16 19 2 6" xfId="32763"/>
    <cellStyle name="Обычный 3 16 19 2 6 2" xfId="32764"/>
    <cellStyle name="Обычный 3 16 19 2 7" xfId="32765"/>
    <cellStyle name="Обычный 3 16 19 3" xfId="32766"/>
    <cellStyle name="Обычный 3 16 19 3 2" xfId="32767"/>
    <cellStyle name="Обычный 3 16 19 3 2 2" xfId="32768"/>
    <cellStyle name="Обычный 3 16 19 3 2 2 2" xfId="32769"/>
    <cellStyle name="Обычный 3 16 19 3 2 2 2 2" xfId="32770"/>
    <cellStyle name="Обычный 3 16 19 3 2 2 3" xfId="32771"/>
    <cellStyle name="Обычный 3 16 19 3 2 3" xfId="32772"/>
    <cellStyle name="Обычный 3 16 19 3 2 3 2" xfId="32773"/>
    <cellStyle name="Обычный 3 16 19 3 2 4" xfId="32774"/>
    <cellStyle name="Обычный 3 16 19 3 3" xfId="32775"/>
    <cellStyle name="Обычный 3 16 19 3 3 2" xfId="32776"/>
    <cellStyle name="Обычный 3 16 19 3 3 2 2" xfId="32777"/>
    <cellStyle name="Обычный 3 16 19 3 3 3" xfId="32778"/>
    <cellStyle name="Обычный 3 16 19 3 4" xfId="32779"/>
    <cellStyle name="Обычный 3 16 19 3 4 2" xfId="32780"/>
    <cellStyle name="Обычный 3 16 19 3 5" xfId="32781"/>
    <cellStyle name="Обычный 3 16 19 4" xfId="32782"/>
    <cellStyle name="Обычный 3 16 19 4 2" xfId="32783"/>
    <cellStyle name="Обычный 3 16 19 4 2 2" xfId="32784"/>
    <cellStyle name="Обычный 3 16 19 4 2 2 2" xfId="32785"/>
    <cellStyle name="Обычный 3 16 19 4 2 2 2 2" xfId="32786"/>
    <cellStyle name="Обычный 3 16 19 4 2 2 3" xfId="32787"/>
    <cellStyle name="Обычный 3 16 19 4 2 3" xfId="32788"/>
    <cellStyle name="Обычный 3 16 19 4 2 3 2" xfId="32789"/>
    <cellStyle name="Обычный 3 16 19 4 2 4" xfId="32790"/>
    <cellStyle name="Обычный 3 16 19 4 3" xfId="32791"/>
    <cellStyle name="Обычный 3 16 19 4 3 2" xfId="32792"/>
    <cellStyle name="Обычный 3 16 19 4 3 2 2" xfId="32793"/>
    <cellStyle name="Обычный 3 16 19 4 3 3" xfId="32794"/>
    <cellStyle name="Обычный 3 16 19 4 4" xfId="32795"/>
    <cellStyle name="Обычный 3 16 19 4 4 2" xfId="32796"/>
    <cellStyle name="Обычный 3 16 19 4 5" xfId="32797"/>
    <cellStyle name="Обычный 3 16 19 5" xfId="32798"/>
    <cellStyle name="Обычный 3 16 19 5 2" xfId="32799"/>
    <cellStyle name="Обычный 3 16 19 5 2 2" xfId="32800"/>
    <cellStyle name="Обычный 3 16 19 5 2 2 2" xfId="32801"/>
    <cellStyle name="Обычный 3 16 19 5 2 3" xfId="32802"/>
    <cellStyle name="Обычный 3 16 19 5 3" xfId="32803"/>
    <cellStyle name="Обычный 3 16 19 5 3 2" xfId="32804"/>
    <cellStyle name="Обычный 3 16 19 5 4" xfId="32805"/>
    <cellStyle name="Обычный 3 16 19 6" xfId="32806"/>
    <cellStyle name="Обычный 3 16 19 6 2" xfId="32807"/>
    <cellStyle name="Обычный 3 16 19 6 2 2" xfId="32808"/>
    <cellStyle name="Обычный 3 16 19 6 3" xfId="32809"/>
    <cellStyle name="Обычный 3 16 19 7" xfId="32810"/>
    <cellStyle name="Обычный 3 16 19 7 2" xfId="32811"/>
    <cellStyle name="Обычный 3 16 19 8" xfId="32812"/>
    <cellStyle name="Обычный 3 16 2" xfId="32813"/>
    <cellStyle name="Обычный 3 16 2 2" xfId="32814"/>
    <cellStyle name="Обычный 3 16 2 2 2" xfId="32815"/>
    <cellStyle name="Обычный 3 16 2 2 2 2" xfId="32816"/>
    <cellStyle name="Обычный 3 16 2 2 2 2 2" xfId="32817"/>
    <cellStyle name="Обычный 3 16 2 2 2 2 2 2" xfId="32818"/>
    <cellStyle name="Обычный 3 16 2 2 2 2 2 2 2" xfId="32819"/>
    <cellStyle name="Обычный 3 16 2 2 2 2 2 3" xfId="32820"/>
    <cellStyle name="Обычный 3 16 2 2 2 2 3" xfId="32821"/>
    <cellStyle name="Обычный 3 16 2 2 2 2 3 2" xfId="32822"/>
    <cellStyle name="Обычный 3 16 2 2 2 2 4" xfId="32823"/>
    <cellStyle name="Обычный 3 16 2 2 2 3" xfId="32824"/>
    <cellStyle name="Обычный 3 16 2 2 2 3 2" xfId="32825"/>
    <cellStyle name="Обычный 3 16 2 2 2 3 2 2" xfId="32826"/>
    <cellStyle name="Обычный 3 16 2 2 2 3 3" xfId="32827"/>
    <cellStyle name="Обычный 3 16 2 2 2 4" xfId="32828"/>
    <cellStyle name="Обычный 3 16 2 2 2 4 2" xfId="32829"/>
    <cellStyle name="Обычный 3 16 2 2 2 5" xfId="32830"/>
    <cellStyle name="Обычный 3 16 2 2 3" xfId="32831"/>
    <cellStyle name="Обычный 3 16 2 2 3 2" xfId="32832"/>
    <cellStyle name="Обычный 3 16 2 2 3 2 2" xfId="32833"/>
    <cellStyle name="Обычный 3 16 2 2 3 2 2 2" xfId="32834"/>
    <cellStyle name="Обычный 3 16 2 2 3 2 2 2 2" xfId="32835"/>
    <cellStyle name="Обычный 3 16 2 2 3 2 2 3" xfId="32836"/>
    <cellStyle name="Обычный 3 16 2 2 3 2 3" xfId="32837"/>
    <cellStyle name="Обычный 3 16 2 2 3 2 3 2" xfId="32838"/>
    <cellStyle name="Обычный 3 16 2 2 3 2 4" xfId="32839"/>
    <cellStyle name="Обычный 3 16 2 2 3 3" xfId="32840"/>
    <cellStyle name="Обычный 3 16 2 2 3 3 2" xfId="32841"/>
    <cellStyle name="Обычный 3 16 2 2 3 3 2 2" xfId="32842"/>
    <cellStyle name="Обычный 3 16 2 2 3 3 3" xfId="32843"/>
    <cellStyle name="Обычный 3 16 2 2 3 4" xfId="32844"/>
    <cellStyle name="Обычный 3 16 2 2 3 4 2" xfId="32845"/>
    <cellStyle name="Обычный 3 16 2 2 3 5" xfId="32846"/>
    <cellStyle name="Обычный 3 16 2 2 4" xfId="32847"/>
    <cellStyle name="Обычный 3 16 2 2 4 2" xfId="32848"/>
    <cellStyle name="Обычный 3 16 2 2 4 2 2" xfId="32849"/>
    <cellStyle name="Обычный 3 16 2 2 4 2 2 2" xfId="32850"/>
    <cellStyle name="Обычный 3 16 2 2 4 2 3" xfId="32851"/>
    <cellStyle name="Обычный 3 16 2 2 4 3" xfId="32852"/>
    <cellStyle name="Обычный 3 16 2 2 4 3 2" xfId="32853"/>
    <cellStyle name="Обычный 3 16 2 2 4 4" xfId="32854"/>
    <cellStyle name="Обычный 3 16 2 2 5" xfId="32855"/>
    <cellStyle name="Обычный 3 16 2 2 5 2" xfId="32856"/>
    <cellStyle name="Обычный 3 16 2 2 5 2 2" xfId="32857"/>
    <cellStyle name="Обычный 3 16 2 2 5 3" xfId="32858"/>
    <cellStyle name="Обычный 3 16 2 2 6" xfId="32859"/>
    <cellStyle name="Обычный 3 16 2 2 6 2" xfId="32860"/>
    <cellStyle name="Обычный 3 16 2 2 7" xfId="32861"/>
    <cellStyle name="Обычный 3 16 2 3" xfId="32862"/>
    <cellStyle name="Обычный 3 16 2 3 2" xfId="32863"/>
    <cellStyle name="Обычный 3 16 2 3 2 2" xfId="32864"/>
    <cellStyle name="Обычный 3 16 2 3 2 2 2" xfId="32865"/>
    <cellStyle name="Обычный 3 16 2 3 2 2 2 2" xfId="32866"/>
    <cellStyle name="Обычный 3 16 2 3 2 2 3" xfId="32867"/>
    <cellStyle name="Обычный 3 16 2 3 2 3" xfId="32868"/>
    <cellStyle name="Обычный 3 16 2 3 2 3 2" xfId="32869"/>
    <cellStyle name="Обычный 3 16 2 3 2 4" xfId="32870"/>
    <cellStyle name="Обычный 3 16 2 3 3" xfId="32871"/>
    <cellStyle name="Обычный 3 16 2 3 3 2" xfId="32872"/>
    <cellStyle name="Обычный 3 16 2 3 3 2 2" xfId="32873"/>
    <cellStyle name="Обычный 3 16 2 3 3 3" xfId="32874"/>
    <cellStyle name="Обычный 3 16 2 3 4" xfId="32875"/>
    <cellStyle name="Обычный 3 16 2 3 4 2" xfId="32876"/>
    <cellStyle name="Обычный 3 16 2 3 5" xfId="32877"/>
    <cellStyle name="Обычный 3 16 2 4" xfId="32878"/>
    <cellStyle name="Обычный 3 16 2 4 2" xfId="32879"/>
    <cellStyle name="Обычный 3 16 2 4 2 2" xfId="32880"/>
    <cellStyle name="Обычный 3 16 2 4 2 2 2" xfId="32881"/>
    <cellStyle name="Обычный 3 16 2 4 2 2 2 2" xfId="32882"/>
    <cellStyle name="Обычный 3 16 2 4 2 2 3" xfId="32883"/>
    <cellStyle name="Обычный 3 16 2 4 2 3" xfId="32884"/>
    <cellStyle name="Обычный 3 16 2 4 2 3 2" xfId="32885"/>
    <cellStyle name="Обычный 3 16 2 4 2 4" xfId="32886"/>
    <cellStyle name="Обычный 3 16 2 4 3" xfId="32887"/>
    <cellStyle name="Обычный 3 16 2 4 3 2" xfId="32888"/>
    <cellStyle name="Обычный 3 16 2 4 3 2 2" xfId="32889"/>
    <cellStyle name="Обычный 3 16 2 4 3 3" xfId="32890"/>
    <cellStyle name="Обычный 3 16 2 4 4" xfId="32891"/>
    <cellStyle name="Обычный 3 16 2 4 4 2" xfId="32892"/>
    <cellStyle name="Обычный 3 16 2 4 5" xfId="32893"/>
    <cellStyle name="Обычный 3 16 2 5" xfId="32894"/>
    <cellStyle name="Обычный 3 16 2 5 2" xfId="32895"/>
    <cellStyle name="Обычный 3 16 2 5 2 2" xfId="32896"/>
    <cellStyle name="Обычный 3 16 2 5 2 2 2" xfId="32897"/>
    <cellStyle name="Обычный 3 16 2 5 2 3" xfId="32898"/>
    <cellStyle name="Обычный 3 16 2 5 3" xfId="32899"/>
    <cellStyle name="Обычный 3 16 2 5 3 2" xfId="32900"/>
    <cellStyle name="Обычный 3 16 2 5 4" xfId="32901"/>
    <cellStyle name="Обычный 3 16 2 6" xfId="32902"/>
    <cellStyle name="Обычный 3 16 2 6 2" xfId="32903"/>
    <cellStyle name="Обычный 3 16 2 6 2 2" xfId="32904"/>
    <cellStyle name="Обычный 3 16 2 6 3" xfId="32905"/>
    <cellStyle name="Обычный 3 16 2 7" xfId="32906"/>
    <cellStyle name="Обычный 3 16 2 7 2" xfId="32907"/>
    <cellStyle name="Обычный 3 16 2 8" xfId="32908"/>
    <cellStyle name="Обычный 3 16 20" xfId="32909"/>
    <cellStyle name="Обычный 3 16 20 2" xfId="32910"/>
    <cellStyle name="Обычный 3 16 20 2 2" xfId="32911"/>
    <cellStyle name="Обычный 3 16 20 2 2 2" xfId="32912"/>
    <cellStyle name="Обычный 3 16 20 2 2 2 2" xfId="32913"/>
    <cellStyle name="Обычный 3 16 20 2 2 2 2 2" xfId="32914"/>
    <cellStyle name="Обычный 3 16 20 2 2 2 2 2 2" xfId="32915"/>
    <cellStyle name="Обычный 3 16 20 2 2 2 2 3" xfId="32916"/>
    <cellStyle name="Обычный 3 16 20 2 2 2 3" xfId="32917"/>
    <cellStyle name="Обычный 3 16 20 2 2 2 3 2" xfId="32918"/>
    <cellStyle name="Обычный 3 16 20 2 2 2 4" xfId="32919"/>
    <cellStyle name="Обычный 3 16 20 2 2 3" xfId="32920"/>
    <cellStyle name="Обычный 3 16 20 2 2 3 2" xfId="32921"/>
    <cellStyle name="Обычный 3 16 20 2 2 3 2 2" xfId="32922"/>
    <cellStyle name="Обычный 3 16 20 2 2 3 3" xfId="32923"/>
    <cellStyle name="Обычный 3 16 20 2 2 4" xfId="32924"/>
    <cellStyle name="Обычный 3 16 20 2 2 4 2" xfId="32925"/>
    <cellStyle name="Обычный 3 16 20 2 2 5" xfId="32926"/>
    <cellStyle name="Обычный 3 16 20 2 3" xfId="32927"/>
    <cellStyle name="Обычный 3 16 20 2 3 2" xfId="32928"/>
    <cellStyle name="Обычный 3 16 20 2 3 2 2" xfId="32929"/>
    <cellStyle name="Обычный 3 16 20 2 3 2 2 2" xfId="32930"/>
    <cellStyle name="Обычный 3 16 20 2 3 2 2 2 2" xfId="32931"/>
    <cellStyle name="Обычный 3 16 20 2 3 2 2 3" xfId="32932"/>
    <cellStyle name="Обычный 3 16 20 2 3 2 3" xfId="32933"/>
    <cellStyle name="Обычный 3 16 20 2 3 2 3 2" xfId="32934"/>
    <cellStyle name="Обычный 3 16 20 2 3 2 4" xfId="32935"/>
    <cellStyle name="Обычный 3 16 20 2 3 3" xfId="32936"/>
    <cellStyle name="Обычный 3 16 20 2 3 3 2" xfId="32937"/>
    <cellStyle name="Обычный 3 16 20 2 3 3 2 2" xfId="32938"/>
    <cellStyle name="Обычный 3 16 20 2 3 3 3" xfId="32939"/>
    <cellStyle name="Обычный 3 16 20 2 3 4" xfId="32940"/>
    <cellStyle name="Обычный 3 16 20 2 3 4 2" xfId="32941"/>
    <cellStyle name="Обычный 3 16 20 2 3 5" xfId="32942"/>
    <cellStyle name="Обычный 3 16 20 2 4" xfId="32943"/>
    <cellStyle name="Обычный 3 16 20 2 4 2" xfId="32944"/>
    <cellStyle name="Обычный 3 16 20 2 4 2 2" xfId="32945"/>
    <cellStyle name="Обычный 3 16 20 2 4 2 2 2" xfId="32946"/>
    <cellStyle name="Обычный 3 16 20 2 4 2 3" xfId="32947"/>
    <cellStyle name="Обычный 3 16 20 2 4 3" xfId="32948"/>
    <cellStyle name="Обычный 3 16 20 2 4 3 2" xfId="32949"/>
    <cellStyle name="Обычный 3 16 20 2 4 4" xfId="32950"/>
    <cellStyle name="Обычный 3 16 20 2 5" xfId="32951"/>
    <cellStyle name="Обычный 3 16 20 2 5 2" xfId="32952"/>
    <cellStyle name="Обычный 3 16 20 2 5 2 2" xfId="32953"/>
    <cellStyle name="Обычный 3 16 20 2 5 3" xfId="32954"/>
    <cellStyle name="Обычный 3 16 20 2 6" xfId="32955"/>
    <cellStyle name="Обычный 3 16 20 2 6 2" xfId="32956"/>
    <cellStyle name="Обычный 3 16 20 2 7" xfId="32957"/>
    <cellStyle name="Обычный 3 16 20 3" xfId="32958"/>
    <cellStyle name="Обычный 3 16 20 3 2" xfId="32959"/>
    <cellStyle name="Обычный 3 16 20 3 2 2" xfId="32960"/>
    <cellStyle name="Обычный 3 16 20 3 2 2 2" xfId="32961"/>
    <cellStyle name="Обычный 3 16 20 3 2 2 2 2" xfId="32962"/>
    <cellStyle name="Обычный 3 16 20 3 2 2 3" xfId="32963"/>
    <cellStyle name="Обычный 3 16 20 3 2 3" xfId="32964"/>
    <cellStyle name="Обычный 3 16 20 3 2 3 2" xfId="32965"/>
    <cellStyle name="Обычный 3 16 20 3 2 4" xfId="32966"/>
    <cellStyle name="Обычный 3 16 20 3 3" xfId="32967"/>
    <cellStyle name="Обычный 3 16 20 3 3 2" xfId="32968"/>
    <cellStyle name="Обычный 3 16 20 3 3 2 2" xfId="32969"/>
    <cellStyle name="Обычный 3 16 20 3 3 3" xfId="32970"/>
    <cellStyle name="Обычный 3 16 20 3 4" xfId="32971"/>
    <cellStyle name="Обычный 3 16 20 3 4 2" xfId="32972"/>
    <cellStyle name="Обычный 3 16 20 3 5" xfId="32973"/>
    <cellStyle name="Обычный 3 16 20 4" xfId="32974"/>
    <cellStyle name="Обычный 3 16 20 4 2" xfId="32975"/>
    <cellStyle name="Обычный 3 16 20 4 2 2" xfId="32976"/>
    <cellStyle name="Обычный 3 16 20 4 2 2 2" xfId="32977"/>
    <cellStyle name="Обычный 3 16 20 4 2 2 2 2" xfId="32978"/>
    <cellStyle name="Обычный 3 16 20 4 2 2 3" xfId="32979"/>
    <cellStyle name="Обычный 3 16 20 4 2 3" xfId="32980"/>
    <cellStyle name="Обычный 3 16 20 4 2 3 2" xfId="32981"/>
    <cellStyle name="Обычный 3 16 20 4 2 4" xfId="32982"/>
    <cellStyle name="Обычный 3 16 20 4 3" xfId="32983"/>
    <cellStyle name="Обычный 3 16 20 4 3 2" xfId="32984"/>
    <cellStyle name="Обычный 3 16 20 4 3 2 2" xfId="32985"/>
    <cellStyle name="Обычный 3 16 20 4 3 3" xfId="32986"/>
    <cellStyle name="Обычный 3 16 20 4 4" xfId="32987"/>
    <cellStyle name="Обычный 3 16 20 4 4 2" xfId="32988"/>
    <cellStyle name="Обычный 3 16 20 4 5" xfId="32989"/>
    <cellStyle name="Обычный 3 16 20 5" xfId="32990"/>
    <cellStyle name="Обычный 3 16 20 5 2" xfId="32991"/>
    <cellStyle name="Обычный 3 16 20 5 2 2" xfId="32992"/>
    <cellStyle name="Обычный 3 16 20 5 2 2 2" xfId="32993"/>
    <cellStyle name="Обычный 3 16 20 5 2 3" xfId="32994"/>
    <cellStyle name="Обычный 3 16 20 5 3" xfId="32995"/>
    <cellStyle name="Обычный 3 16 20 5 3 2" xfId="32996"/>
    <cellStyle name="Обычный 3 16 20 5 4" xfId="32997"/>
    <cellStyle name="Обычный 3 16 20 6" xfId="32998"/>
    <cellStyle name="Обычный 3 16 20 6 2" xfId="32999"/>
    <cellStyle name="Обычный 3 16 20 6 2 2" xfId="33000"/>
    <cellStyle name="Обычный 3 16 20 6 3" xfId="33001"/>
    <cellStyle name="Обычный 3 16 20 7" xfId="33002"/>
    <cellStyle name="Обычный 3 16 20 7 2" xfId="33003"/>
    <cellStyle name="Обычный 3 16 20 8" xfId="33004"/>
    <cellStyle name="Обычный 3 16 21" xfId="33005"/>
    <cellStyle name="Обычный 3 16 21 2" xfId="33006"/>
    <cellStyle name="Обычный 3 16 21 2 2" xfId="33007"/>
    <cellStyle name="Обычный 3 16 21 2 2 2" xfId="33008"/>
    <cellStyle name="Обычный 3 16 21 2 2 2 2" xfId="33009"/>
    <cellStyle name="Обычный 3 16 21 2 2 2 2 2" xfId="33010"/>
    <cellStyle name="Обычный 3 16 21 2 2 2 2 2 2" xfId="33011"/>
    <cellStyle name="Обычный 3 16 21 2 2 2 2 3" xfId="33012"/>
    <cellStyle name="Обычный 3 16 21 2 2 2 3" xfId="33013"/>
    <cellStyle name="Обычный 3 16 21 2 2 2 3 2" xfId="33014"/>
    <cellStyle name="Обычный 3 16 21 2 2 2 4" xfId="33015"/>
    <cellStyle name="Обычный 3 16 21 2 2 3" xfId="33016"/>
    <cellStyle name="Обычный 3 16 21 2 2 3 2" xfId="33017"/>
    <cellStyle name="Обычный 3 16 21 2 2 3 2 2" xfId="33018"/>
    <cellStyle name="Обычный 3 16 21 2 2 3 3" xfId="33019"/>
    <cellStyle name="Обычный 3 16 21 2 2 4" xfId="33020"/>
    <cellStyle name="Обычный 3 16 21 2 2 4 2" xfId="33021"/>
    <cellStyle name="Обычный 3 16 21 2 2 5" xfId="33022"/>
    <cellStyle name="Обычный 3 16 21 2 3" xfId="33023"/>
    <cellStyle name="Обычный 3 16 21 2 3 2" xfId="33024"/>
    <cellStyle name="Обычный 3 16 21 2 3 2 2" xfId="33025"/>
    <cellStyle name="Обычный 3 16 21 2 3 2 2 2" xfId="33026"/>
    <cellStyle name="Обычный 3 16 21 2 3 2 2 2 2" xfId="33027"/>
    <cellStyle name="Обычный 3 16 21 2 3 2 2 3" xfId="33028"/>
    <cellStyle name="Обычный 3 16 21 2 3 2 3" xfId="33029"/>
    <cellStyle name="Обычный 3 16 21 2 3 2 3 2" xfId="33030"/>
    <cellStyle name="Обычный 3 16 21 2 3 2 4" xfId="33031"/>
    <cellStyle name="Обычный 3 16 21 2 3 3" xfId="33032"/>
    <cellStyle name="Обычный 3 16 21 2 3 3 2" xfId="33033"/>
    <cellStyle name="Обычный 3 16 21 2 3 3 2 2" xfId="33034"/>
    <cellStyle name="Обычный 3 16 21 2 3 3 3" xfId="33035"/>
    <cellStyle name="Обычный 3 16 21 2 3 4" xfId="33036"/>
    <cellStyle name="Обычный 3 16 21 2 3 4 2" xfId="33037"/>
    <cellStyle name="Обычный 3 16 21 2 3 5" xfId="33038"/>
    <cellStyle name="Обычный 3 16 21 2 4" xfId="33039"/>
    <cellStyle name="Обычный 3 16 21 2 4 2" xfId="33040"/>
    <cellStyle name="Обычный 3 16 21 2 4 2 2" xfId="33041"/>
    <cellStyle name="Обычный 3 16 21 2 4 2 2 2" xfId="33042"/>
    <cellStyle name="Обычный 3 16 21 2 4 2 3" xfId="33043"/>
    <cellStyle name="Обычный 3 16 21 2 4 3" xfId="33044"/>
    <cellStyle name="Обычный 3 16 21 2 4 3 2" xfId="33045"/>
    <cellStyle name="Обычный 3 16 21 2 4 4" xfId="33046"/>
    <cellStyle name="Обычный 3 16 21 2 5" xfId="33047"/>
    <cellStyle name="Обычный 3 16 21 2 5 2" xfId="33048"/>
    <cellStyle name="Обычный 3 16 21 2 5 2 2" xfId="33049"/>
    <cellStyle name="Обычный 3 16 21 2 5 3" xfId="33050"/>
    <cellStyle name="Обычный 3 16 21 2 6" xfId="33051"/>
    <cellStyle name="Обычный 3 16 21 2 6 2" xfId="33052"/>
    <cellStyle name="Обычный 3 16 21 2 7" xfId="33053"/>
    <cellStyle name="Обычный 3 16 21 3" xfId="33054"/>
    <cellStyle name="Обычный 3 16 21 3 2" xfId="33055"/>
    <cellStyle name="Обычный 3 16 21 3 2 2" xfId="33056"/>
    <cellStyle name="Обычный 3 16 21 3 2 2 2" xfId="33057"/>
    <cellStyle name="Обычный 3 16 21 3 2 2 2 2" xfId="33058"/>
    <cellStyle name="Обычный 3 16 21 3 2 2 3" xfId="33059"/>
    <cellStyle name="Обычный 3 16 21 3 2 3" xfId="33060"/>
    <cellStyle name="Обычный 3 16 21 3 2 3 2" xfId="33061"/>
    <cellStyle name="Обычный 3 16 21 3 2 4" xfId="33062"/>
    <cellStyle name="Обычный 3 16 21 3 3" xfId="33063"/>
    <cellStyle name="Обычный 3 16 21 3 3 2" xfId="33064"/>
    <cellStyle name="Обычный 3 16 21 3 3 2 2" xfId="33065"/>
    <cellStyle name="Обычный 3 16 21 3 3 3" xfId="33066"/>
    <cellStyle name="Обычный 3 16 21 3 4" xfId="33067"/>
    <cellStyle name="Обычный 3 16 21 3 4 2" xfId="33068"/>
    <cellStyle name="Обычный 3 16 21 3 5" xfId="33069"/>
    <cellStyle name="Обычный 3 16 21 4" xfId="33070"/>
    <cellStyle name="Обычный 3 16 21 4 2" xfId="33071"/>
    <cellStyle name="Обычный 3 16 21 4 2 2" xfId="33072"/>
    <cellStyle name="Обычный 3 16 21 4 2 2 2" xfId="33073"/>
    <cellStyle name="Обычный 3 16 21 4 2 2 2 2" xfId="33074"/>
    <cellStyle name="Обычный 3 16 21 4 2 2 3" xfId="33075"/>
    <cellStyle name="Обычный 3 16 21 4 2 3" xfId="33076"/>
    <cellStyle name="Обычный 3 16 21 4 2 3 2" xfId="33077"/>
    <cellStyle name="Обычный 3 16 21 4 2 4" xfId="33078"/>
    <cellStyle name="Обычный 3 16 21 4 3" xfId="33079"/>
    <cellStyle name="Обычный 3 16 21 4 3 2" xfId="33080"/>
    <cellStyle name="Обычный 3 16 21 4 3 2 2" xfId="33081"/>
    <cellStyle name="Обычный 3 16 21 4 3 3" xfId="33082"/>
    <cellStyle name="Обычный 3 16 21 4 4" xfId="33083"/>
    <cellStyle name="Обычный 3 16 21 4 4 2" xfId="33084"/>
    <cellStyle name="Обычный 3 16 21 4 5" xfId="33085"/>
    <cellStyle name="Обычный 3 16 21 5" xfId="33086"/>
    <cellStyle name="Обычный 3 16 21 5 2" xfId="33087"/>
    <cellStyle name="Обычный 3 16 21 5 2 2" xfId="33088"/>
    <cellStyle name="Обычный 3 16 21 5 2 2 2" xfId="33089"/>
    <cellStyle name="Обычный 3 16 21 5 2 3" xfId="33090"/>
    <cellStyle name="Обычный 3 16 21 5 3" xfId="33091"/>
    <cellStyle name="Обычный 3 16 21 5 3 2" xfId="33092"/>
    <cellStyle name="Обычный 3 16 21 5 4" xfId="33093"/>
    <cellStyle name="Обычный 3 16 21 6" xfId="33094"/>
    <cellStyle name="Обычный 3 16 21 6 2" xfId="33095"/>
    <cellStyle name="Обычный 3 16 21 6 2 2" xfId="33096"/>
    <cellStyle name="Обычный 3 16 21 6 3" xfId="33097"/>
    <cellStyle name="Обычный 3 16 21 7" xfId="33098"/>
    <cellStyle name="Обычный 3 16 21 7 2" xfId="33099"/>
    <cellStyle name="Обычный 3 16 21 8" xfId="33100"/>
    <cellStyle name="Обычный 3 16 22" xfId="33101"/>
    <cellStyle name="Обычный 3 16 22 2" xfId="33102"/>
    <cellStyle name="Обычный 3 16 22 2 2" xfId="33103"/>
    <cellStyle name="Обычный 3 16 22 2 2 2" xfId="33104"/>
    <cellStyle name="Обычный 3 16 22 2 2 2 2" xfId="33105"/>
    <cellStyle name="Обычный 3 16 22 2 2 2 2 2" xfId="33106"/>
    <cellStyle name="Обычный 3 16 22 2 2 2 2 2 2" xfId="33107"/>
    <cellStyle name="Обычный 3 16 22 2 2 2 2 3" xfId="33108"/>
    <cellStyle name="Обычный 3 16 22 2 2 2 3" xfId="33109"/>
    <cellStyle name="Обычный 3 16 22 2 2 2 3 2" xfId="33110"/>
    <cellStyle name="Обычный 3 16 22 2 2 2 4" xfId="33111"/>
    <cellStyle name="Обычный 3 16 22 2 2 3" xfId="33112"/>
    <cellStyle name="Обычный 3 16 22 2 2 3 2" xfId="33113"/>
    <cellStyle name="Обычный 3 16 22 2 2 3 2 2" xfId="33114"/>
    <cellStyle name="Обычный 3 16 22 2 2 3 3" xfId="33115"/>
    <cellStyle name="Обычный 3 16 22 2 2 4" xfId="33116"/>
    <cellStyle name="Обычный 3 16 22 2 2 4 2" xfId="33117"/>
    <cellStyle name="Обычный 3 16 22 2 2 5" xfId="33118"/>
    <cellStyle name="Обычный 3 16 22 2 3" xfId="33119"/>
    <cellStyle name="Обычный 3 16 22 2 3 2" xfId="33120"/>
    <cellStyle name="Обычный 3 16 22 2 3 2 2" xfId="33121"/>
    <cellStyle name="Обычный 3 16 22 2 3 2 2 2" xfId="33122"/>
    <cellStyle name="Обычный 3 16 22 2 3 2 2 2 2" xfId="33123"/>
    <cellStyle name="Обычный 3 16 22 2 3 2 2 3" xfId="33124"/>
    <cellStyle name="Обычный 3 16 22 2 3 2 3" xfId="33125"/>
    <cellStyle name="Обычный 3 16 22 2 3 2 3 2" xfId="33126"/>
    <cellStyle name="Обычный 3 16 22 2 3 2 4" xfId="33127"/>
    <cellStyle name="Обычный 3 16 22 2 3 3" xfId="33128"/>
    <cellStyle name="Обычный 3 16 22 2 3 3 2" xfId="33129"/>
    <cellStyle name="Обычный 3 16 22 2 3 3 2 2" xfId="33130"/>
    <cellStyle name="Обычный 3 16 22 2 3 3 3" xfId="33131"/>
    <cellStyle name="Обычный 3 16 22 2 3 4" xfId="33132"/>
    <cellStyle name="Обычный 3 16 22 2 3 4 2" xfId="33133"/>
    <cellStyle name="Обычный 3 16 22 2 3 5" xfId="33134"/>
    <cellStyle name="Обычный 3 16 22 2 4" xfId="33135"/>
    <cellStyle name="Обычный 3 16 22 2 4 2" xfId="33136"/>
    <cellStyle name="Обычный 3 16 22 2 4 2 2" xfId="33137"/>
    <cellStyle name="Обычный 3 16 22 2 4 2 2 2" xfId="33138"/>
    <cellStyle name="Обычный 3 16 22 2 4 2 3" xfId="33139"/>
    <cellStyle name="Обычный 3 16 22 2 4 3" xfId="33140"/>
    <cellStyle name="Обычный 3 16 22 2 4 3 2" xfId="33141"/>
    <cellStyle name="Обычный 3 16 22 2 4 4" xfId="33142"/>
    <cellStyle name="Обычный 3 16 22 2 5" xfId="33143"/>
    <cellStyle name="Обычный 3 16 22 2 5 2" xfId="33144"/>
    <cellStyle name="Обычный 3 16 22 2 5 2 2" xfId="33145"/>
    <cellStyle name="Обычный 3 16 22 2 5 3" xfId="33146"/>
    <cellStyle name="Обычный 3 16 22 2 6" xfId="33147"/>
    <cellStyle name="Обычный 3 16 22 2 6 2" xfId="33148"/>
    <cellStyle name="Обычный 3 16 22 2 7" xfId="33149"/>
    <cellStyle name="Обычный 3 16 22 3" xfId="33150"/>
    <cellStyle name="Обычный 3 16 22 3 2" xfId="33151"/>
    <cellStyle name="Обычный 3 16 22 3 2 2" xfId="33152"/>
    <cellStyle name="Обычный 3 16 22 3 2 2 2" xfId="33153"/>
    <cellStyle name="Обычный 3 16 22 3 2 2 2 2" xfId="33154"/>
    <cellStyle name="Обычный 3 16 22 3 2 2 3" xfId="33155"/>
    <cellStyle name="Обычный 3 16 22 3 2 3" xfId="33156"/>
    <cellStyle name="Обычный 3 16 22 3 2 3 2" xfId="33157"/>
    <cellStyle name="Обычный 3 16 22 3 2 4" xfId="33158"/>
    <cellStyle name="Обычный 3 16 22 3 3" xfId="33159"/>
    <cellStyle name="Обычный 3 16 22 3 3 2" xfId="33160"/>
    <cellStyle name="Обычный 3 16 22 3 3 2 2" xfId="33161"/>
    <cellStyle name="Обычный 3 16 22 3 3 3" xfId="33162"/>
    <cellStyle name="Обычный 3 16 22 3 4" xfId="33163"/>
    <cellStyle name="Обычный 3 16 22 3 4 2" xfId="33164"/>
    <cellStyle name="Обычный 3 16 22 3 5" xfId="33165"/>
    <cellStyle name="Обычный 3 16 22 4" xfId="33166"/>
    <cellStyle name="Обычный 3 16 22 4 2" xfId="33167"/>
    <cellStyle name="Обычный 3 16 22 4 2 2" xfId="33168"/>
    <cellStyle name="Обычный 3 16 22 4 2 2 2" xfId="33169"/>
    <cellStyle name="Обычный 3 16 22 4 2 2 2 2" xfId="33170"/>
    <cellStyle name="Обычный 3 16 22 4 2 2 3" xfId="33171"/>
    <cellStyle name="Обычный 3 16 22 4 2 3" xfId="33172"/>
    <cellStyle name="Обычный 3 16 22 4 2 3 2" xfId="33173"/>
    <cellStyle name="Обычный 3 16 22 4 2 4" xfId="33174"/>
    <cellStyle name="Обычный 3 16 22 4 3" xfId="33175"/>
    <cellStyle name="Обычный 3 16 22 4 3 2" xfId="33176"/>
    <cellStyle name="Обычный 3 16 22 4 3 2 2" xfId="33177"/>
    <cellStyle name="Обычный 3 16 22 4 3 3" xfId="33178"/>
    <cellStyle name="Обычный 3 16 22 4 4" xfId="33179"/>
    <cellStyle name="Обычный 3 16 22 4 4 2" xfId="33180"/>
    <cellStyle name="Обычный 3 16 22 4 5" xfId="33181"/>
    <cellStyle name="Обычный 3 16 22 5" xfId="33182"/>
    <cellStyle name="Обычный 3 16 22 5 2" xfId="33183"/>
    <cellStyle name="Обычный 3 16 22 5 2 2" xfId="33184"/>
    <cellStyle name="Обычный 3 16 22 5 2 2 2" xfId="33185"/>
    <cellStyle name="Обычный 3 16 22 5 2 3" xfId="33186"/>
    <cellStyle name="Обычный 3 16 22 5 3" xfId="33187"/>
    <cellStyle name="Обычный 3 16 22 5 3 2" xfId="33188"/>
    <cellStyle name="Обычный 3 16 22 5 4" xfId="33189"/>
    <cellStyle name="Обычный 3 16 22 6" xfId="33190"/>
    <cellStyle name="Обычный 3 16 22 6 2" xfId="33191"/>
    <cellStyle name="Обычный 3 16 22 6 2 2" xfId="33192"/>
    <cellStyle name="Обычный 3 16 22 6 3" xfId="33193"/>
    <cellStyle name="Обычный 3 16 22 7" xfId="33194"/>
    <cellStyle name="Обычный 3 16 22 7 2" xfId="33195"/>
    <cellStyle name="Обычный 3 16 22 8" xfId="33196"/>
    <cellStyle name="Обычный 3 16 23" xfId="33197"/>
    <cellStyle name="Обычный 3 16 23 2" xfId="33198"/>
    <cellStyle name="Обычный 3 16 23 2 2" xfId="33199"/>
    <cellStyle name="Обычный 3 16 23 2 2 2" xfId="33200"/>
    <cellStyle name="Обычный 3 16 23 2 2 2 2" xfId="33201"/>
    <cellStyle name="Обычный 3 16 23 2 2 2 2 2" xfId="33202"/>
    <cellStyle name="Обычный 3 16 23 2 2 2 2 2 2" xfId="33203"/>
    <cellStyle name="Обычный 3 16 23 2 2 2 2 3" xfId="33204"/>
    <cellStyle name="Обычный 3 16 23 2 2 2 3" xfId="33205"/>
    <cellStyle name="Обычный 3 16 23 2 2 2 3 2" xfId="33206"/>
    <cellStyle name="Обычный 3 16 23 2 2 2 4" xfId="33207"/>
    <cellStyle name="Обычный 3 16 23 2 2 3" xfId="33208"/>
    <cellStyle name="Обычный 3 16 23 2 2 3 2" xfId="33209"/>
    <cellStyle name="Обычный 3 16 23 2 2 3 2 2" xfId="33210"/>
    <cellStyle name="Обычный 3 16 23 2 2 3 3" xfId="33211"/>
    <cellStyle name="Обычный 3 16 23 2 2 4" xfId="33212"/>
    <cellStyle name="Обычный 3 16 23 2 2 4 2" xfId="33213"/>
    <cellStyle name="Обычный 3 16 23 2 2 5" xfId="33214"/>
    <cellStyle name="Обычный 3 16 23 2 3" xfId="33215"/>
    <cellStyle name="Обычный 3 16 23 2 3 2" xfId="33216"/>
    <cellStyle name="Обычный 3 16 23 2 3 2 2" xfId="33217"/>
    <cellStyle name="Обычный 3 16 23 2 3 2 2 2" xfId="33218"/>
    <cellStyle name="Обычный 3 16 23 2 3 2 2 2 2" xfId="33219"/>
    <cellStyle name="Обычный 3 16 23 2 3 2 2 3" xfId="33220"/>
    <cellStyle name="Обычный 3 16 23 2 3 2 3" xfId="33221"/>
    <cellStyle name="Обычный 3 16 23 2 3 2 3 2" xfId="33222"/>
    <cellStyle name="Обычный 3 16 23 2 3 2 4" xfId="33223"/>
    <cellStyle name="Обычный 3 16 23 2 3 3" xfId="33224"/>
    <cellStyle name="Обычный 3 16 23 2 3 3 2" xfId="33225"/>
    <cellStyle name="Обычный 3 16 23 2 3 3 2 2" xfId="33226"/>
    <cellStyle name="Обычный 3 16 23 2 3 3 3" xfId="33227"/>
    <cellStyle name="Обычный 3 16 23 2 3 4" xfId="33228"/>
    <cellStyle name="Обычный 3 16 23 2 3 4 2" xfId="33229"/>
    <cellStyle name="Обычный 3 16 23 2 3 5" xfId="33230"/>
    <cellStyle name="Обычный 3 16 23 2 4" xfId="33231"/>
    <cellStyle name="Обычный 3 16 23 2 4 2" xfId="33232"/>
    <cellStyle name="Обычный 3 16 23 2 4 2 2" xfId="33233"/>
    <cellStyle name="Обычный 3 16 23 2 4 2 2 2" xfId="33234"/>
    <cellStyle name="Обычный 3 16 23 2 4 2 3" xfId="33235"/>
    <cellStyle name="Обычный 3 16 23 2 4 3" xfId="33236"/>
    <cellStyle name="Обычный 3 16 23 2 4 3 2" xfId="33237"/>
    <cellStyle name="Обычный 3 16 23 2 4 4" xfId="33238"/>
    <cellStyle name="Обычный 3 16 23 2 5" xfId="33239"/>
    <cellStyle name="Обычный 3 16 23 2 5 2" xfId="33240"/>
    <cellStyle name="Обычный 3 16 23 2 5 2 2" xfId="33241"/>
    <cellStyle name="Обычный 3 16 23 2 5 3" xfId="33242"/>
    <cellStyle name="Обычный 3 16 23 2 6" xfId="33243"/>
    <cellStyle name="Обычный 3 16 23 2 6 2" xfId="33244"/>
    <cellStyle name="Обычный 3 16 23 2 7" xfId="33245"/>
    <cellStyle name="Обычный 3 16 23 3" xfId="33246"/>
    <cellStyle name="Обычный 3 16 23 3 2" xfId="33247"/>
    <cellStyle name="Обычный 3 16 23 3 2 2" xfId="33248"/>
    <cellStyle name="Обычный 3 16 23 3 2 2 2" xfId="33249"/>
    <cellStyle name="Обычный 3 16 23 3 2 2 2 2" xfId="33250"/>
    <cellStyle name="Обычный 3 16 23 3 2 2 3" xfId="33251"/>
    <cellStyle name="Обычный 3 16 23 3 2 3" xfId="33252"/>
    <cellStyle name="Обычный 3 16 23 3 2 3 2" xfId="33253"/>
    <cellStyle name="Обычный 3 16 23 3 2 4" xfId="33254"/>
    <cellStyle name="Обычный 3 16 23 3 3" xfId="33255"/>
    <cellStyle name="Обычный 3 16 23 3 3 2" xfId="33256"/>
    <cellStyle name="Обычный 3 16 23 3 3 2 2" xfId="33257"/>
    <cellStyle name="Обычный 3 16 23 3 3 3" xfId="33258"/>
    <cellStyle name="Обычный 3 16 23 3 4" xfId="33259"/>
    <cellStyle name="Обычный 3 16 23 3 4 2" xfId="33260"/>
    <cellStyle name="Обычный 3 16 23 3 5" xfId="33261"/>
    <cellStyle name="Обычный 3 16 23 4" xfId="33262"/>
    <cellStyle name="Обычный 3 16 23 4 2" xfId="33263"/>
    <cellStyle name="Обычный 3 16 23 4 2 2" xfId="33264"/>
    <cellStyle name="Обычный 3 16 23 4 2 2 2" xfId="33265"/>
    <cellStyle name="Обычный 3 16 23 4 2 2 2 2" xfId="33266"/>
    <cellStyle name="Обычный 3 16 23 4 2 2 3" xfId="33267"/>
    <cellStyle name="Обычный 3 16 23 4 2 3" xfId="33268"/>
    <cellStyle name="Обычный 3 16 23 4 2 3 2" xfId="33269"/>
    <cellStyle name="Обычный 3 16 23 4 2 4" xfId="33270"/>
    <cellStyle name="Обычный 3 16 23 4 3" xfId="33271"/>
    <cellStyle name="Обычный 3 16 23 4 3 2" xfId="33272"/>
    <cellStyle name="Обычный 3 16 23 4 3 2 2" xfId="33273"/>
    <cellStyle name="Обычный 3 16 23 4 3 3" xfId="33274"/>
    <cellStyle name="Обычный 3 16 23 4 4" xfId="33275"/>
    <cellStyle name="Обычный 3 16 23 4 4 2" xfId="33276"/>
    <cellStyle name="Обычный 3 16 23 4 5" xfId="33277"/>
    <cellStyle name="Обычный 3 16 23 5" xfId="33278"/>
    <cellStyle name="Обычный 3 16 23 5 2" xfId="33279"/>
    <cellStyle name="Обычный 3 16 23 5 2 2" xfId="33280"/>
    <cellStyle name="Обычный 3 16 23 5 2 2 2" xfId="33281"/>
    <cellStyle name="Обычный 3 16 23 5 2 3" xfId="33282"/>
    <cellStyle name="Обычный 3 16 23 5 3" xfId="33283"/>
    <cellStyle name="Обычный 3 16 23 5 3 2" xfId="33284"/>
    <cellStyle name="Обычный 3 16 23 5 4" xfId="33285"/>
    <cellStyle name="Обычный 3 16 23 6" xfId="33286"/>
    <cellStyle name="Обычный 3 16 23 6 2" xfId="33287"/>
    <cellStyle name="Обычный 3 16 23 6 2 2" xfId="33288"/>
    <cellStyle name="Обычный 3 16 23 6 3" xfId="33289"/>
    <cellStyle name="Обычный 3 16 23 7" xfId="33290"/>
    <cellStyle name="Обычный 3 16 23 7 2" xfId="33291"/>
    <cellStyle name="Обычный 3 16 23 8" xfId="33292"/>
    <cellStyle name="Обычный 3 16 24" xfId="33293"/>
    <cellStyle name="Обычный 3 16 24 2" xfId="33294"/>
    <cellStyle name="Обычный 3 16 24 2 2" xfId="33295"/>
    <cellStyle name="Обычный 3 16 24 2 2 2" xfId="33296"/>
    <cellStyle name="Обычный 3 16 24 2 2 2 2" xfId="33297"/>
    <cellStyle name="Обычный 3 16 24 2 2 2 2 2" xfId="33298"/>
    <cellStyle name="Обычный 3 16 24 2 2 2 2 2 2" xfId="33299"/>
    <cellStyle name="Обычный 3 16 24 2 2 2 2 3" xfId="33300"/>
    <cellStyle name="Обычный 3 16 24 2 2 2 3" xfId="33301"/>
    <cellStyle name="Обычный 3 16 24 2 2 2 3 2" xfId="33302"/>
    <cellStyle name="Обычный 3 16 24 2 2 2 4" xfId="33303"/>
    <cellStyle name="Обычный 3 16 24 2 2 3" xfId="33304"/>
    <cellStyle name="Обычный 3 16 24 2 2 3 2" xfId="33305"/>
    <cellStyle name="Обычный 3 16 24 2 2 3 2 2" xfId="33306"/>
    <cellStyle name="Обычный 3 16 24 2 2 3 3" xfId="33307"/>
    <cellStyle name="Обычный 3 16 24 2 2 4" xfId="33308"/>
    <cellStyle name="Обычный 3 16 24 2 2 4 2" xfId="33309"/>
    <cellStyle name="Обычный 3 16 24 2 2 5" xfId="33310"/>
    <cellStyle name="Обычный 3 16 24 2 3" xfId="33311"/>
    <cellStyle name="Обычный 3 16 24 2 3 2" xfId="33312"/>
    <cellStyle name="Обычный 3 16 24 2 3 2 2" xfId="33313"/>
    <cellStyle name="Обычный 3 16 24 2 3 2 2 2" xfId="33314"/>
    <cellStyle name="Обычный 3 16 24 2 3 2 2 2 2" xfId="33315"/>
    <cellStyle name="Обычный 3 16 24 2 3 2 2 3" xfId="33316"/>
    <cellStyle name="Обычный 3 16 24 2 3 2 3" xfId="33317"/>
    <cellStyle name="Обычный 3 16 24 2 3 2 3 2" xfId="33318"/>
    <cellStyle name="Обычный 3 16 24 2 3 2 4" xfId="33319"/>
    <cellStyle name="Обычный 3 16 24 2 3 3" xfId="33320"/>
    <cellStyle name="Обычный 3 16 24 2 3 3 2" xfId="33321"/>
    <cellStyle name="Обычный 3 16 24 2 3 3 2 2" xfId="33322"/>
    <cellStyle name="Обычный 3 16 24 2 3 3 3" xfId="33323"/>
    <cellStyle name="Обычный 3 16 24 2 3 4" xfId="33324"/>
    <cellStyle name="Обычный 3 16 24 2 3 4 2" xfId="33325"/>
    <cellStyle name="Обычный 3 16 24 2 3 5" xfId="33326"/>
    <cellStyle name="Обычный 3 16 24 2 4" xfId="33327"/>
    <cellStyle name="Обычный 3 16 24 2 4 2" xfId="33328"/>
    <cellStyle name="Обычный 3 16 24 2 4 2 2" xfId="33329"/>
    <cellStyle name="Обычный 3 16 24 2 4 2 2 2" xfId="33330"/>
    <cellStyle name="Обычный 3 16 24 2 4 2 3" xfId="33331"/>
    <cellStyle name="Обычный 3 16 24 2 4 3" xfId="33332"/>
    <cellStyle name="Обычный 3 16 24 2 4 3 2" xfId="33333"/>
    <cellStyle name="Обычный 3 16 24 2 4 4" xfId="33334"/>
    <cellStyle name="Обычный 3 16 24 2 5" xfId="33335"/>
    <cellStyle name="Обычный 3 16 24 2 5 2" xfId="33336"/>
    <cellStyle name="Обычный 3 16 24 2 5 2 2" xfId="33337"/>
    <cellStyle name="Обычный 3 16 24 2 5 3" xfId="33338"/>
    <cellStyle name="Обычный 3 16 24 2 6" xfId="33339"/>
    <cellStyle name="Обычный 3 16 24 2 6 2" xfId="33340"/>
    <cellStyle name="Обычный 3 16 24 2 7" xfId="33341"/>
    <cellStyle name="Обычный 3 16 24 3" xfId="33342"/>
    <cellStyle name="Обычный 3 16 24 3 2" xfId="33343"/>
    <cellStyle name="Обычный 3 16 24 3 2 2" xfId="33344"/>
    <cellStyle name="Обычный 3 16 24 3 2 2 2" xfId="33345"/>
    <cellStyle name="Обычный 3 16 24 3 2 2 2 2" xfId="33346"/>
    <cellStyle name="Обычный 3 16 24 3 2 2 3" xfId="33347"/>
    <cellStyle name="Обычный 3 16 24 3 2 3" xfId="33348"/>
    <cellStyle name="Обычный 3 16 24 3 2 3 2" xfId="33349"/>
    <cellStyle name="Обычный 3 16 24 3 2 4" xfId="33350"/>
    <cellStyle name="Обычный 3 16 24 3 3" xfId="33351"/>
    <cellStyle name="Обычный 3 16 24 3 3 2" xfId="33352"/>
    <cellStyle name="Обычный 3 16 24 3 3 2 2" xfId="33353"/>
    <cellStyle name="Обычный 3 16 24 3 3 3" xfId="33354"/>
    <cellStyle name="Обычный 3 16 24 3 4" xfId="33355"/>
    <cellStyle name="Обычный 3 16 24 3 4 2" xfId="33356"/>
    <cellStyle name="Обычный 3 16 24 3 5" xfId="33357"/>
    <cellStyle name="Обычный 3 16 24 4" xfId="33358"/>
    <cellStyle name="Обычный 3 16 24 4 2" xfId="33359"/>
    <cellStyle name="Обычный 3 16 24 4 2 2" xfId="33360"/>
    <cellStyle name="Обычный 3 16 24 4 2 2 2" xfId="33361"/>
    <cellStyle name="Обычный 3 16 24 4 2 2 2 2" xfId="33362"/>
    <cellStyle name="Обычный 3 16 24 4 2 2 3" xfId="33363"/>
    <cellStyle name="Обычный 3 16 24 4 2 3" xfId="33364"/>
    <cellStyle name="Обычный 3 16 24 4 2 3 2" xfId="33365"/>
    <cellStyle name="Обычный 3 16 24 4 2 4" xfId="33366"/>
    <cellStyle name="Обычный 3 16 24 4 3" xfId="33367"/>
    <cellStyle name="Обычный 3 16 24 4 3 2" xfId="33368"/>
    <cellStyle name="Обычный 3 16 24 4 3 2 2" xfId="33369"/>
    <cellStyle name="Обычный 3 16 24 4 3 3" xfId="33370"/>
    <cellStyle name="Обычный 3 16 24 4 4" xfId="33371"/>
    <cellStyle name="Обычный 3 16 24 4 4 2" xfId="33372"/>
    <cellStyle name="Обычный 3 16 24 4 5" xfId="33373"/>
    <cellStyle name="Обычный 3 16 24 5" xfId="33374"/>
    <cellStyle name="Обычный 3 16 24 5 2" xfId="33375"/>
    <cellStyle name="Обычный 3 16 24 5 2 2" xfId="33376"/>
    <cellStyle name="Обычный 3 16 24 5 2 2 2" xfId="33377"/>
    <cellStyle name="Обычный 3 16 24 5 2 3" xfId="33378"/>
    <cellStyle name="Обычный 3 16 24 5 3" xfId="33379"/>
    <cellStyle name="Обычный 3 16 24 5 3 2" xfId="33380"/>
    <cellStyle name="Обычный 3 16 24 5 4" xfId="33381"/>
    <cellStyle name="Обычный 3 16 24 6" xfId="33382"/>
    <cellStyle name="Обычный 3 16 24 6 2" xfId="33383"/>
    <cellStyle name="Обычный 3 16 24 6 2 2" xfId="33384"/>
    <cellStyle name="Обычный 3 16 24 6 3" xfId="33385"/>
    <cellStyle name="Обычный 3 16 24 7" xfId="33386"/>
    <cellStyle name="Обычный 3 16 24 7 2" xfId="33387"/>
    <cellStyle name="Обычный 3 16 24 8" xfId="33388"/>
    <cellStyle name="Обычный 3 16 25" xfId="33389"/>
    <cellStyle name="Обычный 3 16 25 2" xfId="33390"/>
    <cellStyle name="Обычный 3 16 25 2 2" xfId="33391"/>
    <cellStyle name="Обычный 3 16 25 2 2 2" xfId="33392"/>
    <cellStyle name="Обычный 3 16 25 2 2 2 2" xfId="33393"/>
    <cellStyle name="Обычный 3 16 25 2 2 2 2 2" xfId="33394"/>
    <cellStyle name="Обычный 3 16 25 2 2 2 2 2 2" xfId="33395"/>
    <cellStyle name="Обычный 3 16 25 2 2 2 2 3" xfId="33396"/>
    <cellStyle name="Обычный 3 16 25 2 2 2 3" xfId="33397"/>
    <cellStyle name="Обычный 3 16 25 2 2 2 3 2" xfId="33398"/>
    <cellStyle name="Обычный 3 16 25 2 2 2 4" xfId="33399"/>
    <cellStyle name="Обычный 3 16 25 2 2 3" xfId="33400"/>
    <cellStyle name="Обычный 3 16 25 2 2 3 2" xfId="33401"/>
    <cellStyle name="Обычный 3 16 25 2 2 3 2 2" xfId="33402"/>
    <cellStyle name="Обычный 3 16 25 2 2 3 3" xfId="33403"/>
    <cellStyle name="Обычный 3 16 25 2 2 4" xfId="33404"/>
    <cellStyle name="Обычный 3 16 25 2 2 4 2" xfId="33405"/>
    <cellStyle name="Обычный 3 16 25 2 2 5" xfId="33406"/>
    <cellStyle name="Обычный 3 16 25 2 3" xfId="33407"/>
    <cellStyle name="Обычный 3 16 25 2 3 2" xfId="33408"/>
    <cellStyle name="Обычный 3 16 25 2 3 2 2" xfId="33409"/>
    <cellStyle name="Обычный 3 16 25 2 3 2 2 2" xfId="33410"/>
    <cellStyle name="Обычный 3 16 25 2 3 2 2 2 2" xfId="33411"/>
    <cellStyle name="Обычный 3 16 25 2 3 2 2 3" xfId="33412"/>
    <cellStyle name="Обычный 3 16 25 2 3 2 3" xfId="33413"/>
    <cellStyle name="Обычный 3 16 25 2 3 2 3 2" xfId="33414"/>
    <cellStyle name="Обычный 3 16 25 2 3 2 4" xfId="33415"/>
    <cellStyle name="Обычный 3 16 25 2 3 3" xfId="33416"/>
    <cellStyle name="Обычный 3 16 25 2 3 3 2" xfId="33417"/>
    <cellStyle name="Обычный 3 16 25 2 3 3 2 2" xfId="33418"/>
    <cellStyle name="Обычный 3 16 25 2 3 3 3" xfId="33419"/>
    <cellStyle name="Обычный 3 16 25 2 3 4" xfId="33420"/>
    <cellStyle name="Обычный 3 16 25 2 3 4 2" xfId="33421"/>
    <cellStyle name="Обычный 3 16 25 2 3 5" xfId="33422"/>
    <cellStyle name="Обычный 3 16 25 2 4" xfId="33423"/>
    <cellStyle name="Обычный 3 16 25 2 4 2" xfId="33424"/>
    <cellStyle name="Обычный 3 16 25 2 4 2 2" xfId="33425"/>
    <cellStyle name="Обычный 3 16 25 2 4 2 2 2" xfId="33426"/>
    <cellStyle name="Обычный 3 16 25 2 4 2 3" xfId="33427"/>
    <cellStyle name="Обычный 3 16 25 2 4 3" xfId="33428"/>
    <cellStyle name="Обычный 3 16 25 2 4 3 2" xfId="33429"/>
    <cellStyle name="Обычный 3 16 25 2 4 4" xfId="33430"/>
    <cellStyle name="Обычный 3 16 25 2 5" xfId="33431"/>
    <cellStyle name="Обычный 3 16 25 2 5 2" xfId="33432"/>
    <cellStyle name="Обычный 3 16 25 2 5 2 2" xfId="33433"/>
    <cellStyle name="Обычный 3 16 25 2 5 3" xfId="33434"/>
    <cellStyle name="Обычный 3 16 25 2 6" xfId="33435"/>
    <cellStyle name="Обычный 3 16 25 2 6 2" xfId="33436"/>
    <cellStyle name="Обычный 3 16 25 2 7" xfId="33437"/>
    <cellStyle name="Обычный 3 16 25 3" xfId="33438"/>
    <cellStyle name="Обычный 3 16 25 3 2" xfId="33439"/>
    <cellStyle name="Обычный 3 16 25 3 2 2" xfId="33440"/>
    <cellStyle name="Обычный 3 16 25 3 2 2 2" xfId="33441"/>
    <cellStyle name="Обычный 3 16 25 3 2 2 2 2" xfId="33442"/>
    <cellStyle name="Обычный 3 16 25 3 2 2 3" xfId="33443"/>
    <cellStyle name="Обычный 3 16 25 3 2 3" xfId="33444"/>
    <cellStyle name="Обычный 3 16 25 3 2 3 2" xfId="33445"/>
    <cellStyle name="Обычный 3 16 25 3 2 4" xfId="33446"/>
    <cellStyle name="Обычный 3 16 25 3 3" xfId="33447"/>
    <cellStyle name="Обычный 3 16 25 3 3 2" xfId="33448"/>
    <cellStyle name="Обычный 3 16 25 3 3 2 2" xfId="33449"/>
    <cellStyle name="Обычный 3 16 25 3 3 3" xfId="33450"/>
    <cellStyle name="Обычный 3 16 25 3 4" xfId="33451"/>
    <cellStyle name="Обычный 3 16 25 3 4 2" xfId="33452"/>
    <cellStyle name="Обычный 3 16 25 3 5" xfId="33453"/>
    <cellStyle name="Обычный 3 16 25 4" xfId="33454"/>
    <cellStyle name="Обычный 3 16 25 4 2" xfId="33455"/>
    <cellStyle name="Обычный 3 16 25 4 2 2" xfId="33456"/>
    <cellStyle name="Обычный 3 16 25 4 2 2 2" xfId="33457"/>
    <cellStyle name="Обычный 3 16 25 4 2 2 2 2" xfId="33458"/>
    <cellStyle name="Обычный 3 16 25 4 2 2 3" xfId="33459"/>
    <cellStyle name="Обычный 3 16 25 4 2 3" xfId="33460"/>
    <cellStyle name="Обычный 3 16 25 4 2 3 2" xfId="33461"/>
    <cellStyle name="Обычный 3 16 25 4 2 4" xfId="33462"/>
    <cellStyle name="Обычный 3 16 25 4 3" xfId="33463"/>
    <cellStyle name="Обычный 3 16 25 4 3 2" xfId="33464"/>
    <cellStyle name="Обычный 3 16 25 4 3 2 2" xfId="33465"/>
    <cellStyle name="Обычный 3 16 25 4 3 3" xfId="33466"/>
    <cellStyle name="Обычный 3 16 25 4 4" xfId="33467"/>
    <cellStyle name="Обычный 3 16 25 4 4 2" xfId="33468"/>
    <cellStyle name="Обычный 3 16 25 4 5" xfId="33469"/>
    <cellStyle name="Обычный 3 16 25 5" xfId="33470"/>
    <cellStyle name="Обычный 3 16 25 5 2" xfId="33471"/>
    <cellStyle name="Обычный 3 16 25 5 2 2" xfId="33472"/>
    <cellStyle name="Обычный 3 16 25 5 2 2 2" xfId="33473"/>
    <cellStyle name="Обычный 3 16 25 5 2 3" xfId="33474"/>
    <cellStyle name="Обычный 3 16 25 5 3" xfId="33475"/>
    <cellStyle name="Обычный 3 16 25 5 3 2" xfId="33476"/>
    <cellStyle name="Обычный 3 16 25 5 4" xfId="33477"/>
    <cellStyle name="Обычный 3 16 25 6" xfId="33478"/>
    <cellStyle name="Обычный 3 16 25 6 2" xfId="33479"/>
    <cellStyle name="Обычный 3 16 25 6 2 2" xfId="33480"/>
    <cellStyle name="Обычный 3 16 25 6 3" xfId="33481"/>
    <cellStyle name="Обычный 3 16 25 7" xfId="33482"/>
    <cellStyle name="Обычный 3 16 25 7 2" xfId="33483"/>
    <cellStyle name="Обычный 3 16 25 8" xfId="33484"/>
    <cellStyle name="Обычный 3 16 26" xfId="33485"/>
    <cellStyle name="Обычный 3 16 26 2" xfId="33486"/>
    <cellStyle name="Обычный 3 16 26 2 2" xfId="33487"/>
    <cellStyle name="Обычный 3 16 26 2 2 2" xfId="33488"/>
    <cellStyle name="Обычный 3 16 26 2 2 2 2" xfId="33489"/>
    <cellStyle name="Обычный 3 16 26 2 2 2 2 2" xfId="33490"/>
    <cellStyle name="Обычный 3 16 26 2 2 2 2 2 2" xfId="33491"/>
    <cellStyle name="Обычный 3 16 26 2 2 2 2 3" xfId="33492"/>
    <cellStyle name="Обычный 3 16 26 2 2 2 3" xfId="33493"/>
    <cellStyle name="Обычный 3 16 26 2 2 2 3 2" xfId="33494"/>
    <cellStyle name="Обычный 3 16 26 2 2 2 4" xfId="33495"/>
    <cellStyle name="Обычный 3 16 26 2 2 3" xfId="33496"/>
    <cellStyle name="Обычный 3 16 26 2 2 3 2" xfId="33497"/>
    <cellStyle name="Обычный 3 16 26 2 2 3 2 2" xfId="33498"/>
    <cellStyle name="Обычный 3 16 26 2 2 3 3" xfId="33499"/>
    <cellStyle name="Обычный 3 16 26 2 2 4" xfId="33500"/>
    <cellStyle name="Обычный 3 16 26 2 2 4 2" xfId="33501"/>
    <cellStyle name="Обычный 3 16 26 2 2 5" xfId="33502"/>
    <cellStyle name="Обычный 3 16 26 2 3" xfId="33503"/>
    <cellStyle name="Обычный 3 16 26 2 3 2" xfId="33504"/>
    <cellStyle name="Обычный 3 16 26 2 3 2 2" xfId="33505"/>
    <cellStyle name="Обычный 3 16 26 2 3 2 2 2" xfId="33506"/>
    <cellStyle name="Обычный 3 16 26 2 3 2 2 2 2" xfId="33507"/>
    <cellStyle name="Обычный 3 16 26 2 3 2 2 3" xfId="33508"/>
    <cellStyle name="Обычный 3 16 26 2 3 2 3" xfId="33509"/>
    <cellStyle name="Обычный 3 16 26 2 3 2 3 2" xfId="33510"/>
    <cellStyle name="Обычный 3 16 26 2 3 2 4" xfId="33511"/>
    <cellStyle name="Обычный 3 16 26 2 3 3" xfId="33512"/>
    <cellStyle name="Обычный 3 16 26 2 3 3 2" xfId="33513"/>
    <cellStyle name="Обычный 3 16 26 2 3 3 2 2" xfId="33514"/>
    <cellStyle name="Обычный 3 16 26 2 3 3 3" xfId="33515"/>
    <cellStyle name="Обычный 3 16 26 2 3 4" xfId="33516"/>
    <cellStyle name="Обычный 3 16 26 2 3 4 2" xfId="33517"/>
    <cellStyle name="Обычный 3 16 26 2 3 5" xfId="33518"/>
    <cellStyle name="Обычный 3 16 26 2 4" xfId="33519"/>
    <cellStyle name="Обычный 3 16 26 2 4 2" xfId="33520"/>
    <cellStyle name="Обычный 3 16 26 2 4 2 2" xfId="33521"/>
    <cellStyle name="Обычный 3 16 26 2 4 2 2 2" xfId="33522"/>
    <cellStyle name="Обычный 3 16 26 2 4 2 3" xfId="33523"/>
    <cellStyle name="Обычный 3 16 26 2 4 3" xfId="33524"/>
    <cellStyle name="Обычный 3 16 26 2 4 3 2" xfId="33525"/>
    <cellStyle name="Обычный 3 16 26 2 4 4" xfId="33526"/>
    <cellStyle name="Обычный 3 16 26 2 5" xfId="33527"/>
    <cellStyle name="Обычный 3 16 26 2 5 2" xfId="33528"/>
    <cellStyle name="Обычный 3 16 26 2 5 2 2" xfId="33529"/>
    <cellStyle name="Обычный 3 16 26 2 5 3" xfId="33530"/>
    <cellStyle name="Обычный 3 16 26 2 6" xfId="33531"/>
    <cellStyle name="Обычный 3 16 26 2 6 2" xfId="33532"/>
    <cellStyle name="Обычный 3 16 26 2 7" xfId="33533"/>
    <cellStyle name="Обычный 3 16 26 3" xfId="33534"/>
    <cellStyle name="Обычный 3 16 26 3 2" xfId="33535"/>
    <cellStyle name="Обычный 3 16 26 3 2 2" xfId="33536"/>
    <cellStyle name="Обычный 3 16 26 3 2 2 2" xfId="33537"/>
    <cellStyle name="Обычный 3 16 26 3 2 2 2 2" xfId="33538"/>
    <cellStyle name="Обычный 3 16 26 3 2 2 3" xfId="33539"/>
    <cellStyle name="Обычный 3 16 26 3 2 3" xfId="33540"/>
    <cellStyle name="Обычный 3 16 26 3 2 3 2" xfId="33541"/>
    <cellStyle name="Обычный 3 16 26 3 2 4" xfId="33542"/>
    <cellStyle name="Обычный 3 16 26 3 3" xfId="33543"/>
    <cellStyle name="Обычный 3 16 26 3 3 2" xfId="33544"/>
    <cellStyle name="Обычный 3 16 26 3 3 2 2" xfId="33545"/>
    <cellStyle name="Обычный 3 16 26 3 3 3" xfId="33546"/>
    <cellStyle name="Обычный 3 16 26 3 4" xfId="33547"/>
    <cellStyle name="Обычный 3 16 26 3 4 2" xfId="33548"/>
    <cellStyle name="Обычный 3 16 26 3 5" xfId="33549"/>
    <cellStyle name="Обычный 3 16 26 4" xfId="33550"/>
    <cellStyle name="Обычный 3 16 26 4 2" xfId="33551"/>
    <cellStyle name="Обычный 3 16 26 4 2 2" xfId="33552"/>
    <cellStyle name="Обычный 3 16 26 4 2 2 2" xfId="33553"/>
    <cellStyle name="Обычный 3 16 26 4 2 2 2 2" xfId="33554"/>
    <cellStyle name="Обычный 3 16 26 4 2 2 3" xfId="33555"/>
    <cellStyle name="Обычный 3 16 26 4 2 3" xfId="33556"/>
    <cellStyle name="Обычный 3 16 26 4 2 3 2" xfId="33557"/>
    <cellStyle name="Обычный 3 16 26 4 2 4" xfId="33558"/>
    <cellStyle name="Обычный 3 16 26 4 3" xfId="33559"/>
    <cellStyle name="Обычный 3 16 26 4 3 2" xfId="33560"/>
    <cellStyle name="Обычный 3 16 26 4 3 2 2" xfId="33561"/>
    <cellStyle name="Обычный 3 16 26 4 3 3" xfId="33562"/>
    <cellStyle name="Обычный 3 16 26 4 4" xfId="33563"/>
    <cellStyle name="Обычный 3 16 26 4 4 2" xfId="33564"/>
    <cellStyle name="Обычный 3 16 26 4 5" xfId="33565"/>
    <cellStyle name="Обычный 3 16 26 5" xfId="33566"/>
    <cellStyle name="Обычный 3 16 26 5 2" xfId="33567"/>
    <cellStyle name="Обычный 3 16 26 5 2 2" xfId="33568"/>
    <cellStyle name="Обычный 3 16 26 5 2 2 2" xfId="33569"/>
    <cellStyle name="Обычный 3 16 26 5 2 3" xfId="33570"/>
    <cellStyle name="Обычный 3 16 26 5 3" xfId="33571"/>
    <cellStyle name="Обычный 3 16 26 5 3 2" xfId="33572"/>
    <cellStyle name="Обычный 3 16 26 5 4" xfId="33573"/>
    <cellStyle name="Обычный 3 16 26 6" xfId="33574"/>
    <cellStyle name="Обычный 3 16 26 6 2" xfId="33575"/>
    <cellStyle name="Обычный 3 16 26 6 2 2" xfId="33576"/>
    <cellStyle name="Обычный 3 16 26 6 3" xfId="33577"/>
    <cellStyle name="Обычный 3 16 26 7" xfId="33578"/>
    <cellStyle name="Обычный 3 16 26 7 2" xfId="33579"/>
    <cellStyle name="Обычный 3 16 26 8" xfId="33580"/>
    <cellStyle name="Обычный 3 16 27" xfId="33581"/>
    <cellStyle name="Обычный 3 16 27 2" xfId="33582"/>
    <cellStyle name="Обычный 3 16 27 2 2" xfId="33583"/>
    <cellStyle name="Обычный 3 16 27 2 2 2" xfId="33584"/>
    <cellStyle name="Обычный 3 16 27 2 2 2 2" xfId="33585"/>
    <cellStyle name="Обычный 3 16 27 2 2 2 2 2" xfId="33586"/>
    <cellStyle name="Обычный 3 16 27 2 2 2 2 2 2" xfId="33587"/>
    <cellStyle name="Обычный 3 16 27 2 2 2 2 3" xfId="33588"/>
    <cellStyle name="Обычный 3 16 27 2 2 2 3" xfId="33589"/>
    <cellStyle name="Обычный 3 16 27 2 2 2 3 2" xfId="33590"/>
    <cellStyle name="Обычный 3 16 27 2 2 2 4" xfId="33591"/>
    <cellStyle name="Обычный 3 16 27 2 2 3" xfId="33592"/>
    <cellStyle name="Обычный 3 16 27 2 2 3 2" xfId="33593"/>
    <cellStyle name="Обычный 3 16 27 2 2 3 2 2" xfId="33594"/>
    <cellStyle name="Обычный 3 16 27 2 2 3 3" xfId="33595"/>
    <cellStyle name="Обычный 3 16 27 2 2 4" xfId="33596"/>
    <cellStyle name="Обычный 3 16 27 2 2 4 2" xfId="33597"/>
    <cellStyle name="Обычный 3 16 27 2 2 5" xfId="33598"/>
    <cellStyle name="Обычный 3 16 27 2 3" xfId="33599"/>
    <cellStyle name="Обычный 3 16 27 2 3 2" xfId="33600"/>
    <cellStyle name="Обычный 3 16 27 2 3 2 2" xfId="33601"/>
    <cellStyle name="Обычный 3 16 27 2 3 2 2 2" xfId="33602"/>
    <cellStyle name="Обычный 3 16 27 2 3 2 2 2 2" xfId="33603"/>
    <cellStyle name="Обычный 3 16 27 2 3 2 2 3" xfId="33604"/>
    <cellStyle name="Обычный 3 16 27 2 3 2 3" xfId="33605"/>
    <cellStyle name="Обычный 3 16 27 2 3 2 3 2" xfId="33606"/>
    <cellStyle name="Обычный 3 16 27 2 3 2 4" xfId="33607"/>
    <cellStyle name="Обычный 3 16 27 2 3 3" xfId="33608"/>
    <cellStyle name="Обычный 3 16 27 2 3 3 2" xfId="33609"/>
    <cellStyle name="Обычный 3 16 27 2 3 3 2 2" xfId="33610"/>
    <cellStyle name="Обычный 3 16 27 2 3 3 3" xfId="33611"/>
    <cellStyle name="Обычный 3 16 27 2 3 4" xfId="33612"/>
    <cellStyle name="Обычный 3 16 27 2 3 4 2" xfId="33613"/>
    <cellStyle name="Обычный 3 16 27 2 3 5" xfId="33614"/>
    <cellStyle name="Обычный 3 16 27 2 4" xfId="33615"/>
    <cellStyle name="Обычный 3 16 27 2 4 2" xfId="33616"/>
    <cellStyle name="Обычный 3 16 27 2 4 2 2" xfId="33617"/>
    <cellStyle name="Обычный 3 16 27 2 4 2 2 2" xfId="33618"/>
    <cellStyle name="Обычный 3 16 27 2 4 2 3" xfId="33619"/>
    <cellStyle name="Обычный 3 16 27 2 4 3" xfId="33620"/>
    <cellStyle name="Обычный 3 16 27 2 4 3 2" xfId="33621"/>
    <cellStyle name="Обычный 3 16 27 2 4 4" xfId="33622"/>
    <cellStyle name="Обычный 3 16 27 2 5" xfId="33623"/>
    <cellStyle name="Обычный 3 16 27 2 5 2" xfId="33624"/>
    <cellStyle name="Обычный 3 16 27 2 5 2 2" xfId="33625"/>
    <cellStyle name="Обычный 3 16 27 2 5 3" xfId="33626"/>
    <cellStyle name="Обычный 3 16 27 2 6" xfId="33627"/>
    <cellStyle name="Обычный 3 16 27 2 6 2" xfId="33628"/>
    <cellStyle name="Обычный 3 16 27 2 7" xfId="33629"/>
    <cellStyle name="Обычный 3 16 27 3" xfId="33630"/>
    <cellStyle name="Обычный 3 16 27 3 2" xfId="33631"/>
    <cellStyle name="Обычный 3 16 27 3 2 2" xfId="33632"/>
    <cellStyle name="Обычный 3 16 27 3 2 2 2" xfId="33633"/>
    <cellStyle name="Обычный 3 16 27 3 2 2 2 2" xfId="33634"/>
    <cellStyle name="Обычный 3 16 27 3 2 2 3" xfId="33635"/>
    <cellStyle name="Обычный 3 16 27 3 2 3" xfId="33636"/>
    <cellStyle name="Обычный 3 16 27 3 2 3 2" xfId="33637"/>
    <cellStyle name="Обычный 3 16 27 3 2 4" xfId="33638"/>
    <cellStyle name="Обычный 3 16 27 3 3" xfId="33639"/>
    <cellStyle name="Обычный 3 16 27 3 3 2" xfId="33640"/>
    <cellStyle name="Обычный 3 16 27 3 3 2 2" xfId="33641"/>
    <cellStyle name="Обычный 3 16 27 3 3 3" xfId="33642"/>
    <cellStyle name="Обычный 3 16 27 3 4" xfId="33643"/>
    <cellStyle name="Обычный 3 16 27 3 4 2" xfId="33644"/>
    <cellStyle name="Обычный 3 16 27 3 5" xfId="33645"/>
    <cellStyle name="Обычный 3 16 27 4" xfId="33646"/>
    <cellStyle name="Обычный 3 16 27 4 2" xfId="33647"/>
    <cellStyle name="Обычный 3 16 27 4 2 2" xfId="33648"/>
    <cellStyle name="Обычный 3 16 27 4 2 2 2" xfId="33649"/>
    <cellStyle name="Обычный 3 16 27 4 2 2 2 2" xfId="33650"/>
    <cellStyle name="Обычный 3 16 27 4 2 2 3" xfId="33651"/>
    <cellStyle name="Обычный 3 16 27 4 2 3" xfId="33652"/>
    <cellStyle name="Обычный 3 16 27 4 2 3 2" xfId="33653"/>
    <cellStyle name="Обычный 3 16 27 4 2 4" xfId="33654"/>
    <cellStyle name="Обычный 3 16 27 4 3" xfId="33655"/>
    <cellStyle name="Обычный 3 16 27 4 3 2" xfId="33656"/>
    <cellStyle name="Обычный 3 16 27 4 3 2 2" xfId="33657"/>
    <cellStyle name="Обычный 3 16 27 4 3 3" xfId="33658"/>
    <cellStyle name="Обычный 3 16 27 4 4" xfId="33659"/>
    <cellStyle name="Обычный 3 16 27 4 4 2" xfId="33660"/>
    <cellStyle name="Обычный 3 16 27 4 5" xfId="33661"/>
    <cellStyle name="Обычный 3 16 27 5" xfId="33662"/>
    <cellStyle name="Обычный 3 16 27 5 2" xfId="33663"/>
    <cellStyle name="Обычный 3 16 27 5 2 2" xfId="33664"/>
    <cellStyle name="Обычный 3 16 27 5 2 2 2" xfId="33665"/>
    <cellStyle name="Обычный 3 16 27 5 2 3" xfId="33666"/>
    <cellStyle name="Обычный 3 16 27 5 3" xfId="33667"/>
    <cellStyle name="Обычный 3 16 27 5 3 2" xfId="33668"/>
    <cellStyle name="Обычный 3 16 27 5 4" xfId="33669"/>
    <cellStyle name="Обычный 3 16 27 6" xfId="33670"/>
    <cellStyle name="Обычный 3 16 27 6 2" xfId="33671"/>
    <cellStyle name="Обычный 3 16 27 6 2 2" xfId="33672"/>
    <cellStyle name="Обычный 3 16 27 6 3" xfId="33673"/>
    <cellStyle name="Обычный 3 16 27 7" xfId="33674"/>
    <cellStyle name="Обычный 3 16 27 7 2" xfId="33675"/>
    <cellStyle name="Обычный 3 16 27 8" xfId="33676"/>
    <cellStyle name="Обычный 3 16 28" xfId="33677"/>
    <cellStyle name="Обычный 3 16 28 2" xfId="33678"/>
    <cellStyle name="Обычный 3 16 28 2 2" xfId="33679"/>
    <cellStyle name="Обычный 3 16 28 2 2 2" xfId="33680"/>
    <cellStyle name="Обычный 3 16 28 2 2 2 2" xfId="33681"/>
    <cellStyle name="Обычный 3 16 28 2 2 2 2 2" xfId="33682"/>
    <cellStyle name="Обычный 3 16 28 2 2 2 2 2 2" xfId="33683"/>
    <cellStyle name="Обычный 3 16 28 2 2 2 2 3" xfId="33684"/>
    <cellStyle name="Обычный 3 16 28 2 2 2 3" xfId="33685"/>
    <cellStyle name="Обычный 3 16 28 2 2 2 3 2" xfId="33686"/>
    <cellStyle name="Обычный 3 16 28 2 2 2 4" xfId="33687"/>
    <cellStyle name="Обычный 3 16 28 2 2 3" xfId="33688"/>
    <cellStyle name="Обычный 3 16 28 2 2 3 2" xfId="33689"/>
    <cellStyle name="Обычный 3 16 28 2 2 3 2 2" xfId="33690"/>
    <cellStyle name="Обычный 3 16 28 2 2 3 3" xfId="33691"/>
    <cellStyle name="Обычный 3 16 28 2 2 4" xfId="33692"/>
    <cellStyle name="Обычный 3 16 28 2 2 4 2" xfId="33693"/>
    <cellStyle name="Обычный 3 16 28 2 2 5" xfId="33694"/>
    <cellStyle name="Обычный 3 16 28 2 3" xfId="33695"/>
    <cellStyle name="Обычный 3 16 28 2 3 2" xfId="33696"/>
    <cellStyle name="Обычный 3 16 28 2 3 2 2" xfId="33697"/>
    <cellStyle name="Обычный 3 16 28 2 3 2 2 2" xfId="33698"/>
    <cellStyle name="Обычный 3 16 28 2 3 2 2 2 2" xfId="33699"/>
    <cellStyle name="Обычный 3 16 28 2 3 2 2 3" xfId="33700"/>
    <cellStyle name="Обычный 3 16 28 2 3 2 3" xfId="33701"/>
    <cellStyle name="Обычный 3 16 28 2 3 2 3 2" xfId="33702"/>
    <cellStyle name="Обычный 3 16 28 2 3 2 4" xfId="33703"/>
    <cellStyle name="Обычный 3 16 28 2 3 3" xfId="33704"/>
    <cellStyle name="Обычный 3 16 28 2 3 3 2" xfId="33705"/>
    <cellStyle name="Обычный 3 16 28 2 3 3 2 2" xfId="33706"/>
    <cellStyle name="Обычный 3 16 28 2 3 3 3" xfId="33707"/>
    <cellStyle name="Обычный 3 16 28 2 3 4" xfId="33708"/>
    <cellStyle name="Обычный 3 16 28 2 3 4 2" xfId="33709"/>
    <cellStyle name="Обычный 3 16 28 2 3 5" xfId="33710"/>
    <cellStyle name="Обычный 3 16 28 2 4" xfId="33711"/>
    <cellStyle name="Обычный 3 16 28 2 4 2" xfId="33712"/>
    <cellStyle name="Обычный 3 16 28 2 4 2 2" xfId="33713"/>
    <cellStyle name="Обычный 3 16 28 2 4 2 2 2" xfId="33714"/>
    <cellStyle name="Обычный 3 16 28 2 4 2 3" xfId="33715"/>
    <cellStyle name="Обычный 3 16 28 2 4 3" xfId="33716"/>
    <cellStyle name="Обычный 3 16 28 2 4 3 2" xfId="33717"/>
    <cellStyle name="Обычный 3 16 28 2 4 4" xfId="33718"/>
    <cellStyle name="Обычный 3 16 28 2 5" xfId="33719"/>
    <cellStyle name="Обычный 3 16 28 2 5 2" xfId="33720"/>
    <cellStyle name="Обычный 3 16 28 2 5 2 2" xfId="33721"/>
    <cellStyle name="Обычный 3 16 28 2 5 3" xfId="33722"/>
    <cellStyle name="Обычный 3 16 28 2 6" xfId="33723"/>
    <cellStyle name="Обычный 3 16 28 2 6 2" xfId="33724"/>
    <cellStyle name="Обычный 3 16 28 2 7" xfId="33725"/>
    <cellStyle name="Обычный 3 16 28 3" xfId="33726"/>
    <cellStyle name="Обычный 3 16 28 3 2" xfId="33727"/>
    <cellStyle name="Обычный 3 16 28 3 2 2" xfId="33728"/>
    <cellStyle name="Обычный 3 16 28 3 2 2 2" xfId="33729"/>
    <cellStyle name="Обычный 3 16 28 3 2 2 2 2" xfId="33730"/>
    <cellStyle name="Обычный 3 16 28 3 2 2 3" xfId="33731"/>
    <cellStyle name="Обычный 3 16 28 3 2 3" xfId="33732"/>
    <cellStyle name="Обычный 3 16 28 3 2 3 2" xfId="33733"/>
    <cellStyle name="Обычный 3 16 28 3 2 4" xfId="33734"/>
    <cellStyle name="Обычный 3 16 28 3 3" xfId="33735"/>
    <cellStyle name="Обычный 3 16 28 3 3 2" xfId="33736"/>
    <cellStyle name="Обычный 3 16 28 3 3 2 2" xfId="33737"/>
    <cellStyle name="Обычный 3 16 28 3 3 3" xfId="33738"/>
    <cellStyle name="Обычный 3 16 28 3 4" xfId="33739"/>
    <cellStyle name="Обычный 3 16 28 3 4 2" xfId="33740"/>
    <cellStyle name="Обычный 3 16 28 3 5" xfId="33741"/>
    <cellStyle name="Обычный 3 16 28 4" xfId="33742"/>
    <cellStyle name="Обычный 3 16 28 4 2" xfId="33743"/>
    <cellStyle name="Обычный 3 16 28 4 2 2" xfId="33744"/>
    <cellStyle name="Обычный 3 16 28 4 2 2 2" xfId="33745"/>
    <cellStyle name="Обычный 3 16 28 4 2 2 2 2" xfId="33746"/>
    <cellStyle name="Обычный 3 16 28 4 2 2 3" xfId="33747"/>
    <cellStyle name="Обычный 3 16 28 4 2 3" xfId="33748"/>
    <cellStyle name="Обычный 3 16 28 4 2 3 2" xfId="33749"/>
    <cellStyle name="Обычный 3 16 28 4 2 4" xfId="33750"/>
    <cellStyle name="Обычный 3 16 28 4 3" xfId="33751"/>
    <cellStyle name="Обычный 3 16 28 4 3 2" xfId="33752"/>
    <cellStyle name="Обычный 3 16 28 4 3 2 2" xfId="33753"/>
    <cellStyle name="Обычный 3 16 28 4 3 3" xfId="33754"/>
    <cellStyle name="Обычный 3 16 28 4 4" xfId="33755"/>
    <cellStyle name="Обычный 3 16 28 4 4 2" xfId="33756"/>
    <cellStyle name="Обычный 3 16 28 4 5" xfId="33757"/>
    <cellStyle name="Обычный 3 16 28 5" xfId="33758"/>
    <cellStyle name="Обычный 3 16 28 5 2" xfId="33759"/>
    <cellStyle name="Обычный 3 16 28 5 2 2" xfId="33760"/>
    <cellStyle name="Обычный 3 16 28 5 2 2 2" xfId="33761"/>
    <cellStyle name="Обычный 3 16 28 5 2 3" xfId="33762"/>
    <cellStyle name="Обычный 3 16 28 5 3" xfId="33763"/>
    <cellStyle name="Обычный 3 16 28 5 3 2" xfId="33764"/>
    <cellStyle name="Обычный 3 16 28 5 4" xfId="33765"/>
    <cellStyle name="Обычный 3 16 28 6" xfId="33766"/>
    <cellStyle name="Обычный 3 16 28 6 2" xfId="33767"/>
    <cellStyle name="Обычный 3 16 28 6 2 2" xfId="33768"/>
    <cellStyle name="Обычный 3 16 28 6 3" xfId="33769"/>
    <cellStyle name="Обычный 3 16 28 7" xfId="33770"/>
    <cellStyle name="Обычный 3 16 28 7 2" xfId="33771"/>
    <cellStyle name="Обычный 3 16 28 8" xfId="33772"/>
    <cellStyle name="Обычный 3 16 29" xfId="33773"/>
    <cellStyle name="Обычный 3 16 29 2" xfId="33774"/>
    <cellStyle name="Обычный 3 16 29 2 2" xfId="33775"/>
    <cellStyle name="Обычный 3 16 29 2 2 2" xfId="33776"/>
    <cellStyle name="Обычный 3 16 29 2 2 2 2" xfId="33777"/>
    <cellStyle name="Обычный 3 16 29 2 2 2 2 2" xfId="33778"/>
    <cellStyle name="Обычный 3 16 29 2 2 2 2 2 2" xfId="33779"/>
    <cellStyle name="Обычный 3 16 29 2 2 2 2 3" xfId="33780"/>
    <cellStyle name="Обычный 3 16 29 2 2 2 3" xfId="33781"/>
    <cellStyle name="Обычный 3 16 29 2 2 2 3 2" xfId="33782"/>
    <cellStyle name="Обычный 3 16 29 2 2 2 4" xfId="33783"/>
    <cellStyle name="Обычный 3 16 29 2 2 3" xfId="33784"/>
    <cellStyle name="Обычный 3 16 29 2 2 3 2" xfId="33785"/>
    <cellStyle name="Обычный 3 16 29 2 2 3 2 2" xfId="33786"/>
    <cellStyle name="Обычный 3 16 29 2 2 3 3" xfId="33787"/>
    <cellStyle name="Обычный 3 16 29 2 2 4" xfId="33788"/>
    <cellStyle name="Обычный 3 16 29 2 2 4 2" xfId="33789"/>
    <cellStyle name="Обычный 3 16 29 2 2 5" xfId="33790"/>
    <cellStyle name="Обычный 3 16 29 2 3" xfId="33791"/>
    <cellStyle name="Обычный 3 16 29 2 3 2" xfId="33792"/>
    <cellStyle name="Обычный 3 16 29 2 3 2 2" xfId="33793"/>
    <cellStyle name="Обычный 3 16 29 2 3 2 2 2" xfId="33794"/>
    <cellStyle name="Обычный 3 16 29 2 3 2 2 2 2" xfId="33795"/>
    <cellStyle name="Обычный 3 16 29 2 3 2 2 3" xfId="33796"/>
    <cellStyle name="Обычный 3 16 29 2 3 2 3" xfId="33797"/>
    <cellStyle name="Обычный 3 16 29 2 3 2 3 2" xfId="33798"/>
    <cellStyle name="Обычный 3 16 29 2 3 2 4" xfId="33799"/>
    <cellStyle name="Обычный 3 16 29 2 3 3" xfId="33800"/>
    <cellStyle name="Обычный 3 16 29 2 3 3 2" xfId="33801"/>
    <cellStyle name="Обычный 3 16 29 2 3 3 2 2" xfId="33802"/>
    <cellStyle name="Обычный 3 16 29 2 3 3 3" xfId="33803"/>
    <cellStyle name="Обычный 3 16 29 2 3 4" xfId="33804"/>
    <cellStyle name="Обычный 3 16 29 2 3 4 2" xfId="33805"/>
    <cellStyle name="Обычный 3 16 29 2 3 5" xfId="33806"/>
    <cellStyle name="Обычный 3 16 29 2 4" xfId="33807"/>
    <cellStyle name="Обычный 3 16 29 2 4 2" xfId="33808"/>
    <cellStyle name="Обычный 3 16 29 2 4 2 2" xfId="33809"/>
    <cellStyle name="Обычный 3 16 29 2 4 2 2 2" xfId="33810"/>
    <cellStyle name="Обычный 3 16 29 2 4 2 3" xfId="33811"/>
    <cellStyle name="Обычный 3 16 29 2 4 3" xfId="33812"/>
    <cellStyle name="Обычный 3 16 29 2 4 3 2" xfId="33813"/>
    <cellStyle name="Обычный 3 16 29 2 4 4" xfId="33814"/>
    <cellStyle name="Обычный 3 16 29 2 5" xfId="33815"/>
    <cellStyle name="Обычный 3 16 29 2 5 2" xfId="33816"/>
    <cellStyle name="Обычный 3 16 29 2 5 2 2" xfId="33817"/>
    <cellStyle name="Обычный 3 16 29 2 5 3" xfId="33818"/>
    <cellStyle name="Обычный 3 16 29 2 6" xfId="33819"/>
    <cellStyle name="Обычный 3 16 29 2 6 2" xfId="33820"/>
    <cellStyle name="Обычный 3 16 29 2 7" xfId="33821"/>
    <cellStyle name="Обычный 3 16 29 3" xfId="33822"/>
    <cellStyle name="Обычный 3 16 29 3 2" xfId="33823"/>
    <cellStyle name="Обычный 3 16 29 3 2 2" xfId="33824"/>
    <cellStyle name="Обычный 3 16 29 3 2 2 2" xfId="33825"/>
    <cellStyle name="Обычный 3 16 29 3 2 2 2 2" xfId="33826"/>
    <cellStyle name="Обычный 3 16 29 3 2 2 3" xfId="33827"/>
    <cellStyle name="Обычный 3 16 29 3 2 3" xfId="33828"/>
    <cellStyle name="Обычный 3 16 29 3 2 3 2" xfId="33829"/>
    <cellStyle name="Обычный 3 16 29 3 2 4" xfId="33830"/>
    <cellStyle name="Обычный 3 16 29 3 3" xfId="33831"/>
    <cellStyle name="Обычный 3 16 29 3 3 2" xfId="33832"/>
    <cellStyle name="Обычный 3 16 29 3 3 2 2" xfId="33833"/>
    <cellStyle name="Обычный 3 16 29 3 3 3" xfId="33834"/>
    <cellStyle name="Обычный 3 16 29 3 4" xfId="33835"/>
    <cellStyle name="Обычный 3 16 29 3 4 2" xfId="33836"/>
    <cellStyle name="Обычный 3 16 29 3 5" xfId="33837"/>
    <cellStyle name="Обычный 3 16 29 4" xfId="33838"/>
    <cellStyle name="Обычный 3 16 29 4 2" xfId="33839"/>
    <cellStyle name="Обычный 3 16 29 4 2 2" xfId="33840"/>
    <cellStyle name="Обычный 3 16 29 4 2 2 2" xfId="33841"/>
    <cellStyle name="Обычный 3 16 29 4 2 2 2 2" xfId="33842"/>
    <cellStyle name="Обычный 3 16 29 4 2 2 3" xfId="33843"/>
    <cellStyle name="Обычный 3 16 29 4 2 3" xfId="33844"/>
    <cellStyle name="Обычный 3 16 29 4 2 3 2" xfId="33845"/>
    <cellStyle name="Обычный 3 16 29 4 2 4" xfId="33846"/>
    <cellStyle name="Обычный 3 16 29 4 3" xfId="33847"/>
    <cellStyle name="Обычный 3 16 29 4 3 2" xfId="33848"/>
    <cellStyle name="Обычный 3 16 29 4 3 2 2" xfId="33849"/>
    <cellStyle name="Обычный 3 16 29 4 3 3" xfId="33850"/>
    <cellStyle name="Обычный 3 16 29 4 4" xfId="33851"/>
    <cellStyle name="Обычный 3 16 29 4 4 2" xfId="33852"/>
    <cellStyle name="Обычный 3 16 29 4 5" xfId="33853"/>
    <cellStyle name="Обычный 3 16 29 5" xfId="33854"/>
    <cellStyle name="Обычный 3 16 29 5 2" xfId="33855"/>
    <cellStyle name="Обычный 3 16 29 5 2 2" xfId="33856"/>
    <cellStyle name="Обычный 3 16 29 5 2 2 2" xfId="33857"/>
    <cellStyle name="Обычный 3 16 29 5 2 3" xfId="33858"/>
    <cellStyle name="Обычный 3 16 29 5 3" xfId="33859"/>
    <cellStyle name="Обычный 3 16 29 5 3 2" xfId="33860"/>
    <cellStyle name="Обычный 3 16 29 5 4" xfId="33861"/>
    <cellStyle name="Обычный 3 16 29 6" xfId="33862"/>
    <cellStyle name="Обычный 3 16 29 6 2" xfId="33863"/>
    <cellStyle name="Обычный 3 16 29 6 2 2" xfId="33864"/>
    <cellStyle name="Обычный 3 16 29 6 3" xfId="33865"/>
    <cellStyle name="Обычный 3 16 29 7" xfId="33866"/>
    <cellStyle name="Обычный 3 16 29 7 2" xfId="33867"/>
    <cellStyle name="Обычный 3 16 29 8" xfId="33868"/>
    <cellStyle name="Обычный 3 16 3" xfId="33869"/>
    <cellStyle name="Обычный 3 16 3 2" xfId="33870"/>
    <cellStyle name="Обычный 3 16 3 2 2" xfId="33871"/>
    <cellStyle name="Обычный 3 16 3 2 2 2" xfId="33872"/>
    <cellStyle name="Обычный 3 16 3 2 2 2 2" xfId="33873"/>
    <cellStyle name="Обычный 3 16 3 2 2 2 2 2" xfId="33874"/>
    <cellStyle name="Обычный 3 16 3 2 2 2 2 2 2" xfId="33875"/>
    <cellStyle name="Обычный 3 16 3 2 2 2 2 3" xfId="33876"/>
    <cellStyle name="Обычный 3 16 3 2 2 2 3" xfId="33877"/>
    <cellStyle name="Обычный 3 16 3 2 2 2 3 2" xfId="33878"/>
    <cellStyle name="Обычный 3 16 3 2 2 2 4" xfId="33879"/>
    <cellStyle name="Обычный 3 16 3 2 2 3" xfId="33880"/>
    <cellStyle name="Обычный 3 16 3 2 2 3 2" xfId="33881"/>
    <cellStyle name="Обычный 3 16 3 2 2 3 2 2" xfId="33882"/>
    <cellStyle name="Обычный 3 16 3 2 2 3 3" xfId="33883"/>
    <cellStyle name="Обычный 3 16 3 2 2 4" xfId="33884"/>
    <cellStyle name="Обычный 3 16 3 2 2 4 2" xfId="33885"/>
    <cellStyle name="Обычный 3 16 3 2 2 5" xfId="33886"/>
    <cellStyle name="Обычный 3 16 3 2 3" xfId="33887"/>
    <cellStyle name="Обычный 3 16 3 2 3 2" xfId="33888"/>
    <cellStyle name="Обычный 3 16 3 2 3 2 2" xfId="33889"/>
    <cellStyle name="Обычный 3 16 3 2 3 2 2 2" xfId="33890"/>
    <cellStyle name="Обычный 3 16 3 2 3 2 2 2 2" xfId="33891"/>
    <cellStyle name="Обычный 3 16 3 2 3 2 2 3" xfId="33892"/>
    <cellStyle name="Обычный 3 16 3 2 3 2 3" xfId="33893"/>
    <cellStyle name="Обычный 3 16 3 2 3 2 3 2" xfId="33894"/>
    <cellStyle name="Обычный 3 16 3 2 3 2 4" xfId="33895"/>
    <cellStyle name="Обычный 3 16 3 2 3 3" xfId="33896"/>
    <cellStyle name="Обычный 3 16 3 2 3 3 2" xfId="33897"/>
    <cellStyle name="Обычный 3 16 3 2 3 3 2 2" xfId="33898"/>
    <cellStyle name="Обычный 3 16 3 2 3 3 3" xfId="33899"/>
    <cellStyle name="Обычный 3 16 3 2 3 4" xfId="33900"/>
    <cellStyle name="Обычный 3 16 3 2 3 4 2" xfId="33901"/>
    <cellStyle name="Обычный 3 16 3 2 3 5" xfId="33902"/>
    <cellStyle name="Обычный 3 16 3 2 4" xfId="33903"/>
    <cellStyle name="Обычный 3 16 3 2 4 2" xfId="33904"/>
    <cellStyle name="Обычный 3 16 3 2 4 2 2" xfId="33905"/>
    <cellStyle name="Обычный 3 16 3 2 4 2 2 2" xfId="33906"/>
    <cellStyle name="Обычный 3 16 3 2 4 2 3" xfId="33907"/>
    <cellStyle name="Обычный 3 16 3 2 4 3" xfId="33908"/>
    <cellStyle name="Обычный 3 16 3 2 4 3 2" xfId="33909"/>
    <cellStyle name="Обычный 3 16 3 2 4 4" xfId="33910"/>
    <cellStyle name="Обычный 3 16 3 2 5" xfId="33911"/>
    <cellStyle name="Обычный 3 16 3 2 5 2" xfId="33912"/>
    <cellStyle name="Обычный 3 16 3 2 5 2 2" xfId="33913"/>
    <cellStyle name="Обычный 3 16 3 2 5 3" xfId="33914"/>
    <cellStyle name="Обычный 3 16 3 2 6" xfId="33915"/>
    <cellStyle name="Обычный 3 16 3 2 6 2" xfId="33916"/>
    <cellStyle name="Обычный 3 16 3 2 7" xfId="33917"/>
    <cellStyle name="Обычный 3 16 3 3" xfId="33918"/>
    <cellStyle name="Обычный 3 16 3 3 2" xfId="33919"/>
    <cellStyle name="Обычный 3 16 3 3 2 2" xfId="33920"/>
    <cellStyle name="Обычный 3 16 3 3 2 2 2" xfId="33921"/>
    <cellStyle name="Обычный 3 16 3 3 2 2 2 2" xfId="33922"/>
    <cellStyle name="Обычный 3 16 3 3 2 2 3" xfId="33923"/>
    <cellStyle name="Обычный 3 16 3 3 2 3" xfId="33924"/>
    <cellStyle name="Обычный 3 16 3 3 2 3 2" xfId="33925"/>
    <cellStyle name="Обычный 3 16 3 3 2 4" xfId="33926"/>
    <cellStyle name="Обычный 3 16 3 3 3" xfId="33927"/>
    <cellStyle name="Обычный 3 16 3 3 3 2" xfId="33928"/>
    <cellStyle name="Обычный 3 16 3 3 3 2 2" xfId="33929"/>
    <cellStyle name="Обычный 3 16 3 3 3 3" xfId="33930"/>
    <cellStyle name="Обычный 3 16 3 3 4" xfId="33931"/>
    <cellStyle name="Обычный 3 16 3 3 4 2" xfId="33932"/>
    <cellStyle name="Обычный 3 16 3 3 5" xfId="33933"/>
    <cellStyle name="Обычный 3 16 3 4" xfId="33934"/>
    <cellStyle name="Обычный 3 16 3 4 2" xfId="33935"/>
    <cellStyle name="Обычный 3 16 3 4 2 2" xfId="33936"/>
    <cellStyle name="Обычный 3 16 3 4 2 2 2" xfId="33937"/>
    <cellStyle name="Обычный 3 16 3 4 2 2 2 2" xfId="33938"/>
    <cellStyle name="Обычный 3 16 3 4 2 2 3" xfId="33939"/>
    <cellStyle name="Обычный 3 16 3 4 2 3" xfId="33940"/>
    <cellStyle name="Обычный 3 16 3 4 2 3 2" xfId="33941"/>
    <cellStyle name="Обычный 3 16 3 4 2 4" xfId="33942"/>
    <cellStyle name="Обычный 3 16 3 4 3" xfId="33943"/>
    <cellStyle name="Обычный 3 16 3 4 3 2" xfId="33944"/>
    <cellStyle name="Обычный 3 16 3 4 3 2 2" xfId="33945"/>
    <cellStyle name="Обычный 3 16 3 4 3 3" xfId="33946"/>
    <cellStyle name="Обычный 3 16 3 4 4" xfId="33947"/>
    <cellStyle name="Обычный 3 16 3 4 4 2" xfId="33948"/>
    <cellStyle name="Обычный 3 16 3 4 5" xfId="33949"/>
    <cellStyle name="Обычный 3 16 3 5" xfId="33950"/>
    <cellStyle name="Обычный 3 16 3 5 2" xfId="33951"/>
    <cellStyle name="Обычный 3 16 3 5 2 2" xfId="33952"/>
    <cellStyle name="Обычный 3 16 3 5 2 2 2" xfId="33953"/>
    <cellStyle name="Обычный 3 16 3 5 2 3" xfId="33954"/>
    <cellStyle name="Обычный 3 16 3 5 3" xfId="33955"/>
    <cellStyle name="Обычный 3 16 3 5 3 2" xfId="33956"/>
    <cellStyle name="Обычный 3 16 3 5 4" xfId="33957"/>
    <cellStyle name="Обычный 3 16 3 6" xfId="33958"/>
    <cellStyle name="Обычный 3 16 3 6 2" xfId="33959"/>
    <cellStyle name="Обычный 3 16 3 6 2 2" xfId="33960"/>
    <cellStyle name="Обычный 3 16 3 6 3" xfId="33961"/>
    <cellStyle name="Обычный 3 16 3 7" xfId="33962"/>
    <cellStyle name="Обычный 3 16 3 7 2" xfId="33963"/>
    <cellStyle name="Обычный 3 16 3 8" xfId="33964"/>
    <cellStyle name="Обычный 3 16 30" xfId="33965"/>
    <cellStyle name="Обычный 3 16 30 2" xfId="33966"/>
    <cellStyle name="Обычный 3 16 30 2 2" xfId="33967"/>
    <cellStyle name="Обычный 3 16 30 2 2 2" xfId="33968"/>
    <cellStyle name="Обычный 3 16 30 2 2 2 2" xfId="33969"/>
    <cellStyle name="Обычный 3 16 30 2 2 2 2 2" xfId="33970"/>
    <cellStyle name="Обычный 3 16 30 2 2 2 2 2 2" xfId="33971"/>
    <cellStyle name="Обычный 3 16 30 2 2 2 2 3" xfId="33972"/>
    <cellStyle name="Обычный 3 16 30 2 2 2 3" xfId="33973"/>
    <cellStyle name="Обычный 3 16 30 2 2 2 3 2" xfId="33974"/>
    <cellStyle name="Обычный 3 16 30 2 2 2 4" xfId="33975"/>
    <cellStyle name="Обычный 3 16 30 2 2 3" xfId="33976"/>
    <cellStyle name="Обычный 3 16 30 2 2 3 2" xfId="33977"/>
    <cellStyle name="Обычный 3 16 30 2 2 3 2 2" xfId="33978"/>
    <cellStyle name="Обычный 3 16 30 2 2 3 3" xfId="33979"/>
    <cellStyle name="Обычный 3 16 30 2 2 4" xfId="33980"/>
    <cellStyle name="Обычный 3 16 30 2 2 4 2" xfId="33981"/>
    <cellStyle name="Обычный 3 16 30 2 2 5" xfId="33982"/>
    <cellStyle name="Обычный 3 16 30 2 3" xfId="33983"/>
    <cellStyle name="Обычный 3 16 30 2 3 2" xfId="33984"/>
    <cellStyle name="Обычный 3 16 30 2 3 2 2" xfId="33985"/>
    <cellStyle name="Обычный 3 16 30 2 3 2 2 2" xfId="33986"/>
    <cellStyle name="Обычный 3 16 30 2 3 2 2 2 2" xfId="33987"/>
    <cellStyle name="Обычный 3 16 30 2 3 2 2 3" xfId="33988"/>
    <cellStyle name="Обычный 3 16 30 2 3 2 3" xfId="33989"/>
    <cellStyle name="Обычный 3 16 30 2 3 2 3 2" xfId="33990"/>
    <cellStyle name="Обычный 3 16 30 2 3 2 4" xfId="33991"/>
    <cellStyle name="Обычный 3 16 30 2 3 3" xfId="33992"/>
    <cellStyle name="Обычный 3 16 30 2 3 3 2" xfId="33993"/>
    <cellStyle name="Обычный 3 16 30 2 3 3 2 2" xfId="33994"/>
    <cellStyle name="Обычный 3 16 30 2 3 3 3" xfId="33995"/>
    <cellStyle name="Обычный 3 16 30 2 3 4" xfId="33996"/>
    <cellStyle name="Обычный 3 16 30 2 3 4 2" xfId="33997"/>
    <cellStyle name="Обычный 3 16 30 2 3 5" xfId="33998"/>
    <cellStyle name="Обычный 3 16 30 2 4" xfId="33999"/>
    <cellStyle name="Обычный 3 16 30 2 4 2" xfId="34000"/>
    <cellStyle name="Обычный 3 16 30 2 4 2 2" xfId="34001"/>
    <cellStyle name="Обычный 3 16 30 2 4 2 2 2" xfId="34002"/>
    <cellStyle name="Обычный 3 16 30 2 4 2 3" xfId="34003"/>
    <cellStyle name="Обычный 3 16 30 2 4 3" xfId="34004"/>
    <cellStyle name="Обычный 3 16 30 2 4 3 2" xfId="34005"/>
    <cellStyle name="Обычный 3 16 30 2 4 4" xfId="34006"/>
    <cellStyle name="Обычный 3 16 30 2 5" xfId="34007"/>
    <cellStyle name="Обычный 3 16 30 2 5 2" xfId="34008"/>
    <cellStyle name="Обычный 3 16 30 2 5 2 2" xfId="34009"/>
    <cellStyle name="Обычный 3 16 30 2 5 3" xfId="34010"/>
    <cellStyle name="Обычный 3 16 30 2 6" xfId="34011"/>
    <cellStyle name="Обычный 3 16 30 2 6 2" xfId="34012"/>
    <cellStyle name="Обычный 3 16 30 2 7" xfId="34013"/>
    <cellStyle name="Обычный 3 16 30 3" xfId="34014"/>
    <cellStyle name="Обычный 3 16 30 3 2" xfId="34015"/>
    <cellStyle name="Обычный 3 16 30 3 2 2" xfId="34016"/>
    <cellStyle name="Обычный 3 16 30 3 2 2 2" xfId="34017"/>
    <cellStyle name="Обычный 3 16 30 3 2 2 2 2" xfId="34018"/>
    <cellStyle name="Обычный 3 16 30 3 2 2 3" xfId="34019"/>
    <cellStyle name="Обычный 3 16 30 3 2 3" xfId="34020"/>
    <cellStyle name="Обычный 3 16 30 3 2 3 2" xfId="34021"/>
    <cellStyle name="Обычный 3 16 30 3 2 4" xfId="34022"/>
    <cellStyle name="Обычный 3 16 30 3 3" xfId="34023"/>
    <cellStyle name="Обычный 3 16 30 3 3 2" xfId="34024"/>
    <cellStyle name="Обычный 3 16 30 3 3 2 2" xfId="34025"/>
    <cellStyle name="Обычный 3 16 30 3 3 3" xfId="34026"/>
    <cellStyle name="Обычный 3 16 30 3 4" xfId="34027"/>
    <cellStyle name="Обычный 3 16 30 3 4 2" xfId="34028"/>
    <cellStyle name="Обычный 3 16 30 3 5" xfId="34029"/>
    <cellStyle name="Обычный 3 16 30 4" xfId="34030"/>
    <cellStyle name="Обычный 3 16 30 4 2" xfId="34031"/>
    <cellStyle name="Обычный 3 16 30 4 2 2" xfId="34032"/>
    <cellStyle name="Обычный 3 16 30 4 2 2 2" xfId="34033"/>
    <cellStyle name="Обычный 3 16 30 4 2 2 2 2" xfId="34034"/>
    <cellStyle name="Обычный 3 16 30 4 2 2 3" xfId="34035"/>
    <cellStyle name="Обычный 3 16 30 4 2 3" xfId="34036"/>
    <cellStyle name="Обычный 3 16 30 4 2 3 2" xfId="34037"/>
    <cellStyle name="Обычный 3 16 30 4 2 4" xfId="34038"/>
    <cellStyle name="Обычный 3 16 30 4 3" xfId="34039"/>
    <cellStyle name="Обычный 3 16 30 4 3 2" xfId="34040"/>
    <cellStyle name="Обычный 3 16 30 4 3 2 2" xfId="34041"/>
    <cellStyle name="Обычный 3 16 30 4 3 3" xfId="34042"/>
    <cellStyle name="Обычный 3 16 30 4 4" xfId="34043"/>
    <cellStyle name="Обычный 3 16 30 4 4 2" xfId="34044"/>
    <cellStyle name="Обычный 3 16 30 4 5" xfId="34045"/>
    <cellStyle name="Обычный 3 16 30 5" xfId="34046"/>
    <cellStyle name="Обычный 3 16 30 5 2" xfId="34047"/>
    <cellStyle name="Обычный 3 16 30 5 2 2" xfId="34048"/>
    <cellStyle name="Обычный 3 16 30 5 2 2 2" xfId="34049"/>
    <cellStyle name="Обычный 3 16 30 5 2 3" xfId="34050"/>
    <cellStyle name="Обычный 3 16 30 5 3" xfId="34051"/>
    <cellStyle name="Обычный 3 16 30 5 3 2" xfId="34052"/>
    <cellStyle name="Обычный 3 16 30 5 4" xfId="34053"/>
    <cellStyle name="Обычный 3 16 30 6" xfId="34054"/>
    <cellStyle name="Обычный 3 16 30 6 2" xfId="34055"/>
    <cellStyle name="Обычный 3 16 30 6 2 2" xfId="34056"/>
    <cellStyle name="Обычный 3 16 30 6 3" xfId="34057"/>
    <cellStyle name="Обычный 3 16 30 7" xfId="34058"/>
    <cellStyle name="Обычный 3 16 30 7 2" xfId="34059"/>
    <cellStyle name="Обычный 3 16 30 8" xfId="34060"/>
    <cellStyle name="Обычный 3 16 31" xfId="34061"/>
    <cellStyle name="Обычный 3 16 31 2" xfId="34062"/>
    <cellStyle name="Обычный 3 16 31 2 2" xfId="34063"/>
    <cellStyle name="Обычный 3 16 31 2 2 2" xfId="34064"/>
    <cellStyle name="Обычный 3 16 31 2 2 2 2" xfId="34065"/>
    <cellStyle name="Обычный 3 16 31 2 2 2 2 2" xfId="34066"/>
    <cellStyle name="Обычный 3 16 31 2 2 2 2 2 2" xfId="34067"/>
    <cellStyle name="Обычный 3 16 31 2 2 2 2 3" xfId="34068"/>
    <cellStyle name="Обычный 3 16 31 2 2 2 3" xfId="34069"/>
    <cellStyle name="Обычный 3 16 31 2 2 2 3 2" xfId="34070"/>
    <cellStyle name="Обычный 3 16 31 2 2 2 4" xfId="34071"/>
    <cellStyle name="Обычный 3 16 31 2 2 3" xfId="34072"/>
    <cellStyle name="Обычный 3 16 31 2 2 3 2" xfId="34073"/>
    <cellStyle name="Обычный 3 16 31 2 2 3 2 2" xfId="34074"/>
    <cellStyle name="Обычный 3 16 31 2 2 3 3" xfId="34075"/>
    <cellStyle name="Обычный 3 16 31 2 2 4" xfId="34076"/>
    <cellStyle name="Обычный 3 16 31 2 2 4 2" xfId="34077"/>
    <cellStyle name="Обычный 3 16 31 2 2 5" xfId="34078"/>
    <cellStyle name="Обычный 3 16 31 2 3" xfId="34079"/>
    <cellStyle name="Обычный 3 16 31 2 3 2" xfId="34080"/>
    <cellStyle name="Обычный 3 16 31 2 3 2 2" xfId="34081"/>
    <cellStyle name="Обычный 3 16 31 2 3 2 2 2" xfId="34082"/>
    <cellStyle name="Обычный 3 16 31 2 3 2 2 2 2" xfId="34083"/>
    <cellStyle name="Обычный 3 16 31 2 3 2 2 3" xfId="34084"/>
    <cellStyle name="Обычный 3 16 31 2 3 2 3" xfId="34085"/>
    <cellStyle name="Обычный 3 16 31 2 3 2 3 2" xfId="34086"/>
    <cellStyle name="Обычный 3 16 31 2 3 2 4" xfId="34087"/>
    <cellStyle name="Обычный 3 16 31 2 3 3" xfId="34088"/>
    <cellStyle name="Обычный 3 16 31 2 3 3 2" xfId="34089"/>
    <cellStyle name="Обычный 3 16 31 2 3 3 2 2" xfId="34090"/>
    <cellStyle name="Обычный 3 16 31 2 3 3 3" xfId="34091"/>
    <cellStyle name="Обычный 3 16 31 2 3 4" xfId="34092"/>
    <cellStyle name="Обычный 3 16 31 2 3 4 2" xfId="34093"/>
    <cellStyle name="Обычный 3 16 31 2 3 5" xfId="34094"/>
    <cellStyle name="Обычный 3 16 31 2 4" xfId="34095"/>
    <cellStyle name="Обычный 3 16 31 2 4 2" xfId="34096"/>
    <cellStyle name="Обычный 3 16 31 2 4 2 2" xfId="34097"/>
    <cellStyle name="Обычный 3 16 31 2 4 2 2 2" xfId="34098"/>
    <cellStyle name="Обычный 3 16 31 2 4 2 3" xfId="34099"/>
    <cellStyle name="Обычный 3 16 31 2 4 3" xfId="34100"/>
    <cellStyle name="Обычный 3 16 31 2 4 3 2" xfId="34101"/>
    <cellStyle name="Обычный 3 16 31 2 4 4" xfId="34102"/>
    <cellStyle name="Обычный 3 16 31 2 5" xfId="34103"/>
    <cellStyle name="Обычный 3 16 31 2 5 2" xfId="34104"/>
    <cellStyle name="Обычный 3 16 31 2 5 2 2" xfId="34105"/>
    <cellStyle name="Обычный 3 16 31 2 5 3" xfId="34106"/>
    <cellStyle name="Обычный 3 16 31 2 6" xfId="34107"/>
    <cellStyle name="Обычный 3 16 31 2 6 2" xfId="34108"/>
    <cellStyle name="Обычный 3 16 31 2 7" xfId="34109"/>
    <cellStyle name="Обычный 3 16 31 3" xfId="34110"/>
    <cellStyle name="Обычный 3 16 31 3 2" xfId="34111"/>
    <cellStyle name="Обычный 3 16 31 3 2 2" xfId="34112"/>
    <cellStyle name="Обычный 3 16 31 3 2 2 2" xfId="34113"/>
    <cellStyle name="Обычный 3 16 31 3 2 2 2 2" xfId="34114"/>
    <cellStyle name="Обычный 3 16 31 3 2 2 3" xfId="34115"/>
    <cellStyle name="Обычный 3 16 31 3 2 3" xfId="34116"/>
    <cellStyle name="Обычный 3 16 31 3 2 3 2" xfId="34117"/>
    <cellStyle name="Обычный 3 16 31 3 2 4" xfId="34118"/>
    <cellStyle name="Обычный 3 16 31 3 3" xfId="34119"/>
    <cellStyle name="Обычный 3 16 31 3 3 2" xfId="34120"/>
    <cellStyle name="Обычный 3 16 31 3 3 2 2" xfId="34121"/>
    <cellStyle name="Обычный 3 16 31 3 3 3" xfId="34122"/>
    <cellStyle name="Обычный 3 16 31 3 4" xfId="34123"/>
    <cellStyle name="Обычный 3 16 31 3 4 2" xfId="34124"/>
    <cellStyle name="Обычный 3 16 31 3 5" xfId="34125"/>
    <cellStyle name="Обычный 3 16 31 4" xfId="34126"/>
    <cellStyle name="Обычный 3 16 31 4 2" xfId="34127"/>
    <cellStyle name="Обычный 3 16 31 4 2 2" xfId="34128"/>
    <cellStyle name="Обычный 3 16 31 4 2 2 2" xfId="34129"/>
    <cellStyle name="Обычный 3 16 31 4 2 2 2 2" xfId="34130"/>
    <cellStyle name="Обычный 3 16 31 4 2 2 3" xfId="34131"/>
    <cellStyle name="Обычный 3 16 31 4 2 3" xfId="34132"/>
    <cellStyle name="Обычный 3 16 31 4 2 3 2" xfId="34133"/>
    <cellStyle name="Обычный 3 16 31 4 2 4" xfId="34134"/>
    <cellStyle name="Обычный 3 16 31 4 3" xfId="34135"/>
    <cellStyle name="Обычный 3 16 31 4 3 2" xfId="34136"/>
    <cellStyle name="Обычный 3 16 31 4 3 2 2" xfId="34137"/>
    <cellStyle name="Обычный 3 16 31 4 3 3" xfId="34138"/>
    <cellStyle name="Обычный 3 16 31 4 4" xfId="34139"/>
    <cellStyle name="Обычный 3 16 31 4 4 2" xfId="34140"/>
    <cellStyle name="Обычный 3 16 31 4 5" xfId="34141"/>
    <cellStyle name="Обычный 3 16 31 5" xfId="34142"/>
    <cellStyle name="Обычный 3 16 31 5 2" xfId="34143"/>
    <cellStyle name="Обычный 3 16 31 5 2 2" xfId="34144"/>
    <cellStyle name="Обычный 3 16 31 5 2 2 2" xfId="34145"/>
    <cellStyle name="Обычный 3 16 31 5 2 3" xfId="34146"/>
    <cellStyle name="Обычный 3 16 31 5 3" xfId="34147"/>
    <cellStyle name="Обычный 3 16 31 5 3 2" xfId="34148"/>
    <cellStyle name="Обычный 3 16 31 5 4" xfId="34149"/>
    <cellStyle name="Обычный 3 16 31 6" xfId="34150"/>
    <cellStyle name="Обычный 3 16 31 6 2" xfId="34151"/>
    <cellStyle name="Обычный 3 16 31 6 2 2" xfId="34152"/>
    <cellStyle name="Обычный 3 16 31 6 3" xfId="34153"/>
    <cellStyle name="Обычный 3 16 31 7" xfId="34154"/>
    <cellStyle name="Обычный 3 16 31 7 2" xfId="34155"/>
    <cellStyle name="Обычный 3 16 31 8" xfId="34156"/>
    <cellStyle name="Обычный 3 16 32" xfId="34157"/>
    <cellStyle name="Обычный 3 16 32 2" xfId="34158"/>
    <cellStyle name="Обычный 3 16 32 2 2" xfId="34159"/>
    <cellStyle name="Обычный 3 16 32 2 2 2" xfId="34160"/>
    <cellStyle name="Обычный 3 16 32 2 2 2 2" xfId="34161"/>
    <cellStyle name="Обычный 3 16 32 2 2 2 2 2" xfId="34162"/>
    <cellStyle name="Обычный 3 16 32 2 2 2 2 2 2" xfId="34163"/>
    <cellStyle name="Обычный 3 16 32 2 2 2 2 3" xfId="34164"/>
    <cellStyle name="Обычный 3 16 32 2 2 2 3" xfId="34165"/>
    <cellStyle name="Обычный 3 16 32 2 2 2 3 2" xfId="34166"/>
    <cellStyle name="Обычный 3 16 32 2 2 2 4" xfId="34167"/>
    <cellStyle name="Обычный 3 16 32 2 2 3" xfId="34168"/>
    <cellStyle name="Обычный 3 16 32 2 2 3 2" xfId="34169"/>
    <cellStyle name="Обычный 3 16 32 2 2 3 2 2" xfId="34170"/>
    <cellStyle name="Обычный 3 16 32 2 2 3 3" xfId="34171"/>
    <cellStyle name="Обычный 3 16 32 2 2 4" xfId="34172"/>
    <cellStyle name="Обычный 3 16 32 2 2 4 2" xfId="34173"/>
    <cellStyle name="Обычный 3 16 32 2 2 5" xfId="34174"/>
    <cellStyle name="Обычный 3 16 32 2 3" xfId="34175"/>
    <cellStyle name="Обычный 3 16 32 2 3 2" xfId="34176"/>
    <cellStyle name="Обычный 3 16 32 2 3 2 2" xfId="34177"/>
    <cellStyle name="Обычный 3 16 32 2 3 2 2 2" xfId="34178"/>
    <cellStyle name="Обычный 3 16 32 2 3 2 2 2 2" xfId="34179"/>
    <cellStyle name="Обычный 3 16 32 2 3 2 2 3" xfId="34180"/>
    <cellStyle name="Обычный 3 16 32 2 3 2 3" xfId="34181"/>
    <cellStyle name="Обычный 3 16 32 2 3 2 3 2" xfId="34182"/>
    <cellStyle name="Обычный 3 16 32 2 3 2 4" xfId="34183"/>
    <cellStyle name="Обычный 3 16 32 2 3 3" xfId="34184"/>
    <cellStyle name="Обычный 3 16 32 2 3 3 2" xfId="34185"/>
    <cellStyle name="Обычный 3 16 32 2 3 3 2 2" xfId="34186"/>
    <cellStyle name="Обычный 3 16 32 2 3 3 3" xfId="34187"/>
    <cellStyle name="Обычный 3 16 32 2 3 4" xfId="34188"/>
    <cellStyle name="Обычный 3 16 32 2 3 4 2" xfId="34189"/>
    <cellStyle name="Обычный 3 16 32 2 3 5" xfId="34190"/>
    <cellStyle name="Обычный 3 16 32 2 4" xfId="34191"/>
    <cellStyle name="Обычный 3 16 32 2 4 2" xfId="34192"/>
    <cellStyle name="Обычный 3 16 32 2 4 2 2" xfId="34193"/>
    <cellStyle name="Обычный 3 16 32 2 4 2 2 2" xfId="34194"/>
    <cellStyle name="Обычный 3 16 32 2 4 2 3" xfId="34195"/>
    <cellStyle name="Обычный 3 16 32 2 4 3" xfId="34196"/>
    <cellStyle name="Обычный 3 16 32 2 4 3 2" xfId="34197"/>
    <cellStyle name="Обычный 3 16 32 2 4 4" xfId="34198"/>
    <cellStyle name="Обычный 3 16 32 2 5" xfId="34199"/>
    <cellStyle name="Обычный 3 16 32 2 5 2" xfId="34200"/>
    <cellStyle name="Обычный 3 16 32 2 5 2 2" xfId="34201"/>
    <cellStyle name="Обычный 3 16 32 2 5 3" xfId="34202"/>
    <cellStyle name="Обычный 3 16 32 2 6" xfId="34203"/>
    <cellStyle name="Обычный 3 16 32 2 6 2" xfId="34204"/>
    <cellStyle name="Обычный 3 16 32 2 7" xfId="34205"/>
    <cellStyle name="Обычный 3 16 32 3" xfId="34206"/>
    <cellStyle name="Обычный 3 16 32 3 2" xfId="34207"/>
    <cellStyle name="Обычный 3 16 32 3 2 2" xfId="34208"/>
    <cellStyle name="Обычный 3 16 32 3 2 2 2" xfId="34209"/>
    <cellStyle name="Обычный 3 16 32 3 2 2 2 2" xfId="34210"/>
    <cellStyle name="Обычный 3 16 32 3 2 2 3" xfId="34211"/>
    <cellStyle name="Обычный 3 16 32 3 2 3" xfId="34212"/>
    <cellStyle name="Обычный 3 16 32 3 2 3 2" xfId="34213"/>
    <cellStyle name="Обычный 3 16 32 3 2 4" xfId="34214"/>
    <cellStyle name="Обычный 3 16 32 3 3" xfId="34215"/>
    <cellStyle name="Обычный 3 16 32 3 3 2" xfId="34216"/>
    <cellStyle name="Обычный 3 16 32 3 3 2 2" xfId="34217"/>
    <cellStyle name="Обычный 3 16 32 3 3 3" xfId="34218"/>
    <cellStyle name="Обычный 3 16 32 3 4" xfId="34219"/>
    <cellStyle name="Обычный 3 16 32 3 4 2" xfId="34220"/>
    <cellStyle name="Обычный 3 16 32 3 5" xfId="34221"/>
    <cellStyle name="Обычный 3 16 32 4" xfId="34222"/>
    <cellStyle name="Обычный 3 16 32 4 2" xfId="34223"/>
    <cellStyle name="Обычный 3 16 32 4 2 2" xfId="34224"/>
    <cellStyle name="Обычный 3 16 32 4 2 2 2" xfId="34225"/>
    <cellStyle name="Обычный 3 16 32 4 2 2 2 2" xfId="34226"/>
    <cellStyle name="Обычный 3 16 32 4 2 2 3" xfId="34227"/>
    <cellStyle name="Обычный 3 16 32 4 2 3" xfId="34228"/>
    <cellStyle name="Обычный 3 16 32 4 2 3 2" xfId="34229"/>
    <cellStyle name="Обычный 3 16 32 4 2 4" xfId="34230"/>
    <cellStyle name="Обычный 3 16 32 4 3" xfId="34231"/>
    <cellStyle name="Обычный 3 16 32 4 3 2" xfId="34232"/>
    <cellStyle name="Обычный 3 16 32 4 3 2 2" xfId="34233"/>
    <cellStyle name="Обычный 3 16 32 4 3 3" xfId="34234"/>
    <cellStyle name="Обычный 3 16 32 4 4" xfId="34235"/>
    <cellStyle name="Обычный 3 16 32 4 4 2" xfId="34236"/>
    <cellStyle name="Обычный 3 16 32 4 5" xfId="34237"/>
    <cellStyle name="Обычный 3 16 32 5" xfId="34238"/>
    <cellStyle name="Обычный 3 16 32 5 2" xfId="34239"/>
    <cellStyle name="Обычный 3 16 32 5 2 2" xfId="34240"/>
    <cellStyle name="Обычный 3 16 32 5 2 2 2" xfId="34241"/>
    <cellStyle name="Обычный 3 16 32 5 2 3" xfId="34242"/>
    <cellStyle name="Обычный 3 16 32 5 3" xfId="34243"/>
    <cellStyle name="Обычный 3 16 32 5 3 2" xfId="34244"/>
    <cellStyle name="Обычный 3 16 32 5 4" xfId="34245"/>
    <cellStyle name="Обычный 3 16 32 6" xfId="34246"/>
    <cellStyle name="Обычный 3 16 32 6 2" xfId="34247"/>
    <cellStyle name="Обычный 3 16 32 6 2 2" xfId="34248"/>
    <cellStyle name="Обычный 3 16 32 6 3" xfId="34249"/>
    <cellStyle name="Обычный 3 16 32 7" xfId="34250"/>
    <cellStyle name="Обычный 3 16 32 7 2" xfId="34251"/>
    <cellStyle name="Обычный 3 16 32 8" xfId="34252"/>
    <cellStyle name="Обычный 3 16 33" xfId="34253"/>
    <cellStyle name="Обычный 3 16 33 2" xfId="34254"/>
    <cellStyle name="Обычный 3 16 33 2 2" xfId="34255"/>
    <cellStyle name="Обычный 3 16 33 2 2 2" xfId="34256"/>
    <cellStyle name="Обычный 3 16 33 2 2 2 2" xfId="34257"/>
    <cellStyle name="Обычный 3 16 33 2 2 2 2 2" xfId="34258"/>
    <cellStyle name="Обычный 3 16 33 2 2 2 2 2 2" xfId="34259"/>
    <cellStyle name="Обычный 3 16 33 2 2 2 2 3" xfId="34260"/>
    <cellStyle name="Обычный 3 16 33 2 2 2 3" xfId="34261"/>
    <cellStyle name="Обычный 3 16 33 2 2 2 3 2" xfId="34262"/>
    <cellStyle name="Обычный 3 16 33 2 2 2 4" xfId="34263"/>
    <cellStyle name="Обычный 3 16 33 2 2 3" xfId="34264"/>
    <cellStyle name="Обычный 3 16 33 2 2 3 2" xfId="34265"/>
    <cellStyle name="Обычный 3 16 33 2 2 3 2 2" xfId="34266"/>
    <cellStyle name="Обычный 3 16 33 2 2 3 3" xfId="34267"/>
    <cellStyle name="Обычный 3 16 33 2 2 4" xfId="34268"/>
    <cellStyle name="Обычный 3 16 33 2 2 4 2" xfId="34269"/>
    <cellStyle name="Обычный 3 16 33 2 2 5" xfId="34270"/>
    <cellStyle name="Обычный 3 16 33 2 3" xfId="34271"/>
    <cellStyle name="Обычный 3 16 33 2 3 2" xfId="34272"/>
    <cellStyle name="Обычный 3 16 33 2 3 2 2" xfId="34273"/>
    <cellStyle name="Обычный 3 16 33 2 3 2 2 2" xfId="34274"/>
    <cellStyle name="Обычный 3 16 33 2 3 2 2 2 2" xfId="34275"/>
    <cellStyle name="Обычный 3 16 33 2 3 2 2 3" xfId="34276"/>
    <cellStyle name="Обычный 3 16 33 2 3 2 3" xfId="34277"/>
    <cellStyle name="Обычный 3 16 33 2 3 2 3 2" xfId="34278"/>
    <cellStyle name="Обычный 3 16 33 2 3 2 4" xfId="34279"/>
    <cellStyle name="Обычный 3 16 33 2 3 3" xfId="34280"/>
    <cellStyle name="Обычный 3 16 33 2 3 3 2" xfId="34281"/>
    <cellStyle name="Обычный 3 16 33 2 3 3 2 2" xfId="34282"/>
    <cellStyle name="Обычный 3 16 33 2 3 3 3" xfId="34283"/>
    <cellStyle name="Обычный 3 16 33 2 3 4" xfId="34284"/>
    <cellStyle name="Обычный 3 16 33 2 3 4 2" xfId="34285"/>
    <cellStyle name="Обычный 3 16 33 2 3 5" xfId="34286"/>
    <cellStyle name="Обычный 3 16 33 2 4" xfId="34287"/>
    <cellStyle name="Обычный 3 16 33 2 4 2" xfId="34288"/>
    <cellStyle name="Обычный 3 16 33 2 4 2 2" xfId="34289"/>
    <cellStyle name="Обычный 3 16 33 2 4 2 2 2" xfId="34290"/>
    <cellStyle name="Обычный 3 16 33 2 4 2 3" xfId="34291"/>
    <cellStyle name="Обычный 3 16 33 2 4 3" xfId="34292"/>
    <cellStyle name="Обычный 3 16 33 2 4 3 2" xfId="34293"/>
    <cellStyle name="Обычный 3 16 33 2 4 4" xfId="34294"/>
    <cellStyle name="Обычный 3 16 33 2 5" xfId="34295"/>
    <cellStyle name="Обычный 3 16 33 2 5 2" xfId="34296"/>
    <cellStyle name="Обычный 3 16 33 2 5 2 2" xfId="34297"/>
    <cellStyle name="Обычный 3 16 33 2 5 3" xfId="34298"/>
    <cellStyle name="Обычный 3 16 33 2 6" xfId="34299"/>
    <cellStyle name="Обычный 3 16 33 2 6 2" xfId="34300"/>
    <cellStyle name="Обычный 3 16 33 2 7" xfId="34301"/>
    <cellStyle name="Обычный 3 16 33 3" xfId="34302"/>
    <cellStyle name="Обычный 3 16 33 3 2" xfId="34303"/>
    <cellStyle name="Обычный 3 16 33 3 2 2" xfId="34304"/>
    <cellStyle name="Обычный 3 16 33 3 2 2 2" xfId="34305"/>
    <cellStyle name="Обычный 3 16 33 3 2 2 2 2" xfId="34306"/>
    <cellStyle name="Обычный 3 16 33 3 2 2 3" xfId="34307"/>
    <cellStyle name="Обычный 3 16 33 3 2 3" xfId="34308"/>
    <cellStyle name="Обычный 3 16 33 3 2 3 2" xfId="34309"/>
    <cellStyle name="Обычный 3 16 33 3 2 4" xfId="34310"/>
    <cellStyle name="Обычный 3 16 33 3 3" xfId="34311"/>
    <cellStyle name="Обычный 3 16 33 3 3 2" xfId="34312"/>
    <cellStyle name="Обычный 3 16 33 3 3 2 2" xfId="34313"/>
    <cellStyle name="Обычный 3 16 33 3 3 3" xfId="34314"/>
    <cellStyle name="Обычный 3 16 33 3 4" xfId="34315"/>
    <cellStyle name="Обычный 3 16 33 3 4 2" xfId="34316"/>
    <cellStyle name="Обычный 3 16 33 3 5" xfId="34317"/>
    <cellStyle name="Обычный 3 16 33 4" xfId="34318"/>
    <cellStyle name="Обычный 3 16 33 4 2" xfId="34319"/>
    <cellStyle name="Обычный 3 16 33 4 2 2" xfId="34320"/>
    <cellStyle name="Обычный 3 16 33 4 2 2 2" xfId="34321"/>
    <cellStyle name="Обычный 3 16 33 4 2 2 2 2" xfId="34322"/>
    <cellStyle name="Обычный 3 16 33 4 2 2 3" xfId="34323"/>
    <cellStyle name="Обычный 3 16 33 4 2 3" xfId="34324"/>
    <cellStyle name="Обычный 3 16 33 4 2 3 2" xfId="34325"/>
    <cellStyle name="Обычный 3 16 33 4 2 4" xfId="34326"/>
    <cellStyle name="Обычный 3 16 33 4 3" xfId="34327"/>
    <cellStyle name="Обычный 3 16 33 4 3 2" xfId="34328"/>
    <cellStyle name="Обычный 3 16 33 4 3 2 2" xfId="34329"/>
    <cellStyle name="Обычный 3 16 33 4 3 3" xfId="34330"/>
    <cellStyle name="Обычный 3 16 33 4 4" xfId="34331"/>
    <cellStyle name="Обычный 3 16 33 4 4 2" xfId="34332"/>
    <cellStyle name="Обычный 3 16 33 4 5" xfId="34333"/>
    <cellStyle name="Обычный 3 16 33 5" xfId="34334"/>
    <cellStyle name="Обычный 3 16 33 5 2" xfId="34335"/>
    <cellStyle name="Обычный 3 16 33 5 2 2" xfId="34336"/>
    <cellStyle name="Обычный 3 16 33 5 2 2 2" xfId="34337"/>
    <cellStyle name="Обычный 3 16 33 5 2 3" xfId="34338"/>
    <cellStyle name="Обычный 3 16 33 5 3" xfId="34339"/>
    <cellStyle name="Обычный 3 16 33 5 3 2" xfId="34340"/>
    <cellStyle name="Обычный 3 16 33 5 4" xfId="34341"/>
    <cellStyle name="Обычный 3 16 33 6" xfId="34342"/>
    <cellStyle name="Обычный 3 16 33 6 2" xfId="34343"/>
    <cellStyle name="Обычный 3 16 33 6 2 2" xfId="34344"/>
    <cellStyle name="Обычный 3 16 33 6 3" xfId="34345"/>
    <cellStyle name="Обычный 3 16 33 7" xfId="34346"/>
    <cellStyle name="Обычный 3 16 33 7 2" xfId="34347"/>
    <cellStyle name="Обычный 3 16 33 8" xfId="34348"/>
    <cellStyle name="Обычный 3 16 34" xfId="34349"/>
    <cellStyle name="Обычный 3 16 34 2" xfId="34350"/>
    <cellStyle name="Обычный 3 16 34 2 2" xfId="34351"/>
    <cellStyle name="Обычный 3 16 34 2 2 2" xfId="34352"/>
    <cellStyle name="Обычный 3 16 34 2 2 2 2" xfId="34353"/>
    <cellStyle name="Обычный 3 16 34 2 2 2 2 2" xfId="34354"/>
    <cellStyle name="Обычный 3 16 34 2 2 2 2 2 2" xfId="34355"/>
    <cellStyle name="Обычный 3 16 34 2 2 2 2 3" xfId="34356"/>
    <cellStyle name="Обычный 3 16 34 2 2 2 3" xfId="34357"/>
    <cellStyle name="Обычный 3 16 34 2 2 2 3 2" xfId="34358"/>
    <cellStyle name="Обычный 3 16 34 2 2 2 4" xfId="34359"/>
    <cellStyle name="Обычный 3 16 34 2 2 3" xfId="34360"/>
    <cellStyle name="Обычный 3 16 34 2 2 3 2" xfId="34361"/>
    <cellStyle name="Обычный 3 16 34 2 2 3 2 2" xfId="34362"/>
    <cellStyle name="Обычный 3 16 34 2 2 3 3" xfId="34363"/>
    <cellStyle name="Обычный 3 16 34 2 2 4" xfId="34364"/>
    <cellStyle name="Обычный 3 16 34 2 2 4 2" xfId="34365"/>
    <cellStyle name="Обычный 3 16 34 2 2 5" xfId="34366"/>
    <cellStyle name="Обычный 3 16 34 2 3" xfId="34367"/>
    <cellStyle name="Обычный 3 16 34 2 3 2" xfId="34368"/>
    <cellStyle name="Обычный 3 16 34 2 3 2 2" xfId="34369"/>
    <cellStyle name="Обычный 3 16 34 2 3 2 2 2" xfId="34370"/>
    <cellStyle name="Обычный 3 16 34 2 3 2 2 2 2" xfId="34371"/>
    <cellStyle name="Обычный 3 16 34 2 3 2 2 3" xfId="34372"/>
    <cellStyle name="Обычный 3 16 34 2 3 2 3" xfId="34373"/>
    <cellStyle name="Обычный 3 16 34 2 3 2 3 2" xfId="34374"/>
    <cellStyle name="Обычный 3 16 34 2 3 2 4" xfId="34375"/>
    <cellStyle name="Обычный 3 16 34 2 3 3" xfId="34376"/>
    <cellStyle name="Обычный 3 16 34 2 3 3 2" xfId="34377"/>
    <cellStyle name="Обычный 3 16 34 2 3 3 2 2" xfId="34378"/>
    <cellStyle name="Обычный 3 16 34 2 3 3 3" xfId="34379"/>
    <cellStyle name="Обычный 3 16 34 2 3 4" xfId="34380"/>
    <cellStyle name="Обычный 3 16 34 2 3 4 2" xfId="34381"/>
    <cellStyle name="Обычный 3 16 34 2 3 5" xfId="34382"/>
    <cellStyle name="Обычный 3 16 34 2 4" xfId="34383"/>
    <cellStyle name="Обычный 3 16 34 2 4 2" xfId="34384"/>
    <cellStyle name="Обычный 3 16 34 2 4 2 2" xfId="34385"/>
    <cellStyle name="Обычный 3 16 34 2 4 2 2 2" xfId="34386"/>
    <cellStyle name="Обычный 3 16 34 2 4 2 3" xfId="34387"/>
    <cellStyle name="Обычный 3 16 34 2 4 3" xfId="34388"/>
    <cellStyle name="Обычный 3 16 34 2 4 3 2" xfId="34389"/>
    <cellStyle name="Обычный 3 16 34 2 4 4" xfId="34390"/>
    <cellStyle name="Обычный 3 16 34 2 5" xfId="34391"/>
    <cellStyle name="Обычный 3 16 34 2 5 2" xfId="34392"/>
    <cellStyle name="Обычный 3 16 34 2 5 2 2" xfId="34393"/>
    <cellStyle name="Обычный 3 16 34 2 5 3" xfId="34394"/>
    <cellStyle name="Обычный 3 16 34 2 6" xfId="34395"/>
    <cellStyle name="Обычный 3 16 34 2 6 2" xfId="34396"/>
    <cellStyle name="Обычный 3 16 34 2 7" xfId="34397"/>
    <cellStyle name="Обычный 3 16 34 3" xfId="34398"/>
    <cellStyle name="Обычный 3 16 34 3 2" xfId="34399"/>
    <cellStyle name="Обычный 3 16 34 3 2 2" xfId="34400"/>
    <cellStyle name="Обычный 3 16 34 3 2 2 2" xfId="34401"/>
    <cellStyle name="Обычный 3 16 34 3 2 2 2 2" xfId="34402"/>
    <cellStyle name="Обычный 3 16 34 3 2 2 3" xfId="34403"/>
    <cellStyle name="Обычный 3 16 34 3 2 3" xfId="34404"/>
    <cellStyle name="Обычный 3 16 34 3 2 3 2" xfId="34405"/>
    <cellStyle name="Обычный 3 16 34 3 2 4" xfId="34406"/>
    <cellStyle name="Обычный 3 16 34 3 3" xfId="34407"/>
    <cellStyle name="Обычный 3 16 34 3 3 2" xfId="34408"/>
    <cellStyle name="Обычный 3 16 34 3 3 2 2" xfId="34409"/>
    <cellStyle name="Обычный 3 16 34 3 3 3" xfId="34410"/>
    <cellStyle name="Обычный 3 16 34 3 4" xfId="34411"/>
    <cellStyle name="Обычный 3 16 34 3 4 2" xfId="34412"/>
    <cellStyle name="Обычный 3 16 34 3 5" xfId="34413"/>
    <cellStyle name="Обычный 3 16 34 4" xfId="34414"/>
    <cellStyle name="Обычный 3 16 34 4 2" xfId="34415"/>
    <cellStyle name="Обычный 3 16 34 4 2 2" xfId="34416"/>
    <cellStyle name="Обычный 3 16 34 4 2 2 2" xfId="34417"/>
    <cellStyle name="Обычный 3 16 34 4 2 2 2 2" xfId="34418"/>
    <cellStyle name="Обычный 3 16 34 4 2 2 3" xfId="34419"/>
    <cellStyle name="Обычный 3 16 34 4 2 3" xfId="34420"/>
    <cellStyle name="Обычный 3 16 34 4 2 3 2" xfId="34421"/>
    <cellStyle name="Обычный 3 16 34 4 2 4" xfId="34422"/>
    <cellStyle name="Обычный 3 16 34 4 3" xfId="34423"/>
    <cellStyle name="Обычный 3 16 34 4 3 2" xfId="34424"/>
    <cellStyle name="Обычный 3 16 34 4 3 2 2" xfId="34425"/>
    <cellStyle name="Обычный 3 16 34 4 3 3" xfId="34426"/>
    <cellStyle name="Обычный 3 16 34 4 4" xfId="34427"/>
    <cellStyle name="Обычный 3 16 34 4 4 2" xfId="34428"/>
    <cellStyle name="Обычный 3 16 34 4 5" xfId="34429"/>
    <cellStyle name="Обычный 3 16 34 5" xfId="34430"/>
    <cellStyle name="Обычный 3 16 34 5 2" xfId="34431"/>
    <cellStyle name="Обычный 3 16 34 5 2 2" xfId="34432"/>
    <cellStyle name="Обычный 3 16 34 5 2 2 2" xfId="34433"/>
    <cellStyle name="Обычный 3 16 34 5 2 3" xfId="34434"/>
    <cellStyle name="Обычный 3 16 34 5 3" xfId="34435"/>
    <cellStyle name="Обычный 3 16 34 5 3 2" xfId="34436"/>
    <cellStyle name="Обычный 3 16 34 5 4" xfId="34437"/>
    <cellStyle name="Обычный 3 16 34 6" xfId="34438"/>
    <cellStyle name="Обычный 3 16 34 6 2" xfId="34439"/>
    <cellStyle name="Обычный 3 16 34 6 2 2" xfId="34440"/>
    <cellStyle name="Обычный 3 16 34 6 3" xfId="34441"/>
    <cellStyle name="Обычный 3 16 34 7" xfId="34442"/>
    <cellStyle name="Обычный 3 16 34 7 2" xfId="34443"/>
    <cellStyle name="Обычный 3 16 34 8" xfId="34444"/>
    <cellStyle name="Обычный 3 16 35" xfId="34445"/>
    <cellStyle name="Обычный 3 16 35 2" xfId="34446"/>
    <cellStyle name="Обычный 3 16 35 2 2" xfId="34447"/>
    <cellStyle name="Обычный 3 16 35 2 2 2" xfId="34448"/>
    <cellStyle name="Обычный 3 16 35 2 2 2 2" xfId="34449"/>
    <cellStyle name="Обычный 3 16 35 2 2 2 2 2" xfId="34450"/>
    <cellStyle name="Обычный 3 16 35 2 2 2 2 2 2" xfId="34451"/>
    <cellStyle name="Обычный 3 16 35 2 2 2 2 3" xfId="34452"/>
    <cellStyle name="Обычный 3 16 35 2 2 2 3" xfId="34453"/>
    <cellStyle name="Обычный 3 16 35 2 2 2 3 2" xfId="34454"/>
    <cellStyle name="Обычный 3 16 35 2 2 2 4" xfId="34455"/>
    <cellStyle name="Обычный 3 16 35 2 2 3" xfId="34456"/>
    <cellStyle name="Обычный 3 16 35 2 2 3 2" xfId="34457"/>
    <cellStyle name="Обычный 3 16 35 2 2 3 2 2" xfId="34458"/>
    <cellStyle name="Обычный 3 16 35 2 2 3 3" xfId="34459"/>
    <cellStyle name="Обычный 3 16 35 2 2 4" xfId="34460"/>
    <cellStyle name="Обычный 3 16 35 2 2 4 2" xfId="34461"/>
    <cellStyle name="Обычный 3 16 35 2 2 5" xfId="34462"/>
    <cellStyle name="Обычный 3 16 35 2 3" xfId="34463"/>
    <cellStyle name="Обычный 3 16 35 2 3 2" xfId="34464"/>
    <cellStyle name="Обычный 3 16 35 2 3 2 2" xfId="34465"/>
    <cellStyle name="Обычный 3 16 35 2 3 2 2 2" xfId="34466"/>
    <cellStyle name="Обычный 3 16 35 2 3 2 2 2 2" xfId="34467"/>
    <cellStyle name="Обычный 3 16 35 2 3 2 2 3" xfId="34468"/>
    <cellStyle name="Обычный 3 16 35 2 3 2 3" xfId="34469"/>
    <cellStyle name="Обычный 3 16 35 2 3 2 3 2" xfId="34470"/>
    <cellStyle name="Обычный 3 16 35 2 3 2 4" xfId="34471"/>
    <cellStyle name="Обычный 3 16 35 2 3 3" xfId="34472"/>
    <cellStyle name="Обычный 3 16 35 2 3 3 2" xfId="34473"/>
    <cellStyle name="Обычный 3 16 35 2 3 3 2 2" xfId="34474"/>
    <cellStyle name="Обычный 3 16 35 2 3 3 3" xfId="34475"/>
    <cellStyle name="Обычный 3 16 35 2 3 4" xfId="34476"/>
    <cellStyle name="Обычный 3 16 35 2 3 4 2" xfId="34477"/>
    <cellStyle name="Обычный 3 16 35 2 3 5" xfId="34478"/>
    <cellStyle name="Обычный 3 16 35 2 4" xfId="34479"/>
    <cellStyle name="Обычный 3 16 35 2 4 2" xfId="34480"/>
    <cellStyle name="Обычный 3 16 35 2 4 2 2" xfId="34481"/>
    <cellStyle name="Обычный 3 16 35 2 4 2 2 2" xfId="34482"/>
    <cellStyle name="Обычный 3 16 35 2 4 2 3" xfId="34483"/>
    <cellStyle name="Обычный 3 16 35 2 4 3" xfId="34484"/>
    <cellStyle name="Обычный 3 16 35 2 4 3 2" xfId="34485"/>
    <cellStyle name="Обычный 3 16 35 2 4 4" xfId="34486"/>
    <cellStyle name="Обычный 3 16 35 2 5" xfId="34487"/>
    <cellStyle name="Обычный 3 16 35 2 5 2" xfId="34488"/>
    <cellStyle name="Обычный 3 16 35 2 5 2 2" xfId="34489"/>
    <cellStyle name="Обычный 3 16 35 2 5 3" xfId="34490"/>
    <cellStyle name="Обычный 3 16 35 2 6" xfId="34491"/>
    <cellStyle name="Обычный 3 16 35 2 6 2" xfId="34492"/>
    <cellStyle name="Обычный 3 16 35 2 7" xfId="34493"/>
    <cellStyle name="Обычный 3 16 35 3" xfId="34494"/>
    <cellStyle name="Обычный 3 16 35 3 2" xfId="34495"/>
    <cellStyle name="Обычный 3 16 35 3 2 2" xfId="34496"/>
    <cellStyle name="Обычный 3 16 35 3 2 2 2" xfId="34497"/>
    <cellStyle name="Обычный 3 16 35 3 2 2 2 2" xfId="34498"/>
    <cellStyle name="Обычный 3 16 35 3 2 2 3" xfId="34499"/>
    <cellStyle name="Обычный 3 16 35 3 2 3" xfId="34500"/>
    <cellStyle name="Обычный 3 16 35 3 2 3 2" xfId="34501"/>
    <cellStyle name="Обычный 3 16 35 3 2 4" xfId="34502"/>
    <cellStyle name="Обычный 3 16 35 3 3" xfId="34503"/>
    <cellStyle name="Обычный 3 16 35 3 3 2" xfId="34504"/>
    <cellStyle name="Обычный 3 16 35 3 3 2 2" xfId="34505"/>
    <cellStyle name="Обычный 3 16 35 3 3 3" xfId="34506"/>
    <cellStyle name="Обычный 3 16 35 3 4" xfId="34507"/>
    <cellStyle name="Обычный 3 16 35 3 4 2" xfId="34508"/>
    <cellStyle name="Обычный 3 16 35 3 5" xfId="34509"/>
    <cellStyle name="Обычный 3 16 35 4" xfId="34510"/>
    <cellStyle name="Обычный 3 16 35 4 2" xfId="34511"/>
    <cellStyle name="Обычный 3 16 35 4 2 2" xfId="34512"/>
    <cellStyle name="Обычный 3 16 35 4 2 2 2" xfId="34513"/>
    <cellStyle name="Обычный 3 16 35 4 2 2 2 2" xfId="34514"/>
    <cellStyle name="Обычный 3 16 35 4 2 2 3" xfId="34515"/>
    <cellStyle name="Обычный 3 16 35 4 2 3" xfId="34516"/>
    <cellStyle name="Обычный 3 16 35 4 2 3 2" xfId="34517"/>
    <cellStyle name="Обычный 3 16 35 4 2 4" xfId="34518"/>
    <cellStyle name="Обычный 3 16 35 4 3" xfId="34519"/>
    <cellStyle name="Обычный 3 16 35 4 3 2" xfId="34520"/>
    <cellStyle name="Обычный 3 16 35 4 3 2 2" xfId="34521"/>
    <cellStyle name="Обычный 3 16 35 4 3 3" xfId="34522"/>
    <cellStyle name="Обычный 3 16 35 4 4" xfId="34523"/>
    <cellStyle name="Обычный 3 16 35 4 4 2" xfId="34524"/>
    <cellStyle name="Обычный 3 16 35 4 5" xfId="34525"/>
    <cellStyle name="Обычный 3 16 35 5" xfId="34526"/>
    <cellStyle name="Обычный 3 16 35 5 2" xfId="34527"/>
    <cellStyle name="Обычный 3 16 35 5 2 2" xfId="34528"/>
    <cellStyle name="Обычный 3 16 35 5 2 2 2" xfId="34529"/>
    <cellStyle name="Обычный 3 16 35 5 2 3" xfId="34530"/>
    <cellStyle name="Обычный 3 16 35 5 3" xfId="34531"/>
    <cellStyle name="Обычный 3 16 35 5 3 2" xfId="34532"/>
    <cellStyle name="Обычный 3 16 35 5 4" xfId="34533"/>
    <cellStyle name="Обычный 3 16 35 6" xfId="34534"/>
    <cellStyle name="Обычный 3 16 35 6 2" xfId="34535"/>
    <cellStyle name="Обычный 3 16 35 6 2 2" xfId="34536"/>
    <cellStyle name="Обычный 3 16 35 6 3" xfId="34537"/>
    <cellStyle name="Обычный 3 16 35 7" xfId="34538"/>
    <cellStyle name="Обычный 3 16 35 7 2" xfId="34539"/>
    <cellStyle name="Обычный 3 16 35 8" xfId="34540"/>
    <cellStyle name="Обычный 3 16 36" xfId="34541"/>
    <cellStyle name="Обычный 3 16 36 2" xfId="34542"/>
    <cellStyle name="Обычный 3 16 36 2 2" xfId="34543"/>
    <cellStyle name="Обычный 3 16 36 2 2 2" xfId="34544"/>
    <cellStyle name="Обычный 3 16 36 2 2 2 2" xfId="34545"/>
    <cellStyle name="Обычный 3 16 36 2 2 2 2 2" xfId="34546"/>
    <cellStyle name="Обычный 3 16 36 2 2 2 2 2 2" xfId="34547"/>
    <cellStyle name="Обычный 3 16 36 2 2 2 2 3" xfId="34548"/>
    <cellStyle name="Обычный 3 16 36 2 2 2 3" xfId="34549"/>
    <cellStyle name="Обычный 3 16 36 2 2 2 3 2" xfId="34550"/>
    <cellStyle name="Обычный 3 16 36 2 2 2 4" xfId="34551"/>
    <cellStyle name="Обычный 3 16 36 2 2 3" xfId="34552"/>
    <cellStyle name="Обычный 3 16 36 2 2 3 2" xfId="34553"/>
    <cellStyle name="Обычный 3 16 36 2 2 3 2 2" xfId="34554"/>
    <cellStyle name="Обычный 3 16 36 2 2 3 3" xfId="34555"/>
    <cellStyle name="Обычный 3 16 36 2 2 4" xfId="34556"/>
    <cellStyle name="Обычный 3 16 36 2 2 4 2" xfId="34557"/>
    <cellStyle name="Обычный 3 16 36 2 2 5" xfId="34558"/>
    <cellStyle name="Обычный 3 16 36 2 3" xfId="34559"/>
    <cellStyle name="Обычный 3 16 36 2 3 2" xfId="34560"/>
    <cellStyle name="Обычный 3 16 36 2 3 2 2" xfId="34561"/>
    <cellStyle name="Обычный 3 16 36 2 3 2 2 2" xfId="34562"/>
    <cellStyle name="Обычный 3 16 36 2 3 2 2 2 2" xfId="34563"/>
    <cellStyle name="Обычный 3 16 36 2 3 2 2 3" xfId="34564"/>
    <cellStyle name="Обычный 3 16 36 2 3 2 3" xfId="34565"/>
    <cellStyle name="Обычный 3 16 36 2 3 2 3 2" xfId="34566"/>
    <cellStyle name="Обычный 3 16 36 2 3 2 4" xfId="34567"/>
    <cellStyle name="Обычный 3 16 36 2 3 3" xfId="34568"/>
    <cellStyle name="Обычный 3 16 36 2 3 3 2" xfId="34569"/>
    <cellStyle name="Обычный 3 16 36 2 3 3 2 2" xfId="34570"/>
    <cellStyle name="Обычный 3 16 36 2 3 3 3" xfId="34571"/>
    <cellStyle name="Обычный 3 16 36 2 3 4" xfId="34572"/>
    <cellStyle name="Обычный 3 16 36 2 3 4 2" xfId="34573"/>
    <cellStyle name="Обычный 3 16 36 2 3 5" xfId="34574"/>
    <cellStyle name="Обычный 3 16 36 2 4" xfId="34575"/>
    <cellStyle name="Обычный 3 16 36 2 4 2" xfId="34576"/>
    <cellStyle name="Обычный 3 16 36 2 4 2 2" xfId="34577"/>
    <cellStyle name="Обычный 3 16 36 2 4 2 2 2" xfId="34578"/>
    <cellStyle name="Обычный 3 16 36 2 4 2 3" xfId="34579"/>
    <cellStyle name="Обычный 3 16 36 2 4 3" xfId="34580"/>
    <cellStyle name="Обычный 3 16 36 2 4 3 2" xfId="34581"/>
    <cellStyle name="Обычный 3 16 36 2 4 4" xfId="34582"/>
    <cellStyle name="Обычный 3 16 36 2 5" xfId="34583"/>
    <cellStyle name="Обычный 3 16 36 2 5 2" xfId="34584"/>
    <cellStyle name="Обычный 3 16 36 2 5 2 2" xfId="34585"/>
    <cellStyle name="Обычный 3 16 36 2 5 3" xfId="34586"/>
    <cellStyle name="Обычный 3 16 36 2 6" xfId="34587"/>
    <cellStyle name="Обычный 3 16 36 2 6 2" xfId="34588"/>
    <cellStyle name="Обычный 3 16 36 2 7" xfId="34589"/>
    <cellStyle name="Обычный 3 16 36 3" xfId="34590"/>
    <cellStyle name="Обычный 3 16 36 3 2" xfId="34591"/>
    <cellStyle name="Обычный 3 16 36 3 2 2" xfId="34592"/>
    <cellStyle name="Обычный 3 16 36 3 2 2 2" xfId="34593"/>
    <cellStyle name="Обычный 3 16 36 3 2 2 2 2" xfId="34594"/>
    <cellStyle name="Обычный 3 16 36 3 2 2 3" xfId="34595"/>
    <cellStyle name="Обычный 3 16 36 3 2 3" xfId="34596"/>
    <cellStyle name="Обычный 3 16 36 3 2 3 2" xfId="34597"/>
    <cellStyle name="Обычный 3 16 36 3 2 4" xfId="34598"/>
    <cellStyle name="Обычный 3 16 36 3 3" xfId="34599"/>
    <cellStyle name="Обычный 3 16 36 3 3 2" xfId="34600"/>
    <cellStyle name="Обычный 3 16 36 3 3 2 2" xfId="34601"/>
    <cellStyle name="Обычный 3 16 36 3 3 3" xfId="34602"/>
    <cellStyle name="Обычный 3 16 36 3 4" xfId="34603"/>
    <cellStyle name="Обычный 3 16 36 3 4 2" xfId="34604"/>
    <cellStyle name="Обычный 3 16 36 3 5" xfId="34605"/>
    <cellStyle name="Обычный 3 16 36 4" xfId="34606"/>
    <cellStyle name="Обычный 3 16 36 4 2" xfId="34607"/>
    <cellStyle name="Обычный 3 16 36 4 2 2" xfId="34608"/>
    <cellStyle name="Обычный 3 16 36 4 2 2 2" xfId="34609"/>
    <cellStyle name="Обычный 3 16 36 4 2 2 2 2" xfId="34610"/>
    <cellStyle name="Обычный 3 16 36 4 2 2 3" xfId="34611"/>
    <cellStyle name="Обычный 3 16 36 4 2 3" xfId="34612"/>
    <cellStyle name="Обычный 3 16 36 4 2 3 2" xfId="34613"/>
    <cellStyle name="Обычный 3 16 36 4 2 4" xfId="34614"/>
    <cellStyle name="Обычный 3 16 36 4 3" xfId="34615"/>
    <cellStyle name="Обычный 3 16 36 4 3 2" xfId="34616"/>
    <cellStyle name="Обычный 3 16 36 4 3 2 2" xfId="34617"/>
    <cellStyle name="Обычный 3 16 36 4 3 3" xfId="34618"/>
    <cellStyle name="Обычный 3 16 36 4 4" xfId="34619"/>
    <cellStyle name="Обычный 3 16 36 4 4 2" xfId="34620"/>
    <cellStyle name="Обычный 3 16 36 4 5" xfId="34621"/>
    <cellStyle name="Обычный 3 16 36 5" xfId="34622"/>
    <cellStyle name="Обычный 3 16 36 5 2" xfId="34623"/>
    <cellStyle name="Обычный 3 16 36 5 2 2" xfId="34624"/>
    <cellStyle name="Обычный 3 16 36 5 2 2 2" xfId="34625"/>
    <cellStyle name="Обычный 3 16 36 5 2 3" xfId="34626"/>
    <cellStyle name="Обычный 3 16 36 5 3" xfId="34627"/>
    <cellStyle name="Обычный 3 16 36 5 3 2" xfId="34628"/>
    <cellStyle name="Обычный 3 16 36 5 4" xfId="34629"/>
    <cellStyle name="Обычный 3 16 36 6" xfId="34630"/>
    <cellStyle name="Обычный 3 16 36 6 2" xfId="34631"/>
    <cellStyle name="Обычный 3 16 36 6 2 2" xfId="34632"/>
    <cellStyle name="Обычный 3 16 36 6 3" xfId="34633"/>
    <cellStyle name="Обычный 3 16 36 7" xfId="34634"/>
    <cellStyle name="Обычный 3 16 36 7 2" xfId="34635"/>
    <cellStyle name="Обычный 3 16 36 8" xfId="34636"/>
    <cellStyle name="Обычный 3 16 37" xfId="34637"/>
    <cellStyle name="Обычный 3 16 37 2" xfId="34638"/>
    <cellStyle name="Обычный 3 16 37 2 2" xfId="34639"/>
    <cellStyle name="Обычный 3 16 37 2 2 2" xfId="34640"/>
    <cellStyle name="Обычный 3 16 37 2 2 2 2" xfId="34641"/>
    <cellStyle name="Обычный 3 16 37 2 2 2 2 2" xfId="34642"/>
    <cellStyle name="Обычный 3 16 37 2 2 2 2 2 2" xfId="34643"/>
    <cellStyle name="Обычный 3 16 37 2 2 2 2 3" xfId="34644"/>
    <cellStyle name="Обычный 3 16 37 2 2 2 3" xfId="34645"/>
    <cellStyle name="Обычный 3 16 37 2 2 2 3 2" xfId="34646"/>
    <cellStyle name="Обычный 3 16 37 2 2 2 4" xfId="34647"/>
    <cellStyle name="Обычный 3 16 37 2 2 3" xfId="34648"/>
    <cellStyle name="Обычный 3 16 37 2 2 3 2" xfId="34649"/>
    <cellStyle name="Обычный 3 16 37 2 2 3 2 2" xfId="34650"/>
    <cellStyle name="Обычный 3 16 37 2 2 3 3" xfId="34651"/>
    <cellStyle name="Обычный 3 16 37 2 2 4" xfId="34652"/>
    <cellStyle name="Обычный 3 16 37 2 2 4 2" xfId="34653"/>
    <cellStyle name="Обычный 3 16 37 2 2 5" xfId="34654"/>
    <cellStyle name="Обычный 3 16 37 2 3" xfId="34655"/>
    <cellStyle name="Обычный 3 16 37 2 3 2" xfId="34656"/>
    <cellStyle name="Обычный 3 16 37 2 3 2 2" xfId="34657"/>
    <cellStyle name="Обычный 3 16 37 2 3 2 2 2" xfId="34658"/>
    <cellStyle name="Обычный 3 16 37 2 3 2 2 2 2" xfId="34659"/>
    <cellStyle name="Обычный 3 16 37 2 3 2 2 3" xfId="34660"/>
    <cellStyle name="Обычный 3 16 37 2 3 2 3" xfId="34661"/>
    <cellStyle name="Обычный 3 16 37 2 3 2 3 2" xfId="34662"/>
    <cellStyle name="Обычный 3 16 37 2 3 2 4" xfId="34663"/>
    <cellStyle name="Обычный 3 16 37 2 3 3" xfId="34664"/>
    <cellStyle name="Обычный 3 16 37 2 3 3 2" xfId="34665"/>
    <cellStyle name="Обычный 3 16 37 2 3 3 2 2" xfId="34666"/>
    <cellStyle name="Обычный 3 16 37 2 3 3 3" xfId="34667"/>
    <cellStyle name="Обычный 3 16 37 2 3 4" xfId="34668"/>
    <cellStyle name="Обычный 3 16 37 2 3 4 2" xfId="34669"/>
    <cellStyle name="Обычный 3 16 37 2 3 5" xfId="34670"/>
    <cellStyle name="Обычный 3 16 37 2 4" xfId="34671"/>
    <cellStyle name="Обычный 3 16 37 2 4 2" xfId="34672"/>
    <cellStyle name="Обычный 3 16 37 2 4 2 2" xfId="34673"/>
    <cellStyle name="Обычный 3 16 37 2 4 2 2 2" xfId="34674"/>
    <cellStyle name="Обычный 3 16 37 2 4 2 3" xfId="34675"/>
    <cellStyle name="Обычный 3 16 37 2 4 3" xfId="34676"/>
    <cellStyle name="Обычный 3 16 37 2 4 3 2" xfId="34677"/>
    <cellStyle name="Обычный 3 16 37 2 4 4" xfId="34678"/>
    <cellStyle name="Обычный 3 16 37 2 5" xfId="34679"/>
    <cellStyle name="Обычный 3 16 37 2 5 2" xfId="34680"/>
    <cellStyle name="Обычный 3 16 37 2 5 2 2" xfId="34681"/>
    <cellStyle name="Обычный 3 16 37 2 5 3" xfId="34682"/>
    <cellStyle name="Обычный 3 16 37 2 6" xfId="34683"/>
    <cellStyle name="Обычный 3 16 37 2 6 2" xfId="34684"/>
    <cellStyle name="Обычный 3 16 37 2 7" xfId="34685"/>
    <cellStyle name="Обычный 3 16 37 3" xfId="34686"/>
    <cellStyle name="Обычный 3 16 37 3 2" xfId="34687"/>
    <cellStyle name="Обычный 3 16 37 3 2 2" xfId="34688"/>
    <cellStyle name="Обычный 3 16 37 3 2 2 2" xfId="34689"/>
    <cellStyle name="Обычный 3 16 37 3 2 2 2 2" xfId="34690"/>
    <cellStyle name="Обычный 3 16 37 3 2 2 3" xfId="34691"/>
    <cellStyle name="Обычный 3 16 37 3 2 3" xfId="34692"/>
    <cellStyle name="Обычный 3 16 37 3 2 3 2" xfId="34693"/>
    <cellStyle name="Обычный 3 16 37 3 2 4" xfId="34694"/>
    <cellStyle name="Обычный 3 16 37 3 3" xfId="34695"/>
    <cellStyle name="Обычный 3 16 37 3 3 2" xfId="34696"/>
    <cellStyle name="Обычный 3 16 37 3 3 2 2" xfId="34697"/>
    <cellStyle name="Обычный 3 16 37 3 3 3" xfId="34698"/>
    <cellStyle name="Обычный 3 16 37 3 4" xfId="34699"/>
    <cellStyle name="Обычный 3 16 37 3 4 2" xfId="34700"/>
    <cellStyle name="Обычный 3 16 37 3 5" xfId="34701"/>
    <cellStyle name="Обычный 3 16 37 4" xfId="34702"/>
    <cellStyle name="Обычный 3 16 37 4 2" xfId="34703"/>
    <cellStyle name="Обычный 3 16 37 4 2 2" xfId="34704"/>
    <cellStyle name="Обычный 3 16 37 4 2 2 2" xfId="34705"/>
    <cellStyle name="Обычный 3 16 37 4 2 2 2 2" xfId="34706"/>
    <cellStyle name="Обычный 3 16 37 4 2 2 3" xfId="34707"/>
    <cellStyle name="Обычный 3 16 37 4 2 3" xfId="34708"/>
    <cellStyle name="Обычный 3 16 37 4 2 3 2" xfId="34709"/>
    <cellStyle name="Обычный 3 16 37 4 2 4" xfId="34710"/>
    <cellStyle name="Обычный 3 16 37 4 3" xfId="34711"/>
    <cellStyle name="Обычный 3 16 37 4 3 2" xfId="34712"/>
    <cellStyle name="Обычный 3 16 37 4 3 2 2" xfId="34713"/>
    <cellStyle name="Обычный 3 16 37 4 3 3" xfId="34714"/>
    <cellStyle name="Обычный 3 16 37 4 4" xfId="34715"/>
    <cellStyle name="Обычный 3 16 37 4 4 2" xfId="34716"/>
    <cellStyle name="Обычный 3 16 37 4 5" xfId="34717"/>
    <cellStyle name="Обычный 3 16 37 5" xfId="34718"/>
    <cellStyle name="Обычный 3 16 37 5 2" xfId="34719"/>
    <cellStyle name="Обычный 3 16 37 5 2 2" xfId="34720"/>
    <cellStyle name="Обычный 3 16 37 5 2 2 2" xfId="34721"/>
    <cellStyle name="Обычный 3 16 37 5 2 3" xfId="34722"/>
    <cellStyle name="Обычный 3 16 37 5 3" xfId="34723"/>
    <cellStyle name="Обычный 3 16 37 5 3 2" xfId="34724"/>
    <cellStyle name="Обычный 3 16 37 5 4" xfId="34725"/>
    <cellStyle name="Обычный 3 16 37 6" xfId="34726"/>
    <cellStyle name="Обычный 3 16 37 6 2" xfId="34727"/>
    <cellStyle name="Обычный 3 16 37 6 2 2" xfId="34728"/>
    <cellStyle name="Обычный 3 16 37 6 3" xfId="34729"/>
    <cellStyle name="Обычный 3 16 37 7" xfId="34730"/>
    <cellStyle name="Обычный 3 16 37 7 2" xfId="34731"/>
    <cellStyle name="Обычный 3 16 37 8" xfId="34732"/>
    <cellStyle name="Обычный 3 16 38" xfId="34733"/>
    <cellStyle name="Обычный 3 16 38 2" xfId="34734"/>
    <cellStyle name="Обычный 3 16 38 2 2" xfId="34735"/>
    <cellStyle name="Обычный 3 16 38 2 2 2" xfId="34736"/>
    <cellStyle name="Обычный 3 16 38 2 2 2 2" xfId="34737"/>
    <cellStyle name="Обычный 3 16 38 2 2 2 2 2" xfId="34738"/>
    <cellStyle name="Обычный 3 16 38 2 2 2 2 2 2" xfId="34739"/>
    <cellStyle name="Обычный 3 16 38 2 2 2 2 3" xfId="34740"/>
    <cellStyle name="Обычный 3 16 38 2 2 2 3" xfId="34741"/>
    <cellStyle name="Обычный 3 16 38 2 2 2 3 2" xfId="34742"/>
    <cellStyle name="Обычный 3 16 38 2 2 2 4" xfId="34743"/>
    <cellStyle name="Обычный 3 16 38 2 2 3" xfId="34744"/>
    <cellStyle name="Обычный 3 16 38 2 2 3 2" xfId="34745"/>
    <cellStyle name="Обычный 3 16 38 2 2 3 2 2" xfId="34746"/>
    <cellStyle name="Обычный 3 16 38 2 2 3 3" xfId="34747"/>
    <cellStyle name="Обычный 3 16 38 2 2 4" xfId="34748"/>
    <cellStyle name="Обычный 3 16 38 2 2 4 2" xfId="34749"/>
    <cellStyle name="Обычный 3 16 38 2 2 5" xfId="34750"/>
    <cellStyle name="Обычный 3 16 38 2 3" xfId="34751"/>
    <cellStyle name="Обычный 3 16 38 2 3 2" xfId="34752"/>
    <cellStyle name="Обычный 3 16 38 2 3 2 2" xfId="34753"/>
    <cellStyle name="Обычный 3 16 38 2 3 2 2 2" xfId="34754"/>
    <cellStyle name="Обычный 3 16 38 2 3 2 2 2 2" xfId="34755"/>
    <cellStyle name="Обычный 3 16 38 2 3 2 2 3" xfId="34756"/>
    <cellStyle name="Обычный 3 16 38 2 3 2 3" xfId="34757"/>
    <cellStyle name="Обычный 3 16 38 2 3 2 3 2" xfId="34758"/>
    <cellStyle name="Обычный 3 16 38 2 3 2 4" xfId="34759"/>
    <cellStyle name="Обычный 3 16 38 2 3 3" xfId="34760"/>
    <cellStyle name="Обычный 3 16 38 2 3 3 2" xfId="34761"/>
    <cellStyle name="Обычный 3 16 38 2 3 3 2 2" xfId="34762"/>
    <cellStyle name="Обычный 3 16 38 2 3 3 3" xfId="34763"/>
    <cellStyle name="Обычный 3 16 38 2 3 4" xfId="34764"/>
    <cellStyle name="Обычный 3 16 38 2 3 4 2" xfId="34765"/>
    <cellStyle name="Обычный 3 16 38 2 3 5" xfId="34766"/>
    <cellStyle name="Обычный 3 16 38 2 4" xfId="34767"/>
    <cellStyle name="Обычный 3 16 38 2 4 2" xfId="34768"/>
    <cellStyle name="Обычный 3 16 38 2 4 2 2" xfId="34769"/>
    <cellStyle name="Обычный 3 16 38 2 4 2 2 2" xfId="34770"/>
    <cellStyle name="Обычный 3 16 38 2 4 2 3" xfId="34771"/>
    <cellStyle name="Обычный 3 16 38 2 4 3" xfId="34772"/>
    <cellStyle name="Обычный 3 16 38 2 4 3 2" xfId="34773"/>
    <cellStyle name="Обычный 3 16 38 2 4 4" xfId="34774"/>
    <cellStyle name="Обычный 3 16 38 2 5" xfId="34775"/>
    <cellStyle name="Обычный 3 16 38 2 5 2" xfId="34776"/>
    <cellStyle name="Обычный 3 16 38 2 5 2 2" xfId="34777"/>
    <cellStyle name="Обычный 3 16 38 2 5 3" xfId="34778"/>
    <cellStyle name="Обычный 3 16 38 2 6" xfId="34779"/>
    <cellStyle name="Обычный 3 16 38 2 6 2" xfId="34780"/>
    <cellStyle name="Обычный 3 16 38 2 7" xfId="34781"/>
    <cellStyle name="Обычный 3 16 38 3" xfId="34782"/>
    <cellStyle name="Обычный 3 16 38 3 2" xfId="34783"/>
    <cellStyle name="Обычный 3 16 38 3 2 2" xfId="34784"/>
    <cellStyle name="Обычный 3 16 38 3 2 2 2" xfId="34785"/>
    <cellStyle name="Обычный 3 16 38 3 2 2 2 2" xfId="34786"/>
    <cellStyle name="Обычный 3 16 38 3 2 2 3" xfId="34787"/>
    <cellStyle name="Обычный 3 16 38 3 2 3" xfId="34788"/>
    <cellStyle name="Обычный 3 16 38 3 2 3 2" xfId="34789"/>
    <cellStyle name="Обычный 3 16 38 3 2 4" xfId="34790"/>
    <cellStyle name="Обычный 3 16 38 3 3" xfId="34791"/>
    <cellStyle name="Обычный 3 16 38 3 3 2" xfId="34792"/>
    <cellStyle name="Обычный 3 16 38 3 3 2 2" xfId="34793"/>
    <cellStyle name="Обычный 3 16 38 3 3 3" xfId="34794"/>
    <cellStyle name="Обычный 3 16 38 3 4" xfId="34795"/>
    <cellStyle name="Обычный 3 16 38 3 4 2" xfId="34796"/>
    <cellStyle name="Обычный 3 16 38 3 5" xfId="34797"/>
    <cellStyle name="Обычный 3 16 38 4" xfId="34798"/>
    <cellStyle name="Обычный 3 16 38 4 2" xfId="34799"/>
    <cellStyle name="Обычный 3 16 38 4 2 2" xfId="34800"/>
    <cellStyle name="Обычный 3 16 38 4 2 2 2" xfId="34801"/>
    <cellStyle name="Обычный 3 16 38 4 2 2 2 2" xfId="34802"/>
    <cellStyle name="Обычный 3 16 38 4 2 2 3" xfId="34803"/>
    <cellStyle name="Обычный 3 16 38 4 2 3" xfId="34804"/>
    <cellStyle name="Обычный 3 16 38 4 2 3 2" xfId="34805"/>
    <cellStyle name="Обычный 3 16 38 4 2 4" xfId="34806"/>
    <cellStyle name="Обычный 3 16 38 4 3" xfId="34807"/>
    <cellStyle name="Обычный 3 16 38 4 3 2" xfId="34808"/>
    <cellStyle name="Обычный 3 16 38 4 3 2 2" xfId="34809"/>
    <cellStyle name="Обычный 3 16 38 4 3 3" xfId="34810"/>
    <cellStyle name="Обычный 3 16 38 4 4" xfId="34811"/>
    <cellStyle name="Обычный 3 16 38 4 4 2" xfId="34812"/>
    <cellStyle name="Обычный 3 16 38 4 5" xfId="34813"/>
    <cellStyle name="Обычный 3 16 38 5" xfId="34814"/>
    <cellStyle name="Обычный 3 16 38 5 2" xfId="34815"/>
    <cellStyle name="Обычный 3 16 38 5 2 2" xfId="34816"/>
    <cellStyle name="Обычный 3 16 38 5 2 2 2" xfId="34817"/>
    <cellStyle name="Обычный 3 16 38 5 2 3" xfId="34818"/>
    <cellStyle name="Обычный 3 16 38 5 3" xfId="34819"/>
    <cellStyle name="Обычный 3 16 38 5 3 2" xfId="34820"/>
    <cellStyle name="Обычный 3 16 38 5 4" xfId="34821"/>
    <cellStyle name="Обычный 3 16 38 6" xfId="34822"/>
    <cellStyle name="Обычный 3 16 38 6 2" xfId="34823"/>
    <cellStyle name="Обычный 3 16 38 6 2 2" xfId="34824"/>
    <cellStyle name="Обычный 3 16 38 6 3" xfId="34825"/>
    <cellStyle name="Обычный 3 16 38 7" xfId="34826"/>
    <cellStyle name="Обычный 3 16 38 7 2" xfId="34827"/>
    <cellStyle name="Обычный 3 16 38 8" xfId="34828"/>
    <cellStyle name="Обычный 3 16 39" xfId="34829"/>
    <cellStyle name="Обычный 3 16 39 2" xfId="34830"/>
    <cellStyle name="Обычный 3 16 39 2 2" xfId="34831"/>
    <cellStyle name="Обычный 3 16 39 2 2 2" xfId="34832"/>
    <cellStyle name="Обычный 3 16 39 2 2 2 2" xfId="34833"/>
    <cellStyle name="Обычный 3 16 39 2 2 2 2 2" xfId="34834"/>
    <cellStyle name="Обычный 3 16 39 2 2 2 2 2 2" xfId="34835"/>
    <cellStyle name="Обычный 3 16 39 2 2 2 2 3" xfId="34836"/>
    <cellStyle name="Обычный 3 16 39 2 2 2 3" xfId="34837"/>
    <cellStyle name="Обычный 3 16 39 2 2 2 3 2" xfId="34838"/>
    <cellStyle name="Обычный 3 16 39 2 2 2 4" xfId="34839"/>
    <cellStyle name="Обычный 3 16 39 2 2 3" xfId="34840"/>
    <cellStyle name="Обычный 3 16 39 2 2 3 2" xfId="34841"/>
    <cellStyle name="Обычный 3 16 39 2 2 3 2 2" xfId="34842"/>
    <cellStyle name="Обычный 3 16 39 2 2 3 3" xfId="34843"/>
    <cellStyle name="Обычный 3 16 39 2 2 4" xfId="34844"/>
    <cellStyle name="Обычный 3 16 39 2 2 4 2" xfId="34845"/>
    <cellStyle name="Обычный 3 16 39 2 2 5" xfId="34846"/>
    <cellStyle name="Обычный 3 16 39 2 3" xfId="34847"/>
    <cellStyle name="Обычный 3 16 39 2 3 2" xfId="34848"/>
    <cellStyle name="Обычный 3 16 39 2 3 2 2" xfId="34849"/>
    <cellStyle name="Обычный 3 16 39 2 3 2 2 2" xfId="34850"/>
    <cellStyle name="Обычный 3 16 39 2 3 2 2 2 2" xfId="34851"/>
    <cellStyle name="Обычный 3 16 39 2 3 2 2 3" xfId="34852"/>
    <cellStyle name="Обычный 3 16 39 2 3 2 3" xfId="34853"/>
    <cellStyle name="Обычный 3 16 39 2 3 2 3 2" xfId="34854"/>
    <cellStyle name="Обычный 3 16 39 2 3 2 4" xfId="34855"/>
    <cellStyle name="Обычный 3 16 39 2 3 3" xfId="34856"/>
    <cellStyle name="Обычный 3 16 39 2 3 3 2" xfId="34857"/>
    <cellStyle name="Обычный 3 16 39 2 3 3 2 2" xfId="34858"/>
    <cellStyle name="Обычный 3 16 39 2 3 3 3" xfId="34859"/>
    <cellStyle name="Обычный 3 16 39 2 3 4" xfId="34860"/>
    <cellStyle name="Обычный 3 16 39 2 3 4 2" xfId="34861"/>
    <cellStyle name="Обычный 3 16 39 2 3 5" xfId="34862"/>
    <cellStyle name="Обычный 3 16 39 2 4" xfId="34863"/>
    <cellStyle name="Обычный 3 16 39 2 4 2" xfId="34864"/>
    <cellStyle name="Обычный 3 16 39 2 4 2 2" xfId="34865"/>
    <cellStyle name="Обычный 3 16 39 2 4 2 2 2" xfId="34866"/>
    <cellStyle name="Обычный 3 16 39 2 4 2 3" xfId="34867"/>
    <cellStyle name="Обычный 3 16 39 2 4 3" xfId="34868"/>
    <cellStyle name="Обычный 3 16 39 2 4 3 2" xfId="34869"/>
    <cellStyle name="Обычный 3 16 39 2 4 4" xfId="34870"/>
    <cellStyle name="Обычный 3 16 39 2 5" xfId="34871"/>
    <cellStyle name="Обычный 3 16 39 2 5 2" xfId="34872"/>
    <cellStyle name="Обычный 3 16 39 2 5 2 2" xfId="34873"/>
    <cellStyle name="Обычный 3 16 39 2 5 3" xfId="34874"/>
    <cellStyle name="Обычный 3 16 39 2 6" xfId="34875"/>
    <cellStyle name="Обычный 3 16 39 2 6 2" xfId="34876"/>
    <cellStyle name="Обычный 3 16 39 2 7" xfId="34877"/>
    <cellStyle name="Обычный 3 16 39 3" xfId="34878"/>
    <cellStyle name="Обычный 3 16 39 3 2" xfId="34879"/>
    <cellStyle name="Обычный 3 16 39 3 2 2" xfId="34880"/>
    <cellStyle name="Обычный 3 16 39 3 2 2 2" xfId="34881"/>
    <cellStyle name="Обычный 3 16 39 3 2 2 2 2" xfId="34882"/>
    <cellStyle name="Обычный 3 16 39 3 2 2 3" xfId="34883"/>
    <cellStyle name="Обычный 3 16 39 3 2 3" xfId="34884"/>
    <cellStyle name="Обычный 3 16 39 3 2 3 2" xfId="34885"/>
    <cellStyle name="Обычный 3 16 39 3 2 4" xfId="34886"/>
    <cellStyle name="Обычный 3 16 39 3 3" xfId="34887"/>
    <cellStyle name="Обычный 3 16 39 3 3 2" xfId="34888"/>
    <cellStyle name="Обычный 3 16 39 3 3 2 2" xfId="34889"/>
    <cellStyle name="Обычный 3 16 39 3 3 3" xfId="34890"/>
    <cellStyle name="Обычный 3 16 39 3 4" xfId="34891"/>
    <cellStyle name="Обычный 3 16 39 3 4 2" xfId="34892"/>
    <cellStyle name="Обычный 3 16 39 3 5" xfId="34893"/>
    <cellStyle name="Обычный 3 16 39 4" xfId="34894"/>
    <cellStyle name="Обычный 3 16 39 4 2" xfId="34895"/>
    <cellStyle name="Обычный 3 16 39 4 2 2" xfId="34896"/>
    <cellStyle name="Обычный 3 16 39 4 2 2 2" xfId="34897"/>
    <cellStyle name="Обычный 3 16 39 4 2 2 2 2" xfId="34898"/>
    <cellStyle name="Обычный 3 16 39 4 2 2 3" xfId="34899"/>
    <cellStyle name="Обычный 3 16 39 4 2 3" xfId="34900"/>
    <cellStyle name="Обычный 3 16 39 4 2 3 2" xfId="34901"/>
    <cellStyle name="Обычный 3 16 39 4 2 4" xfId="34902"/>
    <cellStyle name="Обычный 3 16 39 4 3" xfId="34903"/>
    <cellStyle name="Обычный 3 16 39 4 3 2" xfId="34904"/>
    <cellStyle name="Обычный 3 16 39 4 3 2 2" xfId="34905"/>
    <cellStyle name="Обычный 3 16 39 4 3 3" xfId="34906"/>
    <cellStyle name="Обычный 3 16 39 4 4" xfId="34907"/>
    <cellStyle name="Обычный 3 16 39 4 4 2" xfId="34908"/>
    <cellStyle name="Обычный 3 16 39 4 5" xfId="34909"/>
    <cellStyle name="Обычный 3 16 39 5" xfId="34910"/>
    <cellStyle name="Обычный 3 16 39 5 2" xfId="34911"/>
    <cellStyle name="Обычный 3 16 39 5 2 2" xfId="34912"/>
    <cellStyle name="Обычный 3 16 39 5 2 2 2" xfId="34913"/>
    <cellStyle name="Обычный 3 16 39 5 2 3" xfId="34914"/>
    <cellStyle name="Обычный 3 16 39 5 3" xfId="34915"/>
    <cellStyle name="Обычный 3 16 39 5 3 2" xfId="34916"/>
    <cellStyle name="Обычный 3 16 39 5 4" xfId="34917"/>
    <cellStyle name="Обычный 3 16 39 6" xfId="34918"/>
    <cellStyle name="Обычный 3 16 39 6 2" xfId="34919"/>
    <cellStyle name="Обычный 3 16 39 6 2 2" xfId="34920"/>
    <cellStyle name="Обычный 3 16 39 6 3" xfId="34921"/>
    <cellStyle name="Обычный 3 16 39 7" xfId="34922"/>
    <cellStyle name="Обычный 3 16 39 7 2" xfId="34923"/>
    <cellStyle name="Обычный 3 16 39 8" xfId="34924"/>
    <cellStyle name="Обычный 3 16 4" xfId="34925"/>
    <cellStyle name="Обычный 3 16 4 2" xfId="34926"/>
    <cellStyle name="Обычный 3 16 4 2 2" xfId="34927"/>
    <cellStyle name="Обычный 3 16 4 2 2 2" xfId="34928"/>
    <cellStyle name="Обычный 3 16 4 2 2 2 2" xfId="34929"/>
    <cellStyle name="Обычный 3 16 4 2 2 2 2 2" xfId="34930"/>
    <cellStyle name="Обычный 3 16 4 2 2 2 2 2 2" xfId="34931"/>
    <cellStyle name="Обычный 3 16 4 2 2 2 2 3" xfId="34932"/>
    <cellStyle name="Обычный 3 16 4 2 2 2 3" xfId="34933"/>
    <cellStyle name="Обычный 3 16 4 2 2 2 3 2" xfId="34934"/>
    <cellStyle name="Обычный 3 16 4 2 2 2 4" xfId="34935"/>
    <cellStyle name="Обычный 3 16 4 2 2 3" xfId="34936"/>
    <cellStyle name="Обычный 3 16 4 2 2 3 2" xfId="34937"/>
    <cellStyle name="Обычный 3 16 4 2 2 3 2 2" xfId="34938"/>
    <cellStyle name="Обычный 3 16 4 2 2 3 3" xfId="34939"/>
    <cellStyle name="Обычный 3 16 4 2 2 4" xfId="34940"/>
    <cellStyle name="Обычный 3 16 4 2 2 4 2" xfId="34941"/>
    <cellStyle name="Обычный 3 16 4 2 2 5" xfId="34942"/>
    <cellStyle name="Обычный 3 16 4 2 3" xfId="34943"/>
    <cellStyle name="Обычный 3 16 4 2 3 2" xfId="34944"/>
    <cellStyle name="Обычный 3 16 4 2 3 2 2" xfId="34945"/>
    <cellStyle name="Обычный 3 16 4 2 3 2 2 2" xfId="34946"/>
    <cellStyle name="Обычный 3 16 4 2 3 2 2 2 2" xfId="34947"/>
    <cellStyle name="Обычный 3 16 4 2 3 2 2 3" xfId="34948"/>
    <cellStyle name="Обычный 3 16 4 2 3 2 3" xfId="34949"/>
    <cellStyle name="Обычный 3 16 4 2 3 2 3 2" xfId="34950"/>
    <cellStyle name="Обычный 3 16 4 2 3 2 4" xfId="34951"/>
    <cellStyle name="Обычный 3 16 4 2 3 3" xfId="34952"/>
    <cellStyle name="Обычный 3 16 4 2 3 3 2" xfId="34953"/>
    <cellStyle name="Обычный 3 16 4 2 3 3 2 2" xfId="34954"/>
    <cellStyle name="Обычный 3 16 4 2 3 3 3" xfId="34955"/>
    <cellStyle name="Обычный 3 16 4 2 3 4" xfId="34956"/>
    <cellStyle name="Обычный 3 16 4 2 3 4 2" xfId="34957"/>
    <cellStyle name="Обычный 3 16 4 2 3 5" xfId="34958"/>
    <cellStyle name="Обычный 3 16 4 2 4" xfId="34959"/>
    <cellStyle name="Обычный 3 16 4 2 4 2" xfId="34960"/>
    <cellStyle name="Обычный 3 16 4 2 4 2 2" xfId="34961"/>
    <cellStyle name="Обычный 3 16 4 2 4 2 2 2" xfId="34962"/>
    <cellStyle name="Обычный 3 16 4 2 4 2 3" xfId="34963"/>
    <cellStyle name="Обычный 3 16 4 2 4 3" xfId="34964"/>
    <cellStyle name="Обычный 3 16 4 2 4 3 2" xfId="34965"/>
    <cellStyle name="Обычный 3 16 4 2 4 4" xfId="34966"/>
    <cellStyle name="Обычный 3 16 4 2 5" xfId="34967"/>
    <cellStyle name="Обычный 3 16 4 2 5 2" xfId="34968"/>
    <cellStyle name="Обычный 3 16 4 2 5 2 2" xfId="34969"/>
    <cellStyle name="Обычный 3 16 4 2 5 3" xfId="34970"/>
    <cellStyle name="Обычный 3 16 4 2 6" xfId="34971"/>
    <cellStyle name="Обычный 3 16 4 2 6 2" xfId="34972"/>
    <cellStyle name="Обычный 3 16 4 2 7" xfId="34973"/>
    <cellStyle name="Обычный 3 16 4 3" xfId="34974"/>
    <cellStyle name="Обычный 3 16 4 3 2" xfId="34975"/>
    <cellStyle name="Обычный 3 16 4 3 2 2" xfId="34976"/>
    <cellStyle name="Обычный 3 16 4 3 2 2 2" xfId="34977"/>
    <cellStyle name="Обычный 3 16 4 3 2 2 2 2" xfId="34978"/>
    <cellStyle name="Обычный 3 16 4 3 2 2 3" xfId="34979"/>
    <cellStyle name="Обычный 3 16 4 3 2 3" xfId="34980"/>
    <cellStyle name="Обычный 3 16 4 3 2 3 2" xfId="34981"/>
    <cellStyle name="Обычный 3 16 4 3 2 4" xfId="34982"/>
    <cellStyle name="Обычный 3 16 4 3 3" xfId="34983"/>
    <cellStyle name="Обычный 3 16 4 3 3 2" xfId="34984"/>
    <cellStyle name="Обычный 3 16 4 3 3 2 2" xfId="34985"/>
    <cellStyle name="Обычный 3 16 4 3 3 3" xfId="34986"/>
    <cellStyle name="Обычный 3 16 4 3 4" xfId="34987"/>
    <cellStyle name="Обычный 3 16 4 3 4 2" xfId="34988"/>
    <cellStyle name="Обычный 3 16 4 3 5" xfId="34989"/>
    <cellStyle name="Обычный 3 16 4 4" xfId="34990"/>
    <cellStyle name="Обычный 3 16 4 4 2" xfId="34991"/>
    <cellStyle name="Обычный 3 16 4 4 2 2" xfId="34992"/>
    <cellStyle name="Обычный 3 16 4 4 2 2 2" xfId="34993"/>
    <cellStyle name="Обычный 3 16 4 4 2 2 2 2" xfId="34994"/>
    <cellStyle name="Обычный 3 16 4 4 2 2 3" xfId="34995"/>
    <cellStyle name="Обычный 3 16 4 4 2 3" xfId="34996"/>
    <cellStyle name="Обычный 3 16 4 4 2 3 2" xfId="34997"/>
    <cellStyle name="Обычный 3 16 4 4 2 4" xfId="34998"/>
    <cellStyle name="Обычный 3 16 4 4 3" xfId="34999"/>
    <cellStyle name="Обычный 3 16 4 4 3 2" xfId="35000"/>
    <cellStyle name="Обычный 3 16 4 4 3 2 2" xfId="35001"/>
    <cellStyle name="Обычный 3 16 4 4 3 3" xfId="35002"/>
    <cellStyle name="Обычный 3 16 4 4 4" xfId="35003"/>
    <cellStyle name="Обычный 3 16 4 4 4 2" xfId="35004"/>
    <cellStyle name="Обычный 3 16 4 4 5" xfId="35005"/>
    <cellStyle name="Обычный 3 16 4 5" xfId="35006"/>
    <cellStyle name="Обычный 3 16 4 5 2" xfId="35007"/>
    <cellStyle name="Обычный 3 16 4 5 2 2" xfId="35008"/>
    <cellStyle name="Обычный 3 16 4 5 2 2 2" xfId="35009"/>
    <cellStyle name="Обычный 3 16 4 5 2 3" xfId="35010"/>
    <cellStyle name="Обычный 3 16 4 5 3" xfId="35011"/>
    <cellStyle name="Обычный 3 16 4 5 3 2" xfId="35012"/>
    <cellStyle name="Обычный 3 16 4 5 4" xfId="35013"/>
    <cellStyle name="Обычный 3 16 4 6" xfId="35014"/>
    <cellStyle name="Обычный 3 16 4 6 2" xfId="35015"/>
    <cellStyle name="Обычный 3 16 4 6 2 2" xfId="35016"/>
    <cellStyle name="Обычный 3 16 4 6 3" xfId="35017"/>
    <cellStyle name="Обычный 3 16 4 7" xfId="35018"/>
    <cellStyle name="Обычный 3 16 4 7 2" xfId="35019"/>
    <cellStyle name="Обычный 3 16 4 8" xfId="35020"/>
    <cellStyle name="Обычный 3 16 40" xfId="35021"/>
    <cellStyle name="Обычный 3 16 40 2" xfId="35022"/>
    <cellStyle name="Обычный 3 16 40 2 2" xfId="35023"/>
    <cellStyle name="Обычный 3 16 40 2 2 2" xfId="35024"/>
    <cellStyle name="Обычный 3 16 40 2 2 2 2" xfId="35025"/>
    <cellStyle name="Обычный 3 16 40 2 2 2 2 2" xfId="35026"/>
    <cellStyle name="Обычный 3 16 40 2 2 2 2 2 2" xfId="35027"/>
    <cellStyle name="Обычный 3 16 40 2 2 2 2 3" xfId="35028"/>
    <cellStyle name="Обычный 3 16 40 2 2 2 3" xfId="35029"/>
    <cellStyle name="Обычный 3 16 40 2 2 2 3 2" xfId="35030"/>
    <cellStyle name="Обычный 3 16 40 2 2 2 4" xfId="35031"/>
    <cellStyle name="Обычный 3 16 40 2 2 3" xfId="35032"/>
    <cellStyle name="Обычный 3 16 40 2 2 3 2" xfId="35033"/>
    <cellStyle name="Обычный 3 16 40 2 2 3 2 2" xfId="35034"/>
    <cellStyle name="Обычный 3 16 40 2 2 3 3" xfId="35035"/>
    <cellStyle name="Обычный 3 16 40 2 2 4" xfId="35036"/>
    <cellStyle name="Обычный 3 16 40 2 2 4 2" xfId="35037"/>
    <cellStyle name="Обычный 3 16 40 2 2 5" xfId="35038"/>
    <cellStyle name="Обычный 3 16 40 2 3" xfId="35039"/>
    <cellStyle name="Обычный 3 16 40 2 3 2" xfId="35040"/>
    <cellStyle name="Обычный 3 16 40 2 3 2 2" xfId="35041"/>
    <cellStyle name="Обычный 3 16 40 2 3 2 2 2" xfId="35042"/>
    <cellStyle name="Обычный 3 16 40 2 3 2 2 2 2" xfId="35043"/>
    <cellStyle name="Обычный 3 16 40 2 3 2 2 3" xfId="35044"/>
    <cellStyle name="Обычный 3 16 40 2 3 2 3" xfId="35045"/>
    <cellStyle name="Обычный 3 16 40 2 3 2 3 2" xfId="35046"/>
    <cellStyle name="Обычный 3 16 40 2 3 2 4" xfId="35047"/>
    <cellStyle name="Обычный 3 16 40 2 3 3" xfId="35048"/>
    <cellStyle name="Обычный 3 16 40 2 3 3 2" xfId="35049"/>
    <cellStyle name="Обычный 3 16 40 2 3 3 2 2" xfId="35050"/>
    <cellStyle name="Обычный 3 16 40 2 3 3 3" xfId="35051"/>
    <cellStyle name="Обычный 3 16 40 2 3 4" xfId="35052"/>
    <cellStyle name="Обычный 3 16 40 2 3 4 2" xfId="35053"/>
    <cellStyle name="Обычный 3 16 40 2 3 5" xfId="35054"/>
    <cellStyle name="Обычный 3 16 40 2 4" xfId="35055"/>
    <cellStyle name="Обычный 3 16 40 2 4 2" xfId="35056"/>
    <cellStyle name="Обычный 3 16 40 2 4 2 2" xfId="35057"/>
    <cellStyle name="Обычный 3 16 40 2 4 2 2 2" xfId="35058"/>
    <cellStyle name="Обычный 3 16 40 2 4 2 3" xfId="35059"/>
    <cellStyle name="Обычный 3 16 40 2 4 3" xfId="35060"/>
    <cellStyle name="Обычный 3 16 40 2 4 3 2" xfId="35061"/>
    <cellStyle name="Обычный 3 16 40 2 4 4" xfId="35062"/>
    <cellStyle name="Обычный 3 16 40 2 5" xfId="35063"/>
    <cellStyle name="Обычный 3 16 40 2 5 2" xfId="35064"/>
    <cellStyle name="Обычный 3 16 40 2 5 2 2" xfId="35065"/>
    <cellStyle name="Обычный 3 16 40 2 5 3" xfId="35066"/>
    <cellStyle name="Обычный 3 16 40 2 6" xfId="35067"/>
    <cellStyle name="Обычный 3 16 40 2 6 2" xfId="35068"/>
    <cellStyle name="Обычный 3 16 40 2 7" xfId="35069"/>
    <cellStyle name="Обычный 3 16 40 3" xfId="35070"/>
    <cellStyle name="Обычный 3 16 40 3 2" xfId="35071"/>
    <cellStyle name="Обычный 3 16 40 3 2 2" xfId="35072"/>
    <cellStyle name="Обычный 3 16 40 3 2 2 2" xfId="35073"/>
    <cellStyle name="Обычный 3 16 40 3 2 2 2 2" xfId="35074"/>
    <cellStyle name="Обычный 3 16 40 3 2 2 3" xfId="35075"/>
    <cellStyle name="Обычный 3 16 40 3 2 3" xfId="35076"/>
    <cellStyle name="Обычный 3 16 40 3 2 3 2" xfId="35077"/>
    <cellStyle name="Обычный 3 16 40 3 2 4" xfId="35078"/>
    <cellStyle name="Обычный 3 16 40 3 3" xfId="35079"/>
    <cellStyle name="Обычный 3 16 40 3 3 2" xfId="35080"/>
    <cellStyle name="Обычный 3 16 40 3 3 2 2" xfId="35081"/>
    <cellStyle name="Обычный 3 16 40 3 3 3" xfId="35082"/>
    <cellStyle name="Обычный 3 16 40 3 4" xfId="35083"/>
    <cellStyle name="Обычный 3 16 40 3 4 2" xfId="35084"/>
    <cellStyle name="Обычный 3 16 40 3 5" xfId="35085"/>
    <cellStyle name="Обычный 3 16 40 4" xfId="35086"/>
    <cellStyle name="Обычный 3 16 40 4 2" xfId="35087"/>
    <cellStyle name="Обычный 3 16 40 4 2 2" xfId="35088"/>
    <cellStyle name="Обычный 3 16 40 4 2 2 2" xfId="35089"/>
    <cellStyle name="Обычный 3 16 40 4 2 2 2 2" xfId="35090"/>
    <cellStyle name="Обычный 3 16 40 4 2 2 3" xfId="35091"/>
    <cellStyle name="Обычный 3 16 40 4 2 3" xfId="35092"/>
    <cellStyle name="Обычный 3 16 40 4 2 3 2" xfId="35093"/>
    <cellStyle name="Обычный 3 16 40 4 2 4" xfId="35094"/>
    <cellStyle name="Обычный 3 16 40 4 3" xfId="35095"/>
    <cellStyle name="Обычный 3 16 40 4 3 2" xfId="35096"/>
    <cellStyle name="Обычный 3 16 40 4 3 2 2" xfId="35097"/>
    <cellStyle name="Обычный 3 16 40 4 3 3" xfId="35098"/>
    <cellStyle name="Обычный 3 16 40 4 4" xfId="35099"/>
    <cellStyle name="Обычный 3 16 40 4 4 2" xfId="35100"/>
    <cellStyle name="Обычный 3 16 40 4 5" xfId="35101"/>
    <cellStyle name="Обычный 3 16 40 5" xfId="35102"/>
    <cellStyle name="Обычный 3 16 40 5 2" xfId="35103"/>
    <cellStyle name="Обычный 3 16 40 5 2 2" xfId="35104"/>
    <cellStyle name="Обычный 3 16 40 5 2 2 2" xfId="35105"/>
    <cellStyle name="Обычный 3 16 40 5 2 3" xfId="35106"/>
    <cellStyle name="Обычный 3 16 40 5 3" xfId="35107"/>
    <cellStyle name="Обычный 3 16 40 5 3 2" xfId="35108"/>
    <cellStyle name="Обычный 3 16 40 5 4" xfId="35109"/>
    <cellStyle name="Обычный 3 16 40 6" xfId="35110"/>
    <cellStyle name="Обычный 3 16 40 6 2" xfId="35111"/>
    <cellStyle name="Обычный 3 16 40 6 2 2" xfId="35112"/>
    <cellStyle name="Обычный 3 16 40 6 3" xfId="35113"/>
    <cellStyle name="Обычный 3 16 40 7" xfId="35114"/>
    <cellStyle name="Обычный 3 16 40 7 2" xfId="35115"/>
    <cellStyle name="Обычный 3 16 40 8" xfId="35116"/>
    <cellStyle name="Обычный 3 16 41" xfId="35117"/>
    <cellStyle name="Обычный 3 16 41 2" xfId="35118"/>
    <cellStyle name="Обычный 3 16 41 2 2" xfId="35119"/>
    <cellStyle name="Обычный 3 16 41 2 2 2" xfId="35120"/>
    <cellStyle name="Обычный 3 16 41 2 2 2 2" xfId="35121"/>
    <cellStyle name="Обычный 3 16 41 2 2 2 2 2" xfId="35122"/>
    <cellStyle name="Обычный 3 16 41 2 2 2 2 2 2" xfId="35123"/>
    <cellStyle name="Обычный 3 16 41 2 2 2 2 3" xfId="35124"/>
    <cellStyle name="Обычный 3 16 41 2 2 2 3" xfId="35125"/>
    <cellStyle name="Обычный 3 16 41 2 2 2 3 2" xfId="35126"/>
    <cellStyle name="Обычный 3 16 41 2 2 2 4" xfId="35127"/>
    <cellStyle name="Обычный 3 16 41 2 2 3" xfId="35128"/>
    <cellStyle name="Обычный 3 16 41 2 2 3 2" xfId="35129"/>
    <cellStyle name="Обычный 3 16 41 2 2 3 2 2" xfId="35130"/>
    <cellStyle name="Обычный 3 16 41 2 2 3 3" xfId="35131"/>
    <cellStyle name="Обычный 3 16 41 2 2 4" xfId="35132"/>
    <cellStyle name="Обычный 3 16 41 2 2 4 2" xfId="35133"/>
    <cellStyle name="Обычный 3 16 41 2 2 5" xfId="35134"/>
    <cellStyle name="Обычный 3 16 41 2 3" xfId="35135"/>
    <cellStyle name="Обычный 3 16 41 2 3 2" xfId="35136"/>
    <cellStyle name="Обычный 3 16 41 2 3 2 2" xfId="35137"/>
    <cellStyle name="Обычный 3 16 41 2 3 2 2 2" xfId="35138"/>
    <cellStyle name="Обычный 3 16 41 2 3 2 2 2 2" xfId="35139"/>
    <cellStyle name="Обычный 3 16 41 2 3 2 2 3" xfId="35140"/>
    <cellStyle name="Обычный 3 16 41 2 3 2 3" xfId="35141"/>
    <cellStyle name="Обычный 3 16 41 2 3 2 3 2" xfId="35142"/>
    <cellStyle name="Обычный 3 16 41 2 3 2 4" xfId="35143"/>
    <cellStyle name="Обычный 3 16 41 2 3 3" xfId="35144"/>
    <cellStyle name="Обычный 3 16 41 2 3 3 2" xfId="35145"/>
    <cellStyle name="Обычный 3 16 41 2 3 3 2 2" xfId="35146"/>
    <cellStyle name="Обычный 3 16 41 2 3 3 3" xfId="35147"/>
    <cellStyle name="Обычный 3 16 41 2 3 4" xfId="35148"/>
    <cellStyle name="Обычный 3 16 41 2 3 4 2" xfId="35149"/>
    <cellStyle name="Обычный 3 16 41 2 3 5" xfId="35150"/>
    <cellStyle name="Обычный 3 16 41 2 4" xfId="35151"/>
    <cellStyle name="Обычный 3 16 41 2 4 2" xfId="35152"/>
    <cellStyle name="Обычный 3 16 41 2 4 2 2" xfId="35153"/>
    <cellStyle name="Обычный 3 16 41 2 4 2 2 2" xfId="35154"/>
    <cellStyle name="Обычный 3 16 41 2 4 2 3" xfId="35155"/>
    <cellStyle name="Обычный 3 16 41 2 4 3" xfId="35156"/>
    <cellStyle name="Обычный 3 16 41 2 4 3 2" xfId="35157"/>
    <cellStyle name="Обычный 3 16 41 2 4 4" xfId="35158"/>
    <cellStyle name="Обычный 3 16 41 2 5" xfId="35159"/>
    <cellStyle name="Обычный 3 16 41 2 5 2" xfId="35160"/>
    <cellStyle name="Обычный 3 16 41 2 5 2 2" xfId="35161"/>
    <cellStyle name="Обычный 3 16 41 2 5 3" xfId="35162"/>
    <cellStyle name="Обычный 3 16 41 2 6" xfId="35163"/>
    <cellStyle name="Обычный 3 16 41 2 6 2" xfId="35164"/>
    <cellStyle name="Обычный 3 16 41 2 7" xfId="35165"/>
    <cellStyle name="Обычный 3 16 41 3" xfId="35166"/>
    <cellStyle name="Обычный 3 16 41 3 2" xfId="35167"/>
    <cellStyle name="Обычный 3 16 41 3 2 2" xfId="35168"/>
    <cellStyle name="Обычный 3 16 41 3 2 2 2" xfId="35169"/>
    <cellStyle name="Обычный 3 16 41 3 2 2 2 2" xfId="35170"/>
    <cellStyle name="Обычный 3 16 41 3 2 2 3" xfId="35171"/>
    <cellStyle name="Обычный 3 16 41 3 2 3" xfId="35172"/>
    <cellStyle name="Обычный 3 16 41 3 2 3 2" xfId="35173"/>
    <cellStyle name="Обычный 3 16 41 3 2 4" xfId="35174"/>
    <cellStyle name="Обычный 3 16 41 3 3" xfId="35175"/>
    <cellStyle name="Обычный 3 16 41 3 3 2" xfId="35176"/>
    <cellStyle name="Обычный 3 16 41 3 3 2 2" xfId="35177"/>
    <cellStyle name="Обычный 3 16 41 3 3 3" xfId="35178"/>
    <cellStyle name="Обычный 3 16 41 3 4" xfId="35179"/>
    <cellStyle name="Обычный 3 16 41 3 4 2" xfId="35180"/>
    <cellStyle name="Обычный 3 16 41 3 5" xfId="35181"/>
    <cellStyle name="Обычный 3 16 41 4" xfId="35182"/>
    <cellStyle name="Обычный 3 16 41 4 2" xfId="35183"/>
    <cellStyle name="Обычный 3 16 41 4 2 2" xfId="35184"/>
    <cellStyle name="Обычный 3 16 41 4 2 2 2" xfId="35185"/>
    <cellStyle name="Обычный 3 16 41 4 2 2 2 2" xfId="35186"/>
    <cellStyle name="Обычный 3 16 41 4 2 2 3" xfId="35187"/>
    <cellStyle name="Обычный 3 16 41 4 2 3" xfId="35188"/>
    <cellStyle name="Обычный 3 16 41 4 2 3 2" xfId="35189"/>
    <cellStyle name="Обычный 3 16 41 4 2 4" xfId="35190"/>
    <cellStyle name="Обычный 3 16 41 4 3" xfId="35191"/>
    <cellStyle name="Обычный 3 16 41 4 3 2" xfId="35192"/>
    <cellStyle name="Обычный 3 16 41 4 3 2 2" xfId="35193"/>
    <cellStyle name="Обычный 3 16 41 4 3 3" xfId="35194"/>
    <cellStyle name="Обычный 3 16 41 4 4" xfId="35195"/>
    <cellStyle name="Обычный 3 16 41 4 4 2" xfId="35196"/>
    <cellStyle name="Обычный 3 16 41 4 5" xfId="35197"/>
    <cellStyle name="Обычный 3 16 41 5" xfId="35198"/>
    <cellStyle name="Обычный 3 16 41 5 2" xfId="35199"/>
    <cellStyle name="Обычный 3 16 41 5 2 2" xfId="35200"/>
    <cellStyle name="Обычный 3 16 41 5 2 2 2" xfId="35201"/>
    <cellStyle name="Обычный 3 16 41 5 2 3" xfId="35202"/>
    <cellStyle name="Обычный 3 16 41 5 3" xfId="35203"/>
    <cellStyle name="Обычный 3 16 41 5 3 2" xfId="35204"/>
    <cellStyle name="Обычный 3 16 41 5 4" xfId="35205"/>
    <cellStyle name="Обычный 3 16 41 6" xfId="35206"/>
    <cellStyle name="Обычный 3 16 41 6 2" xfId="35207"/>
    <cellStyle name="Обычный 3 16 41 6 2 2" xfId="35208"/>
    <cellStyle name="Обычный 3 16 41 6 3" xfId="35209"/>
    <cellStyle name="Обычный 3 16 41 7" xfId="35210"/>
    <cellStyle name="Обычный 3 16 41 7 2" xfId="35211"/>
    <cellStyle name="Обычный 3 16 41 8" xfId="35212"/>
    <cellStyle name="Обычный 3 16 42" xfId="35213"/>
    <cellStyle name="Обычный 3 16 42 2" xfId="35214"/>
    <cellStyle name="Обычный 3 16 42 2 2" xfId="35215"/>
    <cellStyle name="Обычный 3 16 42 2 2 2" xfId="35216"/>
    <cellStyle name="Обычный 3 16 42 2 2 2 2" xfId="35217"/>
    <cellStyle name="Обычный 3 16 42 2 2 2 2 2" xfId="35218"/>
    <cellStyle name="Обычный 3 16 42 2 2 2 2 2 2" xfId="35219"/>
    <cellStyle name="Обычный 3 16 42 2 2 2 2 3" xfId="35220"/>
    <cellStyle name="Обычный 3 16 42 2 2 2 3" xfId="35221"/>
    <cellStyle name="Обычный 3 16 42 2 2 2 3 2" xfId="35222"/>
    <cellStyle name="Обычный 3 16 42 2 2 2 4" xfId="35223"/>
    <cellStyle name="Обычный 3 16 42 2 2 3" xfId="35224"/>
    <cellStyle name="Обычный 3 16 42 2 2 3 2" xfId="35225"/>
    <cellStyle name="Обычный 3 16 42 2 2 3 2 2" xfId="35226"/>
    <cellStyle name="Обычный 3 16 42 2 2 3 3" xfId="35227"/>
    <cellStyle name="Обычный 3 16 42 2 2 4" xfId="35228"/>
    <cellStyle name="Обычный 3 16 42 2 2 4 2" xfId="35229"/>
    <cellStyle name="Обычный 3 16 42 2 2 5" xfId="35230"/>
    <cellStyle name="Обычный 3 16 42 2 3" xfId="35231"/>
    <cellStyle name="Обычный 3 16 42 2 3 2" xfId="35232"/>
    <cellStyle name="Обычный 3 16 42 2 3 2 2" xfId="35233"/>
    <cellStyle name="Обычный 3 16 42 2 3 2 2 2" xfId="35234"/>
    <cellStyle name="Обычный 3 16 42 2 3 2 2 2 2" xfId="35235"/>
    <cellStyle name="Обычный 3 16 42 2 3 2 2 3" xfId="35236"/>
    <cellStyle name="Обычный 3 16 42 2 3 2 3" xfId="35237"/>
    <cellStyle name="Обычный 3 16 42 2 3 2 3 2" xfId="35238"/>
    <cellStyle name="Обычный 3 16 42 2 3 2 4" xfId="35239"/>
    <cellStyle name="Обычный 3 16 42 2 3 3" xfId="35240"/>
    <cellStyle name="Обычный 3 16 42 2 3 3 2" xfId="35241"/>
    <cellStyle name="Обычный 3 16 42 2 3 3 2 2" xfId="35242"/>
    <cellStyle name="Обычный 3 16 42 2 3 3 3" xfId="35243"/>
    <cellStyle name="Обычный 3 16 42 2 3 4" xfId="35244"/>
    <cellStyle name="Обычный 3 16 42 2 3 4 2" xfId="35245"/>
    <cellStyle name="Обычный 3 16 42 2 3 5" xfId="35246"/>
    <cellStyle name="Обычный 3 16 42 2 4" xfId="35247"/>
    <cellStyle name="Обычный 3 16 42 2 4 2" xfId="35248"/>
    <cellStyle name="Обычный 3 16 42 2 4 2 2" xfId="35249"/>
    <cellStyle name="Обычный 3 16 42 2 4 2 2 2" xfId="35250"/>
    <cellStyle name="Обычный 3 16 42 2 4 2 3" xfId="35251"/>
    <cellStyle name="Обычный 3 16 42 2 4 3" xfId="35252"/>
    <cellStyle name="Обычный 3 16 42 2 4 3 2" xfId="35253"/>
    <cellStyle name="Обычный 3 16 42 2 4 4" xfId="35254"/>
    <cellStyle name="Обычный 3 16 42 2 5" xfId="35255"/>
    <cellStyle name="Обычный 3 16 42 2 5 2" xfId="35256"/>
    <cellStyle name="Обычный 3 16 42 2 5 2 2" xfId="35257"/>
    <cellStyle name="Обычный 3 16 42 2 5 3" xfId="35258"/>
    <cellStyle name="Обычный 3 16 42 2 6" xfId="35259"/>
    <cellStyle name="Обычный 3 16 42 2 6 2" xfId="35260"/>
    <cellStyle name="Обычный 3 16 42 2 7" xfId="35261"/>
    <cellStyle name="Обычный 3 16 42 3" xfId="35262"/>
    <cellStyle name="Обычный 3 16 42 3 2" xfId="35263"/>
    <cellStyle name="Обычный 3 16 42 3 2 2" xfId="35264"/>
    <cellStyle name="Обычный 3 16 42 3 2 2 2" xfId="35265"/>
    <cellStyle name="Обычный 3 16 42 3 2 2 2 2" xfId="35266"/>
    <cellStyle name="Обычный 3 16 42 3 2 2 3" xfId="35267"/>
    <cellStyle name="Обычный 3 16 42 3 2 3" xfId="35268"/>
    <cellStyle name="Обычный 3 16 42 3 2 3 2" xfId="35269"/>
    <cellStyle name="Обычный 3 16 42 3 2 4" xfId="35270"/>
    <cellStyle name="Обычный 3 16 42 3 3" xfId="35271"/>
    <cellStyle name="Обычный 3 16 42 3 3 2" xfId="35272"/>
    <cellStyle name="Обычный 3 16 42 3 3 2 2" xfId="35273"/>
    <cellStyle name="Обычный 3 16 42 3 3 3" xfId="35274"/>
    <cellStyle name="Обычный 3 16 42 3 4" xfId="35275"/>
    <cellStyle name="Обычный 3 16 42 3 4 2" xfId="35276"/>
    <cellStyle name="Обычный 3 16 42 3 5" xfId="35277"/>
    <cellStyle name="Обычный 3 16 42 4" xfId="35278"/>
    <cellStyle name="Обычный 3 16 42 4 2" xfId="35279"/>
    <cellStyle name="Обычный 3 16 42 4 2 2" xfId="35280"/>
    <cellStyle name="Обычный 3 16 42 4 2 2 2" xfId="35281"/>
    <cellStyle name="Обычный 3 16 42 4 2 2 2 2" xfId="35282"/>
    <cellStyle name="Обычный 3 16 42 4 2 2 3" xfId="35283"/>
    <cellStyle name="Обычный 3 16 42 4 2 3" xfId="35284"/>
    <cellStyle name="Обычный 3 16 42 4 2 3 2" xfId="35285"/>
    <cellStyle name="Обычный 3 16 42 4 2 4" xfId="35286"/>
    <cellStyle name="Обычный 3 16 42 4 3" xfId="35287"/>
    <cellStyle name="Обычный 3 16 42 4 3 2" xfId="35288"/>
    <cellStyle name="Обычный 3 16 42 4 3 2 2" xfId="35289"/>
    <cellStyle name="Обычный 3 16 42 4 3 3" xfId="35290"/>
    <cellStyle name="Обычный 3 16 42 4 4" xfId="35291"/>
    <cellStyle name="Обычный 3 16 42 4 4 2" xfId="35292"/>
    <cellStyle name="Обычный 3 16 42 4 5" xfId="35293"/>
    <cellStyle name="Обычный 3 16 42 5" xfId="35294"/>
    <cellStyle name="Обычный 3 16 42 5 2" xfId="35295"/>
    <cellStyle name="Обычный 3 16 42 5 2 2" xfId="35296"/>
    <cellStyle name="Обычный 3 16 42 5 2 2 2" xfId="35297"/>
    <cellStyle name="Обычный 3 16 42 5 2 3" xfId="35298"/>
    <cellStyle name="Обычный 3 16 42 5 3" xfId="35299"/>
    <cellStyle name="Обычный 3 16 42 5 3 2" xfId="35300"/>
    <cellStyle name="Обычный 3 16 42 5 4" xfId="35301"/>
    <cellStyle name="Обычный 3 16 42 6" xfId="35302"/>
    <cellStyle name="Обычный 3 16 42 6 2" xfId="35303"/>
    <cellStyle name="Обычный 3 16 42 6 2 2" xfId="35304"/>
    <cellStyle name="Обычный 3 16 42 6 3" xfId="35305"/>
    <cellStyle name="Обычный 3 16 42 7" xfId="35306"/>
    <cellStyle name="Обычный 3 16 42 7 2" xfId="35307"/>
    <cellStyle name="Обычный 3 16 42 8" xfId="35308"/>
    <cellStyle name="Обычный 3 16 43" xfId="35309"/>
    <cellStyle name="Обычный 3 16 43 2" xfId="35310"/>
    <cellStyle name="Обычный 3 16 43 2 2" xfId="35311"/>
    <cellStyle name="Обычный 3 16 43 2 2 2" xfId="35312"/>
    <cellStyle name="Обычный 3 16 43 2 2 2 2" xfId="35313"/>
    <cellStyle name="Обычный 3 16 43 2 2 2 2 2" xfId="35314"/>
    <cellStyle name="Обычный 3 16 43 2 2 2 2 2 2" xfId="35315"/>
    <cellStyle name="Обычный 3 16 43 2 2 2 2 3" xfId="35316"/>
    <cellStyle name="Обычный 3 16 43 2 2 2 3" xfId="35317"/>
    <cellStyle name="Обычный 3 16 43 2 2 2 3 2" xfId="35318"/>
    <cellStyle name="Обычный 3 16 43 2 2 2 4" xfId="35319"/>
    <cellStyle name="Обычный 3 16 43 2 2 3" xfId="35320"/>
    <cellStyle name="Обычный 3 16 43 2 2 3 2" xfId="35321"/>
    <cellStyle name="Обычный 3 16 43 2 2 3 2 2" xfId="35322"/>
    <cellStyle name="Обычный 3 16 43 2 2 3 3" xfId="35323"/>
    <cellStyle name="Обычный 3 16 43 2 2 4" xfId="35324"/>
    <cellStyle name="Обычный 3 16 43 2 2 4 2" xfId="35325"/>
    <cellStyle name="Обычный 3 16 43 2 2 5" xfId="35326"/>
    <cellStyle name="Обычный 3 16 43 2 3" xfId="35327"/>
    <cellStyle name="Обычный 3 16 43 2 3 2" xfId="35328"/>
    <cellStyle name="Обычный 3 16 43 2 3 2 2" xfId="35329"/>
    <cellStyle name="Обычный 3 16 43 2 3 2 2 2" xfId="35330"/>
    <cellStyle name="Обычный 3 16 43 2 3 2 2 2 2" xfId="35331"/>
    <cellStyle name="Обычный 3 16 43 2 3 2 2 3" xfId="35332"/>
    <cellStyle name="Обычный 3 16 43 2 3 2 3" xfId="35333"/>
    <cellStyle name="Обычный 3 16 43 2 3 2 3 2" xfId="35334"/>
    <cellStyle name="Обычный 3 16 43 2 3 2 4" xfId="35335"/>
    <cellStyle name="Обычный 3 16 43 2 3 3" xfId="35336"/>
    <cellStyle name="Обычный 3 16 43 2 3 3 2" xfId="35337"/>
    <cellStyle name="Обычный 3 16 43 2 3 3 2 2" xfId="35338"/>
    <cellStyle name="Обычный 3 16 43 2 3 3 3" xfId="35339"/>
    <cellStyle name="Обычный 3 16 43 2 3 4" xfId="35340"/>
    <cellStyle name="Обычный 3 16 43 2 3 4 2" xfId="35341"/>
    <cellStyle name="Обычный 3 16 43 2 3 5" xfId="35342"/>
    <cellStyle name="Обычный 3 16 43 2 4" xfId="35343"/>
    <cellStyle name="Обычный 3 16 43 2 4 2" xfId="35344"/>
    <cellStyle name="Обычный 3 16 43 2 4 2 2" xfId="35345"/>
    <cellStyle name="Обычный 3 16 43 2 4 2 2 2" xfId="35346"/>
    <cellStyle name="Обычный 3 16 43 2 4 2 3" xfId="35347"/>
    <cellStyle name="Обычный 3 16 43 2 4 3" xfId="35348"/>
    <cellStyle name="Обычный 3 16 43 2 4 3 2" xfId="35349"/>
    <cellStyle name="Обычный 3 16 43 2 4 4" xfId="35350"/>
    <cellStyle name="Обычный 3 16 43 2 5" xfId="35351"/>
    <cellStyle name="Обычный 3 16 43 2 5 2" xfId="35352"/>
    <cellStyle name="Обычный 3 16 43 2 5 2 2" xfId="35353"/>
    <cellStyle name="Обычный 3 16 43 2 5 3" xfId="35354"/>
    <cellStyle name="Обычный 3 16 43 2 6" xfId="35355"/>
    <cellStyle name="Обычный 3 16 43 2 6 2" xfId="35356"/>
    <cellStyle name="Обычный 3 16 43 2 7" xfId="35357"/>
    <cellStyle name="Обычный 3 16 43 3" xfId="35358"/>
    <cellStyle name="Обычный 3 16 43 3 2" xfId="35359"/>
    <cellStyle name="Обычный 3 16 43 3 2 2" xfId="35360"/>
    <cellStyle name="Обычный 3 16 43 3 2 2 2" xfId="35361"/>
    <cellStyle name="Обычный 3 16 43 3 2 2 2 2" xfId="35362"/>
    <cellStyle name="Обычный 3 16 43 3 2 2 3" xfId="35363"/>
    <cellStyle name="Обычный 3 16 43 3 2 3" xfId="35364"/>
    <cellStyle name="Обычный 3 16 43 3 2 3 2" xfId="35365"/>
    <cellStyle name="Обычный 3 16 43 3 2 4" xfId="35366"/>
    <cellStyle name="Обычный 3 16 43 3 3" xfId="35367"/>
    <cellStyle name="Обычный 3 16 43 3 3 2" xfId="35368"/>
    <cellStyle name="Обычный 3 16 43 3 3 2 2" xfId="35369"/>
    <cellStyle name="Обычный 3 16 43 3 3 3" xfId="35370"/>
    <cellStyle name="Обычный 3 16 43 3 4" xfId="35371"/>
    <cellStyle name="Обычный 3 16 43 3 4 2" xfId="35372"/>
    <cellStyle name="Обычный 3 16 43 3 5" xfId="35373"/>
    <cellStyle name="Обычный 3 16 43 4" xfId="35374"/>
    <cellStyle name="Обычный 3 16 43 4 2" xfId="35375"/>
    <cellStyle name="Обычный 3 16 43 4 2 2" xfId="35376"/>
    <cellStyle name="Обычный 3 16 43 4 2 2 2" xfId="35377"/>
    <cellStyle name="Обычный 3 16 43 4 2 2 2 2" xfId="35378"/>
    <cellStyle name="Обычный 3 16 43 4 2 2 3" xfId="35379"/>
    <cellStyle name="Обычный 3 16 43 4 2 3" xfId="35380"/>
    <cellStyle name="Обычный 3 16 43 4 2 3 2" xfId="35381"/>
    <cellStyle name="Обычный 3 16 43 4 2 4" xfId="35382"/>
    <cellStyle name="Обычный 3 16 43 4 3" xfId="35383"/>
    <cellStyle name="Обычный 3 16 43 4 3 2" xfId="35384"/>
    <cellStyle name="Обычный 3 16 43 4 3 2 2" xfId="35385"/>
    <cellStyle name="Обычный 3 16 43 4 3 3" xfId="35386"/>
    <cellStyle name="Обычный 3 16 43 4 4" xfId="35387"/>
    <cellStyle name="Обычный 3 16 43 4 4 2" xfId="35388"/>
    <cellStyle name="Обычный 3 16 43 4 5" xfId="35389"/>
    <cellStyle name="Обычный 3 16 43 5" xfId="35390"/>
    <cellStyle name="Обычный 3 16 43 5 2" xfId="35391"/>
    <cellStyle name="Обычный 3 16 43 5 2 2" xfId="35392"/>
    <cellStyle name="Обычный 3 16 43 5 2 2 2" xfId="35393"/>
    <cellStyle name="Обычный 3 16 43 5 2 3" xfId="35394"/>
    <cellStyle name="Обычный 3 16 43 5 3" xfId="35395"/>
    <cellStyle name="Обычный 3 16 43 5 3 2" xfId="35396"/>
    <cellStyle name="Обычный 3 16 43 5 4" xfId="35397"/>
    <cellStyle name="Обычный 3 16 43 6" xfId="35398"/>
    <cellStyle name="Обычный 3 16 43 6 2" xfId="35399"/>
    <cellStyle name="Обычный 3 16 43 6 2 2" xfId="35400"/>
    <cellStyle name="Обычный 3 16 43 6 3" xfId="35401"/>
    <cellStyle name="Обычный 3 16 43 7" xfId="35402"/>
    <cellStyle name="Обычный 3 16 43 7 2" xfId="35403"/>
    <cellStyle name="Обычный 3 16 43 8" xfId="35404"/>
    <cellStyle name="Обычный 3 16 44" xfId="35405"/>
    <cellStyle name="Обычный 3 16 44 2" xfId="35406"/>
    <cellStyle name="Обычный 3 16 44 2 2" xfId="35407"/>
    <cellStyle name="Обычный 3 16 44 2 2 2" xfId="35408"/>
    <cellStyle name="Обычный 3 16 44 2 2 2 2" xfId="35409"/>
    <cellStyle name="Обычный 3 16 44 2 2 2 2 2" xfId="35410"/>
    <cellStyle name="Обычный 3 16 44 2 2 2 2 2 2" xfId="35411"/>
    <cellStyle name="Обычный 3 16 44 2 2 2 2 3" xfId="35412"/>
    <cellStyle name="Обычный 3 16 44 2 2 2 3" xfId="35413"/>
    <cellStyle name="Обычный 3 16 44 2 2 2 3 2" xfId="35414"/>
    <cellStyle name="Обычный 3 16 44 2 2 2 4" xfId="35415"/>
    <cellStyle name="Обычный 3 16 44 2 2 3" xfId="35416"/>
    <cellStyle name="Обычный 3 16 44 2 2 3 2" xfId="35417"/>
    <cellStyle name="Обычный 3 16 44 2 2 3 2 2" xfId="35418"/>
    <cellStyle name="Обычный 3 16 44 2 2 3 3" xfId="35419"/>
    <cellStyle name="Обычный 3 16 44 2 2 4" xfId="35420"/>
    <cellStyle name="Обычный 3 16 44 2 2 4 2" xfId="35421"/>
    <cellStyle name="Обычный 3 16 44 2 2 5" xfId="35422"/>
    <cellStyle name="Обычный 3 16 44 2 3" xfId="35423"/>
    <cellStyle name="Обычный 3 16 44 2 3 2" xfId="35424"/>
    <cellStyle name="Обычный 3 16 44 2 3 2 2" xfId="35425"/>
    <cellStyle name="Обычный 3 16 44 2 3 2 2 2" xfId="35426"/>
    <cellStyle name="Обычный 3 16 44 2 3 2 2 2 2" xfId="35427"/>
    <cellStyle name="Обычный 3 16 44 2 3 2 2 3" xfId="35428"/>
    <cellStyle name="Обычный 3 16 44 2 3 2 3" xfId="35429"/>
    <cellStyle name="Обычный 3 16 44 2 3 2 3 2" xfId="35430"/>
    <cellStyle name="Обычный 3 16 44 2 3 2 4" xfId="35431"/>
    <cellStyle name="Обычный 3 16 44 2 3 3" xfId="35432"/>
    <cellStyle name="Обычный 3 16 44 2 3 3 2" xfId="35433"/>
    <cellStyle name="Обычный 3 16 44 2 3 3 2 2" xfId="35434"/>
    <cellStyle name="Обычный 3 16 44 2 3 3 3" xfId="35435"/>
    <cellStyle name="Обычный 3 16 44 2 3 4" xfId="35436"/>
    <cellStyle name="Обычный 3 16 44 2 3 4 2" xfId="35437"/>
    <cellStyle name="Обычный 3 16 44 2 3 5" xfId="35438"/>
    <cellStyle name="Обычный 3 16 44 2 4" xfId="35439"/>
    <cellStyle name="Обычный 3 16 44 2 4 2" xfId="35440"/>
    <cellStyle name="Обычный 3 16 44 2 4 2 2" xfId="35441"/>
    <cellStyle name="Обычный 3 16 44 2 4 2 2 2" xfId="35442"/>
    <cellStyle name="Обычный 3 16 44 2 4 2 3" xfId="35443"/>
    <cellStyle name="Обычный 3 16 44 2 4 3" xfId="35444"/>
    <cellStyle name="Обычный 3 16 44 2 4 3 2" xfId="35445"/>
    <cellStyle name="Обычный 3 16 44 2 4 4" xfId="35446"/>
    <cellStyle name="Обычный 3 16 44 2 5" xfId="35447"/>
    <cellStyle name="Обычный 3 16 44 2 5 2" xfId="35448"/>
    <cellStyle name="Обычный 3 16 44 2 5 2 2" xfId="35449"/>
    <cellStyle name="Обычный 3 16 44 2 5 3" xfId="35450"/>
    <cellStyle name="Обычный 3 16 44 2 6" xfId="35451"/>
    <cellStyle name="Обычный 3 16 44 2 6 2" xfId="35452"/>
    <cellStyle name="Обычный 3 16 44 2 7" xfId="35453"/>
    <cellStyle name="Обычный 3 16 44 3" xfId="35454"/>
    <cellStyle name="Обычный 3 16 44 3 2" xfId="35455"/>
    <cellStyle name="Обычный 3 16 44 3 2 2" xfId="35456"/>
    <cellStyle name="Обычный 3 16 44 3 2 2 2" xfId="35457"/>
    <cellStyle name="Обычный 3 16 44 3 2 2 2 2" xfId="35458"/>
    <cellStyle name="Обычный 3 16 44 3 2 2 3" xfId="35459"/>
    <cellStyle name="Обычный 3 16 44 3 2 3" xfId="35460"/>
    <cellStyle name="Обычный 3 16 44 3 2 3 2" xfId="35461"/>
    <cellStyle name="Обычный 3 16 44 3 2 4" xfId="35462"/>
    <cellStyle name="Обычный 3 16 44 3 3" xfId="35463"/>
    <cellStyle name="Обычный 3 16 44 3 3 2" xfId="35464"/>
    <cellStyle name="Обычный 3 16 44 3 3 2 2" xfId="35465"/>
    <cellStyle name="Обычный 3 16 44 3 3 3" xfId="35466"/>
    <cellStyle name="Обычный 3 16 44 3 4" xfId="35467"/>
    <cellStyle name="Обычный 3 16 44 3 4 2" xfId="35468"/>
    <cellStyle name="Обычный 3 16 44 3 5" xfId="35469"/>
    <cellStyle name="Обычный 3 16 44 4" xfId="35470"/>
    <cellStyle name="Обычный 3 16 44 4 2" xfId="35471"/>
    <cellStyle name="Обычный 3 16 44 4 2 2" xfId="35472"/>
    <cellStyle name="Обычный 3 16 44 4 2 2 2" xfId="35473"/>
    <cellStyle name="Обычный 3 16 44 4 2 2 2 2" xfId="35474"/>
    <cellStyle name="Обычный 3 16 44 4 2 2 3" xfId="35475"/>
    <cellStyle name="Обычный 3 16 44 4 2 3" xfId="35476"/>
    <cellStyle name="Обычный 3 16 44 4 2 3 2" xfId="35477"/>
    <cellStyle name="Обычный 3 16 44 4 2 4" xfId="35478"/>
    <cellStyle name="Обычный 3 16 44 4 3" xfId="35479"/>
    <cellStyle name="Обычный 3 16 44 4 3 2" xfId="35480"/>
    <cellStyle name="Обычный 3 16 44 4 3 2 2" xfId="35481"/>
    <cellStyle name="Обычный 3 16 44 4 3 3" xfId="35482"/>
    <cellStyle name="Обычный 3 16 44 4 4" xfId="35483"/>
    <cellStyle name="Обычный 3 16 44 4 4 2" xfId="35484"/>
    <cellStyle name="Обычный 3 16 44 4 5" xfId="35485"/>
    <cellStyle name="Обычный 3 16 44 5" xfId="35486"/>
    <cellStyle name="Обычный 3 16 44 5 2" xfId="35487"/>
    <cellStyle name="Обычный 3 16 44 5 2 2" xfId="35488"/>
    <cellStyle name="Обычный 3 16 44 5 2 2 2" xfId="35489"/>
    <cellStyle name="Обычный 3 16 44 5 2 3" xfId="35490"/>
    <cellStyle name="Обычный 3 16 44 5 3" xfId="35491"/>
    <cellStyle name="Обычный 3 16 44 5 3 2" xfId="35492"/>
    <cellStyle name="Обычный 3 16 44 5 4" xfId="35493"/>
    <cellStyle name="Обычный 3 16 44 6" xfId="35494"/>
    <cellStyle name="Обычный 3 16 44 6 2" xfId="35495"/>
    <cellStyle name="Обычный 3 16 44 6 2 2" xfId="35496"/>
    <cellStyle name="Обычный 3 16 44 6 3" xfId="35497"/>
    <cellStyle name="Обычный 3 16 44 7" xfId="35498"/>
    <cellStyle name="Обычный 3 16 44 7 2" xfId="35499"/>
    <cellStyle name="Обычный 3 16 44 8" xfId="35500"/>
    <cellStyle name="Обычный 3 16 45" xfId="35501"/>
    <cellStyle name="Обычный 3 16 45 2" xfId="35502"/>
    <cellStyle name="Обычный 3 16 45 2 2" xfId="35503"/>
    <cellStyle name="Обычный 3 16 45 2 2 2" xfId="35504"/>
    <cellStyle name="Обычный 3 16 45 2 2 2 2" xfId="35505"/>
    <cellStyle name="Обычный 3 16 45 2 2 2 2 2" xfId="35506"/>
    <cellStyle name="Обычный 3 16 45 2 2 2 2 2 2" xfId="35507"/>
    <cellStyle name="Обычный 3 16 45 2 2 2 2 3" xfId="35508"/>
    <cellStyle name="Обычный 3 16 45 2 2 2 3" xfId="35509"/>
    <cellStyle name="Обычный 3 16 45 2 2 2 3 2" xfId="35510"/>
    <cellStyle name="Обычный 3 16 45 2 2 2 4" xfId="35511"/>
    <cellStyle name="Обычный 3 16 45 2 2 3" xfId="35512"/>
    <cellStyle name="Обычный 3 16 45 2 2 3 2" xfId="35513"/>
    <cellStyle name="Обычный 3 16 45 2 2 3 2 2" xfId="35514"/>
    <cellStyle name="Обычный 3 16 45 2 2 3 3" xfId="35515"/>
    <cellStyle name="Обычный 3 16 45 2 2 4" xfId="35516"/>
    <cellStyle name="Обычный 3 16 45 2 2 4 2" xfId="35517"/>
    <cellStyle name="Обычный 3 16 45 2 2 5" xfId="35518"/>
    <cellStyle name="Обычный 3 16 45 2 3" xfId="35519"/>
    <cellStyle name="Обычный 3 16 45 2 3 2" xfId="35520"/>
    <cellStyle name="Обычный 3 16 45 2 3 2 2" xfId="35521"/>
    <cellStyle name="Обычный 3 16 45 2 3 2 2 2" xfId="35522"/>
    <cellStyle name="Обычный 3 16 45 2 3 2 2 2 2" xfId="35523"/>
    <cellStyle name="Обычный 3 16 45 2 3 2 2 3" xfId="35524"/>
    <cellStyle name="Обычный 3 16 45 2 3 2 3" xfId="35525"/>
    <cellStyle name="Обычный 3 16 45 2 3 2 3 2" xfId="35526"/>
    <cellStyle name="Обычный 3 16 45 2 3 2 4" xfId="35527"/>
    <cellStyle name="Обычный 3 16 45 2 3 3" xfId="35528"/>
    <cellStyle name="Обычный 3 16 45 2 3 3 2" xfId="35529"/>
    <cellStyle name="Обычный 3 16 45 2 3 3 2 2" xfId="35530"/>
    <cellStyle name="Обычный 3 16 45 2 3 3 3" xfId="35531"/>
    <cellStyle name="Обычный 3 16 45 2 3 4" xfId="35532"/>
    <cellStyle name="Обычный 3 16 45 2 3 4 2" xfId="35533"/>
    <cellStyle name="Обычный 3 16 45 2 3 5" xfId="35534"/>
    <cellStyle name="Обычный 3 16 45 2 4" xfId="35535"/>
    <cellStyle name="Обычный 3 16 45 2 4 2" xfId="35536"/>
    <cellStyle name="Обычный 3 16 45 2 4 2 2" xfId="35537"/>
    <cellStyle name="Обычный 3 16 45 2 4 2 2 2" xfId="35538"/>
    <cellStyle name="Обычный 3 16 45 2 4 2 3" xfId="35539"/>
    <cellStyle name="Обычный 3 16 45 2 4 3" xfId="35540"/>
    <cellStyle name="Обычный 3 16 45 2 4 3 2" xfId="35541"/>
    <cellStyle name="Обычный 3 16 45 2 4 4" xfId="35542"/>
    <cellStyle name="Обычный 3 16 45 2 5" xfId="35543"/>
    <cellStyle name="Обычный 3 16 45 2 5 2" xfId="35544"/>
    <cellStyle name="Обычный 3 16 45 2 5 2 2" xfId="35545"/>
    <cellStyle name="Обычный 3 16 45 2 5 3" xfId="35546"/>
    <cellStyle name="Обычный 3 16 45 2 6" xfId="35547"/>
    <cellStyle name="Обычный 3 16 45 2 6 2" xfId="35548"/>
    <cellStyle name="Обычный 3 16 45 2 7" xfId="35549"/>
    <cellStyle name="Обычный 3 16 45 3" xfId="35550"/>
    <cellStyle name="Обычный 3 16 45 3 2" xfId="35551"/>
    <cellStyle name="Обычный 3 16 45 3 2 2" xfId="35552"/>
    <cellStyle name="Обычный 3 16 45 3 2 2 2" xfId="35553"/>
    <cellStyle name="Обычный 3 16 45 3 2 2 2 2" xfId="35554"/>
    <cellStyle name="Обычный 3 16 45 3 2 2 3" xfId="35555"/>
    <cellStyle name="Обычный 3 16 45 3 2 3" xfId="35556"/>
    <cellStyle name="Обычный 3 16 45 3 2 3 2" xfId="35557"/>
    <cellStyle name="Обычный 3 16 45 3 2 4" xfId="35558"/>
    <cellStyle name="Обычный 3 16 45 3 3" xfId="35559"/>
    <cellStyle name="Обычный 3 16 45 3 3 2" xfId="35560"/>
    <cellStyle name="Обычный 3 16 45 3 3 2 2" xfId="35561"/>
    <cellStyle name="Обычный 3 16 45 3 3 3" xfId="35562"/>
    <cellStyle name="Обычный 3 16 45 3 4" xfId="35563"/>
    <cellStyle name="Обычный 3 16 45 3 4 2" xfId="35564"/>
    <cellStyle name="Обычный 3 16 45 3 5" xfId="35565"/>
    <cellStyle name="Обычный 3 16 45 4" xfId="35566"/>
    <cellStyle name="Обычный 3 16 45 4 2" xfId="35567"/>
    <cellStyle name="Обычный 3 16 45 4 2 2" xfId="35568"/>
    <cellStyle name="Обычный 3 16 45 4 2 2 2" xfId="35569"/>
    <cellStyle name="Обычный 3 16 45 4 2 2 2 2" xfId="35570"/>
    <cellStyle name="Обычный 3 16 45 4 2 2 3" xfId="35571"/>
    <cellStyle name="Обычный 3 16 45 4 2 3" xfId="35572"/>
    <cellStyle name="Обычный 3 16 45 4 2 3 2" xfId="35573"/>
    <cellStyle name="Обычный 3 16 45 4 2 4" xfId="35574"/>
    <cellStyle name="Обычный 3 16 45 4 3" xfId="35575"/>
    <cellStyle name="Обычный 3 16 45 4 3 2" xfId="35576"/>
    <cellStyle name="Обычный 3 16 45 4 3 2 2" xfId="35577"/>
    <cellStyle name="Обычный 3 16 45 4 3 3" xfId="35578"/>
    <cellStyle name="Обычный 3 16 45 4 4" xfId="35579"/>
    <cellStyle name="Обычный 3 16 45 4 4 2" xfId="35580"/>
    <cellStyle name="Обычный 3 16 45 4 5" xfId="35581"/>
    <cellStyle name="Обычный 3 16 45 5" xfId="35582"/>
    <cellStyle name="Обычный 3 16 45 5 2" xfId="35583"/>
    <cellStyle name="Обычный 3 16 45 5 2 2" xfId="35584"/>
    <cellStyle name="Обычный 3 16 45 5 2 2 2" xfId="35585"/>
    <cellStyle name="Обычный 3 16 45 5 2 3" xfId="35586"/>
    <cellStyle name="Обычный 3 16 45 5 3" xfId="35587"/>
    <cellStyle name="Обычный 3 16 45 5 3 2" xfId="35588"/>
    <cellStyle name="Обычный 3 16 45 5 4" xfId="35589"/>
    <cellStyle name="Обычный 3 16 45 6" xfId="35590"/>
    <cellStyle name="Обычный 3 16 45 6 2" xfId="35591"/>
    <cellStyle name="Обычный 3 16 45 6 2 2" xfId="35592"/>
    <cellStyle name="Обычный 3 16 45 6 3" xfId="35593"/>
    <cellStyle name="Обычный 3 16 45 7" xfId="35594"/>
    <cellStyle name="Обычный 3 16 45 7 2" xfId="35595"/>
    <cellStyle name="Обычный 3 16 45 8" xfId="35596"/>
    <cellStyle name="Обычный 3 16 46" xfId="35597"/>
    <cellStyle name="Обычный 3 16 46 2" xfId="35598"/>
    <cellStyle name="Обычный 3 16 46 2 2" xfId="35599"/>
    <cellStyle name="Обычный 3 16 46 2 2 2" xfId="35600"/>
    <cellStyle name="Обычный 3 16 46 2 2 2 2" xfId="35601"/>
    <cellStyle name="Обычный 3 16 46 2 2 2 2 2" xfId="35602"/>
    <cellStyle name="Обычный 3 16 46 2 2 2 2 2 2" xfId="35603"/>
    <cellStyle name="Обычный 3 16 46 2 2 2 2 3" xfId="35604"/>
    <cellStyle name="Обычный 3 16 46 2 2 2 3" xfId="35605"/>
    <cellStyle name="Обычный 3 16 46 2 2 2 3 2" xfId="35606"/>
    <cellStyle name="Обычный 3 16 46 2 2 2 4" xfId="35607"/>
    <cellStyle name="Обычный 3 16 46 2 2 3" xfId="35608"/>
    <cellStyle name="Обычный 3 16 46 2 2 3 2" xfId="35609"/>
    <cellStyle name="Обычный 3 16 46 2 2 3 2 2" xfId="35610"/>
    <cellStyle name="Обычный 3 16 46 2 2 3 3" xfId="35611"/>
    <cellStyle name="Обычный 3 16 46 2 2 4" xfId="35612"/>
    <cellStyle name="Обычный 3 16 46 2 2 4 2" xfId="35613"/>
    <cellStyle name="Обычный 3 16 46 2 2 5" xfId="35614"/>
    <cellStyle name="Обычный 3 16 46 2 3" xfId="35615"/>
    <cellStyle name="Обычный 3 16 46 2 3 2" xfId="35616"/>
    <cellStyle name="Обычный 3 16 46 2 3 2 2" xfId="35617"/>
    <cellStyle name="Обычный 3 16 46 2 3 2 2 2" xfId="35618"/>
    <cellStyle name="Обычный 3 16 46 2 3 2 2 2 2" xfId="35619"/>
    <cellStyle name="Обычный 3 16 46 2 3 2 2 3" xfId="35620"/>
    <cellStyle name="Обычный 3 16 46 2 3 2 3" xfId="35621"/>
    <cellStyle name="Обычный 3 16 46 2 3 2 3 2" xfId="35622"/>
    <cellStyle name="Обычный 3 16 46 2 3 2 4" xfId="35623"/>
    <cellStyle name="Обычный 3 16 46 2 3 3" xfId="35624"/>
    <cellStyle name="Обычный 3 16 46 2 3 3 2" xfId="35625"/>
    <cellStyle name="Обычный 3 16 46 2 3 3 2 2" xfId="35626"/>
    <cellStyle name="Обычный 3 16 46 2 3 3 3" xfId="35627"/>
    <cellStyle name="Обычный 3 16 46 2 3 4" xfId="35628"/>
    <cellStyle name="Обычный 3 16 46 2 3 4 2" xfId="35629"/>
    <cellStyle name="Обычный 3 16 46 2 3 5" xfId="35630"/>
    <cellStyle name="Обычный 3 16 46 2 4" xfId="35631"/>
    <cellStyle name="Обычный 3 16 46 2 4 2" xfId="35632"/>
    <cellStyle name="Обычный 3 16 46 2 4 2 2" xfId="35633"/>
    <cellStyle name="Обычный 3 16 46 2 4 2 2 2" xfId="35634"/>
    <cellStyle name="Обычный 3 16 46 2 4 2 3" xfId="35635"/>
    <cellStyle name="Обычный 3 16 46 2 4 3" xfId="35636"/>
    <cellStyle name="Обычный 3 16 46 2 4 3 2" xfId="35637"/>
    <cellStyle name="Обычный 3 16 46 2 4 4" xfId="35638"/>
    <cellStyle name="Обычный 3 16 46 2 5" xfId="35639"/>
    <cellStyle name="Обычный 3 16 46 2 5 2" xfId="35640"/>
    <cellStyle name="Обычный 3 16 46 2 5 2 2" xfId="35641"/>
    <cellStyle name="Обычный 3 16 46 2 5 3" xfId="35642"/>
    <cellStyle name="Обычный 3 16 46 2 6" xfId="35643"/>
    <cellStyle name="Обычный 3 16 46 2 6 2" xfId="35644"/>
    <cellStyle name="Обычный 3 16 46 2 7" xfId="35645"/>
    <cellStyle name="Обычный 3 16 46 3" xfId="35646"/>
    <cellStyle name="Обычный 3 16 46 3 2" xfId="35647"/>
    <cellStyle name="Обычный 3 16 46 3 2 2" xfId="35648"/>
    <cellStyle name="Обычный 3 16 46 3 2 2 2" xfId="35649"/>
    <cellStyle name="Обычный 3 16 46 3 2 2 2 2" xfId="35650"/>
    <cellStyle name="Обычный 3 16 46 3 2 2 3" xfId="35651"/>
    <cellStyle name="Обычный 3 16 46 3 2 3" xfId="35652"/>
    <cellStyle name="Обычный 3 16 46 3 2 3 2" xfId="35653"/>
    <cellStyle name="Обычный 3 16 46 3 2 4" xfId="35654"/>
    <cellStyle name="Обычный 3 16 46 3 3" xfId="35655"/>
    <cellStyle name="Обычный 3 16 46 3 3 2" xfId="35656"/>
    <cellStyle name="Обычный 3 16 46 3 3 2 2" xfId="35657"/>
    <cellStyle name="Обычный 3 16 46 3 3 3" xfId="35658"/>
    <cellStyle name="Обычный 3 16 46 3 4" xfId="35659"/>
    <cellStyle name="Обычный 3 16 46 3 4 2" xfId="35660"/>
    <cellStyle name="Обычный 3 16 46 3 5" xfId="35661"/>
    <cellStyle name="Обычный 3 16 46 4" xfId="35662"/>
    <cellStyle name="Обычный 3 16 46 4 2" xfId="35663"/>
    <cellStyle name="Обычный 3 16 46 4 2 2" xfId="35664"/>
    <cellStyle name="Обычный 3 16 46 4 2 2 2" xfId="35665"/>
    <cellStyle name="Обычный 3 16 46 4 2 2 2 2" xfId="35666"/>
    <cellStyle name="Обычный 3 16 46 4 2 2 3" xfId="35667"/>
    <cellStyle name="Обычный 3 16 46 4 2 3" xfId="35668"/>
    <cellStyle name="Обычный 3 16 46 4 2 3 2" xfId="35669"/>
    <cellStyle name="Обычный 3 16 46 4 2 4" xfId="35670"/>
    <cellStyle name="Обычный 3 16 46 4 3" xfId="35671"/>
    <cellStyle name="Обычный 3 16 46 4 3 2" xfId="35672"/>
    <cellStyle name="Обычный 3 16 46 4 3 2 2" xfId="35673"/>
    <cellStyle name="Обычный 3 16 46 4 3 3" xfId="35674"/>
    <cellStyle name="Обычный 3 16 46 4 4" xfId="35675"/>
    <cellStyle name="Обычный 3 16 46 4 4 2" xfId="35676"/>
    <cellStyle name="Обычный 3 16 46 4 5" xfId="35677"/>
    <cellStyle name="Обычный 3 16 46 5" xfId="35678"/>
    <cellStyle name="Обычный 3 16 46 5 2" xfId="35679"/>
    <cellStyle name="Обычный 3 16 46 5 2 2" xfId="35680"/>
    <cellStyle name="Обычный 3 16 46 5 2 2 2" xfId="35681"/>
    <cellStyle name="Обычный 3 16 46 5 2 3" xfId="35682"/>
    <cellStyle name="Обычный 3 16 46 5 3" xfId="35683"/>
    <cellStyle name="Обычный 3 16 46 5 3 2" xfId="35684"/>
    <cellStyle name="Обычный 3 16 46 5 4" xfId="35685"/>
    <cellStyle name="Обычный 3 16 46 6" xfId="35686"/>
    <cellStyle name="Обычный 3 16 46 6 2" xfId="35687"/>
    <cellStyle name="Обычный 3 16 46 6 2 2" xfId="35688"/>
    <cellStyle name="Обычный 3 16 46 6 3" xfId="35689"/>
    <cellStyle name="Обычный 3 16 46 7" xfId="35690"/>
    <cellStyle name="Обычный 3 16 46 7 2" xfId="35691"/>
    <cellStyle name="Обычный 3 16 46 8" xfId="35692"/>
    <cellStyle name="Обычный 3 16 47" xfId="35693"/>
    <cellStyle name="Обычный 3 16 47 2" xfId="35694"/>
    <cellStyle name="Обычный 3 16 47 2 2" xfId="35695"/>
    <cellStyle name="Обычный 3 16 47 2 2 2" xfId="35696"/>
    <cellStyle name="Обычный 3 16 47 2 2 2 2" xfId="35697"/>
    <cellStyle name="Обычный 3 16 47 2 2 2 2 2" xfId="35698"/>
    <cellStyle name="Обычный 3 16 47 2 2 2 2 2 2" xfId="35699"/>
    <cellStyle name="Обычный 3 16 47 2 2 2 2 3" xfId="35700"/>
    <cellStyle name="Обычный 3 16 47 2 2 2 3" xfId="35701"/>
    <cellStyle name="Обычный 3 16 47 2 2 2 3 2" xfId="35702"/>
    <cellStyle name="Обычный 3 16 47 2 2 2 4" xfId="35703"/>
    <cellStyle name="Обычный 3 16 47 2 2 3" xfId="35704"/>
    <cellStyle name="Обычный 3 16 47 2 2 3 2" xfId="35705"/>
    <cellStyle name="Обычный 3 16 47 2 2 3 2 2" xfId="35706"/>
    <cellStyle name="Обычный 3 16 47 2 2 3 3" xfId="35707"/>
    <cellStyle name="Обычный 3 16 47 2 2 4" xfId="35708"/>
    <cellStyle name="Обычный 3 16 47 2 2 4 2" xfId="35709"/>
    <cellStyle name="Обычный 3 16 47 2 2 5" xfId="35710"/>
    <cellStyle name="Обычный 3 16 47 2 3" xfId="35711"/>
    <cellStyle name="Обычный 3 16 47 2 3 2" xfId="35712"/>
    <cellStyle name="Обычный 3 16 47 2 3 2 2" xfId="35713"/>
    <cellStyle name="Обычный 3 16 47 2 3 2 2 2" xfId="35714"/>
    <cellStyle name="Обычный 3 16 47 2 3 2 2 2 2" xfId="35715"/>
    <cellStyle name="Обычный 3 16 47 2 3 2 2 3" xfId="35716"/>
    <cellStyle name="Обычный 3 16 47 2 3 2 3" xfId="35717"/>
    <cellStyle name="Обычный 3 16 47 2 3 2 3 2" xfId="35718"/>
    <cellStyle name="Обычный 3 16 47 2 3 2 4" xfId="35719"/>
    <cellStyle name="Обычный 3 16 47 2 3 3" xfId="35720"/>
    <cellStyle name="Обычный 3 16 47 2 3 3 2" xfId="35721"/>
    <cellStyle name="Обычный 3 16 47 2 3 3 2 2" xfId="35722"/>
    <cellStyle name="Обычный 3 16 47 2 3 3 3" xfId="35723"/>
    <cellStyle name="Обычный 3 16 47 2 3 4" xfId="35724"/>
    <cellStyle name="Обычный 3 16 47 2 3 4 2" xfId="35725"/>
    <cellStyle name="Обычный 3 16 47 2 3 5" xfId="35726"/>
    <cellStyle name="Обычный 3 16 47 2 4" xfId="35727"/>
    <cellStyle name="Обычный 3 16 47 2 4 2" xfId="35728"/>
    <cellStyle name="Обычный 3 16 47 2 4 2 2" xfId="35729"/>
    <cellStyle name="Обычный 3 16 47 2 4 2 2 2" xfId="35730"/>
    <cellStyle name="Обычный 3 16 47 2 4 2 3" xfId="35731"/>
    <cellStyle name="Обычный 3 16 47 2 4 3" xfId="35732"/>
    <cellStyle name="Обычный 3 16 47 2 4 3 2" xfId="35733"/>
    <cellStyle name="Обычный 3 16 47 2 4 4" xfId="35734"/>
    <cellStyle name="Обычный 3 16 47 2 5" xfId="35735"/>
    <cellStyle name="Обычный 3 16 47 2 5 2" xfId="35736"/>
    <cellStyle name="Обычный 3 16 47 2 5 2 2" xfId="35737"/>
    <cellStyle name="Обычный 3 16 47 2 5 3" xfId="35738"/>
    <cellStyle name="Обычный 3 16 47 2 6" xfId="35739"/>
    <cellStyle name="Обычный 3 16 47 2 6 2" xfId="35740"/>
    <cellStyle name="Обычный 3 16 47 2 7" xfId="35741"/>
    <cellStyle name="Обычный 3 16 47 3" xfId="35742"/>
    <cellStyle name="Обычный 3 16 47 3 2" xfId="35743"/>
    <cellStyle name="Обычный 3 16 47 3 2 2" xfId="35744"/>
    <cellStyle name="Обычный 3 16 47 3 2 2 2" xfId="35745"/>
    <cellStyle name="Обычный 3 16 47 3 2 2 2 2" xfId="35746"/>
    <cellStyle name="Обычный 3 16 47 3 2 2 3" xfId="35747"/>
    <cellStyle name="Обычный 3 16 47 3 2 3" xfId="35748"/>
    <cellStyle name="Обычный 3 16 47 3 2 3 2" xfId="35749"/>
    <cellStyle name="Обычный 3 16 47 3 2 4" xfId="35750"/>
    <cellStyle name="Обычный 3 16 47 3 3" xfId="35751"/>
    <cellStyle name="Обычный 3 16 47 3 3 2" xfId="35752"/>
    <cellStyle name="Обычный 3 16 47 3 3 2 2" xfId="35753"/>
    <cellStyle name="Обычный 3 16 47 3 3 3" xfId="35754"/>
    <cellStyle name="Обычный 3 16 47 3 4" xfId="35755"/>
    <cellStyle name="Обычный 3 16 47 3 4 2" xfId="35756"/>
    <cellStyle name="Обычный 3 16 47 3 5" xfId="35757"/>
    <cellStyle name="Обычный 3 16 47 4" xfId="35758"/>
    <cellStyle name="Обычный 3 16 47 4 2" xfId="35759"/>
    <cellStyle name="Обычный 3 16 47 4 2 2" xfId="35760"/>
    <cellStyle name="Обычный 3 16 47 4 2 2 2" xfId="35761"/>
    <cellStyle name="Обычный 3 16 47 4 2 2 2 2" xfId="35762"/>
    <cellStyle name="Обычный 3 16 47 4 2 2 3" xfId="35763"/>
    <cellStyle name="Обычный 3 16 47 4 2 3" xfId="35764"/>
    <cellStyle name="Обычный 3 16 47 4 2 3 2" xfId="35765"/>
    <cellStyle name="Обычный 3 16 47 4 2 4" xfId="35766"/>
    <cellStyle name="Обычный 3 16 47 4 3" xfId="35767"/>
    <cellStyle name="Обычный 3 16 47 4 3 2" xfId="35768"/>
    <cellStyle name="Обычный 3 16 47 4 3 2 2" xfId="35769"/>
    <cellStyle name="Обычный 3 16 47 4 3 3" xfId="35770"/>
    <cellStyle name="Обычный 3 16 47 4 4" xfId="35771"/>
    <cellStyle name="Обычный 3 16 47 4 4 2" xfId="35772"/>
    <cellStyle name="Обычный 3 16 47 4 5" xfId="35773"/>
    <cellStyle name="Обычный 3 16 47 5" xfId="35774"/>
    <cellStyle name="Обычный 3 16 47 5 2" xfId="35775"/>
    <cellStyle name="Обычный 3 16 47 5 2 2" xfId="35776"/>
    <cellStyle name="Обычный 3 16 47 5 2 2 2" xfId="35777"/>
    <cellStyle name="Обычный 3 16 47 5 2 3" xfId="35778"/>
    <cellStyle name="Обычный 3 16 47 5 3" xfId="35779"/>
    <cellStyle name="Обычный 3 16 47 5 3 2" xfId="35780"/>
    <cellStyle name="Обычный 3 16 47 5 4" xfId="35781"/>
    <cellStyle name="Обычный 3 16 47 6" xfId="35782"/>
    <cellStyle name="Обычный 3 16 47 6 2" xfId="35783"/>
    <cellStyle name="Обычный 3 16 47 6 2 2" xfId="35784"/>
    <cellStyle name="Обычный 3 16 47 6 3" xfId="35785"/>
    <cellStyle name="Обычный 3 16 47 7" xfId="35786"/>
    <cellStyle name="Обычный 3 16 47 7 2" xfId="35787"/>
    <cellStyle name="Обычный 3 16 47 8" xfId="35788"/>
    <cellStyle name="Обычный 3 16 48" xfId="35789"/>
    <cellStyle name="Обычный 3 16 48 2" xfId="35790"/>
    <cellStyle name="Обычный 3 16 48 2 2" xfId="35791"/>
    <cellStyle name="Обычный 3 16 48 2 2 2" xfId="35792"/>
    <cellStyle name="Обычный 3 16 48 2 2 2 2" xfId="35793"/>
    <cellStyle name="Обычный 3 16 48 2 2 2 2 2" xfId="35794"/>
    <cellStyle name="Обычный 3 16 48 2 2 2 3" xfId="35795"/>
    <cellStyle name="Обычный 3 16 48 2 2 3" xfId="35796"/>
    <cellStyle name="Обычный 3 16 48 2 2 3 2" xfId="35797"/>
    <cellStyle name="Обычный 3 16 48 2 2 4" xfId="35798"/>
    <cellStyle name="Обычный 3 16 48 2 3" xfId="35799"/>
    <cellStyle name="Обычный 3 16 48 2 3 2" xfId="35800"/>
    <cellStyle name="Обычный 3 16 48 2 3 2 2" xfId="35801"/>
    <cellStyle name="Обычный 3 16 48 2 3 3" xfId="35802"/>
    <cellStyle name="Обычный 3 16 48 2 4" xfId="35803"/>
    <cellStyle name="Обычный 3 16 48 2 4 2" xfId="35804"/>
    <cellStyle name="Обычный 3 16 48 2 5" xfId="35805"/>
    <cellStyle name="Обычный 3 16 48 3" xfId="35806"/>
    <cellStyle name="Обычный 3 16 48 3 2" xfId="35807"/>
    <cellStyle name="Обычный 3 16 48 3 2 2" xfId="35808"/>
    <cellStyle name="Обычный 3 16 48 3 2 2 2" xfId="35809"/>
    <cellStyle name="Обычный 3 16 48 3 2 2 2 2" xfId="35810"/>
    <cellStyle name="Обычный 3 16 48 3 2 2 3" xfId="35811"/>
    <cellStyle name="Обычный 3 16 48 3 2 3" xfId="35812"/>
    <cellStyle name="Обычный 3 16 48 3 2 3 2" xfId="35813"/>
    <cellStyle name="Обычный 3 16 48 3 2 4" xfId="35814"/>
    <cellStyle name="Обычный 3 16 48 3 3" xfId="35815"/>
    <cellStyle name="Обычный 3 16 48 3 3 2" xfId="35816"/>
    <cellStyle name="Обычный 3 16 48 3 3 2 2" xfId="35817"/>
    <cellStyle name="Обычный 3 16 48 3 3 3" xfId="35818"/>
    <cellStyle name="Обычный 3 16 48 3 4" xfId="35819"/>
    <cellStyle name="Обычный 3 16 48 3 4 2" xfId="35820"/>
    <cellStyle name="Обычный 3 16 48 3 5" xfId="35821"/>
    <cellStyle name="Обычный 3 16 48 4" xfId="35822"/>
    <cellStyle name="Обычный 3 16 48 4 2" xfId="35823"/>
    <cellStyle name="Обычный 3 16 48 4 2 2" xfId="35824"/>
    <cellStyle name="Обычный 3 16 48 4 2 2 2" xfId="35825"/>
    <cellStyle name="Обычный 3 16 48 4 2 3" xfId="35826"/>
    <cellStyle name="Обычный 3 16 48 4 3" xfId="35827"/>
    <cellStyle name="Обычный 3 16 48 4 3 2" xfId="35828"/>
    <cellStyle name="Обычный 3 16 48 4 4" xfId="35829"/>
    <cellStyle name="Обычный 3 16 48 5" xfId="35830"/>
    <cellStyle name="Обычный 3 16 48 5 2" xfId="35831"/>
    <cellStyle name="Обычный 3 16 48 5 2 2" xfId="35832"/>
    <cellStyle name="Обычный 3 16 48 5 3" xfId="35833"/>
    <cellStyle name="Обычный 3 16 48 6" xfId="35834"/>
    <cellStyle name="Обычный 3 16 48 6 2" xfId="35835"/>
    <cellStyle name="Обычный 3 16 48 7" xfId="35836"/>
    <cellStyle name="Обычный 3 16 49" xfId="35837"/>
    <cellStyle name="Обычный 3 16 49 2" xfId="35838"/>
    <cellStyle name="Обычный 3 16 49 2 2" xfId="35839"/>
    <cellStyle name="Обычный 3 16 49 2 2 2" xfId="35840"/>
    <cellStyle name="Обычный 3 16 49 2 2 2 2" xfId="35841"/>
    <cellStyle name="Обычный 3 16 49 2 2 3" xfId="35842"/>
    <cellStyle name="Обычный 3 16 49 2 3" xfId="35843"/>
    <cellStyle name="Обычный 3 16 49 2 3 2" xfId="35844"/>
    <cellStyle name="Обычный 3 16 49 2 4" xfId="35845"/>
    <cellStyle name="Обычный 3 16 49 3" xfId="35846"/>
    <cellStyle name="Обычный 3 16 49 3 2" xfId="35847"/>
    <cellStyle name="Обычный 3 16 49 3 2 2" xfId="35848"/>
    <cellStyle name="Обычный 3 16 49 3 3" xfId="35849"/>
    <cellStyle name="Обычный 3 16 49 4" xfId="35850"/>
    <cellStyle name="Обычный 3 16 49 4 2" xfId="35851"/>
    <cellStyle name="Обычный 3 16 49 5" xfId="35852"/>
    <cellStyle name="Обычный 3 16 5" xfId="35853"/>
    <cellStyle name="Обычный 3 16 5 2" xfId="35854"/>
    <cellStyle name="Обычный 3 16 5 2 2" xfId="35855"/>
    <cellStyle name="Обычный 3 16 5 2 2 2" xfId="35856"/>
    <cellStyle name="Обычный 3 16 5 2 2 2 2" xfId="35857"/>
    <cellStyle name="Обычный 3 16 5 2 2 2 2 2" xfId="35858"/>
    <cellStyle name="Обычный 3 16 5 2 2 2 2 2 2" xfId="35859"/>
    <cellStyle name="Обычный 3 16 5 2 2 2 2 3" xfId="35860"/>
    <cellStyle name="Обычный 3 16 5 2 2 2 3" xfId="35861"/>
    <cellStyle name="Обычный 3 16 5 2 2 2 3 2" xfId="35862"/>
    <cellStyle name="Обычный 3 16 5 2 2 2 4" xfId="35863"/>
    <cellStyle name="Обычный 3 16 5 2 2 3" xfId="35864"/>
    <cellStyle name="Обычный 3 16 5 2 2 3 2" xfId="35865"/>
    <cellStyle name="Обычный 3 16 5 2 2 3 2 2" xfId="35866"/>
    <cellStyle name="Обычный 3 16 5 2 2 3 3" xfId="35867"/>
    <cellStyle name="Обычный 3 16 5 2 2 4" xfId="35868"/>
    <cellStyle name="Обычный 3 16 5 2 2 4 2" xfId="35869"/>
    <cellStyle name="Обычный 3 16 5 2 2 5" xfId="35870"/>
    <cellStyle name="Обычный 3 16 5 2 3" xfId="35871"/>
    <cellStyle name="Обычный 3 16 5 2 3 2" xfId="35872"/>
    <cellStyle name="Обычный 3 16 5 2 3 2 2" xfId="35873"/>
    <cellStyle name="Обычный 3 16 5 2 3 2 2 2" xfId="35874"/>
    <cellStyle name="Обычный 3 16 5 2 3 2 2 2 2" xfId="35875"/>
    <cellStyle name="Обычный 3 16 5 2 3 2 2 3" xfId="35876"/>
    <cellStyle name="Обычный 3 16 5 2 3 2 3" xfId="35877"/>
    <cellStyle name="Обычный 3 16 5 2 3 2 3 2" xfId="35878"/>
    <cellStyle name="Обычный 3 16 5 2 3 2 4" xfId="35879"/>
    <cellStyle name="Обычный 3 16 5 2 3 3" xfId="35880"/>
    <cellStyle name="Обычный 3 16 5 2 3 3 2" xfId="35881"/>
    <cellStyle name="Обычный 3 16 5 2 3 3 2 2" xfId="35882"/>
    <cellStyle name="Обычный 3 16 5 2 3 3 3" xfId="35883"/>
    <cellStyle name="Обычный 3 16 5 2 3 4" xfId="35884"/>
    <cellStyle name="Обычный 3 16 5 2 3 4 2" xfId="35885"/>
    <cellStyle name="Обычный 3 16 5 2 3 5" xfId="35886"/>
    <cellStyle name="Обычный 3 16 5 2 4" xfId="35887"/>
    <cellStyle name="Обычный 3 16 5 2 4 2" xfId="35888"/>
    <cellStyle name="Обычный 3 16 5 2 4 2 2" xfId="35889"/>
    <cellStyle name="Обычный 3 16 5 2 4 2 2 2" xfId="35890"/>
    <cellStyle name="Обычный 3 16 5 2 4 2 3" xfId="35891"/>
    <cellStyle name="Обычный 3 16 5 2 4 3" xfId="35892"/>
    <cellStyle name="Обычный 3 16 5 2 4 3 2" xfId="35893"/>
    <cellStyle name="Обычный 3 16 5 2 4 4" xfId="35894"/>
    <cellStyle name="Обычный 3 16 5 2 5" xfId="35895"/>
    <cellStyle name="Обычный 3 16 5 2 5 2" xfId="35896"/>
    <cellStyle name="Обычный 3 16 5 2 5 2 2" xfId="35897"/>
    <cellStyle name="Обычный 3 16 5 2 5 3" xfId="35898"/>
    <cellStyle name="Обычный 3 16 5 2 6" xfId="35899"/>
    <cellStyle name="Обычный 3 16 5 2 6 2" xfId="35900"/>
    <cellStyle name="Обычный 3 16 5 2 7" xfId="35901"/>
    <cellStyle name="Обычный 3 16 5 3" xfId="35902"/>
    <cellStyle name="Обычный 3 16 5 3 2" xfId="35903"/>
    <cellStyle name="Обычный 3 16 5 3 2 2" xfId="35904"/>
    <cellStyle name="Обычный 3 16 5 3 2 2 2" xfId="35905"/>
    <cellStyle name="Обычный 3 16 5 3 2 2 2 2" xfId="35906"/>
    <cellStyle name="Обычный 3 16 5 3 2 2 3" xfId="35907"/>
    <cellStyle name="Обычный 3 16 5 3 2 3" xfId="35908"/>
    <cellStyle name="Обычный 3 16 5 3 2 3 2" xfId="35909"/>
    <cellStyle name="Обычный 3 16 5 3 2 4" xfId="35910"/>
    <cellStyle name="Обычный 3 16 5 3 3" xfId="35911"/>
    <cellStyle name="Обычный 3 16 5 3 3 2" xfId="35912"/>
    <cellStyle name="Обычный 3 16 5 3 3 2 2" xfId="35913"/>
    <cellStyle name="Обычный 3 16 5 3 3 3" xfId="35914"/>
    <cellStyle name="Обычный 3 16 5 3 4" xfId="35915"/>
    <cellStyle name="Обычный 3 16 5 3 4 2" xfId="35916"/>
    <cellStyle name="Обычный 3 16 5 3 5" xfId="35917"/>
    <cellStyle name="Обычный 3 16 5 4" xfId="35918"/>
    <cellStyle name="Обычный 3 16 5 4 2" xfId="35919"/>
    <cellStyle name="Обычный 3 16 5 4 2 2" xfId="35920"/>
    <cellStyle name="Обычный 3 16 5 4 2 2 2" xfId="35921"/>
    <cellStyle name="Обычный 3 16 5 4 2 2 2 2" xfId="35922"/>
    <cellStyle name="Обычный 3 16 5 4 2 2 3" xfId="35923"/>
    <cellStyle name="Обычный 3 16 5 4 2 3" xfId="35924"/>
    <cellStyle name="Обычный 3 16 5 4 2 3 2" xfId="35925"/>
    <cellStyle name="Обычный 3 16 5 4 2 4" xfId="35926"/>
    <cellStyle name="Обычный 3 16 5 4 3" xfId="35927"/>
    <cellStyle name="Обычный 3 16 5 4 3 2" xfId="35928"/>
    <cellStyle name="Обычный 3 16 5 4 3 2 2" xfId="35929"/>
    <cellStyle name="Обычный 3 16 5 4 3 3" xfId="35930"/>
    <cellStyle name="Обычный 3 16 5 4 4" xfId="35931"/>
    <cellStyle name="Обычный 3 16 5 4 4 2" xfId="35932"/>
    <cellStyle name="Обычный 3 16 5 4 5" xfId="35933"/>
    <cellStyle name="Обычный 3 16 5 5" xfId="35934"/>
    <cellStyle name="Обычный 3 16 5 5 2" xfId="35935"/>
    <cellStyle name="Обычный 3 16 5 5 2 2" xfId="35936"/>
    <cellStyle name="Обычный 3 16 5 5 2 2 2" xfId="35937"/>
    <cellStyle name="Обычный 3 16 5 5 2 3" xfId="35938"/>
    <cellStyle name="Обычный 3 16 5 5 3" xfId="35939"/>
    <cellStyle name="Обычный 3 16 5 5 3 2" xfId="35940"/>
    <cellStyle name="Обычный 3 16 5 5 4" xfId="35941"/>
    <cellStyle name="Обычный 3 16 5 6" xfId="35942"/>
    <cellStyle name="Обычный 3 16 5 6 2" xfId="35943"/>
    <cellStyle name="Обычный 3 16 5 6 2 2" xfId="35944"/>
    <cellStyle name="Обычный 3 16 5 6 3" xfId="35945"/>
    <cellStyle name="Обычный 3 16 5 7" xfId="35946"/>
    <cellStyle name="Обычный 3 16 5 7 2" xfId="35947"/>
    <cellStyle name="Обычный 3 16 5 8" xfId="35948"/>
    <cellStyle name="Обычный 3 16 50" xfId="35949"/>
    <cellStyle name="Обычный 3 16 50 2" xfId="35950"/>
    <cellStyle name="Обычный 3 16 50 2 2" xfId="35951"/>
    <cellStyle name="Обычный 3 16 50 2 2 2" xfId="35952"/>
    <cellStyle name="Обычный 3 16 50 2 2 2 2" xfId="35953"/>
    <cellStyle name="Обычный 3 16 50 2 2 3" xfId="35954"/>
    <cellStyle name="Обычный 3 16 50 2 3" xfId="35955"/>
    <cellStyle name="Обычный 3 16 50 2 3 2" xfId="35956"/>
    <cellStyle name="Обычный 3 16 50 2 4" xfId="35957"/>
    <cellStyle name="Обычный 3 16 50 3" xfId="35958"/>
    <cellStyle name="Обычный 3 16 50 3 2" xfId="35959"/>
    <cellStyle name="Обычный 3 16 50 3 2 2" xfId="35960"/>
    <cellStyle name="Обычный 3 16 50 3 3" xfId="35961"/>
    <cellStyle name="Обычный 3 16 50 4" xfId="35962"/>
    <cellStyle name="Обычный 3 16 50 4 2" xfId="35963"/>
    <cellStyle name="Обычный 3 16 50 5" xfId="35964"/>
    <cellStyle name="Обычный 3 16 51" xfId="35965"/>
    <cellStyle name="Обычный 3 16 51 2" xfId="35966"/>
    <cellStyle name="Обычный 3 16 51 2 2" xfId="35967"/>
    <cellStyle name="Обычный 3 16 51 2 2 2" xfId="35968"/>
    <cellStyle name="Обычный 3 16 51 2 3" xfId="35969"/>
    <cellStyle name="Обычный 3 16 51 3" xfId="35970"/>
    <cellStyle name="Обычный 3 16 51 3 2" xfId="35971"/>
    <cellStyle name="Обычный 3 16 51 4" xfId="35972"/>
    <cellStyle name="Обычный 3 16 52" xfId="35973"/>
    <cellStyle name="Обычный 3 16 52 2" xfId="35974"/>
    <cellStyle name="Обычный 3 16 52 2 2" xfId="35975"/>
    <cellStyle name="Обычный 3 16 52 3" xfId="35976"/>
    <cellStyle name="Обычный 3 16 53" xfId="35977"/>
    <cellStyle name="Обычный 3 16 53 2" xfId="35978"/>
    <cellStyle name="Обычный 3 16 54" xfId="35979"/>
    <cellStyle name="Обычный 3 16 6" xfId="35980"/>
    <cellStyle name="Обычный 3 16 6 2" xfId="35981"/>
    <cellStyle name="Обычный 3 16 6 2 2" xfId="35982"/>
    <cellStyle name="Обычный 3 16 6 2 2 2" xfId="35983"/>
    <cellStyle name="Обычный 3 16 6 2 2 2 2" xfId="35984"/>
    <cellStyle name="Обычный 3 16 6 2 2 2 2 2" xfId="35985"/>
    <cellStyle name="Обычный 3 16 6 2 2 2 2 2 2" xfId="35986"/>
    <cellStyle name="Обычный 3 16 6 2 2 2 2 3" xfId="35987"/>
    <cellStyle name="Обычный 3 16 6 2 2 2 3" xfId="35988"/>
    <cellStyle name="Обычный 3 16 6 2 2 2 3 2" xfId="35989"/>
    <cellStyle name="Обычный 3 16 6 2 2 2 4" xfId="35990"/>
    <cellStyle name="Обычный 3 16 6 2 2 3" xfId="35991"/>
    <cellStyle name="Обычный 3 16 6 2 2 3 2" xfId="35992"/>
    <cellStyle name="Обычный 3 16 6 2 2 3 2 2" xfId="35993"/>
    <cellStyle name="Обычный 3 16 6 2 2 3 3" xfId="35994"/>
    <cellStyle name="Обычный 3 16 6 2 2 4" xfId="35995"/>
    <cellStyle name="Обычный 3 16 6 2 2 4 2" xfId="35996"/>
    <cellStyle name="Обычный 3 16 6 2 2 5" xfId="35997"/>
    <cellStyle name="Обычный 3 16 6 2 3" xfId="35998"/>
    <cellStyle name="Обычный 3 16 6 2 3 2" xfId="35999"/>
    <cellStyle name="Обычный 3 16 6 2 3 2 2" xfId="36000"/>
    <cellStyle name="Обычный 3 16 6 2 3 2 2 2" xfId="36001"/>
    <cellStyle name="Обычный 3 16 6 2 3 2 2 2 2" xfId="36002"/>
    <cellStyle name="Обычный 3 16 6 2 3 2 2 3" xfId="36003"/>
    <cellStyle name="Обычный 3 16 6 2 3 2 3" xfId="36004"/>
    <cellStyle name="Обычный 3 16 6 2 3 2 3 2" xfId="36005"/>
    <cellStyle name="Обычный 3 16 6 2 3 2 4" xfId="36006"/>
    <cellStyle name="Обычный 3 16 6 2 3 3" xfId="36007"/>
    <cellStyle name="Обычный 3 16 6 2 3 3 2" xfId="36008"/>
    <cellStyle name="Обычный 3 16 6 2 3 3 2 2" xfId="36009"/>
    <cellStyle name="Обычный 3 16 6 2 3 3 3" xfId="36010"/>
    <cellStyle name="Обычный 3 16 6 2 3 4" xfId="36011"/>
    <cellStyle name="Обычный 3 16 6 2 3 4 2" xfId="36012"/>
    <cellStyle name="Обычный 3 16 6 2 3 5" xfId="36013"/>
    <cellStyle name="Обычный 3 16 6 2 4" xfId="36014"/>
    <cellStyle name="Обычный 3 16 6 2 4 2" xfId="36015"/>
    <cellStyle name="Обычный 3 16 6 2 4 2 2" xfId="36016"/>
    <cellStyle name="Обычный 3 16 6 2 4 2 2 2" xfId="36017"/>
    <cellStyle name="Обычный 3 16 6 2 4 2 3" xfId="36018"/>
    <cellStyle name="Обычный 3 16 6 2 4 3" xfId="36019"/>
    <cellStyle name="Обычный 3 16 6 2 4 3 2" xfId="36020"/>
    <cellStyle name="Обычный 3 16 6 2 4 4" xfId="36021"/>
    <cellStyle name="Обычный 3 16 6 2 5" xfId="36022"/>
    <cellStyle name="Обычный 3 16 6 2 5 2" xfId="36023"/>
    <cellStyle name="Обычный 3 16 6 2 5 2 2" xfId="36024"/>
    <cellStyle name="Обычный 3 16 6 2 5 3" xfId="36025"/>
    <cellStyle name="Обычный 3 16 6 2 6" xfId="36026"/>
    <cellStyle name="Обычный 3 16 6 2 6 2" xfId="36027"/>
    <cellStyle name="Обычный 3 16 6 2 7" xfId="36028"/>
    <cellStyle name="Обычный 3 16 6 3" xfId="36029"/>
    <cellStyle name="Обычный 3 16 6 3 2" xfId="36030"/>
    <cellStyle name="Обычный 3 16 6 3 2 2" xfId="36031"/>
    <cellStyle name="Обычный 3 16 6 3 2 2 2" xfId="36032"/>
    <cellStyle name="Обычный 3 16 6 3 2 2 2 2" xfId="36033"/>
    <cellStyle name="Обычный 3 16 6 3 2 2 3" xfId="36034"/>
    <cellStyle name="Обычный 3 16 6 3 2 3" xfId="36035"/>
    <cellStyle name="Обычный 3 16 6 3 2 3 2" xfId="36036"/>
    <cellStyle name="Обычный 3 16 6 3 2 4" xfId="36037"/>
    <cellStyle name="Обычный 3 16 6 3 3" xfId="36038"/>
    <cellStyle name="Обычный 3 16 6 3 3 2" xfId="36039"/>
    <cellStyle name="Обычный 3 16 6 3 3 2 2" xfId="36040"/>
    <cellStyle name="Обычный 3 16 6 3 3 3" xfId="36041"/>
    <cellStyle name="Обычный 3 16 6 3 4" xfId="36042"/>
    <cellStyle name="Обычный 3 16 6 3 4 2" xfId="36043"/>
    <cellStyle name="Обычный 3 16 6 3 5" xfId="36044"/>
    <cellStyle name="Обычный 3 16 6 4" xfId="36045"/>
    <cellStyle name="Обычный 3 16 6 4 2" xfId="36046"/>
    <cellStyle name="Обычный 3 16 6 4 2 2" xfId="36047"/>
    <cellStyle name="Обычный 3 16 6 4 2 2 2" xfId="36048"/>
    <cellStyle name="Обычный 3 16 6 4 2 2 2 2" xfId="36049"/>
    <cellStyle name="Обычный 3 16 6 4 2 2 3" xfId="36050"/>
    <cellStyle name="Обычный 3 16 6 4 2 3" xfId="36051"/>
    <cellStyle name="Обычный 3 16 6 4 2 3 2" xfId="36052"/>
    <cellStyle name="Обычный 3 16 6 4 2 4" xfId="36053"/>
    <cellStyle name="Обычный 3 16 6 4 3" xfId="36054"/>
    <cellStyle name="Обычный 3 16 6 4 3 2" xfId="36055"/>
    <cellStyle name="Обычный 3 16 6 4 3 2 2" xfId="36056"/>
    <cellStyle name="Обычный 3 16 6 4 3 3" xfId="36057"/>
    <cellStyle name="Обычный 3 16 6 4 4" xfId="36058"/>
    <cellStyle name="Обычный 3 16 6 4 4 2" xfId="36059"/>
    <cellStyle name="Обычный 3 16 6 4 5" xfId="36060"/>
    <cellStyle name="Обычный 3 16 6 5" xfId="36061"/>
    <cellStyle name="Обычный 3 16 6 5 2" xfId="36062"/>
    <cellStyle name="Обычный 3 16 6 5 2 2" xfId="36063"/>
    <cellStyle name="Обычный 3 16 6 5 2 2 2" xfId="36064"/>
    <cellStyle name="Обычный 3 16 6 5 2 3" xfId="36065"/>
    <cellStyle name="Обычный 3 16 6 5 3" xfId="36066"/>
    <cellStyle name="Обычный 3 16 6 5 3 2" xfId="36067"/>
    <cellStyle name="Обычный 3 16 6 5 4" xfId="36068"/>
    <cellStyle name="Обычный 3 16 6 6" xfId="36069"/>
    <cellStyle name="Обычный 3 16 6 6 2" xfId="36070"/>
    <cellStyle name="Обычный 3 16 6 6 2 2" xfId="36071"/>
    <cellStyle name="Обычный 3 16 6 6 3" xfId="36072"/>
    <cellStyle name="Обычный 3 16 6 7" xfId="36073"/>
    <cellStyle name="Обычный 3 16 6 7 2" xfId="36074"/>
    <cellStyle name="Обычный 3 16 6 8" xfId="36075"/>
    <cellStyle name="Обычный 3 16 7" xfId="36076"/>
    <cellStyle name="Обычный 3 16 7 2" xfId="36077"/>
    <cellStyle name="Обычный 3 16 7 2 2" xfId="36078"/>
    <cellStyle name="Обычный 3 16 7 2 2 2" xfId="36079"/>
    <cellStyle name="Обычный 3 16 7 2 2 2 2" xfId="36080"/>
    <cellStyle name="Обычный 3 16 7 2 2 2 2 2" xfId="36081"/>
    <cellStyle name="Обычный 3 16 7 2 2 2 2 2 2" xfId="36082"/>
    <cellStyle name="Обычный 3 16 7 2 2 2 2 3" xfId="36083"/>
    <cellStyle name="Обычный 3 16 7 2 2 2 3" xfId="36084"/>
    <cellStyle name="Обычный 3 16 7 2 2 2 3 2" xfId="36085"/>
    <cellStyle name="Обычный 3 16 7 2 2 2 4" xfId="36086"/>
    <cellStyle name="Обычный 3 16 7 2 2 3" xfId="36087"/>
    <cellStyle name="Обычный 3 16 7 2 2 3 2" xfId="36088"/>
    <cellStyle name="Обычный 3 16 7 2 2 3 2 2" xfId="36089"/>
    <cellStyle name="Обычный 3 16 7 2 2 3 3" xfId="36090"/>
    <cellStyle name="Обычный 3 16 7 2 2 4" xfId="36091"/>
    <cellStyle name="Обычный 3 16 7 2 2 4 2" xfId="36092"/>
    <cellStyle name="Обычный 3 16 7 2 2 5" xfId="36093"/>
    <cellStyle name="Обычный 3 16 7 2 3" xfId="36094"/>
    <cellStyle name="Обычный 3 16 7 2 3 2" xfId="36095"/>
    <cellStyle name="Обычный 3 16 7 2 3 2 2" xfId="36096"/>
    <cellStyle name="Обычный 3 16 7 2 3 2 2 2" xfId="36097"/>
    <cellStyle name="Обычный 3 16 7 2 3 2 2 2 2" xfId="36098"/>
    <cellStyle name="Обычный 3 16 7 2 3 2 2 3" xfId="36099"/>
    <cellStyle name="Обычный 3 16 7 2 3 2 3" xfId="36100"/>
    <cellStyle name="Обычный 3 16 7 2 3 2 3 2" xfId="36101"/>
    <cellStyle name="Обычный 3 16 7 2 3 2 4" xfId="36102"/>
    <cellStyle name="Обычный 3 16 7 2 3 3" xfId="36103"/>
    <cellStyle name="Обычный 3 16 7 2 3 3 2" xfId="36104"/>
    <cellStyle name="Обычный 3 16 7 2 3 3 2 2" xfId="36105"/>
    <cellStyle name="Обычный 3 16 7 2 3 3 3" xfId="36106"/>
    <cellStyle name="Обычный 3 16 7 2 3 4" xfId="36107"/>
    <cellStyle name="Обычный 3 16 7 2 3 4 2" xfId="36108"/>
    <cellStyle name="Обычный 3 16 7 2 3 5" xfId="36109"/>
    <cellStyle name="Обычный 3 16 7 2 4" xfId="36110"/>
    <cellStyle name="Обычный 3 16 7 2 4 2" xfId="36111"/>
    <cellStyle name="Обычный 3 16 7 2 4 2 2" xfId="36112"/>
    <cellStyle name="Обычный 3 16 7 2 4 2 2 2" xfId="36113"/>
    <cellStyle name="Обычный 3 16 7 2 4 2 3" xfId="36114"/>
    <cellStyle name="Обычный 3 16 7 2 4 3" xfId="36115"/>
    <cellStyle name="Обычный 3 16 7 2 4 3 2" xfId="36116"/>
    <cellStyle name="Обычный 3 16 7 2 4 4" xfId="36117"/>
    <cellStyle name="Обычный 3 16 7 2 5" xfId="36118"/>
    <cellStyle name="Обычный 3 16 7 2 5 2" xfId="36119"/>
    <cellStyle name="Обычный 3 16 7 2 5 2 2" xfId="36120"/>
    <cellStyle name="Обычный 3 16 7 2 5 3" xfId="36121"/>
    <cellStyle name="Обычный 3 16 7 2 6" xfId="36122"/>
    <cellStyle name="Обычный 3 16 7 2 6 2" xfId="36123"/>
    <cellStyle name="Обычный 3 16 7 2 7" xfId="36124"/>
    <cellStyle name="Обычный 3 16 7 3" xfId="36125"/>
    <cellStyle name="Обычный 3 16 7 3 2" xfId="36126"/>
    <cellStyle name="Обычный 3 16 7 3 2 2" xfId="36127"/>
    <cellStyle name="Обычный 3 16 7 3 2 2 2" xfId="36128"/>
    <cellStyle name="Обычный 3 16 7 3 2 2 2 2" xfId="36129"/>
    <cellStyle name="Обычный 3 16 7 3 2 2 3" xfId="36130"/>
    <cellStyle name="Обычный 3 16 7 3 2 3" xfId="36131"/>
    <cellStyle name="Обычный 3 16 7 3 2 3 2" xfId="36132"/>
    <cellStyle name="Обычный 3 16 7 3 2 4" xfId="36133"/>
    <cellStyle name="Обычный 3 16 7 3 3" xfId="36134"/>
    <cellStyle name="Обычный 3 16 7 3 3 2" xfId="36135"/>
    <cellStyle name="Обычный 3 16 7 3 3 2 2" xfId="36136"/>
    <cellStyle name="Обычный 3 16 7 3 3 3" xfId="36137"/>
    <cellStyle name="Обычный 3 16 7 3 4" xfId="36138"/>
    <cellStyle name="Обычный 3 16 7 3 4 2" xfId="36139"/>
    <cellStyle name="Обычный 3 16 7 3 5" xfId="36140"/>
    <cellStyle name="Обычный 3 16 7 4" xfId="36141"/>
    <cellStyle name="Обычный 3 16 7 4 2" xfId="36142"/>
    <cellStyle name="Обычный 3 16 7 4 2 2" xfId="36143"/>
    <cellStyle name="Обычный 3 16 7 4 2 2 2" xfId="36144"/>
    <cellStyle name="Обычный 3 16 7 4 2 2 2 2" xfId="36145"/>
    <cellStyle name="Обычный 3 16 7 4 2 2 3" xfId="36146"/>
    <cellStyle name="Обычный 3 16 7 4 2 3" xfId="36147"/>
    <cellStyle name="Обычный 3 16 7 4 2 3 2" xfId="36148"/>
    <cellStyle name="Обычный 3 16 7 4 2 4" xfId="36149"/>
    <cellStyle name="Обычный 3 16 7 4 3" xfId="36150"/>
    <cellStyle name="Обычный 3 16 7 4 3 2" xfId="36151"/>
    <cellStyle name="Обычный 3 16 7 4 3 2 2" xfId="36152"/>
    <cellStyle name="Обычный 3 16 7 4 3 3" xfId="36153"/>
    <cellStyle name="Обычный 3 16 7 4 4" xfId="36154"/>
    <cellStyle name="Обычный 3 16 7 4 4 2" xfId="36155"/>
    <cellStyle name="Обычный 3 16 7 4 5" xfId="36156"/>
    <cellStyle name="Обычный 3 16 7 5" xfId="36157"/>
    <cellStyle name="Обычный 3 16 7 5 2" xfId="36158"/>
    <cellStyle name="Обычный 3 16 7 5 2 2" xfId="36159"/>
    <cellStyle name="Обычный 3 16 7 5 2 2 2" xfId="36160"/>
    <cellStyle name="Обычный 3 16 7 5 2 3" xfId="36161"/>
    <cellStyle name="Обычный 3 16 7 5 3" xfId="36162"/>
    <cellStyle name="Обычный 3 16 7 5 3 2" xfId="36163"/>
    <cellStyle name="Обычный 3 16 7 5 4" xfId="36164"/>
    <cellStyle name="Обычный 3 16 7 6" xfId="36165"/>
    <cellStyle name="Обычный 3 16 7 6 2" xfId="36166"/>
    <cellStyle name="Обычный 3 16 7 6 2 2" xfId="36167"/>
    <cellStyle name="Обычный 3 16 7 6 3" xfId="36168"/>
    <cellStyle name="Обычный 3 16 7 7" xfId="36169"/>
    <cellStyle name="Обычный 3 16 7 7 2" xfId="36170"/>
    <cellStyle name="Обычный 3 16 7 8" xfId="36171"/>
    <cellStyle name="Обычный 3 16 8" xfId="36172"/>
    <cellStyle name="Обычный 3 16 8 2" xfId="36173"/>
    <cellStyle name="Обычный 3 16 8 2 2" xfId="36174"/>
    <cellStyle name="Обычный 3 16 8 2 2 2" xfId="36175"/>
    <cellStyle name="Обычный 3 16 8 2 2 2 2" xfId="36176"/>
    <cellStyle name="Обычный 3 16 8 2 2 2 2 2" xfId="36177"/>
    <cellStyle name="Обычный 3 16 8 2 2 2 2 2 2" xfId="36178"/>
    <cellStyle name="Обычный 3 16 8 2 2 2 2 3" xfId="36179"/>
    <cellStyle name="Обычный 3 16 8 2 2 2 3" xfId="36180"/>
    <cellStyle name="Обычный 3 16 8 2 2 2 3 2" xfId="36181"/>
    <cellStyle name="Обычный 3 16 8 2 2 2 4" xfId="36182"/>
    <cellStyle name="Обычный 3 16 8 2 2 3" xfId="36183"/>
    <cellStyle name="Обычный 3 16 8 2 2 3 2" xfId="36184"/>
    <cellStyle name="Обычный 3 16 8 2 2 3 2 2" xfId="36185"/>
    <cellStyle name="Обычный 3 16 8 2 2 3 3" xfId="36186"/>
    <cellStyle name="Обычный 3 16 8 2 2 4" xfId="36187"/>
    <cellStyle name="Обычный 3 16 8 2 2 4 2" xfId="36188"/>
    <cellStyle name="Обычный 3 16 8 2 2 5" xfId="36189"/>
    <cellStyle name="Обычный 3 16 8 2 3" xfId="36190"/>
    <cellStyle name="Обычный 3 16 8 2 3 2" xfId="36191"/>
    <cellStyle name="Обычный 3 16 8 2 3 2 2" xfId="36192"/>
    <cellStyle name="Обычный 3 16 8 2 3 2 2 2" xfId="36193"/>
    <cellStyle name="Обычный 3 16 8 2 3 2 2 2 2" xfId="36194"/>
    <cellStyle name="Обычный 3 16 8 2 3 2 2 3" xfId="36195"/>
    <cellStyle name="Обычный 3 16 8 2 3 2 3" xfId="36196"/>
    <cellStyle name="Обычный 3 16 8 2 3 2 3 2" xfId="36197"/>
    <cellStyle name="Обычный 3 16 8 2 3 2 4" xfId="36198"/>
    <cellStyle name="Обычный 3 16 8 2 3 3" xfId="36199"/>
    <cellStyle name="Обычный 3 16 8 2 3 3 2" xfId="36200"/>
    <cellStyle name="Обычный 3 16 8 2 3 3 2 2" xfId="36201"/>
    <cellStyle name="Обычный 3 16 8 2 3 3 3" xfId="36202"/>
    <cellStyle name="Обычный 3 16 8 2 3 4" xfId="36203"/>
    <cellStyle name="Обычный 3 16 8 2 3 4 2" xfId="36204"/>
    <cellStyle name="Обычный 3 16 8 2 3 5" xfId="36205"/>
    <cellStyle name="Обычный 3 16 8 2 4" xfId="36206"/>
    <cellStyle name="Обычный 3 16 8 2 4 2" xfId="36207"/>
    <cellStyle name="Обычный 3 16 8 2 4 2 2" xfId="36208"/>
    <cellStyle name="Обычный 3 16 8 2 4 2 2 2" xfId="36209"/>
    <cellStyle name="Обычный 3 16 8 2 4 2 3" xfId="36210"/>
    <cellStyle name="Обычный 3 16 8 2 4 3" xfId="36211"/>
    <cellStyle name="Обычный 3 16 8 2 4 3 2" xfId="36212"/>
    <cellStyle name="Обычный 3 16 8 2 4 4" xfId="36213"/>
    <cellStyle name="Обычный 3 16 8 2 5" xfId="36214"/>
    <cellStyle name="Обычный 3 16 8 2 5 2" xfId="36215"/>
    <cellStyle name="Обычный 3 16 8 2 5 2 2" xfId="36216"/>
    <cellStyle name="Обычный 3 16 8 2 5 3" xfId="36217"/>
    <cellStyle name="Обычный 3 16 8 2 6" xfId="36218"/>
    <cellStyle name="Обычный 3 16 8 2 6 2" xfId="36219"/>
    <cellStyle name="Обычный 3 16 8 2 7" xfId="36220"/>
    <cellStyle name="Обычный 3 16 8 3" xfId="36221"/>
    <cellStyle name="Обычный 3 16 8 3 2" xfId="36222"/>
    <cellStyle name="Обычный 3 16 8 3 2 2" xfId="36223"/>
    <cellStyle name="Обычный 3 16 8 3 2 2 2" xfId="36224"/>
    <cellStyle name="Обычный 3 16 8 3 2 2 2 2" xfId="36225"/>
    <cellStyle name="Обычный 3 16 8 3 2 2 3" xfId="36226"/>
    <cellStyle name="Обычный 3 16 8 3 2 3" xfId="36227"/>
    <cellStyle name="Обычный 3 16 8 3 2 3 2" xfId="36228"/>
    <cellStyle name="Обычный 3 16 8 3 2 4" xfId="36229"/>
    <cellStyle name="Обычный 3 16 8 3 3" xfId="36230"/>
    <cellStyle name="Обычный 3 16 8 3 3 2" xfId="36231"/>
    <cellStyle name="Обычный 3 16 8 3 3 2 2" xfId="36232"/>
    <cellStyle name="Обычный 3 16 8 3 3 3" xfId="36233"/>
    <cellStyle name="Обычный 3 16 8 3 4" xfId="36234"/>
    <cellStyle name="Обычный 3 16 8 3 4 2" xfId="36235"/>
    <cellStyle name="Обычный 3 16 8 3 5" xfId="36236"/>
    <cellStyle name="Обычный 3 16 8 4" xfId="36237"/>
    <cellStyle name="Обычный 3 16 8 4 2" xfId="36238"/>
    <cellStyle name="Обычный 3 16 8 4 2 2" xfId="36239"/>
    <cellStyle name="Обычный 3 16 8 4 2 2 2" xfId="36240"/>
    <cellStyle name="Обычный 3 16 8 4 2 2 2 2" xfId="36241"/>
    <cellStyle name="Обычный 3 16 8 4 2 2 3" xfId="36242"/>
    <cellStyle name="Обычный 3 16 8 4 2 3" xfId="36243"/>
    <cellStyle name="Обычный 3 16 8 4 2 3 2" xfId="36244"/>
    <cellStyle name="Обычный 3 16 8 4 2 4" xfId="36245"/>
    <cellStyle name="Обычный 3 16 8 4 3" xfId="36246"/>
    <cellStyle name="Обычный 3 16 8 4 3 2" xfId="36247"/>
    <cellStyle name="Обычный 3 16 8 4 3 2 2" xfId="36248"/>
    <cellStyle name="Обычный 3 16 8 4 3 3" xfId="36249"/>
    <cellStyle name="Обычный 3 16 8 4 4" xfId="36250"/>
    <cellStyle name="Обычный 3 16 8 4 4 2" xfId="36251"/>
    <cellStyle name="Обычный 3 16 8 4 5" xfId="36252"/>
    <cellStyle name="Обычный 3 16 8 5" xfId="36253"/>
    <cellStyle name="Обычный 3 16 8 5 2" xfId="36254"/>
    <cellStyle name="Обычный 3 16 8 5 2 2" xfId="36255"/>
    <cellStyle name="Обычный 3 16 8 5 2 2 2" xfId="36256"/>
    <cellStyle name="Обычный 3 16 8 5 2 3" xfId="36257"/>
    <cellStyle name="Обычный 3 16 8 5 3" xfId="36258"/>
    <cellStyle name="Обычный 3 16 8 5 3 2" xfId="36259"/>
    <cellStyle name="Обычный 3 16 8 5 4" xfId="36260"/>
    <cellStyle name="Обычный 3 16 8 6" xfId="36261"/>
    <cellStyle name="Обычный 3 16 8 6 2" xfId="36262"/>
    <cellStyle name="Обычный 3 16 8 6 2 2" xfId="36263"/>
    <cellStyle name="Обычный 3 16 8 6 3" xfId="36264"/>
    <cellStyle name="Обычный 3 16 8 7" xfId="36265"/>
    <cellStyle name="Обычный 3 16 8 7 2" xfId="36266"/>
    <cellStyle name="Обычный 3 16 8 8" xfId="36267"/>
    <cellStyle name="Обычный 3 16 9" xfId="36268"/>
    <cellStyle name="Обычный 3 16 9 2" xfId="36269"/>
    <cellStyle name="Обычный 3 16 9 2 2" xfId="36270"/>
    <cellStyle name="Обычный 3 16 9 2 2 2" xfId="36271"/>
    <cellStyle name="Обычный 3 16 9 2 2 2 2" xfId="36272"/>
    <cellStyle name="Обычный 3 16 9 2 2 2 2 2" xfId="36273"/>
    <cellStyle name="Обычный 3 16 9 2 2 2 2 2 2" xfId="36274"/>
    <cellStyle name="Обычный 3 16 9 2 2 2 2 3" xfId="36275"/>
    <cellStyle name="Обычный 3 16 9 2 2 2 3" xfId="36276"/>
    <cellStyle name="Обычный 3 16 9 2 2 2 3 2" xfId="36277"/>
    <cellStyle name="Обычный 3 16 9 2 2 2 4" xfId="36278"/>
    <cellStyle name="Обычный 3 16 9 2 2 3" xfId="36279"/>
    <cellStyle name="Обычный 3 16 9 2 2 3 2" xfId="36280"/>
    <cellStyle name="Обычный 3 16 9 2 2 3 2 2" xfId="36281"/>
    <cellStyle name="Обычный 3 16 9 2 2 3 3" xfId="36282"/>
    <cellStyle name="Обычный 3 16 9 2 2 4" xfId="36283"/>
    <cellStyle name="Обычный 3 16 9 2 2 4 2" xfId="36284"/>
    <cellStyle name="Обычный 3 16 9 2 2 5" xfId="36285"/>
    <cellStyle name="Обычный 3 16 9 2 3" xfId="36286"/>
    <cellStyle name="Обычный 3 16 9 2 3 2" xfId="36287"/>
    <cellStyle name="Обычный 3 16 9 2 3 2 2" xfId="36288"/>
    <cellStyle name="Обычный 3 16 9 2 3 2 2 2" xfId="36289"/>
    <cellStyle name="Обычный 3 16 9 2 3 2 2 2 2" xfId="36290"/>
    <cellStyle name="Обычный 3 16 9 2 3 2 2 3" xfId="36291"/>
    <cellStyle name="Обычный 3 16 9 2 3 2 3" xfId="36292"/>
    <cellStyle name="Обычный 3 16 9 2 3 2 3 2" xfId="36293"/>
    <cellStyle name="Обычный 3 16 9 2 3 2 4" xfId="36294"/>
    <cellStyle name="Обычный 3 16 9 2 3 3" xfId="36295"/>
    <cellStyle name="Обычный 3 16 9 2 3 3 2" xfId="36296"/>
    <cellStyle name="Обычный 3 16 9 2 3 3 2 2" xfId="36297"/>
    <cellStyle name="Обычный 3 16 9 2 3 3 3" xfId="36298"/>
    <cellStyle name="Обычный 3 16 9 2 3 4" xfId="36299"/>
    <cellStyle name="Обычный 3 16 9 2 3 4 2" xfId="36300"/>
    <cellStyle name="Обычный 3 16 9 2 3 5" xfId="36301"/>
    <cellStyle name="Обычный 3 16 9 2 4" xfId="36302"/>
    <cellStyle name="Обычный 3 16 9 2 4 2" xfId="36303"/>
    <cellStyle name="Обычный 3 16 9 2 4 2 2" xfId="36304"/>
    <cellStyle name="Обычный 3 16 9 2 4 2 2 2" xfId="36305"/>
    <cellStyle name="Обычный 3 16 9 2 4 2 3" xfId="36306"/>
    <cellStyle name="Обычный 3 16 9 2 4 3" xfId="36307"/>
    <cellStyle name="Обычный 3 16 9 2 4 3 2" xfId="36308"/>
    <cellStyle name="Обычный 3 16 9 2 4 4" xfId="36309"/>
    <cellStyle name="Обычный 3 16 9 2 5" xfId="36310"/>
    <cellStyle name="Обычный 3 16 9 2 5 2" xfId="36311"/>
    <cellStyle name="Обычный 3 16 9 2 5 2 2" xfId="36312"/>
    <cellStyle name="Обычный 3 16 9 2 5 3" xfId="36313"/>
    <cellStyle name="Обычный 3 16 9 2 6" xfId="36314"/>
    <cellStyle name="Обычный 3 16 9 2 6 2" xfId="36315"/>
    <cellStyle name="Обычный 3 16 9 2 7" xfId="36316"/>
    <cellStyle name="Обычный 3 16 9 3" xfId="36317"/>
    <cellStyle name="Обычный 3 16 9 3 2" xfId="36318"/>
    <cellStyle name="Обычный 3 16 9 3 2 2" xfId="36319"/>
    <cellStyle name="Обычный 3 16 9 3 2 2 2" xfId="36320"/>
    <cellStyle name="Обычный 3 16 9 3 2 2 2 2" xfId="36321"/>
    <cellStyle name="Обычный 3 16 9 3 2 2 3" xfId="36322"/>
    <cellStyle name="Обычный 3 16 9 3 2 3" xfId="36323"/>
    <cellStyle name="Обычный 3 16 9 3 2 3 2" xfId="36324"/>
    <cellStyle name="Обычный 3 16 9 3 2 4" xfId="36325"/>
    <cellStyle name="Обычный 3 16 9 3 3" xfId="36326"/>
    <cellStyle name="Обычный 3 16 9 3 3 2" xfId="36327"/>
    <cellStyle name="Обычный 3 16 9 3 3 2 2" xfId="36328"/>
    <cellStyle name="Обычный 3 16 9 3 3 3" xfId="36329"/>
    <cellStyle name="Обычный 3 16 9 3 4" xfId="36330"/>
    <cellStyle name="Обычный 3 16 9 3 4 2" xfId="36331"/>
    <cellStyle name="Обычный 3 16 9 3 5" xfId="36332"/>
    <cellStyle name="Обычный 3 16 9 4" xfId="36333"/>
    <cellStyle name="Обычный 3 16 9 4 2" xfId="36334"/>
    <cellStyle name="Обычный 3 16 9 4 2 2" xfId="36335"/>
    <cellStyle name="Обычный 3 16 9 4 2 2 2" xfId="36336"/>
    <cellStyle name="Обычный 3 16 9 4 2 2 2 2" xfId="36337"/>
    <cellStyle name="Обычный 3 16 9 4 2 2 3" xfId="36338"/>
    <cellStyle name="Обычный 3 16 9 4 2 3" xfId="36339"/>
    <cellStyle name="Обычный 3 16 9 4 2 3 2" xfId="36340"/>
    <cellStyle name="Обычный 3 16 9 4 2 4" xfId="36341"/>
    <cellStyle name="Обычный 3 16 9 4 3" xfId="36342"/>
    <cellStyle name="Обычный 3 16 9 4 3 2" xfId="36343"/>
    <cellStyle name="Обычный 3 16 9 4 3 2 2" xfId="36344"/>
    <cellStyle name="Обычный 3 16 9 4 3 3" xfId="36345"/>
    <cellStyle name="Обычный 3 16 9 4 4" xfId="36346"/>
    <cellStyle name="Обычный 3 16 9 4 4 2" xfId="36347"/>
    <cellStyle name="Обычный 3 16 9 4 5" xfId="36348"/>
    <cellStyle name="Обычный 3 16 9 5" xfId="36349"/>
    <cellStyle name="Обычный 3 16 9 5 2" xfId="36350"/>
    <cellStyle name="Обычный 3 16 9 5 2 2" xfId="36351"/>
    <cellStyle name="Обычный 3 16 9 5 2 2 2" xfId="36352"/>
    <cellStyle name="Обычный 3 16 9 5 2 3" xfId="36353"/>
    <cellStyle name="Обычный 3 16 9 5 3" xfId="36354"/>
    <cellStyle name="Обычный 3 16 9 5 3 2" xfId="36355"/>
    <cellStyle name="Обычный 3 16 9 5 4" xfId="36356"/>
    <cellStyle name="Обычный 3 16 9 6" xfId="36357"/>
    <cellStyle name="Обычный 3 16 9 6 2" xfId="36358"/>
    <cellStyle name="Обычный 3 16 9 6 2 2" xfId="36359"/>
    <cellStyle name="Обычный 3 16 9 6 3" xfId="36360"/>
    <cellStyle name="Обычный 3 16 9 7" xfId="36361"/>
    <cellStyle name="Обычный 3 16 9 7 2" xfId="36362"/>
    <cellStyle name="Обычный 3 16 9 8" xfId="36363"/>
    <cellStyle name="Обычный 3 17" xfId="36364"/>
    <cellStyle name="Обычный 3 17 10" xfId="36365"/>
    <cellStyle name="Обычный 3 17 10 2" xfId="36366"/>
    <cellStyle name="Обычный 3 17 10 2 2" xfId="36367"/>
    <cellStyle name="Обычный 3 17 10 2 2 2" xfId="36368"/>
    <cellStyle name="Обычный 3 17 10 2 2 2 2" xfId="36369"/>
    <cellStyle name="Обычный 3 17 10 2 2 2 2 2" xfId="36370"/>
    <cellStyle name="Обычный 3 17 10 2 2 2 2 2 2" xfId="36371"/>
    <cellStyle name="Обычный 3 17 10 2 2 2 2 3" xfId="36372"/>
    <cellStyle name="Обычный 3 17 10 2 2 2 3" xfId="36373"/>
    <cellStyle name="Обычный 3 17 10 2 2 2 3 2" xfId="36374"/>
    <cellStyle name="Обычный 3 17 10 2 2 2 4" xfId="36375"/>
    <cellStyle name="Обычный 3 17 10 2 2 3" xfId="36376"/>
    <cellStyle name="Обычный 3 17 10 2 2 3 2" xfId="36377"/>
    <cellStyle name="Обычный 3 17 10 2 2 3 2 2" xfId="36378"/>
    <cellStyle name="Обычный 3 17 10 2 2 3 3" xfId="36379"/>
    <cellStyle name="Обычный 3 17 10 2 2 4" xfId="36380"/>
    <cellStyle name="Обычный 3 17 10 2 2 4 2" xfId="36381"/>
    <cellStyle name="Обычный 3 17 10 2 2 5" xfId="36382"/>
    <cellStyle name="Обычный 3 17 10 2 3" xfId="36383"/>
    <cellStyle name="Обычный 3 17 10 2 3 2" xfId="36384"/>
    <cellStyle name="Обычный 3 17 10 2 3 2 2" xfId="36385"/>
    <cellStyle name="Обычный 3 17 10 2 3 2 2 2" xfId="36386"/>
    <cellStyle name="Обычный 3 17 10 2 3 2 2 2 2" xfId="36387"/>
    <cellStyle name="Обычный 3 17 10 2 3 2 2 3" xfId="36388"/>
    <cellStyle name="Обычный 3 17 10 2 3 2 3" xfId="36389"/>
    <cellStyle name="Обычный 3 17 10 2 3 2 3 2" xfId="36390"/>
    <cellStyle name="Обычный 3 17 10 2 3 2 4" xfId="36391"/>
    <cellStyle name="Обычный 3 17 10 2 3 3" xfId="36392"/>
    <cellStyle name="Обычный 3 17 10 2 3 3 2" xfId="36393"/>
    <cellStyle name="Обычный 3 17 10 2 3 3 2 2" xfId="36394"/>
    <cellStyle name="Обычный 3 17 10 2 3 3 3" xfId="36395"/>
    <cellStyle name="Обычный 3 17 10 2 3 4" xfId="36396"/>
    <cellStyle name="Обычный 3 17 10 2 3 4 2" xfId="36397"/>
    <cellStyle name="Обычный 3 17 10 2 3 5" xfId="36398"/>
    <cellStyle name="Обычный 3 17 10 2 4" xfId="36399"/>
    <cellStyle name="Обычный 3 17 10 2 4 2" xfId="36400"/>
    <cellStyle name="Обычный 3 17 10 2 4 2 2" xfId="36401"/>
    <cellStyle name="Обычный 3 17 10 2 4 2 2 2" xfId="36402"/>
    <cellStyle name="Обычный 3 17 10 2 4 2 3" xfId="36403"/>
    <cellStyle name="Обычный 3 17 10 2 4 3" xfId="36404"/>
    <cellStyle name="Обычный 3 17 10 2 4 3 2" xfId="36405"/>
    <cellStyle name="Обычный 3 17 10 2 4 4" xfId="36406"/>
    <cellStyle name="Обычный 3 17 10 2 5" xfId="36407"/>
    <cellStyle name="Обычный 3 17 10 2 5 2" xfId="36408"/>
    <cellStyle name="Обычный 3 17 10 2 5 2 2" xfId="36409"/>
    <cellStyle name="Обычный 3 17 10 2 5 3" xfId="36410"/>
    <cellStyle name="Обычный 3 17 10 2 6" xfId="36411"/>
    <cellStyle name="Обычный 3 17 10 2 6 2" xfId="36412"/>
    <cellStyle name="Обычный 3 17 10 2 7" xfId="36413"/>
    <cellStyle name="Обычный 3 17 10 3" xfId="36414"/>
    <cellStyle name="Обычный 3 17 10 3 2" xfId="36415"/>
    <cellStyle name="Обычный 3 17 10 3 2 2" xfId="36416"/>
    <cellStyle name="Обычный 3 17 10 3 2 2 2" xfId="36417"/>
    <cellStyle name="Обычный 3 17 10 3 2 2 2 2" xfId="36418"/>
    <cellStyle name="Обычный 3 17 10 3 2 2 3" xfId="36419"/>
    <cellStyle name="Обычный 3 17 10 3 2 3" xfId="36420"/>
    <cellStyle name="Обычный 3 17 10 3 2 3 2" xfId="36421"/>
    <cellStyle name="Обычный 3 17 10 3 2 4" xfId="36422"/>
    <cellStyle name="Обычный 3 17 10 3 3" xfId="36423"/>
    <cellStyle name="Обычный 3 17 10 3 3 2" xfId="36424"/>
    <cellStyle name="Обычный 3 17 10 3 3 2 2" xfId="36425"/>
    <cellStyle name="Обычный 3 17 10 3 3 3" xfId="36426"/>
    <cellStyle name="Обычный 3 17 10 3 4" xfId="36427"/>
    <cellStyle name="Обычный 3 17 10 3 4 2" xfId="36428"/>
    <cellStyle name="Обычный 3 17 10 3 5" xfId="36429"/>
    <cellStyle name="Обычный 3 17 10 4" xfId="36430"/>
    <cellStyle name="Обычный 3 17 10 4 2" xfId="36431"/>
    <cellStyle name="Обычный 3 17 10 4 2 2" xfId="36432"/>
    <cellStyle name="Обычный 3 17 10 4 2 2 2" xfId="36433"/>
    <cellStyle name="Обычный 3 17 10 4 2 2 2 2" xfId="36434"/>
    <cellStyle name="Обычный 3 17 10 4 2 2 3" xfId="36435"/>
    <cellStyle name="Обычный 3 17 10 4 2 3" xfId="36436"/>
    <cellStyle name="Обычный 3 17 10 4 2 3 2" xfId="36437"/>
    <cellStyle name="Обычный 3 17 10 4 2 4" xfId="36438"/>
    <cellStyle name="Обычный 3 17 10 4 3" xfId="36439"/>
    <cellStyle name="Обычный 3 17 10 4 3 2" xfId="36440"/>
    <cellStyle name="Обычный 3 17 10 4 3 2 2" xfId="36441"/>
    <cellStyle name="Обычный 3 17 10 4 3 3" xfId="36442"/>
    <cellStyle name="Обычный 3 17 10 4 4" xfId="36443"/>
    <cellStyle name="Обычный 3 17 10 4 4 2" xfId="36444"/>
    <cellStyle name="Обычный 3 17 10 4 5" xfId="36445"/>
    <cellStyle name="Обычный 3 17 10 5" xfId="36446"/>
    <cellStyle name="Обычный 3 17 10 5 2" xfId="36447"/>
    <cellStyle name="Обычный 3 17 10 5 2 2" xfId="36448"/>
    <cellStyle name="Обычный 3 17 10 5 2 2 2" xfId="36449"/>
    <cellStyle name="Обычный 3 17 10 5 2 3" xfId="36450"/>
    <cellStyle name="Обычный 3 17 10 5 3" xfId="36451"/>
    <cellStyle name="Обычный 3 17 10 5 3 2" xfId="36452"/>
    <cellStyle name="Обычный 3 17 10 5 4" xfId="36453"/>
    <cellStyle name="Обычный 3 17 10 6" xfId="36454"/>
    <cellStyle name="Обычный 3 17 10 6 2" xfId="36455"/>
    <cellStyle name="Обычный 3 17 10 6 2 2" xfId="36456"/>
    <cellStyle name="Обычный 3 17 10 6 3" xfId="36457"/>
    <cellStyle name="Обычный 3 17 10 7" xfId="36458"/>
    <cellStyle name="Обычный 3 17 10 7 2" xfId="36459"/>
    <cellStyle name="Обычный 3 17 10 8" xfId="36460"/>
    <cellStyle name="Обычный 3 17 11" xfId="36461"/>
    <cellStyle name="Обычный 3 17 11 2" xfId="36462"/>
    <cellStyle name="Обычный 3 17 11 2 2" xfId="36463"/>
    <cellStyle name="Обычный 3 17 11 2 2 2" xfId="36464"/>
    <cellStyle name="Обычный 3 17 11 2 2 2 2" xfId="36465"/>
    <cellStyle name="Обычный 3 17 11 2 2 2 2 2" xfId="36466"/>
    <cellStyle name="Обычный 3 17 11 2 2 2 2 2 2" xfId="36467"/>
    <cellStyle name="Обычный 3 17 11 2 2 2 2 3" xfId="36468"/>
    <cellStyle name="Обычный 3 17 11 2 2 2 3" xfId="36469"/>
    <cellStyle name="Обычный 3 17 11 2 2 2 3 2" xfId="36470"/>
    <cellStyle name="Обычный 3 17 11 2 2 2 4" xfId="36471"/>
    <cellStyle name="Обычный 3 17 11 2 2 3" xfId="36472"/>
    <cellStyle name="Обычный 3 17 11 2 2 3 2" xfId="36473"/>
    <cellStyle name="Обычный 3 17 11 2 2 3 2 2" xfId="36474"/>
    <cellStyle name="Обычный 3 17 11 2 2 3 3" xfId="36475"/>
    <cellStyle name="Обычный 3 17 11 2 2 4" xfId="36476"/>
    <cellStyle name="Обычный 3 17 11 2 2 4 2" xfId="36477"/>
    <cellStyle name="Обычный 3 17 11 2 2 5" xfId="36478"/>
    <cellStyle name="Обычный 3 17 11 2 3" xfId="36479"/>
    <cellStyle name="Обычный 3 17 11 2 3 2" xfId="36480"/>
    <cellStyle name="Обычный 3 17 11 2 3 2 2" xfId="36481"/>
    <cellStyle name="Обычный 3 17 11 2 3 2 2 2" xfId="36482"/>
    <cellStyle name="Обычный 3 17 11 2 3 2 2 2 2" xfId="36483"/>
    <cellStyle name="Обычный 3 17 11 2 3 2 2 3" xfId="36484"/>
    <cellStyle name="Обычный 3 17 11 2 3 2 3" xfId="36485"/>
    <cellStyle name="Обычный 3 17 11 2 3 2 3 2" xfId="36486"/>
    <cellStyle name="Обычный 3 17 11 2 3 2 4" xfId="36487"/>
    <cellStyle name="Обычный 3 17 11 2 3 3" xfId="36488"/>
    <cellStyle name="Обычный 3 17 11 2 3 3 2" xfId="36489"/>
    <cellStyle name="Обычный 3 17 11 2 3 3 2 2" xfId="36490"/>
    <cellStyle name="Обычный 3 17 11 2 3 3 3" xfId="36491"/>
    <cellStyle name="Обычный 3 17 11 2 3 4" xfId="36492"/>
    <cellStyle name="Обычный 3 17 11 2 3 4 2" xfId="36493"/>
    <cellStyle name="Обычный 3 17 11 2 3 5" xfId="36494"/>
    <cellStyle name="Обычный 3 17 11 2 4" xfId="36495"/>
    <cellStyle name="Обычный 3 17 11 2 4 2" xfId="36496"/>
    <cellStyle name="Обычный 3 17 11 2 4 2 2" xfId="36497"/>
    <cellStyle name="Обычный 3 17 11 2 4 2 2 2" xfId="36498"/>
    <cellStyle name="Обычный 3 17 11 2 4 2 3" xfId="36499"/>
    <cellStyle name="Обычный 3 17 11 2 4 3" xfId="36500"/>
    <cellStyle name="Обычный 3 17 11 2 4 3 2" xfId="36501"/>
    <cellStyle name="Обычный 3 17 11 2 4 4" xfId="36502"/>
    <cellStyle name="Обычный 3 17 11 2 5" xfId="36503"/>
    <cellStyle name="Обычный 3 17 11 2 5 2" xfId="36504"/>
    <cellStyle name="Обычный 3 17 11 2 5 2 2" xfId="36505"/>
    <cellStyle name="Обычный 3 17 11 2 5 3" xfId="36506"/>
    <cellStyle name="Обычный 3 17 11 2 6" xfId="36507"/>
    <cellStyle name="Обычный 3 17 11 2 6 2" xfId="36508"/>
    <cellStyle name="Обычный 3 17 11 2 7" xfId="36509"/>
    <cellStyle name="Обычный 3 17 11 3" xfId="36510"/>
    <cellStyle name="Обычный 3 17 11 3 2" xfId="36511"/>
    <cellStyle name="Обычный 3 17 11 3 2 2" xfId="36512"/>
    <cellStyle name="Обычный 3 17 11 3 2 2 2" xfId="36513"/>
    <cellStyle name="Обычный 3 17 11 3 2 2 2 2" xfId="36514"/>
    <cellStyle name="Обычный 3 17 11 3 2 2 3" xfId="36515"/>
    <cellStyle name="Обычный 3 17 11 3 2 3" xfId="36516"/>
    <cellStyle name="Обычный 3 17 11 3 2 3 2" xfId="36517"/>
    <cellStyle name="Обычный 3 17 11 3 2 4" xfId="36518"/>
    <cellStyle name="Обычный 3 17 11 3 3" xfId="36519"/>
    <cellStyle name="Обычный 3 17 11 3 3 2" xfId="36520"/>
    <cellStyle name="Обычный 3 17 11 3 3 2 2" xfId="36521"/>
    <cellStyle name="Обычный 3 17 11 3 3 3" xfId="36522"/>
    <cellStyle name="Обычный 3 17 11 3 4" xfId="36523"/>
    <cellStyle name="Обычный 3 17 11 3 4 2" xfId="36524"/>
    <cellStyle name="Обычный 3 17 11 3 5" xfId="36525"/>
    <cellStyle name="Обычный 3 17 11 4" xfId="36526"/>
    <cellStyle name="Обычный 3 17 11 4 2" xfId="36527"/>
    <cellStyle name="Обычный 3 17 11 4 2 2" xfId="36528"/>
    <cellStyle name="Обычный 3 17 11 4 2 2 2" xfId="36529"/>
    <cellStyle name="Обычный 3 17 11 4 2 2 2 2" xfId="36530"/>
    <cellStyle name="Обычный 3 17 11 4 2 2 3" xfId="36531"/>
    <cellStyle name="Обычный 3 17 11 4 2 3" xfId="36532"/>
    <cellStyle name="Обычный 3 17 11 4 2 3 2" xfId="36533"/>
    <cellStyle name="Обычный 3 17 11 4 2 4" xfId="36534"/>
    <cellStyle name="Обычный 3 17 11 4 3" xfId="36535"/>
    <cellStyle name="Обычный 3 17 11 4 3 2" xfId="36536"/>
    <cellStyle name="Обычный 3 17 11 4 3 2 2" xfId="36537"/>
    <cellStyle name="Обычный 3 17 11 4 3 3" xfId="36538"/>
    <cellStyle name="Обычный 3 17 11 4 4" xfId="36539"/>
    <cellStyle name="Обычный 3 17 11 4 4 2" xfId="36540"/>
    <cellStyle name="Обычный 3 17 11 4 5" xfId="36541"/>
    <cellStyle name="Обычный 3 17 11 5" xfId="36542"/>
    <cellStyle name="Обычный 3 17 11 5 2" xfId="36543"/>
    <cellStyle name="Обычный 3 17 11 5 2 2" xfId="36544"/>
    <cellStyle name="Обычный 3 17 11 5 2 2 2" xfId="36545"/>
    <cellStyle name="Обычный 3 17 11 5 2 3" xfId="36546"/>
    <cellStyle name="Обычный 3 17 11 5 3" xfId="36547"/>
    <cellStyle name="Обычный 3 17 11 5 3 2" xfId="36548"/>
    <cellStyle name="Обычный 3 17 11 5 4" xfId="36549"/>
    <cellStyle name="Обычный 3 17 11 6" xfId="36550"/>
    <cellStyle name="Обычный 3 17 11 6 2" xfId="36551"/>
    <cellStyle name="Обычный 3 17 11 6 2 2" xfId="36552"/>
    <cellStyle name="Обычный 3 17 11 6 3" xfId="36553"/>
    <cellStyle name="Обычный 3 17 11 7" xfId="36554"/>
    <cellStyle name="Обычный 3 17 11 7 2" xfId="36555"/>
    <cellStyle name="Обычный 3 17 11 8" xfId="36556"/>
    <cellStyle name="Обычный 3 17 12" xfId="36557"/>
    <cellStyle name="Обычный 3 17 12 2" xfId="36558"/>
    <cellStyle name="Обычный 3 17 12 2 2" xfId="36559"/>
    <cellStyle name="Обычный 3 17 12 2 2 2" xfId="36560"/>
    <cellStyle name="Обычный 3 17 12 2 2 2 2" xfId="36561"/>
    <cellStyle name="Обычный 3 17 12 2 2 2 2 2" xfId="36562"/>
    <cellStyle name="Обычный 3 17 12 2 2 2 2 2 2" xfId="36563"/>
    <cellStyle name="Обычный 3 17 12 2 2 2 2 3" xfId="36564"/>
    <cellStyle name="Обычный 3 17 12 2 2 2 3" xfId="36565"/>
    <cellStyle name="Обычный 3 17 12 2 2 2 3 2" xfId="36566"/>
    <cellStyle name="Обычный 3 17 12 2 2 2 4" xfId="36567"/>
    <cellStyle name="Обычный 3 17 12 2 2 3" xfId="36568"/>
    <cellStyle name="Обычный 3 17 12 2 2 3 2" xfId="36569"/>
    <cellStyle name="Обычный 3 17 12 2 2 3 2 2" xfId="36570"/>
    <cellStyle name="Обычный 3 17 12 2 2 3 3" xfId="36571"/>
    <cellStyle name="Обычный 3 17 12 2 2 4" xfId="36572"/>
    <cellStyle name="Обычный 3 17 12 2 2 4 2" xfId="36573"/>
    <cellStyle name="Обычный 3 17 12 2 2 5" xfId="36574"/>
    <cellStyle name="Обычный 3 17 12 2 3" xfId="36575"/>
    <cellStyle name="Обычный 3 17 12 2 3 2" xfId="36576"/>
    <cellStyle name="Обычный 3 17 12 2 3 2 2" xfId="36577"/>
    <cellStyle name="Обычный 3 17 12 2 3 2 2 2" xfId="36578"/>
    <cellStyle name="Обычный 3 17 12 2 3 2 2 2 2" xfId="36579"/>
    <cellStyle name="Обычный 3 17 12 2 3 2 2 3" xfId="36580"/>
    <cellStyle name="Обычный 3 17 12 2 3 2 3" xfId="36581"/>
    <cellStyle name="Обычный 3 17 12 2 3 2 3 2" xfId="36582"/>
    <cellStyle name="Обычный 3 17 12 2 3 2 4" xfId="36583"/>
    <cellStyle name="Обычный 3 17 12 2 3 3" xfId="36584"/>
    <cellStyle name="Обычный 3 17 12 2 3 3 2" xfId="36585"/>
    <cellStyle name="Обычный 3 17 12 2 3 3 2 2" xfId="36586"/>
    <cellStyle name="Обычный 3 17 12 2 3 3 3" xfId="36587"/>
    <cellStyle name="Обычный 3 17 12 2 3 4" xfId="36588"/>
    <cellStyle name="Обычный 3 17 12 2 3 4 2" xfId="36589"/>
    <cellStyle name="Обычный 3 17 12 2 3 5" xfId="36590"/>
    <cellStyle name="Обычный 3 17 12 2 4" xfId="36591"/>
    <cellStyle name="Обычный 3 17 12 2 4 2" xfId="36592"/>
    <cellStyle name="Обычный 3 17 12 2 4 2 2" xfId="36593"/>
    <cellStyle name="Обычный 3 17 12 2 4 2 2 2" xfId="36594"/>
    <cellStyle name="Обычный 3 17 12 2 4 2 3" xfId="36595"/>
    <cellStyle name="Обычный 3 17 12 2 4 3" xfId="36596"/>
    <cellStyle name="Обычный 3 17 12 2 4 3 2" xfId="36597"/>
    <cellStyle name="Обычный 3 17 12 2 4 4" xfId="36598"/>
    <cellStyle name="Обычный 3 17 12 2 5" xfId="36599"/>
    <cellStyle name="Обычный 3 17 12 2 5 2" xfId="36600"/>
    <cellStyle name="Обычный 3 17 12 2 5 2 2" xfId="36601"/>
    <cellStyle name="Обычный 3 17 12 2 5 3" xfId="36602"/>
    <cellStyle name="Обычный 3 17 12 2 6" xfId="36603"/>
    <cellStyle name="Обычный 3 17 12 2 6 2" xfId="36604"/>
    <cellStyle name="Обычный 3 17 12 2 7" xfId="36605"/>
    <cellStyle name="Обычный 3 17 12 3" xfId="36606"/>
    <cellStyle name="Обычный 3 17 12 3 2" xfId="36607"/>
    <cellStyle name="Обычный 3 17 12 3 2 2" xfId="36608"/>
    <cellStyle name="Обычный 3 17 12 3 2 2 2" xfId="36609"/>
    <cellStyle name="Обычный 3 17 12 3 2 2 2 2" xfId="36610"/>
    <cellStyle name="Обычный 3 17 12 3 2 2 3" xfId="36611"/>
    <cellStyle name="Обычный 3 17 12 3 2 3" xfId="36612"/>
    <cellStyle name="Обычный 3 17 12 3 2 3 2" xfId="36613"/>
    <cellStyle name="Обычный 3 17 12 3 2 4" xfId="36614"/>
    <cellStyle name="Обычный 3 17 12 3 3" xfId="36615"/>
    <cellStyle name="Обычный 3 17 12 3 3 2" xfId="36616"/>
    <cellStyle name="Обычный 3 17 12 3 3 2 2" xfId="36617"/>
    <cellStyle name="Обычный 3 17 12 3 3 3" xfId="36618"/>
    <cellStyle name="Обычный 3 17 12 3 4" xfId="36619"/>
    <cellStyle name="Обычный 3 17 12 3 4 2" xfId="36620"/>
    <cellStyle name="Обычный 3 17 12 3 5" xfId="36621"/>
    <cellStyle name="Обычный 3 17 12 4" xfId="36622"/>
    <cellStyle name="Обычный 3 17 12 4 2" xfId="36623"/>
    <cellStyle name="Обычный 3 17 12 4 2 2" xfId="36624"/>
    <cellStyle name="Обычный 3 17 12 4 2 2 2" xfId="36625"/>
    <cellStyle name="Обычный 3 17 12 4 2 2 2 2" xfId="36626"/>
    <cellStyle name="Обычный 3 17 12 4 2 2 3" xfId="36627"/>
    <cellStyle name="Обычный 3 17 12 4 2 3" xfId="36628"/>
    <cellStyle name="Обычный 3 17 12 4 2 3 2" xfId="36629"/>
    <cellStyle name="Обычный 3 17 12 4 2 4" xfId="36630"/>
    <cellStyle name="Обычный 3 17 12 4 3" xfId="36631"/>
    <cellStyle name="Обычный 3 17 12 4 3 2" xfId="36632"/>
    <cellStyle name="Обычный 3 17 12 4 3 2 2" xfId="36633"/>
    <cellStyle name="Обычный 3 17 12 4 3 3" xfId="36634"/>
    <cellStyle name="Обычный 3 17 12 4 4" xfId="36635"/>
    <cellStyle name="Обычный 3 17 12 4 4 2" xfId="36636"/>
    <cellStyle name="Обычный 3 17 12 4 5" xfId="36637"/>
    <cellStyle name="Обычный 3 17 12 5" xfId="36638"/>
    <cellStyle name="Обычный 3 17 12 5 2" xfId="36639"/>
    <cellStyle name="Обычный 3 17 12 5 2 2" xfId="36640"/>
    <cellStyle name="Обычный 3 17 12 5 2 2 2" xfId="36641"/>
    <cellStyle name="Обычный 3 17 12 5 2 3" xfId="36642"/>
    <cellStyle name="Обычный 3 17 12 5 3" xfId="36643"/>
    <cellStyle name="Обычный 3 17 12 5 3 2" xfId="36644"/>
    <cellStyle name="Обычный 3 17 12 5 4" xfId="36645"/>
    <cellStyle name="Обычный 3 17 12 6" xfId="36646"/>
    <cellStyle name="Обычный 3 17 12 6 2" xfId="36647"/>
    <cellStyle name="Обычный 3 17 12 6 2 2" xfId="36648"/>
    <cellStyle name="Обычный 3 17 12 6 3" xfId="36649"/>
    <cellStyle name="Обычный 3 17 12 7" xfId="36650"/>
    <cellStyle name="Обычный 3 17 12 7 2" xfId="36651"/>
    <cellStyle name="Обычный 3 17 12 8" xfId="36652"/>
    <cellStyle name="Обычный 3 17 13" xfId="36653"/>
    <cellStyle name="Обычный 3 17 13 2" xfId="36654"/>
    <cellStyle name="Обычный 3 17 13 2 2" xfId="36655"/>
    <cellStyle name="Обычный 3 17 13 2 2 2" xfId="36656"/>
    <cellStyle name="Обычный 3 17 13 2 2 2 2" xfId="36657"/>
    <cellStyle name="Обычный 3 17 13 2 2 2 2 2" xfId="36658"/>
    <cellStyle name="Обычный 3 17 13 2 2 2 2 2 2" xfId="36659"/>
    <cellStyle name="Обычный 3 17 13 2 2 2 2 3" xfId="36660"/>
    <cellStyle name="Обычный 3 17 13 2 2 2 3" xfId="36661"/>
    <cellStyle name="Обычный 3 17 13 2 2 2 3 2" xfId="36662"/>
    <cellStyle name="Обычный 3 17 13 2 2 2 4" xfId="36663"/>
    <cellStyle name="Обычный 3 17 13 2 2 3" xfId="36664"/>
    <cellStyle name="Обычный 3 17 13 2 2 3 2" xfId="36665"/>
    <cellStyle name="Обычный 3 17 13 2 2 3 2 2" xfId="36666"/>
    <cellStyle name="Обычный 3 17 13 2 2 3 3" xfId="36667"/>
    <cellStyle name="Обычный 3 17 13 2 2 4" xfId="36668"/>
    <cellStyle name="Обычный 3 17 13 2 2 4 2" xfId="36669"/>
    <cellStyle name="Обычный 3 17 13 2 2 5" xfId="36670"/>
    <cellStyle name="Обычный 3 17 13 2 3" xfId="36671"/>
    <cellStyle name="Обычный 3 17 13 2 3 2" xfId="36672"/>
    <cellStyle name="Обычный 3 17 13 2 3 2 2" xfId="36673"/>
    <cellStyle name="Обычный 3 17 13 2 3 2 2 2" xfId="36674"/>
    <cellStyle name="Обычный 3 17 13 2 3 2 2 2 2" xfId="36675"/>
    <cellStyle name="Обычный 3 17 13 2 3 2 2 3" xfId="36676"/>
    <cellStyle name="Обычный 3 17 13 2 3 2 3" xfId="36677"/>
    <cellStyle name="Обычный 3 17 13 2 3 2 3 2" xfId="36678"/>
    <cellStyle name="Обычный 3 17 13 2 3 2 4" xfId="36679"/>
    <cellStyle name="Обычный 3 17 13 2 3 3" xfId="36680"/>
    <cellStyle name="Обычный 3 17 13 2 3 3 2" xfId="36681"/>
    <cellStyle name="Обычный 3 17 13 2 3 3 2 2" xfId="36682"/>
    <cellStyle name="Обычный 3 17 13 2 3 3 3" xfId="36683"/>
    <cellStyle name="Обычный 3 17 13 2 3 4" xfId="36684"/>
    <cellStyle name="Обычный 3 17 13 2 3 4 2" xfId="36685"/>
    <cellStyle name="Обычный 3 17 13 2 3 5" xfId="36686"/>
    <cellStyle name="Обычный 3 17 13 2 4" xfId="36687"/>
    <cellStyle name="Обычный 3 17 13 2 4 2" xfId="36688"/>
    <cellStyle name="Обычный 3 17 13 2 4 2 2" xfId="36689"/>
    <cellStyle name="Обычный 3 17 13 2 4 2 2 2" xfId="36690"/>
    <cellStyle name="Обычный 3 17 13 2 4 2 3" xfId="36691"/>
    <cellStyle name="Обычный 3 17 13 2 4 3" xfId="36692"/>
    <cellStyle name="Обычный 3 17 13 2 4 3 2" xfId="36693"/>
    <cellStyle name="Обычный 3 17 13 2 4 4" xfId="36694"/>
    <cellStyle name="Обычный 3 17 13 2 5" xfId="36695"/>
    <cellStyle name="Обычный 3 17 13 2 5 2" xfId="36696"/>
    <cellStyle name="Обычный 3 17 13 2 5 2 2" xfId="36697"/>
    <cellStyle name="Обычный 3 17 13 2 5 3" xfId="36698"/>
    <cellStyle name="Обычный 3 17 13 2 6" xfId="36699"/>
    <cellStyle name="Обычный 3 17 13 2 6 2" xfId="36700"/>
    <cellStyle name="Обычный 3 17 13 2 7" xfId="36701"/>
    <cellStyle name="Обычный 3 17 13 3" xfId="36702"/>
    <cellStyle name="Обычный 3 17 13 3 2" xfId="36703"/>
    <cellStyle name="Обычный 3 17 13 3 2 2" xfId="36704"/>
    <cellStyle name="Обычный 3 17 13 3 2 2 2" xfId="36705"/>
    <cellStyle name="Обычный 3 17 13 3 2 2 2 2" xfId="36706"/>
    <cellStyle name="Обычный 3 17 13 3 2 2 3" xfId="36707"/>
    <cellStyle name="Обычный 3 17 13 3 2 3" xfId="36708"/>
    <cellStyle name="Обычный 3 17 13 3 2 3 2" xfId="36709"/>
    <cellStyle name="Обычный 3 17 13 3 2 4" xfId="36710"/>
    <cellStyle name="Обычный 3 17 13 3 3" xfId="36711"/>
    <cellStyle name="Обычный 3 17 13 3 3 2" xfId="36712"/>
    <cellStyle name="Обычный 3 17 13 3 3 2 2" xfId="36713"/>
    <cellStyle name="Обычный 3 17 13 3 3 3" xfId="36714"/>
    <cellStyle name="Обычный 3 17 13 3 4" xfId="36715"/>
    <cellStyle name="Обычный 3 17 13 3 4 2" xfId="36716"/>
    <cellStyle name="Обычный 3 17 13 3 5" xfId="36717"/>
    <cellStyle name="Обычный 3 17 13 4" xfId="36718"/>
    <cellStyle name="Обычный 3 17 13 4 2" xfId="36719"/>
    <cellStyle name="Обычный 3 17 13 4 2 2" xfId="36720"/>
    <cellStyle name="Обычный 3 17 13 4 2 2 2" xfId="36721"/>
    <cellStyle name="Обычный 3 17 13 4 2 2 2 2" xfId="36722"/>
    <cellStyle name="Обычный 3 17 13 4 2 2 3" xfId="36723"/>
    <cellStyle name="Обычный 3 17 13 4 2 3" xfId="36724"/>
    <cellStyle name="Обычный 3 17 13 4 2 3 2" xfId="36725"/>
    <cellStyle name="Обычный 3 17 13 4 2 4" xfId="36726"/>
    <cellStyle name="Обычный 3 17 13 4 3" xfId="36727"/>
    <cellStyle name="Обычный 3 17 13 4 3 2" xfId="36728"/>
    <cellStyle name="Обычный 3 17 13 4 3 2 2" xfId="36729"/>
    <cellStyle name="Обычный 3 17 13 4 3 3" xfId="36730"/>
    <cellStyle name="Обычный 3 17 13 4 4" xfId="36731"/>
    <cellStyle name="Обычный 3 17 13 4 4 2" xfId="36732"/>
    <cellStyle name="Обычный 3 17 13 4 5" xfId="36733"/>
    <cellStyle name="Обычный 3 17 13 5" xfId="36734"/>
    <cellStyle name="Обычный 3 17 13 5 2" xfId="36735"/>
    <cellStyle name="Обычный 3 17 13 5 2 2" xfId="36736"/>
    <cellStyle name="Обычный 3 17 13 5 2 2 2" xfId="36737"/>
    <cellStyle name="Обычный 3 17 13 5 2 3" xfId="36738"/>
    <cellStyle name="Обычный 3 17 13 5 3" xfId="36739"/>
    <cellStyle name="Обычный 3 17 13 5 3 2" xfId="36740"/>
    <cellStyle name="Обычный 3 17 13 5 4" xfId="36741"/>
    <cellStyle name="Обычный 3 17 13 6" xfId="36742"/>
    <cellStyle name="Обычный 3 17 13 6 2" xfId="36743"/>
    <cellStyle name="Обычный 3 17 13 6 2 2" xfId="36744"/>
    <cellStyle name="Обычный 3 17 13 6 3" xfId="36745"/>
    <cellStyle name="Обычный 3 17 13 7" xfId="36746"/>
    <cellStyle name="Обычный 3 17 13 7 2" xfId="36747"/>
    <cellStyle name="Обычный 3 17 13 8" xfId="36748"/>
    <cellStyle name="Обычный 3 17 14" xfId="36749"/>
    <cellStyle name="Обычный 3 17 14 2" xfId="36750"/>
    <cellStyle name="Обычный 3 17 14 2 2" xfId="36751"/>
    <cellStyle name="Обычный 3 17 14 2 2 2" xfId="36752"/>
    <cellStyle name="Обычный 3 17 14 2 2 2 2" xfId="36753"/>
    <cellStyle name="Обычный 3 17 14 2 2 2 2 2" xfId="36754"/>
    <cellStyle name="Обычный 3 17 14 2 2 2 2 2 2" xfId="36755"/>
    <cellStyle name="Обычный 3 17 14 2 2 2 2 3" xfId="36756"/>
    <cellStyle name="Обычный 3 17 14 2 2 2 3" xfId="36757"/>
    <cellStyle name="Обычный 3 17 14 2 2 2 3 2" xfId="36758"/>
    <cellStyle name="Обычный 3 17 14 2 2 2 4" xfId="36759"/>
    <cellStyle name="Обычный 3 17 14 2 2 3" xfId="36760"/>
    <cellStyle name="Обычный 3 17 14 2 2 3 2" xfId="36761"/>
    <cellStyle name="Обычный 3 17 14 2 2 3 2 2" xfId="36762"/>
    <cellStyle name="Обычный 3 17 14 2 2 3 3" xfId="36763"/>
    <cellStyle name="Обычный 3 17 14 2 2 4" xfId="36764"/>
    <cellStyle name="Обычный 3 17 14 2 2 4 2" xfId="36765"/>
    <cellStyle name="Обычный 3 17 14 2 2 5" xfId="36766"/>
    <cellStyle name="Обычный 3 17 14 2 3" xfId="36767"/>
    <cellStyle name="Обычный 3 17 14 2 3 2" xfId="36768"/>
    <cellStyle name="Обычный 3 17 14 2 3 2 2" xfId="36769"/>
    <cellStyle name="Обычный 3 17 14 2 3 2 2 2" xfId="36770"/>
    <cellStyle name="Обычный 3 17 14 2 3 2 2 2 2" xfId="36771"/>
    <cellStyle name="Обычный 3 17 14 2 3 2 2 3" xfId="36772"/>
    <cellStyle name="Обычный 3 17 14 2 3 2 3" xfId="36773"/>
    <cellStyle name="Обычный 3 17 14 2 3 2 3 2" xfId="36774"/>
    <cellStyle name="Обычный 3 17 14 2 3 2 4" xfId="36775"/>
    <cellStyle name="Обычный 3 17 14 2 3 3" xfId="36776"/>
    <cellStyle name="Обычный 3 17 14 2 3 3 2" xfId="36777"/>
    <cellStyle name="Обычный 3 17 14 2 3 3 2 2" xfId="36778"/>
    <cellStyle name="Обычный 3 17 14 2 3 3 3" xfId="36779"/>
    <cellStyle name="Обычный 3 17 14 2 3 4" xfId="36780"/>
    <cellStyle name="Обычный 3 17 14 2 3 4 2" xfId="36781"/>
    <cellStyle name="Обычный 3 17 14 2 3 5" xfId="36782"/>
    <cellStyle name="Обычный 3 17 14 2 4" xfId="36783"/>
    <cellStyle name="Обычный 3 17 14 2 4 2" xfId="36784"/>
    <cellStyle name="Обычный 3 17 14 2 4 2 2" xfId="36785"/>
    <cellStyle name="Обычный 3 17 14 2 4 2 2 2" xfId="36786"/>
    <cellStyle name="Обычный 3 17 14 2 4 2 3" xfId="36787"/>
    <cellStyle name="Обычный 3 17 14 2 4 3" xfId="36788"/>
    <cellStyle name="Обычный 3 17 14 2 4 3 2" xfId="36789"/>
    <cellStyle name="Обычный 3 17 14 2 4 4" xfId="36790"/>
    <cellStyle name="Обычный 3 17 14 2 5" xfId="36791"/>
    <cellStyle name="Обычный 3 17 14 2 5 2" xfId="36792"/>
    <cellStyle name="Обычный 3 17 14 2 5 2 2" xfId="36793"/>
    <cellStyle name="Обычный 3 17 14 2 5 3" xfId="36794"/>
    <cellStyle name="Обычный 3 17 14 2 6" xfId="36795"/>
    <cellStyle name="Обычный 3 17 14 2 6 2" xfId="36796"/>
    <cellStyle name="Обычный 3 17 14 2 7" xfId="36797"/>
    <cellStyle name="Обычный 3 17 14 3" xfId="36798"/>
    <cellStyle name="Обычный 3 17 14 3 2" xfId="36799"/>
    <cellStyle name="Обычный 3 17 14 3 2 2" xfId="36800"/>
    <cellStyle name="Обычный 3 17 14 3 2 2 2" xfId="36801"/>
    <cellStyle name="Обычный 3 17 14 3 2 2 2 2" xfId="36802"/>
    <cellStyle name="Обычный 3 17 14 3 2 2 3" xfId="36803"/>
    <cellStyle name="Обычный 3 17 14 3 2 3" xfId="36804"/>
    <cellStyle name="Обычный 3 17 14 3 2 3 2" xfId="36805"/>
    <cellStyle name="Обычный 3 17 14 3 2 4" xfId="36806"/>
    <cellStyle name="Обычный 3 17 14 3 3" xfId="36807"/>
    <cellStyle name="Обычный 3 17 14 3 3 2" xfId="36808"/>
    <cellStyle name="Обычный 3 17 14 3 3 2 2" xfId="36809"/>
    <cellStyle name="Обычный 3 17 14 3 3 3" xfId="36810"/>
    <cellStyle name="Обычный 3 17 14 3 4" xfId="36811"/>
    <cellStyle name="Обычный 3 17 14 3 4 2" xfId="36812"/>
    <cellStyle name="Обычный 3 17 14 3 5" xfId="36813"/>
    <cellStyle name="Обычный 3 17 14 4" xfId="36814"/>
    <cellStyle name="Обычный 3 17 14 4 2" xfId="36815"/>
    <cellStyle name="Обычный 3 17 14 4 2 2" xfId="36816"/>
    <cellStyle name="Обычный 3 17 14 4 2 2 2" xfId="36817"/>
    <cellStyle name="Обычный 3 17 14 4 2 2 2 2" xfId="36818"/>
    <cellStyle name="Обычный 3 17 14 4 2 2 3" xfId="36819"/>
    <cellStyle name="Обычный 3 17 14 4 2 3" xfId="36820"/>
    <cellStyle name="Обычный 3 17 14 4 2 3 2" xfId="36821"/>
    <cellStyle name="Обычный 3 17 14 4 2 4" xfId="36822"/>
    <cellStyle name="Обычный 3 17 14 4 3" xfId="36823"/>
    <cellStyle name="Обычный 3 17 14 4 3 2" xfId="36824"/>
    <cellStyle name="Обычный 3 17 14 4 3 2 2" xfId="36825"/>
    <cellStyle name="Обычный 3 17 14 4 3 3" xfId="36826"/>
    <cellStyle name="Обычный 3 17 14 4 4" xfId="36827"/>
    <cellStyle name="Обычный 3 17 14 4 4 2" xfId="36828"/>
    <cellStyle name="Обычный 3 17 14 4 5" xfId="36829"/>
    <cellStyle name="Обычный 3 17 14 5" xfId="36830"/>
    <cellStyle name="Обычный 3 17 14 5 2" xfId="36831"/>
    <cellStyle name="Обычный 3 17 14 5 2 2" xfId="36832"/>
    <cellStyle name="Обычный 3 17 14 5 2 2 2" xfId="36833"/>
    <cellStyle name="Обычный 3 17 14 5 2 3" xfId="36834"/>
    <cellStyle name="Обычный 3 17 14 5 3" xfId="36835"/>
    <cellStyle name="Обычный 3 17 14 5 3 2" xfId="36836"/>
    <cellStyle name="Обычный 3 17 14 5 4" xfId="36837"/>
    <cellStyle name="Обычный 3 17 14 6" xfId="36838"/>
    <cellStyle name="Обычный 3 17 14 6 2" xfId="36839"/>
    <cellStyle name="Обычный 3 17 14 6 2 2" xfId="36840"/>
    <cellStyle name="Обычный 3 17 14 6 3" xfId="36841"/>
    <cellStyle name="Обычный 3 17 14 7" xfId="36842"/>
    <cellStyle name="Обычный 3 17 14 7 2" xfId="36843"/>
    <cellStyle name="Обычный 3 17 14 8" xfId="36844"/>
    <cellStyle name="Обычный 3 17 15" xfId="36845"/>
    <cellStyle name="Обычный 3 17 15 2" xfId="36846"/>
    <cellStyle name="Обычный 3 17 15 2 2" xfId="36847"/>
    <cellStyle name="Обычный 3 17 15 2 2 2" xfId="36848"/>
    <cellStyle name="Обычный 3 17 15 2 2 2 2" xfId="36849"/>
    <cellStyle name="Обычный 3 17 15 2 2 2 2 2" xfId="36850"/>
    <cellStyle name="Обычный 3 17 15 2 2 2 2 2 2" xfId="36851"/>
    <cellStyle name="Обычный 3 17 15 2 2 2 2 3" xfId="36852"/>
    <cellStyle name="Обычный 3 17 15 2 2 2 3" xfId="36853"/>
    <cellStyle name="Обычный 3 17 15 2 2 2 3 2" xfId="36854"/>
    <cellStyle name="Обычный 3 17 15 2 2 2 4" xfId="36855"/>
    <cellStyle name="Обычный 3 17 15 2 2 3" xfId="36856"/>
    <cellStyle name="Обычный 3 17 15 2 2 3 2" xfId="36857"/>
    <cellStyle name="Обычный 3 17 15 2 2 3 2 2" xfId="36858"/>
    <cellStyle name="Обычный 3 17 15 2 2 3 3" xfId="36859"/>
    <cellStyle name="Обычный 3 17 15 2 2 4" xfId="36860"/>
    <cellStyle name="Обычный 3 17 15 2 2 4 2" xfId="36861"/>
    <cellStyle name="Обычный 3 17 15 2 2 5" xfId="36862"/>
    <cellStyle name="Обычный 3 17 15 2 3" xfId="36863"/>
    <cellStyle name="Обычный 3 17 15 2 3 2" xfId="36864"/>
    <cellStyle name="Обычный 3 17 15 2 3 2 2" xfId="36865"/>
    <cellStyle name="Обычный 3 17 15 2 3 2 2 2" xfId="36866"/>
    <cellStyle name="Обычный 3 17 15 2 3 2 2 2 2" xfId="36867"/>
    <cellStyle name="Обычный 3 17 15 2 3 2 2 3" xfId="36868"/>
    <cellStyle name="Обычный 3 17 15 2 3 2 3" xfId="36869"/>
    <cellStyle name="Обычный 3 17 15 2 3 2 3 2" xfId="36870"/>
    <cellStyle name="Обычный 3 17 15 2 3 2 4" xfId="36871"/>
    <cellStyle name="Обычный 3 17 15 2 3 3" xfId="36872"/>
    <cellStyle name="Обычный 3 17 15 2 3 3 2" xfId="36873"/>
    <cellStyle name="Обычный 3 17 15 2 3 3 2 2" xfId="36874"/>
    <cellStyle name="Обычный 3 17 15 2 3 3 3" xfId="36875"/>
    <cellStyle name="Обычный 3 17 15 2 3 4" xfId="36876"/>
    <cellStyle name="Обычный 3 17 15 2 3 4 2" xfId="36877"/>
    <cellStyle name="Обычный 3 17 15 2 3 5" xfId="36878"/>
    <cellStyle name="Обычный 3 17 15 2 4" xfId="36879"/>
    <cellStyle name="Обычный 3 17 15 2 4 2" xfId="36880"/>
    <cellStyle name="Обычный 3 17 15 2 4 2 2" xfId="36881"/>
    <cellStyle name="Обычный 3 17 15 2 4 2 2 2" xfId="36882"/>
    <cellStyle name="Обычный 3 17 15 2 4 2 3" xfId="36883"/>
    <cellStyle name="Обычный 3 17 15 2 4 3" xfId="36884"/>
    <cellStyle name="Обычный 3 17 15 2 4 3 2" xfId="36885"/>
    <cellStyle name="Обычный 3 17 15 2 4 4" xfId="36886"/>
    <cellStyle name="Обычный 3 17 15 2 5" xfId="36887"/>
    <cellStyle name="Обычный 3 17 15 2 5 2" xfId="36888"/>
    <cellStyle name="Обычный 3 17 15 2 5 2 2" xfId="36889"/>
    <cellStyle name="Обычный 3 17 15 2 5 3" xfId="36890"/>
    <cellStyle name="Обычный 3 17 15 2 6" xfId="36891"/>
    <cellStyle name="Обычный 3 17 15 2 6 2" xfId="36892"/>
    <cellStyle name="Обычный 3 17 15 2 7" xfId="36893"/>
    <cellStyle name="Обычный 3 17 15 3" xfId="36894"/>
    <cellStyle name="Обычный 3 17 15 3 2" xfId="36895"/>
    <cellStyle name="Обычный 3 17 15 3 2 2" xfId="36896"/>
    <cellStyle name="Обычный 3 17 15 3 2 2 2" xfId="36897"/>
    <cellStyle name="Обычный 3 17 15 3 2 2 2 2" xfId="36898"/>
    <cellStyle name="Обычный 3 17 15 3 2 2 3" xfId="36899"/>
    <cellStyle name="Обычный 3 17 15 3 2 3" xfId="36900"/>
    <cellStyle name="Обычный 3 17 15 3 2 3 2" xfId="36901"/>
    <cellStyle name="Обычный 3 17 15 3 2 4" xfId="36902"/>
    <cellStyle name="Обычный 3 17 15 3 3" xfId="36903"/>
    <cellStyle name="Обычный 3 17 15 3 3 2" xfId="36904"/>
    <cellStyle name="Обычный 3 17 15 3 3 2 2" xfId="36905"/>
    <cellStyle name="Обычный 3 17 15 3 3 3" xfId="36906"/>
    <cellStyle name="Обычный 3 17 15 3 4" xfId="36907"/>
    <cellStyle name="Обычный 3 17 15 3 4 2" xfId="36908"/>
    <cellStyle name="Обычный 3 17 15 3 5" xfId="36909"/>
    <cellStyle name="Обычный 3 17 15 4" xfId="36910"/>
    <cellStyle name="Обычный 3 17 15 4 2" xfId="36911"/>
    <cellStyle name="Обычный 3 17 15 4 2 2" xfId="36912"/>
    <cellStyle name="Обычный 3 17 15 4 2 2 2" xfId="36913"/>
    <cellStyle name="Обычный 3 17 15 4 2 2 2 2" xfId="36914"/>
    <cellStyle name="Обычный 3 17 15 4 2 2 3" xfId="36915"/>
    <cellStyle name="Обычный 3 17 15 4 2 3" xfId="36916"/>
    <cellStyle name="Обычный 3 17 15 4 2 3 2" xfId="36917"/>
    <cellStyle name="Обычный 3 17 15 4 2 4" xfId="36918"/>
    <cellStyle name="Обычный 3 17 15 4 3" xfId="36919"/>
    <cellStyle name="Обычный 3 17 15 4 3 2" xfId="36920"/>
    <cellStyle name="Обычный 3 17 15 4 3 2 2" xfId="36921"/>
    <cellStyle name="Обычный 3 17 15 4 3 3" xfId="36922"/>
    <cellStyle name="Обычный 3 17 15 4 4" xfId="36923"/>
    <cellStyle name="Обычный 3 17 15 4 4 2" xfId="36924"/>
    <cellStyle name="Обычный 3 17 15 4 5" xfId="36925"/>
    <cellStyle name="Обычный 3 17 15 5" xfId="36926"/>
    <cellStyle name="Обычный 3 17 15 5 2" xfId="36927"/>
    <cellStyle name="Обычный 3 17 15 5 2 2" xfId="36928"/>
    <cellStyle name="Обычный 3 17 15 5 2 2 2" xfId="36929"/>
    <cellStyle name="Обычный 3 17 15 5 2 3" xfId="36930"/>
    <cellStyle name="Обычный 3 17 15 5 3" xfId="36931"/>
    <cellStyle name="Обычный 3 17 15 5 3 2" xfId="36932"/>
    <cellStyle name="Обычный 3 17 15 5 4" xfId="36933"/>
    <cellStyle name="Обычный 3 17 15 6" xfId="36934"/>
    <cellStyle name="Обычный 3 17 15 6 2" xfId="36935"/>
    <cellStyle name="Обычный 3 17 15 6 2 2" xfId="36936"/>
    <cellStyle name="Обычный 3 17 15 6 3" xfId="36937"/>
    <cellStyle name="Обычный 3 17 15 7" xfId="36938"/>
    <cellStyle name="Обычный 3 17 15 7 2" xfId="36939"/>
    <cellStyle name="Обычный 3 17 15 8" xfId="36940"/>
    <cellStyle name="Обычный 3 17 16" xfId="36941"/>
    <cellStyle name="Обычный 3 17 16 2" xfId="36942"/>
    <cellStyle name="Обычный 3 17 16 2 2" xfId="36943"/>
    <cellStyle name="Обычный 3 17 16 2 2 2" xfId="36944"/>
    <cellStyle name="Обычный 3 17 16 2 2 2 2" xfId="36945"/>
    <cellStyle name="Обычный 3 17 16 2 2 2 2 2" xfId="36946"/>
    <cellStyle name="Обычный 3 17 16 2 2 2 2 2 2" xfId="36947"/>
    <cellStyle name="Обычный 3 17 16 2 2 2 2 3" xfId="36948"/>
    <cellStyle name="Обычный 3 17 16 2 2 2 3" xfId="36949"/>
    <cellStyle name="Обычный 3 17 16 2 2 2 3 2" xfId="36950"/>
    <cellStyle name="Обычный 3 17 16 2 2 2 4" xfId="36951"/>
    <cellStyle name="Обычный 3 17 16 2 2 3" xfId="36952"/>
    <cellStyle name="Обычный 3 17 16 2 2 3 2" xfId="36953"/>
    <cellStyle name="Обычный 3 17 16 2 2 3 2 2" xfId="36954"/>
    <cellStyle name="Обычный 3 17 16 2 2 3 3" xfId="36955"/>
    <cellStyle name="Обычный 3 17 16 2 2 4" xfId="36956"/>
    <cellStyle name="Обычный 3 17 16 2 2 4 2" xfId="36957"/>
    <cellStyle name="Обычный 3 17 16 2 2 5" xfId="36958"/>
    <cellStyle name="Обычный 3 17 16 2 3" xfId="36959"/>
    <cellStyle name="Обычный 3 17 16 2 3 2" xfId="36960"/>
    <cellStyle name="Обычный 3 17 16 2 3 2 2" xfId="36961"/>
    <cellStyle name="Обычный 3 17 16 2 3 2 2 2" xfId="36962"/>
    <cellStyle name="Обычный 3 17 16 2 3 2 2 2 2" xfId="36963"/>
    <cellStyle name="Обычный 3 17 16 2 3 2 2 3" xfId="36964"/>
    <cellStyle name="Обычный 3 17 16 2 3 2 3" xfId="36965"/>
    <cellStyle name="Обычный 3 17 16 2 3 2 3 2" xfId="36966"/>
    <cellStyle name="Обычный 3 17 16 2 3 2 4" xfId="36967"/>
    <cellStyle name="Обычный 3 17 16 2 3 3" xfId="36968"/>
    <cellStyle name="Обычный 3 17 16 2 3 3 2" xfId="36969"/>
    <cellStyle name="Обычный 3 17 16 2 3 3 2 2" xfId="36970"/>
    <cellStyle name="Обычный 3 17 16 2 3 3 3" xfId="36971"/>
    <cellStyle name="Обычный 3 17 16 2 3 4" xfId="36972"/>
    <cellStyle name="Обычный 3 17 16 2 3 4 2" xfId="36973"/>
    <cellStyle name="Обычный 3 17 16 2 3 5" xfId="36974"/>
    <cellStyle name="Обычный 3 17 16 2 4" xfId="36975"/>
    <cellStyle name="Обычный 3 17 16 2 4 2" xfId="36976"/>
    <cellStyle name="Обычный 3 17 16 2 4 2 2" xfId="36977"/>
    <cellStyle name="Обычный 3 17 16 2 4 2 2 2" xfId="36978"/>
    <cellStyle name="Обычный 3 17 16 2 4 2 3" xfId="36979"/>
    <cellStyle name="Обычный 3 17 16 2 4 3" xfId="36980"/>
    <cellStyle name="Обычный 3 17 16 2 4 3 2" xfId="36981"/>
    <cellStyle name="Обычный 3 17 16 2 4 4" xfId="36982"/>
    <cellStyle name="Обычный 3 17 16 2 5" xfId="36983"/>
    <cellStyle name="Обычный 3 17 16 2 5 2" xfId="36984"/>
    <cellStyle name="Обычный 3 17 16 2 5 2 2" xfId="36985"/>
    <cellStyle name="Обычный 3 17 16 2 5 3" xfId="36986"/>
    <cellStyle name="Обычный 3 17 16 2 6" xfId="36987"/>
    <cellStyle name="Обычный 3 17 16 2 6 2" xfId="36988"/>
    <cellStyle name="Обычный 3 17 16 2 7" xfId="36989"/>
    <cellStyle name="Обычный 3 17 16 3" xfId="36990"/>
    <cellStyle name="Обычный 3 17 16 3 2" xfId="36991"/>
    <cellStyle name="Обычный 3 17 16 3 2 2" xfId="36992"/>
    <cellStyle name="Обычный 3 17 16 3 2 2 2" xfId="36993"/>
    <cellStyle name="Обычный 3 17 16 3 2 2 2 2" xfId="36994"/>
    <cellStyle name="Обычный 3 17 16 3 2 2 3" xfId="36995"/>
    <cellStyle name="Обычный 3 17 16 3 2 3" xfId="36996"/>
    <cellStyle name="Обычный 3 17 16 3 2 3 2" xfId="36997"/>
    <cellStyle name="Обычный 3 17 16 3 2 4" xfId="36998"/>
    <cellStyle name="Обычный 3 17 16 3 3" xfId="36999"/>
    <cellStyle name="Обычный 3 17 16 3 3 2" xfId="37000"/>
    <cellStyle name="Обычный 3 17 16 3 3 2 2" xfId="37001"/>
    <cellStyle name="Обычный 3 17 16 3 3 3" xfId="37002"/>
    <cellStyle name="Обычный 3 17 16 3 4" xfId="37003"/>
    <cellStyle name="Обычный 3 17 16 3 4 2" xfId="37004"/>
    <cellStyle name="Обычный 3 17 16 3 5" xfId="37005"/>
    <cellStyle name="Обычный 3 17 16 4" xfId="37006"/>
    <cellStyle name="Обычный 3 17 16 4 2" xfId="37007"/>
    <cellStyle name="Обычный 3 17 16 4 2 2" xfId="37008"/>
    <cellStyle name="Обычный 3 17 16 4 2 2 2" xfId="37009"/>
    <cellStyle name="Обычный 3 17 16 4 2 2 2 2" xfId="37010"/>
    <cellStyle name="Обычный 3 17 16 4 2 2 3" xfId="37011"/>
    <cellStyle name="Обычный 3 17 16 4 2 3" xfId="37012"/>
    <cellStyle name="Обычный 3 17 16 4 2 3 2" xfId="37013"/>
    <cellStyle name="Обычный 3 17 16 4 2 4" xfId="37014"/>
    <cellStyle name="Обычный 3 17 16 4 3" xfId="37015"/>
    <cellStyle name="Обычный 3 17 16 4 3 2" xfId="37016"/>
    <cellStyle name="Обычный 3 17 16 4 3 2 2" xfId="37017"/>
    <cellStyle name="Обычный 3 17 16 4 3 3" xfId="37018"/>
    <cellStyle name="Обычный 3 17 16 4 4" xfId="37019"/>
    <cellStyle name="Обычный 3 17 16 4 4 2" xfId="37020"/>
    <cellStyle name="Обычный 3 17 16 4 5" xfId="37021"/>
    <cellStyle name="Обычный 3 17 16 5" xfId="37022"/>
    <cellStyle name="Обычный 3 17 16 5 2" xfId="37023"/>
    <cellStyle name="Обычный 3 17 16 5 2 2" xfId="37024"/>
    <cellStyle name="Обычный 3 17 16 5 2 2 2" xfId="37025"/>
    <cellStyle name="Обычный 3 17 16 5 2 3" xfId="37026"/>
    <cellStyle name="Обычный 3 17 16 5 3" xfId="37027"/>
    <cellStyle name="Обычный 3 17 16 5 3 2" xfId="37028"/>
    <cellStyle name="Обычный 3 17 16 5 4" xfId="37029"/>
    <cellStyle name="Обычный 3 17 16 6" xfId="37030"/>
    <cellStyle name="Обычный 3 17 16 6 2" xfId="37031"/>
    <cellStyle name="Обычный 3 17 16 6 2 2" xfId="37032"/>
    <cellStyle name="Обычный 3 17 16 6 3" xfId="37033"/>
    <cellStyle name="Обычный 3 17 16 7" xfId="37034"/>
    <cellStyle name="Обычный 3 17 16 7 2" xfId="37035"/>
    <cellStyle name="Обычный 3 17 16 8" xfId="37036"/>
    <cellStyle name="Обычный 3 17 17" xfId="37037"/>
    <cellStyle name="Обычный 3 17 17 2" xfId="37038"/>
    <cellStyle name="Обычный 3 17 17 2 2" xfId="37039"/>
    <cellStyle name="Обычный 3 17 17 2 2 2" xfId="37040"/>
    <cellStyle name="Обычный 3 17 17 2 2 2 2" xfId="37041"/>
    <cellStyle name="Обычный 3 17 17 2 2 2 2 2" xfId="37042"/>
    <cellStyle name="Обычный 3 17 17 2 2 2 2 2 2" xfId="37043"/>
    <cellStyle name="Обычный 3 17 17 2 2 2 2 3" xfId="37044"/>
    <cellStyle name="Обычный 3 17 17 2 2 2 3" xfId="37045"/>
    <cellStyle name="Обычный 3 17 17 2 2 2 3 2" xfId="37046"/>
    <cellStyle name="Обычный 3 17 17 2 2 2 4" xfId="37047"/>
    <cellStyle name="Обычный 3 17 17 2 2 3" xfId="37048"/>
    <cellStyle name="Обычный 3 17 17 2 2 3 2" xfId="37049"/>
    <cellStyle name="Обычный 3 17 17 2 2 3 2 2" xfId="37050"/>
    <cellStyle name="Обычный 3 17 17 2 2 3 3" xfId="37051"/>
    <cellStyle name="Обычный 3 17 17 2 2 4" xfId="37052"/>
    <cellStyle name="Обычный 3 17 17 2 2 4 2" xfId="37053"/>
    <cellStyle name="Обычный 3 17 17 2 2 5" xfId="37054"/>
    <cellStyle name="Обычный 3 17 17 2 3" xfId="37055"/>
    <cellStyle name="Обычный 3 17 17 2 3 2" xfId="37056"/>
    <cellStyle name="Обычный 3 17 17 2 3 2 2" xfId="37057"/>
    <cellStyle name="Обычный 3 17 17 2 3 2 2 2" xfId="37058"/>
    <cellStyle name="Обычный 3 17 17 2 3 2 2 2 2" xfId="37059"/>
    <cellStyle name="Обычный 3 17 17 2 3 2 2 3" xfId="37060"/>
    <cellStyle name="Обычный 3 17 17 2 3 2 3" xfId="37061"/>
    <cellStyle name="Обычный 3 17 17 2 3 2 3 2" xfId="37062"/>
    <cellStyle name="Обычный 3 17 17 2 3 2 4" xfId="37063"/>
    <cellStyle name="Обычный 3 17 17 2 3 3" xfId="37064"/>
    <cellStyle name="Обычный 3 17 17 2 3 3 2" xfId="37065"/>
    <cellStyle name="Обычный 3 17 17 2 3 3 2 2" xfId="37066"/>
    <cellStyle name="Обычный 3 17 17 2 3 3 3" xfId="37067"/>
    <cellStyle name="Обычный 3 17 17 2 3 4" xfId="37068"/>
    <cellStyle name="Обычный 3 17 17 2 3 4 2" xfId="37069"/>
    <cellStyle name="Обычный 3 17 17 2 3 5" xfId="37070"/>
    <cellStyle name="Обычный 3 17 17 2 4" xfId="37071"/>
    <cellStyle name="Обычный 3 17 17 2 4 2" xfId="37072"/>
    <cellStyle name="Обычный 3 17 17 2 4 2 2" xfId="37073"/>
    <cellStyle name="Обычный 3 17 17 2 4 2 2 2" xfId="37074"/>
    <cellStyle name="Обычный 3 17 17 2 4 2 3" xfId="37075"/>
    <cellStyle name="Обычный 3 17 17 2 4 3" xfId="37076"/>
    <cellStyle name="Обычный 3 17 17 2 4 3 2" xfId="37077"/>
    <cellStyle name="Обычный 3 17 17 2 4 4" xfId="37078"/>
    <cellStyle name="Обычный 3 17 17 2 5" xfId="37079"/>
    <cellStyle name="Обычный 3 17 17 2 5 2" xfId="37080"/>
    <cellStyle name="Обычный 3 17 17 2 5 2 2" xfId="37081"/>
    <cellStyle name="Обычный 3 17 17 2 5 3" xfId="37082"/>
    <cellStyle name="Обычный 3 17 17 2 6" xfId="37083"/>
    <cellStyle name="Обычный 3 17 17 2 6 2" xfId="37084"/>
    <cellStyle name="Обычный 3 17 17 2 7" xfId="37085"/>
    <cellStyle name="Обычный 3 17 17 3" xfId="37086"/>
    <cellStyle name="Обычный 3 17 17 3 2" xfId="37087"/>
    <cellStyle name="Обычный 3 17 17 3 2 2" xfId="37088"/>
    <cellStyle name="Обычный 3 17 17 3 2 2 2" xfId="37089"/>
    <cellStyle name="Обычный 3 17 17 3 2 2 2 2" xfId="37090"/>
    <cellStyle name="Обычный 3 17 17 3 2 2 3" xfId="37091"/>
    <cellStyle name="Обычный 3 17 17 3 2 3" xfId="37092"/>
    <cellStyle name="Обычный 3 17 17 3 2 3 2" xfId="37093"/>
    <cellStyle name="Обычный 3 17 17 3 2 4" xfId="37094"/>
    <cellStyle name="Обычный 3 17 17 3 3" xfId="37095"/>
    <cellStyle name="Обычный 3 17 17 3 3 2" xfId="37096"/>
    <cellStyle name="Обычный 3 17 17 3 3 2 2" xfId="37097"/>
    <cellStyle name="Обычный 3 17 17 3 3 3" xfId="37098"/>
    <cellStyle name="Обычный 3 17 17 3 4" xfId="37099"/>
    <cellStyle name="Обычный 3 17 17 3 4 2" xfId="37100"/>
    <cellStyle name="Обычный 3 17 17 3 5" xfId="37101"/>
    <cellStyle name="Обычный 3 17 17 4" xfId="37102"/>
    <cellStyle name="Обычный 3 17 17 4 2" xfId="37103"/>
    <cellStyle name="Обычный 3 17 17 4 2 2" xfId="37104"/>
    <cellStyle name="Обычный 3 17 17 4 2 2 2" xfId="37105"/>
    <cellStyle name="Обычный 3 17 17 4 2 2 2 2" xfId="37106"/>
    <cellStyle name="Обычный 3 17 17 4 2 2 3" xfId="37107"/>
    <cellStyle name="Обычный 3 17 17 4 2 3" xfId="37108"/>
    <cellStyle name="Обычный 3 17 17 4 2 3 2" xfId="37109"/>
    <cellStyle name="Обычный 3 17 17 4 2 4" xfId="37110"/>
    <cellStyle name="Обычный 3 17 17 4 3" xfId="37111"/>
    <cellStyle name="Обычный 3 17 17 4 3 2" xfId="37112"/>
    <cellStyle name="Обычный 3 17 17 4 3 2 2" xfId="37113"/>
    <cellStyle name="Обычный 3 17 17 4 3 3" xfId="37114"/>
    <cellStyle name="Обычный 3 17 17 4 4" xfId="37115"/>
    <cellStyle name="Обычный 3 17 17 4 4 2" xfId="37116"/>
    <cellStyle name="Обычный 3 17 17 4 5" xfId="37117"/>
    <cellStyle name="Обычный 3 17 17 5" xfId="37118"/>
    <cellStyle name="Обычный 3 17 17 5 2" xfId="37119"/>
    <cellStyle name="Обычный 3 17 17 5 2 2" xfId="37120"/>
    <cellStyle name="Обычный 3 17 17 5 2 2 2" xfId="37121"/>
    <cellStyle name="Обычный 3 17 17 5 2 3" xfId="37122"/>
    <cellStyle name="Обычный 3 17 17 5 3" xfId="37123"/>
    <cellStyle name="Обычный 3 17 17 5 3 2" xfId="37124"/>
    <cellStyle name="Обычный 3 17 17 5 4" xfId="37125"/>
    <cellStyle name="Обычный 3 17 17 6" xfId="37126"/>
    <cellStyle name="Обычный 3 17 17 6 2" xfId="37127"/>
    <cellStyle name="Обычный 3 17 17 6 2 2" xfId="37128"/>
    <cellStyle name="Обычный 3 17 17 6 3" xfId="37129"/>
    <cellStyle name="Обычный 3 17 17 7" xfId="37130"/>
    <cellStyle name="Обычный 3 17 17 7 2" xfId="37131"/>
    <cellStyle name="Обычный 3 17 17 8" xfId="37132"/>
    <cellStyle name="Обычный 3 17 18" xfId="37133"/>
    <cellStyle name="Обычный 3 17 18 2" xfId="37134"/>
    <cellStyle name="Обычный 3 17 18 2 2" xfId="37135"/>
    <cellStyle name="Обычный 3 17 18 2 2 2" xfId="37136"/>
    <cellStyle name="Обычный 3 17 18 2 2 2 2" xfId="37137"/>
    <cellStyle name="Обычный 3 17 18 2 2 2 2 2" xfId="37138"/>
    <cellStyle name="Обычный 3 17 18 2 2 2 2 2 2" xfId="37139"/>
    <cellStyle name="Обычный 3 17 18 2 2 2 2 3" xfId="37140"/>
    <cellStyle name="Обычный 3 17 18 2 2 2 3" xfId="37141"/>
    <cellStyle name="Обычный 3 17 18 2 2 2 3 2" xfId="37142"/>
    <cellStyle name="Обычный 3 17 18 2 2 2 4" xfId="37143"/>
    <cellStyle name="Обычный 3 17 18 2 2 3" xfId="37144"/>
    <cellStyle name="Обычный 3 17 18 2 2 3 2" xfId="37145"/>
    <cellStyle name="Обычный 3 17 18 2 2 3 2 2" xfId="37146"/>
    <cellStyle name="Обычный 3 17 18 2 2 3 3" xfId="37147"/>
    <cellStyle name="Обычный 3 17 18 2 2 4" xfId="37148"/>
    <cellStyle name="Обычный 3 17 18 2 2 4 2" xfId="37149"/>
    <cellStyle name="Обычный 3 17 18 2 2 5" xfId="37150"/>
    <cellStyle name="Обычный 3 17 18 2 3" xfId="37151"/>
    <cellStyle name="Обычный 3 17 18 2 3 2" xfId="37152"/>
    <cellStyle name="Обычный 3 17 18 2 3 2 2" xfId="37153"/>
    <cellStyle name="Обычный 3 17 18 2 3 2 2 2" xfId="37154"/>
    <cellStyle name="Обычный 3 17 18 2 3 2 2 2 2" xfId="37155"/>
    <cellStyle name="Обычный 3 17 18 2 3 2 2 3" xfId="37156"/>
    <cellStyle name="Обычный 3 17 18 2 3 2 3" xfId="37157"/>
    <cellStyle name="Обычный 3 17 18 2 3 2 3 2" xfId="37158"/>
    <cellStyle name="Обычный 3 17 18 2 3 2 4" xfId="37159"/>
    <cellStyle name="Обычный 3 17 18 2 3 3" xfId="37160"/>
    <cellStyle name="Обычный 3 17 18 2 3 3 2" xfId="37161"/>
    <cellStyle name="Обычный 3 17 18 2 3 3 2 2" xfId="37162"/>
    <cellStyle name="Обычный 3 17 18 2 3 3 3" xfId="37163"/>
    <cellStyle name="Обычный 3 17 18 2 3 4" xfId="37164"/>
    <cellStyle name="Обычный 3 17 18 2 3 4 2" xfId="37165"/>
    <cellStyle name="Обычный 3 17 18 2 3 5" xfId="37166"/>
    <cellStyle name="Обычный 3 17 18 2 4" xfId="37167"/>
    <cellStyle name="Обычный 3 17 18 2 4 2" xfId="37168"/>
    <cellStyle name="Обычный 3 17 18 2 4 2 2" xfId="37169"/>
    <cellStyle name="Обычный 3 17 18 2 4 2 2 2" xfId="37170"/>
    <cellStyle name="Обычный 3 17 18 2 4 2 3" xfId="37171"/>
    <cellStyle name="Обычный 3 17 18 2 4 3" xfId="37172"/>
    <cellStyle name="Обычный 3 17 18 2 4 3 2" xfId="37173"/>
    <cellStyle name="Обычный 3 17 18 2 4 4" xfId="37174"/>
    <cellStyle name="Обычный 3 17 18 2 5" xfId="37175"/>
    <cellStyle name="Обычный 3 17 18 2 5 2" xfId="37176"/>
    <cellStyle name="Обычный 3 17 18 2 5 2 2" xfId="37177"/>
    <cellStyle name="Обычный 3 17 18 2 5 3" xfId="37178"/>
    <cellStyle name="Обычный 3 17 18 2 6" xfId="37179"/>
    <cellStyle name="Обычный 3 17 18 2 6 2" xfId="37180"/>
    <cellStyle name="Обычный 3 17 18 2 7" xfId="37181"/>
    <cellStyle name="Обычный 3 17 18 3" xfId="37182"/>
    <cellStyle name="Обычный 3 17 18 3 2" xfId="37183"/>
    <cellStyle name="Обычный 3 17 18 3 2 2" xfId="37184"/>
    <cellStyle name="Обычный 3 17 18 3 2 2 2" xfId="37185"/>
    <cellStyle name="Обычный 3 17 18 3 2 2 2 2" xfId="37186"/>
    <cellStyle name="Обычный 3 17 18 3 2 2 3" xfId="37187"/>
    <cellStyle name="Обычный 3 17 18 3 2 3" xfId="37188"/>
    <cellStyle name="Обычный 3 17 18 3 2 3 2" xfId="37189"/>
    <cellStyle name="Обычный 3 17 18 3 2 4" xfId="37190"/>
    <cellStyle name="Обычный 3 17 18 3 3" xfId="37191"/>
    <cellStyle name="Обычный 3 17 18 3 3 2" xfId="37192"/>
    <cellStyle name="Обычный 3 17 18 3 3 2 2" xfId="37193"/>
    <cellStyle name="Обычный 3 17 18 3 3 3" xfId="37194"/>
    <cellStyle name="Обычный 3 17 18 3 4" xfId="37195"/>
    <cellStyle name="Обычный 3 17 18 3 4 2" xfId="37196"/>
    <cellStyle name="Обычный 3 17 18 3 5" xfId="37197"/>
    <cellStyle name="Обычный 3 17 18 4" xfId="37198"/>
    <cellStyle name="Обычный 3 17 18 4 2" xfId="37199"/>
    <cellStyle name="Обычный 3 17 18 4 2 2" xfId="37200"/>
    <cellStyle name="Обычный 3 17 18 4 2 2 2" xfId="37201"/>
    <cellStyle name="Обычный 3 17 18 4 2 2 2 2" xfId="37202"/>
    <cellStyle name="Обычный 3 17 18 4 2 2 3" xfId="37203"/>
    <cellStyle name="Обычный 3 17 18 4 2 3" xfId="37204"/>
    <cellStyle name="Обычный 3 17 18 4 2 3 2" xfId="37205"/>
    <cellStyle name="Обычный 3 17 18 4 2 4" xfId="37206"/>
    <cellStyle name="Обычный 3 17 18 4 3" xfId="37207"/>
    <cellStyle name="Обычный 3 17 18 4 3 2" xfId="37208"/>
    <cellStyle name="Обычный 3 17 18 4 3 2 2" xfId="37209"/>
    <cellStyle name="Обычный 3 17 18 4 3 3" xfId="37210"/>
    <cellStyle name="Обычный 3 17 18 4 4" xfId="37211"/>
    <cellStyle name="Обычный 3 17 18 4 4 2" xfId="37212"/>
    <cellStyle name="Обычный 3 17 18 4 5" xfId="37213"/>
    <cellStyle name="Обычный 3 17 18 5" xfId="37214"/>
    <cellStyle name="Обычный 3 17 18 5 2" xfId="37215"/>
    <cellStyle name="Обычный 3 17 18 5 2 2" xfId="37216"/>
    <cellStyle name="Обычный 3 17 18 5 2 2 2" xfId="37217"/>
    <cellStyle name="Обычный 3 17 18 5 2 3" xfId="37218"/>
    <cellStyle name="Обычный 3 17 18 5 3" xfId="37219"/>
    <cellStyle name="Обычный 3 17 18 5 3 2" xfId="37220"/>
    <cellStyle name="Обычный 3 17 18 5 4" xfId="37221"/>
    <cellStyle name="Обычный 3 17 18 6" xfId="37222"/>
    <cellStyle name="Обычный 3 17 18 6 2" xfId="37223"/>
    <cellStyle name="Обычный 3 17 18 6 2 2" xfId="37224"/>
    <cellStyle name="Обычный 3 17 18 6 3" xfId="37225"/>
    <cellStyle name="Обычный 3 17 18 7" xfId="37226"/>
    <cellStyle name="Обычный 3 17 18 7 2" xfId="37227"/>
    <cellStyle name="Обычный 3 17 18 8" xfId="37228"/>
    <cellStyle name="Обычный 3 17 19" xfId="37229"/>
    <cellStyle name="Обычный 3 17 19 2" xfId="37230"/>
    <cellStyle name="Обычный 3 17 19 2 2" xfId="37231"/>
    <cellStyle name="Обычный 3 17 19 2 2 2" xfId="37232"/>
    <cellStyle name="Обычный 3 17 19 2 2 2 2" xfId="37233"/>
    <cellStyle name="Обычный 3 17 19 2 2 2 2 2" xfId="37234"/>
    <cellStyle name="Обычный 3 17 19 2 2 2 2 2 2" xfId="37235"/>
    <cellStyle name="Обычный 3 17 19 2 2 2 2 3" xfId="37236"/>
    <cellStyle name="Обычный 3 17 19 2 2 2 3" xfId="37237"/>
    <cellStyle name="Обычный 3 17 19 2 2 2 3 2" xfId="37238"/>
    <cellStyle name="Обычный 3 17 19 2 2 2 4" xfId="37239"/>
    <cellStyle name="Обычный 3 17 19 2 2 3" xfId="37240"/>
    <cellStyle name="Обычный 3 17 19 2 2 3 2" xfId="37241"/>
    <cellStyle name="Обычный 3 17 19 2 2 3 2 2" xfId="37242"/>
    <cellStyle name="Обычный 3 17 19 2 2 3 3" xfId="37243"/>
    <cellStyle name="Обычный 3 17 19 2 2 4" xfId="37244"/>
    <cellStyle name="Обычный 3 17 19 2 2 4 2" xfId="37245"/>
    <cellStyle name="Обычный 3 17 19 2 2 5" xfId="37246"/>
    <cellStyle name="Обычный 3 17 19 2 3" xfId="37247"/>
    <cellStyle name="Обычный 3 17 19 2 3 2" xfId="37248"/>
    <cellStyle name="Обычный 3 17 19 2 3 2 2" xfId="37249"/>
    <cellStyle name="Обычный 3 17 19 2 3 2 2 2" xfId="37250"/>
    <cellStyle name="Обычный 3 17 19 2 3 2 2 2 2" xfId="37251"/>
    <cellStyle name="Обычный 3 17 19 2 3 2 2 3" xfId="37252"/>
    <cellStyle name="Обычный 3 17 19 2 3 2 3" xfId="37253"/>
    <cellStyle name="Обычный 3 17 19 2 3 2 3 2" xfId="37254"/>
    <cellStyle name="Обычный 3 17 19 2 3 2 4" xfId="37255"/>
    <cellStyle name="Обычный 3 17 19 2 3 3" xfId="37256"/>
    <cellStyle name="Обычный 3 17 19 2 3 3 2" xfId="37257"/>
    <cellStyle name="Обычный 3 17 19 2 3 3 2 2" xfId="37258"/>
    <cellStyle name="Обычный 3 17 19 2 3 3 3" xfId="37259"/>
    <cellStyle name="Обычный 3 17 19 2 3 4" xfId="37260"/>
    <cellStyle name="Обычный 3 17 19 2 3 4 2" xfId="37261"/>
    <cellStyle name="Обычный 3 17 19 2 3 5" xfId="37262"/>
    <cellStyle name="Обычный 3 17 19 2 4" xfId="37263"/>
    <cellStyle name="Обычный 3 17 19 2 4 2" xfId="37264"/>
    <cellStyle name="Обычный 3 17 19 2 4 2 2" xfId="37265"/>
    <cellStyle name="Обычный 3 17 19 2 4 2 2 2" xfId="37266"/>
    <cellStyle name="Обычный 3 17 19 2 4 2 3" xfId="37267"/>
    <cellStyle name="Обычный 3 17 19 2 4 3" xfId="37268"/>
    <cellStyle name="Обычный 3 17 19 2 4 3 2" xfId="37269"/>
    <cellStyle name="Обычный 3 17 19 2 4 4" xfId="37270"/>
    <cellStyle name="Обычный 3 17 19 2 5" xfId="37271"/>
    <cellStyle name="Обычный 3 17 19 2 5 2" xfId="37272"/>
    <cellStyle name="Обычный 3 17 19 2 5 2 2" xfId="37273"/>
    <cellStyle name="Обычный 3 17 19 2 5 3" xfId="37274"/>
    <cellStyle name="Обычный 3 17 19 2 6" xfId="37275"/>
    <cellStyle name="Обычный 3 17 19 2 6 2" xfId="37276"/>
    <cellStyle name="Обычный 3 17 19 2 7" xfId="37277"/>
    <cellStyle name="Обычный 3 17 19 3" xfId="37278"/>
    <cellStyle name="Обычный 3 17 19 3 2" xfId="37279"/>
    <cellStyle name="Обычный 3 17 19 3 2 2" xfId="37280"/>
    <cellStyle name="Обычный 3 17 19 3 2 2 2" xfId="37281"/>
    <cellStyle name="Обычный 3 17 19 3 2 2 2 2" xfId="37282"/>
    <cellStyle name="Обычный 3 17 19 3 2 2 3" xfId="37283"/>
    <cellStyle name="Обычный 3 17 19 3 2 3" xfId="37284"/>
    <cellStyle name="Обычный 3 17 19 3 2 3 2" xfId="37285"/>
    <cellStyle name="Обычный 3 17 19 3 2 4" xfId="37286"/>
    <cellStyle name="Обычный 3 17 19 3 3" xfId="37287"/>
    <cellStyle name="Обычный 3 17 19 3 3 2" xfId="37288"/>
    <cellStyle name="Обычный 3 17 19 3 3 2 2" xfId="37289"/>
    <cellStyle name="Обычный 3 17 19 3 3 3" xfId="37290"/>
    <cellStyle name="Обычный 3 17 19 3 4" xfId="37291"/>
    <cellStyle name="Обычный 3 17 19 3 4 2" xfId="37292"/>
    <cellStyle name="Обычный 3 17 19 3 5" xfId="37293"/>
    <cellStyle name="Обычный 3 17 19 4" xfId="37294"/>
    <cellStyle name="Обычный 3 17 19 4 2" xfId="37295"/>
    <cellStyle name="Обычный 3 17 19 4 2 2" xfId="37296"/>
    <cellStyle name="Обычный 3 17 19 4 2 2 2" xfId="37297"/>
    <cellStyle name="Обычный 3 17 19 4 2 2 2 2" xfId="37298"/>
    <cellStyle name="Обычный 3 17 19 4 2 2 3" xfId="37299"/>
    <cellStyle name="Обычный 3 17 19 4 2 3" xfId="37300"/>
    <cellStyle name="Обычный 3 17 19 4 2 3 2" xfId="37301"/>
    <cellStyle name="Обычный 3 17 19 4 2 4" xfId="37302"/>
    <cellStyle name="Обычный 3 17 19 4 3" xfId="37303"/>
    <cellStyle name="Обычный 3 17 19 4 3 2" xfId="37304"/>
    <cellStyle name="Обычный 3 17 19 4 3 2 2" xfId="37305"/>
    <cellStyle name="Обычный 3 17 19 4 3 3" xfId="37306"/>
    <cellStyle name="Обычный 3 17 19 4 4" xfId="37307"/>
    <cellStyle name="Обычный 3 17 19 4 4 2" xfId="37308"/>
    <cellStyle name="Обычный 3 17 19 4 5" xfId="37309"/>
    <cellStyle name="Обычный 3 17 19 5" xfId="37310"/>
    <cellStyle name="Обычный 3 17 19 5 2" xfId="37311"/>
    <cellStyle name="Обычный 3 17 19 5 2 2" xfId="37312"/>
    <cellStyle name="Обычный 3 17 19 5 2 2 2" xfId="37313"/>
    <cellStyle name="Обычный 3 17 19 5 2 3" xfId="37314"/>
    <cellStyle name="Обычный 3 17 19 5 3" xfId="37315"/>
    <cellStyle name="Обычный 3 17 19 5 3 2" xfId="37316"/>
    <cellStyle name="Обычный 3 17 19 5 4" xfId="37317"/>
    <cellStyle name="Обычный 3 17 19 6" xfId="37318"/>
    <cellStyle name="Обычный 3 17 19 6 2" xfId="37319"/>
    <cellStyle name="Обычный 3 17 19 6 2 2" xfId="37320"/>
    <cellStyle name="Обычный 3 17 19 6 3" xfId="37321"/>
    <cellStyle name="Обычный 3 17 19 7" xfId="37322"/>
    <cellStyle name="Обычный 3 17 19 7 2" xfId="37323"/>
    <cellStyle name="Обычный 3 17 19 8" xfId="37324"/>
    <cellStyle name="Обычный 3 17 2" xfId="37325"/>
    <cellStyle name="Обычный 3 17 2 2" xfId="37326"/>
    <cellStyle name="Обычный 3 17 2 2 2" xfId="37327"/>
    <cellStyle name="Обычный 3 17 2 2 2 2" xfId="37328"/>
    <cellStyle name="Обычный 3 17 2 2 2 2 2" xfId="37329"/>
    <cellStyle name="Обычный 3 17 2 2 2 2 2 2" xfId="37330"/>
    <cellStyle name="Обычный 3 17 2 2 2 2 2 2 2" xfId="37331"/>
    <cellStyle name="Обычный 3 17 2 2 2 2 2 3" xfId="37332"/>
    <cellStyle name="Обычный 3 17 2 2 2 2 3" xfId="37333"/>
    <cellStyle name="Обычный 3 17 2 2 2 2 3 2" xfId="37334"/>
    <cellStyle name="Обычный 3 17 2 2 2 2 4" xfId="37335"/>
    <cellStyle name="Обычный 3 17 2 2 2 3" xfId="37336"/>
    <cellStyle name="Обычный 3 17 2 2 2 3 2" xfId="37337"/>
    <cellStyle name="Обычный 3 17 2 2 2 3 2 2" xfId="37338"/>
    <cellStyle name="Обычный 3 17 2 2 2 3 3" xfId="37339"/>
    <cellStyle name="Обычный 3 17 2 2 2 4" xfId="37340"/>
    <cellStyle name="Обычный 3 17 2 2 2 4 2" xfId="37341"/>
    <cellStyle name="Обычный 3 17 2 2 2 5" xfId="37342"/>
    <cellStyle name="Обычный 3 17 2 2 3" xfId="37343"/>
    <cellStyle name="Обычный 3 17 2 2 3 2" xfId="37344"/>
    <cellStyle name="Обычный 3 17 2 2 3 2 2" xfId="37345"/>
    <cellStyle name="Обычный 3 17 2 2 3 2 2 2" xfId="37346"/>
    <cellStyle name="Обычный 3 17 2 2 3 2 2 2 2" xfId="37347"/>
    <cellStyle name="Обычный 3 17 2 2 3 2 2 3" xfId="37348"/>
    <cellStyle name="Обычный 3 17 2 2 3 2 3" xfId="37349"/>
    <cellStyle name="Обычный 3 17 2 2 3 2 3 2" xfId="37350"/>
    <cellStyle name="Обычный 3 17 2 2 3 2 4" xfId="37351"/>
    <cellStyle name="Обычный 3 17 2 2 3 3" xfId="37352"/>
    <cellStyle name="Обычный 3 17 2 2 3 3 2" xfId="37353"/>
    <cellStyle name="Обычный 3 17 2 2 3 3 2 2" xfId="37354"/>
    <cellStyle name="Обычный 3 17 2 2 3 3 3" xfId="37355"/>
    <cellStyle name="Обычный 3 17 2 2 3 4" xfId="37356"/>
    <cellStyle name="Обычный 3 17 2 2 3 4 2" xfId="37357"/>
    <cellStyle name="Обычный 3 17 2 2 3 5" xfId="37358"/>
    <cellStyle name="Обычный 3 17 2 2 4" xfId="37359"/>
    <cellStyle name="Обычный 3 17 2 2 4 2" xfId="37360"/>
    <cellStyle name="Обычный 3 17 2 2 4 2 2" xfId="37361"/>
    <cellStyle name="Обычный 3 17 2 2 4 2 2 2" xfId="37362"/>
    <cellStyle name="Обычный 3 17 2 2 4 2 3" xfId="37363"/>
    <cellStyle name="Обычный 3 17 2 2 4 3" xfId="37364"/>
    <cellStyle name="Обычный 3 17 2 2 4 3 2" xfId="37365"/>
    <cellStyle name="Обычный 3 17 2 2 4 4" xfId="37366"/>
    <cellStyle name="Обычный 3 17 2 2 5" xfId="37367"/>
    <cellStyle name="Обычный 3 17 2 2 5 2" xfId="37368"/>
    <cellStyle name="Обычный 3 17 2 2 5 2 2" xfId="37369"/>
    <cellStyle name="Обычный 3 17 2 2 5 3" xfId="37370"/>
    <cellStyle name="Обычный 3 17 2 2 6" xfId="37371"/>
    <cellStyle name="Обычный 3 17 2 2 6 2" xfId="37372"/>
    <cellStyle name="Обычный 3 17 2 2 7" xfId="37373"/>
    <cellStyle name="Обычный 3 17 2 3" xfId="37374"/>
    <cellStyle name="Обычный 3 17 2 3 2" xfId="37375"/>
    <cellStyle name="Обычный 3 17 2 3 2 2" xfId="37376"/>
    <cellStyle name="Обычный 3 17 2 3 2 2 2" xfId="37377"/>
    <cellStyle name="Обычный 3 17 2 3 2 2 2 2" xfId="37378"/>
    <cellStyle name="Обычный 3 17 2 3 2 2 3" xfId="37379"/>
    <cellStyle name="Обычный 3 17 2 3 2 3" xfId="37380"/>
    <cellStyle name="Обычный 3 17 2 3 2 3 2" xfId="37381"/>
    <cellStyle name="Обычный 3 17 2 3 2 4" xfId="37382"/>
    <cellStyle name="Обычный 3 17 2 3 3" xfId="37383"/>
    <cellStyle name="Обычный 3 17 2 3 3 2" xfId="37384"/>
    <cellStyle name="Обычный 3 17 2 3 3 2 2" xfId="37385"/>
    <cellStyle name="Обычный 3 17 2 3 3 3" xfId="37386"/>
    <cellStyle name="Обычный 3 17 2 3 4" xfId="37387"/>
    <cellStyle name="Обычный 3 17 2 3 4 2" xfId="37388"/>
    <cellStyle name="Обычный 3 17 2 3 5" xfId="37389"/>
    <cellStyle name="Обычный 3 17 2 4" xfId="37390"/>
    <cellStyle name="Обычный 3 17 2 4 2" xfId="37391"/>
    <cellStyle name="Обычный 3 17 2 4 2 2" xfId="37392"/>
    <cellStyle name="Обычный 3 17 2 4 2 2 2" xfId="37393"/>
    <cellStyle name="Обычный 3 17 2 4 2 2 2 2" xfId="37394"/>
    <cellStyle name="Обычный 3 17 2 4 2 2 3" xfId="37395"/>
    <cellStyle name="Обычный 3 17 2 4 2 3" xfId="37396"/>
    <cellStyle name="Обычный 3 17 2 4 2 3 2" xfId="37397"/>
    <cellStyle name="Обычный 3 17 2 4 2 4" xfId="37398"/>
    <cellStyle name="Обычный 3 17 2 4 3" xfId="37399"/>
    <cellStyle name="Обычный 3 17 2 4 3 2" xfId="37400"/>
    <cellStyle name="Обычный 3 17 2 4 3 2 2" xfId="37401"/>
    <cellStyle name="Обычный 3 17 2 4 3 3" xfId="37402"/>
    <cellStyle name="Обычный 3 17 2 4 4" xfId="37403"/>
    <cellStyle name="Обычный 3 17 2 4 4 2" xfId="37404"/>
    <cellStyle name="Обычный 3 17 2 4 5" xfId="37405"/>
    <cellStyle name="Обычный 3 17 2 5" xfId="37406"/>
    <cellStyle name="Обычный 3 17 2 5 2" xfId="37407"/>
    <cellStyle name="Обычный 3 17 2 5 2 2" xfId="37408"/>
    <cellStyle name="Обычный 3 17 2 5 2 2 2" xfId="37409"/>
    <cellStyle name="Обычный 3 17 2 5 2 3" xfId="37410"/>
    <cellStyle name="Обычный 3 17 2 5 3" xfId="37411"/>
    <cellStyle name="Обычный 3 17 2 5 3 2" xfId="37412"/>
    <cellStyle name="Обычный 3 17 2 5 4" xfId="37413"/>
    <cellStyle name="Обычный 3 17 2 6" xfId="37414"/>
    <cellStyle name="Обычный 3 17 2 6 2" xfId="37415"/>
    <cellStyle name="Обычный 3 17 2 6 2 2" xfId="37416"/>
    <cellStyle name="Обычный 3 17 2 6 3" xfId="37417"/>
    <cellStyle name="Обычный 3 17 2 7" xfId="37418"/>
    <cellStyle name="Обычный 3 17 2 7 2" xfId="37419"/>
    <cellStyle name="Обычный 3 17 2 8" xfId="37420"/>
    <cellStyle name="Обычный 3 17 20" xfId="37421"/>
    <cellStyle name="Обычный 3 17 20 2" xfId="37422"/>
    <cellStyle name="Обычный 3 17 20 2 2" xfId="37423"/>
    <cellStyle name="Обычный 3 17 20 2 2 2" xfId="37424"/>
    <cellStyle name="Обычный 3 17 20 2 2 2 2" xfId="37425"/>
    <cellStyle name="Обычный 3 17 20 2 2 2 2 2" xfId="37426"/>
    <cellStyle name="Обычный 3 17 20 2 2 2 2 2 2" xfId="37427"/>
    <cellStyle name="Обычный 3 17 20 2 2 2 2 3" xfId="37428"/>
    <cellStyle name="Обычный 3 17 20 2 2 2 3" xfId="37429"/>
    <cellStyle name="Обычный 3 17 20 2 2 2 3 2" xfId="37430"/>
    <cellStyle name="Обычный 3 17 20 2 2 2 4" xfId="37431"/>
    <cellStyle name="Обычный 3 17 20 2 2 3" xfId="37432"/>
    <cellStyle name="Обычный 3 17 20 2 2 3 2" xfId="37433"/>
    <cellStyle name="Обычный 3 17 20 2 2 3 2 2" xfId="37434"/>
    <cellStyle name="Обычный 3 17 20 2 2 3 3" xfId="37435"/>
    <cellStyle name="Обычный 3 17 20 2 2 4" xfId="37436"/>
    <cellStyle name="Обычный 3 17 20 2 2 4 2" xfId="37437"/>
    <cellStyle name="Обычный 3 17 20 2 2 5" xfId="37438"/>
    <cellStyle name="Обычный 3 17 20 2 3" xfId="37439"/>
    <cellStyle name="Обычный 3 17 20 2 3 2" xfId="37440"/>
    <cellStyle name="Обычный 3 17 20 2 3 2 2" xfId="37441"/>
    <cellStyle name="Обычный 3 17 20 2 3 2 2 2" xfId="37442"/>
    <cellStyle name="Обычный 3 17 20 2 3 2 2 2 2" xfId="37443"/>
    <cellStyle name="Обычный 3 17 20 2 3 2 2 3" xfId="37444"/>
    <cellStyle name="Обычный 3 17 20 2 3 2 3" xfId="37445"/>
    <cellStyle name="Обычный 3 17 20 2 3 2 3 2" xfId="37446"/>
    <cellStyle name="Обычный 3 17 20 2 3 2 4" xfId="37447"/>
    <cellStyle name="Обычный 3 17 20 2 3 3" xfId="37448"/>
    <cellStyle name="Обычный 3 17 20 2 3 3 2" xfId="37449"/>
    <cellStyle name="Обычный 3 17 20 2 3 3 2 2" xfId="37450"/>
    <cellStyle name="Обычный 3 17 20 2 3 3 3" xfId="37451"/>
    <cellStyle name="Обычный 3 17 20 2 3 4" xfId="37452"/>
    <cellStyle name="Обычный 3 17 20 2 3 4 2" xfId="37453"/>
    <cellStyle name="Обычный 3 17 20 2 3 5" xfId="37454"/>
    <cellStyle name="Обычный 3 17 20 2 4" xfId="37455"/>
    <cellStyle name="Обычный 3 17 20 2 4 2" xfId="37456"/>
    <cellStyle name="Обычный 3 17 20 2 4 2 2" xfId="37457"/>
    <cellStyle name="Обычный 3 17 20 2 4 2 2 2" xfId="37458"/>
    <cellStyle name="Обычный 3 17 20 2 4 2 3" xfId="37459"/>
    <cellStyle name="Обычный 3 17 20 2 4 3" xfId="37460"/>
    <cellStyle name="Обычный 3 17 20 2 4 3 2" xfId="37461"/>
    <cellStyle name="Обычный 3 17 20 2 4 4" xfId="37462"/>
    <cellStyle name="Обычный 3 17 20 2 5" xfId="37463"/>
    <cellStyle name="Обычный 3 17 20 2 5 2" xfId="37464"/>
    <cellStyle name="Обычный 3 17 20 2 5 2 2" xfId="37465"/>
    <cellStyle name="Обычный 3 17 20 2 5 3" xfId="37466"/>
    <cellStyle name="Обычный 3 17 20 2 6" xfId="37467"/>
    <cellStyle name="Обычный 3 17 20 2 6 2" xfId="37468"/>
    <cellStyle name="Обычный 3 17 20 2 7" xfId="37469"/>
    <cellStyle name="Обычный 3 17 20 3" xfId="37470"/>
    <cellStyle name="Обычный 3 17 20 3 2" xfId="37471"/>
    <cellStyle name="Обычный 3 17 20 3 2 2" xfId="37472"/>
    <cellStyle name="Обычный 3 17 20 3 2 2 2" xfId="37473"/>
    <cellStyle name="Обычный 3 17 20 3 2 2 2 2" xfId="37474"/>
    <cellStyle name="Обычный 3 17 20 3 2 2 3" xfId="37475"/>
    <cellStyle name="Обычный 3 17 20 3 2 3" xfId="37476"/>
    <cellStyle name="Обычный 3 17 20 3 2 3 2" xfId="37477"/>
    <cellStyle name="Обычный 3 17 20 3 2 4" xfId="37478"/>
    <cellStyle name="Обычный 3 17 20 3 3" xfId="37479"/>
    <cellStyle name="Обычный 3 17 20 3 3 2" xfId="37480"/>
    <cellStyle name="Обычный 3 17 20 3 3 2 2" xfId="37481"/>
    <cellStyle name="Обычный 3 17 20 3 3 3" xfId="37482"/>
    <cellStyle name="Обычный 3 17 20 3 4" xfId="37483"/>
    <cellStyle name="Обычный 3 17 20 3 4 2" xfId="37484"/>
    <cellStyle name="Обычный 3 17 20 3 5" xfId="37485"/>
    <cellStyle name="Обычный 3 17 20 4" xfId="37486"/>
    <cellStyle name="Обычный 3 17 20 4 2" xfId="37487"/>
    <cellStyle name="Обычный 3 17 20 4 2 2" xfId="37488"/>
    <cellStyle name="Обычный 3 17 20 4 2 2 2" xfId="37489"/>
    <cellStyle name="Обычный 3 17 20 4 2 2 2 2" xfId="37490"/>
    <cellStyle name="Обычный 3 17 20 4 2 2 3" xfId="37491"/>
    <cellStyle name="Обычный 3 17 20 4 2 3" xfId="37492"/>
    <cellStyle name="Обычный 3 17 20 4 2 3 2" xfId="37493"/>
    <cellStyle name="Обычный 3 17 20 4 2 4" xfId="37494"/>
    <cellStyle name="Обычный 3 17 20 4 3" xfId="37495"/>
    <cellStyle name="Обычный 3 17 20 4 3 2" xfId="37496"/>
    <cellStyle name="Обычный 3 17 20 4 3 2 2" xfId="37497"/>
    <cellStyle name="Обычный 3 17 20 4 3 3" xfId="37498"/>
    <cellStyle name="Обычный 3 17 20 4 4" xfId="37499"/>
    <cellStyle name="Обычный 3 17 20 4 4 2" xfId="37500"/>
    <cellStyle name="Обычный 3 17 20 4 5" xfId="37501"/>
    <cellStyle name="Обычный 3 17 20 5" xfId="37502"/>
    <cellStyle name="Обычный 3 17 20 5 2" xfId="37503"/>
    <cellStyle name="Обычный 3 17 20 5 2 2" xfId="37504"/>
    <cellStyle name="Обычный 3 17 20 5 2 2 2" xfId="37505"/>
    <cellStyle name="Обычный 3 17 20 5 2 3" xfId="37506"/>
    <cellStyle name="Обычный 3 17 20 5 3" xfId="37507"/>
    <cellStyle name="Обычный 3 17 20 5 3 2" xfId="37508"/>
    <cellStyle name="Обычный 3 17 20 5 4" xfId="37509"/>
    <cellStyle name="Обычный 3 17 20 6" xfId="37510"/>
    <cellStyle name="Обычный 3 17 20 6 2" xfId="37511"/>
    <cellStyle name="Обычный 3 17 20 6 2 2" xfId="37512"/>
    <cellStyle name="Обычный 3 17 20 6 3" xfId="37513"/>
    <cellStyle name="Обычный 3 17 20 7" xfId="37514"/>
    <cellStyle name="Обычный 3 17 20 7 2" xfId="37515"/>
    <cellStyle name="Обычный 3 17 20 8" xfId="37516"/>
    <cellStyle name="Обычный 3 17 21" xfId="37517"/>
    <cellStyle name="Обычный 3 17 21 2" xfId="37518"/>
    <cellStyle name="Обычный 3 17 21 2 2" xfId="37519"/>
    <cellStyle name="Обычный 3 17 21 2 2 2" xfId="37520"/>
    <cellStyle name="Обычный 3 17 21 2 2 2 2" xfId="37521"/>
    <cellStyle name="Обычный 3 17 21 2 2 2 2 2" xfId="37522"/>
    <cellStyle name="Обычный 3 17 21 2 2 2 2 2 2" xfId="37523"/>
    <cellStyle name="Обычный 3 17 21 2 2 2 2 3" xfId="37524"/>
    <cellStyle name="Обычный 3 17 21 2 2 2 3" xfId="37525"/>
    <cellStyle name="Обычный 3 17 21 2 2 2 3 2" xfId="37526"/>
    <cellStyle name="Обычный 3 17 21 2 2 2 4" xfId="37527"/>
    <cellStyle name="Обычный 3 17 21 2 2 3" xfId="37528"/>
    <cellStyle name="Обычный 3 17 21 2 2 3 2" xfId="37529"/>
    <cellStyle name="Обычный 3 17 21 2 2 3 2 2" xfId="37530"/>
    <cellStyle name="Обычный 3 17 21 2 2 3 3" xfId="37531"/>
    <cellStyle name="Обычный 3 17 21 2 2 4" xfId="37532"/>
    <cellStyle name="Обычный 3 17 21 2 2 4 2" xfId="37533"/>
    <cellStyle name="Обычный 3 17 21 2 2 5" xfId="37534"/>
    <cellStyle name="Обычный 3 17 21 2 3" xfId="37535"/>
    <cellStyle name="Обычный 3 17 21 2 3 2" xfId="37536"/>
    <cellStyle name="Обычный 3 17 21 2 3 2 2" xfId="37537"/>
    <cellStyle name="Обычный 3 17 21 2 3 2 2 2" xfId="37538"/>
    <cellStyle name="Обычный 3 17 21 2 3 2 2 2 2" xfId="37539"/>
    <cellStyle name="Обычный 3 17 21 2 3 2 2 3" xfId="37540"/>
    <cellStyle name="Обычный 3 17 21 2 3 2 3" xfId="37541"/>
    <cellStyle name="Обычный 3 17 21 2 3 2 3 2" xfId="37542"/>
    <cellStyle name="Обычный 3 17 21 2 3 2 4" xfId="37543"/>
    <cellStyle name="Обычный 3 17 21 2 3 3" xfId="37544"/>
    <cellStyle name="Обычный 3 17 21 2 3 3 2" xfId="37545"/>
    <cellStyle name="Обычный 3 17 21 2 3 3 2 2" xfId="37546"/>
    <cellStyle name="Обычный 3 17 21 2 3 3 3" xfId="37547"/>
    <cellStyle name="Обычный 3 17 21 2 3 4" xfId="37548"/>
    <cellStyle name="Обычный 3 17 21 2 3 4 2" xfId="37549"/>
    <cellStyle name="Обычный 3 17 21 2 3 5" xfId="37550"/>
    <cellStyle name="Обычный 3 17 21 2 4" xfId="37551"/>
    <cellStyle name="Обычный 3 17 21 2 4 2" xfId="37552"/>
    <cellStyle name="Обычный 3 17 21 2 4 2 2" xfId="37553"/>
    <cellStyle name="Обычный 3 17 21 2 4 2 2 2" xfId="37554"/>
    <cellStyle name="Обычный 3 17 21 2 4 2 3" xfId="37555"/>
    <cellStyle name="Обычный 3 17 21 2 4 3" xfId="37556"/>
    <cellStyle name="Обычный 3 17 21 2 4 3 2" xfId="37557"/>
    <cellStyle name="Обычный 3 17 21 2 4 4" xfId="37558"/>
    <cellStyle name="Обычный 3 17 21 2 5" xfId="37559"/>
    <cellStyle name="Обычный 3 17 21 2 5 2" xfId="37560"/>
    <cellStyle name="Обычный 3 17 21 2 5 2 2" xfId="37561"/>
    <cellStyle name="Обычный 3 17 21 2 5 3" xfId="37562"/>
    <cellStyle name="Обычный 3 17 21 2 6" xfId="37563"/>
    <cellStyle name="Обычный 3 17 21 2 6 2" xfId="37564"/>
    <cellStyle name="Обычный 3 17 21 2 7" xfId="37565"/>
    <cellStyle name="Обычный 3 17 21 3" xfId="37566"/>
    <cellStyle name="Обычный 3 17 21 3 2" xfId="37567"/>
    <cellStyle name="Обычный 3 17 21 3 2 2" xfId="37568"/>
    <cellStyle name="Обычный 3 17 21 3 2 2 2" xfId="37569"/>
    <cellStyle name="Обычный 3 17 21 3 2 2 2 2" xfId="37570"/>
    <cellStyle name="Обычный 3 17 21 3 2 2 3" xfId="37571"/>
    <cellStyle name="Обычный 3 17 21 3 2 3" xfId="37572"/>
    <cellStyle name="Обычный 3 17 21 3 2 3 2" xfId="37573"/>
    <cellStyle name="Обычный 3 17 21 3 2 4" xfId="37574"/>
    <cellStyle name="Обычный 3 17 21 3 3" xfId="37575"/>
    <cellStyle name="Обычный 3 17 21 3 3 2" xfId="37576"/>
    <cellStyle name="Обычный 3 17 21 3 3 2 2" xfId="37577"/>
    <cellStyle name="Обычный 3 17 21 3 3 3" xfId="37578"/>
    <cellStyle name="Обычный 3 17 21 3 4" xfId="37579"/>
    <cellStyle name="Обычный 3 17 21 3 4 2" xfId="37580"/>
    <cellStyle name="Обычный 3 17 21 3 5" xfId="37581"/>
    <cellStyle name="Обычный 3 17 21 4" xfId="37582"/>
    <cellStyle name="Обычный 3 17 21 4 2" xfId="37583"/>
    <cellStyle name="Обычный 3 17 21 4 2 2" xfId="37584"/>
    <cellStyle name="Обычный 3 17 21 4 2 2 2" xfId="37585"/>
    <cellStyle name="Обычный 3 17 21 4 2 2 2 2" xfId="37586"/>
    <cellStyle name="Обычный 3 17 21 4 2 2 3" xfId="37587"/>
    <cellStyle name="Обычный 3 17 21 4 2 3" xfId="37588"/>
    <cellStyle name="Обычный 3 17 21 4 2 3 2" xfId="37589"/>
    <cellStyle name="Обычный 3 17 21 4 2 4" xfId="37590"/>
    <cellStyle name="Обычный 3 17 21 4 3" xfId="37591"/>
    <cellStyle name="Обычный 3 17 21 4 3 2" xfId="37592"/>
    <cellStyle name="Обычный 3 17 21 4 3 2 2" xfId="37593"/>
    <cellStyle name="Обычный 3 17 21 4 3 3" xfId="37594"/>
    <cellStyle name="Обычный 3 17 21 4 4" xfId="37595"/>
    <cellStyle name="Обычный 3 17 21 4 4 2" xfId="37596"/>
    <cellStyle name="Обычный 3 17 21 4 5" xfId="37597"/>
    <cellStyle name="Обычный 3 17 21 5" xfId="37598"/>
    <cellStyle name="Обычный 3 17 21 5 2" xfId="37599"/>
    <cellStyle name="Обычный 3 17 21 5 2 2" xfId="37600"/>
    <cellStyle name="Обычный 3 17 21 5 2 2 2" xfId="37601"/>
    <cellStyle name="Обычный 3 17 21 5 2 3" xfId="37602"/>
    <cellStyle name="Обычный 3 17 21 5 3" xfId="37603"/>
    <cellStyle name="Обычный 3 17 21 5 3 2" xfId="37604"/>
    <cellStyle name="Обычный 3 17 21 5 4" xfId="37605"/>
    <cellStyle name="Обычный 3 17 21 6" xfId="37606"/>
    <cellStyle name="Обычный 3 17 21 6 2" xfId="37607"/>
    <cellStyle name="Обычный 3 17 21 6 2 2" xfId="37608"/>
    <cellStyle name="Обычный 3 17 21 6 3" xfId="37609"/>
    <cellStyle name="Обычный 3 17 21 7" xfId="37610"/>
    <cellStyle name="Обычный 3 17 21 7 2" xfId="37611"/>
    <cellStyle name="Обычный 3 17 21 8" xfId="37612"/>
    <cellStyle name="Обычный 3 17 22" xfId="37613"/>
    <cellStyle name="Обычный 3 17 22 2" xfId="37614"/>
    <cellStyle name="Обычный 3 17 22 2 2" xfId="37615"/>
    <cellStyle name="Обычный 3 17 22 2 2 2" xfId="37616"/>
    <cellStyle name="Обычный 3 17 22 2 2 2 2" xfId="37617"/>
    <cellStyle name="Обычный 3 17 22 2 2 2 2 2" xfId="37618"/>
    <cellStyle name="Обычный 3 17 22 2 2 2 2 2 2" xfId="37619"/>
    <cellStyle name="Обычный 3 17 22 2 2 2 2 3" xfId="37620"/>
    <cellStyle name="Обычный 3 17 22 2 2 2 3" xfId="37621"/>
    <cellStyle name="Обычный 3 17 22 2 2 2 3 2" xfId="37622"/>
    <cellStyle name="Обычный 3 17 22 2 2 2 4" xfId="37623"/>
    <cellStyle name="Обычный 3 17 22 2 2 3" xfId="37624"/>
    <cellStyle name="Обычный 3 17 22 2 2 3 2" xfId="37625"/>
    <cellStyle name="Обычный 3 17 22 2 2 3 2 2" xfId="37626"/>
    <cellStyle name="Обычный 3 17 22 2 2 3 3" xfId="37627"/>
    <cellStyle name="Обычный 3 17 22 2 2 4" xfId="37628"/>
    <cellStyle name="Обычный 3 17 22 2 2 4 2" xfId="37629"/>
    <cellStyle name="Обычный 3 17 22 2 2 5" xfId="37630"/>
    <cellStyle name="Обычный 3 17 22 2 3" xfId="37631"/>
    <cellStyle name="Обычный 3 17 22 2 3 2" xfId="37632"/>
    <cellStyle name="Обычный 3 17 22 2 3 2 2" xfId="37633"/>
    <cellStyle name="Обычный 3 17 22 2 3 2 2 2" xfId="37634"/>
    <cellStyle name="Обычный 3 17 22 2 3 2 2 2 2" xfId="37635"/>
    <cellStyle name="Обычный 3 17 22 2 3 2 2 3" xfId="37636"/>
    <cellStyle name="Обычный 3 17 22 2 3 2 3" xfId="37637"/>
    <cellStyle name="Обычный 3 17 22 2 3 2 3 2" xfId="37638"/>
    <cellStyle name="Обычный 3 17 22 2 3 2 4" xfId="37639"/>
    <cellStyle name="Обычный 3 17 22 2 3 3" xfId="37640"/>
    <cellStyle name="Обычный 3 17 22 2 3 3 2" xfId="37641"/>
    <cellStyle name="Обычный 3 17 22 2 3 3 2 2" xfId="37642"/>
    <cellStyle name="Обычный 3 17 22 2 3 3 3" xfId="37643"/>
    <cellStyle name="Обычный 3 17 22 2 3 4" xfId="37644"/>
    <cellStyle name="Обычный 3 17 22 2 3 4 2" xfId="37645"/>
    <cellStyle name="Обычный 3 17 22 2 3 5" xfId="37646"/>
    <cellStyle name="Обычный 3 17 22 2 4" xfId="37647"/>
    <cellStyle name="Обычный 3 17 22 2 4 2" xfId="37648"/>
    <cellStyle name="Обычный 3 17 22 2 4 2 2" xfId="37649"/>
    <cellStyle name="Обычный 3 17 22 2 4 2 2 2" xfId="37650"/>
    <cellStyle name="Обычный 3 17 22 2 4 2 3" xfId="37651"/>
    <cellStyle name="Обычный 3 17 22 2 4 3" xfId="37652"/>
    <cellStyle name="Обычный 3 17 22 2 4 3 2" xfId="37653"/>
    <cellStyle name="Обычный 3 17 22 2 4 4" xfId="37654"/>
    <cellStyle name="Обычный 3 17 22 2 5" xfId="37655"/>
    <cellStyle name="Обычный 3 17 22 2 5 2" xfId="37656"/>
    <cellStyle name="Обычный 3 17 22 2 5 2 2" xfId="37657"/>
    <cellStyle name="Обычный 3 17 22 2 5 3" xfId="37658"/>
    <cellStyle name="Обычный 3 17 22 2 6" xfId="37659"/>
    <cellStyle name="Обычный 3 17 22 2 6 2" xfId="37660"/>
    <cellStyle name="Обычный 3 17 22 2 7" xfId="37661"/>
    <cellStyle name="Обычный 3 17 22 3" xfId="37662"/>
    <cellStyle name="Обычный 3 17 22 3 2" xfId="37663"/>
    <cellStyle name="Обычный 3 17 22 3 2 2" xfId="37664"/>
    <cellStyle name="Обычный 3 17 22 3 2 2 2" xfId="37665"/>
    <cellStyle name="Обычный 3 17 22 3 2 2 2 2" xfId="37666"/>
    <cellStyle name="Обычный 3 17 22 3 2 2 3" xfId="37667"/>
    <cellStyle name="Обычный 3 17 22 3 2 3" xfId="37668"/>
    <cellStyle name="Обычный 3 17 22 3 2 3 2" xfId="37669"/>
    <cellStyle name="Обычный 3 17 22 3 2 4" xfId="37670"/>
    <cellStyle name="Обычный 3 17 22 3 3" xfId="37671"/>
    <cellStyle name="Обычный 3 17 22 3 3 2" xfId="37672"/>
    <cellStyle name="Обычный 3 17 22 3 3 2 2" xfId="37673"/>
    <cellStyle name="Обычный 3 17 22 3 3 3" xfId="37674"/>
    <cellStyle name="Обычный 3 17 22 3 4" xfId="37675"/>
    <cellStyle name="Обычный 3 17 22 3 4 2" xfId="37676"/>
    <cellStyle name="Обычный 3 17 22 3 5" xfId="37677"/>
    <cellStyle name="Обычный 3 17 22 4" xfId="37678"/>
    <cellStyle name="Обычный 3 17 22 4 2" xfId="37679"/>
    <cellStyle name="Обычный 3 17 22 4 2 2" xfId="37680"/>
    <cellStyle name="Обычный 3 17 22 4 2 2 2" xfId="37681"/>
    <cellStyle name="Обычный 3 17 22 4 2 2 2 2" xfId="37682"/>
    <cellStyle name="Обычный 3 17 22 4 2 2 3" xfId="37683"/>
    <cellStyle name="Обычный 3 17 22 4 2 3" xfId="37684"/>
    <cellStyle name="Обычный 3 17 22 4 2 3 2" xfId="37685"/>
    <cellStyle name="Обычный 3 17 22 4 2 4" xfId="37686"/>
    <cellStyle name="Обычный 3 17 22 4 3" xfId="37687"/>
    <cellStyle name="Обычный 3 17 22 4 3 2" xfId="37688"/>
    <cellStyle name="Обычный 3 17 22 4 3 2 2" xfId="37689"/>
    <cellStyle name="Обычный 3 17 22 4 3 3" xfId="37690"/>
    <cellStyle name="Обычный 3 17 22 4 4" xfId="37691"/>
    <cellStyle name="Обычный 3 17 22 4 4 2" xfId="37692"/>
    <cellStyle name="Обычный 3 17 22 4 5" xfId="37693"/>
    <cellStyle name="Обычный 3 17 22 5" xfId="37694"/>
    <cellStyle name="Обычный 3 17 22 5 2" xfId="37695"/>
    <cellStyle name="Обычный 3 17 22 5 2 2" xfId="37696"/>
    <cellStyle name="Обычный 3 17 22 5 2 2 2" xfId="37697"/>
    <cellStyle name="Обычный 3 17 22 5 2 3" xfId="37698"/>
    <cellStyle name="Обычный 3 17 22 5 3" xfId="37699"/>
    <cellStyle name="Обычный 3 17 22 5 3 2" xfId="37700"/>
    <cellStyle name="Обычный 3 17 22 5 4" xfId="37701"/>
    <cellStyle name="Обычный 3 17 22 6" xfId="37702"/>
    <cellStyle name="Обычный 3 17 22 6 2" xfId="37703"/>
    <cellStyle name="Обычный 3 17 22 6 2 2" xfId="37704"/>
    <cellStyle name="Обычный 3 17 22 6 3" xfId="37705"/>
    <cellStyle name="Обычный 3 17 22 7" xfId="37706"/>
    <cellStyle name="Обычный 3 17 22 7 2" xfId="37707"/>
    <cellStyle name="Обычный 3 17 22 8" xfId="37708"/>
    <cellStyle name="Обычный 3 17 23" xfId="37709"/>
    <cellStyle name="Обычный 3 17 23 2" xfId="37710"/>
    <cellStyle name="Обычный 3 17 23 2 2" xfId="37711"/>
    <cellStyle name="Обычный 3 17 23 2 2 2" xfId="37712"/>
    <cellStyle name="Обычный 3 17 23 2 2 2 2" xfId="37713"/>
    <cellStyle name="Обычный 3 17 23 2 2 2 2 2" xfId="37714"/>
    <cellStyle name="Обычный 3 17 23 2 2 2 2 2 2" xfId="37715"/>
    <cellStyle name="Обычный 3 17 23 2 2 2 2 3" xfId="37716"/>
    <cellStyle name="Обычный 3 17 23 2 2 2 3" xfId="37717"/>
    <cellStyle name="Обычный 3 17 23 2 2 2 3 2" xfId="37718"/>
    <cellStyle name="Обычный 3 17 23 2 2 2 4" xfId="37719"/>
    <cellStyle name="Обычный 3 17 23 2 2 3" xfId="37720"/>
    <cellStyle name="Обычный 3 17 23 2 2 3 2" xfId="37721"/>
    <cellStyle name="Обычный 3 17 23 2 2 3 2 2" xfId="37722"/>
    <cellStyle name="Обычный 3 17 23 2 2 3 3" xfId="37723"/>
    <cellStyle name="Обычный 3 17 23 2 2 4" xfId="37724"/>
    <cellStyle name="Обычный 3 17 23 2 2 4 2" xfId="37725"/>
    <cellStyle name="Обычный 3 17 23 2 2 5" xfId="37726"/>
    <cellStyle name="Обычный 3 17 23 2 3" xfId="37727"/>
    <cellStyle name="Обычный 3 17 23 2 3 2" xfId="37728"/>
    <cellStyle name="Обычный 3 17 23 2 3 2 2" xfId="37729"/>
    <cellStyle name="Обычный 3 17 23 2 3 2 2 2" xfId="37730"/>
    <cellStyle name="Обычный 3 17 23 2 3 2 2 2 2" xfId="37731"/>
    <cellStyle name="Обычный 3 17 23 2 3 2 2 3" xfId="37732"/>
    <cellStyle name="Обычный 3 17 23 2 3 2 3" xfId="37733"/>
    <cellStyle name="Обычный 3 17 23 2 3 2 3 2" xfId="37734"/>
    <cellStyle name="Обычный 3 17 23 2 3 2 4" xfId="37735"/>
    <cellStyle name="Обычный 3 17 23 2 3 3" xfId="37736"/>
    <cellStyle name="Обычный 3 17 23 2 3 3 2" xfId="37737"/>
    <cellStyle name="Обычный 3 17 23 2 3 3 2 2" xfId="37738"/>
    <cellStyle name="Обычный 3 17 23 2 3 3 3" xfId="37739"/>
    <cellStyle name="Обычный 3 17 23 2 3 4" xfId="37740"/>
    <cellStyle name="Обычный 3 17 23 2 3 4 2" xfId="37741"/>
    <cellStyle name="Обычный 3 17 23 2 3 5" xfId="37742"/>
    <cellStyle name="Обычный 3 17 23 2 4" xfId="37743"/>
    <cellStyle name="Обычный 3 17 23 2 4 2" xfId="37744"/>
    <cellStyle name="Обычный 3 17 23 2 4 2 2" xfId="37745"/>
    <cellStyle name="Обычный 3 17 23 2 4 2 2 2" xfId="37746"/>
    <cellStyle name="Обычный 3 17 23 2 4 2 3" xfId="37747"/>
    <cellStyle name="Обычный 3 17 23 2 4 3" xfId="37748"/>
    <cellStyle name="Обычный 3 17 23 2 4 3 2" xfId="37749"/>
    <cellStyle name="Обычный 3 17 23 2 4 4" xfId="37750"/>
    <cellStyle name="Обычный 3 17 23 2 5" xfId="37751"/>
    <cellStyle name="Обычный 3 17 23 2 5 2" xfId="37752"/>
    <cellStyle name="Обычный 3 17 23 2 5 2 2" xfId="37753"/>
    <cellStyle name="Обычный 3 17 23 2 5 3" xfId="37754"/>
    <cellStyle name="Обычный 3 17 23 2 6" xfId="37755"/>
    <cellStyle name="Обычный 3 17 23 2 6 2" xfId="37756"/>
    <cellStyle name="Обычный 3 17 23 2 7" xfId="37757"/>
    <cellStyle name="Обычный 3 17 23 3" xfId="37758"/>
    <cellStyle name="Обычный 3 17 23 3 2" xfId="37759"/>
    <cellStyle name="Обычный 3 17 23 3 2 2" xfId="37760"/>
    <cellStyle name="Обычный 3 17 23 3 2 2 2" xfId="37761"/>
    <cellStyle name="Обычный 3 17 23 3 2 2 2 2" xfId="37762"/>
    <cellStyle name="Обычный 3 17 23 3 2 2 3" xfId="37763"/>
    <cellStyle name="Обычный 3 17 23 3 2 3" xfId="37764"/>
    <cellStyle name="Обычный 3 17 23 3 2 3 2" xfId="37765"/>
    <cellStyle name="Обычный 3 17 23 3 2 4" xfId="37766"/>
    <cellStyle name="Обычный 3 17 23 3 3" xfId="37767"/>
    <cellStyle name="Обычный 3 17 23 3 3 2" xfId="37768"/>
    <cellStyle name="Обычный 3 17 23 3 3 2 2" xfId="37769"/>
    <cellStyle name="Обычный 3 17 23 3 3 3" xfId="37770"/>
    <cellStyle name="Обычный 3 17 23 3 4" xfId="37771"/>
    <cellStyle name="Обычный 3 17 23 3 4 2" xfId="37772"/>
    <cellStyle name="Обычный 3 17 23 3 5" xfId="37773"/>
    <cellStyle name="Обычный 3 17 23 4" xfId="37774"/>
    <cellStyle name="Обычный 3 17 23 4 2" xfId="37775"/>
    <cellStyle name="Обычный 3 17 23 4 2 2" xfId="37776"/>
    <cellStyle name="Обычный 3 17 23 4 2 2 2" xfId="37777"/>
    <cellStyle name="Обычный 3 17 23 4 2 2 2 2" xfId="37778"/>
    <cellStyle name="Обычный 3 17 23 4 2 2 3" xfId="37779"/>
    <cellStyle name="Обычный 3 17 23 4 2 3" xfId="37780"/>
    <cellStyle name="Обычный 3 17 23 4 2 3 2" xfId="37781"/>
    <cellStyle name="Обычный 3 17 23 4 2 4" xfId="37782"/>
    <cellStyle name="Обычный 3 17 23 4 3" xfId="37783"/>
    <cellStyle name="Обычный 3 17 23 4 3 2" xfId="37784"/>
    <cellStyle name="Обычный 3 17 23 4 3 2 2" xfId="37785"/>
    <cellStyle name="Обычный 3 17 23 4 3 3" xfId="37786"/>
    <cellStyle name="Обычный 3 17 23 4 4" xfId="37787"/>
    <cellStyle name="Обычный 3 17 23 4 4 2" xfId="37788"/>
    <cellStyle name="Обычный 3 17 23 4 5" xfId="37789"/>
    <cellStyle name="Обычный 3 17 23 5" xfId="37790"/>
    <cellStyle name="Обычный 3 17 23 5 2" xfId="37791"/>
    <cellStyle name="Обычный 3 17 23 5 2 2" xfId="37792"/>
    <cellStyle name="Обычный 3 17 23 5 2 2 2" xfId="37793"/>
    <cellStyle name="Обычный 3 17 23 5 2 3" xfId="37794"/>
    <cellStyle name="Обычный 3 17 23 5 3" xfId="37795"/>
    <cellStyle name="Обычный 3 17 23 5 3 2" xfId="37796"/>
    <cellStyle name="Обычный 3 17 23 5 4" xfId="37797"/>
    <cellStyle name="Обычный 3 17 23 6" xfId="37798"/>
    <cellStyle name="Обычный 3 17 23 6 2" xfId="37799"/>
    <cellStyle name="Обычный 3 17 23 6 2 2" xfId="37800"/>
    <cellStyle name="Обычный 3 17 23 6 3" xfId="37801"/>
    <cellStyle name="Обычный 3 17 23 7" xfId="37802"/>
    <cellStyle name="Обычный 3 17 23 7 2" xfId="37803"/>
    <cellStyle name="Обычный 3 17 23 8" xfId="37804"/>
    <cellStyle name="Обычный 3 17 24" xfId="37805"/>
    <cellStyle name="Обычный 3 17 24 2" xfId="37806"/>
    <cellStyle name="Обычный 3 17 24 2 2" xfId="37807"/>
    <cellStyle name="Обычный 3 17 24 2 2 2" xfId="37808"/>
    <cellStyle name="Обычный 3 17 24 2 2 2 2" xfId="37809"/>
    <cellStyle name="Обычный 3 17 24 2 2 2 2 2" xfId="37810"/>
    <cellStyle name="Обычный 3 17 24 2 2 2 2 2 2" xfId="37811"/>
    <cellStyle name="Обычный 3 17 24 2 2 2 2 3" xfId="37812"/>
    <cellStyle name="Обычный 3 17 24 2 2 2 3" xfId="37813"/>
    <cellStyle name="Обычный 3 17 24 2 2 2 3 2" xfId="37814"/>
    <cellStyle name="Обычный 3 17 24 2 2 2 4" xfId="37815"/>
    <cellStyle name="Обычный 3 17 24 2 2 3" xfId="37816"/>
    <cellStyle name="Обычный 3 17 24 2 2 3 2" xfId="37817"/>
    <cellStyle name="Обычный 3 17 24 2 2 3 2 2" xfId="37818"/>
    <cellStyle name="Обычный 3 17 24 2 2 3 3" xfId="37819"/>
    <cellStyle name="Обычный 3 17 24 2 2 4" xfId="37820"/>
    <cellStyle name="Обычный 3 17 24 2 2 4 2" xfId="37821"/>
    <cellStyle name="Обычный 3 17 24 2 2 5" xfId="37822"/>
    <cellStyle name="Обычный 3 17 24 2 3" xfId="37823"/>
    <cellStyle name="Обычный 3 17 24 2 3 2" xfId="37824"/>
    <cellStyle name="Обычный 3 17 24 2 3 2 2" xfId="37825"/>
    <cellStyle name="Обычный 3 17 24 2 3 2 2 2" xfId="37826"/>
    <cellStyle name="Обычный 3 17 24 2 3 2 2 2 2" xfId="37827"/>
    <cellStyle name="Обычный 3 17 24 2 3 2 2 3" xfId="37828"/>
    <cellStyle name="Обычный 3 17 24 2 3 2 3" xfId="37829"/>
    <cellStyle name="Обычный 3 17 24 2 3 2 3 2" xfId="37830"/>
    <cellStyle name="Обычный 3 17 24 2 3 2 4" xfId="37831"/>
    <cellStyle name="Обычный 3 17 24 2 3 3" xfId="37832"/>
    <cellStyle name="Обычный 3 17 24 2 3 3 2" xfId="37833"/>
    <cellStyle name="Обычный 3 17 24 2 3 3 2 2" xfId="37834"/>
    <cellStyle name="Обычный 3 17 24 2 3 3 3" xfId="37835"/>
    <cellStyle name="Обычный 3 17 24 2 3 4" xfId="37836"/>
    <cellStyle name="Обычный 3 17 24 2 3 4 2" xfId="37837"/>
    <cellStyle name="Обычный 3 17 24 2 3 5" xfId="37838"/>
    <cellStyle name="Обычный 3 17 24 2 4" xfId="37839"/>
    <cellStyle name="Обычный 3 17 24 2 4 2" xfId="37840"/>
    <cellStyle name="Обычный 3 17 24 2 4 2 2" xfId="37841"/>
    <cellStyle name="Обычный 3 17 24 2 4 2 2 2" xfId="37842"/>
    <cellStyle name="Обычный 3 17 24 2 4 2 3" xfId="37843"/>
    <cellStyle name="Обычный 3 17 24 2 4 3" xfId="37844"/>
    <cellStyle name="Обычный 3 17 24 2 4 3 2" xfId="37845"/>
    <cellStyle name="Обычный 3 17 24 2 4 4" xfId="37846"/>
    <cellStyle name="Обычный 3 17 24 2 5" xfId="37847"/>
    <cellStyle name="Обычный 3 17 24 2 5 2" xfId="37848"/>
    <cellStyle name="Обычный 3 17 24 2 5 2 2" xfId="37849"/>
    <cellStyle name="Обычный 3 17 24 2 5 3" xfId="37850"/>
    <cellStyle name="Обычный 3 17 24 2 6" xfId="37851"/>
    <cellStyle name="Обычный 3 17 24 2 6 2" xfId="37852"/>
    <cellStyle name="Обычный 3 17 24 2 7" xfId="37853"/>
    <cellStyle name="Обычный 3 17 24 3" xfId="37854"/>
    <cellStyle name="Обычный 3 17 24 3 2" xfId="37855"/>
    <cellStyle name="Обычный 3 17 24 3 2 2" xfId="37856"/>
    <cellStyle name="Обычный 3 17 24 3 2 2 2" xfId="37857"/>
    <cellStyle name="Обычный 3 17 24 3 2 2 2 2" xfId="37858"/>
    <cellStyle name="Обычный 3 17 24 3 2 2 3" xfId="37859"/>
    <cellStyle name="Обычный 3 17 24 3 2 3" xfId="37860"/>
    <cellStyle name="Обычный 3 17 24 3 2 3 2" xfId="37861"/>
    <cellStyle name="Обычный 3 17 24 3 2 4" xfId="37862"/>
    <cellStyle name="Обычный 3 17 24 3 3" xfId="37863"/>
    <cellStyle name="Обычный 3 17 24 3 3 2" xfId="37864"/>
    <cellStyle name="Обычный 3 17 24 3 3 2 2" xfId="37865"/>
    <cellStyle name="Обычный 3 17 24 3 3 3" xfId="37866"/>
    <cellStyle name="Обычный 3 17 24 3 4" xfId="37867"/>
    <cellStyle name="Обычный 3 17 24 3 4 2" xfId="37868"/>
    <cellStyle name="Обычный 3 17 24 3 5" xfId="37869"/>
    <cellStyle name="Обычный 3 17 24 4" xfId="37870"/>
    <cellStyle name="Обычный 3 17 24 4 2" xfId="37871"/>
    <cellStyle name="Обычный 3 17 24 4 2 2" xfId="37872"/>
    <cellStyle name="Обычный 3 17 24 4 2 2 2" xfId="37873"/>
    <cellStyle name="Обычный 3 17 24 4 2 2 2 2" xfId="37874"/>
    <cellStyle name="Обычный 3 17 24 4 2 2 3" xfId="37875"/>
    <cellStyle name="Обычный 3 17 24 4 2 3" xfId="37876"/>
    <cellStyle name="Обычный 3 17 24 4 2 3 2" xfId="37877"/>
    <cellStyle name="Обычный 3 17 24 4 2 4" xfId="37878"/>
    <cellStyle name="Обычный 3 17 24 4 3" xfId="37879"/>
    <cellStyle name="Обычный 3 17 24 4 3 2" xfId="37880"/>
    <cellStyle name="Обычный 3 17 24 4 3 2 2" xfId="37881"/>
    <cellStyle name="Обычный 3 17 24 4 3 3" xfId="37882"/>
    <cellStyle name="Обычный 3 17 24 4 4" xfId="37883"/>
    <cellStyle name="Обычный 3 17 24 4 4 2" xfId="37884"/>
    <cellStyle name="Обычный 3 17 24 4 5" xfId="37885"/>
    <cellStyle name="Обычный 3 17 24 5" xfId="37886"/>
    <cellStyle name="Обычный 3 17 24 5 2" xfId="37887"/>
    <cellStyle name="Обычный 3 17 24 5 2 2" xfId="37888"/>
    <cellStyle name="Обычный 3 17 24 5 2 2 2" xfId="37889"/>
    <cellStyle name="Обычный 3 17 24 5 2 3" xfId="37890"/>
    <cellStyle name="Обычный 3 17 24 5 3" xfId="37891"/>
    <cellStyle name="Обычный 3 17 24 5 3 2" xfId="37892"/>
    <cellStyle name="Обычный 3 17 24 5 4" xfId="37893"/>
    <cellStyle name="Обычный 3 17 24 6" xfId="37894"/>
    <cellStyle name="Обычный 3 17 24 6 2" xfId="37895"/>
    <cellStyle name="Обычный 3 17 24 6 2 2" xfId="37896"/>
    <cellStyle name="Обычный 3 17 24 6 3" xfId="37897"/>
    <cellStyle name="Обычный 3 17 24 7" xfId="37898"/>
    <cellStyle name="Обычный 3 17 24 7 2" xfId="37899"/>
    <cellStyle name="Обычный 3 17 24 8" xfId="37900"/>
    <cellStyle name="Обычный 3 17 25" xfId="37901"/>
    <cellStyle name="Обычный 3 17 25 2" xfId="37902"/>
    <cellStyle name="Обычный 3 17 25 2 2" xfId="37903"/>
    <cellStyle name="Обычный 3 17 25 2 2 2" xfId="37904"/>
    <cellStyle name="Обычный 3 17 25 2 2 2 2" xfId="37905"/>
    <cellStyle name="Обычный 3 17 25 2 2 2 2 2" xfId="37906"/>
    <cellStyle name="Обычный 3 17 25 2 2 2 2 2 2" xfId="37907"/>
    <cellStyle name="Обычный 3 17 25 2 2 2 2 3" xfId="37908"/>
    <cellStyle name="Обычный 3 17 25 2 2 2 3" xfId="37909"/>
    <cellStyle name="Обычный 3 17 25 2 2 2 3 2" xfId="37910"/>
    <cellStyle name="Обычный 3 17 25 2 2 2 4" xfId="37911"/>
    <cellStyle name="Обычный 3 17 25 2 2 3" xfId="37912"/>
    <cellStyle name="Обычный 3 17 25 2 2 3 2" xfId="37913"/>
    <cellStyle name="Обычный 3 17 25 2 2 3 2 2" xfId="37914"/>
    <cellStyle name="Обычный 3 17 25 2 2 3 3" xfId="37915"/>
    <cellStyle name="Обычный 3 17 25 2 2 4" xfId="37916"/>
    <cellStyle name="Обычный 3 17 25 2 2 4 2" xfId="37917"/>
    <cellStyle name="Обычный 3 17 25 2 2 5" xfId="37918"/>
    <cellStyle name="Обычный 3 17 25 2 3" xfId="37919"/>
    <cellStyle name="Обычный 3 17 25 2 3 2" xfId="37920"/>
    <cellStyle name="Обычный 3 17 25 2 3 2 2" xfId="37921"/>
    <cellStyle name="Обычный 3 17 25 2 3 2 2 2" xfId="37922"/>
    <cellStyle name="Обычный 3 17 25 2 3 2 2 2 2" xfId="37923"/>
    <cellStyle name="Обычный 3 17 25 2 3 2 2 3" xfId="37924"/>
    <cellStyle name="Обычный 3 17 25 2 3 2 3" xfId="37925"/>
    <cellStyle name="Обычный 3 17 25 2 3 2 3 2" xfId="37926"/>
    <cellStyle name="Обычный 3 17 25 2 3 2 4" xfId="37927"/>
    <cellStyle name="Обычный 3 17 25 2 3 3" xfId="37928"/>
    <cellStyle name="Обычный 3 17 25 2 3 3 2" xfId="37929"/>
    <cellStyle name="Обычный 3 17 25 2 3 3 2 2" xfId="37930"/>
    <cellStyle name="Обычный 3 17 25 2 3 3 3" xfId="37931"/>
    <cellStyle name="Обычный 3 17 25 2 3 4" xfId="37932"/>
    <cellStyle name="Обычный 3 17 25 2 3 4 2" xfId="37933"/>
    <cellStyle name="Обычный 3 17 25 2 3 5" xfId="37934"/>
    <cellStyle name="Обычный 3 17 25 2 4" xfId="37935"/>
    <cellStyle name="Обычный 3 17 25 2 4 2" xfId="37936"/>
    <cellStyle name="Обычный 3 17 25 2 4 2 2" xfId="37937"/>
    <cellStyle name="Обычный 3 17 25 2 4 2 2 2" xfId="37938"/>
    <cellStyle name="Обычный 3 17 25 2 4 2 3" xfId="37939"/>
    <cellStyle name="Обычный 3 17 25 2 4 3" xfId="37940"/>
    <cellStyle name="Обычный 3 17 25 2 4 3 2" xfId="37941"/>
    <cellStyle name="Обычный 3 17 25 2 4 4" xfId="37942"/>
    <cellStyle name="Обычный 3 17 25 2 5" xfId="37943"/>
    <cellStyle name="Обычный 3 17 25 2 5 2" xfId="37944"/>
    <cellStyle name="Обычный 3 17 25 2 5 2 2" xfId="37945"/>
    <cellStyle name="Обычный 3 17 25 2 5 3" xfId="37946"/>
    <cellStyle name="Обычный 3 17 25 2 6" xfId="37947"/>
    <cellStyle name="Обычный 3 17 25 2 6 2" xfId="37948"/>
    <cellStyle name="Обычный 3 17 25 2 7" xfId="37949"/>
    <cellStyle name="Обычный 3 17 25 3" xfId="37950"/>
    <cellStyle name="Обычный 3 17 25 3 2" xfId="37951"/>
    <cellStyle name="Обычный 3 17 25 3 2 2" xfId="37952"/>
    <cellStyle name="Обычный 3 17 25 3 2 2 2" xfId="37953"/>
    <cellStyle name="Обычный 3 17 25 3 2 2 2 2" xfId="37954"/>
    <cellStyle name="Обычный 3 17 25 3 2 2 3" xfId="37955"/>
    <cellStyle name="Обычный 3 17 25 3 2 3" xfId="37956"/>
    <cellStyle name="Обычный 3 17 25 3 2 3 2" xfId="37957"/>
    <cellStyle name="Обычный 3 17 25 3 2 4" xfId="37958"/>
    <cellStyle name="Обычный 3 17 25 3 3" xfId="37959"/>
    <cellStyle name="Обычный 3 17 25 3 3 2" xfId="37960"/>
    <cellStyle name="Обычный 3 17 25 3 3 2 2" xfId="37961"/>
    <cellStyle name="Обычный 3 17 25 3 3 3" xfId="37962"/>
    <cellStyle name="Обычный 3 17 25 3 4" xfId="37963"/>
    <cellStyle name="Обычный 3 17 25 3 4 2" xfId="37964"/>
    <cellStyle name="Обычный 3 17 25 3 5" xfId="37965"/>
    <cellStyle name="Обычный 3 17 25 4" xfId="37966"/>
    <cellStyle name="Обычный 3 17 25 4 2" xfId="37967"/>
    <cellStyle name="Обычный 3 17 25 4 2 2" xfId="37968"/>
    <cellStyle name="Обычный 3 17 25 4 2 2 2" xfId="37969"/>
    <cellStyle name="Обычный 3 17 25 4 2 2 2 2" xfId="37970"/>
    <cellStyle name="Обычный 3 17 25 4 2 2 3" xfId="37971"/>
    <cellStyle name="Обычный 3 17 25 4 2 3" xfId="37972"/>
    <cellStyle name="Обычный 3 17 25 4 2 3 2" xfId="37973"/>
    <cellStyle name="Обычный 3 17 25 4 2 4" xfId="37974"/>
    <cellStyle name="Обычный 3 17 25 4 3" xfId="37975"/>
    <cellStyle name="Обычный 3 17 25 4 3 2" xfId="37976"/>
    <cellStyle name="Обычный 3 17 25 4 3 2 2" xfId="37977"/>
    <cellStyle name="Обычный 3 17 25 4 3 3" xfId="37978"/>
    <cellStyle name="Обычный 3 17 25 4 4" xfId="37979"/>
    <cellStyle name="Обычный 3 17 25 4 4 2" xfId="37980"/>
    <cellStyle name="Обычный 3 17 25 4 5" xfId="37981"/>
    <cellStyle name="Обычный 3 17 25 5" xfId="37982"/>
    <cellStyle name="Обычный 3 17 25 5 2" xfId="37983"/>
    <cellStyle name="Обычный 3 17 25 5 2 2" xfId="37984"/>
    <cellStyle name="Обычный 3 17 25 5 2 2 2" xfId="37985"/>
    <cellStyle name="Обычный 3 17 25 5 2 3" xfId="37986"/>
    <cellStyle name="Обычный 3 17 25 5 3" xfId="37987"/>
    <cellStyle name="Обычный 3 17 25 5 3 2" xfId="37988"/>
    <cellStyle name="Обычный 3 17 25 5 4" xfId="37989"/>
    <cellStyle name="Обычный 3 17 25 6" xfId="37990"/>
    <cellStyle name="Обычный 3 17 25 6 2" xfId="37991"/>
    <cellStyle name="Обычный 3 17 25 6 2 2" xfId="37992"/>
    <cellStyle name="Обычный 3 17 25 6 3" xfId="37993"/>
    <cellStyle name="Обычный 3 17 25 7" xfId="37994"/>
    <cellStyle name="Обычный 3 17 25 7 2" xfId="37995"/>
    <cellStyle name="Обычный 3 17 25 8" xfId="37996"/>
    <cellStyle name="Обычный 3 17 26" xfId="37997"/>
    <cellStyle name="Обычный 3 17 26 2" xfId="37998"/>
    <cellStyle name="Обычный 3 17 26 2 2" xfId="37999"/>
    <cellStyle name="Обычный 3 17 26 2 2 2" xfId="38000"/>
    <cellStyle name="Обычный 3 17 26 2 2 2 2" xfId="38001"/>
    <cellStyle name="Обычный 3 17 26 2 2 2 2 2" xfId="38002"/>
    <cellStyle name="Обычный 3 17 26 2 2 2 2 2 2" xfId="38003"/>
    <cellStyle name="Обычный 3 17 26 2 2 2 2 3" xfId="38004"/>
    <cellStyle name="Обычный 3 17 26 2 2 2 3" xfId="38005"/>
    <cellStyle name="Обычный 3 17 26 2 2 2 3 2" xfId="38006"/>
    <cellStyle name="Обычный 3 17 26 2 2 2 4" xfId="38007"/>
    <cellStyle name="Обычный 3 17 26 2 2 3" xfId="38008"/>
    <cellStyle name="Обычный 3 17 26 2 2 3 2" xfId="38009"/>
    <cellStyle name="Обычный 3 17 26 2 2 3 2 2" xfId="38010"/>
    <cellStyle name="Обычный 3 17 26 2 2 3 3" xfId="38011"/>
    <cellStyle name="Обычный 3 17 26 2 2 4" xfId="38012"/>
    <cellStyle name="Обычный 3 17 26 2 2 4 2" xfId="38013"/>
    <cellStyle name="Обычный 3 17 26 2 2 5" xfId="38014"/>
    <cellStyle name="Обычный 3 17 26 2 3" xfId="38015"/>
    <cellStyle name="Обычный 3 17 26 2 3 2" xfId="38016"/>
    <cellStyle name="Обычный 3 17 26 2 3 2 2" xfId="38017"/>
    <cellStyle name="Обычный 3 17 26 2 3 2 2 2" xfId="38018"/>
    <cellStyle name="Обычный 3 17 26 2 3 2 2 2 2" xfId="38019"/>
    <cellStyle name="Обычный 3 17 26 2 3 2 2 3" xfId="38020"/>
    <cellStyle name="Обычный 3 17 26 2 3 2 3" xfId="38021"/>
    <cellStyle name="Обычный 3 17 26 2 3 2 3 2" xfId="38022"/>
    <cellStyle name="Обычный 3 17 26 2 3 2 4" xfId="38023"/>
    <cellStyle name="Обычный 3 17 26 2 3 3" xfId="38024"/>
    <cellStyle name="Обычный 3 17 26 2 3 3 2" xfId="38025"/>
    <cellStyle name="Обычный 3 17 26 2 3 3 2 2" xfId="38026"/>
    <cellStyle name="Обычный 3 17 26 2 3 3 3" xfId="38027"/>
    <cellStyle name="Обычный 3 17 26 2 3 4" xfId="38028"/>
    <cellStyle name="Обычный 3 17 26 2 3 4 2" xfId="38029"/>
    <cellStyle name="Обычный 3 17 26 2 3 5" xfId="38030"/>
    <cellStyle name="Обычный 3 17 26 2 4" xfId="38031"/>
    <cellStyle name="Обычный 3 17 26 2 4 2" xfId="38032"/>
    <cellStyle name="Обычный 3 17 26 2 4 2 2" xfId="38033"/>
    <cellStyle name="Обычный 3 17 26 2 4 2 2 2" xfId="38034"/>
    <cellStyle name="Обычный 3 17 26 2 4 2 3" xfId="38035"/>
    <cellStyle name="Обычный 3 17 26 2 4 3" xfId="38036"/>
    <cellStyle name="Обычный 3 17 26 2 4 3 2" xfId="38037"/>
    <cellStyle name="Обычный 3 17 26 2 4 4" xfId="38038"/>
    <cellStyle name="Обычный 3 17 26 2 5" xfId="38039"/>
    <cellStyle name="Обычный 3 17 26 2 5 2" xfId="38040"/>
    <cellStyle name="Обычный 3 17 26 2 5 2 2" xfId="38041"/>
    <cellStyle name="Обычный 3 17 26 2 5 3" xfId="38042"/>
    <cellStyle name="Обычный 3 17 26 2 6" xfId="38043"/>
    <cellStyle name="Обычный 3 17 26 2 6 2" xfId="38044"/>
    <cellStyle name="Обычный 3 17 26 2 7" xfId="38045"/>
    <cellStyle name="Обычный 3 17 26 3" xfId="38046"/>
    <cellStyle name="Обычный 3 17 26 3 2" xfId="38047"/>
    <cellStyle name="Обычный 3 17 26 3 2 2" xfId="38048"/>
    <cellStyle name="Обычный 3 17 26 3 2 2 2" xfId="38049"/>
    <cellStyle name="Обычный 3 17 26 3 2 2 2 2" xfId="38050"/>
    <cellStyle name="Обычный 3 17 26 3 2 2 3" xfId="38051"/>
    <cellStyle name="Обычный 3 17 26 3 2 3" xfId="38052"/>
    <cellStyle name="Обычный 3 17 26 3 2 3 2" xfId="38053"/>
    <cellStyle name="Обычный 3 17 26 3 2 4" xfId="38054"/>
    <cellStyle name="Обычный 3 17 26 3 3" xfId="38055"/>
    <cellStyle name="Обычный 3 17 26 3 3 2" xfId="38056"/>
    <cellStyle name="Обычный 3 17 26 3 3 2 2" xfId="38057"/>
    <cellStyle name="Обычный 3 17 26 3 3 3" xfId="38058"/>
    <cellStyle name="Обычный 3 17 26 3 4" xfId="38059"/>
    <cellStyle name="Обычный 3 17 26 3 4 2" xfId="38060"/>
    <cellStyle name="Обычный 3 17 26 3 5" xfId="38061"/>
    <cellStyle name="Обычный 3 17 26 4" xfId="38062"/>
    <cellStyle name="Обычный 3 17 26 4 2" xfId="38063"/>
    <cellStyle name="Обычный 3 17 26 4 2 2" xfId="38064"/>
    <cellStyle name="Обычный 3 17 26 4 2 2 2" xfId="38065"/>
    <cellStyle name="Обычный 3 17 26 4 2 2 2 2" xfId="38066"/>
    <cellStyle name="Обычный 3 17 26 4 2 2 3" xfId="38067"/>
    <cellStyle name="Обычный 3 17 26 4 2 3" xfId="38068"/>
    <cellStyle name="Обычный 3 17 26 4 2 3 2" xfId="38069"/>
    <cellStyle name="Обычный 3 17 26 4 2 4" xfId="38070"/>
    <cellStyle name="Обычный 3 17 26 4 3" xfId="38071"/>
    <cellStyle name="Обычный 3 17 26 4 3 2" xfId="38072"/>
    <cellStyle name="Обычный 3 17 26 4 3 2 2" xfId="38073"/>
    <cellStyle name="Обычный 3 17 26 4 3 3" xfId="38074"/>
    <cellStyle name="Обычный 3 17 26 4 4" xfId="38075"/>
    <cellStyle name="Обычный 3 17 26 4 4 2" xfId="38076"/>
    <cellStyle name="Обычный 3 17 26 4 5" xfId="38077"/>
    <cellStyle name="Обычный 3 17 26 5" xfId="38078"/>
    <cellStyle name="Обычный 3 17 26 5 2" xfId="38079"/>
    <cellStyle name="Обычный 3 17 26 5 2 2" xfId="38080"/>
    <cellStyle name="Обычный 3 17 26 5 2 2 2" xfId="38081"/>
    <cellStyle name="Обычный 3 17 26 5 2 3" xfId="38082"/>
    <cellStyle name="Обычный 3 17 26 5 3" xfId="38083"/>
    <cellStyle name="Обычный 3 17 26 5 3 2" xfId="38084"/>
    <cellStyle name="Обычный 3 17 26 5 4" xfId="38085"/>
    <cellStyle name="Обычный 3 17 26 6" xfId="38086"/>
    <cellStyle name="Обычный 3 17 26 6 2" xfId="38087"/>
    <cellStyle name="Обычный 3 17 26 6 2 2" xfId="38088"/>
    <cellStyle name="Обычный 3 17 26 6 3" xfId="38089"/>
    <cellStyle name="Обычный 3 17 26 7" xfId="38090"/>
    <cellStyle name="Обычный 3 17 26 7 2" xfId="38091"/>
    <cellStyle name="Обычный 3 17 26 8" xfId="38092"/>
    <cellStyle name="Обычный 3 17 27" xfId="38093"/>
    <cellStyle name="Обычный 3 17 27 2" xfId="38094"/>
    <cellStyle name="Обычный 3 17 27 2 2" xfId="38095"/>
    <cellStyle name="Обычный 3 17 27 2 2 2" xfId="38096"/>
    <cellStyle name="Обычный 3 17 27 2 2 2 2" xfId="38097"/>
    <cellStyle name="Обычный 3 17 27 2 2 2 2 2" xfId="38098"/>
    <cellStyle name="Обычный 3 17 27 2 2 2 2 2 2" xfId="38099"/>
    <cellStyle name="Обычный 3 17 27 2 2 2 2 3" xfId="38100"/>
    <cellStyle name="Обычный 3 17 27 2 2 2 3" xfId="38101"/>
    <cellStyle name="Обычный 3 17 27 2 2 2 3 2" xfId="38102"/>
    <cellStyle name="Обычный 3 17 27 2 2 2 4" xfId="38103"/>
    <cellStyle name="Обычный 3 17 27 2 2 3" xfId="38104"/>
    <cellStyle name="Обычный 3 17 27 2 2 3 2" xfId="38105"/>
    <cellStyle name="Обычный 3 17 27 2 2 3 2 2" xfId="38106"/>
    <cellStyle name="Обычный 3 17 27 2 2 3 3" xfId="38107"/>
    <cellStyle name="Обычный 3 17 27 2 2 4" xfId="38108"/>
    <cellStyle name="Обычный 3 17 27 2 2 4 2" xfId="38109"/>
    <cellStyle name="Обычный 3 17 27 2 2 5" xfId="38110"/>
    <cellStyle name="Обычный 3 17 27 2 3" xfId="38111"/>
    <cellStyle name="Обычный 3 17 27 2 3 2" xfId="38112"/>
    <cellStyle name="Обычный 3 17 27 2 3 2 2" xfId="38113"/>
    <cellStyle name="Обычный 3 17 27 2 3 2 2 2" xfId="38114"/>
    <cellStyle name="Обычный 3 17 27 2 3 2 2 2 2" xfId="38115"/>
    <cellStyle name="Обычный 3 17 27 2 3 2 2 3" xfId="38116"/>
    <cellStyle name="Обычный 3 17 27 2 3 2 3" xfId="38117"/>
    <cellStyle name="Обычный 3 17 27 2 3 2 3 2" xfId="38118"/>
    <cellStyle name="Обычный 3 17 27 2 3 2 4" xfId="38119"/>
    <cellStyle name="Обычный 3 17 27 2 3 3" xfId="38120"/>
    <cellStyle name="Обычный 3 17 27 2 3 3 2" xfId="38121"/>
    <cellStyle name="Обычный 3 17 27 2 3 3 2 2" xfId="38122"/>
    <cellStyle name="Обычный 3 17 27 2 3 3 3" xfId="38123"/>
    <cellStyle name="Обычный 3 17 27 2 3 4" xfId="38124"/>
    <cellStyle name="Обычный 3 17 27 2 3 4 2" xfId="38125"/>
    <cellStyle name="Обычный 3 17 27 2 3 5" xfId="38126"/>
    <cellStyle name="Обычный 3 17 27 2 4" xfId="38127"/>
    <cellStyle name="Обычный 3 17 27 2 4 2" xfId="38128"/>
    <cellStyle name="Обычный 3 17 27 2 4 2 2" xfId="38129"/>
    <cellStyle name="Обычный 3 17 27 2 4 2 2 2" xfId="38130"/>
    <cellStyle name="Обычный 3 17 27 2 4 2 3" xfId="38131"/>
    <cellStyle name="Обычный 3 17 27 2 4 3" xfId="38132"/>
    <cellStyle name="Обычный 3 17 27 2 4 3 2" xfId="38133"/>
    <cellStyle name="Обычный 3 17 27 2 4 4" xfId="38134"/>
    <cellStyle name="Обычный 3 17 27 2 5" xfId="38135"/>
    <cellStyle name="Обычный 3 17 27 2 5 2" xfId="38136"/>
    <cellStyle name="Обычный 3 17 27 2 5 2 2" xfId="38137"/>
    <cellStyle name="Обычный 3 17 27 2 5 3" xfId="38138"/>
    <cellStyle name="Обычный 3 17 27 2 6" xfId="38139"/>
    <cellStyle name="Обычный 3 17 27 2 6 2" xfId="38140"/>
    <cellStyle name="Обычный 3 17 27 2 7" xfId="38141"/>
    <cellStyle name="Обычный 3 17 27 3" xfId="38142"/>
    <cellStyle name="Обычный 3 17 27 3 2" xfId="38143"/>
    <cellStyle name="Обычный 3 17 27 3 2 2" xfId="38144"/>
    <cellStyle name="Обычный 3 17 27 3 2 2 2" xfId="38145"/>
    <cellStyle name="Обычный 3 17 27 3 2 2 2 2" xfId="38146"/>
    <cellStyle name="Обычный 3 17 27 3 2 2 3" xfId="38147"/>
    <cellStyle name="Обычный 3 17 27 3 2 3" xfId="38148"/>
    <cellStyle name="Обычный 3 17 27 3 2 3 2" xfId="38149"/>
    <cellStyle name="Обычный 3 17 27 3 2 4" xfId="38150"/>
    <cellStyle name="Обычный 3 17 27 3 3" xfId="38151"/>
    <cellStyle name="Обычный 3 17 27 3 3 2" xfId="38152"/>
    <cellStyle name="Обычный 3 17 27 3 3 2 2" xfId="38153"/>
    <cellStyle name="Обычный 3 17 27 3 3 3" xfId="38154"/>
    <cellStyle name="Обычный 3 17 27 3 4" xfId="38155"/>
    <cellStyle name="Обычный 3 17 27 3 4 2" xfId="38156"/>
    <cellStyle name="Обычный 3 17 27 3 5" xfId="38157"/>
    <cellStyle name="Обычный 3 17 27 4" xfId="38158"/>
    <cellStyle name="Обычный 3 17 27 4 2" xfId="38159"/>
    <cellStyle name="Обычный 3 17 27 4 2 2" xfId="38160"/>
    <cellStyle name="Обычный 3 17 27 4 2 2 2" xfId="38161"/>
    <cellStyle name="Обычный 3 17 27 4 2 2 2 2" xfId="38162"/>
    <cellStyle name="Обычный 3 17 27 4 2 2 3" xfId="38163"/>
    <cellStyle name="Обычный 3 17 27 4 2 3" xfId="38164"/>
    <cellStyle name="Обычный 3 17 27 4 2 3 2" xfId="38165"/>
    <cellStyle name="Обычный 3 17 27 4 2 4" xfId="38166"/>
    <cellStyle name="Обычный 3 17 27 4 3" xfId="38167"/>
    <cellStyle name="Обычный 3 17 27 4 3 2" xfId="38168"/>
    <cellStyle name="Обычный 3 17 27 4 3 2 2" xfId="38169"/>
    <cellStyle name="Обычный 3 17 27 4 3 3" xfId="38170"/>
    <cellStyle name="Обычный 3 17 27 4 4" xfId="38171"/>
    <cellStyle name="Обычный 3 17 27 4 4 2" xfId="38172"/>
    <cellStyle name="Обычный 3 17 27 4 5" xfId="38173"/>
    <cellStyle name="Обычный 3 17 27 5" xfId="38174"/>
    <cellStyle name="Обычный 3 17 27 5 2" xfId="38175"/>
    <cellStyle name="Обычный 3 17 27 5 2 2" xfId="38176"/>
    <cellStyle name="Обычный 3 17 27 5 2 2 2" xfId="38177"/>
    <cellStyle name="Обычный 3 17 27 5 2 3" xfId="38178"/>
    <cellStyle name="Обычный 3 17 27 5 3" xfId="38179"/>
    <cellStyle name="Обычный 3 17 27 5 3 2" xfId="38180"/>
    <cellStyle name="Обычный 3 17 27 5 4" xfId="38181"/>
    <cellStyle name="Обычный 3 17 27 6" xfId="38182"/>
    <cellStyle name="Обычный 3 17 27 6 2" xfId="38183"/>
    <cellStyle name="Обычный 3 17 27 6 2 2" xfId="38184"/>
    <cellStyle name="Обычный 3 17 27 6 3" xfId="38185"/>
    <cellStyle name="Обычный 3 17 27 7" xfId="38186"/>
    <cellStyle name="Обычный 3 17 27 7 2" xfId="38187"/>
    <cellStyle name="Обычный 3 17 27 8" xfId="38188"/>
    <cellStyle name="Обычный 3 17 28" xfId="38189"/>
    <cellStyle name="Обычный 3 17 28 2" xfId="38190"/>
    <cellStyle name="Обычный 3 17 28 2 2" xfId="38191"/>
    <cellStyle name="Обычный 3 17 28 2 2 2" xfId="38192"/>
    <cellStyle name="Обычный 3 17 28 2 2 2 2" xfId="38193"/>
    <cellStyle name="Обычный 3 17 28 2 2 2 2 2" xfId="38194"/>
    <cellStyle name="Обычный 3 17 28 2 2 2 2 2 2" xfId="38195"/>
    <cellStyle name="Обычный 3 17 28 2 2 2 2 3" xfId="38196"/>
    <cellStyle name="Обычный 3 17 28 2 2 2 3" xfId="38197"/>
    <cellStyle name="Обычный 3 17 28 2 2 2 3 2" xfId="38198"/>
    <cellStyle name="Обычный 3 17 28 2 2 2 4" xfId="38199"/>
    <cellStyle name="Обычный 3 17 28 2 2 3" xfId="38200"/>
    <cellStyle name="Обычный 3 17 28 2 2 3 2" xfId="38201"/>
    <cellStyle name="Обычный 3 17 28 2 2 3 2 2" xfId="38202"/>
    <cellStyle name="Обычный 3 17 28 2 2 3 3" xfId="38203"/>
    <cellStyle name="Обычный 3 17 28 2 2 4" xfId="38204"/>
    <cellStyle name="Обычный 3 17 28 2 2 4 2" xfId="38205"/>
    <cellStyle name="Обычный 3 17 28 2 2 5" xfId="38206"/>
    <cellStyle name="Обычный 3 17 28 2 3" xfId="38207"/>
    <cellStyle name="Обычный 3 17 28 2 3 2" xfId="38208"/>
    <cellStyle name="Обычный 3 17 28 2 3 2 2" xfId="38209"/>
    <cellStyle name="Обычный 3 17 28 2 3 2 2 2" xfId="38210"/>
    <cellStyle name="Обычный 3 17 28 2 3 2 2 2 2" xfId="38211"/>
    <cellStyle name="Обычный 3 17 28 2 3 2 2 3" xfId="38212"/>
    <cellStyle name="Обычный 3 17 28 2 3 2 3" xfId="38213"/>
    <cellStyle name="Обычный 3 17 28 2 3 2 3 2" xfId="38214"/>
    <cellStyle name="Обычный 3 17 28 2 3 2 4" xfId="38215"/>
    <cellStyle name="Обычный 3 17 28 2 3 3" xfId="38216"/>
    <cellStyle name="Обычный 3 17 28 2 3 3 2" xfId="38217"/>
    <cellStyle name="Обычный 3 17 28 2 3 3 2 2" xfId="38218"/>
    <cellStyle name="Обычный 3 17 28 2 3 3 3" xfId="38219"/>
    <cellStyle name="Обычный 3 17 28 2 3 4" xfId="38220"/>
    <cellStyle name="Обычный 3 17 28 2 3 4 2" xfId="38221"/>
    <cellStyle name="Обычный 3 17 28 2 3 5" xfId="38222"/>
    <cellStyle name="Обычный 3 17 28 2 4" xfId="38223"/>
    <cellStyle name="Обычный 3 17 28 2 4 2" xfId="38224"/>
    <cellStyle name="Обычный 3 17 28 2 4 2 2" xfId="38225"/>
    <cellStyle name="Обычный 3 17 28 2 4 2 2 2" xfId="38226"/>
    <cellStyle name="Обычный 3 17 28 2 4 2 3" xfId="38227"/>
    <cellStyle name="Обычный 3 17 28 2 4 3" xfId="38228"/>
    <cellStyle name="Обычный 3 17 28 2 4 3 2" xfId="38229"/>
    <cellStyle name="Обычный 3 17 28 2 4 4" xfId="38230"/>
    <cellStyle name="Обычный 3 17 28 2 5" xfId="38231"/>
    <cellStyle name="Обычный 3 17 28 2 5 2" xfId="38232"/>
    <cellStyle name="Обычный 3 17 28 2 5 2 2" xfId="38233"/>
    <cellStyle name="Обычный 3 17 28 2 5 3" xfId="38234"/>
    <cellStyle name="Обычный 3 17 28 2 6" xfId="38235"/>
    <cellStyle name="Обычный 3 17 28 2 6 2" xfId="38236"/>
    <cellStyle name="Обычный 3 17 28 2 7" xfId="38237"/>
    <cellStyle name="Обычный 3 17 28 3" xfId="38238"/>
    <cellStyle name="Обычный 3 17 28 3 2" xfId="38239"/>
    <cellStyle name="Обычный 3 17 28 3 2 2" xfId="38240"/>
    <cellStyle name="Обычный 3 17 28 3 2 2 2" xfId="38241"/>
    <cellStyle name="Обычный 3 17 28 3 2 2 2 2" xfId="38242"/>
    <cellStyle name="Обычный 3 17 28 3 2 2 3" xfId="38243"/>
    <cellStyle name="Обычный 3 17 28 3 2 3" xfId="38244"/>
    <cellStyle name="Обычный 3 17 28 3 2 3 2" xfId="38245"/>
    <cellStyle name="Обычный 3 17 28 3 2 4" xfId="38246"/>
    <cellStyle name="Обычный 3 17 28 3 3" xfId="38247"/>
    <cellStyle name="Обычный 3 17 28 3 3 2" xfId="38248"/>
    <cellStyle name="Обычный 3 17 28 3 3 2 2" xfId="38249"/>
    <cellStyle name="Обычный 3 17 28 3 3 3" xfId="38250"/>
    <cellStyle name="Обычный 3 17 28 3 4" xfId="38251"/>
    <cellStyle name="Обычный 3 17 28 3 4 2" xfId="38252"/>
    <cellStyle name="Обычный 3 17 28 3 5" xfId="38253"/>
    <cellStyle name="Обычный 3 17 28 4" xfId="38254"/>
    <cellStyle name="Обычный 3 17 28 4 2" xfId="38255"/>
    <cellStyle name="Обычный 3 17 28 4 2 2" xfId="38256"/>
    <cellStyle name="Обычный 3 17 28 4 2 2 2" xfId="38257"/>
    <cellStyle name="Обычный 3 17 28 4 2 2 2 2" xfId="38258"/>
    <cellStyle name="Обычный 3 17 28 4 2 2 3" xfId="38259"/>
    <cellStyle name="Обычный 3 17 28 4 2 3" xfId="38260"/>
    <cellStyle name="Обычный 3 17 28 4 2 3 2" xfId="38261"/>
    <cellStyle name="Обычный 3 17 28 4 2 4" xfId="38262"/>
    <cellStyle name="Обычный 3 17 28 4 3" xfId="38263"/>
    <cellStyle name="Обычный 3 17 28 4 3 2" xfId="38264"/>
    <cellStyle name="Обычный 3 17 28 4 3 2 2" xfId="38265"/>
    <cellStyle name="Обычный 3 17 28 4 3 3" xfId="38266"/>
    <cellStyle name="Обычный 3 17 28 4 4" xfId="38267"/>
    <cellStyle name="Обычный 3 17 28 4 4 2" xfId="38268"/>
    <cellStyle name="Обычный 3 17 28 4 5" xfId="38269"/>
    <cellStyle name="Обычный 3 17 28 5" xfId="38270"/>
    <cellStyle name="Обычный 3 17 28 5 2" xfId="38271"/>
    <cellStyle name="Обычный 3 17 28 5 2 2" xfId="38272"/>
    <cellStyle name="Обычный 3 17 28 5 2 2 2" xfId="38273"/>
    <cellStyle name="Обычный 3 17 28 5 2 3" xfId="38274"/>
    <cellStyle name="Обычный 3 17 28 5 3" xfId="38275"/>
    <cellStyle name="Обычный 3 17 28 5 3 2" xfId="38276"/>
    <cellStyle name="Обычный 3 17 28 5 4" xfId="38277"/>
    <cellStyle name="Обычный 3 17 28 6" xfId="38278"/>
    <cellStyle name="Обычный 3 17 28 6 2" xfId="38279"/>
    <cellStyle name="Обычный 3 17 28 6 2 2" xfId="38280"/>
    <cellStyle name="Обычный 3 17 28 6 3" xfId="38281"/>
    <cellStyle name="Обычный 3 17 28 7" xfId="38282"/>
    <cellStyle name="Обычный 3 17 28 7 2" xfId="38283"/>
    <cellStyle name="Обычный 3 17 28 8" xfId="38284"/>
    <cellStyle name="Обычный 3 17 29" xfId="38285"/>
    <cellStyle name="Обычный 3 17 29 2" xfId="38286"/>
    <cellStyle name="Обычный 3 17 29 2 2" xfId="38287"/>
    <cellStyle name="Обычный 3 17 29 2 2 2" xfId="38288"/>
    <cellStyle name="Обычный 3 17 29 2 2 2 2" xfId="38289"/>
    <cellStyle name="Обычный 3 17 29 2 2 2 2 2" xfId="38290"/>
    <cellStyle name="Обычный 3 17 29 2 2 2 2 2 2" xfId="38291"/>
    <cellStyle name="Обычный 3 17 29 2 2 2 2 3" xfId="38292"/>
    <cellStyle name="Обычный 3 17 29 2 2 2 3" xfId="38293"/>
    <cellStyle name="Обычный 3 17 29 2 2 2 3 2" xfId="38294"/>
    <cellStyle name="Обычный 3 17 29 2 2 2 4" xfId="38295"/>
    <cellStyle name="Обычный 3 17 29 2 2 3" xfId="38296"/>
    <cellStyle name="Обычный 3 17 29 2 2 3 2" xfId="38297"/>
    <cellStyle name="Обычный 3 17 29 2 2 3 2 2" xfId="38298"/>
    <cellStyle name="Обычный 3 17 29 2 2 3 3" xfId="38299"/>
    <cellStyle name="Обычный 3 17 29 2 2 4" xfId="38300"/>
    <cellStyle name="Обычный 3 17 29 2 2 4 2" xfId="38301"/>
    <cellStyle name="Обычный 3 17 29 2 2 5" xfId="38302"/>
    <cellStyle name="Обычный 3 17 29 2 3" xfId="38303"/>
    <cellStyle name="Обычный 3 17 29 2 3 2" xfId="38304"/>
    <cellStyle name="Обычный 3 17 29 2 3 2 2" xfId="38305"/>
    <cellStyle name="Обычный 3 17 29 2 3 2 2 2" xfId="38306"/>
    <cellStyle name="Обычный 3 17 29 2 3 2 2 2 2" xfId="38307"/>
    <cellStyle name="Обычный 3 17 29 2 3 2 2 3" xfId="38308"/>
    <cellStyle name="Обычный 3 17 29 2 3 2 3" xfId="38309"/>
    <cellStyle name="Обычный 3 17 29 2 3 2 3 2" xfId="38310"/>
    <cellStyle name="Обычный 3 17 29 2 3 2 4" xfId="38311"/>
    <cellStyle name="Обычный 3 17 29 2 3 3" xfId="38312"/>
    <cellStyle name="Обычный 3 17 29 2 3 3 2" xfId="38313"/>
    <cellStyle name="Обычный 3 17 29 2 3 3 2 2" xfId="38314"/>
    <cellStyle name="Обычный 3 17 29 2 3 3 3" xfId="38315"/>
    <cellStyle name="Обычный 3 17 29 2 3 4" xfId="38316"/>
    <cellStyle name="Обычный 3 17 29 2 3 4 2" xfId="38317"/>
    <cellStyle name="Обычный 3 17 29 2 3 5" xfId="38318"/>
    <cellStyle name="Обычный 3 17 29 2 4" xfId="38319"/>
    <cellStyle name="Обычный 3 17 29 2 4 2" xfId="38320"/>
    <cellStyle name="Обычный 3 17 29 2 4 2 2" xfId="38321"/>
    <cellStyle name="Обычный 3 17 29 2 4 2 2 2" xfId="38322"/>
    <cellStyle name="Обычный 3 17 29 2 4 2 3" xfId="38323"/>
    <cellStyle name="Обычный 3 17 29 2 4 3" xfId="38324"/>
    <cellStyle name="Обычный 3 17 29 2 4 3 2" xfId="38325"/>
    <cellStyle name="Обычный 3 17 29 2 4 4" xfId="38326"/>
    <cellStyle name="Обычный 3 17 29 2 5" xfId="38327"/>
    <cellStyle name="Обычный 3 17 29 2 5 2" xfId="38328"/>
    <cellStyle name="Обычный 3 17 29 2 5 2 2" xfId="38329"/>
    <cellStyle name="Обычный 3 17 29 2 5 3" xfId="38330"/>
    <cellStyle name="Обычный 3 17 29 2 6" xfId="38331"/>
    <cellStyle name="Обычный 3 17 29 2 6 2" xfId="38332"/>
    <cellStyle name="Обычный 3 17 29 2 7" xfId="38333"/>
    <cellStyle name="Обычный 3 17 29 3" xfId="38334"/>
    <cellStyle name="Обычный 3 17 29 3 2" xfId="38335"/>
    <cellStyle name="Обычный 3 17 29 3 2 2" xfId="38336"/>
    <cellStyle name="Обычный 3 17 29 3 2 2 2" xfId="38337"/>
    <cellStyle name="Обычный 3 17 29 3 2 2 2 2" xfId="38338"/>
    <cellStyle name="Обычный 3 17 29 3 2 2 3" xfId="38339"/>
    <cellStyle name="Обычный 3 17 29 3 2 3" xfId="38340"/>
    <cellStyle name="Обычный 3 17 29 3 2 3 2" xfId="38341"/>
    <cellStyle name="Обычный 3 17 29 3 2 4" xfId="38342"/>
    <cellStyle name="Обычный 3 17 29 3 3" xfId="38343"/>
    <cellStyle name="Обычный 3 17 29 3 3 2" xfId="38344"/>
    <cellStyle name="Обычный 3 17 29 3 3 2 2" xfId="38345"/>
    <cellStyle name="Обычный 3 17 29 3 3 3" xfId="38346"/>
    <cellStyle name="Обычный 3 17 29 3 4" xfId="38347"/>
    <cellStyle name="Обычный 3 17 29 3 4 2" xfId="38348"/>
    <cellStyle name="Обычный 3 17 29 3 5" xfId="38349"/>
    <cellStyle name="Обычный 3 17 29 4" xfId="38350"/>
    <cellStyle name="Обычный 3 17 29 4 2" xfId="38351"/>
    <cellStyle name="Обычный 3 17 29 4 2 2" xfId="38352"/>
    <cellStyle name="Обычный 3 17 29 4 2 2 2" xfId="38353"/>
    <cellStyle name="Обычный 3 17 29 4 2 2 2 2" xfId="38354"/>
    <cellStyle name="Обычный 3 17 29 4 2 2 3" xfId="38355"/>
    <cellStyle name="Обычный 3 17 29 4 2 3" xfId="38356"/>
    <cellStyle name="Обычный 3 17 29 4 2 3 2" xfId="38357"/>
    <cellStyle name="Обычный 3 17 29 4 2 4" xfId="38358"/>
    <cellStyle name="Обычный 3 17 29 4 3" xfId="38359"/>
    <cellStyle name="Обычный 3 17 29 4 3 2" xfId="38360"/>
    <cellStyle name="Обычный 3 17 29 4 3 2 2" xfId="38361"/>
    <cellStyle name="Обычный 3 17 29 4 3 3" xfId="38362"/>
    <cellStyle name="Обычный 3 17 29 4 4" xfId="38363"/>
    <cellStyle name="Обычный 3 17 29 4 4 2" xfId="38364"/>
    <cellStyle name="Обычный 3 17 29 4 5" xfId="38365"/>
    <cellStyle name="Обычный 3 17 29 5" xfId="38366"/>
    <cellStyle name="Обычный 3 17 29 5 2" xfId="38367"/>
    <cellStyle name="Обычный 3 17 29 5 2 2" xfId="38368"/>
    <cellStyle name="Обычный 3 17 29 5 2 2 2" xfId="38369"/>
    <cellStyle name="Обычный 3 17 29 5 2 3" xfId="38370"/>
    <cellStyle name="Обычный 3 17 29 5 3" xfId="38371"/>
    <cellStyle name="Обычный 3 17 29 5 3 2" xfId="38372"/>
    <cellStyle name="Обычный 3 17 29 5 4" xfId="38373"/>
    <cellStyle name="Обычный 3 17 29 6" xfId="38374"/>
    <cellStyle name="Обычный 3 17 29 6 2" xfId="38375"/>
    <cellStyle name="Обычный 3 17 29 6 2 2" xfId="38376"/>
    <cellStyle name="Обычный 3 17 29 6 3" xfId="38377"/>
    <cellStyle name="Обычный 3 17 29 7" xfId="38378"/>
    <cellStyle name="Обычный 3 17 29 7 2" xfId="38379"/>
    <cellStyle name="Обычный 3 17 29 8" xfId="38380"/>
    <cellStyle name="Обычный 3 17 3" xfId="38381"/>
    <cellStyle name="Обычный 3 17 3 2" xfId="38382"/>
    <cellStyle name="Обычный 3 17 3 2 2" xfId="38383"/>
    <cellStyle name="Обычный 3 17 3 2 2 2" xfId="38384"/>
    <cellStyle name="Обычный 3 17 3 2 2 2 2" xfId="38385"/>
    <cellStyle name="Обычный 3 17 3 2 2 2 2 2" xfId="38386"/>
    <cellStyle name="Обычный 3 17 3 2 2 2 2 2 2" xfId="38387"/>
    <cellStyle name="Обычный 3 17 3 2 2 2 2 3" xfId="38388"/>
    <cellStyle name="Обычный 3 17 3 2 2 2 3" xfId="38389"/>
    <cellStyle name="Обычный 3 17 3 2 2 2 3 2" xfId="38390"/>
    <cellStyle name="Обычный 3 17 3 2 2 2 4" xfId="38391"/>
    <cellStyle name="Обычный 3 17 3 2 2 3" xfId="38392"/>
    <cellStyle name="Обычный 3 17 3 2 2 3 2" xfId="38393"/>
    <cellStyle name="Обычный 3 17 3 2 2 3 2 2" xfId="38394"/>
    <cellStyle name="Обычный 3 17 3 2 2 3 3" xfId="38395"/>
    <cellStyle name="Обычный 3 17 3 2 2 4" xfId="38396"/>
    <cellStyle name="Обычный 3 17 3 2 2 4 2" xfId="38397"/>
    <cellStyle name="Обычный 3 17 3 2 2 5" xfId="38398"/>
    <cellStyle name="Обычный 3 17 3 2 3" xfId="38399"/>
    <cellStyle name="Обычный 3 17 3 2 3 2" xfId="38400"/>
    <cellStyle name="Обычный 3 17 3 2 3 2 2" xfId="38401"/>
    <cellStyle name="Обычный 3 17 3 2 3 2 2 2" xfId="38402"/>
    <cellStyle name="Обычный 3 17 3 2 3 2 2 2 2" xfId="38403"/>
    <cellStyle name="Обычный 3 17 3 2 3 2 2 3" xfId="38404"/>
    <cellStyle name="Обычный 3 17 3 2 3 2 3" xfId="38405"/>
    <cellStyle name="Обычный 3 17 3 2 3 2 3 2" xfId="38406"/>
    <cellStyle name="Обычный 3 17 3 2 3 2 4" xfId="38407"/>
    <cellStyle name="Обычный 3 17 3 2 3 3" xfId="38408"/>
    <cellStyle name="Обычный 3 17 3 2 3 3 2" xfId="38409"/>
    <cellStyle name="Обычный 3 17 3 2 3 3 2 2" xfId="38410"/>
    <cellStyle name="Обычный 3 17 3 2 3 3 3" xfId="38411"/>
    <cellStyle name="Обычный 3 17 3 2 3 4" xfId="38412"/>
    <cellStyle name="Обычный 3 17 3 2 3 4 2" xfId="38413"/>
    <cellStyle name="Обычный 3 17 3 2 3 5" xfId="38414"/>
    <cellStyle name="Обычный 3 17 3 2 4" xfId="38415"/>
    <cellStyle name="Обычный 3 17 3 2 4 2" xfId="38416"/>
    <cellStyle name="Обычный 3 17 3 2 4 2 2" xfId="38417"/>
    <cellStyle name="Обычный 3 17 3 2 4 2 2 2" xfId="38418"/>
    <cellStyle name="Обычный 3 17 3 2 4 2 3" xfId="38419"/>
    <cellStyle name="Обычный 3 17 3 2 4 3" xfId="38420"/>
    <cellStyle name="Обычный 3 17 3 2 4 3 2" xfId="38421"/>
    <cellStyle name="Обычный 3 17 3 2 4 4" xfId="38422"/>
    <cellStyle name="Обычный 3 17 3 2 5" xfId="38423"/>
    <cellStyle name="Обычный 3 17 3 2 5 2" xfId="38424"/>
    <cellStyle name="Обычный 3 17 3 2 5 2 2" xfId="38425"/>
    <cellStyle name="Обычный 3 17 3 2 5 3" xfId="38426"/>
    <cellStyle name="Обычный 3 17 3 2 6" xfId="38427"/>
    <cellStyle name="Обычный 3 17 3 2 6 2" xfId="38428"/>
    <cellStyle name="Обычный 3 17 3 2 7" xfId="38429"/>
    <cellStyle name="Обычный 3 17 3 3" xfId="38430"/>
    <cellStyle name="Обычный 3 17 3 3 2" xfId="38431"/>
    <cellStyle name="Обычный 3 17 3 3 2 2" xfId="38432"/>
    <cellStyle name="Обычный 3 17 3 3 2 2 2" xfId="38433"/>
    <cellStyle name="Обычный 3 17 3 3 2 2 2 2" xfId="38434"/>
    <cellStyle name="Обычный 3 17 3 3 2 2 3" xfId="38435"/>
    <cellStyle name="Обычный 3 17 3 3 2 3" xfId="38436"/>
    <cellStyle name="Обычный 3 17 3 3 2 3 2" xfId="38437"/>
    <cellStyle name="Обычный 3 17 3 3 2 4" xfId="38438"/>
    <cellStyle name="Обычный 3 17 3 3 3" xfId="38439"/>
    <cellStyle name="Обычный 3 17 3 3 3 2" xfId="38440"/>
    <cellStyle name="Обычный 3 17 3 3 3 2 2" xfId="38441"/>
    <cellStyle name="Обычный 3 17 3 3 3 3" xfId="38442"/>
    <cellStyle name="Обычный 3 17 3 3 4" xfId="38443"/>
    <cellStyle name="Обычный 3 17 3 3 4 2" xfId="38444"/>
    <cellStyle name="Обычный 3 17 3 3 5" xfId="38445"/>
    <cellStyle name="Обычный 3 17 3 4" xfId="38446"/>
    <cellStyle name="Обычный 3 17 3 4 2" xfId="38447"/>
    <cellStyle name="Обычный 3 17 3 4 2 2" xfId="38448"/>
    <cellStyle name="Обычный 3 17 3 4 2 2 2" xfId="38449"/>
    <cellStyle name="Обычный 3 17 3 4 2 2 2 2" xfId="38450"/>
    <cellStyle name="Обычный 3 17 3 4 2 2 3" xfId="38451"/>
    <cellStyle name="Обычный 3 17 3 4 2 3" xfId="38452"/>
    <cellStyle name="Обычный 3 17 3 4 2 3 2" xfId="38453"/>
    <cellStyle name="Обычный 3 17 3 4 2 4" xfId="38454"/>
    <cellStyle name="Обычный 3 17 3 4 3" xfId="38455"/>
    <cellStyle name="Обычный 3 17 3 4 3 2" xfId="38456"/>
    <cellStyle name="Обычный 3 17 3 4 3 2 2" xfId="38457"/>
    <cellStyle name="Обычный 3 17 3 4 3 3" xfId="38458"/>
    <cellStyle name="Обычный 3 17 3 4 4" xfId="38459"/>
    <cellStyle name="Обычный 3 17 3 4 4 2" xfId="38460"/>
    <cellStyle name="Обычный 3 17 3 4 5" xfId="38461"/>
    <cellStyle name="Обычный 3 17 3 5" xfId="38462"/>
    <cellStyle name="Обычный 3 17 3 5 2" xfId="38463"/>
    <cellStyle name="Обычный 3 17 3 5 2 2" xfId="38464"/>
    <cellStyle name="Обычный 3 17 3 5 2 2 2" xfId="38465"/>
    <cellStyle name="Обычный 3 17 3 5 2 3" xfId="38466"/>
    <cellStyle name="Обычный 3 17 3 5 3" xfId="38467"/>
    <cellStyle name="Обычный 3 17 3 5 3 2" xfId="38468"/>
    <cellStyle name="Обычный 3 17 3 5 4" xfId="38469"/>
    <cellStyle name="Обычный 3 17 3 6" xfId="38470"/>
    <cellStyle name="Обычный 3 17 3 6 2" xfId="38471"/>
    <cellStyle name="Обычный 3 17 3 6 2 2" xfId="38472"/>
    <cellStyle name="Обычный 3 17 3 6 3" xfId="38473"/>
    <cellStyle name="Обычный 3 17 3 7" xfId="38474"/>
    <cellStyle name="Обычный 3 17 3 7 2" xfId="38475"/>
    <cellStyle name="Обычный 3 17 3 8" xfId="38476"/>
    <cellStyle name="Обычный 3 17 30" xfId="38477"/>
    <cellStyle name="Обычный 3 17 30 2" xfId="38478"/>
    <cellStyle name="Обычный 3 17 30 2 2" xfId="38479"/>
    <cellStyle name="Обычный 3 17 30 2 2 2" xfId="38480"/>
    <cellStyle name="Обычный 3 17 30 2 2 2 2" xfId="38481"/>
    <cellStyle name="Обычный 3 17 30 2 2 2 2 2" xfId="38482"/>
    <cellStyle name="Обычный 3 17 30 2 2 2 2 2 2" xfId="38483"/>
    <cellStyle name="Обычный 3 17 30 2 2 2 2 3" xfId="38484"/>
    <cellStyle name="Обычный 3 17 30 2 2 2 3" xfId="38485"/>
    <cellStyle name="Обычный 3 17 30 2 2 2 3 2" xfId="38486"/>
    <cellStyle name="Обычный 3 17 30 2 2 2 4" xfId="38487"/>
    <cellStyle name="Обычный 3 17 30 2 2 3" xfId="38488"/>
    <cellStyle name="Обычный 3 17 30 2 2 3 2" xfId="38489"/>
    <cellStyle name="Обычный 3 17 30 2 2 3 2 2" xfId="38490"/>
    <cellStyle name="Обычный 3 17 30 2 2 3 3" xfId="38491"/>
    <cellStyle name="Обычный 3 17 30 2 2 4" xfId="38492"/>
    <cellStyle name="Обычный 3 17 30 2 2 4 2" xfId="38493"/>
    <cellStyle name="Обычный 3 17 30 2 2 5" xfId="38494"/>
    <cellStyle name="Обычный 3 17 30 2 3" xfId="38495"/>
    <cellStyle name="Обычный 3 17 30 2 3 2" xfId="38496"/>
    <cellStyle name="Обычный 3 17 30 2 3 2 2" xfId="38497"/>
    <cellStyle name="Обычный 3 17 30 2 3 2 2 2" xfId="38498"/>
    <cellStyle name="Обычный 3 17 30 2 3 2 2 2 2" xfId="38499"/>
    <cellStyle name="Обычный 3 17 30 2 3 2 2 3" xfId="38500"/>
    <cellStyle name="Обычный 3 17 30 2 3 2 3" xfId="38501"/>
    <cellStyle name="Обычный 3 17 30 2 3 2 3 2" xfId="38502"/>
    <cellStyle name="Обычный 3 17 30 2 3 2 4" xfId="38503"/>
    <cellStyle name="Обычный 3 17 30 2 3 3" xfId="38504"/>
    <cellStyle name="Обычный 3 17 30 2 3 3 2" xfId="38505"/>
    <cellStyle name="Обычный 3 17 30 2 3 3 2 2" xfId="38506"/>
    <cellStyle name="Обычный 3 17 30 2 3 3 3" xfId="38507"/>
    <cellStyle name="Обычный 3 17 30 2 3 4" xfId="38508"/>
    <cellStyle name="Обычный 3 17 30 2 3 4 2" xfId="38509"/>
    <cellStyle name="Обычный 3 17 30 2 3 5" xfId="38510"/>
    <cellStyle name="Обычный 3 17 30 2 4" xfId="38511"/>
    <cellStyle name="Обычный 3 17 30 2 4 2" xfId="38512"/>
    <cellStyle name="Обычный 3 17 30 2 4 2 2" xfId="38513"/>
    <cellStyle name="Обычный 3 17 30 2 4 2 2 2" xfId="38514"/>
    <cellStyle name="Обычный 3 17 30 2 4 2 3" xfId="38515"/>
    <cellStyle name="Обычный 3 17 30 2 4 3" xfId="38516"/>
    <cellStyle name="Обычный 3 17 30 2 4 3 2" xfId="38517"/>
    <cellStyle name="Обычный 3 17 30 2 4 4" xfId="38518"/>
    <cellStyle name="Обычный 3 17 30 2 5" xfId="38519"/>
    <cellStyle name="Обычный 3 17 30 2 5 2" xfId="38520"/>
    <cellStyle name="Обычный 3 17 30 2 5 2 2" xfId="38521"/>
    <cellStyle name="Обычный 3 17 30 2 5 3" xfId="38522"/>
    <cellStyle name="Обычный 3 17 30 2 6" xfId="38523"/>
    <cellStyle name="Обычный 3 17 30 2 6 2" xfId="38524"/>
    <cellStyle name="Обычный 3 17 30 2 7" xfId="38525"/>
    <cellStyle name="Обычный 3 17 30 3" xfId="38526"/>
    <cellStyle name="Обычный 3 17 30 3 2" xfId="38527"/>
    <cellStyle name="Обычный 3 17 30 3 2 2" xfId="38528"/>
    <cellStyle name="Обычный 3 17 30 3 2 2 2" xfId="38529"/>
    <cellStyle name="Обычный 3 17 30 3 2 2 2 2" xfId="38530"/>
    <cellStyle name="Обычный 3 17 30 3 2 2 3" xfId="38531"/>
    <cellStyle name="Обычный 3 17 30 3 2 3" xfId="38532"/>
    <cellStyle name="Обычный 3 17 30 3 2 3 2" xfId="38533"/>
    <cellStyle name="Обычный 3 17 30 3 2 4" xfId="38534"/>
    <cellStyle name="Обычный 3 17 30 3 3" xfId="38535"/>
    <cellStyle name="Обычный 3 17 30 3 3 2" xfId="38536"/>
    <cellStyle name="Обычный 3 17 30 3 3 2 2" xfId="38537"/>
    <cellStyle name="Обычный 3 17 30 3 3 3" xfId="38538"/>
    <cellStyle name="Обычный 3 17 30 3 4" xfId="38539"/>
    <cellStyle name="Обычный 3 17 30 3 4 2" xfId="38540"/>
    <cellStyle name="Обычный 3 17 30 3 5" xfId="38541"/>
    <cellStyle name="Обычный 3 17 30 4" xfId="38542"/>
    <cellStyle name="Обычный 3 17 30 4 2" xfId="38543"/>
    <cellStyle name="Обычный 3 17 30 4 2 2" xfId="38544"/>
    <cellStyle name="Обычный 3 17 30 4 2 2 2" xfId="38545"/>
    <cellStyle name="Обычный 3 17 30 4 2 2 2 2" xfId="38546"/>
    <cellStyle name="Обычный 3 17 30 4 2 2 3" xfId="38547"/>
    <cellStyle name="Обычный 3 17 30 4 2 3" xfId="38548"/>
    <cellStyle name="Обычный 3 17 30 4 2 3 2" xfId="38549"/>
    <cellStyle name="Обычный 3 17 30 4 2 4" xfId="38550"/>
    <cellStyle name="Обычный 3 17 30 4 3" xfId="38551"/>
    <cellStyle name="Обычный 3 17 30 4 3 2" xfId="38552"/>
    <cellStyle name="Обычный 3 17 30 4 3 2 2" xfId="38553"/>
    <cellStyle name="Обычный 3 17 30 4 3 3" xfId="38554"/>
    <cellStyle name="Обычный 3 17 30 4 4" xfId="38555"/>
    <cellStyle name="Обычный 3 17 30 4 4 2" xfId="38556"/>
    <cellStyle name="Обычный 3 17 30 4 5" xfId="38557"/>
    <cellStyle name="Обычный 3 17 30 5" xfId="38558"/>
    <cellStyle name="Обычный 3 17 30 5 2" xfId="38559"/>
    <cellStyle name="Обычный 3 17 30 5 2 2" xfId="38560"/>
    <cellStyle name="Обычный 3 17 30 5 2 2 2" xfId="38561"/>
    <cellStyle name="Обычный 3 17 30 5 2 3" xfId="38562"/>
    <cellStyle name="Обычный 3 17 30 5 3" xfId="38563"/>
    <cellStyle name="Обычный 3 17 30 5 3 2" xfId="38564"/>
    <cellStyle name="Обычный 3 17 30 5 4" xfId="38565"/>
    <cellStyle name="Обычный 3 17 30 6" xfId="38566"/>
    <cellStyle name="Обычный 3 17 30 6 2" xfId="38567"/>
    <cellStyle name="Обычный 3 17 30 6 2 2" xfId="38568"/>
    <cellStyle name="Обычный 3 17 30 6 3" xfId="38569"/>
    <cellStyle name="Обычный 3 17 30 7" xfId="38570"/>
    <cellStyle name="Обычный 3 17 30 7 2" xfId="38571"/>
    <cellStyle name="Обычный 3 17 30 8" xfId="38572"/>
    <cellStyle name="Обычный 3 17 31" xfId="38573"/>
    <cellStyle name="Обычный 3 17 31 2" xfId="38574"/>
    <cellStyle name="Обычный 3 17 31 2 2" xfId="38575"/>
    <cellStyle name="Обычный 3 17 31 2 2 2" xfId="38576"/>
    <cellStyle name="Обычный 3 17 31 2 2 2 2" xfId="38577"/>
    <cellStyle name="Обычный 3 17 31 2 2 2 2 2" xfId="38578"/>
    <cellStyle name="Обычный 3 17 31 2 2 2 2 2 2" xfId="38579"/>
    <cellStyle name="Обычный 3 17 31 2 2 2 2 3" xfId="38580"/>
    <cellStyle name="Обычный 3 17 31 2 2 2 3" xfId="38581"/>
    <cellStyle name="Обычный 3 17 31 2 2 2 3 2" xfId="38582"/>
    <cellStyle name="Обычный 3 17 31 2 2 2 4" xfId="38583"/>
    <cellStyle name="Обычный 3 17 31 2 2 3" xfId="38584"/>
    <cellStyle name="Обычный 3 17 31 2 2 3 2" xfId="38585"/>
    <cellStyle name="Обычный 3 17 31 2 2 3 2 2" xfId="38586"/>
    <cellStyle name="Обычный 3 17 31 2 2 3 3" xfId="38587"/>
    <cellStyle name="Обычный 3 17 31 2 2 4" xfId="38588"/>
    <cellStyle name="Обычный 3 17 31 2 2 4 2" xfId="38589"/>
    <cellStyle name="Обычный 3 17 31 2 2 5" xfId="38590"/>
    <cellStyle name="Обычный 3 17 31 2 3" xfId="38591"/>
    <cellStyle name="Обычный 3 17 31 2 3 2" xfId="38592"/>
    <cellStyle name="Обычный 3 17 31 2 3 2 2" xfId="38593"/>
    <cellStyle name="Обычный 3 17 31 2 3 2 2 2" xfId="38594"/>
    <cellStyle name="Обычный 3 17 31 2 3 2 2 2 2" xfId="38595"/>
    <cellStyle name="Обычный 3 17 31 2 3 2 2 3" xfId="38596"/>
    <cellStyle name="Обычный 3 17 31 2 3 2 3" xfId="38597"/>
    <cellStyle name="Обычный 3 17 31 2 3 2 3 2" xfId="38598"/>
    <cellStyle name="Обычный 3 17 31 2 3 2 4" xfId="38599"/>
    <cellStyle name="Обычный 3 17 31 2 3 3" xfId="38600"/>
    <cellStyle name="Обычный 3 17 31 2 3 3 2" xfId="38601"/>
    <cellStyle name="Обычный 3 17 31 2 3 3 2 2" xfId="38602"/>
    <cellStyle name="Обычный 3 17 31 2 3 3 3" xfId="38603"/>
    <cellStyle name="Обычный 3 17 31 2 3 4" xfId="38604"/>
    <cellStyle name="Обычный 3 17 31 2 3 4 2" xfId="38605"/>
    <cellStyle name="Обычный 3 17 31 2 3 5" xfId="38606"/>
    <cellStyle name="Обычный 3 17 31 2 4" xfId="38607"/>
    <cellStyle name="Обычный 3 17 31 2 4 2" xfId="38608"/>
    <cellStyle name="Обычный 3 17 31 2 4 2 2" xfId="38609"/>
    <cellStyle name="Обычный 3 17 31 2 4 2 2 2" xfId="38610"/>
    <cellStyle name="Обычный 3 17 31 2 4 2 3" xfId="38611"/>
    <cellStyle name="Обычный 3 17 31 2 4 3" xfId="38612"/>
    <cellStyle name="Обычный 3 17 31 2 4 3 2" xfId="38613"/>
    <cellStyle name="Обычный 3 17 31 2 4 4" xfId="38614"/>
    <cellStyle name="Обычный 3 17 31 2 5" xfId="38615"/>
    <cellStyle name="Обычный 3 17 31 2 5 2" xfId="38616"/>
    <cellStyle name="Обычный 3 17 31 2 5 2 2" xfId="38617"/>
    <cellStyle name="Обычный 3 17 31 2 5 3" xfId="38618"/>
    <cellStyle name="Обычный 3 17 31 2 6" xfId="38619"/>
    <cellStyle name="Обычный 3 17 31 2 6 2" xfId="38620"/>
    <cellStyle name="Обычный 3 17 31 2 7" xfId="38621"/>
    <cellStyle name="Обычный 3 17 31 3" xfId="38622"/>
    <cellStyle name="Обычный 3 17 31 3 2" xfId="38623"/>
    <cellStyle name="Обычный 3 17 31 3 2 2" xfId="38624"/>
    <cellStyle name="Обычный 3 17 31 3 2 2 2" xfId="38625"/>
    <cellStyle name="Обычный 3 17 31 3 2 2 2 2" xfId="38626"/>
    <cellStyle name="Обычный 3 17 31 3 2 2 3" xfId="38627"/>
    <cellStyle name="Обычный 3 17 31 3 2 3" xfId="38628"/>
    <cellStyle name="Обычный 3 17 31 3 2 3 2" xfId="38629"/>
    <cellStyle name="Обычный 3 17 31 3 2 4" xfId="38630"/>
    <cellStyle name="Обычный 3 17 31 3 3" xfId="38631"/>
    <cellStyle name="Обычный 3 17 31 3 3 2" xfId="38632"/>
    <cellStyle name="Обычный 3 17 31 3 3 2 2" xfId="38633"/>
    <cellStyle name="Обычный 3 17 31 3 3 3" xfId="38634"/>
    <cellStyle name="Обычный 3 17 31 3 4" xfId="38635"/>
    <cellStyle name="Обычный 3 17 31 3 4 2" xfId="38636"/>
    <cellStyle name="Обычный 3 17 31 3 5" xfId="38637"/>
    <cellStyle name="Обычный 3 17 31 4" xfId="38638"/>
    <cellStyle name="Обычный 3 17 31 4 2" xfId="38639"/>
    <cellStyle name="Обычный 3 17 31 4 2 2" xfId="38640"/>
    <cellStyle name="Обычный 3 17 31 4 2 2 2" xfId="38641"/>
    <cellStyle name="Обычный 3 17 31 4 2 2 2 2" xfId="38642"/>
    <cellStyle name="Обычный 3 17 31 4 2 2 3" xfId="38643"/>
    <cellStyle name="Обычный 3 17 31 4 2 3" xfId="38644"/>
    <cellStyle name="Обычный 3 17 31 4 2 3 2" xfId="38645"/>
    <cellStyle name="Обычный 3 17 31 4 2 4" xfId="38646"/>
    <cellStyle name="Обычный 3 17 31 4 3" xfId="38647"/>
    <cellStyle name="Обычный 3 17 31 4 3 2" xfId="38648"/>
    <cellStyle name="Обычный 3 17 31 4 3 2 2" xfId="38649"/>
    <cellStyle name="Обычный 3 17 31 4 3 3" xfId="38650"/>
    <cellStyle name="Обычный 3 17 31 4 4" xfId="38651"/>
    <cellStyle name="Обычный 3 17 31 4 4 2" xfId="38652"/>
    <cellStyle name="Обычный 3 17 31 4 5" xfId="38653"/>
    <cellStyle name="Обычный 3 17 31 5" xfId="38654"/>
    <cellStyle name="Обычный 3 17 31 5 2" xfId="38655"/>
    <cellStyle name="Обычный 3 17 31 5 2 2" xfId="38656"/>
    <cellStyle name="Обычный 3 17 31 5 2 2 2" xfId="38657"/>
    <cellStyle name="Обычный 3 17 31 5 2 3" xfId="38658"/>
    <cellStyle name="Обычный 3 17 31 5 3" xfId="38659"/>
    <cellStyle name="Обычный 3 17 31 5 3 2" xfId="38660"/>
    <cellStyle name="Обычный 3 17 31 5 4" xfId="38661"/>
    <cellStyle name="Обычный 3 17 31 6" xfId="38662"/>
    <cellStyle name="Обычный 3 17 31 6 2" xfId="38663"/>
    <cellStyle name="Обычный 3 17 31 6 2 2" xfId="38664"/>
    <cellStyle name="Обычный 3 17 31 6 3" xfId="38665"/>
    <cellStyle name="Обычный 3 17 31 7" xfId="38666"/>
    <cellStyle name="Обычный 3 17 31 7 2" xfId="38667"/>
    <cellStyle name="Обычный 3 17 31 8" xfId="38668"/>
    <cellStyle name="Обычный 3 17 32" xfId="38669"/>
    <cellStyle name="Обычный 3 17 32 2" xfId="38670"/>
    <cellStyle name="Обычный 3 17 32 2 2" xfId="38671"/>
    <cellStyle name="Обычный 3 17 32 2 2 2" xfId="38672"/>
    <cellStyle name="Обычный 3 17 32 2 2 2 2" xfId="38673"/>
    <cellStyle name="Обычный 3 17 32 2 2 2 2 2" xfId="38674"/>
    <cellStyle name="Обычный 3 17 32 2 2 2 2 2 2" xfId="38675"/>
    <cellStyle name="Обычный 3 17 32 2 2 2 2 3" xfId="38676"/>
    <cellStyle name="Обычный 3 17 32 2 2 2 3" xfId="38677"/>
    <cellStyle name="Обычный 3 17 32 2 2 2 3 2" xfId="38678"/>
    <cellStyle name="Обычный 3 17 32 2 2 2 4" xfId="38679"/>
    <cellStyle name="Обычный 3 17 32 2 2 3" xfId="38680"/>
    <cellStyle name="Обычный 3 17 32 2 2 3 2" xfId="38681"/>
    <cellStyle name="Обычный 3 17 32 2 2 3 2 2" xfId="38682"/>
    <cellStyle name="Обычный 3 17 32 2 2 3 3" xfId="38683"/>
    <cellStyle name="Обычный 3 17 32 2 2 4" xfId="38684"/>
    <cellStyle name="Обычный 3 17 32 2 2 4 2" xfId="38685"/>
    <cellStyle name="Обычный 3 17 32 2 2 5" xfId="38686"/>
    <cellStyle name="Обычный 3 17 32 2 3" xfId="38687"/>
    <cellStyle name="Обычный 3 17 32 2 3 2" xfId="38688"/>
    <cellStyle name="Обычный 3 17 32 2 3 2 2" xfId="38689"/>
    <cellStyle name="Обычный 3 17 32 2 3 2 2 2" xfId="38690"/>
    <cellStyle name="Обычный 3 17 32 2 3 2 2 2 2" xfId="38691"/>
    <cellStyle name="Обычный 3 17 32 2 3 2 2 3" xfId="38692"/>
    <cellStyle name="Обычный 3 17 32 2 3 2 3" xfId="38693"/>
    <cellStyle name="Обычный 3 17 32 2 3 2 3 2" xfId="38694"/>
    <cellStyle name="Обычный 3 17 32 2 3 2 4" xfId="38695"/>
    <cellStyle name="Обычный 3 17 32 2 3 3" xfId="38696"/>
    <cellStyle name="Обычный 3 17 32 2 3 3 2" xfId="38697"/>
    <cellStyle name="Обычный 3 17 32 2 3 3 2 2" xfId="38698"/>
    <cellStyle name="Обычный 3 17 32 2 3 3 3" xfId="38699"/>
    <cellStyle name="Обычный 3 17 32 2 3 4" xfId="38700"/>
    <cellStyle name="Обычный 3 17 32 2 3 4 2" xfId="38701"/>
    <cellStyle name="Обычный 3 17 32 2 3 5" xfId="38702"/>
    <cellStyle name="Обычный 3 17 32 2 4" xfId="38703"/>
    <cellStyle name="Обычный 3 17 32 2 4 2" xfId="38704"/>
    <cellStyle name="Обычный 3 17 32 2 4 2 2" xfId="38705"/>
    <cellStyle name="Обычный 3 17 32 2 4 2 2 2" xfId="38706"/>
    <cellStyle name="Обычный 3 17 32 2 4 2 3" xfId="38707"/>
    <cellStyle name="Обычный 3 17 32 2 4 3" xfId="38708"/>
    <cellStyle name="Обычный 3 17 32 2 4 3 2" xfId="38709"/>
    <cellStyle name="Обычный 3 17 32 2 4 4" xfId="38710"/>
    <cellStyle name="Обычный 3 17 32 2 5" xfId="38711"/>
    <cellStyle name="Обычный 3 17 32 2 5 2" xfId="38712"/>
    <cellStyle name="Обычный 3 17 32 2 5 2 2" xfId="38713"/>
    <cellStyle name="Обычный 3 17 32 2 5 3" xfId="38714"/>
    <cellStyle name="Обычный 3 17 32 2 6" xfId="38715"/>
    <cellStyle name="Обычный 3 17 32 2 6 2" xfId="38716"/>
    <cellStyle name="Обычный 3 17 32 2 7" xfId="38717"/>
    <cellStyle name="Обычный 3 17 32 3" xfId="38718"/>
    <cellStyle name="Обычный 3 17 32 3 2" xfId="38719"/>
    <cellStyle name="Обычный 3 17 32 3 2 2" xfId="38720"/>
    <cellStyle name="Обычный 3 17 32 3 2 2 2" xfId="38721"/>
    <cellStyle name="Обычный 3 17 32 3 2 2 2 2" xfId="38722"/>
    <cellStyle name="Обычный 3 17 32 3 2 2 3" xfId="38723"/>
    <cellStyle name="Обычный 3 17 32 3 2 3" xfId="38724"/>
    <cellStyle name="Обычный 3 17 32 3 2 3 2" xfId="38725"/>
    <cellStyle name="Обычный 3 17 32 3 2 4" xfId="38726"/>
    <cellStyle name="Обычный 3 17 32 3 3" xfId="38727"/>
    <cellStyle name="Обычный 3 17 32 3 3 2" xfId="38728"/>
    <cellStyle name="Обычный 3 17 32 3 3 2 2" xfId="38729"/>
    <cellStyle name="Обычный 3 17 32 3 3 3" xfId="38730"/>
    <cellStyle name="Обычный 3 17 32 3 4" xfId="38731"/>
    <cellStyle name="Обычный 3 17 32 3 4 2" xfId="38732"/>
    <cellStyle name="Обычный 3 17 32 3 5" xfId="38733"/>
    <cellStyle name="Обычный 3 17 32 4" xfId="38734"/>
    <cellStyle name="Обычный 3 17 32 4 2" xfId="38735"/>
    <cellStyle name="Обычный 3 17 32 4 2 2" xfId="38736"/>
    <cellStyle name="Обычный 3 17 32 4 2 2 2" xfId="38737"/>
    <cellStyle name="Обычный 3 17 32 4 2 2 2 2" xfId="38738"/>
    <cellStyle name="Обычный 3 17 32 4 2 2 3" xfId="38739"/>
    <cellStyle name="Обычный 3 17 32 4 2 3" xfId="38740"/>
    <cellStyle name="Обычный 3 17 32 4 2 3 2" xfId="38741"/>
    <cellStyle name="Обычный 3 17 32 4 2 4" xfId="38742"/>
    <cellStyle name="Обычный 3 17 32 4 3" xfId="38743"/>
    <cellStyle name="Обычный 3 17 32 4 3 2" xfId="38744"/>
    <cellStyle name="Обычный 3 17 32 4 3 2 2" xfId="38745"/>
    <cellStyle name="Обычный 3 17 32 4 3 3" xfId="38746"/>
    <cellStyle name="Обычный 3 17 32 4 4" xfId="38747"/>
    <cellStyle name="Обычный 3 17 32 4 4 2" xfId="38748"/>
    <cellStyle name="Обычный 3 17 32 4 5" xfId="38749"/>
    <cellStyle name="Обычный 3 17 32 5" xfId="38750"/>
    <cellStyle name="Обычный 3 17 32 5 2" xfId="38751"/>
    <cellStyle name="Обычный 3 17 32 5 2 2" xfId="38752"/>
    <cellStyle name="Обычный 3 17 32 5 2 2 2" xfId="38753"/>
    <cellStyle name="Обычный 3 17 32 5 2 3" xfId="38754"/>
    <cellStyle name="Обычный 3 17 32 5 3" xfId="38755"/>
    <cellStyle name="Обычный 3 17 32 5 3 2" xfId="38756"/>
    <cellStyle name="Обычный 3 17 32 5 4" xfId="38757"/>
    <cellStyle name="Обычный 3 17 32 6" xfId="38758"/>
    <cellStyle name="Обычный 3 17 32 6 2" xfId="38759"/>
    <cellStyle name="Обычный 3 17 32 6 2 2" xfId="38760"/>
    <cellStyle name="Обычный 3 17 32 6 3" xfId="38761"/>
    <cellStyle name="Обычный 3 17 32 7" xfId="38762"/>
    <cellStyle name="Обычный 3 17 32 7 2" xfId="38763"/>
    <cellStyle name="Обычный 3 17 32 8" xfId="38764"/>
    <cellStyle name="Обычный 3 17 33" xfId="38765"/>
    <cellStyle name="Обычный 3 17 33 2" xfId="38766"/>
    <cellStyle name="Обычный 3 17 33 2 2" xfId="38767"/>
    <cellStyle name="Обычный 3 17 33 2 2 2" xfId="38768"/>
    <cellStyle name="Обычный 3 17 33 2 2 2 2" xfId="38769"/>
    <cellStyle name="Обычный 3 17 33 2 2 2 2 2" xfId="38770"/>
    <cellStyle name="Обычный 3 17 33 2 2 2 2 2 2" xfId="38771"/>
    <cellStyle name="Обычный 3 17 33 2 2 2 2 3" xfId="38772"/>
    <cellStyle name="Обычный 3 17 33 2 2 2 3" xfId="38773"/>
    <cellStyle name="Обычный 3 17 33 2 2 2 3 2" xfId="38774"/>
    <cellStyle name="Обычный 3 17 33 2 2 2 4" xfId="38775"/>
    <cellStyle name="Обычный 3 17 33 2 2 3" xfId="38776"/>
    <cellStyle name="Обычный 3 17 33 2 2 3 2" xfId="38777"/>
    <cellStyle name="Обычный 3 17 33 2 2 3 2 2" xfId="38778"/>
    <cellStyle name="Обычный 3 17 33 2 2 3 3" xfId="38779"/>
    <cellStyle name="Обычный 3 17 33 2 2 4" xfId="38780"/>
    <cellStyle name="Обычный 3 17 33 2 2 4 2" xfId="38781"/>
    <cellStyle name="Обычный 3 17 33 2 2 5" xfId="38782"/>
    <cellStyle name="Обычный 3 17 33 2 3" xfId="38783"/>
    <cellStyle name="Обычный 3 17 33 2 3 2" xfId="38784"/>
    <cellStyle name="Обычный 3 17 33 2 3 2 2" xfId="38785"/>
    <cellStyle name="Обычный 3 17 33 2 3 2 2 2" xfId="38786"/>
    <cellStyle name="Обычный 3 17 33 2 3 2 2 2 2" xfId="38787"/>
    <cellStyle name="Обычный 3 17 33 2 3 2 2 3" xfId="38788"/>
    <cellStyle name="Обычный 3 17 33 2 3 2 3" xfId="38789"/>
    <cellStyle name="Обычный 3 17 33 2 3 2 3 2" xfId="38790"/>
    <cellStyle name="Обычный 3 17 33 2 3 2 4" xfId="38791"/>
    <cellStyle name="Обычный 3 17 33 2 3 3" xfId="38792"/>
    <cellStyle name="Обычный 3 17 33 2 3 3 2" xfId="38793"/>
    <cellStyle name="Обычный 3 17 33 2 3 3 2 2" xfId="38794"/>
    <cellStyle name="Обычный 3 17 33 2 3 3 3" xfId="38795"/>
    <cellStyle name="Обычный 3 17 33 2 3 4" xfId="38796"/>
    <cellStyle name="Обычный 3 17 33 2 3 4 2" xfId="38797"/>
    <cellStyle name="Обычный 3 17 33 2 3 5" xfId="38798"/>
    <cellStyle name="Обычный 3 17 33 2 4" xfId="38799"/>
    <cellStyle name="Обычный 3 17 33 2 4 2" xfId="38800"/>
    <cellStyle name="Обычный 3 17 33 2 4 2 2" xfId="38801"/>
    <cellStyle name="Обычный 3 17 33 2 4 2 2 2" xfId="38802"/>
    <cellStyle name="Обычный 3 17 33 2 4 2 3" xfId="38803"/>
    <cellStyle name="Обычный 3 17 33 2 4 3" xfId="38804"/>
    <cellStyle name="Обычный 3 17 33 2 4 3 2" xfId="38805"/>
    <cellStyle name="Обычный 3 17 33 2 4 4" xfId="38806"/>
    <cellStyle name="Обычный 3 17 33 2 5" xfId="38807"/>
    <cellStyle name="Обычный 3 17 33 2 5 2" xfId="38808"/>
    <cellStyle name="Обычный 3 17 33 2 5 2 2" xfId="38809"/>
    <cellStyle name="Обычный 3 17 33 2 5 3" xfId="38810"/>
    <cellStyle name="Обычный 3 17 33 2 6" xfId="38811"/>
    <cellStyle name="Обычный 3 17 33 2 6 2" xfId="38812"/>
    <cellStyle name="Обычный 3 17 33 2 7" xfId="38813"/>
    <cellStyle name="Обычный 3 17 33 3" xfId="38814"/>
    <cellStyle name="Обычный 3 17 33 3 2" xfId="38815"/>
    <cellStyle name="Обычный 3 17 33 3 2 2" xfId="38816"/>
    <cellStyle name="Обычный 3 17 33 3 2 2 2" xfId="38817"/>
    <cellStyle name="Обычный 3 17 33 3 2 2 2 2" xfId="38818"/>
    <cellStyle name="Обычный 3 17 33 3 2 2 3" xfId="38819"/>
    <cellStyle name="Обычный 3 17 33 3 2 3" xfId="38820"/>
    <cellStyle name="Обычный 3 17 33 3 2 3 2" xfId="38821"/>
    <cellStyle name="Обычный 3 17 33 3 2 4" xfId="38822"/>
    <cellStyle name="Обычный 3 17 33 3 3" xfId="38823"/>
    <cellStyle name="Обычный 3 17 33 3 3 2" xfId="38824"/>
    <cellStyle name="Обычный 3 17 33 3 3 2 2" xfId="38825"/>
    <cellStyle name="Обычный 3 17 33 3 3 3" xfId="38826"/>
    <cellStyle name="Обычный 3 17 33 3 4" xfId="38827"/>
    <cellStyle name="Обычный 3 17 33 3 4 2" xfId="38828"/>
    <cellStyle name="Обычный 3 17 33 3 5" xfId="38829"/>
    <cellStyle name="Обычный 3 17 33 4" xfId="38830"/>
    <cellStyle name="Обычный 3 17 33 4 2" xfId="38831"/>
    <cellStyle name="Обычный 3 17 33 4 2 2" xfId="38832"/>
    <cellStyle name="Обычный 3 17 33 4 2 2 2" xfId="38833"/>
    <cellStyle name="Обычный 3 17 33 4 2 2 2 2" xfId="38834"/>
    <cellStyle name="Обычный 3 17 33 4 2 2 3" xfId="38835"/>
    <cellStyle name="Обычный 3 17 33 4 2 3" xfId="38836"/>
    <cellStyle name="Обычный 3 17 33 4 2 3 2" xfId="38837"/>
    <cellStyle name="Обычный 3 17 33 4 2 4" xfId="38838"/>
    <cellStyle name="Обычный 3 17 33 4 3" xfId="38839"/>
    <cellStyle name="Обычный 3 17 33 4 3 2" xfId="38840"/>
    <cellStyle name="Обычный 3 17 33 4 3 2 2" xfId="38841"/>
    <cellStyle name="Обычный 3 17 33 4 3 3" xfId="38842"/>
    <cellStyle name="Обычный 3 17 33 4 4" xfId="38843"/>
    <cellStyle name="Обычный 3 17 33 4 4 2" xfId="38844"/>
    <cellStyle name="Обычный 3 17 33 4 5" xfId="38845"/>
    <cellStyle name="Обычный 3 17 33 5" xfId="38846"/>
    <cellStyle name="Обычный 3 17 33 5 2" xfId="38847"/>
    <cellStyle name="Обычный 3 17 33 5 2 2" xfId="38848"/>
    <cellStyle name="Обычный 3 17 33 5 2 2 2" xfId="38849"/>
    <cellStyle name="Обычный 3 17 33 5 2 3" xfId="38850"/>
    <cellStyle name="Обычный 3 17 33 5 3" xfId="38851"/>
    <cellStyle name="Обычный 3 17 33 5 3 2" xfId="38852"/>
    <cellStyle name="Обычный 3 17 33 5 4" xfId="38853"/>
    <cellStyle name="Обычный 3 17 33 6" xfId="38854"/>
    <cellStyle name="Обычный 3 17 33 6 2" xfId="38855"/>
    <cellStyle name="Обычный 3 17 33 6 2 2" xfId="38856"/>
    <cellStyle name="Обычный 3 17 33 6 3" xfId="38857"/>
    <cellStyle name="Обычный 3 17 33 7" xfId="38858"/>
    <cellStyle name="Обычный 3 17 33 7 2" xfId="38859"/>
    <cellStyle name="Обычный 3 17 33 8" xfId="38860"/>
    <cellStyle name="Обычный 3 17 34" xfId="38861"/>
    <cellStyle name="Обычный 3 17 34 2" xfId="38862"/>
    <cellStyle name="Обычный 3 17 34 2 2" xfId="38863"/>
    <cellStyle name="Обычный 3 17 34 2 2 2" xfId="38864"/>
    <cellStyle name="Обычный 3 17 34 2 2 2 2" xfId="38865"/>
    <cellStyle name="Обычный 3 17 34 2 2 2 2 2" xfId="38866"/>
    <cellStyle name="Обычный 3 17 34 2 2 2 2 2 2" xfId="38867"/>
    <cellStyle name="Обычный 3 17 34 2 2 2 2 3" xfId="38868"/>
    <cellStyle name="Обычный 3 17 34 2 2 2 3" xfId="38869"/>
    <cellStyle name="Обычный 3 17 34 2 2 2 3 2" xfId="38870"/>
    <cellStyle name="Обычный 3 17 34 2 2 2 4" xfId="38871"/>
    <cellStyle name="Обычный 3 17 34 2 2 3" xfId="38872"/>
    <cellStyle name="Обычный 3 17 34 2 2 3 2" xfId="38873"/>
    <cellStyle name="Обычный 3 17 34 2 2 3 2 2" xfId="38874"/>
    <cellStyle name="Обычный 3 17 34 2 2 3 3" xfId="38875"/>
    <cellStyle name="Обычный 3 17 34 2 2 4" xfId="38876"/>
    <cellStyle name="Обычный 3 17 34 2 2 4 2" xfId="38877"/>
    <cellStyle name="Обычный 3 17 34 2 2 5" xfId="38878"/>
    <cellStyle name="Обычный 3 17 34 2 3" xfId="38879"/>
    <cellStyle name="Обычный 3 17 34 2 3 2" xfId="38880"/>
    <cellStyle name="Обычный 3 17 34 2 3 2 2" xfId="38881"/>
    <cellStyle name="Обычный 3 17 34 2 3 2 2 2" xfId="38882"/>
    <cellStyle name="Обычный 3 17 34 2 3 2 2 2 2" xfId="38883"/>
    <cellStyle name="Обычный 3 17 34 2 3 2 2 3" xfId="38884"/>
    <cellStyle name="Обычный 3 17 34 2 3 2 3" xfId="38885"/>
    <cellStyle name="Обычный 3 17 34 2 3 2 3 2" xfId="38886"/>
    <cellStyle name="Обычный 3 17 34 2 3 2 4" xfId="38887"/>
    <cellStyle name="Обычный 3 17 34 2 3 3" xfId="38888"/>
    <cellStyle name="Обычный 3 17 34 2 3 3 2" xfId="38889"/>
    <cellStyle name="Обычный 3 17 34 2 3 3 2 2" xfId="38890"/>
    <cellStyle name="Обычный 3 17 34 2 3 3 3" xfId="38891"/>
    <cellStyle name="Обычный 3 17 34 2 3 4" xfId="38892"/>
    <cellStyle name="Обычный 3 17 34 2 3 4 2" xfId="38893"/>
    <cellStyle name="Обычный 3 17 34 2 3 5" xfId="38894"/>
    <cellStyle name="Обычный 3 17 34 2 4" xfId="38895"/>
    <cellStyle name="Обычный 3 17 34 2 4 2" xfId="38896"/>
    <cellStyle name="Обычный 3 17 34 2 4 2 2" xfId="38897"/>
    <cellStyle name="Обычный 3 17 34 2 4 2 2 2" xfId="38898"/>
    <cellStyle name="Обычный 3 17 34 2 4 2 3" xfId="38899"/>
    <cellStyle name="Обычный 3 17 34 2 4 3" xfId="38900"/>
    <cellStyle name="Обычный 3 17 34 2 4 3 2" xfId="38901"/>
    <cellStyle name="Обычный 3 17 34 2 4 4" xfId="38902"/>
    <cellStyle name="Обычный 3 17 34 2 5" xfId="38903"/>
    <cellStyle name="Обычный 3 17 34 2 5 2" xfId="38904"/>
    <cellStyle name="Обычный 3 17 34 2 5 2 2" xfId="38905"/>
    <cellStyle name="Обычный 3 17 34 2 5 3" xfId="38906"/>
    <cellStyle name="Обычный 3 17 34 2 6" xfId="38907"/>
    <cellStyle name="Обычный 3 17 34 2 6 2" xfId="38908"/>
    <cellStyle name="Обычный 3 17 34 2 7" xfId="38909"/>
    <cellStyle name="Обычный 3 17 34 3" xfId="38910"/>
    <cellStyle name="Обычный 3 17 34 3 2" xfId="38911"/>
    <cellStyle name="Обычный 3 17 34 3 2 2" xfId="38912"/>
    <cellStyle name="Обычный 3 17 34 3 2 2 2" xfId="38913"/>
    <cellStyle name="Обычный 3 17 34 3 2 2 2 2" xfId="38914"/>
    <cellStyle name="Обычный 3 17 34 3 2 2 3" xfId="38915"/>
    <cellStyle name="Обычный 3 17 34 3 2 3" xfId="38916"/>
    <cellStyle name="Обычный 3 17 34 3 2 3 2" xfId="38917"/>
    <cellStyle name="Обычный 3 17 34 3 2 4" xfId="38918"/>
    <cellStyle name="Обычный 3 17 34 3 3" xfId="38919"/>
    <cellStyle name="Обычный 3 17 34 3 3 2" xfId="38920"/>
    <cellStyle name="Обычный 3 17 34 3 3 2 2" xfId="38921"/>
    <cellStyle name="Обычный 3 17 34 3 3 3" xfId="38922"/>
    <cellStyle name="Обычный 3 17 34 3 4" xfId="38923"/>
    <cellStyle name="Обычный 3 17 34 3 4 2" xfId="38924"/>
    <cellStyle name="Обычный 3 17 34 3 5" xfId="38925"/>
    <cellStyle name="Обычный 3 17 34 4" xfId="38926"/>
    <cellStyle name="Обычный 3 17 34 4 2" xfId="38927"/>
    <cellStyle name="Обычный 3 17 34 4 2 2" xfId="38928"/>
    <cellStyle name="Обычный 3 17 34 4 2 2 2" xfId="38929"/>
    <cellStyle name="Обычный 3 17 34 4 2 2 2 2" xfId="38930"/>
    <cellStyle name="Обычный 3 17 34 4 2 2 3" xfId="38931"/>
    <cellStyle name="Обычный 3 17 34 4 2 3" xfId="38932"/>
    <cellStyle name="Обычный 3 17 34 4 2 3 2" xfId="38933"/>
    <cellStyle name="Обычный 3 17 34 4 2 4" xfId="38934"/>
    <cellStyle name="Обычный 3 17 34 4 3" xfId="38935"/>
    <cellStyle name="Обычный 3 17 34 4 3 2" xfId="38936"/>
    <cellStyle name="Обычный 3 17 34 4 3 2 2" xfId="38937"/>
    <cellStyle name="Обычный 3 17 34 4 3 3" xfId="38938"/>
    <cellStyle name="Обычный 3 17 34 4 4" xfId="38939"/>
    <cellStyle name="Обычный 3 17 34 4 4 2" xfId="38940"/>
    <cellStyle name="Обычный 3 17 34 4 5" xfId="38941"/>
    <cellStyle name="Обычный 3 17 34 5" xfId="38942"/>
    <cellStyle name="Обычный 3 17 34 5 2" xfId="38943"/>
    <cellStyle name="Обычный 3 17 34 5 2 2" xfId="38944"/>
    <cellStyle name="Обычный 3 17 34 5 2 2 2" xfId="38945"/>
    <cellStyle name="Обычный 3 17 34 5 2 3" xfId="38946"/>
    <cellStyle name="Обычный 3 17 34 5 3" xfId="38947"/>
    <cellStyle name="Обычный 3 17 34 5 3 2" xfId="38948"/>
    <cellStyle name="Обычный 3 17 34 5 4" xfId="38949"/>
    <cellStyle name="Обычный 3 17 34 6" xfId="38950"/>
    <cellStyle name="Обычный 3 17 34 6 2" xfId="38951"/>
    <cellStyle name="Обычный 3 17 34 6 2 2" xfId="38952"/>
    <cellStyle name="Обычный 3 17 34 6 3" xfId="38953"/>
    <cellStyle name="Обычный 3 17 34 7" xfId="38954"/>
    <cellStyle name="Обычный 3 17 34 7 2" xfId="38955"/>
    <cellStyle name="Обычный 3 17 34 8" xfId="38956"/>
    <cellStyle name="Обычный 3 17 35" xfId="38957"/>
    <cellStyle name="Обычный 3 17 35 2" xfId="38958"/>
    <cellStyle name="Обычный 3 17 35 2 2" xfId="38959"/>
    <cellStyle name="Обычный 3 17 35 2 2 2" xfId="38960"/>
    <cellStyle name="Обычный 3 17 35 2 2 2 2" xfId="38961"/>
    <cellStyle name="Обычный 3 17 35 2 2 2 2 2" xfId="38962"/>
    <cellStyle name="Обычный 3 17 35 2 2 2 2 2 2" xfId="38963"/>
    <cellStyle name="Обычный 3 17 35 2 2 2 2 3" xfId="38964"/>
    <cellStyle name="Обычный 3 17 35 2 2 2 3" xfId="38965"/>
    <cellStyle name="Обычный 3 17 35 2 2 2 3 2" xfId="38966"/>
    <cellStyle name="Обычный 3 17 35 2 2 2 4" xfId="38967"/>
    <cellStyle name="Обычный 3 17 35 2 2 3" xfId="38968"/>
    <cellStyle name="Обычный 3 17 35 2 2 3 2" xfId="38969"/>
    <cellStyle name="Обычный 3 17 35 2 2 3 2 2" xfId="38970"/>
    <cellStyle name="Обычный 3 17 35 2 2 3 3" xfId="38971"/>
    <cellStyle name="Обычный 3 17 35 2 2 4" xfId="38972"/>
    <cellStyle name="Обычный 3 17 35 2 2 4 2" xfId="38973"/>
    <cellStyle name="Обычный 3 17 35 2 2 5" xfId="38974"/>
    <cellStyle name="Обычный 3 17 35 2 3" xfId="38975"/>
    <cellStyle name="Обычный 3 17 35 2 3 2" xfId="38976"/>
    <cellStyle name="Обычный 3 17 35 2 3 2 2" xfId="38977"/>
    <cellStyle name="Обычный 3 17 35 2 3 2 2 2" xfId="38978"/>
    <cellStyle name="Обычный 3 17 35 2 3 2 2 2 2" xfId="38979"/>
    <cellStyle name="Обычный 3 17 35 2 3 2 2 3" xfId="38980"/>
    <cellStyle name="Обычный 3 17 35 2 3 2 3" xfId="38981"/>
    <cellStyle name="Обычный 3 17 35 2 3 2 3 2" xfId="38982"/>
    <cellStyle name="Обычный 3 17 35 2 3 2 4" xfId="38983"/>
    <cellStyle name="Обычный 3 17 35 2 3 3" xfId="38984"/>
    <cellStyle name="Обычный 3 17 35 2 3 3 2" xfId="38985"/>
    <cellStyle name="Обычный 3 17 35 2 3 3 2 2" xfId="38986"/>
    <cellStyle name="Обычный 3 17 35 2 3 3 3" xfId="38987"/>
    <cellStyle name="Обычный 3 17 35 2 3 4" xfId="38988"/>
    <cellStyle name="Обычный 3 17 35 2 3 4 2" xfId="38989"/>
    <cellStyle name="Обычный 3 17 35 2 3 5" xfId="38990"/>
    <cellStyle name="Обычный 3 17 35 2 4" xfId="38991"/>
    <cellStyle name="Обычный 3 17 35 2 4 2" xfId="38992"/>
    <cellStyle name="Обычный 3 17 35 2 4 2 2" xfId="38993"/>
    <cellStyle name="Обычный 3 17 35 2 4 2 2 2" xfId="38994"/>
    <cellStyle name="Обычный 3 17 35 2 4 2 3" xfId="38995"/>
    <cellStyle name="Обычный 3 17 35 2 4 3" xfId="38996"/>
    <cellStyle name="Обычный 3 17 35 2 4 3 2" xfId="38997"/>
    <cellStyle name="Обычный 3 17 35 2 4 4" xfId="38998"/>
    <cellStyle name="Обычный 3 17 35 2 5" xfId="38999"/>
    <cellStyle name="Обычный 3 17 35 2 5 2" xfId="39000"/>
    <cellStyle name="Обычный 3 17 35 2 5 2 2" xfId="39001"/>
    <cellStyle name="Обычный 3 17 35 2 5 3" xfId="39002"/>
    <cellStyle name="Обычный 3 17 35 2 6" xfId="39003"/>
    <cellStyle name="Обычный 3 17 35 2 6 2" xfId="39004"/>
    <cellStyle name="Обычный 3 17 35 2 7" xfId="39005"/>
    <cellStyle name="Обычный 3 17 35 3" xfId="39006"/>
    <cellStyle name="Обычный 3 17 35 3 2" xfId="39007"/>
    <cellStyle name="Обычный 3 17 35 3 2 2" xfId="39008"/>
    <cellStyle name="Обычный 3 17 35 3 2 2 2" xfId="39009"/>
    <cellStyle name="Обычный 3 17 35 3 2 2 2 2" xfId="39010"/>
    <cellStyle name="Обычный 3 17 35 3 2 2 3" xfId="39011"/>
    <cellStyle name="Обычный 3 17 35 3 2 3" xfId="39012"/>
    <cellStyle name="Обычный 3 17 35 3 2 3 2" xfId="39013"/>
    <cellStyle name="Обычный 3 17 35 3 2 4" xfId="39014"/>
    <cellStyle name="Обычный 3 17 35 3 3" xfId="39015"/>
    <cellStyle name="Обычный 3 17 35 3 3 2" xfId="39016"/>
    <cellStyle name="Обычный 3 17 35 3 3 2 2" xfId="39017"/>
    <cellStyle name="Обычный 3 17 35 3 3 3" xfId="39018"/>
    <cellStyle name="Обычный 3 17 35 3 4" xfId="39019"/>
    <cellStyle name="Обычный 3 17 35 3 4 2" xfId="39020"/>
    <cellStyle name="Обычный 3 17 35 3 5" xfId="39021"/>
    <cellStyle name="Обычный 3 17 35 4" xfId="39022"/>
    <cellStyle name="Обычный 3 17 35 4 2" xfId="39023"/>
    <cellStyle name="Обычный 3 17 35 4 2 2" xfId="39024"/>
    <cellStyle name="Обычный 3 17 35 4 2 2 2" xfId="39025"/>
    <cellStyle name="Обычный 3 17 35 4 2 2 2 2" xfId="39026"/>
    <cellStyle name="Обычный 3 17 35 4 2 2 3" xfId="39027"/>
    <cellStyle name="Обычный 3 17 35 4 2 3" xfId="39028"/>
    <cellStyle name="Обычный 3 17 35 4 2 3 2" xfId="39029"/>
    <cellStyle name="Обычный 3 17 35 4 2 4" xfId="39030"/>
    <cellStyle name="Обычный 3 17 35 4 3" xfId="39031"/>
    <cellStyle name="Обычный 3 17 35 4 3 2" xfId="39032"/>
    <cellStyle name="Обычный 3 17 35 4 3 2 2" xfId="39033"/>
    <cellStyle name="Обычный 3 17 35 4 3 3" xfId="39034"/>
    <cellStyle name="Обычный 3 17 35 4 4" xfId="39035"/>
    <cellStyle name="Обычный 3 17 35 4 4 2" xfId="39036"/>
    <cellStyle name="Обычный 3 17 35 4 5" xfId="39037"/>
    <cellStyle name="Обычный 3 17 35 5" xfId="39038"/>
    <cellStyle name="Обычный 3 17 35 5 2" xfId="39039"/>
    <cellStyle name="Обычный 3 17 35 5 2 2" xfId="39040"/>
    <cellStyle name="Обычный 3 17 35 5 2 2 2" xfId="39041"/>
    <cellStyle name="Обычный 3 17 35 5 2 3" xfId="39042"/>
    <cellStyle name="Обычный 3 17 35 5 3" xfId="39043"/>
    <cellStyle name="Обычный 3 17 35 5 3 2" xfId="39044"/>
    <cellStyle name="Обычный 3 17 35 5 4" xfId="39045"/>
    <cellStyle name="Обычный 3 17 35 6" xfId="39046"/>
    <cellStyle name="Обычный 3 17 35 6 2" xfId="39047"/>
    <cellStyle name="Обычный 3 17 35 6 2 2" xfId="39048"/>
    <cellStyle name="Обычный 3 17 35 6 3" xfId="39049"/>
    <cellStyle name="Обычный 3 17 35 7" xfId="39050"/>
    <cellStyle name="Обычный 3 17 35 7 2" xfId="39051"/>
    <cellStyle name="Обычный 3 17 35 8" xfId="39052"/>
    <cellStyle name="Обычный 3 17 36" xfId="39053"/>
    <cellStyle name="Обычный 3 17 36 2" xfId="39054"/>
    <cellStyle name="Обычный 3 17 36 2 2" xfId="39055"/>
    <cellStyle name="Обычный 3 17 36 2 2 2" xfId="39056"/>
    <cellStyle name="Обычный 3 17 36 2 2 2 2" xfId="39057"/>
    <cellStyle name="Обычный 3 17 36 2 2 2 2 2" xfId="39058"/>
    <cellStyle name="Обычный 3 17 36 2 2 2 2 2 2" xfId="39059"/>
    <cellStyle name="Обычный 3 17 36 2 2 2 2 3" xfId="39060"/>
    <cellStyle name="Обычный 3 17 36 2 2 2 3" xfId="39061"/>
    <cellStyle name="Обычный 3 17 36 2 2 2 3 2" xfId="39062"/>
    <cellStyle name="Обычный 3 17 36 2 2 2 4" xfId="39063"/>
    <cellStyle name="Обычный 3 17 36 2 2 3" xfId="39064"/>
    <cellStyle name="Обычный 3 17 36 2 2 3 2" xfId="39065"/>
    <cellStyle name="Обычный 3 17 36 2 2 3 2 2" xfId="39066"/>
    <cellStyle name="Обычный 3 17 36 2 2 3 3" xfId="39067"/>
    <cellStyle name="Обычный 3 17 36 2 2 4" xfId="39068"/>
    <cellStyle name="Обычный 3 17 36 2 2 4 2" xfId="39069"/>
    <cellStyle name="Обычный 3 17 36 2 2 5" xfId="39070"/>
    <cellStyle name="Обычный 3 17 36 2 3" xfId="39071"/>
    <cellStyle name="Обычный 3 17 36 2 3 2" xfId="39072"/>
    <cellStyle name="Обычный 3 17 36 2 3 2 2" xfId="39073"/>
    <cellStyle name="Обычный 3 17 36 2 3 2 2 2" xfId="39074"/>
    <cellStyle name="Обычный 3 17 36 2 3 2 2 2 2" xfId="39075"/>
    <cellStyle name="Обычный 3 17 36 2 3 2 2 3" xfId="39076"/>
    <cellStyle name="Обычный 3 17 36 2 3 2 3" xfId="39077"/>
    <cellStyle name="Обычный 3 17 36 2 3 2 3 2" xfId="39078"/>
    <cellStyle name="Обычный 3 17 36 2 3 2 4" xfId="39079"/>
    <cellStyle name="Обычный 3 17 36 2 3 3" xfId="39080"/>
    <cellStyle name="Обычный 3 17 36 2 3 3 2" xfId="39081"/>
    <cellStyle name="Обычный 3 17 36 2 3 3 2 2" xfId="39082"/>
    <cellStyle name="Обычный 3 17 36 2 3 3 3" xfId="39083"/>
    <cellStyle name="Обычный 3 17 36 2 3 4" xfId="39084"/>
    <cellStyle name="Обычный 3 17 36 2 3 4 2" xfId="39085"/>
    <cellStyle name="Обычный 3 17 36 2 3 5" xfId="39086"/>
    <cellStyle name="Обычный 3 17 36 2 4" xfId="39087"/>
    <cellStyle name="Обычный 3 17 36 2 4 2" xfId="39088"/>
    <cellStyle name="Обычный 3 17 36 2 4 2 2" xfId="39089"/>
    <cellStyle name="Обычный 3 17 36 2 4 2 2 2" xfId="39090"/>
    <cellStyle name="Обычный 3 17 36 2 4 2 3" xfId="39091"/>
    <cellStyle name="Обычный 3 17 36 2 4 3" xfId="39092"/>
    <cellStyle name="Обычный 3 17 36 2 4 3 2" xfId="39093"/>
    <cellStyle name="Обычный 3 17 36 2 4 4" xfId="39094"/>
    <cellStyle name="Обычный 3 17 36 2 5" xfId="39095"/>
    <cellStyle name="Обычный 3 17 36 2 5 2" xfId="39096"/>
    <cellStyle name="Обычный 3 17 36 2 5 2 2" xfId="39097"/>
    <cellStyle name="Обычный 3 17 36 2 5 3" xfId="39098"/>
    <cellStyle name="Обычный 3 17 36 2 6" xfId="39099"/>
    <cellStyle name="Обычный 3 17 36 2 6 2" xfId="39100"/>
    <cellStyle name="Обычный 3 17 36 2 7" xfId="39101"/>
    <cellStyle name="Обычный 3 17 36 3" xfId="39102"/>
    <cellStyle name="Обычный 3 17 36 3 2" xfId="39103"/>
    <cellStyle name="Обычный 3 17 36 3 2 2" xfId="39104"/>
    <cellStyle name="Обычный 3 17 36 3 2 2 2" xfId="39105"/>
    <cellStyle name="Обычный 3 17 36 3 2 2 2 2" xfId="39106"/>
    <cellStyle name="Обычный 3 17 36 3 2 2 3" xfId="39107"/>
    <cellStyle name="Обычный 3 17 36 3 2 3" xfId="39108"/>
    <cellStyle name="Обычный 3 17 36 3 2 3 2" xfId="39109"/>
    <cellStyle name="Обычный 3 17 36 3 2 4" xfId="39110"/>
    <cellStyle name="Обычный 3 17 36 3 3" xfId="39111"/>
    <cellStyle name="Обычный 3 17 36 3 3 2" xfId="39112"/>
    <cellStyle name="Обычный 3 17 36 3 3 2 2" xfId="39113"/>
    <cellStyle name="Обычный 3 17 36 3 3 3" xfId="39114"/>
    <cellStyle name="Обычный 3 17 36 3 4" xfId="39115"/>
    <cellStyle name="Обычный 3 17 36 3 4 2" xfId="39116"/>
    <cellStyle name="Обычный 3 17 36 3 5" xfId="39117"/>
    <cellStyle name="Обычный 3 17 36 4" xfId="39118"/>
    <cellStyle name="Обычный 3 17 36 4 2" xfId="39119"/>
    <cellStyle name="Обычный 3 17 36 4 2 2" xfId="39120"/>
    <cellStyle name="Обычный 3 17 36 4 2 2 2" xfId="39121"/>
    <cellStyle name="Обычный 3 17 36 4 2 2 2 2" xfId="39122"/>
    <cellStyle name="Обычный 3 17 36 4 2 2 3" xfId="39123"/>
    <cellStyle name="Обычный 3 17 36 4 2 3" xfId="39124"/>
    <cellStyle name="Обычный 3 17 36 4 2 3 2" xfId="39125"/>
    <cellStyle name="Обычный 3 17 36 4 2 4" xfId="39126"/>
    <cellStyle name="Обычный 3 17 36 4 3" xfId="39127"/>
    <cellStyle name="Обычный 3 17 36 4 3 2" xfId="39128"/>
    <cellStyle name="Обычный 3 17 36 4 3 2 2" xfId="39129"/>
    <cellStyle name="Обычный 3 17 36 4 3 3" xfId="39130"/>
    <cellStyle name="Обычный 3 17 36 4 4" xfId="39131"/>
    <cellStyle name="Обычный 3 17 36 4 4 2" xfId="39132"/>
    <cellStyle name="Обычный 3 17 36 4 5" xfId="39133"/>
    <cellStyle name="Обычный 3 17 36 5" xfId="39134"/>
    <cellStyle name="Обычный 3 17 36 5 2" xfId="39135"/>
    <cellStyle name="Обычный 3 17 36 5 2 2" xfId="39136"/>
    <cellStyle name="Обычный 3 17 36 5 2 2 2" xfId="39137"/>
    <cellStyle name="Обычный 3 17 36 5 2 3" xfId="39138"/>
    <cellStyle name="Обычный 3 17 36 5 3" xfId="39139"/>
    <cellStyle name="Обычный 3 17 36 5 3 2" xfId="39140"/>
    <cellStyle name="Обычный 3 17 36 5 4" xfId="39141"/>
    <cellStyle name="Обычный 3 17 36 6" xfId="39142"/>
    <cellStyle name="Обычный 3 17 36 6 2" xfId="39143"/>
    <cellStyle name="Обычный 3 17 36 6 2 2" xfId="39144"/>
    <cellStyle name="Обычный 3 17 36 6 3" xfId="39145"/>
    <cellStyle name="Обычный 3 17 36 7" xfId="39146"/>
    <cellStyle name="Обычный 3 17 36 7 2" xfId="39147"/>
    <cellStyle name="Обычный 3 17 36 8" xfId="39148"/>
    <cellStyle name="Обычный 3 17 37" xfId="39149"/>
    <cellStyle name="Обычный 3 17 37 2" xfId="39150"/>
    <cellStyle name="Обычный 3 17 37 2 2" xfId="39151"/>
    <cellStyle name="Обычный 3 17 37 2 2 2" xfId="39152"/>
    <cellStyle name="Обычный 3 17 37 2 2 2 2" xfId="39153"/>
    <cellStyle name="Обычный 3 17 37 2 2 2 2 2" xfId="39154"/>
    <cellStyle name="Обычный 3 17 37 2 2 2 2 2 2" xfId="39155"/>
    <cellStyle name="Обычный 3 17 37 2 2 2 2 3" xfId="39156"/>
    <cellStyle name="Обычный 3 17 37 2 2 2 3" xfId="39157"/>
    <cellStyle name="Обычный 3 17 37 2 2 2 3 2" xfId="39158"/>
    <cellStyle name="Обычный 3 17 37 2 2 2 4" xfId="39159"/>
    <cellStyle name="Обычный 3 17 37 2 2 3" xfId="39160"/>
    <cellStyle name="Обычный 3 17 37 2 2 3 2" xfId="39161"/>
    <cellStyle name="Обычный 3 17 37 2 2 3 2 2" xfId="39162"/>
    <cellStyle name="Обычный 3 17 37 2 2 3 3" xfId="39163"/>
    <cellStyle name="Обычный 3 17 37 2 2 4" xfId="39164"/>
    <cellStyle name="Обычный 3 17 37 2 2 4 2" xfId="39165"/>
    <cellStyle name="Обычный 3 17 37 2 2 5" xfId="39166"/>
    <cellStyle name="Обычный 3 17 37 2 3" xfId="39167"/>
    <cellStyle name="Обычный 3 17 37 2 3 2" xfId="39168"/>
    <cellStyle name="Обычный 3 17 37 2 3 2 2" xfId="39169"/>
    <cellStyle name="Обычный 3 17 37 2 3 2 2 2" xfId="39170"/>
    <cellStyle name="Обычный 3 17 37 2 3 2 2 2 2" xfId="39171"/>
    <cellStyle name="Обычный 3 17 37 2 3 2 2 3" xfId="39172"/>
    <cellStyle name="Обычный 3 17 37 2 3 2 3" xfId="39173"/>
    <cellStyle name="Обычный 3 17 37 2 3 2 3 2" xfId="39174"/>
    <cellStyle name="Обычный 3 17 37 2 3 2 4" xfId="39175"/>
    <cellStyle name="Обычный 3 17 37 2 3 3" xfId="39176"/>
    <cellStyle name="Обычный 3 17 37 2 3 3 2" xfId="39177"/>
    <cellStyle name="Обычный 3 17 37 2 3 3 2 2" xfId="39178"/>
    <cellStyle name="Обычный 3 17 37 2 3 3 3" xfId="39179"/>
    <cellStyle name="Обычный 3 17 37 2 3 4" xfId="39180"/>
    <cellStyle name="Обычный 3 17 37 2 3 4 2" xfId="39181"/>
    <cellStyle name="Обычный 3 17 37 2 3 5" xfId="39182"/>
    <cellStyle name="Обычный 3 17 37 2 4" xfId="39183"/>
    <cellStyle name="Обычный 3 17 37 2 4 2" xfId="39184"/>
    <cellStyle name="Обычный 3 17 37 2 4 2 2" xfId="39185"/>
    <cellStyle name="Обычный 3 17 37 2 4 2 2 2" xfId="39186"/>
    <cellStyle name="Обычный 3 17 37 2 4 2 3" xfId="39187"/>
    <cellStyle name="Обычный 3 17 37 2 4 3" xfId="39188"/>
    <cellStyle name="Обычный 3 17 37 2 4 3 2" xfId="39189"/>
    <cellStyle name="Обычный 3 17 37 2 4 4" xfId="39190"/>
    <cellStyle name="Обычный 3 17 37 2 5" xfId="39191"/>
    <cellStyle name="Обычный 3 17 37 2 5 2" xfId="39192"/>
    <cellStyle name="Обычный 3 17 37 2 5 2 2" xfId="39193"/>
    <cellStyle name="Обычный 3 17 37 2 5 3" xfId="39194"/>
    <cellStyle name="Обычный 3 17 37 2 6" xfId="39195"/>
    <cellStyle name="Обычный 3 17 37 2 6 2" xfId="39196"/>
    <cellStyle name="Обычный 3 17 37 2 7" xfId="39197"/>
    <cellStyle name="Обычный 3 17 37 3" xfId="39198"/>
    <cellStyle name="Обычный 3 17 37 3 2" xfId="39199"/>
    <cellStyle name="Обычный 3 17 37 3 2 2" xfId="39200"/>
    <cellStyle name="Обычный 3 17 37 3 2 2 2" xfId="39201"/>
    <cellStyle name="Обычный 3 17 37 3 2 2 2 2" xfId="39202"/>
    <cellStyle name="Обычный 3 17 37 3 2 2 3" xfId="39203"/>
    <cellStyle name="Обычный 3 17 37 3 2 3" xfId="39204"/>
    <cellStyle name="Обычный 3 17 37 3 2 3 2" xfId="39205"/>
    <cellStyle name="Обычный 3 17 37 3 2 4" xfId="39206"/>
    <cellStyle name="Обычный 3 17 37 3 3" xfId="39207"/>
    <cellStyle name="Обычный 3 17 37 3 3 2" xfId="39208"/>
    <cellStyle name="Обычный 3 17 37 3 3 2 2" xfId="39209"/>
    <cellStyle name="Обычный 3 17 37 3 3 3" xfId="39210"/>
    <cellStyle name="Обычный 3 17 37 3 4" xfId="39211"/>
    <cellStyle name="Обычный 3 17 37 3 4 2" xfId="39212"/>
    <cellStyle name="Обычный 3 17 37 3 5" xfId="39213"/>
    <cellStyle name="Обычный 3 17 37 4" xfId="39214"/>
    <cellStyle name="Обычный 3 17 37 4 2" xfId="39215"/>
    <cellStyle name="Обычный 3 17 37 4 2 2" xfId="39216"/>
    <cellStyle name="Обычный 3 17 37 4 2 2 2" xfId="39217"/>
    <cellStyle name="Обычный 3 17 37 4 2 2 2 2" xfId="39218"/>
    <cellStyle name="Обычный 3 17 37 4 2 2 3" xfId="39219"/>
    <cellStyle name="Обычный 3 17 37 4 2 3" xfId="39220"/>
    <cellStyle name="Обычный 3 17 37 4 2 3 2" xfId="39221"/>
    <cellStyle name="Обычный 3 17 37 4 2 4" xfId="39222"/>
    <cellStyle name="Обычный 3 17 37 4 3" xfId="39223"/>
    <cellStyle name="Обычный 3 17 37 4 3 2" xfId="39224"/>
    <cellStyle name="Обычный 3 17 37 4 3 2 2" xfId="39225"/>
    <cellStyle name="Обычный 3 17 37 4 3 3" xfId="39226"/>
    <cellStyle name="Обычный 3 17 37 4 4" xfId="39227"/>
    <cellStyle name="Обычный 3 17 37 4 4 2" xfId="39228"/>
    <cellStyle name="Обычный 3 17 37 4 5" xfId="39229"/>
    <cellStyle name="Обычный 3 17 37 5" xfId="39230"/>
    <cellStyle name="Обычный 3 17 37 5 2" xfId="39231"/>
    <cellStyle name="Обычный 3 17 37 5 2 2" xfId="39232"/>
    <cellStyle name="Обычный 3 17 37 5 2 2 2" xfId="39233"/>
    <cellStyle name="Обычный 3 17 37 5 2 3" xfId="39234"/>
    <cellStyle name="Обычный 3 17 37 5 3" xfId="39235"/>
    <cellStyle name="Обычный 3 17 37 5 3 2" xfId="39236"/>
    <cellStyle name="Обычный 3 17 37 5 4" xfId="39237"/>
    <cellStyle name="Обычный 3 17 37 6" xfId="39238"/>
    <cellStyle name="Обычный 3 17 37 6 2" xfId="39239"/>
    <cellStyle name="Обычный 3 17 37 6 2 2" xfId="39240"/>
    <cellStyle name="Обычный 3 17 37 6 3" xfId="39241"/>
    <cellStyle name="Обычный 3 17 37 7" xfId="39242"/>
    <cellStyle name="Обычный 3 17 37 7 2" xfId="39243"/>
    <cellStyle name="Обычный 3 17 37 8" xfId="39244"/>
    <cellStyle name="Обычный 3 17 38" xfId="39245"/>
    <cellStyle name="Обычный 3 17 38 2" xfId="39246"/>
    <cellStyle name="Обычный 3 17 38 2 2" xfId="39247"/>
    <cellStyle name="Обычный 3 17 38 2 2 2" xfId="39248"/>
    <cellStyle name="Обычный 3 17 38 2 2 2 2" xfId="39249"/>
    <cellStyle name="Обычный 3 17 38 2 2 2 2 2" xfId="39250"/>
    <cellStyle name="Обычный 3 17 38 2 2 2 2 2 2" xfId="39251"/>
    <cellStyle name="Обычный 3 17 38 2 2 2 2 3" xfId="39252"/>
    <cellStyle name="Обычный 3 17 38 2 2 2 3" xfId="39253"/>
    <cellStyle name="Обычный 3 17 38 2 2 2 3 2" xfId="39254"/>
    <cellStyle name="Обычный 3 17 38 2 2 2 4" xfId="39255"/>
    <cellStyle name="Обычный 3 17 38 2 2 3" xfId="39256"/>
    <cellStyle name="Обычный 3 17 38 2 2 3 2" xfId="39257"/>
    <cellStyle name="Обычный 3 17 38 2 2 3 2 2" xfId="39258"/>
    <cellStyle name="Обычный 3 17 38 2 2 3 3" xfId="39259"/>
    <cellStyle name="Обычный 3 17 38 2 2 4" xfId="39260"/>
    <cellStyle name="Обычный 3 17 38 2 2 4 2" xfId="39261"/>
    <cellStyle name="Обычный 3 17 38 2 2 5" xfId="39262"/>
    <cellStyle name="Обычный 3 17 38 2 3" xfId="39263"/>
    <cellStyle name="Обычный 3 17 38 2 3 2" xfId="39264"/>
    <cellStyle name="Обычный 3 17 38 2 3 2 2" xfId="39265"/>
    <cellStyle name="Обычный 3 17 38 2 3 2 2 2" xfId="39266"/>
    <cellStyle name="Обычный 3 17 38 2 3 2 2 2 2" xfId="39267"/>
    <cellStyle name="Обычный 3 17 38 2 3 2 2 3" xfId="39268"/>
    <cellStyle name="Обычный 3 17 38 2 3 2 3" xfId="39269"/>
    <cellStyle name="Обычный 3 17 38 2 3 2 3 2" xfId="39270"/>
    <cellStyle name="Обычный 3 17 38 2 3 2 4" xfId="39271"/>
    <cellStyle name="Обычный 3 17 38 2 3 3" xfId="39272"/>
    <cellStyle name="Обычный 3 17 38 2 3 3 2" xfId="39273"/>
    <cellStyle name="Обычный 3 17 38 2 3 3 2 2" xfId="39274"/>
    <cellStyle name="Обычный 3 17 38 2 3 3 3" xfId="39275"/>
    <cellStyle name="Обычный 3 17 38 2 3 4" xfId="39276"/>
    <cellStyle name="Обычный 3 17 38 2 3 4 2" xfId="39277"/>
    <cellStyle name="Обычный 3 17 38 2 3 5" xfId="39278"/>
    <cellStyle name="Обычный 3 17 38 2 4" xfId="39279"/>
    <cellStyle name="Обычный 3 17 38 2 4 2" xfId="39280"/>
    <cellStyle name="Обычный 3 17 38 2 4 2 2" xfId="39281"/>
    <cellStyle name="Обычный 3 17 38 2 4 2 2 2" xfId="39282"/>
    <cellStyle name="Обычный 3 17 38 2 4 2 3" xfId="39283"/>
    <cellStyle name="Обычный 3 17 38 2 4 3" xfId="39284"/>
    <cellStyle name="Обычный 3 17 38 2 4 3 2" xfId="39285"/>
    <cellStyle name="Обычный 3 17 38 2 4 4" xfId="39286"/>
    <cellStyle name="Обычный 3 17 38 2 5" xfId="39287"/>
    <cellStyle name="Обычный 3 17 38 2 5 2" xfId="39288"/>
    <cellStyle name="Обычный 3 17 38 2 5 2 2" xfId="39289"/>
    <cellStyle name="Обычный 3 17 38 2 5 3" xfId="39290"/>
    <cellStyle name="Обычный 3 17 38 2 6" xfId="39291"/>
    <cellStyle name="Обычный 3 17 38 2 6 2" xfId="39292"/>
    <cellStyle name="Обычный 3 17 38 2 7" xfId="39293"/>
    <cellStyle name="Обычный 3 17 38 3" xfId="39294"/>
    <cellStyle name="Обычный 3 17 38 3 2" xfId="39295"/>
    <cellStyle name="Обычный 3 17 38 3 2 2" xfId="39296"/>
    <cellStyle name="Обычный 3 17 38 3 2 2 2" xfId="39297"/>
    <cellStyle name="Обычный 3 17 38 3 2 2 2 2" xfId="39298"/>
    <cellStyle name="Обычный 3 17 38 3 2 2 3" xfId="39299"/>
    <cellStyle name="Обычный 3 17 38 3 2 3" xfId="39300"/>
    <cellStyle name="Обычный 3 17 38 3 2 3 2" xfId="39301"/>
    <cellStyle name="Обычный 3 17 38 3 2 4" xfId="39302"/>
    <cellStyle name="Обычный 3 17 38 3 3" xfId="39303"/>
    <cellStyle name="Обычный 3 17 38 3 3 2" xfId="39304"/>
    <cellStyle name="Обычный 3 17 38 3 3 2 2" xfId="39305"/>
    <cellStyle name="Обычный 3 17 38 3 3 3" xfId="39306"/>
    <cellStyle name="Обычный 3 17 38 3 4" xfId="39307"/>
    <cellStyle name="Обычный 3 17 38 3 4 2" xfId="39308"/>
    <cellStyle name="Обычный 3 17 38 3 5" xfId="39309"/>
    <cellStyle name="Обычный 3 17 38 4" xfId="39310"/>
    <cellStyle name="Обычный 3 17 38 4 2" xfId="39311"/>
    <cellStyle name="Обычный 3 17 38 4 2 2" xfId="39312"/>
    <cellStyle name="Обычный 3 17 38 4 2 2 2" xfId="39313"/>
    <cellStyle name="Обычный 3 17 38 4 2 2 2 2" xfId="39314"/>
    <cellStyle name="Обычный 3 17 38 4 2 2 3" xfId="39315"/>
    <cellStyle name="Обычный 3 17 38 4 2 3" xfId="39316"/>
    <cellStyle name="Обычный 3 17 38 4 2 3 2" xfId="39317"/>
    <cellStyle name="Обычный 3 17 38 4 2 4" xfId="39318"/>
    <cellStyle name="Обычный 3 17 38 4 3" xfId="39319"/>
    <cellStyle name="Обычный 3 17 38 4 3 2" xfId="39320"/>
    <cellStyle name="Обычный 3 17 38 4 3 2 2" xfId="39321"/>
    <cellStyle name="Обычный 3 17 38 4 3 3" xfId="39322"/>
    <cellStyle name="Обычный 3 17 38 4 4" xfId="39323"/>
    <cellStyle name="Обычный 3 17 38 4 4 2" xfId="39324"/>
    <cellStyle name="Обычный 3 17 38 4 5" xfId="39325"/>
    <cellStyle name="Обычный 3 17 38 5" xfId="39326"/>
    <cellStyle name="Обычный 3 17 38 5 2" xfId="39327"/>
    <cellStyle name="Обычный 3 17 38 5 2 2" xfId="39328"/>
    <cellStyle name="Обычный 3 17 38 5 2 2 2" xfId="39329"/>
    <cellStyle name="Обычный 3 17 38 5 2 3" xfId="39330"/>
    <cellStyle name="Обычный 3 17 38 5 3" xfId="39331"/>
    <cellStyle name="Обычный 3 17 38 5 3 2" xfId="39332"/>
    <cellStyle name="Обычный 3 17 38 5 4" xfId="39333"/>
    <cellStyle name="Обычный 3 17 38 6" xfId="39334"/>
    <cellStyle name="Обычный 3 17 38 6 2" xfId="39335"/>
    <cellStyle name="Обычный 3 17 38 6 2 2" xfId="39336"/>
    <cellStyle name="Обычный 3 17 38 6 3" xfId="39337"/>
    <cellStyle name="Обычный 3 17 38 7" xfId="39338"/>
    <cellStyle name="Обычный 3 17 38 7 2" xfId="39339"/>
    <cellStyle name="Обычный 3 17 38 8" xfId="39340"/>
    <cellStyle name="Обычный 3 17 39" xfId="39341"/>
    <cellStyle name="Обычный 3 17 39 2" xfId="39342"/>
    <cellStyle name="Обычный 3 17 39 2 2" xfId="39343"/>
    <cellStyle name="Обычный 3 17 39 2 2 2" xfId="39344"/>
    <cellStyle name="Обычный 3 17 39 2 2 2 2" xfId="39345"/>
    <cellStyle name="Обычный 3 17 39 2 2 2 2 2" xfId="39346"/>
    <cellStyle name="Обычный 3 17 39 2 2 2 2 2 2" xfId="39347"/>
    <cellStyle name="Обычный 3 17 39 2 2 2 2 3" xfId="39348"/>
    <cellStyle name="Обычный 3 17 39 2 2 2 3" xfId="39349"/>
    <cellStyle name="Обычный 3 17 39 2 2 2 3 2" xfId="39350"/>
    <cellStyle name="Обычный 3 17 39 2 2 2 4" xfId="39351"/>
    <cellStyle name="Обычный 3 17 39 2 2 3" xfId="39352"/>
    <cellStyle name="Обычный 3 17 39 2 2 3 2" xfId="39353"/>
    <cellStyle name="Обычный 3 17 39 2 2 3 2 2" xfId="39354"/>
    <cellStyle name="Обычный 3 17 39 2 2 3 3" xfId="39355"/>
    <cellStyle name="Обычный 3 17 39 2 2 4" xfId="39356"/>
    <cellStyle name="Обычный 3 17 39 2 2 4 2" xfId="39357"/>
    <cellStyle name="Обычный 3 17 39 2 2 5" xfId="39358"/>
    <cellStyle name="Обычный 3 17 39 2 3" xfId="39359"/>
    <cellStyle name="Обычный 3 17 39 2 3 2" xfId="39360"/>
    <cellStyle name="Обычный 3 17 39 2 3 2 2" xfId="39361"/>
    <cellStyle name="Обычный 3 17 39 2 3 2 2 2" xfId="39362"/>
    <cellStyle name="Обычный 3 17 39 2 3 2 2 2 2" xfId="39363"/>
    <cellStyle name="Обычный 3 17 39 2 3 2 2 3" xfId="39364"/>
    <cellStyle name="Обычный 3 17 39 2 3 2 3" xfId="39365"/>
    <cellStyle name="Обычный 3 17 39 2 3 2 3 2" xfId="39366"/>
    <cellStyle name="Обычный 3 17 39 2 3 2 4" xfId="39367"/>
    <cellStyle name="Обычный 3 17 39 2 3 3" xfId="39368"/>
    <cellStyle name="Обычный 3 17 39 2 3 3 2" xfId="39369"/>
    <cellStyle name="Обычный 3 17 39 2 3 3 2 2" xfId="39370"/>
    <cellStyle name="Обычный 3 17 39 2 3 3 3" xfId="39371"/>
    <cellStyle name="Обычный 3 17 39 2 3 4" xfId="39372"/>
    <cellStyle name="Обычный 3 17 39 2 3 4 2" xfId="39373"/>
    <cellStyle name="Обычный 3 17 39 2 3 5" xfId="39374"/>
    <cellStyle name="Обычный 3 17 39 2 4" xfId="39375"/>
    <cellStyle name="Обычный 3 17 39 2 4 2" xfId="39376"/>
    <cellStyle name="Обычный 3 17 39 2 4 2 2" xfId="39377"/>
    <cellStyle name="Обычный 3 17 39 2 4 2 2 2" xfId="39378"/>
    <cellStyle name="Обычный 3 17 39 2 4 2 3" xfId="39379"/>
    <cellStyle name="Обычный 3 17 39 2 4 3" xfId="39380"/>
    <cellStyle name="Обычный 3 17 39 2 4 3 2" xfId="39381"/>
    <cellStyle name="Обычный 3 17 39 2 4 4" xfId="39382"/>
    <cellStyle name="Обычный 3 17 39 2 5" xfId="39383"/>
    <cellStyle name="Обычный 3 17 39 2 5 2" xfId="39384"/>
    <cellStyle name="Обычный 3 17 39 2 5 2 2" xfId="39385"/>
    <cellStyle name="Обычный 3 17 39 2 5 3" xfId="39386"/>
    <cellStyle name="Обычный 3 17 39 2 6" xfId="39387"/>
    <cellStyle name="Обычный 3 17 39 2 6 2" xfId="39388"/>
    <cellStyle name="Обычный 3 17 39 2 7" xfId="39389"/>
    <cellStyle name="Обычный 3 17 39 3" xfId="39390"/>
    <cellStyle name="Обычный 3 17 39 3 2" xfId="39391"/>
    <cellStyle name="Обычный 3 17 39 3 2 2" xfId="39392"/>
    <cellStyle name="Обычный 3 17 39 3 2 2 2" xfId="39393"/>
    <cellStyle name="Обычный 3 17 39 3 2 2 2 2" xfId="39394"/>
    <cellStyle name="Обычный 3 17 39 3 2 2 3" xfId="39395"/>
    <cellStyle name="Обычный 3 17 39 3 2 3" xfId="39396"/>
    <cellStyle name="Обычный 3 17 39 3 2 3 2" xfId="39397"/>
    <cellStyle name="Обычный 3 17 39 3 2 4" xfId="39398"/>
    <cellStyle name="Обычный 3 17 39 3 3" xfId="39399"/>
    <cellStyle name="Обычный 3 17 39 3 3 2" xfId="39400"/>
    <cellStyle name="Обычный 3 17 39 3 3 2 2" xfId="39401"/>
    <cellStyle name="Обычный 3 17 39 3 3 3" xfId="39402"/>
    <cellStyle name="Обычный 3 17 39 3 4" xfId="39403"/>
    <cellStyle name="Обычный 3 17 39 3 4 2" xfId="39404"/>
    <cellStyle name="Обычный 3 17 39 3 5" xfId="39405"/>
    <cellStyle name="Обычный 3 17 39 4" xfId="39406"/>
    <cellStyle name="Обычный 3 17 39 4 2" xfId="39407"/>
    <cellStyle name="Обычный 3 17 39 4 2 2" xfId="39408"/>
    <cellStyle name="Обычный 3 17 39 4 2 2 2" xfId="39409"/>
    <cellStyle name="Обычный 3 17 39 4 2 2 2 2" xfId="39410"/>
    <cellStyle name="Обычный 3 17 39 4 2 2 3" xfId="39411"/>
    <cellStyle name="Обычный 3 17 39 4 2 3" xfId="39412"/>
    <cellStyle name="Обычный 3 17 39 4 2 3 2" xfId="39413"/>
    <cellStyle name="Обычный 3 17 39 4 2 4" xfId="39414"/>
    <cellStyle name="Обычный 3 17 39 4 3" xfId="39415"/>
    <cellStyle name="Обычный 3 17 39 4 3 2" xfId="39416"/>
    <cellStyle name="Обычный 3 17 39 4 3 2 2" xfId="39417"/>
    <cellStyle name="Обычный 3 17 39 4 3 3" xfId="39418"/>
    <cellStyle name="Обычный 3 17 39 4 4" xfId="39419"/>
    <cellStyle name="Обычный 3 17 39 4 4 2" xfId="39420"/>
    <cellStyle name="Обычный 3 17 39 4 5" xfId="39421"/>
    <cellStyle name="Обычный 3 17 39 5" xfId="39422"/>
    <cellStyle name="Обычный 3 17 39 5 2" xfId="39423"/>
    <cellStyle name="Обычный 3 17 39 5 2 2" xfId="39424"/>
    <cellStyle name="Обычный 3 17 39 5 2 2 2" xfId="39425"/>
    <cellStyle name="Обычный 3 17 39 5 2 3" xfId="39426"/>
    <cellStyle name="Обычный 3 17 39 5 3" xfId="39427"/>
    <cellStyle name="Обычный 3 17 39 5 3 2" xfId="39428"/>
    <cellStyle name="Обычный 3 17 39 5 4" xfId="39429"/>
    <cellStyle name="Обычный 3 17 39 6" xfId="39430"/>
    <cellStyle name="Обычный 3 17 39 6 2" xfId="39431"/>
    <cellStyle name="Обычный 3 17 39 6 2 2" xfId="39432"/>
    <cellStyle name="Обычный 3 17 39 6 3" xfId="39433"/>
    <cellStyle name="Обычный 3 17 39 7" xfId="39434"/>
    <cellStyle name="Обычный 3 17 39 7 2" xfId="39435"/>
    <cellStyle name="Обычный 3 17 39 8" xfId="39436"/>
    <cellStyle name="Обычный 3 17 4" xfId="39437"/>
    <cellStyle name="Обычный 3 17 4 2" xfId="39438"/>
    <cellStyle name="Обычный 3 17 4 2 2" xfId="39439"/>
    <cellStyle name="Обычный 3 17 4 2 2 2" xfId="39440"/>
    <cellStyle name="Обычный 3 17 4 2 2 2 2" xfId="39441"/>
    <cellStyle name="Обычный 3 17 4 2 2 2 2 2" xfId="39442"/>
    <cellStyle name="Обычный 3 17 4 2 2 2 2 2 2" xfId="39443"/>
    <cellStyle name="Обычный 3 17 4 2 2 2 2 3" xfId="39444"/>
    <cellStyle name="Обычный 3 17 4 2 2 2 3" xfId="39445"/>
    <cellStyle name="Обычный 3 17 4 2 2 2 3 2" xfId="39446"/>
    <cellStyle name="Обычный 3 17 4 2 2 2 4" xfId="39447"/>
    <cellStyle name="Обычный 3 17 4 2 2 3" xfId="39448"/>
    <cellStyle name="Обычный 3 17 4 2 2 3 2" xfId="39449"/>
    <cellStyle name="Обычный 3 17 4 2 2 3 2 2" xfId="39450"/>
    <cellStyle name="Обычный 3 17 4 2 2 3 3" xfId="39451"/>
    <cellStyle name="Обычный 3 17 4 2 2 4" xfId="39452"/>
    <cellStyle name="Обычный 3 17 4 2 2 4 2" xfId="39453"/>
    <cellStyle name="Обычный 3 17 4 2 2 5" xfId="39454"/>
    <cellStyle name="Обычный 3 17 4 2 3" xfId="39455"/>
    <cellStyle name="Обычный 3 17 4 2 3 2" xfId="39456"/>
    <cellStyle name="Обычный 3 17 4 2 3 2 2" xfId="39457"/>
    <cellStyle name="Обычный 3 17 4 2 3 2 2 2" xfId="39458"/>
    <cellStyle name="Обычный 3 17 4 2 3 2 2 2 2" xfId="39459"/>
    <cellStyle name="Обычный 3 17 4 2 3 2 2 3" xfId="39460"/>
    <cellStyle name="Обычный 3 17 4 2 3 2 3" xfId="39461"/>
    <cellStyle name="Обычный 3 17 4 2 3 2 3 2" xfId="39462"/>
    <cellStyle name="Обычный 3 17 4 2 3 2 4" xfId="39463"/>
    <cellStyle name="Обычный 3 17 4 2 3 3" xfId="39464"/>
    <cellStyle name="Обычный 3 17 4 2 3 3 2" xfId="39465"/>
    <cellStyle name="Обычный 3 17 4 2 3 3 2 2" xfId="39466"/>
    <cellStyle name="Обычный 3 17 4 2 3 3 3" xfId="39467"/>
    <cellStyle name="Обычный 3 17 4 2 3 4" xfId="39468"/>
    <cellStyle name="Обычный 3 17 4 2 3 4 2" xfId="39469"/>
    <cellStyle name="Обычный 3 17 4 2 3 5" xfId="39470"/>
    <cellStyle name="Обычный 3 17 4 2 4" xfId="39471"/>
    <cellStyle name="Обычный 3 17 4 2 4 2" xfId="39472"/>
    <cellStyle name="Обычный 3 17 4 2 4 2 2" xfId="39473"/>
    <cellStyle name="Обычный 3 17 4 2 4 2 2 2" xfId="39474"/>
    <cellStyle name="Обычный 3 17 4 2 4 2 3" xfId="39475"/>
    <cellStyle name="Обычный 3 17 4 2 4 3" xfId="39476"/>
    <cellStyle name="Обычный 3 17 4 2 4 3 2" xfId="39477"/>
    <cellStyle name="Обычный 3 17 4 2 4 4" xfId="39478"/>
    <cellStyle name="Обычный 3 17 4 2 5" xfId="39479"/>
    <cellStyle name="Обычный 3 17 4 2 5 2" xfId="39480"/>
    <cellStyle name="Обычный 3 17 4 2 5 2 2" xfId="39481"/>
    <cellStyle name="Обычный 3 17 4 2 5 3" xfId="39482"/>
    <cellStyle name="Обычный 3 17 4 2 6" xfId="39483"/>
    <cellStyle name="Обычный 3 17 4 2 6 2" xfId="39484"/>
    <cellStyle name="Обычный 3 17 4 2 7" xfId="39485"/>
    <cellStyle name="Обычный 3 17 4 3" xfId="39486"/>
    <cellStyle name="Обычный 3 17 4 3 2" xfId="39487"/>
    <cellStyle name="Обычный 3 17 4 3 2 2" xfId="39488"/>
    <cellStyle name="Обычный 3 17 4 3 2 2 2" xfId="39489"/>
    <cellStyle name="Обычный 3 17 4 3 2 2 2 2" xfId="39490"/>
    <cellStyle name="Обычный 3 17 4 3 2 2 3" xfId="39491"/>
    <cellStyle name="Обычный 3 17 4 3 2 3" xfId="39492"/>
    <cellStyle name="Обычный 3 17 4 3 2 3 2" xfId="39493"/>
    <cellStyle name="Обычный 3 17 4 3 2 4" xfId="39494"/>
    <cellStyle name="Обычный 3 17 4 3 3" xfId="39495"/>
    <cellStyle name="Обычный 3 17 4 3 3 2" xfId="39496"/>
    <cellStyle name="Обычный 3 17 4 3 3 2 2" xfId="39497"/>
    <cellStyle name="Обычный 3 17 4 3 3 3" xfId="39498"/>
    <cellStyle name="Обычный 3 17 4 3 4" xfId="39499"/>
    <cellStyle name="Обычный 3 17 4 3 4 2" xfId="39500"/>
    <cellStyle name="Обычный 3 17 4 3 5" xfId="39501"/>
    <cellStyle name="Обычный 3 17 4 4" xfId="39502"/>
    <cellStyle name="Обычный 3 17 4 4 2" xfId="39503"/>
    <cellStyle name="Обычный 3 17 4 4 2 2" xfId="39504"/>
    <cellStyle name="Обычный 3 17 4 4 2 2 2" xfId="39505"/>
    <cellStyle name="Обычный 3 17 4 4 2 2 2 2" xfId="39506"/>
    <cellStyle name="Обычный 3 17 4 4 2 2 3" xfId="39507"/>
    <cellStyle name="Обычный 3 17 4 4 2 3" xfId="39508"/>
    <cellStyle name="Обычный 3 17 4 4 2 3 2" xfId="39509"/>
    <cellStyle name="Обычный 3 17 4 4 2 4" xfId="39510"/>
    <cellStyle name="Обычный 3 17 4 4 3" xfId="39511"/>
    <cellStyle name="Обычный 3 17 4 4 3 2" xfId="39512"/>
    <cellStyle name="Обычный 3 17 4 4 3 2 2" xfId="39513"/>
    <cellStyle name="Обычный 3 17 4 4 3 3" xfId="39514"/>
    <cellStyle name="Обычный 3 17 4 4 4" xfId="39515"/>
    <cellStyle name="Обычный 3 17 4 4 4 2" xfId="39516"/>
    <cellStyle name="Обычный 3 17 4 4 5" xfId="39517"/>
    <cellStyle name="Обычный 3 17 4 5" xfId="39518"/>
    <cellStyle name="Обычный 3 17 4 5 2" xfId="39519"/>
    <cellStyle name="Обычный 3 17 4 5 2 2" xfId="39520"/>
    <cellStyle name="Обычный 3 17 4 5 2 2 2" xfId="39521"/>
    <cellStyle name="Обычный 3 17 4 5 2 3" xfId="39522"/>
    <cellStyle name="Обычный 3 17 4 5 3" xfId="39523"/>
    <cellStyle name="Обычный 3 17 4 5 3 2" xfId="39524"/>
    <cellStyle name="Обычный 3 17 4 5 4" xfId="39525"/>
    <cellStyle name="Обычный 3 17 4 6" xfId="39526"/>
    <cellStyle name="Обычный 3 17 4 6 2" xfId="39527"/>
    <cellStyle name="Обычный 3 17 4 6 2 2" xfId="39528"/>
    <cellStyle name="Обычный 3 17 4 6 3" xfId="39529"/>
    <cellStyle name="Обычный 3 17 4 7" xfId="39530"/>
    <cellStyle name="Обычный 3 17 4 7 2" xfId="39531"/>
    <cellStyle name="Обычный 3 17 4 8" xfId="39532"/>
    <cellStyle name="Обычный 3 17 40" xfId="39533"/>
    <cellStyle name="Обычный 3 17 40 2" xfId="39534"/>
    <cellStyle name="Обычный 3 17 40 2 2" xfId="39535"/>
    <cellStyle name="Обычный 3 17 40 2 2 2" xfId="39536"/>
    <cellStyle name="Обычный 3 17 40 2 2 2 2" xfId="39537"/>
    <cellStyle name="Обычный 3 17 40 2 2 2 2 2" xfId="39538"/>
    <cellStyle name="Обычный 3 17 40 2 2 2 2 2 2" xfId="39539"/>
    <cellStyle name="Обычный 3 17 40 2 2 2 2 3" xfId="39540"/>
    <cellStyle name="Обычный 3 17 40 2 2 2 3" xfId="39541"/>
    <cellStyle name="Обычный 3 17 40 2 2 2 3 2" xfId="39542"/>
    <cellStyle name="Обычный 3 17 40 2 2 2 4" xfId="39543"/>
    <cellStyle name="Обычный 3 17 40 2 2 3" xfId="39544"/>
    <cellStyle name="Обычный 3 17 40 2 2 3 2" xfId="39545"/>
    <cellStyle name="Обычный 3 17 40 2 2 3 2 2" xfId="39546"/>
    <cellStyle name="Обычный 3 17 40 2 2 3 3" xfId="39547"/>
    <cellStyle name="Обычный 3 17 40 2 2 4" xfId="39548"/>
    <cellStyle name="Обычный 3 17 40 2 2 4 2" xfId="39549"/>
    <cellStyle name="Обычный 3 17 40 2 2 5" xfId="39550"/>
    <cellStyle name="Обычный 3 17 40 2 3" xfId="39551"/>
    <cellStyle name="Обычный 3 17 40 2 3 2" xfId="39552"/>
    <cellStyle name="Обычный 3 17 40 2 3 2 2" xfId="39553"/>
    <cellStyle name="Обычный 3 17 40 2 3 2 2 2" xfId="39554"/>
    <cellStyle name="Обычный 3 17 40 2 3 2 2 2 2" xfId="39555"/>
    <cellStyle name="Обычный 3 17 40 2 3 2 2 3" xfId="39556"/>
    <cellStyle name="Обычный 3 17 40 2 3 2 3" xfId="39557"/>
    <cellStyle name="Обычный 3 17 40 2 3 2 3 2" xfId="39558"/>
    <cellStyle name="Обычный 3 17 40 2 3 2 4" xfId="39559"/>
    <cellStyle name="Обычный 3 17 40 2 3 3" xfId="39560"/>
    <cellStyle name="Обычный 3 17 40 2 3 3 2" xfId="39561"/>
    <cellStyle name="Обычный 3 17 40 2 3 3 2 2" xfId="39562"/>
    <cellStyle name="Обычный 3 17 40 2 3 3 3" xfId="39563"/>
    <cellStyle name="Обычный 3 17 40 2 3 4" xfId="39564"/>
    <cellStyle name="Обычный 3 17 40 2 3 4 2" xfId="39565"/>
    <cellStyle name="Обычный 3 17 40 2 3 5" xfId="39566"/>
    <cellStyle name="Обычный 3 17 40 2 4" xfId="39567"/>
    <cellStyle name="Обычный 3 17 40 2 4 2" xfId="39568"/>
    <cellStyle name="Обычный 3 17 40 2 4 2 2" xfId="39569"/>
    <cellStyle name="Обычный 3 17 40 2 4 2 2 2" xfId="39570"/>
    <cellStyle name="Обычный 3 17 40 2 4 2 3" xfId="39571"/>
    <cellStyle name="Обычный 3 17 40 2 4 3" xfId="39572"/>
    <cellStyle name="Обычный 3 17 40 2 4 3 2" xfId="39573"/>
    <cellStyle name="Обычный 3 17 40 2 4 4" xfId="39574"/>
    <cellStyle name="Обычный 3 17 40 2 5" xfId="39575"/>
    <cellStyle name="Обычный 3 17 40 2 5 2" xfId="39576"/>
    <cellStyle name="Обычный 3 17 40 2 5 2 2" xfId="39577"/>
    <cellStyle name="Обычный 3 17 40 2 5 3" xfId="39578"/>
    <cellStyle name="Обычный 3 17 40 2 6" xfId="39579"/>
    <cellStyle name="Обычный 3 17 40 2 6 2" xfId="39580"/>
    <cellStyle name="Обычный 3 17 40 2 7" xfId="39581"/>
    <cellStyle name="Обычный 3 17 40 3" xfId="39582"/>
    <cellStyle name="Обычный 3 17 40 3 2" xfId="39583"/>
    <cellStyle name="Обычный 3 17 40 3 2 2" xfId="39584"/>
    <cellStyle name="Обычный 3 17 40 3 2 2 2" xfId="39585"/>
    <cellStyle name="Обычный 3 17 40 3 2 2 2 2" xfId="39586"/>
    <cellStyle name="Обычный 3 17 40 3 2 2 3" xfId="39587"/>
    <cellStyle name="Обычный 3 17 40 3 2 3" xfId="39588"/>
    <cellStyle name="Обычный 3 17 40 3 2 3 2" xfId="39589"/>
    <cellStyle name="Обычный 3 17 40 3 2 4" xfId="39590"/>
    <cellStyle name="Обычный 3 17 40 3 3" xfId="39591"/>
    <cellStyle name="Обычный 3 17 40 3 3 2" xfId="39592"/>
    <cellStyle name="Обычный 3 17 40 3 3 2 2" xfId="39593"/>
    <cellStyle name="Обычный 3 17 40 3 3 3" xfId="39594"/>
    <cellStyle name="Обычный 3 17 40 3 4" xfId="39595"/>
    <cellStyle name="Обычный 3 17 40 3 4 2" xfId="39596"/>
    <cellStyle name="Обычный 3 17 40 3 5" xfId="39597"/>
    <cellStyle name="Обычный 3 17 40 4" xfId="39598"/>
    <cellStyle name="Обычный 3 17 40 4 2" xfId="39599"/>
    <cellStyle name="Обычный 3 17 40 4 2 2" xfId="39600"/>
    <cellStyle name="Обычный 3 17 40 4 2 2 2" xfId="39601"/>
    <cellStyle name="Обычный 3 17 40 4 2 2 2 2" xfId="39602"/>
    <cellStyle name="Обычный 3 17 40 4 2 2 3" xfId="39603"/>
    <cellStyle name="Обычный 3 17 40 4 2 3" xfId="39604"/>
    <cellStyle name="Обычный 3 17 40 4 2 3 2" xfId="39605"/>
    <cellStyle name="Обычный 3 17 40 4 2 4" xfId="39606"/>
    <cellStyle name="Обычный 3 17 40 4 3" xfId="39607"/>
    <cellStyle name="Обычный 3 17 40 4 3 2" xfId="39608"/>
    <cellStyle name="Обычный 3 17 40 4 3 2 2" xfId="39609"/>
    <cellStyle name="Обычный 3 17 40 4 3 3" xfId="39610"/>
    <cellStyle name="Обычный 3 17 40 4 4" xfId="39611"/>
    <cellStyle name="Обычный 3 17 40 4 4 2" xfId="39612"/>
    <cellStyle name="Обычный 3 17 40 4 5" xfId="39613"/>
    <cellStyle name="Обычный 3 17 40 5" xfId="39614"/>
    <cellStyle name="Обычный 3 17 40 5 2" xfId="39615"/>
    <cellStyle name="Обычный 3 17 40 5 2 2" xfId="39616"/>
    <cellStyle name="Обычный 3 17 40 5 2 2 2" xfId="39617"/>
    <cellStyle name="Обычный 3 17 40 5 2 3" xfId="39618"/>
    <cellStyle name="Обычный 3 17 40 5 3" xfId="39619"/>
    <cellStyle name="Обычный 3 17 40 5 3 2" xfId="39620"/>
    <cellStyle name="Обычный 3 17 40 5 4" xfId="39621"/>
    <cellStyle name="Обычный 3 17 40 6" xfId="39622"/>
    <cellStyle name="Обычный 3 17 40 6 2" xfId="39623"/>
    <cellStyle name="Обычный 3 17 40 6 2 2" xfId="39624"/>
    <cellStyle name="Обычный 3 17 40 6 3" xfId="39625"/>
    <cellStyle name="Обычный 3 17 40 7" xfId="39626"/>
    <cellStyle name="Обычный 3 17 40 7 2" xfId="39627"/>
    <cellStyle name="Обычный 3 17 40 8" xfId="39628"/>
    <cellStyle name="Обычный 3 17 41" xfId="39629"/>
    <cellStyle name="Обычный 3 17 41 2" xfId="39630"/>
    <cellStyle name="Обычный 3 17 41 2 2" xfId="39631"/>
    <cellStyle name="Обычный 3 17 41 2 2 2" xfId="39632"/>
    <cellStyle name="Обычный 3 17 41 2 2 2 2" xfId="39633"/>
    <cellStyle name="Обычный 3 17 41 2 2 2 2 2" xfId="39634"/>
    <cellStyle name="Обычный 3 17 41 2 2 2 2 2 2" xfId="39635"/>
    <cellStyle name="Обычный 3 17 41 2 2 2 2 3" xfId="39636"/>
    <cellStyle name="Обычный 3 17 41 2 2 2 3" xfId="39637"/>
    <cellStyle name="Обычный 3 17 41 2 2 2 3 2" xfId="39638"/>
    <cellStyle name="Обычный 3 17 41 2 2 2 4" xfId="39639"/>
    <cellStyle name="Обычный 3 17 41 2 2 3" xfId="39640"/>
    <cellStyle name="Обычный 3 17 41 2 2 3 2" xfId="39641"/>
    <cellStyle name="Обычный 3 17 41 2 2 3 2 2" xfId="39642"/>
    <cellStyle name="Обычный 3 17 41 2 2 3 3" xfId="39643"/>
    <cellStyle name="Обычный 3 17 41 2 2 4" xfId="39644"/>
    <cellStyle name="Обычный 3 17 41 2 2 4 2" xfId="39645"/>
    <cellStyle name="Обычный 3 17 41 2 2 5" xfId="39646"/>
    <cellStyle name="Обычный 3 17 41 2 3" xfId="39647"/>
    <cellStyle name="Обычный 3 17 41 2 3 2" xfId="39648"/>
    <cellStyle name="Обычный 3 17 41 2 3 2 2" xfId="39649"/>
    <cellStyle name="Обычный 3 17 41 2 3 2 2 2" xfId="39650"/>
    <cellStyle name="Обычный 3 17 41 2 3 2 2 2 2" xfId="39651"/>
    <cellStyle name="Обычный 3 17 41 2 3 2 2 3" xfId="39652"/>
    <cellStyle name="Обычный 3 17 41 2 3 2 3" xfId="39653"/>
    <cellStyle name="Обычный 3 17 41 2 3 2 3 2" xfId="39654"/>
    <cellStyle name="Обычный 3 17 41 2 3 2 4" xfId="39655"/>
    <cellStyle name="Обычный 3 17 41 2 3 3" xfId="39656"/>
    <cellStyle name="Обычный 3 17 41 2 3 3 2" xfId="39657"/>
    <cellStyle name="Обычный 3 17 41 2 3 3 2 2" xfId="39658"/>
    <cellStyle name="Обычный 3 17 41 2 3 3 3" xfId="39659"/>
    <cellStyle name="Обычный 3 17 41 2 3 4" xfId="39660"/>
    <cellStyle name="Обычный 3 17 41 2 3 4 2" xfId="39661"/>
    <cellStyle name="Обычный 3 17 41 2 3 5" xfId="39662"/>
    <cellStyle name="Обычный 3 17 41 2 4" xfId="39663"/>
    <cellStyle name="Обычный 3 17 41 2 4 2" xfId="39664"/>
    <cellStyle name="Обычный 3 17 41 2 4 2 2" xfId="39665"/>
    <cellStyle name="Обычный 3 17 41 2 4 2 2 2" xfId="39666"/>
    <cellStyle name="Обычный 3 17 41 2 4 2 3" xfId="39667"/>
    <cellStyle name="Обычный 3 17 41 2 4 3" xfId="39668"/>
    <cellStyle name="Обычный 3 17 41 2 4 3 2" xfId="39669"/>
    <cellStyle name="Обычный 3 17 41 2 4 4" xfId="39670"/>
    <cellStyle name="Обычный 3 17 41 2 5" xfId="39671"/>
    <cellStyle name="Обычный 3 17 41 2 5 2" xfId="39672"/>
    <cellStyle name="Обычный 3 17 41 2 5 2 2" xfId="39673"/>
    <cellStyle name="Обычный 3 17 41 2 5 3" xfId="39674"/>
    <cellStyle name="Обычный 3 17 41 2 6" xfId="39675"/>
    <cellStyle name="Обычный 3 17 41 2 6 2" xfId="39676"/>
    <cellStyle name="Обычный 3 17 41 2 7" xfId="39677"/>
    <cellStyle name="Обычный 3 17 41 3" xfId="39678"/>
    <cellStyle name="Обычный 3 17 41 3 2" xfId="39679"/>
    <cellStyle name="Обычный 3 17 41 3 2 2" xfId="39680"/>
    <cellStyle name="Обычный 3 17 41 3 2 2 2" xfId="39681"/>
    <cellStyle name="Обычный 3 17 41 3 2 2 2 2" xfId="39682"/>
    <cellStyle name="Обычный 3 17 41 3 2 2 3" xfId="39683"/>
    <cellStyle name="Обычный 3 17 41 3 2 3" xfId="39684"/>
    <cellStyle name="Обычный 3 17 41 3 2 3 2" xfId="39685"/>
    <cellStyle name="Обычный 3 17 41 3 2 4" xfId="39686"/>
    <cellStyle name="Обычный 3 17 41 3 3" xfId="39687"/>
    <cellStyle name="Обычный 3 17 41 3 3 2" xfId="39688"/>
    <cellStyle name="Обычный 3 17 41 3 3 2 2" xfId="39689"/>
    <cellStyle name="Обычный 3 17 41 3 3 3" xfId="39690"/>
    <cellStyle name="Обычный 3 17 41 3 4" xfId="39691"/>
    <cellStyle name="Обычный 3 17 41 3 4 2" xfId="39692"/>
    <cellStyle name="Обычный 3 17 41 3 5" xfId="39693"/>
    <cellStyle name="Обычный 3 17 41 4" xfId="39694"/>
    <cellStyle name="Обычный 3 17 41 4 2" xfId="39695"/>
    <cellStyle name="Обычный 3 17 41 4 2 2" xfId="39696"/>
    <cellStyle name="Обычный 3 17 41 4 2 2 2" xfId="39697"/>
    <cellStyle name="Обычный 3 17 41 4 2 2 2 2" xfId="39698"/>
    <cellStyle name="Обычный 3 17 41 4 2 2 3" xfId="39699"/>
    <cellStyle name="Обычный 3 17 41 4 2 3" xfId="39700"/>
    <cellStyle name="Обычный 3 17 41 4 2 3 2" xfId="39701"/>
    <cellStyle name="Обычный 3 17 41 4 2 4" xfId="39702"/>
    <cellStyle name="Обычный 3 17 41 4 3" xfId="39703"/>
    <cellStyle name="Обычный 3 17 41 4 3 2" xfId="39704"/>
    <cellStyle name="Обычный 3 17 41 4 3 2 2" xfId="39705"/>
    <cellStyle name="Обычный 3 17 41 4 3 3" xfId="39706"/>
    <cellStyle name="Обычный 3 17 41 4 4" xfId="39707"/>
    <cellStyle name="Обычный 3 17 41 4 4 2" xfId="39708"/>
    <cellStyle name="Обычный 3 17 41 4 5" xfId="39709"/>
    <cellStyle name="Обычный 3 17 41 5" xfId="39710"/>
    <cellStyle name="Обычный 3 17 41 5 2" xfId="39711"/>
    <cellStyle name="Обычный 3 17 41 5 2 2" xfId="39712"/>
    <cellStyle name="Обычный 3 17 41 5 2 2 2" xfId="39713"/>
    <cellStyle name="Обычный 3 17 41 5 2 3" xfId="39714"/>
    <cellStyle name="Обычный 3 17 41 5 3" xfId="39715"/>
    <cellStyle name="Обычный 3 17 41 5 3 2" xfId="39716"/>
    <cellStyle name="Обычный 3 17 41 5 4" xfId="39717"/>
    <cellStyle name="Обычный 3 17 41 6" xfId="39718"/>
    <cellStyle name="Обычный 3 17 41 6 2" xfId="39719"/>
    <cellStyle name="Обычный 3 17 41 6 2 2" xfId="39720"/>
    <cellStyle name="Обычный 3 17 41 6 3" xfId="39721"/>
    <cellStyle name="Обычный 3 17 41 7" xfId="39722"/>
    <cellStyle name="Обычный 3 17 41 7 2" xfId="39723"/>
    <cellStyle name="Обычный 3 17 41 8" xfId="39724"/>
    <cellStyle name="Обычный 3 17 42" xfId="39725"/>
    <cellStyle name="Обычный 3 17 42 2" xfId="39726"/>
    <cellStyle name="Обычный 3 17 42 2 2" xfId="39727"/>
    <cellStyle name="Обычный 3 17 42 2 2 2" xfId="39728"/>
    <cellStyle name="Обычный 3 17 42 2 2 2 2" xfId="39729"/>
    <cellStyle name="Обычный 3 17 42 2 2 2 2 2" xfId="39730"/>
    <cellStyle name="Обычный 3 17 42 2 2 2 2 2 2" xfId="39731"/>
    <cellStyle name="Обычный 3 17 42 2 2 2 2 3" xfId="39732"/>
    <cellStyle name="Обычный 3 17 42 2 2 2 3" xfId="39733"/>
    <cellStyle name="Обычный 3 17 42 2 2 2 3 2" xfId="39734"/>
    <cellStyle name="Обычный 3 17 42 2 2 2 4" xfId="39735"/>
    <cellStyle name="Обычный 3 17 42 2 2 3" xfId="39736"/>
    <cellStyle name="Обычный 3 17 42 2 2 3 2" xfId="39737"/>
    <cellStyle name="Обычный 3 17 42 2 2 3 2 2" xfId="39738"/>
    <cellStyle name="Обычный 3 17 42 2 2 3 3" xfId="39739"/>
    <cellStyle name="Обычный 3 17 42 2 2 4" xfId="39740"/>
    <cellStyle name="Обычный 3 17 42 2 2 4 2" xfId="39741"/>
    <cellStyle name="Обычный 3 17 42 2 2 5" xfId="39742"/>
    <cellStyle name="Обычный 3 17 42 2 3" xfId="39743"/>
    <cellStyle name="Обычный 3 17 42 2 3 2" xfId="39744"/>
    <cellStyle name="Обычный 3 17 42 2 3 2 2" xfId="39745"/>
    <cellStyle name="Обычный 3 17 42 2 3 2 2 2" xfId="39746"/>
    <cellStyle name="Обычный 3 17 42 2 3 2 2 2 2" xfId="39747"/>
    <cellStyle name="Обычный 3 17 42 2 3 2 2 3" xfId="39748"/>
    <cellStyle name="Обычный 3 17 42 2 3 2 3" xfId="39749"/>
    <cellStyle name="Обычный 3 17 42 2 3 2 3 2" xfId="39750"/>
    <cellStyle name="Обычный 3 17 42 2 3 2 4" xfId="39751"/>
    <cellStyle name="Обычный 3 17 42 2 3 3" xfId="39752"/>
    <cellStyle name="Обычный 3 17 42 2 3 3 2" xfId="39753"/>
    <cellStyle name="Обычный 3 17 42 2 3 3 2 2" xfId="39754"/>
    <cellStyle name="Обычный 3 17 42 2 3 3 3" xfId="39755"/>
    <cellStyle name="Обычный 3 17 42 2 3 4" xfId="39756"/>
    <cellStyle name="Обычный 3 17 42 2 3 4 2" xfId="39757"/>
    <cellStyle name="Обычный 3 17 42 2 3 5" xfId="39758"/>
    <cellStyle name="Обычный 3 17 42 2 4" xfId="39759"/>
    <cellStyle name="Обычный 3 17 42 2 4 2" xfId="39760"/>
    <cellStyle name="Обычный 3 17 42 2 4 2 2" xfId="39761"/>
    <cellStyle name="Обычный 3 17 42 2 4 2 2 2" xfId="39762"/>
    <cellStyle name="Обычный 3 17 42 2 4 2 3" xfId="39763"/>
    <cellStyle name="Обычный 3 17 42 2 4 3" xfId="39764"/>
    <cellStyle name="Обычный 3 17 42 2 4 3 2" xfId="39765"/>
    <cellStyle name="Обычный 3 17 42 2 4 4" xfId="39766"/>
    <cellStyle name="Обычный 3 17 42 2 5" xfId="39767"/>
    <cellStyle name="Обычный 3 17 42 2 5 2" xfId="39768"/>
    <cellStyle name="Обычный 3 17 42 2 5 2 2" xfId="39769"/>
    <cellStyle name="Обычный 3 17 42 2 5 3" xfId="39770"/>
    <cellStyle name="Обычный 3 17 42 2 6" xfId="39771"/>
    <cellStyle name="Обычный 3 17 42 2 6 2" xfId="39772"/>
    <cellStyle name="Обычный 3 17 42 2 7" xfId="39773"/>
    <cellStyle name="Обычный 3 17 42 3" xfId="39774"/>
    <cellStyle name="Обычный 3 17 42 3 2" xfId="39775"/>
    <cellStyle name="Обычный 3 17 42 3 2 2" xfId="39776"/>
    <cellStyle name="Обычный 3 17 42 3 2 2 2" xfId="39777"/>
    <cellStyle name="Обычный 3 17 42 3 2 2 2 2" xfId="39778"/>
    <cellStyle name="Обычный 3 17 42 3 2 2 3" xfId="39779"/>
    <cellStyle name="Обычный 3 17 42 3 2 3" xfId="39780"/>
    <cellStyle name="Обычный 3 17 42 3 2 3 2" xfId="39781"/>
    <cellStyle name="Обычный 3 17 42 3 2 4" xfId="39782"/>
    <cellStyle name="Обычный 3 17 42 3 3" xfId="39783"/>
    <cellStyle name="Обычный 3 17 42 3 3 2" xfId="39784"/>
    <cellStyle name="Обычный 3 17 42 3 3 2 2" xfId="39785"/>
    <cellStyle name="Обычный 3 17 42 3 3 3" xfId="39786"/>
    <cellStyle name="Обычный 3 17 42 3 4" xfId="39787"/>
    <cellStyle name="Обычный 3 17 42 3 4 2" xfId="39788"/>
    <cellStyle name="Обычный 3 17 42 3 5" xfId="39789"/>
    <cellStyle name="Обычный 3 17 42 4" xfId="39790"/>
    <cellStyle name="Обычный 3 17 42 4 2" xfId="39791"/>
    <cellStyle name="Обычный 3 17 42 4 2 2" xfId="39792"/>
    <cellStyle name="Обычный 3 17 42 4 2 2 2" xfId="39793"/>
    <cellStyle name="Обычный 3 17 42 4 2 2 2 2" xfId="39794"/>
    <cellStyle name="Обычный 3 17 42 4 2 2 3" xfId="39795"/>
    <cellStyle name="Обычный 3 17 42 4 2 3" xfId="39796"/>
    <cellStyle name="Обычный 3 17 42 4 2 3 2" xfId="39797"/>
    <cellStyle name="Обычный 3 17 42 4 2 4" xfId="39798"/>
    <cellStyle name="Обычный 3 17 42 4 3" xfId="39799"/>
    <cellStyle name="Обычный 3 17 42 4 3 2" xfId="39800"/>
    <cellStyle name="Обычный 3 17 42 4 3 2 2" xfId="39801"/>
    <cellStyle name="Обычный 3 17 42 4 3 3" xfId="39802"/>
    <cellStyle name="Обычный 3 17 42 4 4" xfId="39803"/>
    <cellStyle name="Обычный 3 17 42 4 4 2" xfId="39804"/>
    <cellStyle name="Обычный 3 17 42 4 5" xfId="39805"/>
    <cellStyle name="Обычный 3 17 42 5" xfId="39806"/>
    <cellStyle name="Обычный 3 17 42 5 2" xfId="39807"/>
    <cellStyle name="Обычный 3 17 42 5 2 2" xfId="39808"/>
    <cellStyle name="Обычный 3 17 42 5 2 2 2" xfId="39809"/>
    <cellStyle name="Обычный 3 17 42 5 2 3" xfId="39810"/>
    <cellStyle name="Обычный 3 17 42 5 3" xfId="39811"/>
    <cellStyle name="Обычный 3 17 42 5 3 2" xfId="39812"/>
    <cellStyle name="Обычный 3 17 42 5 4" xfId="39813"/>
    <cellStyle name="Обычный 3 17 42 6" xfId="39814"/>
    <cellStyle name="Обычный 3 17 42 6 2" xfId="39815"/>
    <cellStyle name="Обычный 3 17 42 6 2 2" xfId="39816"/>
    <cellStyle name="Обычный 3 17 42 6 3" xfId="39817"/>
    <cellStyle name="Обычный 3 17 42 7" xfId="39818"/>
    <cellStyle name="Обычный 3 17 42 7 2" xfId="39819"/>
    <cellStyle name="Обычный 3 17 42 8" xfId="39820"/>
    <cellStyle name="Обычный 3 17 43" xfId="39821"/>
    <cellStyle name="Обычный 3 17 43 2" xfId="39822"/>
    <cellStyle name="Обычный 3 17 43 2 2" xfId="39823"/>
    <cellStyle name="Обычный 3 17 43 2 2 2" xfId="39824"/>
    <cellStyle name="Обычный 3 17 43 2 2 2 2" xfId="39825"/>
    <cellStyle name="Обычный 3 17 43 2 2 2 2 2" xfId="39826"/>
    <cellStyle name="Обычный 3 17 43 2 2 2 2 2 2" xfId="39827"/>
    <cellStyle name="Обычный 3 17 43 2 2 2 2 3" xfId="39828"/>
    <cellStyle name="Обычный 3 17 43 2 2 2 3" xfId="39829"/>
    <cellStyle name="Обычный 3 17 43 2 2 2 3 2" xfId="39830"/>
    <cellStyle name="Обычный 3 17 43 2 2 2 4" xfId="39831"/>
    <cellStyle name="Обычный 3 17 43 2 2 3" xfId="39832"/>
    <cellStyle name="Обычный 3 17 43 2 2 3 2" xfId="39833"/>
    <cellStyle name="Обычный 3 17 43 2 2 3 2 2" xfId="39834"/>
    <cellStyle name="Обычный 3 17 43 2 2 3 3" xfId="39835"/>
    <cellStyle name="Обычный 3 17 43 2 2 4" xfId="39836"/>
    <cellStyle name="Обычный 3 17 43 2 2 4 2" xfId="39837"/>
    <cellStyle name="Обычный 3 17 43 2 2 5" xfId="39838"/>
    <cellStyle name="Обычный 3 17 43 2 3" xfId="39839"/>
    <cellStyle name="Обычный 3 17 43 2 3 2" xfId="39840"/>
    <cellStyle name="Обычный 3 17 43 2 3 2 2" xfId="39841"/>
    <cellStyle name="Обычный 3 17 43 2 3 2 2 2" xfId="39842"/>
    <cellStyle name="Обычный 3 17 43 2 3 2 2 2 2" xfId="39843"/>
    <cellStyle name="Обычный 3 17 43 2 3 2 2 3" xfId="39844"/>
    <cellStyle name="Обычный 3 17 43 2 3 2 3" xfId="39845"/>
    <cellStyle name="Обычный 3 17 43 2 3 2 3 2" xfId="39846"/>
    <cellStyle name="Обычный 3 17 43 2 3 2 4" xfId="39847"/>
    <cellStyle name="Обычный 3 17 43 2 3 3" xfId="39848"/>
    <cellStyle name="Обычный 3 17 43 2 3 3 2" xfId="39849"/>
    <cellStyle name="Обычный 3 17 43 2 3 3 2 2" xfId="39850"/>
    <cellStyle name="Обычный 3 17 43 2 3 3 3" xfId="39851"/>
    <cellStyle name="Обычный 3 17 43 2 3 4" xfId="39852"/>
    <cellStyle name="Обычный 3 17 43 2 3 4 2" xfId="39853"/>
    <cellStyle name="Обычный 3 17 43 2 3 5" xfId="39854"/>
    <cellStyle name="Обычный 3 17 43 2 4" xfId="39855"/>
    <cellStyle name="Обычный 3 17 43 2 4 2" xfId="39856"/>
    <cellStyle name="Обычный 3 17 43 2 4 2 2" xfId="39857"/>
    <cellStyle name="Обычный 3 17 43 2 4 2 2 2" xfId="39858"/>
    <cellStyle name="Обычный 3 17 43 2 4 2 3" xfId="39859"/>
    <cellStyle name="Обычный 3 17 43 2 4 3" xfId="39860"/>
    <cellStyle name="Обычный 3 17 43 2 4 3 2" xfId="39861"/>
    <cellStyle name="Обычный 3 17 43 2 4 4" xfId="39862"/>
    <cellStyle name="Обычный 3 17 43 2 5" xfId="39863"/>
    <cellStyle name="Обычный 3 17 43 2 5 2" xfId="39864"/>
    <cellStyle name="Обычный 3 17 43 2 5 2 2" xfId="39865"/>
    <cellStyle name="Обычный 3 17 43 2 5 3" xfId="39866"/>
    <cellStyle name="Обычный 3 17 43 2 6" xfId="39867"/>
    <cellStyle name="Обычный 3 17 43 2 6 2" xfId="39868"/>
    <cellStyle name="Обычный 3 17 43 2 7" xfId="39869"/>
    <cellStyle name="Обычный 3 17 43 3" xfId="39870"/>
    <cellStyle name="Обычный 3 17 43 3 2" xfId="39871"/>
    <cellStyle name="Обычный 3 17 43 3 2 2" xfId="39872"/>
    <cellStyle name="Обычный 3 17 43 3 2 2 2" xfId="39873"/>
    <cellStyle name="Обычный 3 17 43 3 2 2 2 2" xfId="39874"/>
    <cellStyle name="Обычный 3 17 43 3 2 2 3" xfId="39875"/>
    <cellStyle name="Обычный 3 17 43 3 2 3" xfId="39876"/>
    <cellStyle name="Обычный 3 17 43 3 2 3 2" xfId="39877"/>
    <cellStyle name="Обычный 3 17 43 3 2 4" xfId="39878"/>
    <cellStyle name="Обычный 3 17 43 3 3" xfId="39879"/>
    <cellStyle name="Обычный 3 17 43 3 3 2" xfId="39880"/>
    <cellStyle name="Обычный 3 17 43 3 3 2 2" xfId="39881"/>
    <cellStyle name="Обычный 3 17 43 3 3 3" xfId="39882"/>
    <cellStyle name="Обычный 3 17 43 3 4" xfId="39883"/>
    <cellStyle name="Обычный 3 17 43 3 4 2" xfId="39884"/>
    <cellStyle name="Обычный 3 17 43 3 5" xfId="39885"/>
    <cellStyle name="Обычный 3 17 43 4" xfId="39886"/>
    <cellStyle name="Обычный 3 17 43 4 2" xfId="39887"/>
    <cellStyle name="Обычный 3 17 43 4 2 2" xfId="39888"/>
    <cellStyle name="Обычный 3 17 43 4 2 2 2" xfId="39889"/>
    <cellStyle name="Обычный 3 17 43 4 2 2 2 2" xfId="39890"/>
    <cellStyle name="Обычный 3 17 43 4 2 2 3" xfId="39891"/>
    <cellStyle name="Обычный 3 17 43 4 2 3" xfId="39892"/>
    <cellStyle name="Обычный 3 17 43 4 2 3 2" xfId="39893"/>
    <cellStyle name="Обычный 3 17 43 4 2 4" xfId="39894"/>
    <cellStyle name="Обычный 3 17 43 4 3" xfId="39895"/>
    <cellStyle name="Обычный 3 17 43 4 3 2" xfId="39896"/>
    <cellStyle name="Обычный 3 17 43 4 3 2 2" xfId="39897"/>
    <cellStyle name="Обычный 3 17 43 4 3 3" xfId="39898"/>
    <cellStyle name="Обычный 3 17 43 4 4" xfId="39899"/>
    <cellStyle name="Обычный 3 17 43 4 4 2" xfId="39900"/>
    <cellStyle name="Обычный 3 17 43 4 5" xfId="39901"/>
    <cellStyle name="Обычный 3 17 43 5" xfId="39902"/>
    <cellStyle name="Обычный 3 17 43 5 2" xfId="39903"/>
    <cellStyle name="Обычный 3 17 43 5 2 2" xfId="39904"/>
    <cellStyle name="Обычный 3 17 43 5 2 2 2" xfId="39905"/>
    <cellStyle name="Обычный 3 17 43 5 2 3" xfId="39906"/>
    <cellStyle name="Обычный 3 17 43 5 3" xfId="39907"/>
    <cellStyle name="Обычный 3 17 43 5 3 2" xfId="39908"/>
    <cellStyle name="Обычный 3 17 43 5 4" xfId="39909"/>
    <cellStyle name="Обычный 3 17 43 6" xfId="39910"/>
    <cellStyle name="Обычный 3 17 43 6 2" xfId="39911"/>
    <cellStyle name="Обычный 3 17 43 6 2 2" xfId="39912"/>
    <cellStyle name="Обычный 3 17 43 6 3" xfId="39913"/>
    <cellStyle name="Обычный 3 17 43 7" xfId="39914"/>
    <cellStyle name="Обычный 3 17 43 7 2" xfId="39915"/>
    <cellStyle name="Обычный 3 17 43 8" xfId="39916"/>
    <cellStyle name="Обычный 3 17 44" xfId="39917"/>
    <cellStyle name="Обычный 3 17 44 2" xfId="39918"/>
    <cellStyle name="Обычный 3 17 44 2 2" xfId="39919"/>
    <cellStyle name="Обычный 3 17 44 2 2 2" xfId="39920"/>
    <cellStyle name="Обычный 3 17 44 2 2 2 2" xfId="39921"/>
    <cellStyle name="Обычный 3 17 44 2 2 2 2 2" xfId="39922"/>
    <cellStyle name="Обычный 3 17 44 2 2 2 2 2 2" xfId="39923"/>
    <cellStyle name="Обычный 3 17 44 2 2 2 2 3" xfId="39924"/>
    <cellStyle name="Обычный 3 17 44 2 2 2 3" xfId="39925"/>
    <cellStyle name="Обычный 3 17 44 2 2 2 3 2" xfId="39926"/>
    <cellStyle name="Обычный 3 17 44 2 2 2 4" xfId="39927"/>
    <cellStyle name="Обычный 3 17 44 2 2 3" xfId="39928"/>
    <cellStyle name="Обычный 3 17 44 2 2 3 2" xfId="39929"/>
    <cellStyle name="Обычный 3 17 44 2 2 3 2 2" xfId="39930"/>
    <cellStyle name="Обычный 3 17 44 2 2 3 3" xfId="39931"/>
    <cellStyle name="Обычный 3 17 44 2 2 4" xfId="39932"/>
    <cellStyle name="Обычный 3 17 44 2 2 4 2" xfId="39933"/>
    <cellStyle name="Обычный 3 17 44 2 2 5" xfId="39934"/>
    <cellStyle name="Обычный 3 17 44 2 3" xfId="39935"/>
    <cellStyle name="Обычный 3 17 44 2 3 2" xfId="39936"/>
    <cellStyle name="Обычный 3 17 44 2 3 2 2" xfId="39937"/>
    <cellStyle name="Обычный 3 17 44 2 3 2 2 2" xfId="39938"/>
    <cellStyle name="Обычный 3 17 44 2 3 2 2 2 2" xfId="39939"/>
    <cellStyle name="Обычный 3 17 44 2 3 2 2 3" xfId="39940"/>
    <cellStyle name="Обычный 3 17 44 2 3 2 3" xfId="39941"/>
    <cellStyle name="Обычный 3 17 44 2 3 2 3 2" xfId="39942"/>
    <cellStyle name="Обычный 3 17 44 2 3 2 4" xfId="39943"/>
    <cellStyle name="Обычный 3 17 44 2 3 3" xfId="39944"/>
    <cellStyle name="Обычный 3 17 44 2 3 3 2" xfId="39945"/>
    <cellStyle name="Обычный 3 17 44 2 3 3 2 2" xfId="39946"/>
    <cellStyle name="Обычный 3 17 44 2 3 3 3" xfId="39947"/>
    <cellStyle name="Обычный 3 17 44 2 3 4" xfId="39948"/>
    <cellStyle name="Обычный 3 17 44 2 3 4 2" xfId="39949"/>
    <cellStyle name="Обычный 3 17 44 2 3 5" xfId="39950"/>
    <cellStyle name="Обычный 3 17 44 2 4" xfId="39951"/>
    <cellStyle name="Обычный 3 17 44 2 4 2" xfId="39952"/>
    <cellStyle name="Обычный 3 17 44 2 4 2 2" xfId="39953"/>
    <cellStyle name="Обычный 3 17 44 2 4 2 2 2" xfId="39954"/>
    <cellStyle name="Обычный 3 17 44 2 4 2 3" xfId="39955"/>
    <cellStyle name="Обычный 3 17 44 2 4 3" xfId="39956"/>
    <cellStyle name="Обычный 3 17 44 2 4 3 2" xfId="39957"/>
    <cellStyle name="Обычный 3 17 44 2 4 4" xfId="39958"/>
    <cellStyle name="Обычный 3 17 44 2 5" xfId="39959"/>
    <cellStyle name="Обычный 3 17 44 2 5 2" xfId="39960"/>
    <cellStyle name="Обычный 3 17 44 2 5 2 2" xfId="39961"/>
    <cellStyle name="Обычный 3 17 44 2 5 3" xfId="39962"/>
    <cellStyle name="Обычный 3 17 44 2 6" xfId="39963"/>
    <cellStyle name="Обычный 3 17 44 2 6 2" xfId="39964"/>
    <cellStyle name="Обычный 3 17 44 2 7" xfId="39965"/>
    <cellStyle name="Обычный 3 17 44 3" xfId="39966"/>
    <cellStyle name="Обычный 3 17 44 3 2" xfId="39967"/>
    <cellStyle name="Обычный 3 17 44 3 2 2" xfId="39968"/>
    <cellStyle name="Обычный 3 17 44 3 2 2 2" xfId="39969"/>
    <cellStyle name="Обычный 3 17 44 3 2 2 2 2" xfId="39970"/>
    <cellStyle name="Обычный 3 17 44 3 2 2 3" xfId="39971"/>
    <cellStyle name="Обычный 3 17 44 3 2 3" xfId="39972"/>
    <cellStyle name="Обычный 3 17 44 3 2 3 2" xfId="39973"/>
    <cellStyle name="Обычный 3 17 44 3 2 4" xfId="39974"/>
    <cellStyle name="Обычный 3 17 44 3 3" xfId="39975"/>
    <cellStyle name="Обычный 3 17 44 3 3 2" xfId="39976"/>
    <cellStyle name="Обычный 3 17 44 3 3 2 2" xfId="39977"/>
    <cellStyle name="Обычный 3 17 44 3 3 3" xfId="39978"/>
    <cellStyle name="Обычный 3 17 44 3 4" xfId="39979"/>
    <cellStyle name="Обычный 3 17 44 3 4 2" xfId="39980"/>
    <cellStyle name="Обычный 3 17 44 3 5" xfId="39981"/>
    <cellStyle name="Обычный 3 17 44 4" xfId="39982"/>
    <cellStyle name="Обычный 3 17 44 4 2" xfId="39983"/>
    <cellStyle name="Обычный 3 17 44 4 2 2" xfId="39984"/>
    <cellStyle name="Обычный 3 17 44 4 2 2 2" xfId="39985"/>
    <cellStyle name="Обычный 3 17 44 4 2 2 2 2" xfId="39986"/>
    <cellStyle name="Обычный 3 17 44 4 2 2 3" xfId="39987"/>
    <cellStyle name="Обычный 3 17 44 4 2 3" xfId="39988"/>
    <cellStyle name="Обычный 3 17 44 4 2 3 2" xfId="39989"/>
    <cellStyle name="Обычный 3 17 44 4 2 4" xfId="39990"/>
    <cellStyle name="Обычный 3 17 44 4 3" xfId="39991"/>
    <cellStyle name="Обычный 3 17 44 4 3 2" xfId="39992"/>
    <cellStyle name="Обычный 3 17 44 4 3 2 2" xfId="39993"/>
    <cellStyle name="Обычный 3 17 44 4 3 3" xfId="39994"/>
    <cellStyle name="Обычный 3 17 44 4 4" xfId="39995"/>
    <cellStyle name="Обычный 3 17 44 4 4 2" xfId="39996"/>
    <cellStyle name="Обычный 3 17 44 4 5" xfId="39997"/>
    <cellStyle name="Обычный 3 17 44 5" xfId="39998"/>
    <cellStyle name="Обычный 3 17 44 5 2" xfId="39999"/>
    <cellStyle name="Обычный 3 17 44 5 2 2" xfId="40000"/>
    <cellStyle name="Обычный 3 17 44 5 2 2 2" xfId="40001"/>
    <cellStyle name="Обычный 3 17 44 5 2 3" xfId="40002"/>
    <cellStyle name="Обычный 3 17 44 5 3" xfId="40003"/>
    <cellStyle name="Обычный 3 17 44 5 3 2" xfId="40004"/>
    <cellStyle name="Обычный 3 17 44 5 4" xfId="40005"/>
    <cellStyle name="Обычный 3 17 44 6" xfId="40006"/>
    <cellStyle name="Обычный 3 17 44 6 2" xfId="40007"/>
    <cellStyle name="Обычный 3 17 44 6 2 2" xfId="40008"/>
    <cellStyle name="Обычный 3 17 44 6 3" xfId="40009"/>
    <cellStyle name="Обычный 3 17 44 7" xfId="40010"/>
    <cellStyle name="Обычный 3 17 44 7 2" xfId="40011"/>
    <cellStyle name="Обычный 3 17 44 8" xfId="40012"/>
    <cellStyle name="Обычный 3 17 45" xfId="40013"/>
    <cellStyle name="Обычный 3 17 45 2" xfId="40014"/>
    <cellStyle name="Обычный 3 17 45 2 2" xfId="40015"/>
    <cellStyle name="Обычный 3 17 45 2 2 2" xfId="40016"/>
    <cellStyle name="Обычный 3 17 45 2 2 2 2" xfId="40017"/>
    <cellStyle name="Обычный 3 17 45 2 2 2 2 2" xfId="40018"/>
    <cellStyle name="Обычный 3 17 45 2 2 2 2 2 2" xfId="40019"/>
    <cellStyle name="Обычный 3 17 45 2 2 2 2 3" xfId="40020"/>
    <cellStyle name="Обычный 3 17 45 2 2 2 3" xfId="40021"/>
    <cellStyle name="Обычный 3 17 45 2 2 2 3 2" xfId="40022"/>
    <cellStyle name="Обычный 3 17 45 2 2 2 4" xfId="40023"/>
    <cellStyle name="Обычный 3 17 45 2 2 3" xfId="40024"/>
    <cellStyle name="Обычный 3 17 45 2 2 3 2" xfId="40025"/>
    <cellStyle name="Обычный 3 17 45 2 2 3 2 2" xfId="40026"/>
    <cellStyle name="Обычный 3 17 45 2 2 3 3" xfId="40027"/>
    <cellStyle name="Обычный 3 17 45 2 2 4" xfId="40028"/>
    <cellStyle name="Обычный 3 17 45 2 2 4 2" xfId="40029"/>
    <cellStyle name="Обычный 3 17 45 2 2 5" xfId="40030"/>
    <cellStyle name="Обычный 3 17 45 2 3" xfId="40031"/>
    <cellStyle name="Обычный 3 17 45 2 3 2" xfId="40032"/>
    <cellStyle name="Обычный 3 17 45 2 3 2 2" xfId="40033"/>
    <cellStyle name="Обычный 3 17 45 2 3 2 2 2" xfId="40034"/>
    <cellStyle name="Обычный 3 17 45 2 3 2 2 2 2" xfId="40035"/>
    <cellStyle name="Обычный 3 17 45 2 3 2 2 3" xfId="40036"/>
    <cellStyle name="Обычный 3 17 45 2 3 2 3" xfId="40037"/>
    <cellStyle name="Обычный 3 17 45 2 3 2 3 2" xfId="40038"/>
    <cellStyle name="Обычный 3 17 45 2 3 2 4" xfId="40039"/>
    <cellStyle name="Обычный 3 17 45 2 3 3" xfId="40040"/>
    <cellStyle name="Обычный 3 17 45 2 3 3 2" xfId="40041"/>
    <cellStyle name="Обычный 3 17 45 2 3 3 2 2" xfId="40042"/>
    <cellStyle name="Обычный 3 17 45 2 3 3 3" xfId="40043"/>
    <cellStyle name="Обычный 3 17 45 2 3 4" xfId="40044"/>
    <cellStyle name="Обычный 3 17 45 2 3 4 2" xfId="40045"/>
    <cellStyle name="Обычный 3 17 45 2 3 5" xfId="40046"/>
    <cellStyle name="Обычный 3 17 45 2 4" xfId="40047"/>
    <cellStyle name="Обычный 3 17 45 2 4 2" xfId="40048"/>
    <cellStyle name="Обычный 3 17 45 2 4 2 2" xfId="40049"/>
    <cellStyle name="Обычный 3 17 45 2 4 2 2 2" xfId="40050"/>
    <cellStyle name="Обычный 3 17 45 2 4 2 3" xfId="40051"/>
    <cellStyle name="Обычный 3 17 45 2 4 3" xfId="40052"/>
    <cellStyle name="Обычный 3 17 45 2 4 3 2" xfId="40053"/>
    <cellStyle name="Обычный 3 17 45 2 4 4" xfId="40054"/>
    <cellStyle name="Обычный 3 17 45 2 5" xfId="40055"/>
    <cellStyle name="Обычный 3 17 45 2 5 2" xfId="40056"/>
    <cellStyle name="Обычный 3 17 45 2 5 2 2" xfId="40057"/>
    <cellStyle name="Обычный 3 17 45 2 5 3" xfId="40058"/>
    <cellStyle name="Обычный 3 17 45 2 6" xfId="40059"/>
    <cellStyle name="Обычный 3 17 45 2 6 2" xfId="40060"/>
    <cellStyle name="Обычный 3 17 45 2 7" xfId="40061"/>
    <cellStyle name="Обычный 3 17 45 3" xfId="40062"/>
    <cellStyle name="Обычный 3 17 45 3 2" xfId="40063"/>
    <cellStyle name="Обычный 3 17 45 3 2 2" xfId="40064"/>
    <cellStyle name="Обычный 3 17 45 3 2 2 2" xfId="40065"/>
    <cellStyle name="Обычный 3 17 45 3 2 2 2 2" xfId="40066"/>
    <cellStyle name="Обычный 3 17 45 3 2 2 3" xfId="40067"/>
    <cellStyle name="Обычный 3 17 45 3 2 3" xfId="40068"/>
    <cellStyle name="Обычный 3 17 45 3 2 3 2" xfId="40069"/>
    <cellStyle name="Обычный 3 17 45 3 2 4" xfId="40070"/>
    <cellStyle name="Обычный 3 17 45 3 3" xfId="40071"/>
    <cellStyle name="Обычный 3 17 45 3 3 2" xfId="40072"/>
    <cellStyle name="Обычный 3 17 45 3 3 2 2" xfId="40073"/>
    <cellStyle name="Обычный 3 17 45 3 3 3" xfId="40074"/>
    <cellStyle name="Обычный 3 17 45 3 4" xfId="40075"/>
    <cellStyle name="Обычный 3 17 45 3 4 2" xfId="40076"/>
    <cellStyle name="Обычный 3 17 45 3 5" xfId="40077"/>
    <cellStyle name="Обычный 3 17 45 4" xfId="40078"/>
    <cellStyle name="Обычный 3 17 45 4 2" xfId="40079"/>
    <cellStyle name="Обычный 3 17 45 4 2 2" xfId="40080"/>
    <cellStyle name="Обычный 3 17 45 4 2 2 2" xfId="40081"/>
    <cellStyle name="Обычный 3 17 45 4 2 2 2 2" xfId="40082"/>
    <cellStyle name="Обычный 3 17 45 4 2 2 3" xfId="40083"/>
    <cellStyle name="Обычный 3 17 45 4 2 3" xfId="40084"/>
    <cellStyle name="Обычный 3 17 45 4 2 3 2" xfId="40085"/>
    <cellStyle name="Обычный 3 17 45 4 2 4" xfId="40086"/>
    <cellStyle name="Обычный 3 17 45 4 3" xfId="40087"/>
    <cellStyle name="Обычный 3 17 45 4 3 2" xfId="40088"/>
    <cellStyle name="Обычный 3 17 45 4 3 2 2" xfId="40089"/>
    <cellStyle name="Обычный 3 17 45 4 3 3" xfId="40090"/>
    <cellStyle name="Обычный 3 17 45 4 4" xfId="40091"/>
    <cellStyle name="Обычный 3 17 45 4 4 2" xfId="40092"/>
    <cellStyle name="Обычный 3 17 45 4 5" xfId="40093"/>
    <cellStyle name="Обычный 3 17 45 5" xfId="40094"/>
    <cellStyle name="Обычный 3 17 45 5 2" xfId="40095"/>
    <cellStyle name="Обычный 3 17 45 5 2 2" xfId="40096"/>
    <cellStyle name="Обычный 3 17 45 5 2 2 2" xfId="40097"/>
    <cellStyle name="Обычный 3 17 45 5 2 3" xfId="40098"/>
    <cellStyle name="Обычный 3 17 45 5 3" xfId="40099"/>
    <cellStyle name="Обычный 3 17 45 5 3 2" xfId="40100"/>
    <cellStyle name="Обычный 3 17 45 5 4" xfId="40101"/>
    <cellStyle name="Обычный 3 17 45 6" xfId="40102"/>
    <cellStyle name="Обычный 3 17 45 6 2" xfId="40103"/>
    <cellStyle name="Обычный 3 17 45 6 2 2" xfId="40104"/>
    <cellStyle name="Обычный 3 17 45 6 3" xfId="40105"/>
    <cellStyle name="Обычный 3 17 45 7" xfId="40106"/>
    <cellStyle name="Обычный 3 17 45 7 2" xfId="40107"/>
    <cellStyle name="Обычный 3 17 45 8" xfId="40108"/>
    <cellStyle name="Обычный 3 17 46" xfId="40109"/>
    <cellStyle name="Обычный 3 17 46 2" xfId="40110"/>
    <cellStyle name="Обычный 3 17 46 2 2" xfId="40111"/>
    <cellStyle name="Обычный 3 17 46 2 2 2" xfId="40112"/>
    <cellStyle name="Обычный 3 17 46 2 2 2 2" xfId="40113"/>
    <cellStyle name="Обычный 3 17 46 2 2 2 2 2" xfId="40114"/>
    <cellStyle name="Обычный 3 17 46 2 2 2 2 2 2" xfId="40115"/>
    <cellStyle name="Обычный 3 17 46 2 2 2 2 3" xfId="40116"/>
    <cellStyle name="Обычный 3 17 46 2 2 2 3" xfId="40117"/>
    <cellStyle name="Обычный 3 17 46 2 2 2 3 2" xfId="40118"/>
    <cellStyle name="Обычный 3 17 46 2 2 2 4" xfId="40119"/>
    <cellStyle name="Обычный 3 17 46 2 2 3" xfId="40120"/>
    <cellStyle name="Обычный 3 17 46 2 2 3 2" xfId="40121"/>
    <cellStyle name="Обычный 3 17 46 2 2 3 2 2" xfId="40122"/>
    <cellStyle name="Обычный 3 17 46 2 2 3 3" xfId="40123"/>
    <cellStyle name="Обычный 3 17 46 2 2 4" xfId="40124"/>
    <cellStyle name="Обычный 3 17 46 2 2 4 2" xfId="40125"/>
    <cellStyle name="Обычный 3 17 46 2 2 5" xfId="40126"/>
    <cellStyle name="Обычный 3 17 46 2 3" xfId="40127"/>
    <cellStyle name="Обычный 3 17 46 2 3 2" xfId="40128"/>
    <cellStyle name="Обычный 3 17 46 2 3 2 2" xfId="40129"/>
    <cellStyle name="Обычный 3 17 46 2 3 2 2 2" xfId="40130"/>
    <cellStyle name="Обычный 3 17 46 2 3 2 2 2 2" xfId="40131"/>
    <cellStyle name="Обычный 3 17 46 2 3 2 2 3" xfId="40132"/>
    <cellStyle name="Обычный 3 17 46 2 3 2 3" xfId="40133"/>
    <cellStyle name="Обычный 3 17 46 2 3 2 3 2" xfId="40134"/>
    <cellStyle name="Обычный 3 17 46 2 3 2 4" xfId="40135"/>
    <cellStyle name="Обычный 3 17 46 2 3 3" xfId="40136"/>
    <cellStyle name="Обычный 3 17 46 2 3 3 2" xfId="40137"/>
    <cellStyle name="Обычный 3 17 46 2 3 3 2 2" xfId="40138"/>
    <cellStyle name="Обычный 3 17 46 2 3 3 3" xfId="40139"/>
    <cellStyle name="Обычный 3 17 46 2 3 4" xfId="40140"/>
    <cellStyle name="Обычный 3 17 46 2 3 4 2" xfId="40141"/>
    <cellStyle name="Обычный 3 17 46 2 3 5" xfId="40142"/>
    <cellStyle name="Обычный 3 17 46 2 4" xfId="40143"/>
    <cellStyle name="Обычный 3 17 46 2 4 2" xfId="40144"/>
    <cellStyle name="Обычный 3 17 46 2 4 2 2" xfId="40145"/>
    <cellStyle name="Обычный 3 17 46 2 4 2 2 2" xfId="40146"/>
    <cellStyle name="Обычный 3 17 46 2 4 2 3" xfId="40147"/>
    <cellStyle name="Обычный 3 17 46 2 4 3" xfId="40148"/>
    <cellStyle name="Обычный 3 17 46 2 4 3 2" xfId="40149"/>
    <cellStyle name="Обычный 3 17 46 2 4 4" xfId="40150"/>
    <cellStyle name="Обычный 3 17 46 2 5" xfId="40151"/>
    <cellStyle name="Обычный 3 17 46 2 5 2" xfId="40152"/>
    <cellStyle name="Обычный 3 17 46 2 5 2 2" xfId="40153"/>
    <cellStyle name="Обычный 3 17 46 2 5 3" xfId="40154"/>
    <cellStyle name="Обычный 3 17 46 2 6" xfId="40155"/>
    <cellStyle name="Обычный 3 17 46 2 6 2" xfId="40156"/>
    <cellStyle name="Обычный 3 17 46 2 7" xfId="40157"/>
    <cellStyle name="Обычный 3 17 46 3" xfId="40158"/>
    <cellStyle name="Обычный 3 17 46 3 2" xfId="40159"/>
    <cellStyle name="Обычный 3 17 46 3 2 2" xfId="40160"/>
    <cellStyle name="Обычный 3 17 46 3 2 2 2" xfId="40161"/>
    <cellStyle name="Обычный 3 17 46 3 2 2 2 2" xfId="40162"/>
    <cellStyle name="Обычный 3 17 46 3 2 2 3" xfId="40163"/>
    <cellStyle name="Обычный 3 17 46 3 2 3" xfId="40164"/>
    <cellStyle name="Обычный 3 17 46 3 2 3 2" xfId="40165"/>
    <cellStyle name="Обычный 3 17 46 3 2 4" xfId="40166"/>
    <cellStyle name="Обычный 3 17 46 3 3" xfId="40167"/>
    <cellStyle name="Обычный 3 17 46 3 3 2" xfId="40168"/>
    <cellStyle name="Обычный 3 17 46 3 3 2 2" xfId="40169"/>
    <cellStyle name="Обычный 3 17 46 3 3 3" xfId="40170"/>
    <cellStyle name="Обычный 3 17 46 3 4" xfId="40171"/>
    <cellStyle name="Обычный 3 17 46 3 4 2" xfId="40172"/>
    <cellStyle name="Обычный 3 17 46 3 5" xfId="40173"/>
    <cellStyle name="Обычный 3 17 46 4" xfId="40174"/>
    <cellStyle name="Обычный 3 17 46 4 2" xfId="40175"/>
    <cellStyle name="Обычный 3 17 46 4 2 2" xfId="40176"/>
    <cellStyle name="Обычный 3 17 46 4 2 2 2" xfId="40177"/>
    <cellStyle name="Обычный 3 17 46 4 2 2 2 2" xfId="40178"/>
    <cellStyle name="Обычный 3 17 46 4 2 2 3" xfId="40179"/>
    <cellStyle name="Обычный 3 17 46 4 2 3" xfId="40180"/>
    <cellStyle name="Обычный 3 17 46 4 2 3 2" xfId="40181"/>
    <cellStyle name="Обычный 3 17 46 4 2 4" xfId="40182"/>
    <cellStyle name="Обычный 3 17 46 4 3" xfId="40183"/>
    <cellStyle name="Обычный 3 17 46 4 3 2" xfId="40184"/>
    <cellStyle name="Обычный 3 17 46 4 3 2 2" xfId="40185"/>
    <cellStyle name="Обычный 3 17 46 4 3 3" xfId="40186"/>
    <cellStyle name="Обычный 3 17 46 4 4" xfId="40187"/>
    <cellStyle name="Обычный 3 17 46 4 4 2" xfId="40188"/>
    <cellStyle name="Обычный 3 17 46 4 5" xfId="40189"/>
    <cellStyle name="Обычный 3 17 46 5" xfId="40190"/>
    <cellStyle name="Обычный 3 17 46 5 2" xfId="40191"/>
    <cellStyle name="Обычный 3 17 46 5 2 2" xfId="40192"/>
    <cellStyle name="Обычный 3 17 46 5 2 2 2" xfId="40193"/>
    <cellStyle name="Обычный 3 17 46 5 2 3" xfId="40194"/>
    <cellStyle name="Обычный 3 17 46 5 3" xfId="40195"/>
    <cellStyle name="Обычный 3 17 46 5 3 2" xfId="40196"/>
    <cellStyle name="Обычный 3 17 46 5 4" xfId="40197"/>
    <cellStyle name="Обычный 3 17 46 6" xfId="40198"/>
    <cellStyle name="Обычный 3 17 46 6 2" xfId="40199"/>
    <cellStyle name="Обычный 3 17 46 6 2 2" xfId="40200"/>
    <cellStyle name="Обычный 3 17 46 6 3" xfId="40201"/>
    <cellStyle name="Обычный 3 17 46 7" xfId="40202"/>
    <cellStyle name="Обычный 3 17 46 7 2" xfId="40203"/>
    <cellStyle name="Обычный 3 17 46 8" xfId="40204"/>
    <cellStyle name="Обычный 3 17 47" xfId="40205"/>
    <cellStyle name="Обычный 3 17 47 2" xfId="40206"/>
    <cellStyle name="Обычный 3 17 47 2 2" xfId="40207"/>
    <cellStyle name="Обычный 3 17 47 2 2 2" xfId="40208"/>
    <cellStyle name="Обычный 3 17 47 2 2 2 2" xfId="40209"/>
    <cellStyle name="Обычный 3 17 47 2 2 2 2 2" xfId="40210"/>
    <cellStyle name="Обычный 3 17 47 2 2 2 2 2 2" xfId="40211"/>
    <cellStyle name="Обычный 3 17 47 2 2 2 2 3" xfId="40212"/>
    <cellStyle name="Обычный 3 17 47 2 2 2 3" xfId="40213"/>
    <cellStyle name="Обычный 3 17 47 2 2 2 3 2" xfId="40214"/>
    <cellStyle name="Обычный 3 17 47 2 2 2 4" xfId="40215"/>
    <cellStyle name="Обычный 3 17 47 2 2 3" xfId="40216"/>
    <cellStyle name="Обычный 3 17 47 2 2 3 2" xfId="40217"/>
    <cellStyle name="Обычный 3 17 47 2 2 3 2 2" xfId="40218"/>
    <cellStyle name="Обычный 3 17 47 2 2 3 3" xfId="40219"/>
    <cellStyle name="Обычный 3 17 47 2 2 4" xfId="40220"/>
    <cellStyle name="Обычный 3 17 47 2 2 4 2" xfId="40221"/>
    <cellStyle name="Обычный 3 17 47 2 2 5" xfId="40222"/>
    <cellStyle name="Обычный 3 17 47 2 3" xfId="40223"/>
    <cellStyle name="Обычный 3 17 47 2 3 2" xfId="40224"/>
    <cellStyle name="Обычный 3 17 47 2 3 2 2" xfId="40225"/>
    <cellStyle name="Обычный 3 17 47 2 3 2 2 2" xfId="40226"/>
    <cellStyle name="Обычный 3 17 47 2 3 2 2 2 2" xfId="40227"/>
    <cellStyle name="Обычный 3 17 47 2 3 2 2 3" xfId="40228"/>
    <cellStyle name="Обычный 3 17 47 2 3 2 3" xfId="40229"/>
    <cellStyle name="Обычный 3 17 47 2 3 2 3 2" xfId="40230"/>
    <cellStyle name="Обычный 3 17 47 2 3 2 4" xfId="40231"/>
    <cellStyle name="Обычный 3 17 47 2 3 3" xfId="40232"/>
    <cellStyle name="Обычный 3 17 47 2 3 3 2" xfId="40233"/>
    <cellStyle name="Обычный 3 17 47 2 3 3 2 2" xfId="40234"/>
    <cellStyle name="Обычный 3 17 47 2 3 3 3" xfId="40235"/>
    <cellStyle name="Обычный 3 17 47 2 3 4" xfId="40236"/>
    <cellStyle name="Обычный 3 17 47 2 3 4 2" xfId="40237"/>
    <cellStyle name="Обычный 3 17 47 2 3 5" xfId="40238"/>
    <cellStyle name="Обычный 3 17 47 2 4" xfId="40239"/>
    <cellStyle name="Обычный 3 17 47 2 4 2" xfId="40240"/>
    <cellStyle name="Обычный 3 17 47 2 4 2 2" xfId="40241"/>
    <cellStyle name="Обычный 3 17 47 2 4 2 2 2" xfId="40242"/>
    <cellStyle name="Обычный 3 17 47 2 4 2 3" xfId="40243"/>
    <cellStyle name="Обычный 3 17 47 2 4 3" xfId="40244"/>
    <cellStyle name="Обычный 3 17 47 2 4 3 2" xfId="40245"/>
    <cellStyle name="Обычный 3 17 47 2 4 4" xfId="40246"/>
    <cellStyle name="Обычный 3 17 47 2 5" xfId="40247"/>
    <cellStyle name="Обычный 3 17 47 2 5 2" xfId="40248"/>
    <cellStyle name="Обычный 3 17 47 2 5 2 2" xfId="40249"/>
    <cellStyle name="Обычный 3 17 47 2 5 3" xfId="40250"/>
    <cellStyle name="Обычный 3 17 47 2 6" xfId="40251"/>
    <cellStyle name="Обычный 3 17 47 2 6 2" xfId="40252"/>
    <cellStyle name="Обычный 3 17 47 2 7" xfId="40253"/>
    <cellStyle name="Обычный 3 17 47 3" xfId="40254"/>
    <cellStyle name="Обычный 3 17 47 3 2" xfId="40255"/>
    <cellStyle name="Обычный 3 17 47 3 2 2" xfId="40256"/>
    <cellStyle name="Обычный 3 17 47 3 2 2 2" xfId="40257"/>
    <cellStyle name="Обычный 3 17 47 3 2 2 2 2" xfId="40258"/>
    <cellStyle name="Обычный 3 17 47 3 2 2 3" xfId="40259"/>
    <cellStyle name="Обычный 3 17 47 3 2 3" xfId="40260"/>
    <cellStyle name="Обычный 3 17 47 3 2 3 2" xfId="40261"/>
    <cellStyle name="Обычный 3 17 47 3 2 4" xfId="40262"/>
    <cellStyle name="Обычный 3 17 47 3 3" xfId="40263"/>
    <cellStyle name="Обычный 3 17 47 3 3 2" xfId="40264"/>
    <cellStyle name="Обычный 3 17 47 3 3 2 2" xfId="40265"/>
    <cellStyle name="Обычный 3 17 47 3 3 3" xfId="40266"/>
    <cellStyle name="Обычный 3 17 47 3 4" xfId="40267"/>
    <cellStyle name="Обычный 3 17 47 3 4 2" xfId="40268"/>
    <cellStyle name="Обычный 3 17 47 3 5" xfId="40269"/>
    <cellStyle name="Обычный 3 17 47 4" xfId="40270"/>
    <cellStyle name="Обычный 3 17 47 4 2" xfId="40271"/>
    <cellStyle name="Обычный 3 17 47 4 2 2" xfId="40272"/>
    <cellStyle name="Обычный 3 17 47 4 2 2 2" xfId="40273"/>
    <cellStyle name="Обычный 3 17 47 4 2 2 2 2" xfId="40274"/>
    <cellStyle name="Обычный 3 17 47 4 2 2 3" xfId="40275"/>
    <cellStyle name="Обычный 3 17 47 4 2 3" xfId="40276"/>
    <cellStyle name="Обычный 3 17 47 4 2 3 2" xfId="40277"/>
    <cellStyle name="Обычный 3 17 47 4 2 4" xfId="40278"/>
    <cellStyle name="Обычный 3 17 47 4 3" xfId="40279"/>
    <cellStyle name="Обычный 3 17 47 4 3 2" xfId="40280"/>
    <cellStyle name="Обычный 3 17 47 4 3 2 2" xfId="40281"/>
    <cellStyle name="Обычный 3 17 47 4 3 3" xfId="40282"/>
    <cellStyle name="Обычный 3 17 47 4 4" xfId="40283"/>
    <cellStyle name="Обычный 3 17 47 4 4 2" xfId="40284"/>
    <cellStyle name="Обычный 3 17 47 4 5" xfId="40285"/>
    <cellStyle name="Обычный 3 17 47 5" xfId="40286"/>
    <cellStyle name="Обычный 3 17 47 5 2" xfId="40287"/>
    <cellStyle name="Обычный 3 17 47 5 2 2" xfId="40288"/>
    <cellStyle name="Обычный 3 17 47 5 2 2 2" xfId="40289"/>
    <cellStyle name="Обычный 3 17 47 5 2 3" xfId="40290"/>
    <cellStyle name="Обычный 3 17 47 5 3" xfId="40291"/>
    <cellStyle name="Обычный 3 17 47 5 3 2" xfId="40292"/>
    <cellStyle name="Обычный 3 17 47 5 4" xfId="40293"/>
    <cellStyle name="Обычный 3 17 47 6" xfId="40294"/>
    <cellStyle name="Обычный 3 17 47 6 2" xfId="40295"/>
    <cellStyle name="Обычный 3 17 47 6 2 2" xfId="40296"/>
    <cellStyle name="Обычный 3 17 47 6 3" xfId="40297"/>
    <cellStyle name="Обычный 3 17 47 7" xfId="40298"/>
    <cellStyle name="Обычный 3 17 47 7 2" xfId="40299"/>
    <cellStyle name="Обычный 3 17 47 8" xfId="40300"/>
    <cellStyle name="Обычный 3 17 48" xfId="40301"/>
    <cellStyle name="Обычный 3 17 48 2" xfId="40302"/>
    <cellStyle name="Обычный 3 17 48 2 2" xfId="40303"/>
    <cellStyle name="Обычный 3 17 48 2 2 2" xfId="40304"/>
    <cellStyle name="Обычный 3 17 48 2 2 2 2" xfId="40305"/>
    <cellStyle name="Обычный 3 17 48 2 2 2 2 2" xfId="40306"/>
    <cellStyle name="Обычный 3 17 48 2 2 2 3" xfId="40307"/>
    <cellStyle name="Обычный 3 17 48 2 2 3" xfId="40308"/>
    <cellStyle name="Обычный 3 17 48 2 2 3 2" xfId="40309"/>
    <cellStyle name="Обычный 3 17 48 2 2 4" xfId="40310"/>
    <cellStyle name="Обычный 3 17 48 2 3" xfId="40311"/>
    <cellStyle name="Обычный 3 17 48 2 3 2" xfId="40312"/>
    <cellStyle name="Обычный 3 17 48 2 3 2 2" xfId="40313"/>
    <cellStyle name="Обычный 3 17 48 2 3 3" xfId="40314"/>
    <cellStyle name="Обычный 3 17 48 2 4" xfId="40315"/>
    <cellStyle name="Обычный 3 17 48 2 4 2" xfId="40316"/>
    <cellStyle name="Обычный 3 17 48 2 5" xfId="40317"/>
    <cellStyle name="Обычный 3 17 48 3" xfId="40318"/>
    <cellStyle name="Обычный 3 17 48 3 2" xfId="40319"/>
    <cellStyle name="Обычный 3 17 48 3 2 2" xfId="40320"/>
    <cellStyle name="Обычный 3 17 48 3 2 2 2" xfId="40321"/>
    <cellStyle name="Обычный 3 17 48 3 2 2 2 2" xfId="40322"/>
    <cellStyle name="Обычный 3 17 48 3 2 2 3" xfId="40323"/>
    <cellStyle name="Обычный 3 17 48 3 2 3" xfId="40324"/>
    <cellStyle name="Обычный 3 17 48 3 2 3 2" xfId="40325"/>
    <cellStyle name="Обычный 3 17 48 3 2 4" xfId="40326"/>
    <cellStyle name="Обычный 3 17 48 3 3" xfId="40327"/>
    <cellStyle name="Обычный 3 17 48 3 3 2" xfId="40328"/>
    <cellStyle name="Обычный 3 17 48 3 3 2 2" xfId="40329"/>
    <cellStyle name="Обычный 3 17 48 3 3 3" xfId="40330"/>
    <cellStyle name="Обычный 3 17 48 3 4" xfId="40331"/>
    <cellStyle name="Обычный 3 17 48 3 4 2" xfId="40332"/>
    <cellStyle name="Обычный 3 17 48 3 5" xfId="40333"/>
    <cellStyle name="Обычный 3 17 48 4" xfId="40334"/>
    <cellStyle name="Обычный 3 17 48 4 2" xfId="40335"/>
    <cellStyle name="Обычный 3 17 48 4 2 2" xfId="40336"/>
    <cellStyle name="Обычный 3 17 48 4 2 2 2" xfId="40337"/>
    <cellStyle name="Обычный 3 17 48 4 2 3" xfId="40338"/>
    <cellStyle name="Обычный 3 17 48 4 3" xfId="40339"/>
    <cellStyle name="Обычный 3 17 48 4 3 2" xfId="40340"/>
    <cellStyle name="Обычный 3 17 48 4 4" xfId="40341"/>
    <cellStyle name="Обычный 3 17 48 5" xfId="40342"/>
    <cellStyle name="Обычный 3 17 48 5 2" xfId="40343"/>
    <cellStyle name="Обычный 3 17 48 5 2 2" xfId="40344"/>
    <cellStyle name="Обычный 3 17 48 5 3" xfId="40345"/>
    <cellStyle name="Обычный 3 17 48 6" xfId="40346"/>
    <cellStyle name="Обычный 3 17 48 6 2" xfId="40347"/>
    <cellStyle name="Обычный 3 17 48 7" xfId="40348"/>
    <cellStyle name="Обычный 3 17 49" xfId="40349"/>
    <cellStyle name="Обычный 3 17 49 2" xfId="40350"/>
    <cellStyle name="Обычный 3 17 49 2 2" xfId="40351"/>
    <cellStyle name="Обычный 3 17 49 2 2 2" xfId="40352"/>
    <cellStyle name="Обычный 3 17 49 2 2 2 2" xfId="40353"/>
    <cellStyle name="Обычный 3 17 49 2 2 3" xfId="40354"/>
    <cellStyle name="Обычный 3 17 49 2 3" xfId="40355"/>
    <cellStyle name="Обычный 3 17 49 2 3 2" xfId="40356"/>
    <cellStyle name="Обычный 3 17 49 2 4" xfId="40357"/>
    <cellStyle name="Обычный 3 17 49 3" xfId="40358"/>
    <cellStyle name="Обычный 3 17 49 3 2" xfId="40359"/>
    <cellStyle name="Обычный 3 17 49 3 2 2" xfId="40360"/>
    <cellStyle name="Обычный 3 17 49 3 3" xfId="40361"/>
    <cellStyle name="Обычный 3 17 49 4" xfId="40362"/>
    <cellStyle name="Обычный 3 17 49 4 2" xfId="40363"/>
    <cellStyle name="Обычный 3 17 49 5" xfId="40364"/>
    <cellStyle name="Обычный 3 17 5" xfId="40365"/>
    <cellStyle name="Обычный 3 17 5 2" xfId="40366"/>
    <cellStyle name="Обычный 3 17 5 2 2" xfId="40367"/>
    <cellStyle name="Обычный 3 17 5 2 2 2" xfId="40368"/>
    <cellStyle name="Обычный 3 17 5 2 2 2 2" xfId="40369"/>
    <cellStyle name="Обычный 3 17 5 2 2 2 2 2" xfId="40370"/>
    <cellStyle name="Обычный 3 17 5 2 2 2 2 2 2" xfId="40371"/>
    <cellStyle name="Обычный 3 17 5 2 2 2 2 3" xfId="40372"/>
    <cellStyle name="Обычный 3 17 5 2 2 2 3" xfId="40373"/>
    <cellStyle name="Обычный 3 17 5 2 2 2 3 2" xfId="40374"/>
    <cellStyle name="Обычный 3 17 5 2 2 2 4" xfId="40375"/>
    <cellStyle name="Обычный 3 17 5 2 2 3" xfId="40376"/>
    <cellStyle name="Обычный 3 17 5 2 2 3 2" xfId="40377"/>
    <cellStyle name="Обычный 3 17 5 2 2 3 2 2" xfId="40378"/>
    <cellStyle name="Обычный 3 17 5 2 2 3 3" xfId="40379"/>
    <cellStyle name="Обычный 3 17 5 2 2 4" xfId="40380"/>
    <cellStyle name="Обычный 3 17 5 2 2 4 2" xfId="40381"/>
    <cellStyle name="Обычный 3 17 5 2 2 5" xfId="40382"/>
    <cellStyle name="Обычный 3 17 5 2 3" xfId="40383"/>
    <cellStyle name="Обычный 3 17 5 2 3 2" xfId="40384"/>
    <cellStyle name="Обычный 3 17 5 2 3 2 2" xfId="40385"/>
    <cellStyle name="Обычный 3 17 5 2 3 2 2 2" xfId="40386"/>
    <cellStyle name="Обычный 3 17 5 2 3 2 2 2 2" xfId="40387"/>
    <cellStyle name="Обычный 3 17 5 2 3 2 2 3" xfId="40388"/>
    <cellStyle name="Обычный 3 17 5 2 3 2 3" xfId="40389"/>
    <cellStyle name="Обычный 3 17 5 2 3 2 3 2" xfId="40390"/>
    <cellStyle name="Обычный 3 17 5 2 3 2 4" xfId="40391"/>
    <cellStyle name="Обычный 3 17 5 2 3 3" xfId="40392"/>
    <cellStyle name="Обычный 3 17 5 2 3 3 2" xfId="40393"/>
    <cellStyle name="Обычный 3 17 5 2 3 3 2 2" xfId="40394"/>
    <cellStyle name="Обычный 3 17 5 2 3 3 3" xfId="40395"/>
    <cellStyle name="Обычный 3 17 5 2 3 4" xfId="40396"/>
    <cellStyle name="Обычный 3 17 5 2 3 4 2" xfId="40397"/>
    <cellStyle name="Обычный 3 17 5 2 3 5" xfId="40398"/>
    <cellStyle name="Обычный 3 17 5 2 4" xfId="40399"/>
    <cellStyle name="Обычный 3 17 5 2 4 2" xfId="40400"/>
    <cellStyle name="Обычный 3 17 5 2 4 2 2" xfId="40401"/>
    <cellStyle name="Обычный 3 17 5 2 4 2 2 2" xfId="40402"/>
    <cellStyle name="Обычный 3 17 5 2 4 2 3" xfId="40403"/>
    <cellStyle name="Обычный 3 17 5 2 4 3" xfId="40404"/>
    <cellStyle name="Обычный 3 17 5 2 4 3 2" xfId="40405"/>
    <cellStyle name="Обычный 3 17 5 2 4 4" xfId="40406"/>
    <cellStyle name="Обычный 3 17 5 2 5" xfId="40407"/>
    <cellStyle name="Обычный 3 17 5 2 5 2" xfId="40408"/>
    <cellStyle name="Обычный 3 17 5 2 5 2 2" xfId="40409"/>
    <cellStyle name="Обычный 3 17 5 2 5 3" xfId="40410"/>
    <cellStyle name="Обычный 3 17 5 2 6" xfId="40411"/>
    <cellStyle name="Обычный 3 17 5 2 6 2" xfId="40412"/>
    <cellStyle name="Обычный 3 17 5 2 7" xfId="40413"/>
    <cellStyle name="Обычный 3 17 5 3" xfId="40414"/>
    <cellStyle name="Обычный 3 17 5 3 2" xfId="40415"/>
    <cellStyle name="Обычный 3 17 5 3 2 2" xfId="40416"/>
    <cellStyle name="Обычный 3 17 5 3 2 2 2" xfId="40417"/>
    <cellStyle name="Обычный 3 17 5 3 2 2 2 2" xfId="40418"/>
    <cellStyle name="Обычный 3 17 5 3 2 2 3" xfId="40419"/>
    <cellStyle name="Обычный 3 17 5 3 2 3" xfId="40420"/>
    <cellStyle name="Обычный 3 17 5 3 2 3 2" xfId="40421"/>
    <cellStyle name="Обычный 3 17 5 3 2 4" xfId="40422"/>
    <cellStyle name="Обычный 3 17 5 3 3" xfId="40423"/>
    <cellStyle name="Обычный 3 17 5 3 3 2" xfId="40424"/>
    <cellStyle name="Обычный 3 17 5 3 3 2 2" xfId="40425"/>
    <cellStyle name="Обычный 3 17 5 3 3 3" xfId="40426"/>
    <cellStyle name="Обычный 3 17 5 3 4" xfId="40427"/>
    <cellStyle name="Обычный 3 17 5 3 4 2" xfId="40428"/>
    <cellStyle name="Обычный 3 17 5 3 5" xfId="40429"/>
    <cellStyle name="Обычный 3 17 5 4" xfId="40430"/>
    <cellStyle name="Обычный 3 17 5 4 2" xfId="40431"/>
    <cellStyle name="Обычный 3 17 5 4 2 2" xfId="40432"/>
    <cellStyle name="Обычный 3 17 5 4 2 2 2" xfId="40433"/>
    <cellStyle name="Обычный 3 17 5 4 2 2 2 2" xfId="40434"/>
    <cellStyle name="Обычный 3 17 5 4 2 2 3" xfId="40435"/>
    <cellStyle name="Обычный 3 17 5 4 2 3" xfId="40436"/>
    <cellStyle name="Обычный 3 17 5 4 2 3 2" xfId="40437"/>
    <cellStyle name="Обычный 3 17 5 4 2 4" xfId="40438"/>
    <cellStyle name="Обычный 3 17 5 4 3" xfId="40439"/>
    <cellStyle name="Обычный 3 17 5 4 3 2" xfId="40440"/>
    <cellStyle name="Обычный 3 17 5 4 3 2 2" xfId="40441"/>
    <cellStyle name="Обычный 3 17 5 4 3 3" xfId="40442"/>
    <cellStyle name="Обычный 3 17 5 4 4" xfId="40443"/>
    <cellStyle name="Обычный 3 17 5 4 4 2" xfId="40444"/>
    <cellStyle name="Обычный 3 17 5 4 5" xfId="40445"/>
    <cellStyle name="Обычный 3 17 5 5" xfId="40446"/>
    <cellStyle name="Обычный 3 17 5 5 2" xfId="40447"/>
    <cellStyle name="Обычный 3 17 5 5 2 2" xfId="40448"/>
    <cellStyle name="Обычный 3 17 5 5 2 2 2" xfId="40449"/>
    <cellStyle name="Обычный 3 17 5 5 2 3" xfId="40450"/>
    <cellStyle name="Обычный 3 17 5 5 3" xfId="40451"/>
    <cellStyle name="Обычный 3 17 5 5 3 2" xfId="40452"/>
    <cellStyle name="Обычный 3 17 5 5 4" xfId="40453"/>
    <cellStyle name="Обычный 3 17 5 6" xfId="40454"/>
    <cellStyle name="Обычный 3 17 5 6 2" xfId="40455"/>
    <cellStyle name="Обычный 3 17 5 6 2 2" xfId="40456"/>
    <cellStyle name="Обычный 3 17 5 6 3" xfId="40457"/>
    <cellStyle name="Обычный 3 17 5 7" xfId="40458"/>
    <cellStyle name="Обычный 3 17 5 7 2" xfId="40459"/>
    <cellStyle name="Обычный 3 17 5 8" xfId="40460"/>
    <cellStyle name="Обычный 3 17 50" xfId="40461"/>
    <cellStyle name="Обычный 3 17 50 2" xfId="40462"/>
    <cellStyle name="Обычный 3 17 50 2 2" xfId="40463"/>
    <cellStyle name="Обычный 3 17 50 2 2 2" xfId="40464"/>
    <cellStyle name="Обычный 3 17 50 2 2 2 2" xfId="40465"/>
    <cellStyle name="Обычный 3 17 50 2 2 3" xfId="40466"/>
    <cellStyle name="Обычный 3 17 50 2 3" xfId="40467"/>
    <cellStyle name="Обычный 3 17 50 2 3 2" xfId="40468"/>
    <cellStyle name="Обычный 3 17 50 2 4" xfId="40469"/>
    <cellStyle name="Обычный 3 17 50 3" xfId="40470"/>
    <cellStyle name="Обычный 3 17 50 3 2" xfId="40471"/>
    <cellStyle name="Обычный 3 17 50 3 2 2" xfId="40472"/>
    <cellStyle name="Обычный 3 17 50 3 3" xfId="40473"/>
    <cellStyle name="Обычный 3 17 50 4" xfId="40474"/>
    <cellStyle name="Обычный 3 17 50 4 2" xfId="40475"/>
    <cellStyle name="Обычный 3 17 50 5" xfId="40476"/>
    <cellStyle name="Обычный 3 17 51" xfId="40477"/>
    <cellStyle name="Обычный 3 17 51 2" xfId="40478"/>
    <cellStyle name="Обычный 3 17 51 2 2" xfId="40479"/>
    <cellStyle name="Обычный 3 17 51 2 2 2" xfId="40480"/>
    <cellStyle name="Обычный 3 17 51 2 3" xfId="40481"/>
    <cellStyle name="Обычный 3 17 51 3" xfId="40482"/>
    <cellStyle name="Обычный 3 17 51 3 2" xfId="40483"/>
    <cellStyle name="Обычный 3 17 51 4" xfId="40484"/>
    <cellStyle name="Обычный 3 17 52" xfId="40485"/>
    <cellStyle name="Обычный 3 17 52 2" xfId="40486"/>
    <cellStyle name="Обычный 3 17 52 2 2" xfId="40487"/>
    <cellStyle name="Обычный 3 17 52 3" xfId="40488"/>
    <cellStyle name="Обычный 3 17 53" xfId="40489"/>
    <cellStyle name="Обычный 3 17 53 2" xfId="40490"/>
    <cellStyle name="Обычный 3 17 54" xfId="40491"/>
    <cellStyle name="Обычный 3 17 6" xfId="40492"/>
    <cellStyle name="Обычный 3 17 6 2" xfId="40493"/>
    <cellStyle name="Обычный 3 17 6 2 2" xfId="40494"/>
    <cellStyle name="Обычный 3 17 6 2 2 2" xfId="40495"/>
    <cellStyle name="Обычный 3 17 6 2 2 2 2" xfId="40496"/>
    <cellStyle name="Обычный 3 17 6 2 2 2 2 2" xfId="40497"/>
    <cellStyle name="Обычный 3 17 6 2 2 2 2 2 2" xfId="40498"/>
    <cellStyle name="Обычный 3 17 6 2 2 2 2 3" xfId="40499"/>
    <cellStyle name="Обычный 3 17 6 2 2 2 3" xfId="40500"/>
    <cellStyle name="Обычный 3 17 6 2 2 2 3 2" xfId="40501"/>
    <cellStyle name="Обычный 3 17 6 2 2 2 4" xfId="40502"/>
    <cellStyle name="Обычный 3 17 6 2 2 3" xfId="40503"/>
    <cellStyle name="Обычный 3 17 6 2 2 3 2" xfId="40504"/>
    <cellStyle name="Обычный 3 17 6 2 2 3 2 2" xfId="40505"/>
    <cellStyle name="Обычный 3 17 6 2 2 3 3" xfId="40506"/>
    <cellStyle name="Обычный 3 17 6 2 2 4" xfId="40507"/>
    <cellStyle name="Обычный 3 17 6 2 2 4 2" xfId="40508"/>
    <cellStyle name="Обычный 3 17 6 2 2 5" xfId="40509"/>
    <cellStyle name="Обычный 3 17 6 2 3" xfId="40510"/>
    <cellStyle name="Обычный 3 17 6 2 3 2" xfId="40511"/>
    <cellStyle name="Обычный 3 17 6 2 3 2 2" xfId="40512"/>
    <cellStyle name="Обычный 3 17 6 2 3 2 2 2" xfId="40513"/>
    <cellStyle name="Обычный 3 17 6 2 3 2 2 2 2" xfId="40514"/>
    <cellStyle name="Обычный 3 17 6 2 3 2 2 3" xfId="40515"/>
    <cellStyle name="Обычный 3 17 6 2 3 2 3" xfId="40516"/>
    <cellStyle name="Обычный 3 17 6 2 3 2 3 2" xfId="40517"/>
    <cellStyle name="Обычный 3 17 6 2 3 2 4" xfId="40518"/>
    <cellStyle name="Обычный 3 17 6 2 3 3" xfId="40519"/>
    <cellStyle name="Обычный 3 17 6 2 3 3 2" xfId="40520"/>
    <cellStyle name="Обычный 3 17 6 2 3 3 2 2" xfId="40521"/>
    <cellStyle name="Обычный 3 17 6 2 3 3 3" xfId="40522"/>
    <cellStyle name="Обычный 3 17 6 2 3 4" xfId="40523"/>
    <cellStyle name="Обычный 3 17 6 2 3 4 2" xfId="40524"/>
    <cellStyle name="Обычный 3 17 6 2 3 5" xfId="40525"/>
    <cellStyle name="Обычный 3 17 6 2 4" xfId="40526"/>
    <cellStyle name="Обычный 3 17 6 2 4 2" xfId="40527"/>
    <cellStyle name="Обычный 3 17 6 2 4 2 2" xfId="40528"/>
    <cellStyle name="Обычный 3 17 6 2 4 2 2 2" xfId="40529"/>
    <cellStyle name="Обычный 3 17 6 2 4 2 3" xfId="40530"/>
    <cellStyle name="Обычный 3 17 6 2 4 3" xfId="40531"/>
    <cellStyle name="Обычный 3 17 6 2 4 3 2" xfId="40532"/>
    <cellStyle name="Обычный 3 17 6 2 4 4" xfId="40533"/>
    <cellStyle name="Обычный 3 17 6 2 5" xfId="40534"/>
    <cellStyle name="Обычный 3 17 6 2 5 2" xfId="40535"/>
    <cellStyle name="Обычный 3 17 6 2 5 2 2" xfId="40536"/>
    <cellStyle name="Обычный 3 17 6 2 5 3" xfId="40537"/>
    <cellStyle name="Обычный 3 17 6 2 6" xfId="40538"/>
    <cellStyle name="Обычный 3 17 6 2 6 2" xfId="40539"/>
    <cellStyle name="Обычный 3 17 6 2 7" xfId="40540"/>
    <cellStyle name="Обычный 3 17 6 3" xfId="40541"/>
    <cellStyle name="Обычный 3 17 6 3 2" xfId="40542"/>
    <cellStyle name="Обычный 3 17 6 3 2 2" xfId="40543"/>
    <cellStyle name="Обычный 3 17 6 3 2 2 2" xfId="40544"/>
    <cellStyle name="Обычный 3 17 6 3 2 2 2 2" xfId="40545"/>
    <cellStyle name="Обычный 3 17 6 3 2 2 3" xfId="40546"/>
    <cellStyle name="Обычный 3 17 6 3 2 3" xfId="40547"/>
    <cellStyle name="Обычный 3 17 6 3 2 3 2" xfId="40548"/>
    <cellStyle name="Обычный 3 17 6 3 2 4" xfId="40549"/>
    <cellStyle name="Обычный 3 17 6 3 3" xfId="40550"/>
    <cellStyle name="Обычный 3 17 6 3 3 2" xfId="40551"/>
    <cellStyle name="Обычный 3 17 6 3 3 2 2" xfId="40552"/>
    <cellStyle name="Обычный 3 17 6 3 3 3" xfId="40553"/>
    <cellStyle name="Обычный 3 17 6 3 4" xfId="40554"/>
    <cellStyle name="Обычный 3 17 6 3 4 2" xfId="40555"/>
    <cellStyle name="Обычный 3 17 6 3 5" xfId="40556"/>
    <cellStyle name="Обычный 3 17 6 4" xfId="40557"/>
    <cellStyle name="Обычный 3 17 6 4 2" xfId="40558"/>
    <cellStyle name="Обычный 3 17 6 4 2 2" xfId="40559"/>
    <cellStyle name="Обычный 3 17 6 4 2 2 2" xfId="40560"/>
    <cellStyle name="Обычный 3 17 6 4 2 2 2 2" xfId="40561"/>
    <cellStyle name="Обычный 3 17 6 4 2 2 3" xfId="40562"/>
    <cellStyle name="Обычный 3 17 6 4 2 3" xfId="40563"/>
    <cellStyle name="Обычный 3 17 6 4 2 3 2" xfId="40564"/>
    <cellStyle name="Обычный 3 17 6 4 2 4" xfId="40565"/>
    <cellStyle name="Обычный 3 17 6 4 3" xfId="40566"/>
    <cellStyle name="Обычный 3 17 6 4 3 2" xfId="40567"/>
    <cellStyle name="Обычный 3 17 6 4 3 2 2" xfId="40568"/>
    <cellStyle name="Обычный 3 17 6 4 3 3" xfId="40569"/>
    <cellStyle name="Обычный 3 17 6 4 4" xfId="40570"/>
    <cellStyle name="Обычный 3 17 6 4 4 2" xfId="40571"/>
    <cellStyle name="Обычный 3 17 6 4 5" xfId="40572"/>
    <cellStyle name="Обычный 3 17 6 5" xfId="40573"/>
    <cellStyle name="Обычный 3 17 6 5 2" xfId="40574"/>
    <cellStyle name="Обычный 3 17 6 5 2 2" xfId="40575"/>
    <cellStyle name="Обычный 3 17 6 5 2 2 2" xfId="40576"/>
    <cellStyle name="Обычный 3 17 6 5 2 3" xfId="40577"/>
    <cellStyle name="Обычный 3 17 6 5 3" xfId="40578"/>
    <cellStyle name="Обычный 3 17 6 5 3 2" xfId="40579"/>
    <cellStyle name="Обычный 3 17 6 5 4" xfId="40580"/>
    <cellStyle name="Обычный 3 17 6 6" xfId="40581"/>
    <cellStyle name="Обычный 3 17 6 6 2" xfId="40582"/>
    <cellStyle name="Обычный 3 17 6 6 2 2" xfId="40583"/>
    <cellStyle name="Обычный 3 17 6 6 3" xfId="40584"/>
    <cellStyle name="Обычный 3 17 6 7" xfId="40585"/>
    <cellStyle name="Обычный 3 17 6 7 2" xfId="40586"/>
    <cellStyle name="Обычный 3 17 6 8" xfId="40587"/>
    <cellStyle name="Обычный 3 17 7" xfId="40588"/>
    <cellStyle name="Обычный 3 17 7 2" xfId="40589"/>
    <cellStyle name="Обычный 3 17 7 2 2" xfId="40590"/>
    <cellStyle name="Обычный 3 17 7 2 2 2" xfId="40591"/>
    <cellStyle name="Обычный 3 17 7 2 2 2 2" xfId="40592"/>
    <cellStyle name="Обычный 3 17 7 2 2 2 2 2" xfId="40593"/>
    <cellStyle name="Обычный 3 17 7 2 2 2 2 2 2" xfId="40594"/>
    <cellStyle name="Обычный 3 17 7 2 2 2 2 3" xfId="40595"/>
    <cellStyle name="Обычный 3 17 7 2 2 2 3" xfId="40596"/>
    <cellStyle name="Обычный 3 17 7 2 2 2 3 2" xfId="40597"/>
    <cellStyle name="Обычный 3 17 7 2 2 2 4" xfId="40598"/>
    <cellStyle name="Обычный 3 17 7 2 2 3" xfId="40599"/>
    <cellStyle name="Обычный 3 17 7 2 2 3 2" xfId="40600"/>
    <cellStyle name="Обычный 3 17 7 2 2 3 2 2" xfId="40601"/>
    <cellStyle name="Обычный 3 17 7 2 2 3 3" xfId="40602"/>
    <cellStyle name="Обычный 3 17 7 2 2 4" xfId="40603"/>
    <cellStyle name="Обычный 3 17 7 2 2 4 2" xfId="40604"/>
    <cellStyle name="Обычный 3 17 7 2 2 5" xfId="40605"/>
    <cellStyle name="Обычный 3 17 7 2 3" xfId="40606"/>
    <cellStyle name="Обычный 3 17 7 2 3 2" xfId="40607"/>
    <cellStyle name="Обычный 3 17 7 2 3 2 2" xfId="40608"/>
    <cellStyle name="Обычный 3 17 7 2 3 2 2 2" xfId="40609"/>
    <cellStyle name="Обычный 3 17 7 2 3 2 2 2 2" xfId="40610"/>
    <cellStyle name="Обычный 3 17 7 2 3 2 2 3" xfId="40611"/>
    <cellStyle name="Обычный 3 17 7 2 3 2 3" xfId="40612"/>
    <cellStyle name="Обычный 3 17 7 2 3 2 3 2" xfId="40613"/>
    <cellStyle name="Обычный 3 17 7 2 3 2 4" xfId="40614"/>
    <cellStyle name="Обычный 3 17 7 2 3 3" xfId="40615"/>
    <cellStyle name="Обычный 3 17 7 2 3 3 2" xfId="40616"/>
    <cellStyle name="Обычный 3 17 7 2 3 3 2 2" xfId="40617"/>
    <cellStyle name="Обычный 3 17 7 2 3 3 3" xfId="40618"/>
    <cellStyle name="Обычный 3 17 7 2 3 4" xfId="40619"/>
    <cellStyle name="Обычный 3 17 7 2 3 4 2" xfId="40620"/>
    <cellStyle name="Обычный 3 17 7 2 3 5" xfId="40621"/>
    <cellStyle name="Обычный 3 17 7 2 4" xfId="40622"/>
    <cellStyle name="Обычный 3 17 7 2 4 2" xfId="40623"/>
    <cellStyle name="Обычный 3 17 7 2 4 2 2" xfId="40624"/>
    <cellStyle name="Обычный 3 17 7 2 4 2 2 2" xfId="40625"/>
    <cellStyle name="Обычный 3 17 7 2 4 2 3" xfId="40626"/>
    <cellStyle name="Обычный 3 17 7 2 4 3" xfId="40627"/>
    <cellStyle name="Обычный 3 17 7 2 4 3 2" xfId="40628"/>
    <cellStyle name="Обычный 3 17 7 2 4 4" xfId="40629"/>
    <cellStyle name="Обычный 3 17 7 2 5" xfId="40630"/>
    <cellStyle name="Обычный 3 17 7 2 5 2" xfId="40631"/>
    <cellStyle name="Обычный 3 17 7 2 5 2 2" xfId="40632"/>
    <cellStyle name="Обычный 3 17 7 2 5 3" xfId="40633"/>
    <cellStyle name="Обычный 3 17 7 2 6" xfId="40634"/>
    <cellStyle name="Обычный 3 17 7 2 6 2" xfId="40635"/>
    <cellStyle name="Обычный 3 17 7 2 7" xfId="40636"/>
    <cellStyle name="Обычный 3 17 7 3" xfId="40637"/>
    <cellStyle name="Обычный 3 17 7 3 2" xfId="40638"/>
    <cellStyle name="Обычный 3 17 7 3 2 2" xfId="40639"/>
    <cellStyle name="Обычный 3 17 7 3 2 2 2" xfId="40640"/>
    <cellStyle name="Обычный 3 17 7 3 2 2 2 2" xfId="40641"/>
    <cellStyle name="Обычный 3 17 7 3 2 2 3" xfId="40642"/>
    <cellStyle name="Обычный 3 17 7 3 2 3" xfId="40643"/>
    <cellStyle name="Обычный 3 17 7 3 2 3 2" xfId="40644"/>
    <cellStyle name="Обычный 3 17 7 3 2 4" xfId="40645"/>
    <cellStyle name="Обычный 3 17 7 3 3" xfId="40646"/>
    <cellStyle name="Обычный 3 17 7 3 3 2" xfId="40647"/>
    <cellStyle name="Обычный 3 17 7 3 3 2 2" xfId="40648"/>
    <cellStyle name="Обычный 3 17 7 3 3 3" xfId="40649"/>
    <cellStyle name="Обычный 3 17 7 3 4" xfId="40650"/>
    <cellStyle name="Обычный 3 17 7 3 4 2" xfId="40651"/>
    <cellStyle name="Обычный 3 17 7 3 5" xfId="40652"/>
    <cellStyle name="Обычный 3 17 7 4" xfId="40653"/>
    <cellStyle name="Обычный 3 17 7 4 2" xfId="40654"/>
    <cellStyle name="Обычный 3 17 7 4 2 2" xfId="40655"/>
    <cellStyle name="Обычный 3 17 7 4 2 2 2" xfId="40656"/>
    <cellStyle name="Обычный 3 17 7 4 2 2 2 2" xfId="40657"/>
    <cellStyle name="Обычный 3 17 7 4 2 2 3" xfId="40658"/>
    <cellStyle name="Обычный 3 17 7 4 2 3" xfId="40659"/>
    <cellStyle name="Обычный 3 17 7 4 2 3 2" xfId="40660"/>
    <cellStyle name="Обычный 3 17 7 4 2 4" xfId="40661"/>
    <cellStyle name="Обычный 3 17 7 4 3" xfId="40662"/>
    <cellStyle name="Обычный 3 17 7 4 3 2" xfId="40663"/>
    <cellStyle name="Обычный 3 17 7 4 3 2 2" xfId="40664"/>
    <cellStyle name="Обычный 3 17 7 4 3 3" xfId="40665"/>
    <cellStyle name="Обычный 3 17 7 4 4" xfId="40666"/>
    <cellStyle name="Обычный 3 17 7 4 4 2" xfId="40667"/>
    <cellStyle name="Обычный 3 17 7 4 5" xfId="40668"/>
    <cellStyle name="Обычный 3 17 7 5" xfId="40669"/>
    <cellStyle name="Обычный 3 17 7 5 2" xfId="40670"/>
    <cellStyle name="Обычный 3 17 7 5 2 2" xfId="40671"/>
    <cellStyle name="Обычный 3 17 7 5 2 2 2" xfId="40672"/>
    <cellStyle name="Обычный 3 17 7 5 2 3" xfId="40673"/>
    <cellStyle name="Обычный 3 17 7 5 3" xfId="40674"/>
    <cellStyle name="Обычный 3 17 7 5 3 2" xfId="40675"/>
    <cellStyle name="Обычный 3 17 7 5 4" xfId="40676"/>
    <cellStyle name="Обычный 3 17 7 6" xfId="40677"/>
    <cellStyle name="Обычный 3 17 7 6 2" xfId="40678"/>
    <cellStyle name="Обычный 3 17 7 6 2 2" xfId="40679"/>
    <cellStyle name="Обычный 3 17 7 6 3" xfId="40680"/>
    <cellStyle name="Обычный 3 17 7 7" xfId="40681"/>
    <cellStyle name="Обычный 3 17 7 7 2" xfId="40682"/>
    <cellStyle name="Обычный 3 17 7 8" xfId="40683"/>
    <cellStyle name="Обычный 3 17 8" xfId="40684"/>
    <cellStyle name="Обычный 3 17 8 2" xfId="40685"/>
    <cellStyle name="Обычный 3 17 8 2 2" xfId="40686"/>
    <cellStyle name="Обычный 3 17 8 2 2 2" xfId="40687"/>
    <cellStyle name="Обычный 3 17 8 2 2 2 2" xfId="40688"/>
    <cellStyle name="Обычный 3 17 8 2 2 2 2 2" xfId="40689"/>
    <cellStyle name="Обычный 3 17 8 2 2 2 2 2 2" xfId="40690"/>
    <cellStyle name="Обычный 3 17 8 2 2 2 2 3" xfId="40691"/>
    <cellStyle name="Обычный 3 17 8 2 2 2 3" xfId="40692"/>
    <cellStyle name="Обычный 3 17 8 2 2 2 3 2" xfId="40693"/>
    <cellStyle name="Обычный 3 17 8 2 2 2 4" xfId="40694"/>
    <cellStyle name="Обычный 3 17 8 2 2 3" xfId="40695"/>
    <cellStyle name="Обычный 3 17 8 2 2 3 2" xfId="40696"/>
    <cellStyle name="Обычный 3 17 8 2 2 3 2 2" xfId="40697"/>
    <cellStyle name="Обычный 3 17 8 2 2 3 3" xfId="40698"/>
    <cellStyle name="Обычный 3 17 8 2 2 4" xfId="40699"/>
    <cellStyle name="Обычный 3 17 8 2 2 4 2" xfId="40700"/>
    <cellStyle name="Обычный 3 17 8 2 2 5" xfId="40701"/>
    <cellStyle name="Обычный 3 17 8 2 3" xfId="40702"/>
    <cellStyle name="Обычный 3 17 8 2 3 2" xfId="40703"/>
    <cellStyle name="Обычный 3 17 8 2 3 2 2" xfId="40704"/>
    <cellStyle name="Обычный 3 17 8 2 3 2 2 2" xfId="40705"/>
    <cellStyle name="Обычный 3 17 8 2 3 2 2 2 2" xfId="40706"/>
    <cellStyle name="Обычный 3 17 8 2 3 2 2 3" xfId="40707"/>
    <cellStyle name="Обычный 3 17 8 2 3 2 3" xfId="40708"/>
    <cellStyle name="Обычный 3 17 8 2 3 2 3 2" xfId="40709"/>
    <cellStyle name="Обычный 3 17 8 2 3 2 4" xfId="40710"/>
    <cellStyle name="Обычный 3 17 8 2 3 3" xfId="40711"/>
    <cellStyle name="Обычный 3 17 8 2 3 3 2" xfId="40712"/>
    <cellStyle name="Обычный 3 17 8 2 3 3 2 2" xfId="40713"/>
    <cellStyle name="Обычный 3 17 8 2 3 3 3" xfId="40714"/>
    <cellStyle name="Обычный 3 17 8 2 3 4" xfId="40715"/>
    <cellStyle name="Обычный 3 17 8 2 3 4 2" xfId="40716"/>
    <cellStyle name="Обычный 3 17 8 2 3 5" xfId="40717"/>
    <cellStyle name="Обычный 3 17 8 2 4" xfId="40718"/>
    <cellStyle name="Обычный 3 17 8 2 4 2" xfId="40719"/>
    <cellStyle name="Обычный 3 17 8 2 4 2 2" xfId="40720"/>
    <cellStyle name="Обычный 3 17 8 2 4 2 2 2" xfId="40721"/>
    <cellStyle name="Обычный 3 17 8 2 4 2 3" xfId="40722"/>
    <cellStyle name="Обычный 3 17 8 2 4 3" xfId="40723"/>
    <cellStyle name="Обычный 3 17 8 2 4 3 2" xfId="40724"/>
    <cellStyle name="Обычный 3 17 8 2 4 4" xfId="40725"/>
    <cellStyle name="Обычный 3 17 8 2 5" xfId="40726"/>
    <cellStyle name="Обычный 3 17 8 2 5 2" xfId="40727"/>
    <cellStyle name="Обычный 3 17 8 2 5 2 2" xfId="40728"/>
    <cellStyle name="Обычный 3 17 8 2 5 3" xfId="40729"/>
    <cellStyle name="Обычный 3 17 8 2 6" xfId="40730"/>
    <cellStyle name="Обычный 3 17 8 2 6 2" xfId="40731"/>
    <cellStyle name="Обычный 3 17 8 2 7" xfId="40732"/>
    <cellStyle name="Обычный 3 17 8 3" xfId="40733"/>
    <cellStyle name="Обычный 3 17 8 3 2" xfId="40734"/>
    <cellStyle name="Обычный 3 17 8 3 2 2" xfId="40735"/>
    <cellStyle name="Обычный 3 17 8 3 2 2 2" xfId="40736"/>
    <cellStyle name="Обычный 3 17 8 3 2 2 2 2" xfId="40737"/>
    <cellStyle name="Обычный 3 17 8 3 2 2 3" xfId="40738"/>
    <cellStyle name="Обычный 3 17 8 3 2 3" xfId="40739"/>
    <cellStyle name="Обычный 3 17 8 3 2 3 2" xfId="40740"/>
    <cellStyle name="Обычный 3 17 8 3 2 4" xfId="40741"/>
    <cellStyle name="Обычный 3 17 8 3 3" xfId="40742"/>
    <cellStyle name="Обычный 3 17 8 3 3 2" xfId="40743"/>
    <cellStyle name="Обычный 3 17 8 3 3 2 2" xfId="40744"/>
    <cellStyle name="Обычный 3 17 8 3 3 3" xfId="40745"/>
    <cellStyle name="Обычный 3 17 8 3 4" xfId="40746"/>
    <cellStyle name="Обычный 3 17 8 3 4 2" xfId="40747"/>
    <cellStyle name="Обычный 3 17 8 3 5" xfId="40748"/>
    <cellStyle name="Обычный 3 17 8 4" xfId="40749"/>
    <cellStyle name="Обычный 3 17 8 4 2" xfId="40750"/>
    <cellStyle name="Обычный 3 17 8 4 2 2" xfId="40751"/>
    <cellStyle name="Обычный 3 17 8 4 2 2 2" xfId="40752"/>
    <cellStyle name="Обычный 3 17 8 4 2 2 2 2" xfId="40753"/>
    <cellStyle name="Обычный 3 17 8 4 2 2 3" xfId="40754"/>
    <cellStyle name="Обычный 3 17 8 4 2 3" xfId="40755"/>
    <cellStyle name="Обычный 3 17 8 4 2 3 2" xfId="40756"/>
    <cellStyle name="Обычный 3 17 8 4 2 4" xfId="40757"/>
    <cellStyle name="Обычный 3 17 8 4 3" xfId="40758"/>
    <cellStyle name="Обычный 3 17 8 4 3 2" xfId="40759"/>
    <cellStyle name="Обычный 3 17 8 4 3 2 2" xfId="40760"/>
    <cellStyle name="Обычный 3 17 8 4 3 3" xfId="40761"/>
    <cellStyle name="Обычный 3 17 8 4 4" xfId="40762"/>
    <cellStyle name="Обычный 3 17 8 4 4 2" xfId="40763"/>
    <cellStyle name="Обычный 3 17 8 4 5" xfId="40764"/>
    <cellStyle name="Обычный 3 17 8 5" xfId="40765"/>
    <cellStyle name="Обычный 3 17 8 5 2" xfId="40766"/>
    <cellStyle name="Обычный 3 17 8 5 2 2" xfId="40767"/>
    <cellStyle name="Обычный 3 17 8 5 2 2 2" xfId="40768"/>
    <cellStyle name="Обычный 3 17 8 5 2 3" xfId="40769"/>
    <cellStyle name="Обычный 3 17 8 5 3" xfId="40770"/>
    <cellStyle name="Обычный 3 17 8 5 3 2" xfId="40771"/>
    <cellStyle name="Обычный 3 17 8 5 4" xfId="40772"/>
    <cellStyle name="Обычный 3 17 8 6" xfId="40773"/>
    <cellStyle name="Обычный 3 17 8 6 2" xfId="40774"/>
    <cellStyle name="Обычный 3 17 8 6 2 2" xfId="40775"/>
    <cellStyle name="Обычный 3 17 8 6 3" xfId="40776"/>
    <cellStyle name="Обычный 3 17 8 7" xfId="40777"/>
    <cellStyle name="Обычный 3 17 8 7 2" xfId="40778"/>
    <cellStyle name="Обычный 3 17 8 8" xfId="40779"/>
    <cellStyle name="Обычный 3 17 9" xfId="40780"/>
    <cellStyle name="Обычный 3 17 9 2" xfId="40781"/>
    <cellStyle name="Обычный 3 17 9 2 2" xfId="40782"/>
    <cellStyle name="Обычный 3 17 9 2 2 2" xfId="40783"/>
    <cellStyle name="Обычный 3 17 9 2 2 2 2" xfId="40784"/>
    <cellStyle name="Обычный 3 17 9 2 2 2 2 2" xfId="40785"/>
    <cellStyle name="Обычный 3 17 9 2 2 2 2 2 2" xfId="40786"/>
    <cellStyle name="Обычный 3 17 9 2 2 2 2 3" xfId="40787"/>
    <cellStyle name="Обычный 3 17 9 2 2 2 3" xfId="40788"/>
    <cellStyle name="Обычный 3 17 9 2 2 2 3 2" xfId="40789"/>
    <cellStyle name="Обычный 3 17 9 2 2 2 4" xfId="40790"/>
    <cellStyle name="Обычный 3 17 9 2 2 3" xfId="40791"/>
    <cellStyle name="Обычный 3 17 9 2 2 3 2" xfId="40792"/>
    <cellStyle name="Обычный 3 17 9 2 2 3 2 2" xfId="40793"/>
    <cellStyle name="Обычный 3 17 9 2 2 3 3" xfId="40794"/>
    <cellStyle name="Обычный 3 17 9 2 2 4" xfId="40795"/>
    <cellStyle name="Обычный 3 17 9 2 2 4 2" xfId="40796"/>
    <cellStyle name="Обычный 3 17 9 2 2 5" xfId="40797"/>
    <cellStyle name="Обычный 3 17 9 2 3" xfId="40798"/>
    <cellStyle name="Обычный 3 17 9 2 3 2" xfId="40799"/>
    <cellStyle name="Обычный 3 17 9 2 3 2 2" xfId="40800"/>
    <cellStyle name="Обычный 3 17 9 2 3 2 2 2" xfId="40801"/>
    <cellStyle name="Обычный 3 17 9 2 3 2 2 2 2" xfId="40802"/>
    <cellStyle name="Обычный 3 17 9 2 3 2 2 3" xfId="40803"/>
    <cellStyle name="Обычный 3 17 9 2 3 2 3" xfId="40804"/>
    <cellStyle name="Обычный 3 17 9 2 3 2 3 2" xfId="40805"/>
    <cellStyle name="Обычный 3 17 9 2 3 2 4" xfId="40806"/>
    <cellStyle name="Обычный 3 17 9 2 3 3" xfId="40807"/>
    <cellStyle name="Обычный 3 17 9 2 3 3 2" xfId="40808"/>
    <cellStyle name="Обычный 3 17 9 2 3 3 2 2" xfId="40809"/>
    <cellStyle name="Обычный 3 17 9 2 3 3 3" xfId="40810"/>
    <cellStyle name="Обычный 3 17 9 2 3 4" xfId="40811"/>
    <cellStyle name="Обычный 3 17 9 2 3 4 2" xfId="40812"/>
    <cellStyle name="Обычный 3 17 9 2 3 5" xfId="40813"/>
    <cellStyle name="Обычный 3 17 9 2 4" xfId="40814"/>
    <cellStyle name="Обычный 3 17 9 2 4 2" xfId="40815"/>
    <cellStyle name="Обычный 3 17 9 2 4 2 2" xfId="40816"/>
    <cellStyle name="Обычный 3 17 9 2 4 2 2 2" xfId="40817"/>
    <cellStyle name="Обычный 3 17 9 2 4 2 3" xfId="40818"/>
    <cellStyle name="Обычный 3 17 9 2 4 3" xfId="40819"/>
    <cellStyle name="Обычный 3 17 9 2 4 3 2" xfId="40820"/>
    <cellStyle name="Обычный 3 17 9 2 4 4" xfId="40821"/>
    <cellStyle name="Обычный 3 17 9 2 5" xfId="40822"/>
    <cellStyle name="Обычный 3 17 9 2 5 2" xfId="40823"/>
    <cellStyle name="Обычный 3 17 9 2 5 2 2" xfId="40824"/>
    <cellStyle name="Обычный 3 17 9 2 5 3" xfId="40825"/>
    <cellStyle name="Обычный 3 17 9 2 6" xfId="40826"/>
    <cellStyle name="Обычный 3 17 9 2 6 2" xfId="40827"/>
    <cellStyle name="Обычный 3 17 9 2 7" xfId="40828"/>
    <cellStyle name="Обычный 3 17 9 3" xfId="40829"/>
    <cellStyle name="Обычный 3 17 9 3 2" xfId="40830"/>
    <cellStyle name="Обычный 3 17 9 3 2 2" xfId="40831"/>
    <cellStyle name="Обычный 3 17 9 3 2 2 2" xfId="40832"/>
    <cellStyle name="Обычный 3 17 9 3 2 2 2 2" xfId="40833"/>
    <cellStyle name="Обычный 3 17 9 3 2 2 3" xfId="40834"/>
    <cellStyle name="Обычный 3 17 9 3 2 3" xfId="40835"/>
    <cellStyle name="Обычный 3 17 9 3 2 3 2" xfId="40836"/>
    <cellStyle name="Обычный 3 17 9 3 2 4" xfId="40837"/>
    <cellStyle name="Обычный 3 17 9 3 3" xfId="40838"/>
    <cellStyle name="Обычный 3 17 9 3 3 2" xfId="40839"/>
    <cellStyle name="Обычный 3 17 9 3 3 2 2" xfId="40840"/>
    <cellStyle name="Обычный 3 17 9 3 3 3" xfId="40841"/>
    <cellStyle name="Обычный 3 17 9 3 4" xfId="40842"/>
    <cellStyle name="Обычный 3 17 9 3 4 2" xfId="40843"/>
    <cellStyle name="Обычный 3 17 9 3 5" xfId="40844"/>
    <cellStyle name="Обычный 3 17 9 4" xfId="40845"/>
    <cellStyle name="Обычный 3 17 9 4 2" xfId="40846"/>
    <cellStyle name="Обычный 3 17 9 4 2 2" xfId="40847"/>
    <cellStyle name="Обычный 3 17 9 4 2 2 2" xfId="40848"/>
    <cellStyle name="Обычный 3 17 9 4 2 2 2 2" xfId="40849"/>
    <cellStyle name="Обычный 3 17 9 4 2 2 3" xfId="40850"/>
    <cellStyle name="Обычный 3 17 9 4 2 3" xfId="40851"/>
    <cellStyle name="Обычный 3 17 9 4 2 3 2" xfId="40852"/>
    <cellStyle name="Обычный 3 17 9 4 2 4" xfId="40853"/>
    <cellStyle name="Обычный 3 17 9 4 3" xfId="40854"/>
    <cellStyle name="Обычный 3 17 9 4 3 2" xfId="40855"/>
    <cellStyle name="Обычный 3 17 9 4 3 2 2" xfId="40856"/>
    <cellStyle name="Обычный 3 17 9 4 3 3" xfId="40857"/>
    <cellStyle name="Обычный 3 17 9 4 4" xfId="40858"/>
    <cellStyle name="Обычный 3 17 9 4 4 2" xfId="40859"/>
    <cellStyle name="Обычный 3 17 9 4 5" xfId="40860"/>
    <cellStyle name="Обычный 3 17 9 5" xfId="40861"/>
    <cellStyle name="Обычный 3 17 9 5 2" xfId="40862"/>
    <cellStyle name="Обычный 3 17 9 5 2 2" xfId="40863"/>
    <cellStyle name="Обычный 3 17 9 5 2 2 2" xfId="40864"/>
    <cellStyle name="Обычный 3 17 9 5 2 3" xfId="40865"/>
    <cellStyle name="Обычный 3 17 9 5 3" xfId="40866"/>
    <cellStyle name="Обычный 3 17 9 5 3 2" xfId="40867"/>
    <cellStyle name="Обычный 3 17 9 5 4" xfId="40868"/>
    <cellStyle name="Обычный 3 17 9 6" xfId="40869"/>
    <cellStyle name="Обычный 3 17 9 6 2" xfId="40870"/>
    <cellStyle name="Обычный 3 17 9 6 2 2" xfId="40871"/>
    <cellStyle name="Обычный 3 17 9 6 3" xfId="40872"/>
    <cellStyle name="Обычный 3 17 9 7" xfId="40873"/>
    <cellStyle name="Обычный 3 17 9 7 2" xfId="40874"/>
    <cellStyle name="Обычный 3 17 9 8" xfId="40875"/>
    <cellStyle name="Обычный 3 18" xfId="40876"/>
    <cellStyle name="Обычный 3 18 10" xfId="40877"/>
    <cellStyle name="Обычный 3 18 10 2" xfId="40878"/>
    <cellStyle name="Обычный 3 18 10 2 2" xfId="40879"/>
    <cellStyle name="Обычный 3 18 10 2 2 2" xfId="40880"/>
    <cellStyle name="Обычный 3 18 10 2 2 2 2" xfId="40881"/>
    <cellStyle name="Обычный 3 18 10 2 2 2 2 2" xfId="40882"/>
    <cellStyle name="Обычный 3 18 10 2 2 2 2 2 2" xfId="40883"/>
    <cellStyle name="Обычный 3 18 10 2 2 2 2 3" xfId="40884"/>
    <cellStyle name="Обычный 3 18 10 2 2 2 3" xfId="40885"/>
    <cellStyle name="Обычный 3 18 10 2 2 2 3 2" xfId="40886"/>
    <cellStyle name="Обычный 3 18 10 2 2 2 4" xfId="40887"/>
    <cellStyle name="Обычный 3 18 10 2 2 3" xfId="40888"/>
    <cellStyle name="Обычный 3 18 10 2 2 3 2" xfId="40889"/>
    <cellStyle name="Обычный 3 18 10 2 2 3 2 2" xfId="40890"/>
    <cellStyle name="Обычный 3 18 10 2 2 3 3" xfId="40891"/>
    <cellStyle name="Обычный 3 18 10 2 2 4" xfId="40892"/>
    <cellStyle name="Обычный 3 18 10 2 2 4 2" xfId="40893"/>
    <cellStyle name="Обычный 3 18 10 2 2 5" xfId="40894"/>
    <cellStyle name="Обычный 3 18 10 2 3" xfId="40895"/>
    <cellStyle name="Обычный 3 18 10 2 3 2" xfId="40896"/>
    <cellStyle name="Обычный 3 18 10 2 3 2 2" xfId="40897"/>
    <cellStyle name="Обычный 3 18 10 2 3 2 2 2" xfId="40898"/>
    <cellStyle name="Обычный 3 18 10 2 3 2 2 2 2" xfId="40899"/>
    <cellStyle name="Обычный 3 18 10 2 3 2 2 3" xfId="40900"/>
    <cellStyle name="Обычный 3 18 10 2 3 2 3" xfId="40901"/>
    <cellStyle name="Обычный 3 18 10 2 3 2 3 2" xfId="40902"/>
    <cellStyle name="Обычный 3 18 10 2 3 2 4" xfId="40903"/>
    <cellStyle name="Обычный 3 18 10 2 3 3" xfId="40904"/>
    <cellStyle name="Обычный 3 18 10 2 3 3 2" xfId="40905"/>
    <cellStyle name="Обычный 3 18 10 2 3 3 2 2" xfId="40906"/>
    <cellStyle name="Обычный 3 18 10 2 3 3 3" xfId="40907"/>
    <cellStyle name="Обычный 3 18 10 2 3 4" xfId="40908"/>
    <cellStyle name="Обычный 3 18 10 2 3 4 2" xfId="40909"/>
    <cellStyle name="Обычный 3 18 10 2 3 5" xfId="40910"/>
    <cellStyle name="Обычный 3 18 10 2 4" xfId="40911"/>
    <cellStyle name="Обычный 3 18 10 2 4 2" xfId="40912"/>
    <cellStyle name="Обычный 3 18 10 2 4 2 2" xfId="40913"/>
    <cellStyle name="Обычный 3 18 10 2 4 2 2 2" xfId="40914"/>
    <cellStyle name="Обычный 3 18 10 2 4 2 3" xfId="40915"/>
    <cellStyle name="Обычный 3 18 10 2 4 3" xfId="40916"/>
    <cellStyle name="Обычный 3 18 10 2 4 3 2" xfId="40917"/>
    <cellStyle name="Обычный 3 18 10 2 4 4" xfId="40918"/>
    <cellStyle name="Обычный 3 18 10 2 5" xfId="40919"/>
    <cellStyle name="Обычный 3 18 10 2 5 2" xfId="40920"/>
    <cellStyle name="Обычный 3 18 10 2 5 2 2" xfId="40921"/>
    <cellStyle name="Обычный 3 18 10 2 5 3" xfId="40922"/>
    <cellStyle name="Обычный 3 18 10 2 6" xfId="40923"/>
    <cellStyle name="Обычный 3 18 10 2 6 2" xfId="40924"/>
    <cellStyle name="Обычный 3 18 10 2 7" xfId="40925"/>
    <cellStyle name="Обычный 3 18 10 3" xfId="40926"/>
    <cellStyle name="Обычный 3 18 10 3 2" xfId="40927"/>
    <cellStyle name="Обычный 3 18 10 3 2 2" xfId="40928"/>
    <cellStyle name="Обычный 3 18 10 3 2 2 2" xfId="40929"/>
    <cellStyle name="Обычный 3 18 10 3 2 2 2 2" xfId="40930"/>
    <cellStyle name="Обычный 3 18 10 3 2 2 3" xfId="40931"/>
    <cellStyle name="Обычный 3 18 10 3 2 3" xfId="40932"/>
    <cellStyle name="Обычный 3 18 10 3 2 3 2" xfId="40933"/>
    <cellStyle name="Обычный 3 18 10 3 2 4" xfId="40934"/>
    <cellStyle name="Обычный 3 18 10 3 3" xfId="40935"/>
    <cellStyle name="Обычный 3 18 10 3 3 2" xfId="40936"/>
    <cellStyle name="Обычный 3 18 10 3 3 2 2" xfId="40937"/>
    <cellStyle name="Обычный 3 18 10 3 3 3" xfId="40938"/>
    <cellStyle name="Обычный 3 18 10 3 4" xfId="40939"/>
    <cellStyle name="Обычный 3 18 10 3 4 2" xfId="40940"/>
    <cellStyle name="Обычный 3 18 10 3 5" xfId="40941"/>
    <cellStyle name="Обычный 3 18 10 4" xfId="40942"/>
    <cellStyle name="Обычный 3 18 10 4 2" xfId="40943"/>
    <cellStyle name="Обычный 3 18 10 4 2 2" xfId="40944"/>
    <cellStyle name="Обычный 3 18 10 4 2 2 2" xfId="40945"/>
    <cellStyle name="Обычный 3 18 10 4 2 2 2 2" xfId="40946"/>
    <cellStyle name="Обычный 3 18 10 4 2 2 3" xfId="40947"/>
    <cellStyle name="Обычный 3 18 10 4 2 3" xfId="40948"/>
    <cellStyle name="Обычный 3 18 10 4 2 3 2" xfId="40949"/>
    <cellStyle name="Обычный 3 18 10 4 2 4" xfId="40950"/>
    <cellStyle name="Обычный 3 18 10 4 3" xfId="40951"/>
    <cellStyle name="Обычный 3 18 10 4 3 2" xfId="40952"/>
    <cellStyle name="Обычный 3 18 10 4 3 2 2" xfId="40953"/>
    <cellStyle name="Обычный 3 18 10 4 3 3" xfId="40954"/>
    <cellStyle name="Обычный 3 18 10 4 4" xfId="40955"/>
    <cellStyle name="Обычный 3 18 10 4 4 2" xfId="40956"/>
    <cellStyle name="Обычный 3 18 10 4 5" xfId="40957"/>
    <cellStyle name="Обычный 3 18 10 5" xfId="40958"/>
    <cellStyle name="Обычный 3 18 10 5 2" xfId="40959"/>
    <cellStyle name="Обычный 3 18 10 5 2 2" xfId="40960"/>
    <cellStyle name="Обычный 3 18 10 5 2 2 2" xfId="40961"/>
    <cellStyle name="Обычный 3 18 10 5 2 3" xfId="40962"/>
    <cellStyle name="Обычный 3 18 10 5 3" xfId="40963"/>
    <cellStyle name="Обычный 3 18 10 5 3 2" xfId="40964"/>
    <cellStyle name="Обычный 3 18 10 5 4" xfId="40965"/>
    <cellStyle name="Обычный 3 18 10 6" xfId="40966"/>
    <cellStyle name="Обычный 3 18 10 6 2" xfId="40967"/>
    <cellStyle name="Обычный 3 18 10 6 2 2" xfId="40968"/>
    <cellStyle name="Обычный 3 18 10 6 3" xfId="40969"/>
    <cellStyle name="Обычный 3 18 10 7" xfId="40970"/>
    <cellStyle name="Обычный 3 18 10 7 2" xfId="40971"/>
    <cellStyle name="Обычный 3 18 10 8" xfId="40972"/>
    <cellStyle name="Обычный 3 18 11" xfId="40973"/>
    <cellStyle name="Обычный 3 18 11 2" xfId="40974"/>
    <cellStyle name="Обычный 3 18 11 2 2" xfId="40975"/>
    <cellStyle name="Обычный 3 18 11 2 2 2" xfId="40976"/>
    <cellStyle name="Обычный 3 18 11 2 2 2 2" xfId="40977"/>
    <cellStyle name="Обычный 3 18 11 2 2 2 2 2" xfId="40978"/>
    <cellStyle name="Обычный 3 18 11 2 2 2 2 2 2" xfId="40979"/>
    <cellStyle name="Обычный 3 18 11 2 2 2 2 3" xfId="40980"/>
    <cellStyle name="Обычный 3 18 11 2 2 2 3" xfId="40981"/>
    <cellStyle name="Обычный 3 18 11 2 2 2 3 2" xfId="40982"/>
    <cellStyle name="Обычный 3 18 11 2 2 2 4" xfId="40983"/>
    <cellStyle name="Обычный 3 18 11 2 2 3" xfId="40984"/>
    <cellStyle name="Обычный 3 18 11 2 2 3 2" xfId="40985"/>
    <cellStyle name="Обычный 3 18 11 2 2 3 2 2" xfId="40986"/>
    <cellStyle name="Обычный 3 18 11 2 2 3 3" xfId="40987"/>
    <cellStyle name="Обычный 3 18 11 2 2 4" xfId="40988"/>
    <cellStyle name="Обычный 3 18 11 2 2 4 2" xfId="40989"/>
    <cellStyle name="Обычный 3 18 11 2 2 5" xfId="40990"/>
    <cellStyle name="Обычный 3 18 11 2 3" xfId="40991"/>
    <cellStyle name="Обычный 3 18 11 2 3 2" xfId="40992"/>
    <cellStyle name="Обычный 3 18 11 2 3 2 2" xfId="40993"/>
    <cellStyle name="Обычный 3 18 11 2 3 2 2 2" xfId="40994"/>
    <cellStyle name="Обычный 3 18 11 2 3 2 2 2 2" xfId="40995"/>
    <cellStyle name="Обычный 3 18 11 2 3 2 2 3" xfId="40996"/>
    <cellStyle name="Обычный 3 18 11 2 3 2 3" xfId="40997"/>
    <cellStyle name="Обычный 3 18 11 2 3 2 3 2" xfId="40998"/>
    <cellStyle name="Обычный 3 18 11 2 3 2 4" xfId="40999"/>
    <cellStyle name="Обычный 3 18 11 2 3 3" xfId="41000"/>
    <cellStyle name="Обычный 3 18 11 2 3 3 2" xfId="41001"/>
    <cellStyle name="Обычный 3 18 11 2 3 3 2 2" xfId="41002"/>
    <cellStyle name="Обычный 3 18 11 2 3 3 3" xfId="41003"/>
    <cellStyle name="Обычный 3 18 11 2 3 4" xfId="41004"/>
    <cellStyle name="Обычный 3 18 11 2 3 4 2" xfId="41005"/>
    <cellStyle name="Обычный 3 18 11 2 3 5" xfId="41006"/>
    <cellStyle name="Обычный 3 18 11 2 4" xfId="41007"/>
    <cellStyle name="Обычный 3 18 11 2 4 2" xfId="41008"/>
    <cellStyle name="Обычный 3 18 11 2 4 2 2" xfId="41009"/>
    <cellStyle name="Обычный 3 18 11 2 4 2 2 2" xfId="41010"/>
    <cellStyle name="Обычный 3 18 11 2 4 2 3" xfId="41011"/>
    <cellStyle name="Обычный 3 18 11 2 4 3" xfId="41012"/>
    <cellStyle name="Обычный 3 18 11 2 4 3 2" xfId="41013"/>
    <cellStyle name="Обычный 3 18 11 2 4 4" xfId="41014"/>
    <cellStyle name="Обычный 3 18 11 2 5" xfId="41015"/>
    <cellStyle name="Обычный 3 18 11 2 5 2" xfId="41016"/>
    <cellStyle name="Обычный 3 18 11 2 5 2 2" xfId="41017"/>
    <cellStyle name="Обычный 3 18 11 2 5 3" xfId="41018"/>
    <cellStyle name="Обычный 3 18 11 2 6" xfId="41019"/>
    <cellStyle name="Обычный 3 18 11 2 6 2" xfId="41020"/>
    <cellStyle name="Обычный 3 18 11 2 7" xfId="41021"/>
    <cellStyle name="Обычный 3 18 11 3" xfId="41022"/>
    <cellStyle name="Обычный 3 18 11 3 2" xfId="41023"/>
    <cellStyle name="Обычный 3 18 11 3 2 2" xfId="41024"/>
    <cellStyle name="Обычный 3 18 11 3 2 2 2" xfId="41025"/>
    <cellStyle name="Обычный 3 18 11 3 2 2 2 2" xfId="41026"/>
    <cellStyle name="Обычный 3 18 11 3 2 2 3" xfId="41027"/>
    <cellStyle name="Обычный 3 18 11 3 2 3" xfId="41028"/>
    <cellStyle name="Обычный 3 18 11 3 2 3 2" xfId="41029"/>
    <cellStyle name="Обычный 3 18 11 3 2 4" xfId="41030"/>
    <cellStyle name="Обычный 3 18 11 3 3" xfId="41031"/>
    <cellStyle name="Обычный 3 18 11 3 3 2" xfId="41032"/>
    <cellStyle name="Обычный 3 18 11 3 3 2 2" xfId="41033"/>
    <cellStyle name="Обычный 3 18 11 3 3 3" xfId="41034"/>
    <cellStyle name="Обычный 3 18 11 3 4" xfId="41035"/>
    <cellStyle name="Обычный 3 18 11 3 4 2" xfId="41036"/>
    <cellStyle name="Обычный 3 18 11 3 5" xfId="41037"/>
    <cellStyle name="Обычный 3 18 11 4" xfId="41038"/>
    <cellStyle name="Обычный 3 18 11 4 2" xfId="41039"/>
    <cellStyle name="Обычный 3 18 11 4 2 2" xfId="41040"/>
    <cellStyle name="Обычный 3 18 11 4 2 2 2" xfId="41041"/>
    <cellStyle name="Обычный 3 18 11 4 2 2 2 2" xfId="41042"/>
    <cellStyle name="Обычный 3 18 11 4 2 2 3" xfId="41043"/>
    <cellStyle name="Обычный 3 18 11 4 2 3" xfId="41044"/>
    <cellStyle name="Обычный 3 18 11 4 2 3 2" xfId="41045"/>
    <cellStyle name="Обычный 3 18 11 4 2 4" xfId="41046"/>
    <cellStyle name="Обычный 3 18 11 4 3" xfId="41047"/>
    <cellStyle name="Обычный 3 18 11 4 3 2" xfId="41048"/>
    <cellStyle name="Обычный 3 18 11 4 3 2 2" xfId="41049"/>
    <cellStyle name="Обычный 3 18 11 4 3 3" xfId="41050"/>
    <cellStyle name="Обычный 3 18 11 4 4" xfId="41051"/>
    <cellStyle name="Обычный 3 18 11 4 4 2" xfId="41052"/>
    <cellStyle name="Обычный 3 18 11 4 5" xfId="41053"/>
    <cellStyle name="Обычный 3 18 11 5" xfId="41054"/>
    <cellStyle name="Обычный 3 18 11 5 2" xfId="41055"/>
    <cellStyle name="Обычный 3 18 11 5 2 2" xfId="41056"/>
    <cellStyle name="Обычный 3 18 11 5 2 2 2" xfId="41057"/>
    <cellStyle name="Обычный 3 18 11 5 2 3" xfId="41058"/>
    <cellStyle name="Обычный 3 18 11 5 3" xfId="41059"/>
    <cellStyle name="Обычный 3 18 11 5 3 2" xfId="41060"/>
    <cellStyle name="Обычный 3 18 11 5 4" xfId="41061"/>
    <cellStyle name="Обычный 3 18 11 6" xfId="41062"/>
    <cellStyle name="Обычный 3 18 11 6 2" xfId="41063"/>
    <cellStyle name="Обычный 3 18 11 6 2 2" xfId="41064"/>
    <cellStyle name="Обычный 3 18 11 6 3" xfId="41065"/>
    <cellStyle name="Обычный 3 18 11 7" xfId="41066"/>
    <cellStyle name="Обычный 3 18 11 7 2" xfId="41067"/>
    <cellStyle name="Обычный 3 18 11 8" xfId="41068"/>
    <cellStyle name="Обычный 3 18 12" xfId="41069"/>
    <cellStyle name="Обычный 3 18 12 2" xfId="41070"/>
    <cellStyle name="Обычный 3 18 12 2 2" xfId="41071"/>
    <cellStyle name="Обычный 3 18 12 2 2 2" xfId="41072"/>
    <cellStyle name="Обычный 3 18 12 2 2 2 2" xfId="41073"/>
    <cellStyle name="Обычный 3 18 12 2 2 2 2 2" xfId="41074"/>
    <cellStyle name="Обычный 3 18 12 2 2 2 2 2 2" xfId="41075"/>
    <cellStyle name="Обычный 3 18 12 2 2 2 2 3" xfId="41076"/>
    <cellStyle name="Обычный 3 18 12 2 2 2 3" xfId="41077"/>
    <cellStyle name="Обычный 3 18 12 2 2 2 3 2" xfId="41078"/>
    <cellStyle name="Обычный 3 18 12 2 2 2 4" xfId="41079"/>
    <cellStyle name="Обычный 3 18 12 2 2 3" xfId="41080"/>
    <cellStyle name="Обычный 3 18 12 2 2 3 2" xfId="41081"/>
    <cellStyle name="Обычный 3 18 12 2 2 3 2 2" xfId="41082"/>
    <cellStyle name="Обычный 3 18 12 2 2 3 3" xfId="41083"/>
    <cellStyle name="Обычный 3 18 12 2 2 4" xfId="41084"/>
    <cellStyle name="Обычный 3 18 12 2 2 4 2" xfId="41085"/>
    <cellStyle name="Обычный 3 18 12 2 2 5" xfId="41086"/>
    <cellStyle name="Обычный 3 18 12 2 3" xfId="41087"/>
    <cellStyle name="Обычный 3 18 12 2 3 2" xfId="41088"/>
    <cellStyle name="Обычный 3 18 12 2 3 2 2" xfId="41089"/>
    <cellStyle name="Обычный 3 18 12 2 3 2 2 2" xfId="41090"/>
    <cellStyle name="Обычный 3 18 12 2 3 2 2 2 2" xfId="41091"/>
    <cellStyle name="Обычный 3 18 12 2 3 2 2 3" xfId="41092"/>
    <cellStyle name="Обычный 3 18 12 2 3 2 3" xfId="41093"/>
    <cellStyle name="Обычный 3 18 12 2 3 2 3 2" xfId="41094"/>
    <cellStyle name="Обычный 3 18 12 2 3 2 4" xfId="41095"/>
    <cellStyle name="Обычный 3 18 12 2 3 3" xfId="41096"/>
    <cellStyle name="Обычный 3 18 12 2 3 3 2" xfId="41097"/>
    <cellStyle name="Обычный 3 18 12 2 3 3 2 2" xfId="41098"/>
    <cellStyle name="Обычный 3 18 12 2 3 3 3" xfId="41099"/>
    <cellStyle name="Обычный 3 18 12 2 3 4" xfId="41100"/>
    <cellStyle name="Обычный 3 18 12 2 3 4 2" xfId="41101"/>
    <cellStyle name="Обычный 3 18 12 2 3 5" xfId="41102"/>
    <cellStyle name="Обычный 3 18 12 2 4" xfId="41103"/>
    <cellStyle name="Обычный 3 18 12 2 4 2" xfId="41104"/>
    <cellStyle name="Обычный 3 18 12 2 4 2 2" xfId="41105"/>
    <cellStyle name="Обычный 3 18 12 2 4 2 2 2" xfId="41106"/>
    <cellStyle name="Обычный 3 18 12 2 4 2 3" xfId="41107"/>
    <cellStyle name="Обычный 3 18 12 2 4 3" xfId="41108"/>
    <cellStyle name="Обычный 3 18 12 2 4 3 2" xfId="41109"/>
    <cellStyle name="Обычный 3 18 12 2 4 4" xfId="41110"/>
    <cellStyle name="Обычный 3 18 12 2 5" xfId="41111"/>
    <cellStyle name="Обычный 3 18 12 2 5 2" xfId="41112"/>
    <cellStyle name="Обычный 3 18 12 2 5 2 2" xfId="41113"/>
    <cellStyle name="Обычный 3 18 12 2 5 3" xfId="41114"/>
    <cellStyle name="Обычный 3 18 12 2 6" xfId="41115"/>
    <cellStyle name="Обычный 3 18 12 2 6 2" xfId="41116"/>
    <cellStyle name="Обычный 3 18 12 2 7" xfId="41117"/>
    <cellStyle name="Обычный 3 18 12 3" xfId="41118"/>
    <cellStyle name="Обычный 3 18 12 3 2" xfId="41119"/>
    <cellStyle name="Обычный 3 18 12 3 2 2" xfId="41120"/>
    <cellStyle name="Обычный 3 18 12 3 2 2 2" xfId="41121"/>
    <cellStyle name="Обычный 3 18 12 3 2 2 2 2" xfId="41122"/>
    <cellStyle name="Обычный 3 18 12 3 2 2 3" xfId="41123"/>
    <cellStyle name="Обычный 3 18 12 3 2 3" xfId="41124"/>
    <cellStyle name="Обычный 3 18 12 3 2 3 2" xfId="41125"/>
    <cellStyle name="Обычный 3 18 12 3 2 4" xfId="41126"/>
    <cellStyle name="Обычный 3 18 12 3 3" xfId="41127"/>
    <cellStyle name="Обычный 3 18 12 3 3 2" xfId="41128"/>
    <cellStyle name="Обычный 3 18 12 3 3 2 2" xfId="41129"/>
    <cellStyle name="Обычный 3 18 12 3 3 3" xfId="41130"/>
    <cellStyle name="Обычный 3 18 12 3 4" xfId="41131"/>
    <cellStyle name="Обычный 3 18 12 3 4 2" xfId="41132"/>
    <cellStyle name="Обычный 3 18 12 3 5" xfId="41133"/>
    <cellStyle name="Обычный 3 18 12 4" xfId="41134"/>
    <cellStyle name="Обычный 3 18 12 4 2" xfId="41135"/>
    <cellStyle name="Обычный 3 18 12 4 2 2" xfId="41136"/>
    <cellStyle name="Обычный 3 18 12 4 2 2 2" xfId="41137"/>
    <cellStyle name="Обычный 3 18 12 4 2 2 2 2" xfId="41138"/>
    <cellStyle name="Обычный 3 18 12 4 2 2 3" xfId="41139"/>
    <cellStyle name="Обычный 3 18 12 4 2 3" xfId="41140"/>
    <cellStyle name="Обычный 3 18 12 4 2 3 2" xfId="41141"/>
    <cellStyle name="Обычный 3 18 12 4 2 4" xfId="41142"/>
    <cellStyle name="Обычный 3 18 12 4 3" xfId="41143"/>
    <cellStyle name="Обычный 3 18 12 4 3 2" xfId="41144"/>
    <cellStyle name="Обычный 3 18 12 4 3 2 2" xfId="41145"/>
    <cellStyle name="Обычный 3 18 12 4 3 3" xfId="41146"/>
    <cellStyle name="Обычный 3 18 12 4 4" xfId="41147"/>
    <cellStyle name="Обычный 3 18 12 4 4 2" xfId="41148"/>
    <cellStyle name="Обычный 3 18 12 4 5" xfId="41149"/>
    <cellStyle name="Обычный 3 18 12 5" xfId="41150"/>
    <cellStyle name="Обычный 3 18 12 5 2" xfId="41151"/>
    <cellStyle name="Обычный 3 18 12 5 2 2" xfId="41152"/>
    <cellStyle name="Обычный 3 18 12 5 2 2 2" xfId="41153"/>
    <cellStyle name="Обычный 3 18 12 5 2 3" xfId="41154"/>
    <cellStyle name="Обычный 3 18 12 5 3" xfId="41155"/>
    <cellStyle name="Обычный 3 18 12 5 3 2" xfId="41156"/>
    <cellStyle name="Обычный 3 18 12 5 4" xfId="41157"/>
    <cellStyle name="Обычный 3 18 12 6" xfId="41158"/>
    <cellStyle name="Обычный 3 18 12 6 2" xfId="41159"/>
    <cellStyle name="Обычный 3 18 12 6 2 2" xfId="41160"/>
    <cellStyle name="Обычный 3 18 12 6 3" xfId="41161"/>
    <cellStyle name="Обычный 3 18 12 7" xfId="41162"/>
    <cellStyle name="Обычный 3 18 12 7 2" xfId="41163"/>
    <cellStyle name="Обычный 3 18 12 8" xfId="41164"/>
    <cellStyle name="Обычный 3 18 13" xfId="41165"/>
    <cellStyle name="Обычный 3 18 13 2" xfId="41166"/>
    <cellStyle name="Обычный 3 18 13 2 2" xfId="41167"/>
    <cellStyle name="Обычный 3 18 13 2 2 2" xfId="41168"/>
    <cellStyle name="Обычный 3 18 13 2 2 2 2" xfId="41169"/>
    <cellStyle name="Обычный 3 18 13 2 2 2 2 2" xfId="41170"/>
    <cellStyle name="Обычный 3 18 13 2 2 2 2 2 2" xfId="41171"/>
    <cellStyle name="Обычный 3 18 13 2 2 2 2 3" xfId="41172"/>
    <cellStyle name="Обычный 3 18 13 2 2 2 3" xfId="41173"/>
    <cellStyle name="Обычный 3 18 13 2 2 2 3 2" xfId="41174"/>
    <cellStyle name="Обычный 3 18 13 2 2 2 4" xfId="41175"/>
    <cellStyle name="Обычный 3 18 13 2 2 3" xfId="41176"/>
    <cellStyle name="Обычный 3 18 13 2 2 3 2" xfId="41177"/>
    <cellStyle name="Обычный 3 18 13 2 2 3 2 2" xfId="41178"/>
    <cellStyle name="Обычный 3 18 13 2 2 3 3" xfId="41179"/>
    <cellStyle name="Обычный 3 18 13 2 2 4" xfId="41180"/>
    <cellStyle name="Обычный 3 18 13 2 2 4 2" xfId="41181"/>
    <cellStyle name="Обычный 3 18 13 2 2 5" xfId="41182"/>
    <cellStyle name="Обычный 3 18 13 2 3" xfId="41183"/>
    <cellStyle name="Обычный 3 18 13 2 3 2" xfId="41184"/>
    <cellStyle name="Обычный 3 18 13 2 3 2 2" xfId="41185"/>
    <cellStyle name="Обычный 3 18 13 2 3 2 2 2" xfId="41186"/>
    <cellStyle name="Обычный 3 18 13 2 3 2 2 2 2" xfId="41187"/>
    <cellStyle name="Обычный 3 18 13 2 3 2 2 3" xfId="41188"/>
    <cellStyle name="Обычный 3 18 13 2 3 2 3" xfId="41189"/>
    <cellStyle name="Обычный 3 18 13 2 3 2 3 2" xfId="41190"/>
    <cellStyle name="Обычный 3 18 13 2 3 2 4" xfId="41191"/>
    <cellStyle name="Обычный 3 18 13 2 3 3" xfId="41192"/>
    <cellStyle name="Обычный 3 18 13 2 3 3 2" xfId="41193"/>
    <cellStyle name="Обычный 3 18 13 2 3 3 2 2" xfId="41194"/>
    <cellStyle name="Обычный 3 18 13 2 3 3 3" xfId="41195"/>
    <cellStyle name="Обычный 3 18 13 2 3 4" xfId="41196"/>
    <cellStyle name="Обычный 3 18 13 2 3 4 2" xfId="41197"/>
    <cellStyle name="Обычный 3 18 13 2 3 5" xfId="41198"/>
    <cellStyle name="Обычный 3 18 13 2 4" xfId="41199"/>
    <cellStyle name="Обычный 3 18 13 2 4 2" xfId="41200"/>
    <cellStyle name="Обычный 3 18 13 2 4 2 2" xfId="41201"/>
    <cellStyle name="Обычный 3 18 13 2 4 2 2 2" xfId="41202"/>
    <cellStyle name="Обычный 3 18 13 2 4 2 3" xfId="41203"/>
    <cellStyle name="Обычный 3 18 13 2 4 3" xfId="41204"/>
    <cellStyle name="Обычный 3 18 13 2 4 3 2" xfId="41205"/>
    <cellStyle name="Обычный 3 18 13 2 4 4" xfId="41206"/>
    <cellStyle name="Обычный 3 18 13 2 5" xfId="41207"/>
    <cellStyle name="Обычный 3 18 13 2 5 2" xfId="41208"/>
    <cellStyle name="Обычный 3 18 13 2 5 2 2" xfId="41209"/>
    <cellStyle name="Обычный 3 18 13 2 5 3" xfId="41210"/>
    <cellStyle name="Обычный 3 18 13 2 6" xfId="41211"/>
    <cellStyle name="Обычный 3 18 13 2 6 2" xfId="41212"/>
    <cellStyle name="Обычный 3 18 13 2 7" xfId="41213"/>
    <cellStyle name="Обычный 3 18 13 3" xfId="41214"/>
    <cellStyle name="Обычный 3 18 13 3 2" xfId="41215"/>
    <cellStyle name="Обычный 3 18 13 3 2 2" xfId="41216"/>
    <cellStyle name="Обычный 3 18 13 3 2 2 2" xfId="41217"/>
    <cellStyle name="Обычный 3 18 13 3 2 2 2 2" xfId="41218"/>
    <cellStyle name="Обычный 3 18 13 3 2 2 3" xfId="41219"/>
    <cellStyle name="Обычный 3 18 13 3 2 3" xfId="41220"/>
    <cellStyle name="Обычный 3 18 13 3 2 3 2" xfId="41221"/>
    <cellStyle name="Обычный 3 18 13 3 2 4" xfId="41222"/>
    <cellStyle name="Обычный 3 18 13 3 3" xfId="41223"/>
    <cellStyle name="Обычный 3 18 13 3 3 2" xfId="41224"/>
    <cellStyle name="Обычный 3 18 13 3 3 2 2" xfId="41225"/>
    <cellStyle name="Обычный 3 18 13 3 3 3" xfId="41226"/>
    <cellStyle name="Обычный 3 18 13 3 4" xfId="41227"/>
    <cellStyle name="Обычный 3 18 13 3 4 2" xfId="41228"/>
    <cellStyle name="Обычный 3 18 13 3 5" xfId="41229"/>
    <cellStyle name="Обычный 3 18 13 4" xfId="41230"/>
    <cellStyle name="Обычный 3 18 13 4 2" xfId="41231"/>
    <cellStyle name="Обычный 3 18 13 4 2 2" xfId="41232"/>
    <cellStyle name="Обычный 3 18 13 4 2 2 2" xfId="41233"/>
    <cellStyle name="Обычный 3 18 13 4 2 2 2 2" xfId="41234"/>
    <cellStyle name="Обычный 3 18 13 4 2 2 3" xfId="41235"/>
    <cellStyle name="Обычный 3 18 13 4 2 3" xfId="41236"/>
    <cellStyle name="Обычный 3 18 13 4 2 3 2" xfId="41237"/>
    <cellStyle name="Обычный 3 18 13 4 2 4" xfId="41238"/>
    <cellStyle name="Обычный 3 18 13 4 3" xfId="41239"/>
    <cellStyle name="Обычный 3 18 13 4 3 2" xfId="41240"/>
    <cellStyle name="Обычный 3 18 13 4 3 2 2" xfId="41241"/>
    <cellStyle name="Обычный 3 18 13 4 3 3" xfId="41242"/>
    <cellStyle name="Обычный 3 18 13 4 4" xfId="41243"/>
    <cellStyle name="Обычный 3 18 13 4 4 2" xfId="41244"/>
    <cellStyle name="Обычный 3 18 13 4 5" xfId="41245"/>
    <cellStyle name="Обычный 3 18 13 5" xfId="41246"/>
    <cellStyle name="Обычный 3 18 13 5 2" xfId="41247"/>
    <cellStyle name="Обычный 3 18 13 5 2 2" xfId="41248"/>
    <cellStyle name="Обычный 3 18 13 5 2 2 2" xfId="41249"/>
    <cellStyle name="Обычный 3 18 13 5 2 3" xfId="41250"/>
    <cellStyle name="Обычный 3 18 13 5 3" xfId="41251"/>
    <cellStyle name="Обычный 3 18 13 5 3 2" xfId="41252"/>
    <cellStyle name="Обычный 3 18 13 5 4" xfId="41253"/>
    <cellStyle name="Обычный 3 18 13 6" xfId="41254"/>
    <cellStyle name="Обычный 3 18 13 6 2" xfId="41255"/>
    <cellStyle name="Обычный 3 18 13 6 2 2" xfId="41256"/>
    <cellStyle name="Обычный 3 18 13 6 3" xfId="41257"/>
    <cellStyle name="Обычный 3 18 13 7" xfId="41258"/>
    <cellStyle name="Обычный 3 18 13 7 2" xfId="41259"/>
    <cellStyle name="Обычный 3 18 13 8" xfId="41260"/>
    <cellStyle name="Обычный 3 18 14" xfId="41261"/>
    <cellStyle name="Обычный 3 18 14 2" xfId="41262"/>
    <cellStyle name="Обычный 3 18 14 2 2" xfId="41263"/>
    <cellStyle name="Обычный 3 18 14 2 2 2" xfId="41264"/>
    <cellStyle name="Обычный 3 18 14 2 2 2 2" xfId="41265"/>
    <cellStyle name="Обычный 3 18 14 2 2 2 2 2" xfId="41266"/>
    <cellStyle name="Обычный 3 18 14 2 2 2 2 2 2" xfId="41267"/>
    <cellStyle name="Обычный 3 18 14 2 2 2 2 3" xfId="41268"/>
    <cellStyle name="Обычный 3 18 14 2 2 2 3" xfId="41269"/>
    <cellStyle name="Обычный 3 18 14 2 2 2 3 2" xfId="41270"/>
    <cellStyle name="Обычный 3 18 14 2 2 2 4" xfId="41271"/>
    <cellStyle name="Обычный 3 18 14 2 2 3" xfId="41272"/>
    <cellStyle name="Обычный 3 18 14 2 2 3 2" xfId="41273"/>
    <cellStyle name="Обычный 3 18 14 2 2 3 2 2" xfId="41274"/>
    <cellStyle name="Обычный 3 18 14 2 2 3 3" xfId="41275"/>
    <cellStyle name="Обычный 3 18 14 2 2 4" xfId="41276"/>
    <cellStyle name="Обычный 3 18 14 2 2 4 2" xfId="41277"/>
    <cellStyle name="Обычный 3 18 14 2 2 5" xfId="41278"/>
    <cellStyle name="Обычный 3 18 14 2 3" xfId="41279"/>
    <cellStyle name="Обычный 3 18 14 2 3 2" xfId="41280"/>
    <cellStyle name="Обычный 3 18 14 2 3 2 2" xfId="41281"/>
    <cellStyle name="Обычный 3 18 14 2 3 2 2 2" xfId="41282"/>
    <cellStyle name="Обычный 3 18 14 2 3 2 2 2 2" xfId="41283"/>
    <cellStyle name="Обычный 3 18 14 2 3 2 2 3" xfId="41284"/>
    <cellStyle name="Обычный 3 18 14 2 3 2 3" xfId="41285"/>
    <cellStyle name="Обычный 3 18 14 2 3 2 3 2" xfId="41286"/>
    <cellStyle name="Обычный 3 18 14 2 3 2 4" xfId="41287"/>
    <cellStyle name="Обычный 3 18 14 2 3 3" xfId="41288"/>
    <cellStyle name="Обычный 3 18 14 2 3 3 2" xfId="41289"/>
    <cellStyle name="Обычный 3 18 14 2 3 3 2 2" xfId="41290"/>
    <cellStyle name="Обычный 3 18 14 2 3 3 3" xfId="41291"/>
    <cellStyle name="Обычный 3 18 14 2 3 4" xfId="41292"/>
    <cellStyle name="Обычный 3 18 14 2 3 4 2" xfId="41293"/>
    <cellStyle name="Обычный 3 18 14 2 3 5" xfId="41294"/>
    <cellStyle name="Обычный 3 18 14 2 4" xfId="41295"/>
    <cellStyle name="Обычный 3 18 14 2 4 2" xfId="41296"/>
    <cellStyle name="Обычный 3 18 14 2 4 2 2" xfId="41297"/>
    <cellStyle name="Обычный 3 18 14 2 4 2 2 2" xfId="41298"/>
    <cellStyle name="Обычный 3 18 14 2 4 2 3" xfId="41299"/>
    <cellStyle name="Обычный 3 18 14 2 4 3" xfId="41300"/>
    <cellStyle name="Обычный 3 18 14 2 4 3 2" xfId="41301"/>
    <cellStyle name="Обычный 3 18 14 2 4 4" xfId="41302"/>
    <cellStyle name="Обычный 3 18 14 2 5" xfId="41303"/>
    <cellStyle name="Обычный 3 18 14 2 5 2" xfId="41304"/>
    <cellStyle name="Обычный 3 18 14 2 5 2 2" xfId="41305"/>
    <cellStyle name="Обычный 3 18 14 2 5 3" xfId="41306"/>
    <cellStyle name="Обычный 3 18 14 2 6" xfId="41307"/>
    <cellStyle name="Обычный 3 18 14 2 6 2" xfId="41308"/>
    <cellStyle name="Обычный 3 18 14 2 7" xfId="41309"/>
    <cellStyle name="Обычный 3 18 14 3" xfId="41310"/>
    <cellStyle name="Обычный 3 18 14 3 2" xfId="41311"/>
    <cellStyle name="Обычный 3 18 14 3 2 2" xfId="41312"/>
    <cellStyle name="Обычный 3 18 14 3 2 2 2" xfId="41313"/>
    <cellStyle name="Обычный 3 18 14 3 2 2 2 2" xfId="41314"/>
    <cellStyle name="Обычный 3 18 14 3 2 2 3" xfId="41315"/>
    <cellStyle name="Обычный 3 18 14 3 2 3" xfId="41316"/>
    <cellStyle name="Обычный 3 18 14 3 2 3 2" xfId="41317"/>
    <cellStyle name="Обычный 3 18 14 3 2 4" xfId="41318"/>
    <cellStyle name="Обычный 3 18 14 3 3" xfId="41319"/>
    <cellStyle name="Обычный 3 18 14 3 3 2" xfId="41320"/>
    <cellStyle name="Обычный 3 18 14 3 3 2 2" xfId="41321"/>
    <cellStyle name="Обычный 3 18 14 3 3 3" xfId="41322"/>
    <cellStyle name="Обычный 3 18 14 3 4" xfId="41323"/>
    <cellStyle name="Обычный 3 18 14 3 4 2" xfId="41324"/>
    <cellStyle name="Обычный 3 18 14 3 5" xfId="41325"/>
    <cellStyle name="Обычный 3 18 14 4" xfId="41326"/>
    <cellStyle name="Обычный 3 18 14 4 2" xfId="41327"/>
    <cellStyle name="Обычный 3 18 14 4 2 2" xfId="41328"/>
    <cellStyle name="Обычный 3 18 14 4 2 2 2" xfId="41329"/>
    <cellStyle name="Обычный 3 18 14 4 2 2 2 2" xfId="41330"/>
    <cellStyle name="Обычный 3 18 14 4 2 2 3" xfId="41331"/>
    <cellStyle name="Обычный 3 18 14 4 2 3" xfId="41332"/>
    <cellStyle name="Обычный 3 18 14 4 2 3 2" xfId="41333"/>
    <cellStyle name="Обычный 3 18 14 4 2 4" xfId="41334"/>
    <cellStyle name="Обычный 3 18 14 4 3" xfId="41335"/>
    <cellStyle name="Обычный 3 18 14 4 3 2" xfId="41336"/>
    <cellStyle name="Обычный 3 18 14 4 3 2 2" xfId="41337"/>
    <cellStyle name="Обычный 3 18 14 4 3 3" xfId="41338"/>
    <cellStyle name="Обычный 3 18 14 4 4" xfId="41339"/>
    <cellStyle name="Обычный 3 18 14 4 4 2" xfId="41340"/>
    <cellStyle name="Обычный 3 18 14 4 5" xfId="41341"/>
    <cellStyle name="Обычный 3 18 14 5" xfId="41342"/>
    <cellStyle name="Обычный 3 18 14 5 2" xfId="41343"/>
    <cellStyle name="Обычный 3 18 14 5 2 2" xfId="41344"/>
    <cellStyle name="Обычный 3 18 14 5 2 2 2" xfId="41345"/>
    <cellStyle name="Обычный 3 18 14 5 2 3" xfId="41346"/>
    <cellStyle name="Обычный 3 18 14 5 3" xfId="41347"/>
    <cellStyle name="Обычный 3 18 14 5 3 2" xfId="41348"/>
    <cellStyle name="Обычный 3 18 14 5 4" xfId="41349"/>
    <cellStyle name="Обычный 3 18 14 6" xfId="41350"/>
    <cellStyle name="Обычный 3 18 14 6 2" xfId="41351"/>
    <cellStyle name="Обычный 3 18 14 6 2 2" xfId="41352"/>
    <cellStyle name="Обычный 3 18 14 6 3" xfId="41353"/>
    <cellStyle name="Обычный 3 18 14 7" xfId="41354"/>
    <cellStyle name="Обычный 3 18 14 7 2" xfId="41355"/>
    <cellStyle name="Обычный 3 18 14 8" xfId="41356"/>
    <cellStyle name="Обычный 3 18 15" xfId="41357"/>
    <cellStyle name="Обычный 3 18 15 2" xfId="41358"/>
    <cellStyle name="Обычный 3 18 15 2 2" xfId="41359"/>
    <cellStyle name="Обычный 3 18 15 2 2 2" xfId="41360"/>
    <cellStyle name="Обычный 3 18 15 2 2 2 2" xfId="41361"/>
    <cellStyle name="Обычный 3 18 15 2 2 2 2 2" xfId="41362"/>
    <cellStyle name="Обычный 3 18 15 2 2 2 2 2 2" xfId="41363"/>
    <cellStyle name="Обычный 3 18 15 2 2 2 2 3" xfId="41364"/>
    <cellStyle name="Обычный 3 18 15 2 2 2 3" xfId="41365"/>
    <cellStyle name="Обычный 3 18 15 2 2 2 3 2" xfId="41366"/>
    <cellStyle name="Обычный 3 18 15 2 2 2 4" xfId="41367"/>
    <cellStyle name="Обычный 3 18 15 2 2 3" xfId="41368"/>
    <cellStyle name="Обычный 3 18 15 2 2 3 2" xfId="41369"/>
    <cellStyle name="Обычный 3 18 15 2 2 3 2 2" xfId="41370"/>
    <cellStyle name="Обычный 3 18 15 2 2 3 3" xfId="41371"/>
    <cellStyle name="Обычный 3 18 15 2 2 4" xfId="41372"/>
    <cellStyle name="Обычный 3 18 15 2 2 4 2" xfId="41373"/>
    <cellStyle name="Обычный 3 18 15 2 2 5" xfId="41374"/>
    <cellStyle name="Обычный 3 18 15 2 3" xfId="41375"/>
    <cellStyle name="Обычный 3 18 15 2 3 2" xfId="41376"/>
    <cellStyle name="Обычный 3 18 15 2 3 2 2" xfId="41377"/>
    <cellStyle name="Обычный 3 18 15 2 3 2 2 2" xfId="41378"/>
    <cellStyle name="Обычный 3 18 15 2 3 2 2 2 2" xfId="41379"/>
    <cellStyle name="Обычный 3 18 15 2 3 2 2 3" xfId="41380"/>
    <cellStyle name="Обычный 3 18 15 2 3 2 3" xfId="41381"/>
    <cellStyle name="Обычный 3 18 15 2 3 2 3 2" xfId="41382"/>
    <cellStyle name="Обычный 3 18 15 2 3 2 4" xfId="41383"/>
    <cellStyle name="Обычный 3 18 15 2 3 3" xfId="41384"/>
    <cellStyle name="Обычный 3 18 15 2 3 3 2" xfId="41385"/>
    <cellStyle name="Обычный 3 18 15 2 3 3 2 2" xfId="41386"/>
    <cellStyle name="Обычный 3 18 15 2 3 3 3" xfId="41387"/>
    <cellStyle name="Обычный 3 18 15 2 3 4" xfId="41388"/>
    <cellStyle name="Обычный 3 18 15 2 3 4 2" xfId="41389"/>
    <cellStyle name="Обычный 3 18 15 2 3 5" xfId="41390"/>
    <cellStyle name="Обычный 3 18 15 2 4" xfId="41391"/>
    <cellStyle name="Обычный 3 18 15 2 4 2" xfId="41392"/>
    <cellStyle name="Обычный 3 18 15 2 4 2 2" xfId="41393"/>
    <cellStyle name="Обычный 3 18 15 2 4 2 2 2" xfId="41394"/>
    <cellStyle name="Обычный 3 18 15 2 4 2 3" xfId="41395"/>
    <cellStyle name="Обычный 3 18 15 2 4 3" xfId="41396"/>
    <cellStyle name="Обычный 3 18 15 2 4 3 2" xfId="41397"/>
    <cellStyle name="Обычный 3 18 15 2 4 4" xfId="41398"/>
    <cellStyle name="Обычный 3 18 15 2 5" xfId="41399"/>
    <cellStyle name="Обычный 3 18 15 2 5 2" xfId="41400"/>
    <cellStyle name="Обычный 3 18 15 2 5 2 2" xfId="41401"/>
    <cellStyle name="Обычный 3 18 15 2 5 3" xfId="41402"/>
    <cellStyle name="Обычный 3 18 15 2 6" xfId="41403"/>
    <cellStyle name="Обычный 3 18 15 2 6 2" xfId="41404"/>
    <cellStyle name="Обычный 3 18 15 2 7" xfId="41405"/>
    <cellStyle name="Обычный 3 18 15 3" xfId="41406"/>
    <cellStyle name="Обычный 3 18 15 3 2" xfId="41407"/>
    <cellStyle name="Обычный 3 18 15 3 2 2" xfId="41408"/>
    <cellStyle name="Обычный 3 18 15 3 2 2 2" xfId="41409"/>
    <cellStyle name="Обычный 3 18 15 3 2 2 2 2" xfId="41410"/>
    <cellStyle name="Обычный 3 18 15 3 2 2 3" xfId="41411"/>
    <cellStyle name="Обычный 3 18 15 3 2 3" xfId="41412"/>
    <cellStyle name="Обычный 3 18 15 3 2 3 2" xfId="41413"/>
    <cellStyle name="Обычный 3 18 15 3 2 4" xfId="41414"/>
    <cellStyle name="Обычный 3 18 15 3 3" xfId="41415"/>
    <cellStyle name="Обычный 3 18 15 3 3 2" xfId="41416"/>
    <cellStyle name="Обычный 3 18 15 3 3 2 2" xfId="41417"/>
    <cellStyle name="Обычный 3 18 15 3 3 3" xfId="41418"/>
    <cellStyle name="Обычный 3 18 15 3 4" xfId="41419"/>
    <cellStyle name="Обычный 3 18 15 3 4 2" xfId="41420"/>
    <cellStyle name="Обычный 3 18 15 3 5" xfId="41421"/>
    <cellStyle name="Обычный 3 18 15 4" xfId="41422"/>
    <cellStyle name="Обычный 3 18 15 4 2" xfId="41423"/>
    <cellStyle name="Обычный 3 18 15 4 2 2" xfId="41424"/>
    <cellStyle name="Обычный 3 18 15 4 2 2 2" xfId="41425"/>
    <cellStyle name="Обычный 3 18 15 4 2 2 2 2" xfId="41426"/>
    <cellStyle name="Обычный 3 18 15 4 2 2 3" xfId="41427"/>
    <cellStyle name="Обычный 3 18 15 4 2 3" xfId="41428"/>
    <cellStyle name="Обычный 3 18 15 4 2 3 2" xfId="41429"/>
    <cellStyle name="Обычный 3 18 15 4 2 4" xfId="41430"/>
    <cellStyle name="Обычный 3 18 15 4 3" xfId="41431"/>
    <cellStyle name="Обычный 3 18 15 4 3 2" xfId="41432"/>
    <cellStyle name="Обычный 3 18 15 4 3 2 2" xfId="41433"/>
    <cellStyle name="Обычный 3 18 15 4 3 3" xfId="41434"/>
    <cellStyle name="Обычный 3 18 15 4 4" xfId="41435"/>
    <cellStyle name="Обычный 3 18 15 4 4 2" xfId="41436"/>
    <cellStyle name="Обычный 3 18 15 4 5" xfId="41437"/>
    <cellStyle name="Обычный 3 18 15 5" xfId="41438"/>
    <cellStyle name="Обычный 3 18 15 5 2" xfId="41439"/>
    <cellStyle name="Обычный 3 18 15 5 2 2" xfId="41440"/>
    <cellStyle name="Обычный 3 18 15 5 2 2 2" xfId="41441"/>
    <cellStyle name="Обычный 3 18 15 5 2 3" xfId="41442"/>
    <cellStyle name="Обычный 3 18 15 5 3" xfId="41443"/>
    <cellStyle name="Обычный 3 18 15 5 3 2" xfId="41444"/>
    <cellStyle name="Обычный 3 18 15 5 4" xfId="41445"/>
    <cellStyle name="Обычный 3 18 15 6" xfId="41446"/>
    <cellStyle name="Обычный 3 18 15 6 2" xfId="41447"/>
    <cellStyle name="Обычный 3 18 15 6 2 2" xfId="41448"/>
    <cellStyle name="Обычный 3 18 15 6 3" xfId="41449"/>
    <cellStyle name="Обычный 3 18 15 7" xfId="41450"/>
    <cellStyle name="Обычный 3 18 15 7 2" xfId="41451"/>
    <cellStyle name="Обычный 3 18 15 8" xfId="41452"/>
    <cellStyle name="Обычный 3 18 16" xfId="41453"/>
    <cellStyle name="Обычный 3 18 16 2" xfId="41454"/>
    <cellStyle name="Обычный 3 18 16 2 2" xfId="41455"/>
    <cellStyle name="Обычный 3 18 16 2 2 2" xfId="41456"/>
    <cellStyle name="Обычный 3 18 16 2 2 2 2" xfId="41457"/>
    <cellStyle name="Обычный 3 18 16 2 2 2 2 2" xfId="41458"/>
    <cellStyle name="Обычный 3 18 16 2 2 2 2 2 2" xfId="41459"/>
    <cellStyle name="Обычный 3 18 16 2 2 2 2 3" xfId="41460"/>
    <cellStyle name="Обычный 3 18 16 2 2 2 3" xfId="41461"/>
    <cellStyle name="Обычный 3 18 16 2 2 2 3 2" xfId="41462"/>
    <cellStyle name="Обычный 3 18 16 2 2 2 4" xfId="41463"/>
    <cellStyle name="Обычный 3 18 16 2 2 3" xfId="41464"/>
    <cellStyle name="Обычный 3 18 16 2 2 3 2" xfId="41465"/>
    <cellStyle name="Обычный 3 18 16 2 2 3 2 2" xfId="41466"/>
    <cellStyle name="Обычный 3 18 16 2 2 3 3" xfId="41467"/>
    <cellStyle name="Обычный 3 18 16 2 2 4" xfId="41468"/>
    <cellStyle name="Обычный 3 18 16 2 2 4 2" xfId="41469"/>
    <cellStyle name="Обычный 3 18 16 2 2 5" xfId="41470"/>
    <cellStyle name="Обычный 3 18 16 2 3" xfId="41471"/>
    <cellStyle name="Обычный 3 18 16 2 3 2" xfId="41472"/>
    <cellStyle name="Обычный 3 18 16 2 3 2 2" xfId="41473"/>
    <cellStyle name="Обычный 3 18 16 2 3 2 2 2" xfId="41474"/>
    <cellStyle name="Обычный 3 18 16 2 3 2 2 2 2" xfId="41475"/>
    <cellStyle name="Обычный 3 18 16 2 3 2 2 3" xfId="41476"/>
    <cellStyle name="Обычный 3 18 16 2 3 2 3" xfId="41477"/>
    <cellStyle name="Обычный 3 18 16 2 3 2 3 2" xfId="41478"/>
    <cellStyle name="Обычный 3 18 16 2 3 2 4" xfId="41479"/>
    <cellStyle name="Обычный 3 18 16 2 3 3" xfId="41480"/>
    <cellStyle name="Обычный 3 18 16 2 3 3 2" xfId="41481"/>
    <cellStyle name="Обычный 3 18 16 2 3 3 2 2" xfId="41482"/>
    <cellStyle name="Обычный 3 18 16 2 3 3 3" xfId="41483"/>
    <cellStyle name="Обычный 3 18 16 2 3 4" xfId="41484"/>
    <cellStyle name="Обычный 3 18 16 2 3 4 2" xfId="41485"/>
    <cellStyle name="Обычный 3 18 16 2 3 5" xfId="41486"/>
    <cellStyle name="Обычный 3 18 16 2 4" xfId="41487"/>
    <cellStyle name="Обычный 3 18 16 2 4 2" xfId="41488"/>
    <cellStyle name="Обычный 3 18 16 2 4 2 2" xfId="41489"/>
    <cellStyle name="Обычный 3 18 16 2 4 2 2 2" xfId="41490"/>
    <cellStyle name="Обычный 3 18 16 2 4 2 3" xfId="41491"/>
    <cellStyle name="Обычный 3 18 16 2 4 3" xfId="41492"/>
    <cellStyle name="Обычный 3 18 16 2 4 3 2" xfId="41493"/>
    <cellStyle name="Обычный 3 18 16 2 4 4" xfId="41494"/>
    <cellStyle name="Обычный 3 18 16 2 5" xfId="41495"/>
    <cellStyle name="Обычный 3 18 16 2 5 2" xfId="41496"/>
    <cellStyle name="Обычный 3 18 16 2 5 2 2" xfId="41497"/>
    <cellStyle name="Обычный 3 18 16 2 5 3" xfId="41498"/>
    <cellStyle name="Обычный 3 18 16 2 6" xfId="41499"/>
    <cellStyle name="Обычный 3 18 16 2 6 2" xfId="41500"/>
    <cellStyle name="Обычный 3 18 16 2 7" xfId="41501"/>
    <cellStyle name="Обычный 3 18 16 3" xfId="41502"/>
    <cellStyle name="Обычный 3 18 16 3 2" xfId="41503"/>
    <cellStyle name="Обычный 3 18 16 3 2 2" xfId="41504"/>
    <cellStyle name="Обычный 3 18 16 3 2 2 2" xfId="41505"/>
    <cellStyle name="Обычный 3 18 16 3 2 2 2 2" xfId="41506"/>
    <cellStyle name="Обычный 3 18 16 3 2 2 3" xfId="41507"/>
    <cellStyle name="Обычный 3 18 16 3 2 3" xfId="41508"/>
    <cellStyle name="Обычный 3 18 16 3 2 3 2" xfId="41509"/>
    <cellStyle name="Обычный 3 18 16 3 2 4" xfId="41510"/>
    <cellStyle name="Обычный 3 18 16 3 3" xfId="41511"/>
    <cellStyle name="Обычный 3 18 16 3 3 2" xfId="41512"/>
    <cellStyle name="Обычный 3 18 16 3 3 2 2" xfId="41513"/>
    <cellStyle name="Обычный 3 18 16 3 3 3" xfId="41514"/>
    <cellStyle name="Обычный 3 18 16 3 4" xfId="41515"/>
    <cellStyle name="Обычный 3 18 16 3 4 2" xfId="41516"/>
    <cellStyle name="Обычный 3 18 16 3 5" xfId="41517"/>
    <cellStyle name="Обычный 3 18 16 4" xfId="41518"/>
    <cellStyle name="Обычный 3 18 16 4 2" xfId="41519"/>
    <cellStyle name="Обычный 3 18 16 4 2 2" xfId="41520"/>
    <cellStyle name="Обычный 3 18 16 4 2 2 2" xfId="41521"/>
    <cellStyle name="Обычный 3 18 16 4 2 2 2 2" xfId="41522"/>
    <cellStyle name="Обычный 3 18 16 4 2 2 3" xfId="41523"/>
    <cellStyle name="Обычный 3 18 16 4 2 3" xfId="41524"/>
    <cellStyle name="Обычный 3 18 16 4 2 3 2" xfId="41525"/>
    <cellStyle name="Обычный 3 18 16 4 2 4" xfId="41526"/>
    <cellStyle name="Обычный 3 18 16 4 3" xfId="41527"/>
    <cellStyle name="Обычный 3 18 16 4 3 2" xfId="41528"/>
    <cellStyle name="Обычный 3 18 16 4 3 2 2" xfId="41529"/>
    <cellStyle name="Обычный 3 18 16 4 3 3" xfId="41530"/>
    <cellStyle name="Обычный 3 18 16 4 4" xfId="41531"/>
    <cellStyle name="Обычный 3 18 16 4 4 2" xfId="41532"/>
    <cellStyle name="Обычный 3 18 16 4 5" xfId="41533"/>
    <cellStyle name="Обычный 3 18 16 5" xfId="41534"/>
    <cellStyle name="Обычный 3 18 16 5 2" xfId="41535"/>
    <cellStyle name="Обычный 3 18 16 5 2 2" xfId="41536"/>
    <cellStyle name="Обычный 3 18 16 5 2 2 2" xfId="41537"/>
    <cellStyle name="Обычный 3 18 16 5 2 3" xfId="41538"/>
    <cellStyle name="Обычный 3 18 16 5 3" xfId="41539"/>
    <cellStyle name="Обычный 3 18 16 5 3 2" xfId="41540"/>
    <cellStyle name="Обычный 3 18 16 5 4" xfId="41541"/>
    <cellStyle name="Обычный 3 18 16 6" xfId="41542"/>
    <cellStyle name="Обычный 3 18 16 6 2" xfId="41543"/>
    <cellStyle name="Обычный 3 18 16 6 2 2" xfId="41544"/>
    <cellStyle name="Обычный 3 18 16 6 3" xfId="41545"/>
    <cellStyle name="Обычный 3 18 16 7" xfId="41546"/>
    <cellStyle name="Обычный 3 18 16 7 2" xfId="41547"/>
    <cellStyle name="Обычный 3 18 16 8" xfId="41548"/>
    <cellStyle name="Обычный 3 18 17" xfId="41549"/>
    <cellStyle name="Обычный 3 18 17 2" xfId="41550"/>
    <cellStyle name="Обычный 3 18 17 2 2" xfId="41551"/>
    <cellStyle name="Обычный 3 18 17 2 2 2" xfId="41552"/>
    <cellStyle name="Обычный 3 18 17 2 2 2 2" xfId="41553"/>
    <cellStyle name="Обычный 3 18 17 2 2 2 2 2" xfId="41554"/>
    <cellStyle name="Обычный 3 18 17 2 2 2 2 2 2" xfId="41555"/>
    <cellStyle name="Обычный 3 18 17 2 2 2 2 3" xfId="41556"/>
    <cellStyle name="Обычный 3 18 17 2 2 2 3" xfId="41557"/>
    <cellStyle name="Обычный 3 18 17 2 2 2 3 2" xfId="41558"/>
    <cellStyle name="Обычный 3 18 17 2 2 2 4" xfId="41559"/>
    <cellStyle name="Обычный 3 18 17 2 2 3" xfId="41560"/>
    <cellStyle name="Обычный 3 18 17 2 2 3 2" xfId="41561"/>
    <cellStyle name="Обычный 3 18 17 2 2 3 2 2" xfId="41562"/>
    <cellStyle name="Обычный 3 18 17 2 2 3 3" xfId="41563"/>
    <cellStyle name="Обычный 3 18 17 2 2 4" xfId="41564"/>
    <cellStyle name="Обычный 3 18 17 2 2 4 2" xfId="41565"/>
    <cellStyle name="Обычный 3 18 17 2 2 5" xfId="41566"/>
    <cellStyle name="Обычный 3 18 17 2 3" xfId="41567"/>
    <cellStyle name="Обычный 3 18 17 2 3 2" xfId="41568"/>
    <cellStyle name="Обычный 3 18 17 2 3 2 2" xfId="41569"/>
    <cellStyle name="Обычный 3 18 17 2 3 2 2 2" xfId="41570"/>
    <cellStyle name="Обычный 3 18 17 2 3 2 2 2 2" xfId="41571"/>
    <cellStyle name="Обычный 3 18 17 2 3 2 2 3" xfId="41572"/>
    <cellStyle name="Обычный 3 18 17 2 3 2 3" xfId="41573"/>
    <cellStyle name="Обычный 3 18 17 2 3 2 3 2" xfId="41574"/>
    <cellStyle name="Обычный 3 18 17 2 3 2 4" xfId="41575"/>
    <cellStyle name="Обычный 3 18 17 2 3 3" xfId="41576"/>
    <cellStyle name="Обычный 3 18 17 2 3 3 2" xfId="41577"/>
    <cellStyle name="Обычный 3 18 17 2 3 3 2 2" xfId="41578"/>
    <cellStyle name="Обычный 3 18 17 2 3 3 3" xfId="41579"/>
    <cellStyle name="Обычный 3 18 17 2 3 4" xfId="41580"/>
    <cellStyle name="Обычный 3 18 17 2 3 4 2" xfId="41581"/>
    <cellStyle name="Обычный 3 18 17 2 3 5" xfId="41582"/>
    <cellStyle name="Обычный 3 18 17 2 4" xfId="41583"/>
    <cellStyle name="Обычный 3 18 17 2 4 2" xfId="41584"/>
    <cellStyle name="Обычный 3 18 17 2 4 2 2" xfId="41585"/>
    <cellStyle name="Обычный 3 18 17 2 4 2 2 2" xfId="41586"/>
    <cellStyle name="Обычный 3 18 17 2 4 2 3" xfId="41587"/>
    <cellStyle name="Обычный 3 18 17 2 4 3" xfId="41588"/>
    <cellStyle name="Обычный 3 18 17 2 4 3 2" xfId="41589"/>
    <cellStyle name="Обычный 3 18 17 2 4 4" xfId="41590"/>
    <cellStyle name="Обычный 3 18 17 2 5" xfId="41591"/>
    <cellStyle name="Обычный 3 18 17 2 5 2" xfId="41592"/>
    <cellStyle name="Обычный 3 18 17 2 5 2 2" xfId="41593"/>
    <cellStyle name="Обычный 3 18 17 2 5 3" xfId="41594"/>
    <cellStyle name="Обычный 3 18 17 2 6" xfId="41595"/>
    <cellStyle name="Обычный 3 18 17 2 6 2" xfId="41596"/>
    <cellStyle name="Обычный 3 18 17 2 7" xfId="41597"/>
    <cellStyle name="Обычный 3 18 17 3" xfId="41598"/>
    <cellStyle name="Обычный 3 18 17 3 2" xfId="41599"/>
    <cellStyle name="Обычный 3 18 17 3 2 2" xfId="41600"/>
    <cellStyle name="Обычный 3 18 17 3 2 2 2" xfId="41601"/>
    <cellStyle name="Обычный 3 18 17 3 2 2 2 2" xfId="41602"/>
    <cellStyle name="Обычный 3 18 17 3 2 2 3" xfId="41603"/>
    <cellStyle name="Обычный 3 18 17 3 2 3" xfId="41604"/>
    <cellStyle name="Обычный 3 18 17 3 2 3 2" xfId="41605"/>
    <cellStyle name="Обычный 3 18 17 3 2 4" xfId="41606"/>
    <cellStyle name="Обычный 3 18 17 3 3" xfId="41607"/>
    <cellStyle name="Обычный 3 18 17 3 3 2" xfId="41608"/>
    <cellStyle name="Обычный 3 18 17 3 3 2 2" xfId="41609"/>
    <cellStyle name="Обычный 3 18 17 3 3 3" xfId="41610"/>
    <cellStyle name="Обычный 3 18 17 3 4" xfId="41611"/>
    <cellStyle name="Обычный 3 18 17 3 4 2" xfId="41612"/>
    <cellStyle name="Обычный 3 18 17 3 5" xfId="41613"/>
    <cellStyle name="Обычный 3 18 17 4" xfId="41614"/>
    <cellStyle name="Обычный 3 18 17 4 2" xfId="41615"/>
    <cellStyle name="Обычный 3 18 17 4 2 2" xfId="41616"/>
    <cellStyle name="Обычный 3 18 17 4 2 2 2" xfId="41617"/>
    <cellStyle name="Обычный 3 18 17 4 2 2 2 2" xfId="41618"/>
    <cellStyle name="Обычный 3 18 17 4 2 2 3" xfId="41619"/>
    <cellStyle name="Обычный 3 18 17 4 2 3" xfId="41620"/>
    <cellStyle name="Обычный 3 18 17 4 2 3 2" xfId="41621"/>
    <cellStyle name="Обычный 3 18 17 4 2 4" xfId="41622"/>
    <cellStyle name="Обычный 3 18 17 4 3" xfId="41623"/>
    <cellStyle name="Обычный 3 18 17 4 3 2" xfId="41624"/>
    <cellStyle name="Обычный 3 18 17 4 3 2 2" xfId="41625"/>
    <cellStyle name="Обычный 3 18 17 4 3 3" xfId="41626"/>
    <cellStyle name="Обычный 3 18 17 4 4" xfId="41627"/>
    <cellStyle name="Обычный 3 18 17 4 4 2" xfId="41628"/>
    <cellStyle name="Обычный 3 18 17 4 5" xfId="41629"/>
    <cellStyle name="Обычный 3 18 17 5" xfId="41630"/>
    <cellStyle name="Обычный 3 18 17 5 2" xfId="41631"/>
    <cellStyle name="Обычный 3 18 17 5 2 2" xfId="41632"/>
    <cellStyle name="Обычный 3 18 17 5 2 2 2" xfId="41633"/>
    <cellStyle name="Обычный 3 18 17 5 2 3" xfId="41634"/>
    <cellStyle name="Обычный 3 18 17 5 3" xfId="41635"/>
    <cellStyle name="Обычный 3 18 17 5 3 2" xfId="41636"/>
    <cellStyle name="Обычный 3 18 17 5 4" xfId="41637"/>
    <cellStyle name="Обычный 3 18 17 6" xfId="41638"/>
    <cellStyle name="Обычный 3 18 17 6 2" xfId="41639"/>
    <cellStyle name="Обычный 3 18 17 6 2 2" xfId="41640"/>
    <cellStyle name="Обычный 3 18 17 6 3" xfId="41641"/>
    <cellStyle name="Обычный 3 18 17 7" xfId="41642"/>
    <cellStyle name="Обычный 3 18 17 7 2" xfId="41643"/>
    <cellStyle name="Обычный 3 18 17 8" xfId="41644"/>
    <cellStyle name="Обычный 3 18 18" xfId="41645"/>
    <cellStyle name="Обычный 3 18 18 2" xfId="41646"/>
    <cellStyle name="Обычный 3 18 18 2 2" xfId="41647"/>
    <cellStyle name="Обычный 3 18 18 2 2 2" xfId="41648"/>
    <cellStyle name="Обычный 3 18 18 2 2 2 2" xfId="41649"/>
    <cellStyle name="Обычный 3 18 18 2 2 2 2 2" xfId="41650"/>
    <cellStyle name="Обычный 3 18 18 2 2 2 2 2 2" xfId="41651"/>
    <cellStyle name="Обычный 3 18 18 2 2 2 2 3" xfId="41652"/>
    <cellStyle name="Обычный 3 18 18 2 2 2 3" xfId="41653"/>
    <cellStyle name="Обычный 3 18 18 2 2 2 3 2" xfId="41654"/>
    <cellStyle name="Обычный 3 18 18 2 2 2 4" xfId="41655"/>
    <cellStyle name="Обычный 3 18 18 2 2 3" xfId="41656"/>
    <cellStyle name="Обычный 3 18 18 2 2 3 2" xfId="41657"/>
    <cellStyle name="Обычный 3 18 18 2 2 3 2 2" xfId="41658"/>
    <cellStyle name="Обычный 3 18 18 2 2 3 3" xfId="41659"/>
    <cellStyle name="Обычный 3 18 18 2 2 4" xfId="41660"/>
    <cellStyle name="Обычный 3 18 18 2 2 4 2" xfId="41661"/>
    <cellStyle name="Обычный 3 18 18 2 2 5" xfId="41662"/>
    <cellStyle name="Обычный 3 18 18 2 3" xfId="41663"/>
    <cellStyle name="Обычный 3 18 18 2 3 2" xfId="41664"/>
    <cellStyle name="Обычный 3 18 18 2 3 2 2" xfId="41665"/>
    <cellStyle name="Обычный 3 18 18 2 3 2 2 2" xfId="41666"/>
    <cellStyle name="Обычный 3 18 18 2 3 2 2 2 2" xfId="41667"/>
    <cellStyle name="Обычный 3 18 18 2 3 2 2 3" xfId="41668"/>
    <cellStyle name="Обычный 3 18 18 2 3 2 3" xfId="41669"/>
    <cellStyle name="Обычный 3 18 18 2 3 2 3 2" xfId="41670"/>
    <cellStyle name="Обычный 3 18 18 2 3 2 4" xfId="41671"/>
    <cellStyle name="Обычный 3 18 18 2 3 3" xfId="41672"/>
    <cellStyle name="Обычный 3 18 18 2 3 3 2" xfId="41673"/>
    <cellStyle name="Обычный 3 18 18 2 3 3 2 2" xfId="41674"/>
    <cellStyle name="Обычный 3 18 18 2 3 3 3" xfId="41675"/>
    <cellStyle name="Обычный 3 18 18 2 3 4" xfId="41676"/>
    <cellStyle name="Обычный 3 18 18 2 3 4 2" xfId="41677"/>
    <cellStyle name="Обычный 3 18 18 2 3 5" xfId="41678"/>
    <cellStyle name="Обычный 3 18 18 2 4" xfId="41679"/>
    <cellStyle name="Обычный 3 18 18 2 4 2" xfId="41680"/>
    <cellStyle name="Обычный 3 18 18 2 4 2 2" xfId="41681"/>
    <cellStyle name="Обычный 3 18 18 2 4 2 2 2" xfId="41682"/>
    <cellStyle name="Обычный 3 18 18 2 4 2 3" xfId="41683"/>
    <cellStyle name="Обычный 3 18 18 2 4 3" xfId="41684"/>
    <cellStyle name="Обычный 3 18 18 2 4 3 2" xfId="41685"/>
    <cellStyle name="Обычный 3 18 18 2 4 4" xfId="41686"/>
    <cellStyle name="Обычный 3 18 18 2 5" xfId="41687"/>
    <cellStyle name="Обычный 3 18 18 2 5 2" xfId="41688"/>
    <cellStyle name="Обычный 3 18 18 2 5 2 2" xfId="41689"/>
    <cellStyle name="Обычный 3 18 18 2 5 3" xfId="41690"/>
    <cellStyle name="Обычный 3 18 18 2 6" xfId="41691"/>
    <cellStyle name="Обычный 3 18 18 2 6 2" xfId="41692"/>
    <cellStyle name="Обычный 3 18 18 2 7" xfId="41693"/>
    <cellStyle name="Обычный 3 18 18 3" xfId="41694"/>
    <cellStyle name="Обычный 3 18 18 3 2" xfId="41695"/>
    <cellStyle name="Обычный 3 18 18 3 2 2" xfId="41696"/>
    <cellStyle name="Обычный 3 18 18 3 2 2 2" xfId="41697"/>
    <cellStyle name="Обычный 3 18 18 3 2 2 2 2" xfId="41698"/>
    <cellStyle name="Обычный 3 18 18 3 2 2 3" xfId="41699"/>
    <cellStyle name="Обычный 3 18 18 3 2 3" xfId="41700"/>
    <cellStyle name="Обычный 3 18 18 3 2 3 2" xfId="41701"/>
    <cellStyle name="Обычный 3 18 18 3 2 4" xfId="41702"/>
    <cellStyle name="Обычный 3 18 18 3 3" xfId="41703"/>
    <cellStyle name="Обычный 3 18 18 3 3 2" xfId="41704"/>
    <cellStyle name="Обычный 3 18 18 3 3 2 2" xfId="41705"/>
    <cellStyle name="Обычный 3 18 18 3 3 3" xfId="41706"/>
    <cellStyle name="Обычный 3 18 18 3 4" xfId="41707"/>
    <cellStyle name="Обычный 3 18 18 3 4 2" xfId="41708"/>
    <cellStyle name="Обычный 3 18 18 3 5" xfId="41709"/>
    <cellStyle name="Обычный 3 18 18 4" xfId="41710"/>
    <cellStyle name="Обычный 3 18 18 4 2" xfId="41711"/>
    <cellStyle name="Обычный 3 18 18 4 2 2" xfId="41712"/>
    <cellStyle name="Обычный 3 18 18 4 2 2 2" xfId="41713"/>
    <cellStyle name="Обычный 3 18 18 4 2 2 2 2" xfId="41714"/>
    <cellStyle name="Обычный 3 18 18 4 2 2 3" xfId="41715"/>
    <cellStyle name="Обычный 3 18 18 4 2 3" xfId="41716"/>
    <cellStyle name="Обычный 3 18 18 4 2 3 2" xfId="41717"/>
    <cellStyle name="Обычный 3 18 18 4 2 4" xfId="41718"/>
    <cellStyle name="Обычный 3 18 18 4 3" xfId="41719"/>
    <cellStyle name="Обычный 3 18 18 4 3 2" xfId="41720"/>
    <cellStyle name="Обычный 3 18 18 4 3 2 2" xfId="41721"/>
    <cellStyle name="Обычный 3 18 18 4 3 3" xfId="41722"/>
    <cellStyle name="Обычный 3 18 18 4 4" xfId="41723"/>
    <cellStyle name="Обычный 3 18 18 4 4 2" xfId="41724"/>
    <cellStyle name="Обычный 3 18 18 4 5" xfId="41725"/>
    <cellStyle name="Обычный 3 18 18 5" xfId="41726"/>
    <cellStyle name="Обычный 3 18 18 5 2" xfId="41727"/>
    <cellStyle name="Обычный 3 18 18 5 2 2" xfId="41728"/>
    <cellStyle name="Обычный 3 18 18 5 2 2 2" xfId="41729"/>
    <cellStyle name="Обычный 3 18 18 5 2 3" xfId="41730"/>
    <cellStyle name="Обычный 3 18 18 5 3" xfId="41731"/>
    <cellStyle name="Обычный 3 18 18 5 3 2" xfId="41732"/>
    <cellStyle name="Обычный 3 18 18 5 4" xfId="41733"/>
    <cellStyle name="Обычный 3 18 18 6" xfId="41734"/>
    <cellStyle name="Обычный 3 18 18 6 2" xfId="41735"/>
    <cellStyle name="Обычный 3 18 18 6 2 2" xfId="41736"/>
    <cellStyle name="Обычный 3 18 18 6 3" xfId="41737"/>
    <cellStyle name="Обычный 3 18 18 7" xfId="41738"/>
    <cellStyle name="Обычный 3 18 18 7 2" xfId="41739"/>
    <cellStyle name="Обычный 3 18 18 8" xfId="41740"/>
    <cellStyle name="Обычный 3 18 19" xfId="41741"/>
    <cellStyle name="Обычный 3 18 19 2" xfId="41742"/>
    <cellStyle name="Обычный 3 18 19 2 2" xfId="41743"/>
    <cellStyle name="Обычный 3 18 19 2 2 2" xfId="41744"/>
    <cellStyle name="Обычный 3 18 19 2 2 2 2" xfId="41745"/>
    <cellStyle name="Обычный 3 18 19 2 2 2 2 2" xfId="41746"/>
    <cellStyle name="Обычный 3 18 19 2 2 2 2 2 2" xfId="41747"/>
    <cellStyle name="Обычный 3 18 19 2 2 2 2 3" xfId="41748"/>
    <cellStyle name="Обычный 3 18 19 2 2 2 3" xfId="41749"/>
    <cellStyle name="Обычный 3 18 19 2 2 2 3 2" xfId="41750"/>
    <cellStyle name="Обычный 3 18 19 2 2 2 4" xfId="41751"/>
    <cellStyle name="Обычный 3 18 19 2 2 3" xfId="41752"/>
    <cellStyle name="Обычный 3 18 19 2 2 3 2" xfId="41753"/>
    <cellStyle name="Обычный 3 18 19 2 2 3 2 2" xfId="41754"/>
    <cellStyle name="Обычный 3 18 19 2 2 3 3" xfId="41755"/>
    <cellStyle name="Обычный 3 18 19 2 2 4" xfId="41756"/>
    <cellStyle name="Обычный 3 18 19 2 2 4 2" xfId="41757"/>
    <cellStyle name="Обычный 3 18 19 2 2 5" xfId="41758"/>
    <cellStyle name="Обычный 3 18 19 2 3" xfId="41759"/>
    <cellStyle name="Обычный 3 18 19 2 3 2" xfId="41760"/>
    <cellStyle name="Обычный 3 18 19 2 3 2 2" xfId="41761"/>
    <cellStyle name="Обычный 3 18 19 2 3 2 2 2" xfId="41762"/>
    <cellStyle name="Обычный 3 18 19 2 3 2 2 2 2" xfId="41763"/>
    <cellStyle name="Обычный 3 18 19 2 3 2 2 3" xfId="41764"/>
    <cellStyle name="Обычный 3 18 19 2 3 2 3" xfId="41765"/>
    <cellStyle name="Обычный 3 18 19 2 3 2 3 2" xfId="41766"/>
    <cellStyle name="Обычный 3 18 19 2 3 2 4" xfId="41767"/>
    <cellStyle name="Обычный 3 18 19 2 3 3" xfId="41768"/>
    <cellStyle name="Обычный 3 18 19 2 3 3 2" xfId="41769"/>
    <cellStyle name="Обычный 3 18 19 2 3 3 2 2" xfId="41770"/>
    <cellStyle name="Обычный 3 18 19 2 3 3 3" xfId="41771"/>
    <cellStyle name="Обычный 3 18 19 2 3 4" xfId="41772"/>
    <cellStyle name="Обычный 3 18 19 2 3 4 2" xfId="41773"/>
    <cellStyle name="Обычный 3 18 19 2 3 5" xfId="41774"/>
    <cellStyle name="Обычный 3 18 19 2 4" xfId="41775"/>
    <cellStyle name="Обычный 3 18 19 2 4 2" xfId="41776"/>
    <cellStyle name="Обычный 3 18 19 2 4 2 2" xfId="41777"/>
    <cellStyle name="Обычный 3 18 19 2 4 2 2 2" xfId="41778"/>
    <cellStyle name="Обычный 3 18 19 2 4 2 3" xfId="41779"/>
    <cellStyle name="Обычный 3 18 19 2 4 3" xfId="41780"/>
    <cellStyle name="Обычный 3 18 19 2 4 3 2" xfId="41781"/>
    <cellStyle name="Обычный 3 18 19 2 4 4" xfId="41782"/>
    <cellStyle name="Обычный 3 18 19 2 5" xfId="41783"/>
    <cellStyle name="Обычный 3 18 19 2 5 2" xfId="41784"/>
    <cellStyle name="Обычный 3 18 19 2 5 2 2" xfId="41785"/>
    <cellStyle name="Обычный 3 18 19 2 5 3" xfId="41786"/>
    <cellStyle name="Обычный 3 18 19 2 6" xfId="41787"/>
    <cellStyle name="Обычный 3 18 19 2 6 2" xfId="41788"/>
    <cellStyle name="Обычный 3 18 19 2 7" xfId="41789"/>
    <cellStyle name="Обычный 3 18 19 3" xfId="41790"/>
    <cellStyle name="Обычный 3 18 19 3 2" xfId="41791"/>
    <cellStyle name="Обычный 3 18 19 3 2 2" xfId="41792"/>
    <cellStyle name="Обычный 3 18 19 3 2 2 2" xfId="41793"/>
    <cellStyle name="Обычный 3 18 19 3 2 2 2 2" xfId="41794"/>
    <cellStyle name="Обычный 3 18 19 3 2 2 3" xfId="41795"/>
    <cellStyle name="Обычный 3 18 19 3 2 3" xfId="41796"/>
    <cellStyle name="Обычный 3 18 19 3 2 3 2" xfId="41797"/>
    <cellStyle name="Обычный 3 18 19 3 2 4" xfId="41798"/>
    <cellStyle name="Обычный 3 18 19 3 3" xfId="41799"/>
    <cellStyle name="Обычный 3 18 19 3 3 2" xfId="41800"/>
    <cellStyle name="Обычный 3 18 19 3 3 2 2" xfId="41801"/>
    <cellStyle name="Обычный 3 18 19 3 3 3" xfId="41802"/>
    <cellStyle name="Обычный 3 18 19 3 4" xfId="41803"/>
    <cellStyle name="Обычный 3 18 19 3 4 2" xfId="41804"/>
    <cellStyle name="Обычный 3 18 19 3 5" xfId="41805"/>
    <cellStyle name="Обычный 3 18 19 4" xfId="41806"/>
    <cellStyle name="Обычный 3 18 19 4 2" xfId="41807"/>
    <cellStyle name="Обычный 3 18 19 4 2 2" xfId="41808"/>
    <cellStyle name="Обычный 3 18 19 4 2 2 2" xfId="41809"/>
    <cellStyle name="Обычный 3 18 19 4 2 2 2 2" xfId="41810"/>
    <cellStyle name="Обычный 3 18 19 4 2 2 3" xfId="41811"/>
    <cellStyle name="Обычный 3 18 19 4 2 3" xfId="41812"/>
    <cellStyle name="Обычный 3 18 19 4 2 3 2" xfId="41813"/>
    <cellStyle name="Обычный 3 18 19 4 2 4" xfId="41814"/>
    <cellStyle name="Обычный 3 18 19 4 3" xfId="41815"/>
    <cellStyle name="Обычный 3 18 19 4 3 2" xfId="41816"/>
    <cellStyle name="Обычный 3 18 19 4 3 2 2" xfId="41817"/>
    <cellStyle name="Обычный 3 18 19 4 3 3" xfId="41818"/>
    <cellStyle name="Обычный 3 18 19 4 4" xfId="41819"/>
    <cellStyle name="Обычный 3 18 19 4 4 2" xfId="41820"/>
    <cellStyle name="Обычный 3 18 19 4 5" xfId="41821"/>
    <cellStyle name="Обычный 3 18 19 5" xfId="41822"/>
    <cellStyle name="Обычный 3 18 19 5 2" xfId="41823"/>
    <cellStyle name="Обычный 3 18 19 5 2 2" xfId="41824"/>
    <cellStyle name="Обычный 3 18 19 5 2 2 2" xfId="41825"/>
    <cellStyle name="Обычный 3 18 19 5 2 3" xfId="41826"/>
    <cellStyle name="Обычный 3 18 19 5 3" xfId="41827"/>
    <cellStyle name="Обычный 3 18 19 5 3 2" xfId="41828"/>
    <cellStyle name="Обычный 3 18 19 5 4" xfId="41829"/>
    <cellStyle name="Обычный 3 18 19 6" xfId="41830"/>
    <cellStyle name="Обычный 3 18 19 6 2" xfId="41831"/>
    <cellStyle name="Обычный 3 18 19 6 2 2" xfId="41832"/>
    <cellStyle name="Обычный 3 18 19 6 3" xfId="41833"/>
    <cellStyle name="Обычный 3 18 19 7" xfId="41834"/>
    <cellStyle name="Обычный 3 18 19 7 2" xfId="41835"/>
    <cellStyle name="Обычный 3 18 19 8" xfId="41836"/>
    <cellStyle name="Обычный 3 18 2" xfId="41837"/>
    <cellStyle name="Обычный 3 18 2 2" xfId="41838"/>
    <cellStyle name="Обычный 3 18 2 2 2" xfId="41839"/>
    <cellStyle name="Обычный 3 18 2 2 2 2" xfId="41840"/>
    <cellStyle name="Обычный 3 18 2 2 2 2 2" xfId="41841"/>
    <cellStyle name="Обычный 3 18 2 2 2 2 2 2" xfId="41842"/>
    <cellStyle name="Обычный 3 18 2 2 2 2 2 2 2" xfId="41843"/>
    <cellStyle name="Обычный 3 18 2 2 2 2 2 3" xfId="41844"/>
    <cellStyle name="Обычный 3 18 2 2 2 2 3" xfId="41845"/>
    <cellStyle name="Обычный 3 18 2 2 2 2 3 2" xfId="41846"/>
    <cellStyle name="Обычный 3 18 2 2 2 2 4" xfId="41847"/>
    <cellStyle name="Обычный 3 18 2 2 2 3" xfId="41848"/>
    <cellStyle name="Обычный 3 18 2 2 2 3 2" xfId="41849"/>
    <cellStyle name="Обычный 3 18 2 2 2 3 2 2" xfId="41850"/>
    <cellStyle name="Обычный 3 18 2 2 2 3 3" xfId="41851"/>
    <cellStyle name="Обычный 3 18 2 2 2 4" xfId="41852"/>
    <cellStyle name="Обычный 3 18 2 2 2 4 2" xfId="41853"/>
    <cellStyle name="Обычный 3 18 2 2 2 5" xfId="41854"/>
    <cellStyle name="Обычный 3 18 2 2 3" xfId="41855"/>
    <cellStyle name="Обычный 3 18 2 2 3 2" xfId="41856"/>
    <cellStyle name="Обычный 3 18 2 2 3 2 2" xfId="41857"/>
    <cellStyle name="Обычный 3 18 2 2 3 2 2 2" xfId="41858"/>
    <cellStyle name="Обычный 3 18 2 2 3 2 2 2 2" xfId="41859"/>
    <cellStyle name="Обычный 3 18 2 2 3 2 2 3" xfId="41860"/>
    <cellStyle name="Обычный 3 18 2 2 3 2 3" xfId="41861"/>
    <cellStyle name="Обычный 3 18 2 2 3 2 3 2" xfId="41862"/>
    <cellStyle name="Обычный 3 18 2 2 3 2 4" xfId="41863"/>
    <cellStyle name="Обычный 3 18 2 2 3 3" xfId="41864"/>
    <cellStyle name="Обычный 3 18 2 2 3 3 2" xfId="41865"/>
    <cellStyle name="Обычный 3 18 2 2 3 3 2 2" xfId="41866"/>
    <cellStyle name="Обычный 3 18 2 2 3 3 3" xfId="41867"/>
    <cellStyle name="Обычный 3 18 2 2 3 4" xfId="41868"/>
    <cellStyle name="Обычный 3 18 2 2 3 4 2" xfId="41869"/>
    <cellStyle name="Обычный 3 18 2 2 3 5" xfId="41870"/>
    <cellStyle name="Обычный 3 18 2 2 4" xfId="41871"/>
    <cellStyle name="Обычный 3 18 2 2 4 2" xfId="41872"/>
    <cellStyle name="Обычный 3 18 2 2 4 2 2" xfId="41873"/>
    <cellStyle name="Обычный 3 18 2 2 4 2 2 2" xfId="41874"/>
    <cellStyle name="Обычный 3 18 2 2 4 2 3" xfId="41875"/>
    <cellStyle name="Обычный 3 18 2 2 4 3" xfId="41876"/>
    <cellStyle name="Обычный 3 18 2 2 4 3 2" xfId="41877"/>
    <cellStyle name="Обычный 3 18 2 2 4 4" xfId="41878"/>
    <cellStyle name="Обычный 3 18 2 2 5" xfId="41879"/>
    <cellStyle name="Обычный 3 18 2 2 5 2" xfId="41880"/>
    <cellStyle name="Обычный 3 18 2 2 5 2 2" xfId="41881"/>
    <cellStyle name="Обычный 3 18 2 2 5 3" xfId="41882"/>
    <cellStyle name="Обычный 3 18 2 2 6" xfId="41883"/>
    <cellStyle name="Обычный 3 18 2 2 6 2" xfId="41884"/>
    <cellStyle name="Обычный 3 18 2 2 7" xfId="41885"/>
    <cellStyle name="Обычный 3 18 2 3" xfId="41886"/>
    <cellStyle name="Обычный 3 18 2 3 2" xfId="41887"/>
    <cellStyle name="Обычный 3 18 2 3 2 2" xfId="41888"/>
    <cellStyle name="Обычный 3 18 2 3 2 2 2" xfId="41889"/>
    <cellStyle name="Обычный 3 18 2 3 2 2 2 2" xfId="41890"/>
    <cellStyle name="Обычный 3 18 2 3 2 2 3" xfId="41891"/>
    <cellStyle name="Обычный 3 18 2 3 2 3" xfId="41892"/>
    <cellStyle name="Обычный 3 18 2 3 2 3 2" xfId="41893"/>
    <cellStyle name="Обычный 3 18 2 3 2 4" xfId="41894"/>
    <cellStyle name="Обычный 3 18 2 3 3" xfId="41895"/>
    <cellStyle name="Обычный 3 18 2 3 3 2" xfId="41896"/>
    <cellStyle name="Обычный 3 18 2 3 3 2 2" xfId="41897"/>
    <cellStyle name="Обычный 3 18 2 3 3 3" xfId="41898"/>
    <cellStyle name="Обычный 3 18 2 3 4" xfId="41899"/>
    <cellStyle name="Обычный 3 18 2 3 4 2" xfId="41900"/>
    <cellStyle name="Обычный 3 18 2 3 5" xfId="41901"/>
    <cellStyle name="Обычный 3 18 2 4" xfId="41902"/>
    <cellStyle name="Обычный 3 18 2 4 2" xfId="41903"/>
    <cellStyle name="Обычный 3 18 2 4 2 2" xfId="41904"/>
    <cellStyle name="Обычный 3 18 2 4 2 2 2" xfId="41905"/>
    <cellStyle name="Обычный 3 18 2 4 2 2 2 2" xfId="41906"/>
    <cellStyle name="Обычный 3 18 2 4 2 2 3" xfId="41907"/>
    <cellStyle name="Обычный 3 18 2 4 2 3" xfId="41908"/>
    <cellStyle name="Обычный 3 18 2 4 2 3 2" xfId="41909"/>
    <cellStyle name="Обычный 3 18 2 4 2 4" xfId="41910"/>
    <cellStyle name="Обычный 3 18 2 4 3" xfId="41911"/>
    <cellStyle name="Обычный 3 18 2 4 3 2" xfId="41912"/>
    <cellStyle name="Обычный 3 18 2 4 3 2 2" xfId="41913"/>
    <cellStyle name="Обычный 3 18 2 4 3 3" xfId="41914"/>
    <cellStyle name="Обычный 3 18 2 4 4" xfId="41915"/>
    <cellStyle name="Обычный 3 18 2 4 4 2" xfId="41916"/>
    <cellStyle name="Обычный 3 18 2 4 5" xfId="41917"/>
    <cellStyle name="Обычный 3 18 2 5" xfId="41918"/>
    <cellStyle name="Обычный 3 18 2 5 2" xfId="41919"/>
    <cellStyle name="Обычный 3 18 2 5 2 2" xfId="41920"/>
    <cellStyle name="Обычный 3 18 2 5 2 2 2" xfId="41921"/>
    <cellStyle name="Обычный 3 18 2 5 2 3" xfId="41922"/>
    <cellStyle name="Обычный 3 18 2 5 3" xfId="41923"/>
    <cellStyle name="Обычный 3 18 2 5 3 2" xfId="41924"/>
    <cellStyle name="Обычный 3 18 2 5 4" xfId="41925"/>
    <cellStyle name="Обычный 3 18 2 6" xfId="41926"/>
    <cellStyle name="Обычный 3 18 2 6 2" xfId="41927"/>
    <cellStyle name="Обычный 3 18 2 6 2 2" xfId="41928"/>
    <cellStyle name="Обычный 3 18 2 6 3" xfId="41929"/>
    <cellStyle name="Обычный 3 18 2 7" xfId="41930"/>
    <cellStyle name="Обычный 3 18 2 7 2" xfId="41931"/>
    <cellStyle name="Обычный 3 18 2 8" xfId="41932"/>
    <cellStyle name="Обычный 3 18 20" xfId="41933"/>
    <cellStyle name="Обычный 3 18 20 2" xfId="41934"/>
    <cellStyle name="Обычный 3 18 20 2 2" xfId="41935"/>
    <cellStyle name="Обычный 3 18 20 2 2 2" xfId="41936"/>
    <cellStyle name="Обычный 3 18 20 2 2 2 2" xfId="41937"/>
    <cellStyle name="Обычный 3 18 20 2 2 2 2 2" xfId="41938"/>
    <cellStyle name="Обычный 3 18 20 2 2 2 2 2 2" xfId="41939"/>
    <cellStyle name="Обычный 3 18 20 2 2 2 2 3" xfId="41940"/>
    <cellStyle name="Обычный 3 18 20 2 2 2 3" xfId="41941"/>
    <cellStyle name="Обычный 3 18 20 2 2 2 3 2" xfId="41942"/>
    <cellStyle name="Обычный 3 18 20 2 2 2 4" xfId="41943"/>
    <cellStyle name="Обычный 3 18 20 2 2 3" xfId="41944"/>
    <cellStyle name="Обычный 3 18 20 2 2 3 2" xfId="41945"/>
    <cellStyle name="Обычный 3 18 20 2 2 3 2 2" xfId="41946"/>
    <cellStyle name="Обычный 3 18 20 2 2 3 3" xfId="41947"/>
    <cellStyle name="Обычный 3 18 20 2 2 4" xfId="41948"/>
    <cellStyle name="Обычный 3 18 20 2 2 4 2" xfId="41949"/>
    <cellStyle name="Обычный 3 18 20 2 2 5" xfId="41950"/>
    <cellStyle name="Обычный 3 18 20 2 3" xfId="41951"/>
    <cellStyle name="Обычный 3 18 20 2 3 2" xfId="41952"/>
    <cellStyle name="Обычный 3 18 20 2 3 2 2" xfId="41953"/>
    <cellStyle name="Обычный 3 18 20 2 3 2 2 2" xfId="41954"/>
    <cellStyle name="Обычный 3 18 20 2 3 2 2 2 2" xfId="41955"/>
    <cellStyle name="Обычный 3 18 20 2 3 2 2 3" xfId="41956"/>
    <cellStyle name="Обычный 3 18 20 2 3 2 3" xfId="41957"/>
    <cellStyle name="Обычный 3 18 20 2 3 2 3 2" xfId="41958"/>
    <cellStyle name="Обычный 3 18 20 2 3 2 4" xfId="41959"/>
    <cellStyle name="Обычный 3 18 20 2 3 3" xfId="41960"/>
    <cellStyle name="Обычный 3 18 20 2 3 3 2" xfId="41961"/>
    <cellStyle name="Обычный 3 18 20 2 3 3 2 2" xfId="41962"/>
    <cellStyle name="Обычный 3 18 20 2 3 3 3" xfId="41963"/>
    <cellStyle name="Обычный 3 18 20 2 3 4" xfId="41964"/>
    <cellStyle name="Обычный 3 18 20 2 3 4 2" xfId="41965"/>
    <cellStyle name="Обычный 3 18 20 2 3 5" xfId="41966"/>
    <cellStyle name="Обычный 3 18 20 2 4" xfId="41967"/>
    <cellStyle name="Обычный 3 18 20 2 4 2" xfId="41968"/>
    <cellStyle name="Обычный 3 18 20 2 4 2 2" xfId="41969"/>
    <cellStyle name="Обычный 3 18 20 2 4 2 2 2" xfId="41970"/>
    <cellStyle name="Обычный 3 18 20 2 4 2 3" xfId="41971"/>
    <cellStyle name="Обычный 3 18 20 2 4 3" xfId="41972"/>
    <cellStyle name="Обычный 3 18 20 2 4 3 2" xfId="41973"/>
    <cellStyle name="Обычный 3 18 20 2 4 4" xfId="41974"/>
    <cellStyle name="Обычный 3 18 20 2 5" xfId="41975"/>
    <cellStyle name="Обычный 3 18 20 2 5 2" xfId="41976"/>
    <cellStyle name="Обычный 3 18 20 2 5 2 2" xfId="41977"/>
    <cellStyle name="Обычный 3 18 20 2 5 3" xfId="41978"/>
    <cellStyle name="Обычный 3 18 20 2 6" xfId="41979"/>
    <cellStyle name="Обычный 3 18 20 2 6 2" xfId="41980"/>
    <cellStyle name="Обычный 3 18 20 2 7" xfId="41981"/>
    <cellStyle name="Обычный 3 18 20 3" xfId="41982"/>
    <cellStyle name="Обычный 3 18 20 3 2" xfId="41983"/>
    <cellStyle name="Обычный 3 18 20 3 2 2" xfId="41984"/>
    <cellStyle name="Обычный 3 18 20 3 2 2 2" xfId="41985"/>
    <cellStyle name="Обычный 3 18 20 3 2 2 2 2" xfId="41986"/>
    <cellStyle name="Обычный 3 18 20 3 2 2 3" xfId="41987"/>
    <cellStyle name="Обычный 3 18 20 3 2 3" xfId="41988"/>
    <cellStyle name="Обычный 3 18 20 3 2 3 2" xfId="41989"/>
    <cellStyle name="Обычный 3 18 20 3 2 4" xfId="41990"/>
    <cellStyle name="Обычный 3 18 20 3 3" xfId="41991"/>
    <cellStyle name="Обычный 3 18 20 3 3 2" xfId="41992"/>
    <cellStyle name="Обычный 3 18 20 3 3 2 2" xfId="41993"/>
    <cellStyle name="Обычный 3 18 20 3 3 3" xfId="41994"/>
    <cellStyle name="Обычный 3 18 20 3 4" xfId="41995"/>
    <cellStyle name="Обычный 3 18 20 3 4 2" xfId="41996"/>
    <cellStyle name="Обычный 3 18 20 3 5" xfId="41997"/>
    <cellStyle name="Обычный 3 18 20 4" xfId="41998"/>
    <cellStyle name="Обычный 3 18 20 4 2" xfId="41999"/>
    <cellStyle name="Обычный 3 18 20 4 2 2" xfId="42000"/>
    <cellStyle name="Обычный 3 18 20 4 2 2 2" xfId="42001"/>
    <cellStyle name="Обычный 3 18 20 4 2 2 2 2" xfId="42002"/>
    <cellStyle name="Обычный 3 18 20 4 2 2 3" xfId="42003"/>
    <cellStyle name="Обычный 3 18 20 4 2 3" xfId="42004"/>
    <cellStyle name="Обычный 3 18 20 4 2 3 2" xfId="42005"/>
    <cellStyle name="Обычный 3 18 20 4 2 4" xfId="42006"/>
    <cellStyle name="Обычный 3 18 20 4 3" xfId="42007"/>
    <cellStyle name="Обычный 3 18 20 4 3 2" xfId="42008"/>
    <cellStyle name="Обычный 3 18 20 4 3 2 2" xfId="42009"/>
    <cellStyle name="Обычный 3 18 20 4 3 3" xfId="42010"/>
    <cellStyle name="Обычный 3 18 20 4 4" xfId="42011"/>
    <cellStyle name="Обычный 3 18 20 4 4 2" xfId="42012"/>
    <cellStyle name="Обычный 3 18 20 4 5" xfId="42013"/>
    <cellStyle name="Обычный 3 18 20 5" xfId="42014"/>
    <cellStyle name="Обычный 3 18 20 5 2" xfId="42015"/>
    <cellStyle name="Обычный 3 18 20 5 2 2" xfId="42016"/>
    <cellStyle name="Обычный 3 18 20 5 2 2 2" xfId="42017"/>
    <cellStyle name="Обычный 3 18 20 5 2 3" xfId="42018"/>
    <cellStyle name="Обычный 3 18 20 5 3" xfId="42019"/>
    <cellStyle name="Обычный 3 18 20 5 3 2" xfId="42020"/>
    <cellStyle name="Обычный 3 18 20 5 4" xfId="42021"/>
    <cellStyle name="Обычный 3 18 20 6" xfId="42022"/>
    <cellStyle name="Обычный 3 18 20 6 2" xfId="42023"/>
    <cellStyle name="Обычный 3 18 20 6 2 2" xfId="42024"/>
    <cellStyle name="Обычный 3 18 20 6 3" xfId="42025"/>
    <cellStyle name="Обычный 3 18 20 7" xfId="42026"/>
    <cellStyle name="Обычный 3 18 20 7 2" xfId="42027"/>
    <cellStyle name="Обычный 3 18 20 8" xfId="42028"/>
    <cellStyle name="Обычный 3 18 21" xfId="42029"/>
    <cellStyle name="Обычный 3 18 21 2" xfId="42030"/>
    <cellStyle name="Обычный 3 18 21 2 2" xfId="42031"/>
    <cellStyle name="Обычный 3 18 21 2 2 2" xfId="42032"/>
    <cellStyle name="Обычный 3 18 21 2 2 2 2" xfId="42033"/>
    <cellStyle name="Обычный 3 18 21 2 2 2 2 2" xfId="42034"/>
    <cellStyle name="Обычный 3 18 21 2 2 2 2 2 2" xfId="42035"/>
    <cellStyle name="Обычный 3 18 21 2 2 2 2 3" xfId="42036"/>
    <cellStyle name="Обычный 3 18 21 2 2 2 3" xfId="42037"/>
    <cellStyle name="Обычный 3 18 21 2 2 2 3 2" xfId="42038"/>
    <cellStyle name="Обычный 3 18 21 2 2 2 4" xfId="42039"/>
    <cellStyle name="Обычный 3 18 21 2 2 3" xfId="42040"/>
    <cellStyle name="Обычный 3 18 21 2 2 3 2" xfId="42041"/>
    <cellStyle name="Обычный 3 18 21 2 2 3 2 2" xfId="42042"/>
    <cellStyle name="Обычный 3 18 21 2 2 3 3" xfId="42043"/>
    <cellStyle name="Обычный 3 18 21 2 2 4" xfId="42044"/>
    <cellStyle name="Обычный 3 18 21 2 2 4 2" xfId="42045"/>
    <cellStyle name="Обычный 3 18 21 2 2 5" xfId="42046"/>
    <cellStyle name="Обычный 3 18 21 2 3" xfId="42047"/>
    <cellStyle name="Обычный 3 18 21 2 3 2" xfId="42048"/>
    <cellStyle name="Обычный 3 18 21 2 3 2 2" xfId="42049"/>
    <cellStyle name="Обычный 3 18 21 2 3 2 2 2" xfId="42050"/>
    <cellStyle name="Обычный 3 18 21 2 3 2 2 2 2" xfId="42051"/>
    <cellStyle name="Обычный 3 18 21 2 3 2 2 3" xfId="42052"/>
    <cellStyle name="Обычный 3 18 21 2 3 2 3" xfId="42053"/>
    <cellStyle name="Обычный 3 18 21 2 3 2 3 2" xfId="42054"/>
    <cellStyle name="Обычный 3 18 21 2 3 2 4" xfId="42055"/>
    <cellStyle name="Обычный 3 18 21 2 3 3" xfId="42056"/>
    <cellStyle name="Обычный 3 18 21 2 3 3 2" xfId="42057"/>
    <cellStyle name="Обычный 3 18 21 2 3 3 2 2" xfId="42058"/>
    <cellStyle name="Обычный 3 18 21 2 3 3 3" xfId="42059"/>
    <cellStyle name="Обычный 3 18 21 2 3 4" xfId="42060"/>
    <cellStyle name="Обычный 3 18 21 2 3 4 2" xfId="42061"/>
    <cellStyle name="Обычный 3 18 21 2 3 5" xfId="42062"/>
    <cellStyle name="Обычный 3 18 21 2 4" xfId="42063"/>
    <cellStyle name="Обычный 3 18 21 2 4 2" xfId="42064"/>
    <cellStyle name="Обычный 3 18 21 2 4 2 2" xfId="42065"/>
    <cellStyle name="Обычный 3 18 21 2 4 2 2 2" xfId="42066"/>
    <cellStyle name="Обычный 3 18 21 2 4 2 3" xfId="42067"/>
    <cellStyle name="Обычный 3 18 21 2 4 3" xfId="42068"/>
    <cellStyle name="Обычный 3 18 21 2 4 3 2" xfId="42069"/>
    <cellStyle name="Обычный 3 18 21 2 4 4" xfId="42070"/>
    <cellStyle name="Обычный 3 18 21 2 5" xfId="42071"/>
    <cellStyle name="Обычный 3 18 21 2 5 2" xfId="42072"/>
    <cellStyle name="Обычный 3 18 21 2 5 2 2" xfId="42073"/>
    <cellStyle name="Обычный 3 18 21 2 5 3" xfId="42074"/>
    <cellStyle name="Обычный 3 18 21 2 6" xfId="42075"/>
    <cellStyle name="Обычный 3 18 21 2 6 2" xfId="42076"/>
    <cellStyle name="Обычный 3 18 21 2 7" xfId="42077"/>
    <cellStyle name="Обычный 3 18 21 3" xfId="42078"/>
    <cellStyle name="Обычный 3 18 21 3 2" xfId="42079"/>
    <cellStyle name="Обычный 3 18 21 3 2 2" xfId="42080"/>
    <cellStyle name="Обычный 3 18 21 3 2 2 2" xfId="42081"/>
    <cellStyle name="Обычный 3 18 21 3 2 2 2 2" xfId="42082"/>
    <cellStyle name="Обычный 3 18 21 3 2 2 3" xfId="42083"/>
    <cellStyle name="Обычный 3 18 21 3 2 3" xfId="42084"/>
    <cellStyle name="Обычный 3 18 21 3 2 3 2" xfId="42085"/>
    <cellStyle name="Обычный 3 18 21 3 2 4" xfId="42086"/>
    <cellStyle name="Обычный 3 18 21 3 3" xfId="42087"/>
    <cellStyle name="Обычный 3 18 21 3 3 2" xfId="42088"/>
    <cellStyle name="Обычный 3 18 21 3 3 2 2" xfId="42089"/>
    <cellStyle name="Обычный 3 18 21 3 3 3" xfId="42090"/>
    <cellStyle name="Обычный 3 18 21 3 4" xfId="42091"/>
    <cellStyle name="Обычный 3 18 21 3 4 2" xfId="42092"/>
    <cellStyle name="Обычный 3 18 21 3 5" xfId="42093"/>
    <cellStyle name="Обычный 3 18 21 4" xfId="42094"/>
    <cellStyle name="Обычный 3 18 21 4 2" xfId="42095"/>
    <cellStyle name="Обычный 3 18 21 4 2 2" xfId="42096"/>
    <cellStyle name="Обычный 3 18 21 4 2 2 2" xfId="42097"/>
    <cellStyle name="Обычный 3 18 21 4 2 2 2 2" xfId="42098"/>
    <cellStyle name="Обычный 3 18 21 4 2 2 3" xfId="42099"/>
    <cellStyle name="Обычный 3 18 21 4 2 3" xfId="42100"/>
    <cellStyle name="Обычный 3 18 21 4 2 3 2" xfId="42101"/>
    <cellStyle name="Обычный 3 18 21 4 2 4" xfId="42102"/>
    <cellStyle name="Обычный 3 18 21 4 3" xfId="42103"/>
    <cellStyle name="Обычный 3 18 21 4 3 2" xfId="42104"/>
    <cellStyle name="Обычный 3 18 21 4 3 2 2" xfId="42105"/>
    <cellStyle name="Обычный 3 18 21 4 3 3" xfId="42106"/>
    <cellStyle name="Обычный 3 18 21 4 4" xfId="42107"/>
    <cellStyle name="Обычный 3 18 21 4 4 2" xfId="42108"/>
    <cellStyle name="Обычный 3 18 21 4 5" xfId="42109"/>
    <cellStyle name="Обычный 3 18 21 5" xfId="42110"/>
    <cellStyle name="Обычный 3 18 21 5 2" xfId="42111"/>
    <cellStyle name="Обычный 3 18 21 5 2 2" xfId="42112"/>
    <cellStyle name="Обычный 3 18 21 5 2 2 2" xfId="42113"/>
    <cellStyle name="Обычный 3 18 21 5 2 3" xfId="42114"/>
    <cellStyle name="Обычный 3 18 21 5 3" xfId="42115"/>
    <cellStyle name="Обычный 3 18 21 5 3 2" xfId="42116"/>
    <cellStyle name="Обычный 3 18 21 5 4" xfId="42117"/>
    <cellStyle name="Обычный 3 18 21 6" xfId="42118"/>
    <cellStyle name="Обычный 3 18 21 6 2" xfId="42119"/>
    <cellStyle name="Обычный 3 18 21 6 2 2" xfId="42120"/>
    <cellStyle name="Обычный 3 18 21 6 3" xfId="42121"/>
    <cellStyle name="Обычный 3 18 21 7" xfId="42122"/>
    <cellStyle name="Обычный 3 18 21 7 2" xfId="42123"/>
    <cellStyle name="Обычный 3 18 21 8" xfId="42124"/>
    <cellStyle name="Обычный 3 18 22" xfId="42125"/>
    <cellStyle name="Обычный 3 18 22 2" xfId="42126"/>
    <cellStyle name="Обычный 3 18 22 2 2" xfId="42127"/>
    <cellStyle name="Обычный 3 18 22 2 2 2" xfId="42128"/>
    <cellStyle name="Обычный 3 18 22 2 2 2 2" xfId="42129"/>
    <cellStyle name="Обычный 3 18 22 2 2 2 2 2" xfId="42130"/>
    <cellStyle name="Обычный 3 18 22 2 2 2 2 2 2" xfId="42131"/>
    <cellStyle name="Обычный 3 18 22 2 2 2 2 3" xfId="42132"/>
    <cellStyle name="Обычный 3 18 22 2 2 2 3" xfId="42133"/>
    <cellStyle name="Обычный 3 18 22 2 2 2 3 2" xfId="42134"/>
    <cellStyle name="Обычный 3 18 22 2 2 2 4" xfId="42135"/>
    <cellStyle name="Обычный 3 18 22 2 2 3" xfId="42136"/>
    <cellStyle name="Обычный 3 18 22 2 2 3 2" xfId="42137"/>
    <cellStyle name="Обычный 3 18 22 2 2 3 2 2" xfId="42138"/>
    <cellStyle name="Обычный 3 18 22 2 2 3 3" xfId="42139"/>
    <cellStyle name="Обычный 3 18 22 2 2 4" xfId="42140"/>
    <cellStyle name="Обычный 3 18 22 2 2 4 2" xfId="42141"/>
    <cellStyle name="Обычный 3 18 22 2 2 5" xfId="42142"/>
    <cellStyle name="Обычный 3 18 22 2 3" xfId="42143"/>
    <cellStyle name="Обычный 3 18 22 2 3 2" xfId="42144"/>
    <cellStyle name="Обычный 3 18 22 2 3 2 2" xfId="42145"/>
    <cellStyle name="Обычный 3 18 22 2 3 2 2 2" xfId="42146"/>
    <cellStyle name="Обычный 3 18 22 2 3 2 2 2 2" xfId="42147"/>
    <cellStyle name="Обычный 3 18 22 2 3 2 2 3" xfId="42148"/>
    <cellStyle name="Обычный 3 18 22 2 3 2 3" xfId="42149"/>
    <cellStyle name="Обычный 3 18 22 2 3 2 3 2" xfId="42150"/>
    <cellStyle name="Обычный 3 18 22 2 3 2 4" xfId="42151"/>
    <cellStyle name="Обычный 3 18 22 2 3 3" xfId="42152"/>
    <cellStyle name="Обычный 3 18 22 2 3 3 2" xfId="42153"/>
    <cellStyle name="Обычный 3 18 22 2 3 3 2 2" xfId="42154"/>
    <cellStyle name="Обычный 3 18 22 2 3 3 3" xfId="42155"/>
    <cellStyle name="Обычный 3 18 22 2 3 4" xfId="42156"/>
    <cellStyle name="Обычный 3 18 22 2 3 4 2" xfId="42157"/>
    <cellStyle name="Обычный 3 18 22 2 3 5" xfId="42158"/>
    <cellStyle name="Обычный 3 18 22 2 4" xfId="42159"/>
    <cellStyle name="Обычный 3 18 22 2 4 2" xfId="42160"/>
    <cellStyle name="Обычный 3 18 22 2 4 2 2" xfId="42161"/>
    <cellStyle name="Обычный 3 18 22 2 4 2 2 2" xfId="42162"/>
    <cellStyle name="Обычный 3 18 22 2 4 2 3" xfId="42163"/>
    <cellStyle name="Обычный 3 18 22 2 4 3" xfId="42164"/>
    <cellStyle name="Обычный 3 18 22 2 4 3 2" xfId="42165"/>
    <cellStyle name="Обычный 3 18 22 2 4 4" xfId="42166"/>
    <cellStyle name="Обычный 3 18 22 2 5" xfId="42167"/>
    <cellStyle name="Обычный 3 18 22 2 5 2" xfId="42168"/>
    <cellStyle name="Обычный 3 18 22 2 5 2 2" xfId="42169"/>
    <cellStyle name="Обычный 3 18 22 2 5 3" xfId="42170"/>
    <cellStyle name="Обычный 3 18 22 2 6" xfId="42171"/>
    <cellStyle name="Обычный 3 18 22 2 6 2" xfId="42172"/>
    <cellStyle name="Обычный 3 18 22 2 7" xfId="42173"/>
    <cellStyle name="Обычный 3 18 22 3" xfId="42174"/>
    <cellStyle name="Обычный 3 18 22 3 2" xfId="42175"/>
    <cellStyle name="Обычный 3 18 22 3 2 2" xfId="42176"/>
    <cellStyle name="Обычный 3 18 22 3 2 2 2" xfId="42177"/>
    <cellStyle name="Обычный 3 18 22 3 2 2 2 2" xfId="42178"/>
    <cellStyle name="Обычный 3 18 22 3 2 2 3" xfId="42179"/>
    <cellStyle name="Обычный 3 18 22 3 2 3" xfId="42180"/>
    <cellStyle name="Обычный 3 18 22 3 2 3 2" xfId="42181"/>
    <cellStyle name="Обычный 3 18 22 3 2 4" xfId="42182"/>
    <cellStyle name="Обычный 3 18 22 3 3" xfId="42183"/>
    <cellStyle name="Обычный 3 18 22 3 3 2" xfId="42184"/>
    <cellStyle name="Обычный 3 18 22 3 3 2 2" xfId="42185"/>
    <cellStyle name="Обычный 3 18 22 3 3 3" xfId="42186"/>
    <cellStyle name="Обычный 3 18 22 3 4" xfId="42187"/>
    <cellStyle name="Обычный 3 18 22 3 4 2" xfId="42188"/>
    <cellStyle name="Обычный 3 18 22 3 5" xfId="42189"/>
    <cellStyle name="Обычный 3 18 22 4" xfId="42190"/>
    <cellStyle name="Обычный 3 18 22 4 2" xfId="42191"/>
    <cellStyle name="Обычный 3 18 22 4 2 2" xfId="42192"/>
    <cellStyle name="Обычный 3 18 22 4 2 2 2" xfId="42193"/>
    <cellStyle name="Обычный 3 18 22 4 2 2 2 2" xfId="42194"/>
    <cellStyle name="Обычный 3 18 22 4 2 2 3" xfId="42195"/>
    <cellStyle name="Обычный 3 18 22 4 2 3" xfId="42196"/>
    <cellStyle name="Обычный 3 18 22 4 2 3 2" xfId="42197"/>
    <cellStyle name="Обычный 3 18 22 4 2 4" xfId="42198"/>
    <cellStyle name="Обычный 3 18 22 4 3" xfId="42199"/>
    <cellStyle name="Обычный 3 18 22 4 3 2" xfId="42200"/>
    <cellStyle name="Обычный 3 18 22 4 3 2 2" xfId="42201"/>
    <cellStyle name="Обычный 3 18 22 4 3 3" xfId="42202"/>
    <cellStyle name="Обычный 3 18 22 4 4" xfId="42203"/>
    <cellStyle name="Обычный 3 18 22 4 4 2" xfId="42204"/>
    <cellStyle name="Обычный 3 18 22 4 5" xfId="42205"/>
    <cellStyle name="Обычный 3 18 22 5" xfId="42206"/>
    <cellStyle name="Обычный 3 18 22 5 2" xfId="42207"/>
    <cellStyle name="Обычный 3 18 22 5 2 2" xfId="42208"/>
    <cellStyle name="Обычный 3 18 22 5 2 2 2" xfId="42209"/>
    <cellStyle name="Обычный 3 18 22 5 2 3" xfId="42210"/>
    <cellStyle name="Обычный 3 18 22 5 3" xfId="42211"/>
    <cellStyle name="Обычный 3 18 22 5 3 2" xfId="42212"/>
    <cellStyle name="Обычный 3 18 22 5 4" xfId="42213"/>
    <cellStyle name="Обычный 3 18 22 6" xfId="42214"/>
    <cellStyle name="Обычный 3 18 22 6 2" xfId="42215"/>
    <cellStyle name="Обычный 3 18 22 6 2 2" xfId="42216"/>
    <cellStyle name="Обычный 3 18 22 6 3" xfId="42217"/>
    <cellStyle name="Обычный 3 18 22 7" xfId="42218"/>
    <cellStyle name="Обычный 3 18 22 7 2" xfId="42219"/>
    <cellStyle name="Обычный 3 18 22 8" xfId="42220"/>
    <cellStyle name="Обычный 3 18 23" xfId="42221"/>
    <cellStyle name="Обычный 3 18 23 2" xfId="42222"/>
    <cellStyle name="Обычный 3 18 23 2 2" xfId="42223"/>
    <cellStyle name="Обычный 3 18 23 2 2 2" xfId="42224"/>
    <cellStyle name="Обычный 3 18 23 2 2 2 2" xfId="42225"/>
    <cellStyle name="Обычный 3 18 23 2 2 2 2 2" xfId="42226"/>
    <cellStyle name="Обычный 3 18 23 2 2 2 2 2 2" xfId="42227"/>
    <cellStyle name="Обычный 3 18 23 2 2 2 2 3" xfId="42228"/>
    <cellStyle name="Обычный 3 18 23 2 2 2 3" xfId="42229"/>
    <cellStyle name="Обычный 3 18 23 2 2 2 3 2" xfId="42230"/>
    <cellStyle name="Обычный 3 18 23 2 2 2 4" xfId="42231"/>
    <cellStyle name="Обычный 3 18 23 2 2 3" xfId="42232"/>
    <cellStyle name="Обычный 3 18 23 2 2 3 2" xfId="42233"/>
    <cellStyle name="Обычный 3 18 23 2 2 3 2 2" xfId="42234"/>
    <cellStyle name="Обычный 3 18 23 2 2 3 3" xfId="42235"/>
    <cellStyle name="Обычный 3 18 23 2 2 4" xfId="42236"/>
    <cellStyle name="Обычный 3 18 23 2 2 4 2" xfId="42237"/>
    <cellStyle name="Обычный 3 18 23 2 2 5" xfId="42238"/>
    <cellStyle name="Обычный 3 18 23 2 3" xfId="42239"/>
    <cellStyle name="Обычный 3 18 23 2 3 2" xfId="42240"/>
    <cellStyle name="Обычный 3 18 23 2 3 2 2" xfId="42241"/>
    <cellStyle name="Обычный 3 18 23 2 3 2 2 2" xfId="42242"/>
    <cellStyle name="Обычный 3 18 23 2 3 2 2 2 2" xfId="42243"/>
    <cellStyle name="Обычный 3 18 23 2 3 2 2 3" xfId="42244"/>
    <cellStyle name="Обычный 3 18 23 2 3 2 3" xfId="42245"/>
    <cellStyle name="Обычный 3 18 23 2 3 2 3 2" xfId="42246"/>
    <cellStyle name="Обычный 3 18 23 2 3 2 4" xfId="42247"/>
    <cellStyle name="Обычный 3 18 23 2 3 3" xfId="42248"/>
    <cellStyle name="Обычный 3 18 23 2 3 3 2" xfId="42249"/>
    <cellStyle name="Обычный 3 18 23 2 3 3 2 2" xfId="42250"/>
    <cellStyle name="Обычный 3 18 23 2 3 3 3" xfId="42251"/>
    <cellStyle name="Обычный 3 18 23 2 3 4" xfId="42252"/>
    <cellStyle name="Обычный 3 18 23 2 3 4 2" xfId="42253"/>
    <cellStyle name="Обычный 3 18 23 2 3 5" xfId="42254"/>
    <cellStyle name="Обычный 3 18 23 2 4" xfId="42255"/>
    <cellStyle name="Обычный 3 18 23 2 4 2" xfId="42256"/>
    <cellStyle name="Обычный 3 18 23 2 4 2 2" xfId="42257"/>
    <cellStyle name="Обычный 3 18 23 2 4 2 2 2" xfId="42258"/>
    <cellStyle name="Обычный 3 18 23 2 4 2 3" xfId="42259"/>
    <cellStyle name="Обычный 3 18 23 2 4 3" xfId="42260"/>
    <cellStyle name="Обычный 3 18 23 2 4 3 2" xfId="42261"/>
    <cellStyle name="Обычный 3 18 23 2 4 4" xfId="42262"/>
    <cellStyle name="Обычный 3 18 23 2 5" xfId="42263"/>
    <cellStyle name="Обычный 3 18 23 2 5 2" xfId="42264"/>
    <cellStyle name="Обычный 3 18 23 2 5 2 2" xfId="42265"/>
    <cellStyle name="Обычный 3 18 23 2 5 3" xfId="42266"/>
    <cellStyle name="Обычный 3 18 23 2 6" xfId="42267"/>
    <cellStyle name="Обычный 3 18 23 2 6 2" xfId="42268"/>
    <cellStyle name="Обычный 3 18 23 2 7" xfId="42269"/>
    <cellStyle name="Обычный 3 18 23 3" xfId="42270"/>
    <cellStyle name="Обычный 3 18 23 3 2" xfId="42271"/>
    <cellStyle name="Обычный 3 18 23 3 2 2" xfId="42272"/>
    <cellStyle name="Обычный 3 18 23 3 2 2 2" xfId="42273"/>
    <cellStyle name="Обычный 3 18 23 3 2 2 2 2" xfId="42274"/>
    <cellStyle name="Обычный 3 18 23 3 2 2 3" xfId="42275"/>
    <cellStyle name="Обычный 3 18 23 3 2 3" xfId="42276"/>
    <cellStyle name="Обычный 3 18 23 3 2 3 2" xfId="42277"/>
    <cellStyle name="Обычный 3 18 23 3 2 4" xfId="42278"/>
    <cellStyle name="Обычный 3 18 23 3 3" xfId="42279"/>
    <cellStyle name="Обычный 3 18 23 3 3 2" xfId="42280"/>
    <cellStyle name="Обычный 3 18 23 3 3 2 2" xfId="42281"/>
    <cellStyle name="Обычный 3 18 23 3 3 3" xfId="42282"/>
    <cellStyle name="Обычный 3 18 23 3 4" xfId="42283"/>
    <cellStyle name="Обычный 3 18 23 3 4 2" xfId="42284"/>
    <cellStyle name="Обычный 3 18 23 3 5" xfId="42285"/>
    <cellStyle name="Обычный 3 18 23 4" xfId="42286"/>
    <cellStyle name="Обычный 3 18 23 4 2" xfId="42287"/>
    <cellStyle name="Обычный 3 18 23 4 2 2" xfId="42288"/>
    <cellStyle name="Обычный 3 18 23 4 2 2 2" xfId="42289"/>
    <cellStyle name="Обычный 3 18 23 4 2 2 2 2" xfId="42290"/>
    <cellStyle name="Обычный 3 18 23 4 2 2 3" xfId="42291"/>
    <cellStyle name="Обычный 3 18 23 4 2 3" xfId="42292"/>
    <cellStyle name="Обычный 3 18 23 4 2 3 2" xfId="42293"/>
    <cellStyle name="Обычный 3 18 23 4 2 4" xfId="42294"/>
    <cellStyle name="Обычный 3 18 23 4 3" xfId="42295"/>
    <cellStyle name="Обычный 3 18 23 4 3 2" xfId="42296"/>
    <cellStyle name="Обычный 3 18 23 4 3 2 2" xfId="42297"/>
    <cellStyle name="Обычный 3 18 23 4 3 3" xfId="42298"/>
    <cellStyle name="Обычный 3 18 23 4 4" xfId="42299"/>
    <cellStyle name="Обычный 3 18 23 4 4 2" xfId="42300"/>
    <cellStyle name="Обычный 3 18 23 4 5" xfId="42301"/>
    <cellStyle name="Обычный 3 18 23 5" xfId="42302"/>
    <cellStyle name="Обычный 3 18 23 5 2" xfId="42303"/>
    <cellStyle name="Обычный 3 18 23 5 2 2" xfId="42304"/>
    <cellStyle name="Обычный 3 18 23 5 2 2 2" xfId="42305"/>
    <cellStyle name="Обычный 3 18 23 5 2 3" xfId="42306"/>
    <cellStyle name="Обычный 3 18 23 5 3" xfId="42307"/>
    <cellStyle name="Обычный 3 18 23 5 3 2" xfId="42308"/>
    <cellStyle name="Обычный 3 18 23 5 4" xfId="42309"/>
    <cellStyle name="Обычный 3 18 23 6" xfId="42310"/>
    <cellStyle name="Обычный 3 18 23 6 2" xfId="42311"/>
    <cellStyle name="Обычный 3 18 23 6 2 2" xfId="42312"/>
    <cellStyle name="Обычный 3 18 23 6 3" xfId="42313"/>
    <cellStyle name="Обычный 3 18 23 7" xfId="42314"/>
    <cellStyle name="Обычный 3 18 23 7 2" xfId="42315"/>
    <cellStyle name="Обычный 3 18 23 8" xfId="42316"/>
    <cellStyle name="Обычный 3 18 24" xfId="42317"/>
    <cellStyle name="Обычный 3 18 24 2" xfId="42318"/>
    <cellStyle name="Обычный 3 18 24 2 2" xfId="42319"/>
    <cellStyle name="Обычный 3 18 24 2 2 2" xfId="42320"/>
    <cellStyle name="Обычный 3 18 24 2 2 2 2" xfId="42321"/>
    <cellStyle name="Обычный 3 18 24 2 2 2 2 2" xfId="42322"/>
    <cellStyle name="Обычный 3 18 24 2 2 2 2 2 2" xfId="42323"/>
    <cellStyle name="Обычный 3 18 24 2 2 2 2 3" xfId="42324"/>
    <cellStyle name="Обычный 3 18 24 2 2 2 3" xfId="42325"/>
    <cellStyle name="Обычный 3 18 24 2 2 2 3 2" xfId="42326"/>
    <cellStyle name="Обычный 3 18 24 2 2 2 4" xfId="42327"/>
    <cellStyle name="Обычный 3 18 24 2 2 3" xfId="42328"/>
    <cellStyle name="Обычный 3 18 24 2 2 3 2" xfId="42329"/>
    <cellStyle name="Обычный 3 18 24 2 2 3 2 2" xfId="42330"/>
    <cellStyle name="Обычный 3 18 24 2 2 3 3" xfId="42331"/>
    <cellStyle name="Обычный 3 18 24 2 2 4" xfId="42332"/>
    <cellStyle name="Обычный 3 18 24 2 2 4 2" xfId="42333"/>
    <cellStyle name="Обычный 3 18 24 2 2 5" xfId="42334"/>
    <cellStyle name="Обычный 3 18 24 2 3" xfId="42335"/>
    <cellStyle name="Обычный 3 18 24 2 3 2" xfId="42336"/>
    <cellStyle name="Обычный 3 18 24 2 3 2 2" xfId="42337"/>
    <cellStyle name="Обычный 3 18 24 2 3 2 2 2" xfId="42338"/>
    <cellStyle name="Обычный 3 18 24 2 3 2 2 2 2" xfId="42339"/>
    <cellStyle name="Обычный 3 18 24 2 3 2 2 3" xfId="42340"/>
    <cellStyle name="Обычный 3 18 24 2 3 2 3" xfId="42341"/>
    <cellStyle name="Обычный 3 18 24 2 3 2 3 2" xfId="42342"/>
    <cellStyle name="Обычный 3 18 24 2 3 2 4" xfId="42343"/>
    <cellStyle name="Обычный 3 18 24 2 3 3" xfId="42344"/>
    <cellStyle name="Обычный 3 18 24 2 3 3 2" xfId="42345"/>
    <cellStyle name="Обычный 3 18 24 2 3 3 2 2" xfId="42346"/>
    <cellStyle name="Обычный 3 18 24 2 3 3 3" xfId="42347"/>
    <cellStyle name="Обычный 3 18 24 2 3 4" xfId="42348"/>
    <cellStyle name="Обычный 3 18 24 2 3 4 2" xfId="42349"/>
    <cellStyle name="Обычный 3 18 24 2 3 5" xfId="42350"/>
    <cellStyle name="Обычный 3 18 24 2 4" xfId="42351"/>
    <cellStyle name="Обычный 3 18 24 2 4 2" xfId="42352"/>
    <cellStyle name="Обычный 3 18 24 2 4 2 2" xfId="42353"/>
    <cellStyle name="Обычный 3 18 24 2 4 2 2 2" xfId="42354"/>
    <cellStyle name="Обычный 3 18 24 2 4 2 3" xfId="42355"/>
    <cellStyle name="Обычный 3 18 24 2 4 3" xfId="42356"/>
    <cellStyle name="Обычный 3 18 24 2 4 3 2" xfId="42357"/>
    <cellStyle name="Обычный 3 18 24 2 4 4" xfId="42358"/>
    <cellStyle name="Обычный 3 18 24 2 5" xfId="42359"/>
    <cellStyle name="Обычный 3 18 24 2 5 2" xfId="42360"/>
    <cellStyle name="Обычный 3 18 24 2 5 2 2" xfId="42361"/>
    <cellStyle name="Обычный 3 18 24 2 5 3" xfId="42362"/>
    <cellStyle name="Обычный 3 18 24 2 6" xfId="42363"/>
    <cellStyle name="Обычный 3 18 24 2 6 2" xfId="42364"/>
    <cellStyle name="Обычный 3 18 24 2 7" xfId="42365"/>
    <cellStyle name="Обычный 3 18 24 3" xfId="42366"/>
    <cellStyle name="Обычный 3 18 24 3 2" xfId="42367"/>
    <cellStyle name="Обычный 3 18 24 3 2 2" xfId="42368"/>
    <cellStyle name="Обычный 3 18 24 3 2 2 2" xfId="42369"/>
    <cellStyle name="Обычный 3 18 24 3 2 2 2 2" xfId="42370"/>
    <cellStyle name="Обычный 3 18 24 3 2 2 3" xfId="42371"/>
    <cellStyle name="Обычный 3 18 24 3 2 3" xfId="42372"/>
    <cellStyle name="Обычный 3 18 24 3 2 3 2" xfId="42373"/>
    <cellStyle name="Обычный 3 18 24 3 2 4" xfId="42374"/>
    <cellStyle name="Обычный 3 18 24 3 3" xfId="42375"/>
    <cellStyle name="Обычный 3 18 24 3 3 2" xfId="42376"/>
    <cellStyle name="Обычный 3 18 24 3 3 2 2" xfId="42377"/>
    <cellStyle name="Обычный 3 18 24 3 3 3" xfId="42378"/>
    <cellStyle name="Обычный 3 18 24 3 4" xfId="42379"/>
    <cellStyle name="Обычный 3 18 24 3 4 2" xfId="42380"/>
    <cellStyle name="Обычный 3 18 24 3 5" xfId="42381"/>
    <cellStyle name="Обычный 3 18 24 4" xfId="42382"/>
    <cellStyle name="Обычный 3 18 24 4 2" xfId="42383"/>
    <cellStyle name="Обычный 3 18 24 4 2 2" xfId="42384"/>
    <cellStyle name="Обычный 3 18 24 4 2 2 2" xfId="42385"/>
    <cellStyle name="Обычный 3 18 24 4 2 2 2 2" xfId="42386"/>
    <cellStyle name="Обычный 3 18 24 4 2 2 3" xfId="42387"/>
    <cellStyle name="Обычный 3 18 24 4 2 3" xfId="42388"/>
    <cellStyle name="Обычный 3 18 24 4 2 3 2" xfId="42389"/>
    <cellStyle name="Обычный 3 18 24 4 2 4" xfId="42390"/>
    <cellStyle name="Обычный 3 18 24 4 3" xfId="42391"/>
    <cellStyle name="Обычный 3 18 24 4 3 2" xfId="42392"/>
    <cellStyle name="Обычный 3 18 24 4 3 2 2" xfId="42393"/>
    <cellStyle name="Обычный 3 18 24 4 3 3" xfId="42394"/>
    <cellStyle name="Обычный 3 18 24 4 4" xfId="42395"/>
    <cellStyle name="Обычный 3 18 24 4 4 2" xfId="42396"/>
    <cellStyle name="Обычный 3 18 24 4 5" xfId="42397"/>
    <cellStyle name="Обычный 3 18 24 5" xfId="42398"/>
    <cellStyle name="Обычный 3 18 24 5 2" xfId="42399"/>
    <cellStyle name="Обычный 3 18 24 5 2 2" xfId="42400"/>
    <cellStyle name="Обычный 3 18 24 5 2 2 2" xfId="42401"/>
    <cellStyle name="Обычный 3 18 24 5 2 3" xfId="42402"/>
    <cellStyle name="Обычный 3 18 24 5 3" xfId="42403"/>
    <cellStyle name="Обычный 3 18 24 5 3 2" xfId="42404"/>
    <cellStyle name="Обычный 3 18 24 5 4" xfId="42405"/>
    <cellStyle name="Обычный 3 18 24 6" xfId="42406"/>
    <cellStyle name="Обычный 3 18 24 6 2" xfId="42407"/>
    <cellStyle name="Обычный 3 18 24 6 2 2" xfId="42408"/>
    <cellStyle name="Обычный 3 18 24 6 3" xfId="42409"/>
    <cellStyle name="Обычный 3 18 24 7" xfId="42410"/>
    <cellStyle name="Обычный 3 18 24 7 2" xfId="42411"/>
    <cellStyle name="Обычный 3 18 24 8" xfId="42412"/>
    <cellStyle name="Обычный 3 18 25" xfId="42413"/>
    <cellStyle name="Обычный 3 18 25 2" xfId="42414"/>
    <cellStyle name="Обычный 3 18 25 2 2" xfId="42415"/>
    <cellStyle name="Обычный 3 18 25 2 2 2" xfId="42416"/>
    <cellStyle name="Обычный 3 18 25 2 2 2 2" xfId="42417"/>
    <cellStyle name="Обычный 3 18 25 2 2 2 2 2" xfId="42418"/>
    <cellStyle name="Обычный 3 18 25 2 2 2 2 2 2" xfId="42419"/>
    <cellStyle name="Обычный 3 18 25 2 2 2 2 3" xfId="42420"/>
    <cellStyle name="Обычный 3 18 25 2 2 2 3" xfId="42421"/>
    <cellStyle name="Обычный 3 18 25 2 2 2 3 2" xfId="42422"/>
    <cellStyle name="Обычный 3 18 25 2 2 2 4" xfId="42423"/>
    <cellStyle name="Обычный 3 18 25 2 2 3" xfId="42424"/>
    <cellStyle name="Обычный 3 18 25 2 2 3 2" xfId="42425"/>
    <cellStyle name="Обычный 3 18 25 2 2 3 2 2" xfId="42426"/>
    <cellStyle name="Обычный 3 18 25 2 2 3 3" xfId="42427"/>
    <cellStyle name="Обычный 3 18 25 2 2 4" xfId="42428"/>
    <cellStyle name="Обычный 3 18 25 2 2 4 2" xfId="42429"/>
    <cellStyle name="Обычный 3 18 25 2 2 5" xfId="42430"/>
    <cellStyle name="Обычный 3 18 25 2 3" xfId="42431"/>
    <cellStyle name="Обычный 3 18 25 2 3 2" xfId="42432"/>
    <cellStyle name="Обычный 3 18 25 2 3 2 2" xfId="42433"/>
    <cellStyle name="Обычный 3 18 25 2 3 2 2 2" xfId="42434"/>
    <cellStyle name="Обычный 3 18 25 2 3 2 2 2 2" xfId="42435"/>
    <cellStyle name="Обычный 3 18 25 2 3 2 2 3" xfId="42436"/>
    <cellStyle name="Обычный 3 18 25 2 3 2 3" xfId="42437"/>
    <cellStyle name="Обычный 3 18 25 2 3 2 3 2" xfId="42438"/>
    <cellStyle name="Обычный 3 18 25 2 3 2 4" xfId="42439"/>
    <cellStyle name="Обычный 3 18 25 2 3 3" xfId="42440"/>
    <cellStyle name="Обычный 3 18 25 2 3 3 2" xfId="42441"/>
    <cellStyle name="Обычный 3 18 25 2 3 3 2 2" xfId="42442"/>
    <cellStyle name="Обычный 3 18 25 2 3 3 3" xfId="42443"/>
    <cellStyle name="Обычный 3 18 25 2 3 4" xfId="42444"/>
    <cellStyle name="Обычный 3 18 25 2 3 4 2" xfId="42445"/>
    <cellStyle name="Обычный 3 18 25 2 3 5" xfId="42446"/>
    <cellStyle name="Обычный 3 18 25 2 4" xfId="42447"/>
    <cellStyle name="Обычный 3 18 25 2 4 2" xfId="42448"/>
    <cellStyle name="Обычный 3 18 25 2 4 2 2" xfId="42449"/>
    <cellStyle name="Обычный 3 18 25 2 4 2 2 2" xfId="42450"/>
    <cellStyle name="Обычный 3 18 25 2 4 2 3" xfId="42451"/>
    <cellStyle name="Обычный 3 18 25 2 4 3" xfId="42452"/>
    <cellStyle name="Обычный 3 18 25 2 4 3 2" xfId="42453"/>
    <cellStyle name="Обычный 3 18 25 2 4 4" xfId="42454"/>
    <cellStyle name="Обычный 3 18 25 2 5" xfId="42455"/>
    <cellStyle name="Обычный 3 18 25 2 5 2" xfId="42456"/>
    <cellStyle name="Обычный 3 18 25 2 5 2 2" xfId="42457"/>
    <cellStyle name="Обычный 3 18 25 2 5 3" xfId="42458"/>
    <cellStyle name="Обычный 3 18 25 2 6" xfId="42459"/>
    <cellStyle name="Обычный 3 18 25 2 6 2" xfId="42460"/>
    <cellStyle name="Обычный 3 18 25 2 7" xfId="42461"/>
    <cellStyle name="Обычный 3 18 25 3" xfId="42462"/>
    <cellStyle name="Обычный 3 18 25 3 2" xfId="42463"/>
    <cellStyle name="Обычный 3 18 25 3 2 2" xfId="42464"/>
    <cellStyle name="Обычный 3 18 25 3 2 2 2" xfId="42465"/>
    <cellStyle name="Обычный 3 18 25 3 2 2 2 2" xfId="42466"/>
    <cellStyle name="Обычный 3 18 25 3 2 2 3" xfId="42467"/>
    <cellStyle name="Обычный 3 18 25 3 2 3" xfId="42468"/>
    <cellStyle name="Обычный 3 18 25 3 2 3 2" xfId="42469"/>
    <cellStyle name="Обычный 3 18 25 3 2 4" xfId="42470"/>
    <cellStyle name="Обычный 3 18 25 3 3" xfId="42471"/>
    <cellStyle name="Обычный 3 18 25 3 3 2" xfId="42472"/>
    <cellStyle name="Обычный 3 18 25 3 3 2 2" xfId="42473"/>
    <cellStyle name="Обычный 3 18 25 3 3 3" xfId="42474"/>
    <cellStyle name="Обычный 3 18 25 3 4" xfId="42475"/>
    <cellStyle name="Обычный 3 18 25 3 4 2" xfId="42476"/>
    <cellStyle name="Обычный 3 18 25 3 5" xfId="42477"/>
    <cellStyle name="Обычный 3 18 25 4" xfId="42478"/>
    <cellStyle name="Обычный 3 18 25 4 2" xfId="42479"/>
    <cellStyle name="Обычный 3 18 25 4 2 2" xfId="42480"/>
    <cellStyle name="Обычный 3 18 25 4 2 2 2" xfId="42481"/>
    <cellStyle name="Обычный 3 18 25 4 2 2 2 2" xfId="42482"/>
    <cellStyle name="Обычный 3 18 25 4 2 2 3" xfId="42483"/>
    <cellStyle name="Обычный 3 18 25 4 2 3" xfId="42484"/>
    <cellStyle name="Обычный 3 18 25 4 2 3 2" xfId="42485"/>
    <cellStyle name="Обычный 3 18 25 4 2 4" xfId="42486"/>
    <cellStyle name="Обычный 3 18 25 4 3" xfId="42487"/>
    <cellStyle name="Обычный 3 18 25 4 3 2" xfId="42488"/>
    <cellStyle name="Обычный 3 18 25 4 3 2 2" xfId="42489"/>
    <cellStyle name="Обычный 3 18 25 4 3 3" xfId="42490"/>
    <cellStyle name="Обычный 3 18 25 4 4" xfId="42491"/>
    <cellStyle name="Обычный 3 18 25 4 4 2" xfId="42492"/>
    <cellStyle name="Обычный 3 18 25 4 5" xfId="42493"/>
    <cellStyle name="Обычный 3 18 25 5" xfId="42494"/>
    <cellStyle name="Обычный 3 18 25 5 2" xfId="42495"/>
    <cellStyle name="Обычный 3 18 25 5 2 2" xfId="42496"/>
    <cellStyle name="Обычный 3 18 25 5 2 2 2" xfId="42497"/>
    <cellStyle name="Обычный 3 18 25 5 2 3" xfId="42498"/>
    <cellStyle name="Обычный 3 18 25 5 3" xfId="42499"/>
    <cellStyle name="Обычный 3 18 25 5 3 2" xfId="42500"/>
    <cellStyle name="Обычный 3 18 25 5 4" xfId="42501"/>
    <cellStyle name="Обычный 3 18 25 6" xfId="42502"/>
    <cellStyle name="Обычный 3 18 25 6 2" xfId="42503"/>
    <cellStyle name="Обычный 3 18 25 6 2 2" xfId="42504"/>
    <cellStyle name="Обычный 3 18 25 6 3" xfId="42505"/>
    <cellStyle name="Обычный 3 18 25 7" xfId="42506"/>
    <cellStyle name="Обычный 3 18 25 7 2" xfId="42507"/>
    <cellStyle name="Обычный 3 18 25 8" xfId="42508"/>
    <cellStyle name="Обычный 3 18 26" xfId="42509"/>
    <cellStyle name="Обычный 3 18 26 2" xfId="42510"/>
    <cellStyle name="Обычный 3 18 26 2 2" xfId="42511"/>
    <cellStyle name="Обычный 3 18 26 2 2 2" xfId="42512"/>
    <cellStyle name="Обычный 3 18 26 2 2 2 2" xfId="42513"/>
    <cellStyle name="Обычный 3 18 26 2 2 2 2 2" xfId="42514"/>
    <cellStyle name="Обычный 3 18 26 2 2 2 2 2 2" xfId="42515"/>
    <cellStyle name="Обычный 3 18 26 2 2 2 2 3" xfId="42516"/>
    <cellStyle name="Обычный 3 18 26 2 2 2 3" xfId="42517"/>
    <cellStyle name="Обычный 3 18 26 2 2 2 3 2" xfId="42518"/>
    <cellStyle name="Обычный 3 18 26 2 2 2 4" xfId="42519"/>
    <cellStyle name="Обычный 3 18 26 2 2 3" xfId="42520"/>
    <cellStyle name="Обычный 3 18 26 2 2 3 2" xfId="42521"/>
    <cellStyle name="Обычный 3 18 26 2 2 3 2 2" xfId="42522"/>
    <cellStyle name="Обычный 3 18 26 2 2 3 3" xfId="42523"/>
    <cellStyle name="Обычный 3 18 26 2 2 4" xfId="42524"/>
    <cellStyle name="Обычный 3 18 26 2 2 4 2" xfId="42525"/>
    <cellStyle name="Обычный 3 18 26 2 2 5" xfId="42526"/>
    <cellStyle name="Обычный 3 18 26 2 3" xfId="42527"/>
    <cellStyle name="Обычный 3 18 26 2 3 2" xfId="42528"/>
    <cellStyle name="Обычный 3 18 26 2 3 2 2" xfId="42529"/>
    <cellStyle name="Обычный 3 18 26 2 3 2 2 2" xfId="42530"/>
    <cellStyle name="Обычный 3 18 26 2 3 2 2 2 2" xfId="42531"/>
    <cellStyle name="Обычный 3 18 26 2 3 2 2 3" xfId="42532"/>
    <cellStyle name="Обычный 3 18 26 2 3 2 3" xfId="42533"/>
    <cellStyle name="Обычный 3 18 26 2 3 2 3 2" xfId="42534"/>
    <cellStyle name="Обычный 3 18 26 2 3 2 4" xfId="42535"/>
    <cellStyle name="Обычный 3 18 26 2 3 3" xfId="42536"/>
    <cellStyle name="Обычный 3 18 26 2 3 3 2" xfId="42537"/>
    <cellStyle name="Обычный 3 18 26 2 3 3 2 2" xfId="42538"/>
    <cellStyle name="Обычный 3 18 26 2 3 3 3" xfId="42539"/>
    <cellStyle name="Обычный 3 18 26 2 3 4" xfId="42540"/>
    <cellStyle name="Обычный 3 18 26 2 3 4 2" xfId="42541"/>
    <cellStyle name="Обычный 3 18 26 2 3 5" xfId="42542"/>
    <cellStyle name="Обычный 3 18 26 2 4" xfId="42543"/>
    <cellStyle name="Обычный 3 18 26 2 4 2" xfId="42544"/>
    <cellStyle name="Обычный 3 18 26 2 4 2 2" xfId="42545"/>
    <cellStyle name="Обычный 3 18 26 2 4 2 2 2" xfId="42546"/>
    <cellStyle name="Обычный 3 18 26 2 4 2 3" xfId="42547"/>
    <cellStyle name="Обычный 3 18 26 2 4 3" xfId="42548"/>
    <cellStyle name="Обычный 3 18 26 2 4 3 2" xfId="42549"/>
    <cellStyle name="Обычный 3 18 26 2 4 4" xfId="42550"/>
    <cellStyle name="Обычный 3 18 26 2 5" xfId="42551"/>
    <cellStyle name="Обычный 3 18 26 2 5 2" xfId="42552"/>
    <cellStyle name="Обычный 3 18 26 2 5 2 2" xfId="42553"/>
    <cellStyle name="Обычный 3 18 26 2 5 3" xfId="42554"/>
    <cellStyle name="Обычный 3 18 26 2 6" xfId="42555"/>
    <cellStyle name="Обычный 3 18 26 2 6 2" xfId="42556"/>
    <cellStyle name="Обычный 3 18 26 2 7" xfId="42557"/>
    <cellStyle name="Обычный 3 18 26 3" xfId="42558"/>
    <cellStyle name="Обычный 3 18 26 3 2" xfId="42559"/>
    <cellStyle name="Обычный 3 18 26 3 2 2" xfId="42560"/>
    <cellStyle name="Обычный 3 18 26 3 2 2 2" xfId="42561"/>
    <cellStyle name="Обычный 3 18 26 3 2 2 2 2" xfId="42562"/>
    <cellStyle name="Обычный 3 18 26 3 2 2 3" xfId="42563"/>
    <cellStyle name="Обычный 3 18 26 3 2 3" xfId="42564"/>
    <cellStyle name="Обычный 3 18 26 3 2 3 2" xfId="42565"/>
    <cellStyle name="Обычный 3 18 26 3 2 4" xfId="42566"/>
    <cellStyle name="Обычный 3 18 26 3 3" xfId="42567"/>
    <cellStyle name="Обычный 3 18 26 3 3 2" xfId="42568"/>
    <cellStyle name="Обычный 3 18 26 3 3 2 2" xfId="42569"/>
    <cellStyle name="Обычный 3 18 26 3 3 3" xfId="42570"/>
    <cellStyle name="Обычный 3 18 26 3 4" xfId="42571"/>
    <cellStyle name="Обычный 3 18 26 3 4 2" xfId="42572"/>
    <cellStyle name="Обычный 3 18 26 3 5" xfId="42573"/>
    <cellStyle name="Обычный 3 18 26 4" xfId="42574"/>
    <cellStyle name="Обычный 3 18 26 4 2" xfId="42575"/>
    <cellStyle name="Обычный 3 18 26 4 2 2" xfId="42576"/>
    <cellStyle name="Обычный 3 18 26 4 2 2 2" xfId="42577"/>
    <cellStyle name="Обычный 3 18 26 4 2 2 2 2" xfId="42578"/>
    <cellStyle name="Обычный 3 18 26 4 2 2 3" xfId="42579"/>
    <cellStyle name="Обычный 3 18 26 4 2 3" xfId="42580"/>
    <cellStyle name="Обычный 3 18 26 4 2 3 2" xfId="42581"/>
    <cellStyle name="Обычный 3 18 26 4 2 4" xfId="42582"/>
    <cellStyle name="Обычный 3 18 26 4 3" xfId="42583"/>
    <cellStyle name="Обычный 3 18 26 4 3 2" xfId="42584"/>
    <cellStyle name="Обычный 3 18 26 4 3 2 2" xfId="42585"/>
    <cellStyle name="Обычный 3 18 26 4 3 3" xfId="42586"/>
    <cellStyle name="Обычный 3 18 26 4 4" xfId="42587"/>
    <cellStyle name="Обычный 3 18 26 4 4 2" xfId="42588"/>
    <cellStyle name="Обычный 3 18 26 4 5" xfId="42589"/>
    <cellStyle name="Обычный 3 18 26 5" xfId="42590"/>
    <cellStyle name="Обычный 3 18 26 5 2" xfId="42591"/>
    <cellStyle name="Обычный 3 18 26 5 2 2" xfId="42592"/>
    <cellStyle name="Обычный 3 18 26 5 2 2 2" xfId="42593"/>
    <cellStyle name="Обычный 3 18 26 5 2 3" xfId="42594"/>
    <cellStyle name="Обычный 3 18 26 5 3" xfId="42595"/>
    <cellStyle name="Обычный 3 18 26 5 3 2" xfId="42596"/>
    <cellStyle name="Обычный 3 18 26 5 4" xfId="42597"/>
    <cellStyle name="Обычный 3 18 26 6" xfId="42598"/>
    <cellStyle name="Обычный 3 18 26 6 2" xfId="42599"/>
    <cellStyle name="Обычный 3 18 26 6 2 2" xfId="42600"/>
    <cellStyle name="Обычный 3 18 26 6 3" xfId="42601"/>
    <cellStyle name="Обычный 3 18 26 7" xfId="42602"/>
    <cellStyle name="Обычный 3 18 26 7 2" xfId="42603"/>
    <cellStyle name="Обычный 3 18 26 8" xfId="42604"/>
    <cellStyle name="Обычный 3 18 27" xfId="42605"/>
    <cellStyle name="Обычный 3 18 27 2" xfId="42606"/>
    <cellStyle name="Обычный 3 18 27 2 2" xfId="42607"/>
    <cellStyle name="Обычный 3 18 27 2 2 2" xfId="42608"/>
    <cellStyle name="Обычный 3 18 27 2 2 2 2" xfId="42609"/>
    <cellStyle name="Обычный 3 18 27 2 2 2 2 2" xfId="42610"/>
    <cellStyle name="Обычный 3 18 27 2 2 2 2 2 2" xfId="42611"/>
    <cellStyle name="Обычный 3 18 27 2 2 2 2 3" xfId="42612"/>
    <cellStyle name="Обычный 3 18 27 2 2 2 3" xfId="42613"/>
    <cellStyle name="Обычный 3 18 27 2 2 2 3 2" xfId="42614"/>
    <cellStyle name="Обычный 3 18 27 2 2 2 4" xfId="42615"/>
    <cellStyle name="Обычный 3 18 27 2 2 3" xfId="42616"/>
    <cellStyle name="Обычный 3 18 27 2 2 3 2" xfId="42617"/>
    <cellStyle name="Обычный 3 18 27 2 2 3 2 2" xfId="42618"/>
    <cellStyle name="Обычный 3 18 27 2 2 3 3" xfId="42619"/>
    <cellStyle name="Обычный 3 18 27 2 2 4" xfId="42620"/>
    <cellStyle name="Обычный 3 18 27 2 2 4 2" xfId="42621"/>
    <cellStyle name="Обычный 3 18 27 2 2 5" xfId="42622"/>
    <cellStyle name="Обычный 3 18 27 2 3" xfId="42623"/>
    <cellStyle name="Обычный 3 18 27 2 3 2" xfId="42624"/>
    <cellStyle name="Обычный 3 18 27 2 3 2 2" xfId="42625"/>
    <cellStyle name="Обычный 3 18 27 2 3 2 2 2" xfId="42626"/>
    <cellStyle name="Обычный 3 18 27 2 3 2 2 2 2" xfId="42627"/>
    <cellStyle name="Обычный 3 18 27 2 3 2 2 3" xfId="42628"/>
    <cellStyle name="Обычный 3 18 27 2 3 2 3" xfId="42629"/>
    <cellStyle name="Обычный 3 18 27 2 3 2 3 2" xfId="42630"/>
    <cellStyle name="Обычный 3 18 27 2 3 2 4" xfId="42631"/>
    <cellStyle name="Обычный 3 18 27 2 3 3" xfId="42632"/>
    <cellStyle name="Обычный 3 18 27 2 3 3 2" xfId="42633"/>
    <cellStyle name="Обычный 3 18 27 2 3 3 2 2" xfId="42634"/>
    <cellStyle name="Обычный 3 18 27 2 3 3 3" xfId="42635"/>
    <cellStyle name="Обычный 3 18 27 2 3 4" xfId="42636"/>
    <cellStyle name="Обычный 3 18 27 2 3 4 2" xfId="42637"/>
    <cellStyle name="Обычный 3 18 27 2 3 5" xfId="42638"/>
    <cellStyle name="Обычный 3 18 27 2 4" xfId="42639"/>
    <cellStyle name="Обычный 3 18 27 2 4 2" xfId="42640"/>
    <cellStyle name="Обычный 3 18 27 2 4 2 2" xfId="42641"/>
    <cellStyle name="Обычный 3 18 27 2 4 2 2 2" xfId="42642"/>
    <cellStyle name="Обычный 3 18 27 2 4 2 3" xfId="42643"/>
    <cellStyle name="Обычный 3 18 27 2 4 3" xfId="42644"/>
    <cellStyle name="Обычный 3 18 27 2 4 3 2" xfId="42645"/>
    <cellStyle name="Обычный 3 18 27 2 4 4" xfId="42646"/>
    <cellStyle name="Обычный 3 18 27 2 5" xfId="42647"/>
    <cellStyle name="Обычный 3 18 27 2 5 2" xfId="42648"/>
    <cellStyle name="Обычный 3 18 27 2 5 2 2" xfId="42649"/>
    <cellStyle name="Обычный 3 18 27 2 5 3" xfId="42650"/>
    <cellStyle name="Обычный 3 18 27 2 6" xfId="42651"/>
    <cellStyle name="Обычный 3 18 27 2 6 2" xfId="42652"/>
    <cellStyle name="Обычный 3 18 27 2 7" xfId="42653"/>
    <cellStyle name="Обычный 3 18 27 3" xfId="42654"/>
    <cellStyle name="Обычный 3 18 27 3 2" xfId="42655"/>
    <cellStyle name="Обычный 3 18 27 3 2 2" xfId="42656"/>
    <cellStyle name="Обычный 3 18 27 3 2 2 2" xfId="42657"/>
    <cellStyle name="Обычный 3 18 27 3 2 2 2 2" xfId="42658"/>
    <cellStyle name="Обычный 3 18 27 3 2 2 3" xfId="42659"/>
    <cellStyle name="Обычный 3 18 27 3 2 3" xfId="42660"/>
    <cellStyle name="Обычный 3 18 27 3 2 3 2" xfId="42661"/>
    <cellStyle name="Обычный 3 18 27 3 2 4" xfId="42662"/>
    <cellStyle name="Обычный 3 18 27 3 3" xfId="42663"/>
    <cellStyle name="Обычный 3 18 27 3 3 2" xfId="42664"/>
    <cellStyle name="Обычный 3 18 27 3 3 2 2" xfId="42665"/>
    <cellStyle name="Обычный 3 18 27 3 3 3" xfId="42666"/>
    <cellStyle name="Обычный 3 18 27 3 4" xfId="42667"/>
    <cellStyle name="Обычный 3 18 27 3 4 2" xfId="42668"/>
    <cellStyle name="Обычный 3 18 27 3 5" xfId="42669"/>
    <cellStyle name="Обычный 3 18 27 4" xfId="42670"/>
    <cellStyle name="Обычный 3 18 27 4 2" xfId="42671"/>
    <cellStyle name="Обычный 3 18 27 4 2 2" xfId="42672"/>
    <cellStyle name="Обычный 3 18 27 4 2 2 2" xfId="42673"/>
    <cellStyle name="Обычный 3 18 27 4 2 2 2 2" xfId="42674"/>
    <cellStyle name="Обычный 3 18 27 4 2 2 3" xfId="42675"/>
    <cellStyle name="Обычный 3 18 27 4 2 3" xfId="42676"/>
    <cellStyle name="Обычный 3 18 27 4 2 3 2" xfId="42677"/>
    <cellStyle name="Обычный 3 18 27 4 2 4" xfId="42678"/>
    <cellStyle name="Обычный 3 18 27 4 3" xfId="42679"/>
    <cellStyle name="Обычный 3 18 27 4 3 2" xfId="42680"/>
    <cellStyle name="Обычный 3 18 27 4 3 2 2" xfId="42681"/>
    <cellStyle name="Обычный 3 18 27 4 3 3" xfId="42682"/>
    <cellStyle name="Обычный 3 18 27 4 4" xfId="42683"/>
    <cellStyle name="Обычный 3 18 27 4 4 2" xfId="42684"/>
    <cellStyle name="Обычный 3 18 27 4 5" xfId="42685"/>
    <cellStyle name="Обычный 3 18 27 5" xfId="42686"/>
    <cellStyle name="Обычный 3 18 27 5 2" xfId="42687"/>
    <cellStyle name="Обычный 3 18 27 5 2 2" xfId="42688"/>
    <cellStyle name="Обычный 3 18 27 5 2 2 2" xfId="42689"/>
    <cellStyle name="Обычный 3 18 27 5 2 3" xfId="42690"/>
    <cellStyle name="Обычный 3 18 27 5 3" xfId="42691"/>
    <cellStyle name="Обычный 3 18 27 5 3 2" xfId="42692"/>
    <cellStyle name="Обычный 3 18 27 5 4" xfId="42693"/>
    <cellStyle name="Обычный 3 18 27 6" xfId="42694"/>
    <cellStyle name="Обычный 3 18 27 6 2" xfId="42695"/>
    <cellStyle name="Обычный 3 18 27 6 2 2" xfId="42696"/>
    <cellStyle name="Обычный 3 18 27 6 3" xfId="42697"/>
    <cellStyle name="Обычный 3 18 27 7" xfId="42698"/>
    <cellStyle name="Обычный 3 18 27 7 2" xfId="42699"/>
    <cellStyle name="Обычный 3 18 27 8" xfId="42700"/>
    <cellStyle name="Обычный 3 18 28" xfId="42701"/>
    <cellStyle name="Обычный 3 18 28 2" xfId="42702"/>
    <cellStyle name="Обычный 3 18 28 2 2" xfId="42703"/>
    <cellStyle name="Обычный 3 18 28 2 2 2" xfId="42704"/>
    <cellStyle name="Обычный 3 18 28 2 2 2 2" xfId="42705"/>
    <cellStyle name="Обычный 3 18 28 2 2 2 2 2" xfId="42706"/>
    <cellStyle name="Обычный 3 18 28 2 2 2 2 2 2" xfId="42707"/>
    <cellStyle name="Обычный 3 18 28 2 2 2 2 3" xfId="42708"/>
    <cellStyle name="Обычный 3 18 28 2 2 2 3" xfId="42709"/>
    <cellStyle name="Обычный 3 18 28 2 2 2 3 2" xfId="42710"/>
    <cellStyle name="Обычный 3 18 28 2 2 2 4" xfId="42711"/>
    <cellStyle name="Обычный 3 18 28 2 2 3" xfId="42712"/>
    <cellStyle name="Обычный 3 18 28 2 2 3 2" xfId="42713"/>
    <cellStyle name="Обычный 3 18 28 2 2 3 2 2" xfId="42714"/>
    <cellStyle name="Обычный 3 18 28 2 2 3 3" xfId="42715"/>
    <cellStyle name="Обычный 3 18 28 2 2 4" xfId="42716"/>
    <cellStyle name="Обычный 3 18 28 2 2 4 2" xfId="42717"/>
    <cellStyle name="Обычный 3 18 28 2 2 5" xfId="42718"/>
    <cellStyle name="Обычный 3 18 28 2 3" xfId="42719"/>
    <cellStyle name="Обычный 3 18 28 2 3 2" xfId="42720"/>
    <cellStyle name="Обычный 3 18 28 2 3 2 2" xfId="42721"/>
    <cellStyle name="Обычный 3 18 28 2 3 2 2 2" xfId="42722"/>
    <cellStyle name="Обычный 3 18 28 2 3 2 2 2 2" xfId="42723"/>
    <cellStyle name="Обычный 3 18 28 2 3 2 2 3" xfId="42724"/>
    <cellStyle name="Обычный 3 18 28 2 3 2 3" xfId="42725"/>
    <cellStyle name="Обычный 3 18 28 2 3 2 3 2" xfId="42726"/>
    <cellStyle name="Обычный 3 18 28 2 3 2 4" xfId="42727"/>
    <cellStyle name="Обычный 3 18 28 2 3 3" xfId="42728"/>
    <cellStyle name="Обычный 3 18 28 2 3 3 2" xfId="42729"/>
    <cellStyle name="Обычный 3 18 28 2 3 3 2 2" xfId="42730"/>
    <cellStyle name="Обычный 3 18 28 2 3 3 3" xfId="42731"/>
    <cellStyle name="Обычный 3 18 28 2 3 4" xfId="42732"/>
    <cellStyle name="Обычный 3 18 28 2 3 4 2" xfId="42733"/>
    <cellStyle name="Обычный 3 18 28 2 3 5" xfId="42734"/>
    <cellStyle name="Обычный 3 18 28 2 4" xfId="42735"/>
    <cellStyle name="Обычный 3 18 28 2 4 2" xfId="42736"/>
    <cellStyle name="Обычный 3 18 28 2 4 2 2" xfId="42737"/>
    <cellStyle name="Обычный 3 18 28 2 4 2 2 2" xfId="42738"/>
    <cellStyle name="Обычный 3 18 28 2 4 2 3" xfId="42739"/>
    <cellStyle name="Обычный 3 18 28 2 4 3" xfId="42740"/>
    <cellStyle name="Обычный 3 18 28 2 4 3 2" xfId="42741"/>
    <cellStyle name="Обычный 3 18 28 2 4 4" xfId="42742"/>
    <cellStyle name="Обычный 3 18 28 2 5" xfId="42743"/>
    <cellStyle name="Обычный 3 18 28 2 5 2" xfId="42744"/>
    <cellStyle name="Обычный 3 18 28 2 5 2 2" xfId="42745"/>
    <cellStyle name="Обычный 3 18 28 2 5 3" xfId="42746"/>
    <cellStyle name="Обычный 3 18 28 2 6" xfId="42747"/>
    <cellStyle name="Обычный 3 18 28 2 6 2" xfId="42748"/>
    <cellStyle name="Обычный 3 18 28 2 7" xfId="42749"/>
    <cellStyle name="Обычный 3 18 28 3" xfId="42750"/>
    <cellStyle name="Обычный 3 18 28 3 2" xfId="42751"/>
    <cellStyle name="Обычный 3 18 28 3 2 2" xfId="42752"/>
    <cellStyle name="Обычный 3 18 28 3 2 2 2" xfId="42753"/>
    <cellStyle name="Обычный 3 18 28 3 2 2 2 2" xfId="42754"/>
    <cellStyle name="Обычный 3 18 28 3 2 2 3" xfId="42755"/>
    <cellStyle name="Обычный 3 18 28 3 2 3" xfId="42756"/>
    <cellStyle name="Обычный 3 18 28 3 2 3 2" xfId="42757"/>
    <cellStyle name="Обычный 3 18 28 3 2 4" xfId="42758"/>
    <cellStyle name="Обычный 3 18 28 3 3" xfId="42759"/>
    <cellStyle name="Обычный 3 18 28 3 3 2" xfId="42760"/>
    <cellStyle name="Обычный 3 18 28 3 3 2 2" xfId="42761"/>
    <cellStyle name="Обычный 3 18 28 3 3 3" xfId="42762"/>
    <cellStyle name="Обычный 3 18 28 3 4" xfId="42763"/>
    <cellStyle name="Обычный 3 18 28 3 4 2" xfId="42764"/>
    <cellStyle name="Обычный 3 18 28 3 5" xfId="42765"/>
    <cellStyle name="Обычный 3 18 28 4" xfId="42766"/>
    <cellStyle name="Обычный 3 18 28 4 2" xfId="42767"/>
    <cellStyle name="Обычный 3 18 28 4 2 2" xfId="42768"/>
    <cellStyle name="Обычный 3 18 28 4 2 2 2" xfId="42769"/>
    <cellStyle name="Обычный 3 18 28 4 2 2 2 2" xfId="42770"/>
    <cellStyle name="Обычный 3 18 28 4 2 2 3" xfId="42771"/>
    <cellStyle name="Обычный 3 18 28 4 2 3" xfId="42772"/>
    <cellStyle name="Обычный 3 18 28 4 2 3 2" xfId="42773"/>
    <cellStyle name="Обычный 3 18 28 4 2 4" xfId="42774"/>
    <cellStyle name="Обычный 3 18 28 4 3" xfId="42775"/>
    <cellStyle name="Обычный 3 18 28 4 3 2" xfId="42776"/>
    <cellStyle name="Обычный 3 18 28 4 3 2 2" xfId="42777"/>
    <cellStyle name="Обычный 3 18 28 4 3 3" xfId="42778"/>
    <cellStyle name="Обычный 3 18 28 4 4" xfId="42779"/>
    <cellStyle name="Обычный 3 18 28 4 4 2" xfId="42780"/>
    <cellStyle name="Обычный 3 18 28 4 5" xfId="42781"/>
    <cellStyle name="Обычный 3 18 28 5" xfId="42782"/>
    <cellStyle name="Обычный 3 18 28 5 2" xfId="42783"/>
    <cellStyle name="Обычный 3 18 28 5 2 2" xfId="42784"/>
    <cellStyle name="Обычный 3 18 28 5 2 2 2" xfId="42785"/>
    <cellStyle name="Обычный 3 18 28 5 2 3" xfId="42786"/>
    <cellStyle name="Обычный 3 18 28 5 3" xfId="42787"/>
    <cellStyle name="Обычный 3 18 28 5 3 2" xfId="42788"/>
    <cellStyle name="Обычный 3 18 28 5 4" xfId="42789"/>
    <cellStyle name="Обычный 3 18 28 6" xfId="42790"/>
    <cellStyle name="Обычный 3 18 28 6 2" xfId="42791"/>
    <cellStyle name="Обычный 3 18 28 6 2 2" xfId="42792"/>
    <cellStyle name="Обычный 3 18 28 6 3" xfId="42793"/>
    <cellStyle name="Обычный 3 18 28 7" xfId="42794"/>
    <cellStyle name="Обычный 3 18 28 7 2" xfId="42795"/>
    <cellStyle name="Обычный 3 18 28 8" xfId="42796"/>
    <cellStyle name="Обычный 3 18 29" xfId="42797"/>
    <cellStyle name="Обычный 3 18 29 2" xfId="42798"/>
    <cellStyle name="Обычный 3 18 29 2 2" xfId="42799"/>
    <cellStyle name="Обычный 3 18 29 2 2 2" xfId="42800"/>
    <cellStyle name="Обычный 3 18 29 2 2 2 2" xfId="42801"/>
    <cellStyle name="Обычный 3 18 29 2 2 2 2 2" xfId="42802"/>
    <cellStyle name="Обычный 3 18 29 2 2 2 2 2 2" xfId="42803"/>
    <cellStyle name="Обычный 3 18 29 2 2 2 2 3" xfId="42804"/>
    <cellStyle name="Обычный 3 18 29 2 2 2 3" xfId="42805"/>
    <cellStyle name="Обычный 3 18 29 2 2 2 3 2" xfId="42806"/>
    <cellStyle name="Обычный 3 18 29 2 2 2 4" xfId="42807"/>
    <cellStyle name="Обычный 3 18 29 2 2 3" xfId="42808"/>
    <cellStyle name="Обычный 3 18 29 2 2 3 2" xfId="42809"/>
    <cellStyle name="Обычный 3 18 29 2 2 3 2 2" xfId="42810"/>
    <cellStyle name="Обычный 3 18 29 2 2 3 3" xfId="42811"/>
    <cellStyle name="Обычный 3 18 29 2 2 4" xfId="42812"/>
    <cellStyle name="Обычный 3 18 29 2 2 4 2" xfId="42813"/>
    <cellStyle name="Обычный 3 18 29 2 2 5" xfId="42814"/>
    <cellStyle name="Обычный 3 18 29 2 3" xfId="42815"/>
    <cellStyle name="Обычный 3 18 29 2 3 2" xfId="42816"/>
    <cellStyle name="Обычный 3 18 29 2 3 2 2" xfId="42817"/>
    <cellStyle name="Обычный 3 18 29 2 3 2 2 2" xfId="42818"/>
    <cellStyle name="Обычный 3 18 29 2 3 2 2 2 2" xfId="42819"/>
    <cellStyle name="Обычный 3 18 29 2 3 2 2 3" xfId="42820"/>
    <cellStyle name="Обычный 3 18 29 2 3 2 3" xfId="42821"/>
    <cellStyle name="Обычный 3 18 29 2 3 2 3 2" xfId="42822"/>
    <cellStyle name="Обычный 3 18 29 2 3 2 4" xfId="42823"/>
    <cellStyle name="Обычный 3 18 29 2 3 3" xfId="42824"/>
    <cellStyle name="Обычный 3 18 29 2 3 3 2" xfId="42825"/>
    <cellStyle name="Обычный 3 18 29 2 3 3 2 2" xfId="42826"/>
    <cellStyle name="Обычный 3 18 29 2 3 3 3" xfId="42827"/>
    <cellStyle name="Обычный 3 18 29 2 3 4" xfId="42828"/>
    <cellStyle name="Обычный 3 18 29 2 3 4 2" xfId="42829"/>
    <cellStyle name="Обычный 3 18 29 2 3 5" xfId="42830"/>
    <cellStyle name="Обычный 3 18 29 2 4" xfId="42831"/>
    <cellStyle name="Обычный 3 18 29 2 4 2" xfId="42832"/>
    <cellStyle name="Обычный 3 18 29 2 4 2 2" xfId="42833"/>
    <cellStyle name="Обычный 3 18 29 2 4 2 2 2" xfId="42834"/>
    <cellStyle name="Обычный 3 18 29 2 4 2 3" xfId="42835"/>
    <cellStyle name="Обычный 3 18 29 2 4 3" xfId="42836"/>
    <cellStyle name="Обычный 3 18 29 2 4 3 2" xfId="42837"/>
    <cellStyle name="Обычный 3 18 29 2 4 4" xfId="42838"/>
    <cellStyle name="Обычный 3 18 29 2 5" xfId="42839"/>
    <cellStyle name="Обычный 3 18 29 2 5 2" xfId="42840"/>
    <cellStyle name="Обычный 3 18 29 2 5 2 2" xfId="42841"/>
    <cellStyle name="Обычный 3 18 29 2 5 3" xfId="42842"/>
    <cellStyle name="Обычный 3 18 29 2 6" xfId="42843"/>
    <cellStyle name="Обычный 3 18 29 2 6 2" xfId="42844"/>
    <cellStyle name="Обычный 3 18 29 2 7" xfId="42845"/>
    <cellStyle name="Обычный 3 18 29 3" xfId="42846"/>
    <cellStyle name="Обычный 3 18 29 3 2" xfId="42847"/>
    <cellStyle name="Обычный 3 18 29 3 2 2" xfId="42848"/>
    <cellStyle name="Обычный 3 18 29 3 2 2 2" xfId="42849"/>
    <cellStyle name="Обычный 3 18 29 3 2 2 2 2" xfId="42850"/>
    <cellStyle name="Обычный 3 18 29 3 2 2 3" xfId="42851"/>
    <cellStyle name="Обычный 3 18 29 3 2 3" xfId="42852"/>
    <cellStyle name="Обычный 3 18 29 3 2 3 2" xfId="42853"/>
    <cellStyle name="Обычный 3 18 29 3 2 4" xfId="42854"/>
    <cellStyle name="Обычный 3 18 29 3 3" xfId="42855"/>
    <cellStyle name="Обычный 3 18 29 3 3 2" xfId="42856"/>
    <cellStyle name="Обычный 3 18 29 3 3 2 2" xfId="42857"/>
    <cellStyle name="Обычный 3 18 29 3 3 3" xfId="42858"/>
    <cellStyle name="Обычный 3 18 29 3 4" xfId="42859"/>
    <cellStyle name="Обычный 3 18 29 3 4 2" xfId="42860"/>
    <cellStyle name="Обычный 3 18 29 3 5" xfId="42861"/>
    <cellStyle name="Обычный 3 18 29 4" xfId="42862"/>
    <cellStyle name="Обычный 3 18 29 4 2" xfId="42863"/>
    <cellStyle name="Обычный 3 18 29 4 2 2" xfId="42864"/>
    <cellStyle name="Обычный 3 18 29 4 2 2 2" xfId="42865"/>
    <cellStyle name="Обычный 3 18 29 4 2 2 2 2" xfId="42866"/>
    <cellStyle name="Обычный 3 18 29 4 2 2 3" xfId="42867"/>
    <cellStyle name="Обычный 3 18 29 4 2 3" xfId="42868"/>
    <cellStyle name="Обычный 3 18 29 4 2 3 2" xfId="42869"/>
    <cellStyle name="Обычный 3 18 29 4 2 4" xfId="42870"/>
    <cellStyle name="Обычный 3 18 29 4 3" xfId="42871"/>
    <cellStyle name="Обычный 3 18 29 4 3 2" xfId="42872"/>
    <cellStyle name="Обычный 3 18 29 4 3 2 2" xfId="42873"/>
    <cellStyle name="Обычный 3 18 29 4 3 3" xfId="42874"/>
    <cellStyle name="Обычный 3 18 29 4 4" xfId="42875"/>
    <cellStyle name="Обычный 3 18 29 4 4 2" xfId="42876"/>
    <cellStyle name="Обычный 3 18 29 4 5" xfId="42877"/>
    <cellStyle name="Обычный 3 18 29 5" xfId="42878"/>
    <cellStyle name="Обычный 3 18 29 5 2" xfId="42879"/>
    <cellStyle name="Обычный 3 18 29 5 2 2" xfId="42880"/>
    <cellStyle name="Обычный 3 18 29 5 2 2 2" xfId="42881"/>
    <cellStyle name="Обычный 3 18 29 5 2 3" xfId="42882"/>
    <cellStyle name="Обычный 3 18 29 5 3" xfId="42883"/>
    <cellStyle name="Обычный 3 18 29 5 3 2" xfId="42884"/>
    <cellStyle name="Обычный 3 18 29 5 4" xfId="42885"/>
    <cellStyle name="Обычный 3 18 29 6" xfId="42886"/>
    <cellStyle name="Обычный 3 18 29 6 2" xfId="42887"/>
    <cellStyle name="Обычный 3 18 29 6 2 2" xfId="42888"/>
    <cellStyle name="Обычный 3 18 29 6 3" xfId="42889"/>
    <cellStyle name="Обычный 3 18 29 7" xfId="42890"/>
    <cellStyle name="Обычный 3 18 29 7 2" xfId="42891"/>
    <cellStyle name="Обычный 3 18 29 8" xfId="42892"/>
    <cellStyle name="Обычный 3 18 3" xfId="42893"/>
    <cellStyle name="Обычный 3 18 3 2" xfId="42894"/>
    <cellStyle name="Обычный 3 18 3 2 2" xfId="42895"/>
    <cellStyle name="Обычный 3 18 3 2 2 2" xfId="42896"/>
    <cellStyle name="Обычный 3 18 3 2 2 2 2" xfId="42897"/>
    <cellStyle name="Обычный 3 18 3 2 2 2 2 2" xfId="42898"/>
    <cellStyle name="Обычный 3 18 3 2 2 2 2 2 2" xfId="42899"/>
    <cellStyle name="Обычный 3 18 3 2 2 2 2 3" xfId="42900"/>
    <cellStyle name="Обычный 3 18 3 2 2 2 3" xfId="42901"/>
    <cellStyle name="Обычный 3 18 3 2 2 2 3 2" xfId="42902"/>
    <cellStyle name="Обычный 3 18 3 2 2 2 4" xfId="42903"/>
    <cellStyle name="Обычный 3 18 3 2 2 3" xfId="42904"/>
    <cellStyle name="Обычный 3 18 3 2 2 3 2" xfId="42905"/>
    <cellStyle name="Обычный 3 18 3 2 2 3 2 2" xfId="42906"/>
    <cellStyle name="Обычный 3 18 3 2 2 3 3" xfId="42907"/>
    <cellStyle name="Обычный 3 18 3 2 2 4" xfId="42908"/>
    <cellStyle name="Обычный 3 18 3 2 2 4 2" xfId="42909"/>
    <cellStyle name="Обычный 3 18 3 2 2 5" xfId="42910"/>
    <cellStyle name="Обычный 3 18 3 2 3" xfId="42911"/>
    <cellStyle name="Обычный 3 18 3 2 3 2" xfId="42912"/>
    <cellStyle name="Обычный 3 18 3 2 3 2 2" xfId="42913"/>
    <cellStyle name="Обычный 3 18 3 2 3 2 2 2" xfId="42914"/>
    <cellStyle name="Обычный 3 18 3 2 3 2 2 2 2" xfId="42915"/>
    <cellStyle name="Обычный 3 18 3 2 3 2 2 3" xfId="42916"/>
    <cellStyle name="Обычный 3 18 3 2 3 2 3" xfId="42917"/>
    <cellStyle name="Обычный 3 18 3 2 3 2 3 2" xfId="42918"/>
    <cellStyle name="Обычный 3 18 3 2 3 2 4" xfId="42919"/>
    <cellStyle name="Обычный 3 18 3 2 3 3" xfId="42920"/>
    <cellStyle name="Обычный 3 18 3 2 3 3 2" xfId="42921"/>
    <cellStyle name="Обычный 3 18 3 2 3 3 2 2" xfId="42922"/>
    <cellStyle name="Обычный 3 18 3 2 3 3 3" xfId="42923"/>
    <cellStyle name="Обычный 3 18 3 2 3 4" xfId="42924"/>
    <cellStyle name="Обычный 3 18 3 2 3 4 2" xfId="42925"/>
    <cellStyle name="Обычный 3 18 3 2 3 5" xfId="42926"/>
    <cellStyle name="Обычный 3 18 3 2 4" xfId="42927"/>
    <cellStyle name="Обычный 3 18 3 2 4 2" xfId="42928"/>
    <cellStyle name="Обычный 3 18 3 2 4 2 2" xfId="42929"/>
    <cellStyle name="Обычный 3 18 3 2 4 2 2 2" xfId="42930"/>
    <cellStyle name="Обычный 3 18 3 2 4 2 3" xfId="42931"/>
    <cellStyle name="Обычный 3 18 3 2 4 3" xfId="42932"/>
    <cellStyle name="Обычный 3 18 3 2 4 3 2" xfId="42933"/>
    <cellStyle name="Обычный 3 18 3 2 4 4" xfId="42934"/>
    <cellStyle name="Обычный 3 18 3 2 5" xfId="42935"/>
    <cellStyle name="Обычный 3 18 3 2 5 2" xfId="42936"/>
    <cellStyle name="Обычный 3 18 3 2 5 2 2" xfId="42937"/>
    <cellStyle name="Обычный 3 18 3 2 5 3" xfId="42938"/>
    <cellStyle name="Обычный 3 18 3 2 6" xfId="42939"/>
    <cellStyle name="Обычный 3 18 3 2 6 2" xfId="42940"/>
    <cellStyle name="Обычный 3 18 3 2 7" xfId="42941"/>
    <cellStyle name="Обычный 3 18 3 3" xfId="42942"/>
    <cellStyle name="Обычный 3 18 3 3 2" xfId="42943"/>
    <cellStyle name="Обычный 3 18 3 3 2 2" xfId="42944"/>
    <cellStyle name="Обычный 3 18 3 3 2 2 2" xfId="42945"/>
    <cellStyle name="Обычный 3 18 3 3 2 2 2 2" xfId="42946"/>
    <cellStyle name="Обычный 3 18 3 3 2 2 3" xfId="42947"/>
    <cellStyle name="Обычный 3 18 3 3 2 3" xfId="42948"/>
    <cellStyle name="Обычный 3 18 3 3 2 3 2" xfId="42949"/>
    <cellStyle name="Обычный 3 18 3 3 2 4" xfId="42950"/>
    <cellStyle name="Обычный 3 18 3 3 3" xfId="42951"/>
    <cellStyle name="Обычный 3 18 3 3 3 2" xfId="42952"/>
    <cellStyle name="Обычный 3 18 3 3 3 2 2" xfId="42953"/>
    <cellStyle name="Обычный 3 18 3 3 3 3" xfId="42954"/>
    <cellStyle name="Обычный 3 18 3 3 4" xfId="42955"/>
    <cellStyle name="Обычный 3 18 3 3 4 2" xfId="42956"/>
    <cellStyle name="Обычный 3 18 3 3 5" xfId="42957"/>
    <cellStyle name="Обычный 3 18 3 4" xfId="42958"/>
    <cellStyle name="Обычный 3 18 3 4 2" xfId="42959"/>
    <cellStyle name="Обычный 3 18 3 4 2 2" xfId="42960"/>
    <cellStyle name="Обычный 3 18 3 4 2 2 2" xfId="42961"/>
    <cellStyle name="Обычный 3 18 3 4 2 2 2 2" xfId="42962"/>
    <cellStyle name="Обычный 3 18 3 4 2 2 3" xfId="42963"/>
    <cellStyle name="Обычный 3 18 3 4 2 3" xfId="42964"/>
    <cellStyle name="Обычный 3 18 3 4 2 3 2" xfId="42965"/>
    <cellStyle name="Обычный 3 18 3 4 2 4" xfId="42966"/>
    <cellStyle name="Обычный 3 18 3 4 3" xfId="42967"/>
    <cellStyle name="Обычный 3 18 3 4 3 2" xfId="42968"/>
    <cellStyle name="Обычный 3 18 3 4 3 2 2" xfId="42969"/>
    <cellStyle name="Обычный 3 18 3 4 3 3" xfId="42970"/>
    <cellStyle name="Обычный 3 18 3 4 4" xfId="42971"/>
    <cellStyle name="Обычный 3 18 3 4 4 2" xfId="42972"/>
    <cellStyle name="Обычный 3 18 3 4 5" xfId="42973"/>
    <cellStyle name="Обычный 3 18 3 5" xfId="42974"/>
    <cellStyle name="Обычный 3 18 3 5 2" xfId="42975"/>
    <cellStyle name="Обычный 3 18 3 5 2 2" xfId="42976"/>
    <cellStyle name="Обычный 3 18 3 5 2 2 2" xfId="42977"/>
    <cellStyle name="Обычный 3 18 3 5 2 3" xfId="42978"/>
    <cellStyle name="Обычный 3 18 3 5 3" xfId="42979"/>
    <cellStyle name="Обычный 3 18 3 5 3 2" xfId="42980"/>
    <cellStyle name="Обычный 3 18 3 5 4" xfId="42981"/>
    <cellStyle name="Обычный 3 18 3 6" xfId="42982"/>
    <cellStyle name="Обычный 3 18 3 6 2" xfId="42983"/>
    <cellStyle name="Обычный 3 18 3 6 2 2" xfId="42984"/>
    <cellStyle name="Обычный 3 18 3 6 3" xfId="42985"/>
    <cellStyle name="Обычный 3 18 3 7" xfId="42986"/>
    <cellStyle name="Обычный 3 18 3 7 2" xfId="42987"/>
    <cellStyle name="Обычный 3 18 3 8" xfId="42988"/>
    <cellStyle name="Обычный 3 18 30" xfId="42989"/>
    <cellStyle name="Обычный 3 18 30 2" xfId="42990"/>
    <cellStyle name="Обычный 3 18 30 2 2" xfId="42991"/>
    <cellStyle name="Обычный 3 18 30 2 2 2" xfId="42992"/>
    <cellStyle name="Обычный 3 18 30 2 2 2 2" xfId="42993"/>
    <cellStyle name="Обычный 3 18 30 2 2 2 2 2" xfId="42994"/>
    <cellStyle name="Обычный 3 18 30 2 2 2 2 2 2" xfId="42995"/>
    <cellStyle name="Обычный 3 18 30 2 2 2 2 3" xfId="42996"/>
    <cellStyle name="Обычный 3 18 30 2 2 2 3" xfId="42997"/>
    <cellStyle name="Обычный 3 18 30 2 2 2 3 2" xfId="42998"/>
    <cellStyle name="Обычный 3 18 30 2 2 2 4" xfId="42999"/>
    <cellStyle name="Обычный 3 18 30 2 2 3" xfId="43000"/>
    <cellStyle name="Обычный 3 18 30 2 2 3 2" xfId="43001"/>
    <cellStyle name="Обычный 3 18 30 2 2 3 2 2" xfId="43002"/>
    <cellStyle name="Обычный 3 18 30 2 2 3 3" xfId="43003"/>
    <cellStyle name="Обычный 3 18 30 2 2 4" xfId="43004"/>
    <cellStyle name="Обычный 3 18 30 2 2 4 2" xfId="43005"/>
    <cellStyle name="Обычный 3 18 30 2 2 5" xfId="43006"/>
    <cellStyle name="Обычный 3 18 30 2 3" xfId="43007"/>
    <cellStyle name="Обычный 3 18 30 2 3 2" xfId="43008"/>
    <cellStyle name="Обычный 3 18 30 2 3 2 2" xfId="43009"/>
    <cellStyle name="Обычный 3 18 30 2 3 2 2 2" xfId="43010"/>
    <cellStyle name="Обычный 3 18 30 2 3 2 2 2 2" xfId="43011"/>
    <cellStyle name="Обычный 3 18 30 2 3 2 2 3" xfId="43012"/>
    <cellStyle name="Обычный 3 18 30 2 3 2 3" xfId="43013"/>
    <cellStyle name="Обычный 3 18 30 2 3 2 3 2" xfId="43014"/>
    <cellStyle name="Обычный 3 18 30 2 3 2 4" xfId="43015"/>
    <cellStyle name="Обычный 3 18 30 2 3 3" xfId="43016"/>
    <cellStyle name="Обычный 3 18 30 2 3 3 2" xfId="43017"/>
    <cellStyle name="Обычный 3 18 30 2 3 3 2 2" xfId="43018"/>
    <cellStyle name="Обычный 3 18 30 2 3 3 3" xfId="43019"/>
    <cellStyle name="Обычный 3 18 30 2 3 4" xfId="43020"/>
    <cellStyle name="Обычный 3 18 30 2 3 4 2" xfId="43021"/>
    <cellStyle name="Обычный 3 18 30 2 3 5" xfId="43022"/>
    <cellStyle name="Обычный 3 18 30 2 4" xfId="43023"/>
    <cellStyle name="Обычный 3 18 30 2 4 2" xfId="43024"/>
    <cellStyle name="Обычный 3 18 30 2 4 2 2" xfId="43025"/>
    <cellStyle name="Обычный 3 18 30 2 4 2 2 2" xfId="43026"/>
    <cellStyle name="Обычный 3 18 30 2 4 2 3" xfId="43027"/>
    <cellStyle name="Обычный 3 18 30 2 4 3" xfId="43028"/>
    <cellStyle name="Обычный 3 18 30 2 4 3 2" xfId="43029"/>
    <cellStyle name="Обычный 3 18 30 2 4 4" xfId="43030"/>
    <cellStyle name="Обычный 3 18 30 2 5" xfId="43031"/>
    <cellStyle name="Обычный 3 18 30 2 5 2" xfId="43032"/>
    <cellStyle name="Обычный 3 18 30 2 5 2 2" xfId="43033"/>
    <cellStyle name="Обычный 3 18 30 2 5 3" xfId="43034"/>
    <cellStyle name="Обычный 3 18 30 2 6" xfId="43035"/>
    <cellStyle name="Обычный 3 18 30 2 6 2" xfId="43036"/>
    <cellStyle name="Обычный 3 18 30 2 7" xfId="43037"/>
    <cellStyle name="Обычный 3 18 30 3" xfId="43038"/>
    <cellStyle name="Обычный 3 18 30 3 2" xfId="43039"/>
    <cellStyle name="Обычный 3 18 30 3 2 2" xfId="43040"/>
    <cellStyle name="Обычный 3 18 30 3 2 2 2" xfId="43041"/>
    <cellStyle name="Обычный 3 18 30 3 2 2 2 2" xfId="43042"/>
    <cellStyle name="Обычный 3 18 30 3 2 2 3" xfId="43043"/>
    <cellStyle name="Обычный 3 18 30 3 2 3" xfId="43044"/>
    <cellStyle name="Обычный 3 18 30 3 2 3 2" xfId="43045"/>
    <cellStyle name="Обычный 3 18 30 3 2 4" xfId="43046"/>
    <cellStyle name="Обычный 3 18 30 3 3" xfId="43047"/>
    <cellStyle name="Обычный 3 18 30 3 3 2" xfId="43048"/>
    <cellStyle name="Обычный 3 18 30 3 3 2 2" xfId="43049"/>
    <cellStyle name="Обычный 3 18 30 3 3 3" xfId="43050"/>
    <cellStyle name="Обычный 3 18 30 3 4" xfId="43051"/>
    <cellStyle name="Обычный 3 18 30 3 4 2" xfId="43052"/>
    <cellStyle name="Обычный 3 18 30 3 5" xfId="43053"/>
    <cellStyle name="Обычный 3 18 30 4" xfId="43054"/>
    <cellStyle name="Обычный 3 18 30 4 2" xfId="43055"/>
    <cellStyle name="Обычный 3 18 30 4 2 2" xfId="43056"/>
    <cellStyle name="Обычный 3 18 30 4 2 2 2" xfId="43057"/>
    <cellStyle name="Обычный 3 18 30 4 2 2 2 2" xfId="43058"/>
    <cellStyle name="Обычный 3 18 30 4 2 2 3" xfId="43059"/>
    <cellStyle name="Обычный 3 18 30 4 2 3" xfId="43060"/>
    <cellStyle name="Обычный 3 18 30 4 2 3 2" xfId="43061"/>
    <cellStyle name="Обычный 3 18 30 4 2 4" xfId="43062"/>
    <cellStyle name="Обычный 3 18 30 4 3" xfId="43063"/>
    <cellStyle name="Обычный 3 18 30 4 3 2" xfId="43064"/>
    <cellStyle name="Обычный 3 18 30 4 3 2 2" xfId="43065"/>
    <cellStyle name="Обычный 3 18 30 4 3 3" xfId="43066"/>
    <cellStyle name="Обычный 3 18 30 4 4" xfId="43067"/>
    <cellStyle name="Обычный 3 18 30 4 4 2" xfId="43068"/>
    <cellStyle name="Обычный 3 18 30 4 5" xfId="43069"/>
    <cellStyle name="Обычный 3 18 30 5" xfId="43070"/>
    <cellStyle name="Обычный 3 18 30 5 2" xfId="43071"/>
    <cellStyle name="Обычный 3 18 30 5 2 2" xfId="43072"/>
    <cellStyle name="Обычный 3 18 30 5 2 2 2" xfId="43073"/>
    <cellStyle name="Обычный 3 18 30 5 2 3" xfId="43074"/>
    <cellStyle name="Обычный 3 18 30 5 3" xfId="43075"/>
    <cellStyle name="Обычный 3 18 30 5 3 2" xfId="43076"/>
    <cellStyle name="Обычный 3 18 30 5 4" xfId="43077"/>
    <cellStyle name="Обычный 3 18 30 6" xfId="43078"/>
    <cellStyle name="Обычный 3 18 30 6 2" xfId="43079"/>
    <cellStyle name="Обычный 3 18 30 6 2 2" xfId="43080"/>
    <cellStyle name="Обычный 3 18 30 6 3" xfId="43081"/>
    <cellStyle name="Обычный 3 18 30 7" xfId="43082"/>
    <cellStyle name="Обычный 3 18 30 7 2" xfId="43083"/>
    <cellStyle name="Обычный 3 18 30 8" xfId="43084"/>
    <cellStyle name="Обычный 3 18 31" xfId="43085"/>
    <cellStyle name="Обычный 3 18 31 2" xfId="43086"/>
    <cellStyle name="Обычный 3 18 31 2 2" xfId="43087"/>
    <cellStyle name="Обычный 3 18 31 2 2 2" xfId="43088"/>
    <cellStyle name="Обычный 3 18 31 2 2 2 2" xfId="43089"/>
    <cellStyle name="Обычный 3 18 31 2 2 2 2 2" xfId="43090"/>
    <cellStyle name="Обычный 3 18 31 2 2 2 2 2 2" xfId="43091"/>
    <cellStyle name="Обычный 3 18 31 2 2 2 2 3" xfId="43092"/>
    <cellStyle name="Обычный 3 18 31 2 2 2 3" xfId="43093"/>
    <cellStyle name="Обычный 3 18 31 2 2 2 3 2" xfId="43094"/>
    <cellStyle name="Обычный 3 18 31 2 2 2 4" xfId="43095"/>
    <cellStyle name="Обычный 3 18 31 2 2 3" xfId="43096"/>
    <cellStyle name="Обычный 3 18 31 2 2 3 2" xfId="43097"/>
    <cellStyle name="Обычный 3 18 31 2 2 3 2 2" xfId="43098"/>
    <cellStyle name="Обычный 3 18 31 2 2 3 3" xfId="43099"/>
    <cellStyle name="Обычный 3 18 31 2 2 4" xfId="43100"/>
    <cellStyle name="Обычный 3 18 31 2 2 4 2" xfId="43101"/>
    <cellStyle name="Обычный 3 18 31 2 2 5" xfId="43102"/>
    <cellStyle name="Обычный 3 18 31 2 3" xfId="43103"/>
    <cellStyle name="Обычный 3 18 31 2 3 2" xfId="43104"/>
    <cellStyle name="Обычный 3 18 31 2 3 2 2" xfId="43105"/>
    <cellStyle name="Обычный 3 18 31 2 3 2 2 2" xfId="43106"/>
    <cellStyle name="Обычный 3 18 31 2 3 2 2 2 2" xfId="43107"/>
    <cellStyle name="Обычный 3 18 31 2 3 2 2 3" xfId="43108"/>
    <cellStyle name="Обычный 3 18 31 2 3 2 3" xfId="43109"/>
    <cellStyle name="Обычный 3 18 31 2 3 2 3 2" xfId="43110"/>
    <cellStyle name="Обычный 3 18 31 2 3 2 4" xfId="43111"/>
    <cellStyle name="Обычный 3 18 31 2 3 3" xfId="43112"/>
    <cellStyle name="Обычный 3 18 31 2 3 3 2" xfId="43113"/>
    <cellStyle name="Обычный 3 18 31 2 3 3 2 2" xfId="43114"/>
    <cellStyle name="Обычный 3 18 31 2 3 3 3" xfId="43115"/>
    <cellStyle name="Обычный 3 18 31 2 3 4" xfId="43116"/>
    <cellStyle name="Обычный 3 18 31 2 3 4 2" xfId="43117"/>
    <cellStyle name="Обычный 3 18 31 2 3 5" xfId="43118"/>
    <cellStyle name="Обычный 3 18 31 2 4" xfId="43119"/>
    <cellStyle name="Обычный 3 18 31 2 4 2" xfId="43120"/>
    <cellStyle name="Обычный 3 18 31 2 4 2 2" xfId="43121"/>
    <cellStyle name="Обычный 3 18 31 2 4 2 2 2" xfId="43122"/>
    <cellStyle name="Обычный 3 18 31 2 4 2 3" xfId="43123"/>
    <cellStyle name="Обычный 3 18 31 2 4 3" xfId="43124"/>
    <cellStyle name="Обычный 3 18 31 2 4 3 2" xfId="43125"/>
    <cellStyle name="Обычный 3 18 31 2 4 4" xfId="43126"/>
    <cellStyle name="Обычный 3 18 31 2 5" xfId="43127"/>
    <cellStyle name="Обычный 3 18 31 2 5 2" xfId="43128"/>
    <cellStyle name="Обычный 3 18 31 2 5 2 2" xfId="43129"/>
    <cellStyle name="Обычный 3 18 31 2 5 3" xfId="43130"/>
    <cellStyle name="Обычный 3 18 31 2 6" xfId="43131"/>
    <cellStyle name="Обычный 3 18 31 2 6 2" xfId="43132"/>
    <cellStyle name="Обычный 3 18 31 2 7" xfId="43133"/>
    <cellStyle name="Обычный 3 18 31 3" xfId="43134"/>
    <cellStyle name="Обычный 3 18 31 3 2" xfId="43135"/>
    <cellStyle name="Обычный 3 18 31 3 2 2" xfId="43136"/>
    <cellStyle name="Обычный 3 18 31 3 2 2 2" xfId="43137"/>
    <cellStyle name="Обычный 3 18 31 3 2 2 2 2" xfId="43138"/>
    <cellStyle name="Обычный 3 18 31 3 2 2 3" xfId="43139"/>
    <cellStyle name="Обычный 3 18 31 3 2 3" xfId="43140"/>
    <cellStyle name="Обычный 3 18 31 3 2 3 2" xfId="43141"/>
    <cellStyle name="Обычный 3 18 31 3 2 4" xfId="43142"/>
    <cellStyle name="Обычный 3 18 31 3 3" xfId="43143"/>
    <cellStyle name="Обычный 3 18 31 3 3 2" xfId="43144"/>
    <cellStyle name="Обычный 3 18 31 3 3 2 2" xfId="43145"/>
    <cellStyle name="Обычный 3 18 31 3 3 3" xfId="43146"/>
    <cellStyle name="Обычный 3 18 31 3 4" xfId="43147"/>
    <cellStyle name="Обычный 3 18 31 3 4 2" xfId="43148"/>
    <cellStyle name="Обычный 3 18 31 3 5" xfId="43149"/>
    <cellStyle name="Обычный 3 18 31 4" xfId="43150"/>
    <cellStyle name="Обычный 3 18 31 4 2" xfId="43151"/>
    <cellStyle name="Обычный 3 18 31 4 2 2" xfId="43152"/>
    <cellStyle name="Обычный 3 18 31 4 2 2 2" xfId="43153"/>
    <cellStyle name="Обычный 3 18 31 4 2 2 2 2" xfId="43154"/>
    <cellStyle name="Обычный 3 18 31 4 2 2 3" xfId="43155"/>
    <cellStyle name="Обычный 3 18 31 4 2 3" xfId="43156"/>
    <cellStyle name="Обычный 3 18 31 4 2 3 2" xfId="43157"/>
    <cellStyle name="Обычный 3 18 31 4 2 4" xfId="43158"/>
    <cellStyle name="Обычный 3 18 31 4 3" xfId="43159"/>
    <cellStyle name="Обычный 3 18 31 4 3 2" xfId="43160"/>
    <cellStyle name="Обычный 3 18 31 4 3 2 2" xfId="43161"/>
    <cellStyle name="Обычный 3 18 31 4 3 3" xfId="43162"/>
    <cellStyle name="Обычный 3 18 31 4 4" xfId="43163"/>
    <cellStyle name="Обычный 3 18 31 4 4 2" xfId="43164"/>
    <cellStyle name="Обычный 3 18 31 4 5" xfId="43165"/>
    <cellStyle name="Обычный 3 18 31 5" xfId="43166"/>
    <cellStyle name="Обычный 3 18 31 5 2" xfId="43167"/>
    <cellStyle name="Обычный 3 18 31 5 2 2" xfId="43168"/>
    <cellStyle name="Обычный 3 18 31 5 2 2 2" xfId="43169"/>
    <cellStyle name="Обычный 3 18 31 5 2 3" xfId="43170"/>
    <cellStyle name="Обычный 3 18 31 5 3" xfId="43171"/>
    <cellStyle name="Обычный 3 18 31 5 3 2" xfId="43172"/>
    <cellStyle name="Обычный 3 18 31 5 4" xfId="43173"/>
    <cellStyle name="Обычный 3 18 31 6" xfId="43174"/>
    <cellStyle name="Обычный 3 18 31 6 2" xfId="43175"/>
    <cellStyle name="Обычный 3 18 31 6 2 2" xfId="43176"/>
    <cellStyle name="Обычный 3 18 31 6 3" xfId="43177"/>
    <cellStyle name="Обычный 3 18 31 7" xfId="43178"/>
    <cellStyle name="Обычный 3 18 31 7 2" xfId="43179"/>
    <cellStyle name="Обычный 3 18 31 8" xfId="43180"/>
    <cellStyle name="Обычный 3 18 32" xfId="43181"/>
    <cellStyle name="Обычный 3 18 32 2" xfId="43182"/>
    <cellStyle name="Обычный 3 18 32 2 2" xfId="43183"/>
    <cellStyle name="Обычный 3 18 32 2 2 2" xfId="43184"/>
    <cellStyle name="Обычный 3 18 32 2 2 2 2" xfId="43185"/>
    <cellStyle name="Обычный 3 18 32 2 2 2 2 2" xfId="43186"/>
    <cellStyle name="Обычный 3 18 32 2 2 2 2 2 2" xfId="43187"/>
    <cellStyle name="Обычный 3 18 32 2 2 2 2 3" xfId="43188"/>
    <cellStyle name="Обычный 3 18 32 2 2 2 3" xfId="43189"/>
    <cellStyle name="Обычный 3 18 32 2 2 2 3 2" xfId="43190"/>
    <cellStyle name="Обычный 3 18 32 2 2 2 4" xfId="43191"/>
    <cellStyle name="Обычный 3 18 32 2 2 3" xfId="43192"/>
    <cellStyle name="Обычный 3 18 32 2 2 3 2" xfId="43193"/>
    <cellStyle name="Обычный 3 18 32 2 2 3 2 2" xfId="43194"/>
    <cellStyle name="Обычный 3 18 32 2 2 3 3" xfId="43195"/>
    <cellStyle name="Обычный 3 18 32 2 2 4" xfId="43196"/>
    <cellStyle name="Обычный 3 18 32 2 2 4 2" xfId="43197"/>
    <cellStyle name="Обычный 3 18 32 2 2 5" xfId="43198"/>
    <cellStyle name="Обычный 3 18 32 2 3" xfId="43199"/>
    <cellStyle name="Обычный 3 18 32 2 3 2" xfId="43200"/>
    <cellStyle name="Обычный 3 18 32 2 3 2 2" xfId="43201"/>
    <cellStyle name="Обычный 3 18 32 2 3 2 2 2" xfId="43202"/>
    <cellStyle name="Обычный 3 18 32 2 3 2 2 2 2" xfId="43203"/>
    <cellStyle name="Обычный 3 18 32 2 3 2 2 3" xfId="43204"/>
    <cellStyle name="Обычный 3 18 32 2 3 2 3" xfId="43205"/>
    <cellStyle name="Обычный 3 18 32 2 3 2 3 2" xfId="43206"/>
    <cellStyle name="Обычный 3 18 32 2 3 2 4" xfId="43207"/>
    <cellStyle name="Обычный 3 18 32 2 3 3" xfId="43208"/>
    <cellStyle name="Обычный 3 18 32 2 3 3 2" xfId="43209"/>
    <cellStyle name="Обычный 3 18 32 2 3 3 2 2" xfId="43210"/>
    <cellStyle name="Обычный 3 18 32 2 3 3 3" xfId="43211"/>
    <cellStyle name="Обычный 3 18 32 2 3 4" xfId="43212"/>
    <cellStyle name="Обычный 3 18 32 2 3 4 2" xfId="43213"/>
    <cellStyle name="Обычный 3 18 32 2 3 5" xfId="43214"/>
    <cellStyle name="Обычный 3 18 32 2 4" xfId="43215"/>
    <cellStyle name="Обычный 3 18 32 2 4 2" xfId="43216"/>
    <cellStyle name="Обычный 3 18 32 2 4 2 2" xfId="43217"/>
    <cellStyle name="Обычный 3 18 32 2 4 2 2 2" xfId="43218"/>
    <cellStyle name="Обычный 3 18 32 2 4 2 3" xfId="43219"/>
    <cellStyle name="Обычный 3 18 32 2 4 3" xfId="43220"/>
    <cellStyle name="Обычный 3 18 32 2 4 3 2" xfId="43221"/>
    <cellStyle name="Обычный 3 18 32 2 4 4" xfId="43222"/>
    <cellStyle name="Обычный 3 18 32 2 5" xfId="43223"/>
    <cellStyle name="Обычный 3 18 32 2 5 2" xfId="43224"/>
    <cellStyle name="Обычный 3 18 32 2 5 2 2" xfId="43225"/>
    <cellStyle name="Обычный 3 18 32 2 5 3" xfId="43226"/>
    <cellStyle name="Обычный 3 18 32 2 6" xfId="43227"/>
    <cellStyle name="Обычный 3 18 32 2 6 2" xfId="43228"/>
    <cellStyle name="Обычный 3 18 32 2 7" xfId="43229"/>
    <cellStyle name="Обычный 3 18 32 3" xfId="43230"/>
    <cellStyle name="Обычный 3 18 32 3 2" xfId="43231"/>
    <cellStyle name="Обычный 3 18 32 3 2 2" xfId="43232"/>
    <cellStyle name="Обычный 3 18 32 3 2 2 2" xfId="43233"/>
    <cellStyle name="Обычный 3 18 32 3 2 2 2 2" xfId="43234"/>
    <cellStyle name="Обычный 3 18 32 3 2 2 3" xfId="43235"/>
    <cellStyle name="Обычный 3 18 32 3 2 3" xfId="43236"/>
    <cellStyle name="Обычный 3 18 32 3 2 3 2" xfId="43237"/>
    <cellStyle name="Обычный 3 18 32 3 2 4" xfId="43238"/>
    <cellStyle name="Обычный 3 18 32 3 3" xfId="43239"/>
    <cellStyle name="Обычный 3 18 32 3 3 2" xfId="43240"/>
    <cellStyle name="Обычный 3 18 32 3 3 2 2" xfId="43241"/>
    <cellStyle name="Обычный 3 18 32 3 3 3" xfId="43242"/>
    <cellStyle name="Обычный 3 18 32 3 4" xfId="43243"/>
    <cellStyle name="Обычный 3 18 32 3 4 2" xfId="43244"/>
    <cellStyle name="Обычный 3 18 32 3 5" xfId="43245"/>
    <cellStyle name="Обычный 3 18 32 4" xfId="43246"/>
    <cellStyle name="Обычный 3 18 32 4 2" xfId="43247"/>
    <cellStyle name="Обычный 3 18 32 4 2 2" xfId="43248"/>
    <cellStyle name="Обычный 3 18 32 4 2 2 2" xfId="43249"/>
    <cellStyle name="Обычный 3 18 32 4 2 2 2 2" xfId="43250"/>
    <cellStyle name="Обычный 3 18 32 4 2 2 3" xfId="43251"/>
    <cellStyle name="Обычный 3 18 32 4 2 3" xfId="43252"/>
    <cellStyle name="Обычный 3 18 32 4 2 3 2" xfId="43253"/>
    <cellStyle name="Обычный 3 18 32 4 2 4" xfId="43254"/>
    <cellStyle name="Обычный 3 18 32 4 3" xfId="43255"/>
    <cellStyle name="Обычный 3 18 32 4 3 2" xfId="43256"/>
    <cellStyle name="Обычный 3 18 32 4 3 2 2" xfId="43257"/>
    <cellStyle name="Обычный 3 18 32 4 3 3" xfId="43258"/>
    <cellStyle name="Обычный 3 18 32 4 4" xfId="43259"/>
    <cellStyle name="Обычный 3 18 32 4 4 2" xfId="43260"/>
    <cellStyle name="Обычный 3 18 32 4 5" xfId="43261"/>
    <cellStyle name="Обычный 3 18 32 5" xfId="43262"/>
    <cellStyle name="Обычный 3 18 32 5 2" xfId="43263"/>
    <cellStyle name="Обычный 3 18 32 5 2 2" xfId="43264"/>
    <cellStyle name="Обычный 3 18 32 5 2 2 2" xfId="43265"/>
    <cellStyle name="Обычный 3 18 32 5 2 3" xfId="43266"/>
    <cellStyle name="Обычный 3 18 32 5 3" xfId="43267"/>
    <cellStyle name="Обычный 3 18 32 5 3 2" xfId="43268"/>
    <cellStyle name="Обычный 3 18 32 5 4" xfId="43269"/>
    <cellStyle name="Обычный 3 18 32 6" xfId="43270"/>
    <cellStyle name="Обычный 3 18 32 6 2" xfId="43271"/>
    <cellStyle name="Обычный 3 18 32 6 2 2" xfId="43272"/>
    <cellStyle name="Обычный 3 18 32 6 3" xfId="43273"/>
    <cellStyle name="Обычный 3 18 32 7" xfId="43274"/>
    <cellStyle name="Обычный 3 18 32 7 2" xfId="43275"/>
    <cellStyle name="Обычный 3 18 32 8" xfId="43276"/>
    <cellStyle name="Обычный 3 18 33" xfId="43277"/>
    <cellStyle name="Обычный 3 18 33 2" xfId="43278"/>
    <cellStyle name="Обычный 3 18 33 2 2" xfId="43279"/>
    <cellStyle name="Обычный 3 18 33 2 2 2" xfId="43280"/>
    <cellStyle name="Обычный 3 18 33 2 2 2 2" xfId="43281"/>
    <cellStyle name="Обычный 3 18 33 2 2 2 2 2" xfId="43282"/>
    <cellStyle name="Обычный 3 18 33 2 2 2 2 2 2" xfId="43283"/>
    <cellStyle name="Обычный 3 18 33 2 2 2 2 3" xfId="43284"/>
    <cellStyle name="Обычный 3 18 33 2 2 2 3" xfId="43285"/>
    <cellStyle name="Обычный 3 18 33 2 2 2 3 2" xfId="43286"/>
    <cellStyle name="Обычный 3 18 33 2 2 2 4" xfId="43287"/>
    <cellStyle name="Обычный 3 18 33 2 2 3" xfId="43288"/>
    <cellStyle name="Обычный 3 18 33 2 2 3 2" xfId="43289"/>
    <cellStyle name="Обычный 3 18 33 2 2 3 2 2" xfId="43290"/>
    <cellStyle name="Обычный 3 18 33 2 2 3 3" xfId="43291"/>
    <cellStyle name="Обычный 3 18 33 2 2 4" xfId="43292"/>
    <cellStyle name="Обычный 3 18 33 2 2 4 2" xfId="43293"/>
    <cellStyle name="Обычный 3 18 33 2 2 5" xfId="43294"/>
    <cellStyle name="Обычный 3 18 33 2 3" xfId="43295"/>
    <cellStyle name="Обычный 3 18 33 2 3 2" xfId="43296"/>
    <cellStyle name="Обычный 3 18 33 2 3 2 2" xfId="43297"/>
    <cellStyle name="Обычный 3 18 33 2 3 2 2 2" xfId="43298"/>
    <cellStyle name="Обычный 3 18 33 2 3 2 2 2 2" xfId="43299"/>
    <cellStyle name="Обычный 3 18 33 2 3 2 2 3" xfId="43300"/>
    <cellStyle name="Обычный 3 18 33 2 3 2 3" xfId="43301"/>
    <cellStyle name="Обычный 3 18 33 2 3 2 3 2" xfId="43302"/>
    <cellStyle name="Обычный 3 18 33 2 3 2 4" xfId="43303"/>
    <cellStyle name="Обычный 3 18 33 2 3 3" xfId="43304"/>
    <cellStyle name="Обычный 3 18 33 2 3 3 2" xfId="43305"/>
    <cellStyle name="Обычный 3 18 33 2 3 3 2 2" xfId="43306"/>
    <cellStyle name="Обычный 3 18 33 2 3 3 3" xfId="43307"/>
    <cellStyle name="Обычный 3 18 33 2 3 4" xfId="43308"/>
    <cellStyle name="Обычный 3 18 33 2 3 4 2" xfId="43309"/>
    <cellStyle name="Обычный 3 18 33 2 3 5" xfId="43310"/>
    <cellStyle name="Обычный 3 18 33 2 4" xfId="43311"/>
    <cellStyle name="Обычный 3 18 33 2 4 2" xfId="43312"/>
    <cellStyle name="Обычный 3 18 33 2 4 2 2" xfId="43313"/>
    <cellStyle name="Обычный 3 18 33 2 4 2 2 2" xfId="43314"/>
    <cellStyle name="Обычный 3 18 33 2 4 2 3" xfId="43315"/>
    <cellStyle name="Обычный 3 18 33 2 4 3" xfId="43316"/>
    <cellStyle name="Обычный 3 18 33 2 4 3 2" xfId="43317"/>
    <cellStyle name="Обычный 3 18 33 2 4 4" xfId="43318"/>
    <cellStyle name="Обычный 3 18 33 2 5" xfId="43319"/>
    <cellStyle name="Обычный 3 18 33 2 5 2" xfId="43320"/>
    <cellStyle name="Обычный 3 18 33 2 5 2 2" xfId="43321"/>
    <cellStyle name="Обычный 3 18 33 2 5 3" xfId="43322"/>
    <cellStyle name="Обычный 3 18 33 2 6" xfId="43323"/>
    <cellStyle name="Обычный 3 18 33 2 6 2" xfId="43324"/>
    <cellStyle name="Обычный 3 18 33 2 7" xfId="43325"/>
    <cellStyle name="Обычный 3 18 33 3" xfId="43326"/>
    <cellStyle name="Обычный 3 18 33 3 2" xfId="43327"/>
    <cellStyle name="Обычный 3 18 33 3 2 2" xfId="43328"/>
    <cellStyle name="Обычный 3 18 33 3 2 2 2" xfId="43329"/>
    <cellStyle name="Обычный 3 18 33 3 2 2 2 2" xfId="43330"/>
    <cellStyle name="Обычный 3 18 33 3 2 2 3" xfId="43331"/>
    <cellStyle name="Обычный 3 18 33 3 2 3" xfId="43332"/>
    <cellStyle name="Обычный 3 18 33 3 2 3 2" xfId="43333"/>
    <cellStyle name="Обычный 3 18 33 3 2 4" xfId="43334"/>
    <cellStyle name="Обычный 3 18 33 3 3" xfId="43335"/>
    <cellStyle name="Обычный 3 18 33 3 3 2" xfId="43336"/>
    <cellStyle name="Обычный 3 18 33 3 3 2 2" xfId="43337"/>
    <cellStyle name="Обычный 3 18 33 3 3 3" xfId="43338"/>
    <cellStyle name="Обычный 3 18 33 3 4" xfId="43339"/>
    <cellStyle name="Обычный 3 18 33 3 4 2" xfId="43340"/>
    <cellStyle name="Обычный 3 18 33 3 5" xfId="43341"/>
    <cellStyle name="Обычный 3 18 33 4" xfId="43342"/>
    <cellStyle name="Обычный 3 18 33 4 2" xfId="43343"/>
    <cellStyle name="Обычный 3 18 33 4 2 2" xfId="43344"/>
    <cellStyle name="Обычный 3 18 33 4 2 2 2" xfId="43345"/>
    <cellStyle name="Обычный 3 18 33 4 2 2 2 2" xfId="43346"/>
    <cellStyle name="Обычный 3 18 33 4 2 2 3" xfId="43347"/>
    <cellStyle name="Обычный 3 18 33 4 2 3" xfId="43348"/>
    <cellStyle name="Обычный 3 18 33 4 2 3 2" xfId="43349"/>
    <cellStyle name="Обычный 3 18 33 4 2 4" xfId="43350"/>
    <cellStyle name="Обычный 3 18 33 4 3" xfId="43351"/>
    <cellStyle name="Обычный 3 18 33 4 3 2" xfId="43352"/>
    <cellStyle name="Обычный 3 18 33 4 3 2 2" xfId="43353"/>
    <cellStyle name="Обычный 3 18 33 4 3 3" xfId="43354"/>
    <cellStyle name="Обычный 3 18 33 4 4" xfId="43355"/>
    <cellStyle name="Обычный 3 18 33 4 4 2" xfId="43356"/>
    <cellStyle name="Обычный 3 18 33 4 5" xfId="43357"/>
    <cellStyle name="Обычный 3 18 33 5" xfId="43358"/>
    <cellStyle name="Обычный 3 18 33 5 2" xfId="43359"/>
    <cellStyle name="Обычный 3 18 33 5 2 2" xfId="43360"/>
    <cellStyle name="Обычный 3 18 33 5 2 2 2" xfId="43361"/>
    <cellStyle name="Обычный 3 18 33 5 2 3" xfId="43362"/>
    <cellStyle name="Обычный 3 18 33 5 3" xfId="43363"/>
    <cellStyle name="Обычный 3 18 33 5 3 2" xfId="43364"/>
    <cellStyle name="Обычный 3 18 33 5 4" xfId="43365"/>
    <cellStyle name="Обычный 3 18 33 6" xfId="43366"/>
    <cellStyle name="Обычный 3 18 33 6 2" xfId="43367"/>
    <cellStyle name="Обычный 3 18 33 6 2 2" xfId="43368"/>
    <cellStyle name="Обычный 3 18 33 6 3" xfId="43369"/>
    <cellStyle name="Обычный 3 18 33 7" xfId="43370"/>
    <cellStyle name="Обычный 3 18 33 7 2" xfId="43371"/>
    <cellStyle name="Обычный 3 18 33 8" xfId="43372"/>
    <cellStyle name="Обычный 3 18 34" xfId="43373"/>
    <cellStyle name="Обычный 3 18 34 2" xfId="43374"/>
    <cellStyle name="Обычный 3 18 34 2 2" xfId="43375"/>
    <cellStyle name="Обычный 3 18 34 2 2 2" xfId="43376"/>
    <cellStyle name="Обычный 3 18 34 2 2 2 2" xfId="43377"/>
    <cellStyle name="Обычный 3 18 34 2 2 2 2 2" xfId="43378"/>
    <cellStyle name="Обычный 3 18 34 2 2 2 2 2 2" xfId="43379"/>
    <cellStyle name="Обычный 3 18 34 2 2 2 2 3" xfId="43380"/>
    <cellStyle name="Обычный 3 18 34 2 2 2 3" xfId="43381"/>
    <cellStyle name="Обычный 3 18 34 2 2 2 3 2" xfId="43382"/>
    <cellStyle name="Обычный 3 18 34 2 2 2 4" xfId="43383"/>
    <cellStyle name="Обычный 3 18 34 2 2 3" xfId="43384"/>
    <cellStyle name="Обычный 3 18 34 2 2 3 2" xfId="43385"/>
    <cellStyle name="Обычный 3 18 34 2 2 3 2 2" xfId="43386"/>
    <cellStyle name="Обычный 3 18 34 2 2 3 3" xfId="43387"/>
    <cellStyle name="Обычный 3 18 34 2 2 4" xfId="43388"/>
    <cellStyle name="Обычный 3 18 34 2 2 4 2" xfId="43389"/>
    <cellStyle name="Обычный 3 18 34 2 2 5" xfId="43390"/>
    <cellStyle name="Обычный 3 18 34 2 3" xfId="43391"/>
    <cellStyle name="Обычный 3 18 34 2 3 2" xfId="43392"/>
    <cellStyle name="Обычный 3 18 34 2 3 2 2" xfId="43393"/>
    <cellStyle name="Обычный 3 18 34 2 3 2 2 2" xfId="43394"/>
    <cellStyle name="Обычный 3 18 34 2 3 2 2 2 2" xfId="43395"/>
    <cellStyle name="Обычный 3 18 34 2 3 2 2 3" xfId="43396"/>
    <cellStyle name="Обычный 3 18 34 2 3 2 3" xfId="43397"/>
    <cellStyle name="Обычный 3 18 34 2 3 2 3 2" xfId="43398"/>
    <cellStyle name="Обычный 3 18 34 2 3 2 4" xfId="43399"/>
    <cellStyle name="Обычный 3 18 34 2 3 3" xfId="43400"/>
    <cellStyle name="Обычный 3 18 34 2 3 3 2" xfId="43401"/>
    <cellStyle name="Обычный 3 18 34 2 3 3 2 2" xfId="43402"/>
    <cellStyle name="Обычный 3 18 34 2 3 3 3" xfId="43403"/>
    <cellStyle name="Обычный 3 18 34 2 3 4" xfId="43404"/>
    <cellStyle name="Обычный 3 18 34 2 3 4 2" xfId="43405"/>
    <cellStyle name="Обычный 3 18 34 2 3 5" xfId="43406"/>
    <cellStyle name="Обычный 3 18 34 2 4" xfId="43407"/>
    <cellStyle name="Обычный 3 18 34 2 4 2" xfId="43408"/>
    <cellStyle name="Обычный 3 18 34 2 4 2 2" xfId="43409"/>
    <cellStyle name="Обычный 3 18 34 2 4 2 2 2" xfId="43410"/>
    <cellStyle name="Обычный 3 18 34 2 4 2 3" xfId="43411"/>
    <cellStyle name="Обычный 3 18 34 2 4 3" xfId="43412"/>
    <cellStyle name="Обычный 3 18 34 2 4 3 2" xfId="43413"/>
    <cellStyle name="Обычный 3 18 34 2 4 4" xfId="43414"/>
    <cellStyle name="Обычный 3 18 34 2 5" xfId="43415"/>
    <cellStyle name="Обычный 3 18 34 2 5 2" xfId="43416"/>
    <cellStyle name="Обычный 3 18 34 2 5 2 2" xfId="43417"/>
    <cellStyle name="Обычный 3 18 34 2 5 3" xfId="43418"/>
    <cellStyle name="Обычный 3 18 34 2 6" xfId="43419"/>
    <cellStyle name="Обычный 3 18 34 2 6 2" xfId="43420"/>
    <cellStyle name="Обычный 3 18 34 2 7" xfId="43421"/>
    <cellStyle name="Обычный 3 18 34 3" xfId="43422"/>
    <cellStyle name="Обычный 3 18 34 3 2" xfId="43423"/>
    <cellStyle name="Обычный 3 18 34 3 2 2" xfId="43424"/>
    <cellStyle name="Обычный 3 18 34 3 2 2 2" xfId="43425"/>
    <cellStyle name="Обычный 3 18 34 3 2 2 2 2" xfId="43426"/>
    <cellStyle name="Обычный 3 18 34 3 2 2 3" xfId="43427"/>
    <cellStyle name="Обычный 3 18 34 3 2 3" xfId="43428"/>
    <cellStyle name="Обычный 3 18 34 3 2 3 2" xfId="43429"/>
    <cellStyle name="Обычный 3 18 34 3 2 4" xfId="43430"/>
    <cellStyle name="Обычный 3 18 34 3 3" xfId="43431"/>
    <cellStyle name="Обычный 3 18 34 3 3 2" xfId="43432"/>
    <cellStyle name="Обычный 3 18 34 3 3 2 2" xfId="43433"/>
    <cellStyle name="Обычный 3 18 34 3 3 3" xfId="43434"/>
    <cellStyle name="Обычный 3 18 34 3 4" xfId="43435"/>
    <cellStyle name="Обычный 3 18 34 3 4 2" xfId="43436"/>
    <cellStyle name="Обычный 3 18 34 3 5" xfId="43437"/>
    <cellStyle name="Обычный 3 18 34 4" xfId="43438"/>
    <cellStyle name="Обычный 3 18 34 4 2" xfId="43439"/>
    <cellStyle name="Обычный 3 18 34 4 2 2" xfId="43440"/>
    <cellStyle name="Обычный 3 18 34 4 2 2 2" xfId="43441"/>
    <cellStyle name="Обычный 3 18 34 4 2 2 2 2" xfId="43442"/>
    <cellStyle name="Обычный 3 18 34 4 2 2 3" xfId="43443"/>
    <cellStyle name="Обычный 3 18 34 4 2 3" xfId="43444"/>
    <cellStyle name="Обычный 3 18 34 4 2 3 2" xfId="43445"/>
    <cellStyle name="Обычный 3 18 34 4 2 4" xfId="43446"/>
    <cellStyle name="Обычный 3 18 34 4 3" xfId="43447"/>
    <cellStyle name="Обычный 3 18 34 4 3 2" xfId="43448"/>
    <cellStyle name="Обычный 3 18 34 4 3 2 2" xfId="43449"/>
    <cellStyle name="Обычный 3 18 34 4 3 3" xfId="43450"/>
    <cellStyle name="Обычный 3 18 34 4 4" xfId="43451"/>
    <cellStyle name="Обычный 3 18 34 4 4 2" xfId="43452"/>
    <cellStyle name="Обычный 3 18 34 4 5" xfId="43453"/>
    <cellStyle name="Обычный 3 18 34 5" xfId="43454"/>
    <cellStyle name="Обычный 3 18 34 5 2" xfId="43455"/>
    <cellStyle name="Обычный 3 18 34 5 2 2" xfId="43456"/>
    <cellStyle name="Обычный 3 18 34 5 2 2 2" xfId="43457"/>
    <cellStyle name="Обычный 3 18 34 5 2 3" xfId="43458"/>
    <cellStyle name="Обычный 3 18 34 5 3" xfId="43459"/>
    <cellStyle name="Обычный 3 18 34 5 3 2" xfId="43460"/>
    <cellStyle name="Обычный 3 18 34 5 4" xfId="43461"/>
    <cellStyle name="Обычный 3 18 34 6" xfId="43462"/>
    <cellStyle name="Обычный 3 18 34 6 2" xfId="43463"/>
    <cellStyle name="Обычный 3 18 34 6 2 2" xfId="43464"/>
    <cellStyle name="Обычный 3 18 34 6 3" xfId="43465"/>
    <cellStyle name="Обычный 3 18 34 7" xfId="43466"/>
    <cellStyle name="Обычный 3 18 34 7 2" xfId="43467"/>
    <cellStyle name="Обычный 3 18 34 8" xfId="43468"/>
    <cellStyle name="Обычный 3 18 35" xfId="43469"/>
    <cellStyle name="Обычный 3 18 35 2" xfId="43470"/>
    <cellStyle name="Обычный 3 18 35 2 2" xfId="43471"/>
    <cellStyle name="Обычный 3 18 35 2 2 2" xfId="43472"/>
    <cellStyle name="Обычный 3 18 35 2 2 2 2" xfId="43473"/>
    <cellStyle name="Обычный 3 18 35 2 2 2 2 2" xfId="43474"/>
    <cellStyle name="Обычный 3 18 35 2 2 2 2 2 2" xfId="43475"/>
    <cellStyle name="Обычный 3 18 35 2 2 2 2 3" xfId="43476"/>
    <cellStyle name="Обычный 3 18 35 2 2 2 3" xfId="43477"/>
    <cellStyle name="Обычный 3 18 35 2 2 2 3 2" xfId="43478"/>
    <cellStyle name="Обычный 3 18 35 2 2 2 4" xfId="43479"/>
    <cellStyle name="Обычный 3 18 35 2 2 3" xfId="43480"/>
    <cellStyle name="Обычный 3 18 35 2 2 3 2" xfId="43481"/>
    <cellStyle name="Обычный 3 18 35 2 2 3 2 2" xfId="43482"/>
    <cellStyle name="Обычный 3 18 35 2 2 3 3" xfId="43483"/>
    <cellStyle name="Обычный 3 18 35 2 2 4" xfId="43484"/>
    <cellStyle name="Обычный 3 18 35 2 2 4 2" xfId="43485"/>
    <cellStyle name="Обычный 3 18 35 2 2 5" xfId="43486"/>
    <cellStyle name="Обычный 3 18 35 2 3" xfId="43487"/>
    <cellStyle name="Обычный 3 18 35 2 3 2" xfId="43488"/>
    <cellStyle name="Обычный 3 18 35 2 3 2 2" xfId="43489"/>
    <cellStyle name="Обычный 3 18 35 2 3 2 2 2" xfId="43490"/>
    <cellStyle name="Обычный 3 18 35 2 3 2 2 2 2" xfId="43491"/>
    <cellStyle name="Обычный 3 18 35 2 3 2 2 3" xfId="43492"/>
    <cellStyle name="Обычный 3 18 35 2 3 2 3" xfId="43493"/>
    <cellStyle name="Обычный 3 18 35 2 3 2 3 2" xfId="43494"/>
    <cellStyle name="Обычный 3 18 35 2 3 2 4" xfId="43495"/>
    <cellStyle name="Обычный 3 18 35 2 3 3" xfId="43496"/>
    <cellStyle name="Обычный 3 18 35 2 3 3 2" xfId="43497"/>
    <cellStyle name="Обычный 3 18 35 2 3 3 2 2" xfId="43498"/>
    <cellStyle name="Обычный 3 18 35 2 3 3 3" xfId="43499"/>
    <cellStyle name="Обычный 3 18 35 2 3 4" xfId="43500"/>
    <cellStyle name="Обычный 3 18 35 2 3 4 2" xfId="43501"/>
    <cellStyle name="Обычный 3 18 35 2 3 5" xfId="43502"/>
    <cellStyle name="Обычный 3 18 35 2 4" xfId="43503"/>
    <cellStyle name="Обычный 3 18 35 2 4 2" xfId="43504"/>
    <cellStyle name="Обычный 3 18 35 2 4 2 2" xfId="43505"/>
    <cellStyle name="Обычный 3 18 35 2 4 2 2 2" xfId="43506"/>
    <cellStyle name="Обычный 3 18 35 2 4 2 3" xfId="43507"/>
    <cellStyle name="Обычный 3 18 35 2 4 3" xfId="43508"/>
    <cellStyle name="Обычный 3 18 35 2 4 3 2" xfId="43509"/>
    <cellStyle name="Обычный 3 18 35 2 4 4" xfId="43510"/>
    <cellStyle name="Обычный 3 18 35 2 5" xfId="43511"/>
    <cellStyle name="Обычный 3 18 35 2 5 2" xfId="43512"/>
    <cellStyle name="Обычный 3 18 35 2 5 2 2" xfId="43513"/>
    <cellStyle name="Обычный 3 18 35 2 5 3" xfId="43514"/>
    <cellStyle name="Обычный 3 18 35 2 6" xfId="43515"/>
    <cellStyle name="Обычный 3 18 35 2 6 2" xfId="43516"/>
    <cellStyle name="Обычный 3 18 35 2 7" xfId="43517"/>
    <cellStyle name="Обычный 3 18 35 3" xfId="43518"/>
    <cellStyle name="Обычный 3 18 35 3 2" xfId="43519"/>
    <cellStyle name="Обычный 3 18 35 3 2 2" xfId="43520"/>
    <cellStyle name="Обычный 3 18 35 3 2 2 2" xfId="43521"/>
    <cellStyle name="Обычный 3 18 35 3 2 2 2 2" xfId="43522"/>
    <cellStyle name="Обычный 3 18 35 3 2 2 3" xfId="43523"/>
    <cellStyle name="Обычный 3 18 35 3 2 3" xfId="43524"/>
    <cellStyle name="Обычный 3 18 35 3 2 3 2" xfId="43525"/>
    <cellStyle name="Обычный 3 18 35 3 2 4" xfId="43526"/>
    <cellStyle name="Обычный 3 18 35 3 3" xfId="43527"/>
    <cellStyle name="Обычный 3 18 35 3 3 2" xfId="43528"/>
    <cellStyle name="Обычный 3 18 35 3 3 2 2" xfId="43529"/>
    <cellStyle name="Обычный 3 18 35 3 3 3" xfId="43530"/>
    <cellStyle name="Обычный 3 18 35 3 4" xfId="43531"/>
    <cellStyle name="Обычный 3 18 35 3 4 2" xfId="43532"/>
    <cellStyle name="Обычный 3 18 35 3 5" xfId="43533"/>
    <cellStyle name="Обычный 3 18 35 4" xfId="43534"/>
    <cellStyle name="Обычный 3 18 35 4 2" xfId="43535"/>
    <cellStyle name="Обычный 3 18 35 4 2 2" xfId="43536"/>
    <cellStyle name="Обычный 3 18 35 4 2 2 2" xfId="43537"/>
    <cellStyle name="Обычный 3 18 35 4 2 2 2 2" xfId="43538"/>
    <cellStyle name="Обычный 3 18 35 4 2 2 3" xfId="43539"/>
    <cellStyle name="Обычный 3 18 35 4 2 3" xfId="43540"/>
    <cellStyle name="Обычный 3 18 35 4 2 3 2" xfId="43541"/>
    <cellStyle name="Обычный 3 18 35 4 2 4" xfId="43542"/>
    <cellStyle name="Обычный 3 18 35 4 3" xfId="43543"/>
    <cellStyle name="Обычный 3 18 35 4 3 2" xfId="43544"/>
    <cellStyle name="Обычный 3 18 35 4 3 2 2" xfId="43545"/>
    <cellStyle name="Обычный 3 18 35 4 3 3" xfId="43546"/>
    <cellStyle name="Обычный 3 18 35 4 4" xfId="43547"/>
    <cellStyle name="Обычный 3 18 35 4 4 2" xfId="43548"/>
    <cellStyle name="Обычный 3 18 35 4 5" xfId="43549"/>
    <cellStyle name="Обычный 3 18 35 5" xfId="43550"/>
    <cellStyle name="Обычный 3 18 35 5 2" xfId="43551"/>
    <cellStyle name="Обычный 3 18 35 5 2 2" xfId="43552"/>
    <cellStyle name="Обычный 3 18 35 5 2 2 2" xfId="43553"/>
    <cellStyle name="Обычный 3 18 35 5 2 3" xfId="43554"/>
    <cellStyle name="Обычный 3 18 35 5 3" xfId="43555"/>
    <cellStyle name="Обычный 3 18 35 5 3 2" xfId="43556"/>
    <cellStyle name="Обычный 3 18 35 5 4" xfId="43557"/>
    <cellStyle name="Обычный 3 18 35 6" xfId="43558"/>
    <cellStyle name="Обычный 3 18 35 6 2" xfId="43559"/>
    <cellStyle name="Обычный 3 18 35 6 2 2" xfId="43560"/>
    <cellStyle name="Обычный 3 18 35 6 3" xfId="43561"/>
    <cellStyle name="Обычный 3 18 35 7" xfId="43562"/>
    <cellStyle name="Обычный 3 18 35 7 2" xfId="43563"/>
    <cellStyle name="Обычный 3 18 35 8" xfId="43564"/>
    <cellStyle name="Обычный 3 18 36" xfId="43565"/>
    <cellStyle name="Обычный 3 18 36 2" xfId="43566"/>
    <cellStyle name="Обычный 3 18 36 2 2" xfId="43567"/>
    <cellStyle name="Обычный 3 18 36 2 2 2" xfId="43568"/>
    <cellStyle name="Обычный 3 18 36 2 2 2 2" xfId="43569"/>
    <cellStyle name="Обычный 3 18 36 2 2 2 2 2" xfId="43570"/>
    <cellStyle name="Обычный 3 18 36 2 2 2 2 2 2" xfId="43571"/>
    <cellStyle name="Обычный 3 18 36 2 2 2 2 3" xfId="43572"/>
    <cellStyle name="Обычный 3 18 36 2 2 2 3" xfId="43573"/>
    <cellStyle name="Обычный 3 18 36 2 2 2 3 2" xfId="43574"/>
    <cellStyle name="Обычный 3 18 36 2 2 2 4" xfId="43575"/>
    <cellStyle name="Обычный 3 18 36 2 2 3" xfId="43576"/>
    <cellStyle name="Обычный 3 18 36 2 2 3 2" xfId="43577"/>
    <cellStyle name="Обычный 3 18 36 2 2 3 2 2" xfId="43578"/>
    <cellStyle name="Обычный 3 18 36 2 2 3 3" xfId="43579"/>
    <cellStyle name="Обычный 3 18 36 2 2 4" xfId="43580"/>
    <cellStyle name="Обычный 3 18 36 2 2 4 2" xfId="43581"/>
    <cellStyle name="Обычный 3 18 36 2 2 5" xfId="43582"/>
    <cellStyle name="Обычный 3 18 36 2 3" xfId="43583"/>
    <cellStyle name="Обычный 3 18 36 2 3 2" xfId="43584"/>
    <cellStyle name="Обычный 3 18 36 2 3 2 2" xfId="43585"/>
    <cellStyle name="Обычный 3 18 36 2 3 2 2 2" xfId="43586"/>
    <cellStyle name="Обычный 3 18 36 2 3 2 2 2 2" xfId="43587"/>
    <cellStyle name="Обычный 3 18 36 2 3 2 2 3" xfId="43588"/>
    <cellStyle name="Обычный 3 18 36 2 3 2 3" xfId="43589"/>
    <cellStyle name="Обычный 3 18 36 2 3 2 3 2" xfId="43590"/>
    <cellStyle name="Обычный 3 18 36 2 3 2 4" xfId="43591"/>
    <cellStyle name="Обычный 3 18 36 2 3 3" xfId="43592"/>
    <cellStyle name="Обычный 3 18 36 2 3 3 2" xfId="43593"/>
    <cellStyle name="Обычный 3 18 36 2 3 3 2 2" xfId="43594"/>
    <cellStyle name="Обычный 3 18 36 2 3 3 3" xfId="43595"/>
    <cellStyle name="Обычный 3 18 36 2 3 4" xfId="43596"/>
    <cellStyle name="Обычный 3 18 36 2 3 4 2" xfId="43597"/>
    <cellStyle name="Обычный 3 18 36 2 3 5" xfId="43598"/>
    <cellStyle name="Обычный 3 18 36 2 4" xfId="43599"/>
    <cellStyle name="Обычный 3 18 36 2 4 2" xfId="43600"/>
    <cellStyle name="Обычный 3 18 36 2 4 2 2" xfId="43601"/>
    <cellStyle name="Обычный 3 18 36 2 4 2 2 2" xfId="43602"/>
    <cellStyle name="Обычный 3 18 36 2 4 2 3" xfId="43603"/>
    <cellStyle name="Обычный 3 18 36 2 4 3" xfId="43604"/>
    <cellStyle name="Обычный 3 18 36 2 4 3 2" xfId="43605"/>
    <cellStyle name="Обычный 3 18 36 2 4 4" xfId="43606"/>
    <cellStyle name="Обычный 3 18 36 2 5" xfId="43607"/>
    <cellStyle name="Обычный 3 18 36 2 5 2" xfId="43608"/>
    <cellStyle name="Обычный 3 18 36 2 5 2 2" xfId="43609"/>
    <cellStyle name="Обычный 3 18 36 2 5 3" xfId="43610"/>
    <cellStyle name="Обычный 3 18 36 2 6" xfId="43611"/>
    <cellStyle name="Обычный 3 18 36 2 6 2" xfId="43612"/>
    <cellStyle name="Обычный 3 18 36 2 7" xfId="43613"/>
    <cellStyle name="Обычный 3 18 36 3" xfId="43614"/>
    <cellStyle name="Обычный 3 18 36 3 2" xfId="43615"/>
    <cellStyle name="Обычный 3 18 36 3 2 2" xfId="43616"/>
    <cellStyle name="Обычный 3 18 36 3 2 2 2" xfId="43617"/>
    <cellStyle name="Обычный 3 18 36 3 2 2 2 2" xfId="43618"/>
    <cellStyle name="Обычный 3 18 36 3 2 2 3" xfId="43619"/>
    <cellStyle name="Обычный 3 18 36 3 2 3" xfId="43620"/>
    <cellStyle name="Обычный 3 18 36 3 2 3 2" xfId="43621"/>
    <cellStyle name="Обычный 3 18 36 3 2 4" xfId="43622"/>
    <cellStyle name="Обычный 3 18 36 3 3" xfId="43623"/>
    <cellStyle name="Обычный 3 18 36 3 3 2" xfId="43624"/>
    <cellStyle name="Обычный 3 18 36 3 3 2 2" xfId="43625"/>
    <cellStyle name="Обычный 3 18 36 3 3 3" xfId="43626"/>
    <cellStyle name="Обычный 3 18 36 3 4" xfId="43627"/>
    <cellStyle name="Обычный 3 18 36 3 4 2" xfId="43628"/>
    <cellStyle name="Обычный 3 18 36 3 5" xfId="43629"/>
    <cellStyle name="Обычный 3 18 36 4" xfId="43630"/>
    <cellStyle name="Обычный 3 18 36 4 2" xfId="43631"/>
    <cellStyle name="Обычный 3 18 36 4 2 2" xfId="43632"/>
    <cellStyle name="Обычный 3 18 36 4 2 2 2" xfId="43633"/>
    <cellStyle name="Обычный 3 18 36 4 2 2 2 2" xfId="43634"/>
    <cellStyle name="Обычный 3 18 36 4 2 2 3" xfId="43635"/>
    <cellStyle name="Обычный 3 18 36 4 2 3" xfId="43636"/>
    <cellStyle name="Обычный 3 18 36 4 2 3 2" xfId="43637"/>
    <cellStyle name="Обычный 3 18 36 4 2 4" xfId="43638"/>
    <cellStyle name="Обычный 3 18 36 4 3" xfId="43639"/>
    <cellStyle name="Обычный 3 18 36 4 3 2" xfId="43640"/>
    <cellStyle name="Обычный 3 18 36 4 3 2 2" xfId="43641"/>
    <cellStyle name="Обычный 3 18 36 4 3 3" xfId="43642"/>
    <cellStyle name="Обычный 3 18 36 4 4" xfId="43643"/>
    <cellStyle name="Обычный 3 18 36 4 4 2" xfId="43644"/>
    <cellStyle name="Обычный 3 18 36 4 5" xfId="43645"/>
    <cellStyle name="Обычный 3 18 36 5" xfId="43646"/>
    <cellStyle name="Обычный 3 18 36 5 2" xfId="43647"/>
    <cellStyle name="Обычный 3 18 36 5 2 2" xfId="43648"/>
    <cellStyle name="Обычный 3 18 36 5 2 2 2" xfId="43649"/>
    <cellStyle name="Обычный 3 18 36 5 2 3" xfId="43650"/>
    <cellStyle name="Обычный 3 18 36 5 3" xfId="43651"/>
    <cellStyle name="Обычный 3 18 36 5 3 2" xfId="43652"/>
    <cellStyle name="Обычный 3 18 36 5 4" xfId="43653"/>
    <cellStyle name="Обычный 3 18 36 6" xfId="43654"/>
    <cellStyle name="Обычный 3 18 36 6 2" xfId="43655"/>
    <cellStyle name="Обычный 3 18 36 6 2 2" xfId="43656"/>
    <cellStyle name="Обычный 3 18 36 6 3" xfId="43657"/>
    <cellStyle name="Обычный 3 18 36 7" xfId="43658"/>
    <cellStyle name="Обычный 3 18 36 7 2" xfId="43659"/>
    <cellStyle name="Обычный 3 18 36 8" xfId="43660"/>
    <cellStyle name="Обычный 3 18 37" xfId="43661"/>
    <cellStyle name="Обычный 3 18 37 2" xfId="43662"/>
    <cellStyle name="Обычный 3 18 37 2 2" xfId="43663"/>
    <cellStyle name="Обычный 3 18 37 2 2 2" xfId="43664"/>
    <cellStyle name="Обычный 3 18 37 2 2 2 2" xfId="43665"/>
    <cellStyle name="Обычный 3 18 37 2 2 2 2 2" xfId="43666"/>
    <cellStyle name="Обычный 3 18 37 2 2 2 2 2 2" xfId="43667"/>
    <cellStyle name="Обычный 3 18 37 2 2 2 2 3" xfId="43668"/>
    <cellStyle name="Обычный 3 18 37 2 2 2 3" xfId="43669"/>
    <cellStyle name="Обычный 3 18 37 2 2 2 3 2" xfId="43670"/>
    <cellStyle name="Обычный 3 18 37 2 2 2 4" xfId="43671"/>
    <cellStyle name="Обычный 3 18 37 2 2 3" xfId="43672"/>
    <cellStyle name="Обычный 3 18 37 2 2 3 2" xfId="43673"/>
    <cellStyle name="Обычный 3 18 37 2 2 3 2 2" xfId="43674"/>
    <cellStyle name="Обычный 3 18 37 2 2 3 3" xfId="43675"/>
    <cellStyle name="Обычный 3 18 37 2 2 4" xfId="43676"/>
    <cellStyle name="Обычный 3 18 37 2 2 4 2" xfId="43677"/>
    <cellStyle name="Обычный 3 18 37 2 2 5" xfId="43678"/>
    <cellStyle name="Обычный 3 18 37 2 3" xfId="43679"/>
    <cellStyle name="Обычный 3 18 37 2 3 2" xfId="43680"/>
    <cellStyle name="Обычный 3 18 37 2 3 2 2" xfId="43681"/>
    <cellStyle name="Обычный 3 18 37 2 3 2 2 2" xfId="43682"/>
    <cellStyle name="Обычный 3 18 37 2 3 2 2 2 2" xfId="43683"/>
    <cellStyle name="Обычный 3 18 37 2 3 2 2 3" xfId="43684"/>
    <cellStyle name="Обычный 3 18 37 2 3 2 3" xfId="43685"/>
    <cellStyle name="Обычный 3 18 37 2 3 2 3 2" xfId="43686"/>
    <cellStyle name="Обычный 3 18 37 2 3 2 4" xfId="43687"/>
    <cellStyle name="Обычный 3 18 37 2 3 3" xfId="43688"/>
    <cellStyle name="Обычный 3 18 37 2 3 3 2" xfId="43689"/>
    <cellStyle name="Обычный 3 18 37 2 3 3 2 2" xfId="43690"/>
    <cellStyle name="Обычный 3 18 37 2 3 3 3" xfId="43691"/>
    <cellStyle name="Обычный 3 18 37 2 3 4" xfId="43692"/>
    <cellStyle name="Обычный 3 18 37 2 3 4 2" xfId="43693"/>
    <cellStyle name="Обычный 3 18 37 2 3 5" xfId="43694"/>
    <cellStyle name="Обычный 3 18 37 2 4" xfId="43695"/>
    <cellStyle name="Обычный 3 18 37 2 4 2" xfId="43696"/>
    <cellStyle name="Обычный 3 18 37 2 4 2 2" xfId="43697"/>
    <cellStyle name="Обычный 3 18 37 2 4 2 2 2" xfId="43698"/>
    <cellStyle name="Обычный 3 18 37 2 4 2 3" xfId="43699"/>
    <cellStyle name="Обычный 3 18 37 2 4 3" xfId="43700"/>
    <cellStyle name="Обычный 3 18 37 2 4 3 2" xfId="43701"/>
    <cellStyle name="Обычный 3 18 37 2 4 4" xfId="43702"/>
    <cellStyle name="Обычный 3 18 37 2 5" xfId="43703"/>
    <cellStyle name="Обычный 3 18 37 2 5 2" xfId="43704"/>
    <cellStyle name="Обычный 3 18 37 2 5 2 2" xfId="43705"/>
    <cellStyle name="Обычный 3 18 37 2 5 3" xfId="43706"/>
    <cellStyle name="Обычный 3 18 37 2 6" xfId="43707"/>
    <cellStyle name="Обычный 3 18 37 2 6 2" xfId="43708"/>
    <cellStyle name="Обычный 3 18 37 2 7" xfId="43709"/>
    <cellStyle name="Обычный 3 18 37 3" xfId="43710"/>
    <cellStyle name="Обычный 3 18 37 3 2" xfId="43711"/>
    <cellStyle name="Обычный 3 18 37 3 2 2" xfId="43712"/>
    <cellStyle name="Обычный 3 18 37 3 2 2 2" xfId="43713"/>
    <cellStyle name="Обычный 3 18 37 3 2 2 2 2" xfId="43714"/>
    <cellStyle name="Обычный 3 18 37 3 2 2 3" xfId="43715"/>
    <cellStyle name="Обычный 3 18 37 3 2 3" xfId="43716"/>
    <cellStyle name="Обычный 3 18 37 3 2 3 2" xfId="43717"/>
    <cellStyle name="Обычный 3 18 37 3 2 4" xfId="43718"/>
    <cellStyle name="Обычный 3 18 37 3 3" xfId="43719"/>
    <cellStyle name="Обычный 3 18 37 3 3 2" xfId="43720"/>
    <cellStyle name="Обычный 3 18 37 3 3 2 2" xfId="43721"/>
    <cellStyle name="Обычный 3 18 37 3 3 3" xfId="43722"/>
    <cellStyle name="Обычный 3 18 37 3 4" xfId="43723"/>
    <cellStyle name="Обычный 3 18 37 3 4 2" xfId="43724"/>
    <cellStyle name="Обычный 3 18 37 3 5" xfId="43725"/>
    <cellStyle name="Обычный 3 18 37 4" xfId="43726"/>
    <cellStyle name="Обычный 3 18 37 4 2" xfId="43727"/>
    <cellStyle name="Обычный 3 18 37 4 2 2" xfId="43728"/>
    <cellStyle name="Обычный 3 18 37 4 2 2 2" xfId="43729"/>
    <cellStyle name="Обычный 3 18 37 4 2 2 2 2" xfId="43730"/>
    <cellStyle name="Обычный 3 18 37 4 2 2 3" xfId="43731"/>
    <cellStyle name="Обычный 3 18 37 4 2 3" xfId="43732"/>
    <cellStyle name="Обычный 3 18 37 4 2 3 2" xfId="43733"/>
    <cellStyle name="Обычный 3 18 37 4 2 4" xfId="43734"/>
    <cellStyle name="Обычный 3 18 37 4 3" xfId="43735"/>
    <cellStyle name="Обычный 3 18 37 4 3 2" xfId="43736"/>
    <cellStyle name="Обычный 3 18 37 4 3 2 2" xfId="43737"/>
    <cellStyle name="Обычный 3 18 37 4 3 3" xfId="43738"/>
    <cellStyle name="Обычный 3 18 37 4 4" xfId="43739"/>
    <cellStyle name="Обычный 3 18 37 4 4 2" xfId="43740"/>
    <cellStyle name="Обычный 3 18 37 4 5" xfId="43741"/>
    <cellStyle name="Обычный 3 18 37 5" xfId="43742"/>
    <cellStyle name="Обычный 3 18 37 5 2" xfId="43743"/>
    <cellStyle name="Обычный 3 18 37 5 2 2" xfId="43744"/>
    <cellStyle name="Обычный 3 18 37 5 2 2 2" xfId="43745"/>
    <cellStyle name="Обычный 3 18 37 5 2 3" xfId="43746"/>
    <cellStyle name="Обычный 3 18 37 5 3" xfId="43747"/>
    <cellStyle name="Обычный 3 18 37 5 3 2" xfId="43748"/>
    <cellStyle name="Обычный 3 18 37 5 4" xfId="43749"/>
    <cellStyle name="Обычный 3 18 37 6" xfId="43750"/>
    <cellStyle name="Обычный 3 18 37 6 2" xfId="43751"/>
    <cellStyle name="Обычный 3 18 37 6 2 2" xfId="43752"/>
    <cellStyle name="Обычный 3 18 37 6 3" xfId="43753"/>
    <cellStyle name="Обычный 3 18 37 7" xfId="43754"/>
    <cellStyle name="Обычный 3 18 37 7 2" xfId="43755"/>
    <cellStyle name="Обычный 3 18 37 8" xfId="43756"/>
    <cellStyle name="Обычный 3 18 38" xfId="43757"/>
    <cellStyle name="Обычный 3 18 38 2" xfId="43758"/>
    <cellStyle name="Обычный 3 18 38 2 2" xfId="43759"/>
    <cellStyle name="Обычный 3 18 38 2 2 2" xfId="43760"/>
    <cellStyle name="Обычный 3 18 38 2 2 2 2" xfId="43761"/>
    <cellStyle name="Обычный 3 18 38 2 2 2 2 2" xfId="43762"/>
    <cellStyle name="Обычный 3 18 38 2 2 2 2 2 2" xfId="43763"/>
    <cellStyle name="Обычный 3 18 38 2 2 2 2 3" xfId="43764"/>
    <cellStyle name="Обычный 3 18 38 2 2 2 3" xfId="43765"/>
    <cellStyle name="Обычный 3 18 38 2 2 2 3 2" xfId="43766"/>
    <cellStyle name="Обычный 3 18 38 2 2 2 4" xfId="43767"/>
    <cellStyle name="Обычный 3 18 38 2 2 3" xfId="43768"/>
    <cellStyle name="Обычный 3 18 38 2 2 3 2" xfId="43769"/>
    <cellStyle name="Обычный 3 18 38 2 2 3 2 2" xfId="43770"/>
    <cellStyle name="Обычный 3 18 38 2 2 3 3" xfId="43771"/>
    <cellStyle name="Обычный 3 18 38 2 2 4" xfId="43772"/>
    <cellStyle name="Обычный 3 18 38 2 2 4 2" xfId="43773"/>
    <cellStyle name="Обычный 3 18 38 2 2 5" xfId="43774"/>
    <cellStyle name="Обычный 3 18 38 2 3" xfId="43775"/>
    <cellStyle name="Обычный 3 18 38 2 3 2" xfId="43776"/>
    <cellStyle name="Обычный 3 18 38 2 3 2 2" xfId="43777"/>
    <cellStyle name="Обычный 3 18 38 2 3 2 2 2" xfId="43778"/>
    <cellStyle name="Обычный 3 18 38 2 3 2 2 2 2" xfId="43779"/>
    <cellStyle name="Обычный 3 18 38 2 3 2 2 3" xfId="43780"/>
    <cellStyle name="Обычный 3 18 38 2 3 2 3" xfId="43781"/>
    <cellStyle name="Обычный 3 18 38 2 3 2 3 2" xfId="43782"/>
    <cellStyle name="Обычный 3 18 38 2 3 2 4" xfId="43783"/>
    <cellStyle name="Обычный 3 18 38 2 3 3" xfId="43784"/>
    <cellStyle name="Обычный 3 18 38 2 3 3 2" xfId="43785"/>
    <cellStyle name="Обычный 3 18 38 2 3 3 2 2" xfId="43786"/>
    <cellStyle name="Обычный 3 18 38 2 3 3 3" xfId="43787"/>
    <cellStyle name="Обычный 3 18 38 2 3 4" xfId="43788"/>
    <cellStyle name="Обычный 3 18 38 2 3 4 2" xfId="43789"/>
    <cellStyle name="Обычный 3 18 38 2 3 5" xfId="43790"/>
    <cellStyle name="Обычный 3 18 38 2 4" xfId="43791"/>
    <cellStyle name="Обычный 3 18 38 2 4 2" xfId="43792"/>
    <cellStyle name="Обычный 3 18 38 2 4 2 2" xfId="43793"/>
    <cellStyle name="Обычный 3 18 38 2 4 2 2 2" xfId="43794"/>
    <cellStyle name="Обычный 3 18 38 2 4 2 3" xfId="43795"/>
    <cellStyle name="Обычный 3 18 38 2 4 3" xfId="43796"/>
    <cellStyle name="Обычный 3 18 38 2 4 3 2" xfId="43797"/>
    <cellStyle name="Обычный 3 18 38 2 4 4" xfId="43798"/>
    <cellStyle name="Обычный 3 18 38 2 5" xfId="43799"/>
    <cellStyle name="Обычный 3 18 38 2 5 2" xfId="43800"/>
    <cellStyle name="Обычный 3 18 38 2 5 2 2" xfId="43801"/>
    <cellStyle name="Обычный 3 18 38 2 5 3" xfId="43802"/>
    <cellStyle name="Обычный 3 18 38 2 6" xfId="43803"/>
    <cellStyle name="Обычный 3 18 38 2 6 2" xfId="43804"/>
    <cellStyle name="Обычный 3 18 38 2 7" xfId="43805"/>
    <cellStyle name="Обычный 3 18 38 3" xfId="43806"/>
    <cellStyle name="Обычный 3 18 38 3 2" xfId="43807"/>
    <cellStyle name="Обычный 3 18 38 3 2 2" xfId="43808"/>
    <cellStyle name="Обычный 3 18 38 3 2 2 2" xfId="43809"/>
    <cellStyle name="Обычный 3 18 38 3 2 2 2 2" xfId="43810"/>
    <cellStyle name="Обычный 3 18 38 3 2 2 3" xfId="43811"/>
    <cellStyle name="Обычный 3 18 38 3 2 3" xfId="43812"/>
    <cellStyle name="Обычный 3 18 38 3 2 3 2" xfId="43813"/>
    <cellStyle name="Обычный 3 18 38 3 2 4" xfId="43814"/>
    <cellStyle name="Обычный 3 18 38 3 3" xfId="43815"/>
    <cellStyle name="Обычный 3 18 38 3 3 2" xfId="43816"/>
    <cellStyle name="Обычный 3 18 38 3 3 2 2" xfId="43817"/>
    <cellStyle name="Обычный 3 18 38 3 3 3" xfId="43818"/>
    <cellStyle name="Обычный 3 18 38 3 4" xfId="43819"/>
    <cellStyle name="Обычный 3 18 38 3 4 2" xfId="43820"/>
    <cellStyle name="Обычный 3 18 38 3 5" xfId="43821"/>
    <cellStyle name="Обычный 3 18 38 4" xfId="43822"/>
    <cellStyle name="Обычный 3 18 38 4 2" xfId="43823"/>
    <cellStyle name="Обычный 3 18 38 4 2 2" xfId="43824"/>
    <cellStyle name="Обычный 3 18 38 4 2 2 2" xfId="43825"/>
    <cellStyle name="Обычный 3 18 38 4 2 2 2 2" xfId="43826"/>
    <cellStyle name="Обычный 3 18 38 4 2 2 3" xfId="43827"/>
    <cellStyle name="Обычный 3 18 38 4 2 3" xfId="43828"/>
    <cellStyle name="Обычный 3 18 38 4 2 3 2" xfId="43829"/>
    <cellStyle name="Обычный 3 18 38 4 2 4" xfId="43830"/>
    <cellStyle name="Обычный 3 18 38 4 3" xfId="43831"/>
    <cellStyle name="Обычный 3 18 38 4 3 2" xfId="43832"/>
    <cellStyle name="Обычный 3 18 38 4 3 2 2" xfId="43833"/>
    <cellStyle name="Обычный 3 18 38 4 3 3" xfId="43834"/>
    <cellStyle name="Обычный 3 18 38 4 4" xfId="43835"/>
    <cellStyle name="Обычный 3 18 38 4 4 2" xfId="43836"/>
    <cellStyle name="Обычный 3 18 38 4 5" xfId="43837"/>
    <cellStyle name="Обычный 3 18 38 5" xfId="43838"/>
    <cellStyle name="Обычный 3 18 38 5 2" xfId="43839"/>
    <cellStyle name="Обычный 3 18 38 5 2 2" xfId="43840"/>
    <cellStyle name="Обычный 3 18 38 5 2 2 2" xfId="43841"/>
    <cellStyle name="Обычный 3 18 38 5 2 3" xfId="43842"/>
    <cellStyle name="Обычный 3 18 38 5 3" xfId="43843"/>
    <cellStyle name="Обычный 3 18 38 5 3 2" xfId="43844"/>
    <cellStyle name="Обычный 3 18 38 5 4" xfId="43845"/>
    <cellStyle name="Обычный 3 18 38 6" xfId="43846"/>
    <cellStyle name="Обычный 3 18 38 6 2" xfId="43847"/>
    <cellStyle name="Обычный 3 18 38 6 2 2" xfId="43848"/>
    <cellStyle name="Обычный 3 18 38 6 3" xfId="43849"/>
    <cellStyle name="Обычный 3 18 38 7" xfId="43850"/>
    <cellStyle name="Обычный 3 18 38 7 2" xfId="43851"/>
    <cellStyle name="Обычный 3 18 38 8" xfId="43852"/>
    <cellStyle name="Обычный 3 18 39" xfId="43853"/>
    <cellStyle name="Обычный 3 18 39 2" xfId="43854"/>
    <cellStyle name="Обычный 3 18 39 2 2" xfId="43855"/>
    <cellStyle name="Обычный 3 18 39 2 2 2" xfId="43856"/>
    <cellStyle name="Обычный 3 18 39 2 2 2 2" xfId="43857"/>
    <cellStyle name="Обычный 3 18 39 2 2 2 2 2" xfId="43858"/>
    <cellStyle name="Обычный 3 18 39 2 2 2 2 2 2" xfId="43859"/>
    <cellStyle name="Обычный 3 18 39 2 2 2 2 3" xfId="43860"/>
    <cellStyle name="Обычный 3 18 39 2 2 2 3" xfId="43861"/>
    <cellStyle name="Обычный 3 18 39 2 2 2 3 2" xfId="43862"/>
    <cellStyle name="Обычный 3 18 39 2 2 2 4" xfId="43863"/>
    <cellStyle name="Обычный 3 18 39 2 2 3" xfId="43864"/>
    <cellStyle name="Обычный 3 18 39 2 2 3 2" xfId="43865"/>
    <cellStyle name="Обычный 3 18 39 2 2 3 2 2" xfId="43866"/>
    <cellStyle name="Обычный 3 18 39 2 2 3 3" xfId="43867"/>
    <cellStyle name="Обычный 3 18 39 2 2 4" xfId="43868"/>
    <cellStyle name="Обычный 3 18 39 2 2 4 2" xfId="43869"/>
    <cellStyle name="Обычный 3 18 39 2 2 5" xfId="43870"/>
    <cellStyle name="Обычный 3 18 39 2 3" xfId="43871"/>
    <cellStyle name="Обычный 3 18 39 2 3 2" xfId="43872"/>
    <cellStyle name="Обычный 3 18 39 2 3 2 2" xfId="43873"/>
    <cellStyle name="Обычный 3 18 39 2 3 2 2 2" xfId="43874"/>
    <cellStyle name="Обычный 3 18 39 2 3 2 2 2 2" xfId="43875"/>
    <cellStyle name="Обычный 3 18 39 2 3 2 2 3" xfId="43876"/>
    <cellStyle name="Обычный 3 18 39 2 3 2 3" xfId="43877"/>
    <cellStyle name="Обычный 3 18 39 2 3 2 3 2" xfId="43878"/>
    <cellStyle name="Обычный 3 18 39 2 3 2 4" xfId="43879"/>
    <cellStyle name="Обычный 3 18 39 2 3 3" xfId="43880"/>
    <cellStyle name="Обычный 3 18 39 2 3 3 2" xfId="43881"/>
    <cellStyle name="Обычный 3 18 39 2 3 3 2 2" xfId="43882"/>
    <cellStyle name="Обычный 3 18 39 2 3 3 3" xfId="43883"/>
    <cellStyle name="Обычный 3 18 39 2 3 4" xfId="43884"/>
    <cellStyle name="Обычный 3 18 39 2 3 4 2" xfId="43885"/>
    <cellStyle name="Обычный 3 18 39 2 3 5" xfId="43886"/>
    <cellStyle name="Обычный 3 18 39 2 4" xfId="43887"/>
    <cellStyle name="Обычный 3 18 39 2 4 2" xfId="43888"/>
    <cellStyle name="Обычный 3 18 39 2 4 2 2" xfId="43889"/>
    <cellStyle name="Обычный 3 18 39 2 4 2 2 2" xfId="43890"/>
    <cellStyle name="Обычный 3 18 39 2 4 2 3" xfId="43891"/>
    <cellStyle name="Обычный 3 18 39 2 4 3" xfId="43892"/>
    <cellStyle name="Обычный 3 18 39 2 4 3 2" xfId="43893"/>
    <cellStyle name="Обычный 3 18 39 2 4 4" xfId="43894"/>
    <cellStyle name="Обычный 3 18 39 2 5" xfId="43895"/>
    <cellStyle name="Обычный 3 18 39 2 5 2" xfId="43896"/>
    <cellStyle name="Обычный 3 18 39 2 5 2 2" xfId="43897"/>
    <cellStyle name="Обычный 3 18 39 2 5 3" xfId="43898"/>
    <cellStyle name="Обычный 3 18 39 2 6" xfId="43899"/>
    <cellStyle name="Обычный 3 18 39 2 6 2" xfId="43900"/>
    <cellStyle name="Обычный 3 18 39 2 7" xfId="43901"/>
    <cellStyle name="Обычный 3 18 39 3" xfId="43902"/>
    <cellStyle name="Обычный 3 18 39 3 2" xfId="43903"/>
    <cellStyle name="Обычный 3 18 39 3 2 2" xfId="43904"/>
    <cellStyle name="Обычный 3 18 39 3 2 2 2" xfId="43905"/>
    <cellStyle name="Обычный 3 18 39 3 2 2 2 2" xfId="43906"/>
    <cellStyle name="Обычный 3 18 39 3 2 2 3" xfId="43907"/>
    <cellStyle name="Обычный 3 18 39 3 2 3" xfId="43908"/>
    <cellStyle name="Обычный 3 18 39 3 2 3 2" xfId="43909"/>
    <cellStyle name="Обычный 3 18 39 3 2 4" xfId="43910"/>
    <cellStyle name="Обычный 3 18 39 3 3" xfId="43911"/>
    <cellStyle name="Обычный 3 18 39 3 3 2" xfId="43912"/>
    <cellStyle name="Обычный 3 18 39 3 3 2 2" xfId="43913"/>
    <cellStyle name="Обычный 3 18 39 3 3 3" xfId="43914"/>
    <cellStyle name="Обычный 3 18 39 3 4" xfId="43915"/>
    <cellStyle name="Обычный 3 18 39 3 4 2" xfId="43916"/>
    <cellStyle name="Обычный 3 18 39 3 5" xfId="43917"/>
    <cellStyle name="Обычный 3 18 39 4" xfId="43918"/>
    <cellStyle name="Обычный 3 18 39 4 2" xfId="43919"/>
    <cellStyle name="Обычный 3 18 39 4 2 2" xfId="43920"/>
    <cellStyle name="Обычный 3 18 39 4 2 2 2" xfId="43921"/>
    <cellStyle name="Обычный 3 18 39 4 2 2 2 2" xfId="43922"/>
    <cellStyle name="Обычный 3 18 39 4 2 2 3" xfId="43923"/>
    <cellStyle name="Обычный 3 18 39 4 2 3" xfId="43924"/>
    <cellStyle name="Обычный 3 18 39 4 2 3 2" xfId="43925"/>
    <cellStyle name="Обычный 3 18 39 4 2 4" xfId="43926"/>
    <cellStyle name="Обычный 3 18 39 4 3" xfId="43927"/>
    <cellStyle name="Обычный 3 18 39 4 3 2" xfId="43928"/>
    <cellStyle name="Обычный 3 18 39 4 3 2 2" xfId="43929"/>
    <cellStyle name="Обычный 3 18 39 4 3 3" xfId="43930"/>
    <cellStyle name="Обычный 3 18 39 4 4" xfId="43931"/>
    <cellStyle name="Обычный 3 18 39 4 4 2" xfId="43932"/>
    <cellStyle name="Обычный 3 18 39 4 5" xfId="43933"/>
    <cellStyle name="Обычный 3 18 39 5" xfId="43934"/>
    <cellStyle name="Обычный 3 18 39 5 2" xfId="43935"/>
    <cellStyle name="Обычный 3 18 39 5 2 2" xfId="43936"/>
    <cellStyle name="Обычный 3 18 39 5 2 2 2" xfId="43937"/>
    <cellStyle name="Обычный 3 18 39 5 2 3" xfId="43938"/>
    <cellStyle name="Обычный 3 18 39 5 3" xfId="43939"/>
    <cellStyle name="Обычный 3 18 39 5 3 2" xfId="43940"/>
    <cellStyle name="Обычный 3 18 39 5 4" xfId="43941"/>
    <cellStyle name="Обычный 3 18 39 6" xfId="43942"/>
    <cellStyle name="Обычный 3 18 39 6 2" xfId="43943"/>
    <cellStyle name="Обычный 3 18 39 6 2 2" xfId="43944"/>
    <cellStyle name="Обычный 3 18 39 6 3" xfId="43945"/>
    <cellStyle name="Обычный 3 18 39 7" xfId="43946"/>
    <cellStyle name="Обычный 3 18 39 7 2" xfId="43947"/>
    <cellStyle name="Обычный 3 18 39 8" xfId="43948"/>
    <cellStyle name="Обычный 3 18 4" xfId="43949"/>
    <cellStyle name="Обычный 3 18 4 2" xfId="43950"/>
    <cellStyle name="Обычный 3 18 4 2 2" xfId="43951"/>
    <cellStyle name="Обычный 3 18 4 2 2 2" xfId="43952"/>
    <cellStyle name="Обычный 3 18 4 2 2 2 2" xfId="43953"/>
    <cellStyle name="Обычный 3 18 4 2 2 2 2 2" xfId="43954"/>
    <cellStyle name="Обычный 3 18 4 2 2 2 2 2 2" xfId="43955"/>
    <cellStyle name="Обычный 3 18 4 2 2 2 2 3" xfId="43956"/>
    <cellStyle name="Обычный 3 18 4 2 2 2 3" xfId="43957"/>
    <cellStyle name="Обычный 3 18 4 2 2 2 3 2" xfId="43958"/>
    <cellStyle name="Обычный 3 18 4 2 2 2 4" xfId="43959"/>
    <cellStyle name="Обычный 3 18 4 2 2 3" xfId="43960"/>
    <cellStyle name="Обычный 3 18 4 2 2 3 2" xfId="43961"/>
    <cellStyle name="Обычный 3 18 4 2 2 3 2 2" xfId="43962"/>
    <cellStyle name="Обычный 3 18 4 2 2 3 3" xfId="43963"/>
    <cellStyle name="Обычный 3 18 4 2 2 4" xfId="43964"/>
    <cellStyle name="Обычный 3 18 4 2 2 4 2" xfId="43965"/>
    <cellStyle name="Обычный 3 18 4 2 2 5" xfId="43966"/>
    <cellStyle name="Обычный 3 18 4 2 3" xfId="43967"/>
    <cellStyle name="Обычный 3 18 4 2 3 2" xfId="43968"/>
    <cellStyle name="Обычный 3 18 4 2 3 2 2" xfId="43969"/>
    <cellStyle name="Обычный 3 18 4 2 3 2 2 2" xfId="43970"/>
    <cellStyle name="Обычный 3 18 4 2 3 2 2 2 2" xfId="43971"/>
    <cellStyle name="Обычный 3 18 4 2 3 2 2 3" xfId="43972"/>
    <cellStyle name="Обычный 3 18 4 2 3 2 3" xfId="43973"/>
    <cellStyle name="Обычный 3 18 4 2 3 2 3 2" xfId="43974"/>
    <cellStyle name="Обычный 3 18 4 2 3 2 4" xfId="43975"/>
    <cellStyle name="Обычный 3 18 4 2 3 3" xfId="43976"/>
    <cellStyle name="Обычный 3 18 4 2 3 3 2" xfId="43977"/>
    <cellStyle name="Обычный 3 18 4 2 3 3 2 2" xfId="43978"/>
    <cellStyle name="Обычный 3 18 4 2 3 3 3" xfId="43979"/>
    <cellStyle name="Обычный 3 18 4 2 3 4" xfId="43980"/>
    <cellStyle name="Обычный 3 18 4 2 3 4 2" xfId="43981"/>
    <cellStyle name="Обычный 3 18 4 2 3 5" xfId="43982"/>
    <cellStyle name="Обычный 3 18 4 2 4" xfId="43983"/>
    <cellStyle name="Обычный 3 18 4 2 4 2" xfId="43984"/>
    <cellStyle name="Обычный 3 18 4 2 4 2 2" xfId="43985"/>
    <cellStyle name="Обычный 3 18 4 2 4 2 2 2" xfId="43986"/>
    <cellStyle name="Обычный 3 18 4 2 4 2 3" xfId="43987"/>
    <cellStyle name="Обычный 3 18 4 2 4 3" xfId="43988"/>
    <cellStyle name="Обычный 3 18 4 2 4 3 2" xfId="43989"/>
    <cellStyle name="Обычный 3 18 4 2 4 4" xfId="43990"/>
    <cellStyle name="Обычный 3 18 4 2 5" xfId="43991"/>
    <cellStyle name="Обычный 3 18 4 2 5 2" xfId="43992"/>
    <cellStyle name="Обычный 3 18 4 2 5 2 2" xfId="43993"/>
    <cellStyle name="Обычный 3 18 4 2 5 3" xfId="43994"/>
    <cellStyle name="Обычный 3 18 4 2 6" xfId="43995"/>
    <cellStyle name="Обычный 3 18 4 2 6 2" xfId="43996"/>
    <cellStyle name="Обычный 3 18 4 2 7" xfId="43997"/>
    <cellStyle name="Обычный 3 18 4 3" xfId="43998"/>
    <cellStyle name="Обычный 3 18 4 3 2" xfId="43999"/>
    <cellStyle name="Обычный 3 18 4 3 2 2" xfId="44000"/>
    <cellStyle name="Обычный 3 18 4 3 2 2 2" xfId="44001"/>
    <cellStyle name="Обычный 3 18 4 3 2 2 2 2" xfId="44002"/>
    <cellStyle name="Обычный 3 18 4 3 2 2 3" xfId="44003"/>
    <cellStyle name="Обычный 3 18 4 3 2 3" xfId="44004"/>
    <cellStyle name="Обычный 3 18 4 3 2 3 2" xfId="44005"/>
    <cellStyle name="Обычный 3 18 4 3 2 4" xfId="44006"/>
    <cellStyle name="Обычный 3 18 4 3 3" xfId="44007"/>
    <cellStyle name="Обычный 3 18 4 3 3 2" xfId="44008"/>
    <cellStyle name="Обычный 3 18 4 3 3 2 2" xfId="44009"/>
    <cellStyle name="Обычный 3 18 4 3 3 3" xfId="44010"/>
    <cellStyle name="Обычный 3 18 4 3 4" xfId="44011"/>
    <cellStyle name="Обычный 3 18 4 3 4 2" xfId="44012"/>
    <cellStyle name="Обычный 3 18 4 3 5" xfId="44013"/>
    <cellStyle name="Обычный 3 18 4 4" xfId="44014"/>
    <cellStyle name="Обычный 3 18 4 4 2" xfId="44015"/>
    <cellStyle name="Обычный 3 18 4 4 2 2" xfId="44016"/>
    <cellStyle name="Обычный 3 18 4 4 2 2 2" xfId="44017"/>
    <cellStyle name="Обычный 3 18 4 4 2 2 2 2" xfId="44018"/>
    <cellStyle name="Обычный 3 18 4 4 2 2 3" xfId="44019"/>
    <cellStyle name="Обычный 3 18 4 4 2 3" xfId="44020"/>
    <cellStyle name="Обычный 3 18 4 4 2 3 2" xfId="44021"/>
    <cellStyle name="Обычный 3 18 4 4 2 4" xfId="44022"/>
    <cellStyle name="Обычный 3 18 4 4 3" xfId="44023"/>
    <cellStyle name="Обычный 3 18 4 4 3 2" xfId="44024"/>
    <cellStyle name="Обычный 3 18 4 4 3 2 2" xfId="44025"/>
    <cellStyle name="Обычный 3 18 4 4 3 3" xfId="44026"/>
    <cellStyle name="Обычный 3 18 4 4 4" xfId="44027"/>
    <cellStyle name="Обычный 3 18 4 4 4 2" xfId="44028"/>
    <cellStyle name="Обычный 3 18 4 4 5" xfId="44029"/>
    <cellStyle name="Обычный 3 18 4 5" xfId="44030"/>
    <cellStyle name="Обычный 3 18 4 5 2" xfId="44031"/>
    <cellStyle name="Обычный 3 18 4 5 2 2" xfId="44032"/>
    <cellStyle name="Обычный 3 18 4 5 2 2 2" xfId="44033"/>
    <cellStyle name="Обычный 3 18 4 5 2 3" xfId="44034"/>
    <cellStyle name="Обычный 3 18 4 5 3" xfId="44035"/>
    <cellStyle name="Обычный 3 18 4 5 3 2" xfId="44036"/>
    <cellStyle name="Обычный 3 18 4 5 4" xfId="44037"/>
    <cellStyle name="Обычный 3 18 4 6" xfId="44038"/>
    <cellStyle name="Обычный 3 18 4 6 2" xfId="44039"/>
    <cellStyle name="Обычный 3 18 4 6 2 2" xfId="44040"/>
    <cellStyle name="Обычный 3 18 4 6 3" xfId="44041"/>
    <cellStyle name="Обычный 3 18 4 7" xfId="44042"/>
    <cellStyle name="Обычный 3 18 4 7 2" xfId="44043"/>
    <cellStyle name="Обычный 3 18 4 8" xfId="44044"/>
    <cellStyle name="Обычный 3 18 40" xfId="44045"/>
    <cellStyle name="Обычный 3 18 40 2" xfId="44046"/>
    <cellStyle name="Обычный 3 18 40 2 2" xfId="44047"/>
    <cellStyle name="Обычный 3 18 40 2 2 2" xfId="44048"/>
    <cellStyle name="Обычный 3 18 40 2 2 2 2" xfId="44049"/>
    <cellStyle name="Обычный 3 18 40 2 2 2 2 2" xfId="44050"/>
    <cellStyle name="Обычный 3 18 40 2 2 2 2 2 2" xfId="44051"/>
    <cellStyle name="Обычный 3 18 40 2 2 2 2 3" xfId="44052"/>
    <cellStyle name="Обычный 3 18 40 2 2 2 3" xfId="44053"/>
    <cellStyle name="Обычный 3 18 40 2 2 2 3 2" xfId="44054"/>
    <cellStyle name="Обычный 3 18 40 2 2 2 4" xfId="44055"/>
    <cellStyle name="Обычный 3 18 40 2 2 3" xfId="44056"/>
    <cellStyle name="Обычный 3 18 40 2 2 3 2" xfId="44057"/>
    <cellStyle name="Обычный 3 18 40 2 2 3 2 2" xfId="44058"/>
    <cellStyle name="Обычный 3 18 40 2 2 3 3" xfId="44059"/>
    <cellStyle name="Обычный 3 18 40 2 2 4" xfId="44060"/>
    <cellStyle name="Обычный 3 18 40 2 2 4 2" xfId="44061"/>
    <cellStyle name="Обычный 3 18 40 2 2 5" xfId="44062"/>
    <cellStyle name="Обычный 3 18 40 2 3" xfId="44063"/>
    <cellStyle name="Обычный 3 18 40 2 3 2" xfId="44064"/>
    <cellStyle name="Обычный 3 18 40 2 3 2 2" xfId="44065"/>
    <cellStyle name="Обычный 3 18 40 2 3 2 2 2" xfId="44066"/>
    <cellStyle name="Обычный 3 18 40 2 3 2 2 2 2" xfId="44067"/>
    <cellStyle name="Обычный 3 18 40 2 3 2 2 3" xfId="44068"/>
    <cellStyle name="Обычный 3 18 40 2 3 2 3" xfId="44069"/>
    <cellStyle name="Обычный 3 18 40 2 3 2 3 2" xfId="44070"/>
    <cellStyle name="Обычный 3 18 40 2 3 2 4" xfId="44071"/>
    <cellStyle name="Обычный 3 18 40 2 3 3" xfId="44072"/>
    <cellStyle name="Обычный 3 18 40 2 3 3 2" xfId="44073"/>
    <cellStyle name="Обычный 3 18 40 2 3 3 2 2" xfId="44074"/>
    <cellStyle name="Обычный 3 18 40 2 3 3 3" xfId="44075"/>
    <cellStyle name="Обычный 3 18 40 2 3 4" xfId="44076"/>
    <cellStyle name="Обычный 3 18 40 2 3 4 2" xfId="44077"/>
    <cellStyle name="Обычный 3 18 40 2 3 5" xfId="44078"/>
    <cellStyle name="Обычный 3 18 40 2 4" xfId="44079"/>
    <cellStyle name="Обычный 3 18 40 2 4 2" xfId="44080"/>
    <cellStyle name="Обычный 3 18 40 2 4 2 2" xfId="44081"/>
    <cellStyle name="Обычный 3 18 40 2 4 2 2 2" xfId="44082"/>
    <cellStyle name="Обычный 3 18 40 2 4 2 3" xfId="44083"/>
    <cellStyle name="Обычный 3 18 40 2 4 3" xfId="44084"/>
    <cellStyle name="Обычный 3 18 40 2 4 3 2" xfId="44085"/>
    <cellStyle name="Обычный 3 18 40 2 4 4" xfId="44086"/>
    <cellStyle name="Обычный 3 18 40 2 5" xfId="44087"/>
    <cellStyle name="Обычный 3 18 40 2 5 2" xfId="44088"/>
    <cellStyle name="Обычный 3 18 40 2 5 2 2" xfId="44089"/>
    <cellStyle name="Обычный 3 18 40 2 5 3" xfId="44090"/>
    <cellStyle name="Обычный 3 18 40 2 6" xfId="44091"/>
    <cellStyle name="Обычный 3 18 40 2 6 2" xfId="44092"/>
    <cellStyle name="Обычный 3 18 40 2 7" xfId="44093"/>
    <cellStyle name="Обычный 3 18 40 3" xfId="44094"/>
    <cellStyle name="Обычный 3 18 40 3 2" xfId="44095"/>
    <cellStyle name="Обычный 3 18 40 3 2 2" xfId="44096"/>
    <cellStyle name="Обычный 3 18 40 3 2 2 2" xfId="44097"/>
    <cellStyle name="Обычный 3 18 40 3 2 2 2 2" xfId="44098"/>
    <cellStyle name="Обычный 3 18 40 3 2 2 3" xfId="44099"/>
    <cellStyle name="Обычный 3 18 40 3 2 3" xfId="44100"/>
    <cellStyle name="Обычный 3 18 40 3 2 3 2" xfId="44101"/>
    <cellStyle name="Обычный 3 18 40 3 2 4" xfId="44102"/>
    <cellStyle name="Обычный 3 18 40 3 3" xfId="44103"/>
    <cellStyle name="Обычный 3 18 40 3 3 2" xfId="44104"/>
    <cellStyle name="Обычный 3 18 40 3 3 2 2" xfId="44105"/>
    <cellStyle name="Обычный 3 18 40 3 3 3" xfId="44106"/>
    <cellStyle name="Обычный 3 18 40 3 4" xfId="44107"/>
    <cellStyle name="Обычный 3 18 40 3 4 2" xfId="44108"/>
    <cellStyle name="Обычный 3 18 40 3 5" xfId="44109"/>
    <cellStyle name="Обычный 3 18 40 4" xfId="44110"/>
    <cellStyle name="Обычный 3 18 40 4 2" xfId="44111"/>
    <cellStyle name="Обычный 3 18 40 4 2 2" xfId="44112"/>
    <cellStyle name="Обычный 3 18 40 4 2 2 2" xfId="44113"/>
    <cellStyle name="Обычный 3 18 40 4 2 2 2 2" xfId="44114"/>
    <cellStyle name="Обычный 3 18 40 4 2 2 3" xfId="44115"/>
    <cellStyle name="Обычный 3 18 40 4 2 3" xfId="44116"/>
    <cellStyle name="Обычный 3 18 40 4 2 3 2" xfId="44117"/>
    <cellStyle name="Обычный 3 18 40 4 2 4" xfId="44118"/>
    <cellStyle name="Обычный 3 18 40 4 3" xfId="44119"/>
    <cellStyle name="Обычный 3 18 40 4 3 2" xfId="44120"/>
    <cellStyle name="Обычный 3 18 40 4 3 2 2" xfId="44121"/>
    <cellStyle name="Обычный 3 18 40 4 3 3" xfId="44122"/>
    <cellStyle name="Обычный 3 18 40 4 4" xfId="44123"/>
    <cellStyle name="Обычный 3 18 40 4 4 2" xfId="44124"/>
    <cellStyle name="Обычный 3 18 40 4 5" xfId="44125"/>
    <cellStyle name="Обычный 3 18 40 5" xfId="44126"/>
    <cellStyle name="Обычный 3 18 40 5 2" xfId="44127"/>
    <cellStyle name="Обычный 3 18 40 5 2 2" xfId="44128"/>
    <cellStyle name="Обычный 3 18 40 5 2 2 2" xfId="44129"/>
    <cellStyle name="Обычный 3 18 40 5 2 3" xfId="44130"/>
    <cellStyle name="Обычный 3 18 40 5 3" xfId="44131"/>
    <cellStyle name="Обычный 3 18 40 5 3 2" xfId="44132"/>
    <cellStyle name="Обычный 3 18 40 5 4" xfId="44133"/>
    <cellStyle name="Обычный 3 18 40 6" xfId="44134"/>
    <cellStyle name="Обычный 3 18 40 6 2" xfId="44135"/>
    <cellStyle name="Обычный 3 18 40 6 2 2" xfId="44136"/>
    <cellStyle name="Обычный 3 18 40 6 3" xfId="44137"/>
    <cellStyle name="Обычный 3 18 40 7" xfId="44138"/>
    <cellStyle name="Обычный 3 18 40 7 2" xfId="44139"/>
    <cellStyle name="Обычный 3 18 40 8" xfId="44140"/>
    <cellStyle name="Обычный 3 18 41" xfId="44141"/>
    <cellStyle name="Обычный 3 18 41 2" xfId="44142"/>
    <cellStyle name="Обычный 3 18 41 2 2" xfId="44143"/>
    <cellStyle name="Обычный 3 18 41 2 2 2" xfId="44144"/>
    <cellStyle name="Обычный 3 18 41 2 2 2 2" xfId="44145"/>
    <cellStyle name="Обычный 3 18 41 2 2 2 2 2" xfId="44146"/>
    <cellStyle name="Обычный 3 18 41 2 2 2 2 2 2" xfId="44147"/>
    <cellStyle name="Обычный 3 18 41 2 2 2 2 3" xfId="44148"/>
    <cellStyle name="Обычный 3 18 41 2 2 2 3" xfId="44149"/>
    <cellStyle name="Обычный 3 18 41 2 2 2 3 2" xfId="44150"/>
    <cellStyle name="Обычный 3 18 41 2 2 2 4" xfId="44151"/>
    <cellStyle name="Обычный 3 18 41 2 2 3" xfId="44152"/>
    <cellStyle name="Обычный 3 18 41 2 2 3 2" xfId="44153"/>
    <cellStyle name="Обычный 3 18 41 2 2 3 2 2" xfId="44154"/>
    <cellStyle name="Обычный 3 18 41 2 2 3 3" xfId="44155"/>
    <cellStyle name="Обычный 3 18 41 2 2 4" xfId="44156"/>
    <cellStyle name="Обычный 3 18 41 2 2 4 2" xfId="44157"/>
    <cellStyle name="Обычный 3 18 41 2 2 5" xfId="44158"/>
    <cellStyle name="Обычный 3 18 41 2 3" xfId="44159"/>
    <cellStyle name="Обычный 3 18 41 2 3 2" xfId="44160"/>
    <cellStyle name="Обычный 3 18 41 2 3 2 2" xfId="44161"/>
    <cellStyle name="Обычный 3 18 41 2 3 2 2 2" xfId="44162"/>
    <cellStyle name="Обычный 3 18 41 2 3 2 2 2 2" xfId="44163"/>
    <cellStyle name="Обычный 3 18 41 2 3 2 2 3" xfId="44164"/>
    <cellStyle name="Обычный 3 18 41 2 3 2 3" xfId="44165"/>
    <cellStyle name="Обычный 3 18 41 2 3 2 3 2" xfId="44166"/>
    <cellStyle name="Обычный 3 18 41 2 3 2 4" xfId="44167"/>
    <cellStyle name="Обычный 3 18 41 2 3 3" xfId="44168"/>
    <cellStyle name="Обычный 3 18 41 2 3 3 2" xfId="44169"/>
    <cellStyle name="Обычный 3 18 41 2 3 3 2 2" xfId="44170"/>
    <cellStyle name="Обычный 3 18 41 2 3 3 3" xfId="44171"/>
    <cellStyle name="Обычный 3 18 41 2 3 4" xfId="44172"/>
    <cellStyle name="Обычный 3 18 41 2 3 4 2" xfId="44173"/>
    <cellStyle name="Обычный 3 18 41 2 3 5" xfId="44174"/>
    <cellStyle name="Обычный 3 18 41 2 4" xfId="44175"/>
    <cellStyle name="Обычный 3 18 41 2 4 2" xfId="44176"/>
    <cellStyle name="Обычный 3 18 41 2 4 2 2" xfId="44177"/>
    <cellStyle name="Обычный 3 18 41 2 4 2 2 2" xfId="44178"/>
    <cellStyle name="Обычный 3 18 41 2 4 2 3" xfId="44179"/>
    <cellStyle name="Обычный 3 18 41 2 4 3" xfId="44180"/>
    <cellStyle name="Обычный 3 18 41 2 4 3 2" xfId="44181"/>
    <cellStyle name="Обычный 3 18 41 2 4 4" xfId="44182"/>
    <cellStyle name="Обычный 3 18 41 2 5" xfId="44183"/>
    <cellStyle name="Обычный 3 18 41 2 5 2" xfId="44184"/>
    <cellStyle name="Обычный 3 18 41 2 5 2 2" xfId="44185"/>
    <cellStyle name="Обычный 3 18 41 2 5 3" xfId="44186"/>
    <cellStyle name="Обычный 3 18 41 2 6" xfId="44187"/>
    <cellStyle name="Обычный 3 18 41 2 6 2" xfId="44188"/>
    <cellStyle name="Обычный 3 18 41 2 7" xfId="44189"/>
    <cellStyle name="Обычный 3 18 41 3" xfId="44190"/>
    <cellStyle name="Обычный 3 18 41 3 2" xfId="44191"/>
    <cellStyle name="Обычный 3 18 41 3 2 2" xfId="44192"/>
    <cellStyle name="Обычный 3 18 41 3 2 2 2" xfId="44193"/>
    <cellStyle name="Обычный 3 18 41 3 2 2 2 2" xfId="44194"/>
    <cellStyle name="Обычный 3 18 41 3 2 2 3" xfId="44195"/>
    <cellStyle name="Обычный 3 18 41 3 2 3" xfId="44196"/>
    <cellStyle name="Обычный 3 18 41 3 2 3 2" xfId="44197"/>
    <cellStyle name="Обычный 3 18 41 3 2 4" xfId="44198"/>
    <cellStyle name="Обычный 3 18 41 3 3" xfId="44199"/>
    <cellStyle name="Обычный 3 18 41 3 3 2" xfId="44200"/>
    <cellStyle name="Обычный 3 18 41 3 3 2 2" xfId="44201"/>
    <cellStyle name="Обычный 3 18 41 3 3 3" xfId="44202"/>
    <cellStyle name="Обычный 3 18 41 3 4" xfId="44203"/>
    <cellStyle name="Обычный 3 18 41 3 4 2" xfId="44204"/>
    <cellStyle name="Обычный 3 18 41 3 5" xfId="44205"/>
    <cellStyle name="Обычный 3 18 41 4" xfId="44206"/>
    <cellStyle name="Обычный 3 18 41 4 2" xfId="44207"/>
    <cellStyle name="Обычный 3 18 41 4 2 2" xfId="44208"/>
    <cellStyle name="Обычный 3 18 41 4 2 2 2" xfId="44209"/>
    <cellStyle name="Обычный 3 18 41 4 2 2 2 2" xfId="44210"/>
    <cellStyle name="Обычный 3 18 41 4 2 2 3" xfId="44211"/>
    <cellStyle name="Обычный 3 18 41 4 2 3" xfId="44212"/>
    <cellStyle name="Обычный 3 18 41 4 2 3 2" xfId="44213"/>
    <cellStyle name="Обычный 3 18 41 4 2 4" xfId="44214"/>
    <cellStyle name="Обычный 3 18 41 4 3" xfId="44215"/>
    <cellStyle name="Обычный 3 18 41 4 3 2" xfId="44216"/>
    <cellStyle name="Обычный 3 18 41 4 3 2 2" xfId="44217"/>
    <cellStyle name="Обычный 3 18 41 4 3 3" xfId="44218"/>
    <cellStyle name="Обычный 3 18 41 4 4" xfId="44219"/>
    <cellStyle name="Обычный 3 18 41 4 4 2" xfId="44220"/>
    <cellStyle name="Обычный 3 18 41 4 5" xfId="44221"/>
    <cellStyle name="Обычный 3 18 41 5" xfId="44222"/>
    <cellStyle name="Обычный 3 18 41 5 2" xfId="44223"/>
    <cellStyle name="Обычный 3 18 41 5 2 2" xfId="44224"/>
    <cellStyle name="Обычный 3 18 41 5 2 2 2" xfId="44225"/>
    <cellStyle name="Обычный 3 18 41 5 2 3" xfId="44226"/>
    <cellStyle name="Обычный 3 18 41 5 3" xfId="44227"/>
    <cellStyle name="Обычный 3 18 41 5 3 2" xfId="44228"/>
    <cellStyle name="Обычный 3 18 41 5 4" xfId="44229"/>
    <cellStyle name="Обычный 3 18 41 6" xfId="44230"/>
    <cellStyle name="Обычный 3 18 41 6 2" xfId="44231"/>
    <cellStyle name="Обычный 3 18 41 6 2 2" xfId="44232"/>
    <cellStyle name="Обычный 3 18 41 6 3" xfId="44233"/>
    <cellStyle name="Обычный 3 18 41 7" xfId="44234"/>
    <cellStyle name="Обычный 3 18 41 7 2" xfId="44235"/>
    <cellStyle name="Обычный 3 18 41 8" xfId="44236"/>
    <cellStyle name="Обычный 3 18 42" xfId="44237"/>
    <cellStyle name="Обычный 3 18 42 2" xfId="44238"/>
    <cellStyle name="Обычный 3 18 42 2 2" xfId="44239"/>
    <cellStyle name="Обычный 3 18 42 2 2 2" xfId="44240"/>
    <cellStyle name="Обычный 3 18 42 2 2 2 2" xfId="44241"/>
    <cellStyle name="Обычный 3 18 42 2 2 2 2 2" xfId="44242"/>
    <cellStyle name="Обычный 3 18 42 2 2 2 2 2 2" xfId="44243"/>
    <cellStyle name="Обычный 3 18 42 2 2 2 2 3" xfId="44244"/>
    <cellStyle name="Обычный 3 18 42 2 2 2 3" xfId="44245"/>
    <cellStyle name="Обычный 3 18 42 2 2 2 3 2" xfId="44246"/>
    <cellStyle name="Обычный 3 18 42 2 2 2 4" xfId="44247"/>
    <cellStyle name="Обычный 3 18 42 2 2 3" xfId="44248"/>
    <cellStyle name="Обычный 3 18 42 2 2 3 2" xfId="44249"/>
    <cellStyle name="Обычный 3 18 42 2 2 3 2 2" xfId="44250"/>
    <cellStyle name="Обычный 3 18 42 2 2 3 3" xfId="44251"/>
    <cellStyle name="Обычный 3 18 42 2 2 4" xfId="44252"/>
    <cellStyle name="Обычный 3 18 42 2 2 4 2" xfId="44253"/>
    <cellStyle name="Обычный 3 18 42 2 2 5" xfId="44254"/>
    <cellStyle name="Обычный 3 18 42 2 3" xfId="44255"/>
    <cellStyle name="Обычный 3 18 42 2 3 2" xfId="44256"/>
    <cellStyle name="Обычный 3 18 42 2 3 2 2" xfId="44257"/>
    <cellStyle name="Обычный 3 18 42 2 3 2 2 2" xfId="44258"/>
    <cellStyle name="Обычный 3 18 42 2 3 2 2 2 2" xfId="44259"/>
    <cellStyle name="Обычный 3 18 42 2 3 2 2 3" xfId="44260"/>
    <cellStyle name="Обычный 3 18 42 2 3 2 3" xfId="44261"/>
    <cellStyle name="Обычный 3 18 42 2 3 2 3 2" xfId="44262"/>
    <cellStyle name="Обычный 3 18 42 2 3 2 4" xfId="44263"/>
    <cellStyle name="Обычный 3 18 42 2 3 3" xfId="44264"/>
    <cellStyle name="Обычный 3 18 42 2 3 3 2" xfId="44265"/>
    <cellStyle name="Обычный 3 18 42 2 3 3 2 2" xfId="44266"/>
    <cellStyle name="Обычный 3 18 42 2 3 3 3" xfId="44267"/>
    <cellStyle name="Обычный 3 18 42 2 3 4" xfId="44268"/>
    <cellStyle name="Обычный 3 18 42 2 3 4 2" xfId="44269"/>
    <cellStyle name="Обычный 3 18 42 2 3 5" xfId="44270"/>
    <cellStyle name="Обычный 3 18 42 2 4" xfId="44271"/>
    <cellStyle name="Обычный 3 18 42 2 4 2" xfId="44272"/>
    <cellStyle name="Обычный 3 18 42 2 4 2 2" xfId="44273"/>
    <cellStyle name="Обычный 3 18 42 2 4 2 2 2" xfId="44274"/>
    <cellStyle name="Обычный 3 18 42 2 4 2 3" xfId="44275"/>
    <cellStyle name="Обычный 3 18 42 2 4 3" xfId="44276"/>
    <cellStyle name="Обычный 3 18 42 2 4 3 2" xfId="44277"/>
    <cellStyle name="Обычный 3 18 42 2 4 4" xfId="44278"/>
    <cellStyle name="Обычный 3 18 42 2 5" xfId="44279"/>
    <cellStyle name="Обычный 3 18 42 2 5 2" xfId="44280"/>
    <cellStyle name="Обычный 3 18 42 2 5 2 2" xfId="44281"/>
    <cellStyle name="Обычный 3 18 42 2 5 3" xfId="44282"/>
    <cellStyle name="Обычный 3 18 42 2 6" xfId="44283"/>
    <cellStyle name="Обычный 3 18 42 2 6 2" xfId="44284"/>
    <cellStyle name="Обычный 3 18 42 2 7" xfId="44285"/>
    <cellStyle name="Обычный 3 18 42 3" xfId="44286"/>
    <cellStyle name="Обычный 3 18 42 3 2" xfId="44287"/>
    <cellStyle name="Обычный 3 18 42 3 2 2" xfId="44288"/>
    <cellStyle name="Обычный 3 18 42 3 2 2 2" xfId="44289"/>
    <cellStyle name="Обычный 3 18 42 3 2 2 2 2" xfId="44290"/>
    <cellStyle name="Обычный 3 18 42 3 2 2 3" xfId="44291"/>
    <cellStyle name="Обычный 3 18 42 3 2 3" xfId="44292"/>
    <cellStyle name="Обычный 3 18 42 3 2 3 2" xfId="44293"/>
    <cellStyle name="Обычный 3 18 42 3 2 4" xfId="44294"/>
    <cellStyle name="Обычный 3 18 42 3 3" xfId="44295"/>
    <cellStyle name="Обычный 3 18 42 3 3 2" xfId="44296"/>
    <cellStyle name="Обычный 3 18 42 3 3 2 2" xfId="44297"/>
    <cellStyle name="Обычный 3 18 42 3 3 3" xfId="44298"/>
    <cellStyle name="Обычный 3 18 42 3 4" xfId="44299"/>
    <cellStyle name="Обычный 3 18 42 3 4 2" xfId="44300"/>
    <cellStyle name="Обычный 3 18 42 3 5" xfId="44301"/>
    <cellStyle name="Обычный 3 18 42 4" xfId="44302"/>
    <cellStyle name="Обычный 3 18 42 4 2" xfId="44303"/>
    <cellStyle name="Обычный 3 18 42 4 2 2" xfId="44304"/>
    <cellStyle name="Обычный 3 18 42 4 2 2 2" xfId="44305"/>
    <cellStyle name="Обычный 3 18 42 4 2 2 2 2" xfId="44306"/>
    <cellStyle name="Обычный 3 18 42 4 2 2 3" xfId="44307"/>
    <cellStyle name="Обычный 3 18 42 4 2 3" xfId="44308"/>
    <cellStyle name="Обычный 3 18 42 4 2 3 2" xfId="44309"/>
    <cellStyle name="Обычный 3 18 42 4 2 4" xfId="44310"/>
    <cellStyle name="Обычный 3 18 42 4 3" xfId="44311"/>
    <cellStyle name="Обычный 3 18 42 4 3 2" xfId="44312"/>
    <cellStyle name="Обычный 3 18 42 4 3 2 2" xfId="44313"/>
    <cellStyle name="Обычный 3 18 42 4 3 3" xfId="44314"/>
    <cellStyle name="Обычный 3 18 42 4 4" xfId="44315"/>
    <cellStyle name="Обычный 3 18 42 4 4 2" xfId="44316"/>
    <cellStyle name="Обычный 3 18 42 4 5" xfId="44317"/>
    <cellStyle name="Обычный 3 18 42 5" xfId="44318"/>
    <cellStyle name="Обычный 3 18 42 5 2" xfId="44319"/>
    <cellStyle name="Обычный 3 18 42 5 2 2" xfId="44320"/>
    <cellStyle name="Обычный 3 18 42 5 2 2 2" xfId="44321"/>
    <cellStyle name="Обычный 3 18 42 5 2 3" xfId="44322"/>
    <cellStyle name="Обычный 3 18 42 5 3" xfId="44323"/>
    <cellStyle name="Обычный 3 18 42 5 3 2" xfId="44324"/>
    <cellStyle name="Обычный 3 18 42 5 4" xfId="44325"/>
    <cellStyle name="Обычный 3 18 42 6" xfId="44326"/>
    <cellStyle name="Обычный 3 18 42 6 2" xfId="44327"/>
    <cellStyle name="Обычный 3 18 42 6 2 2" xfId="44328"/>
    <cellStyle name="Обычный 3 18 42 6 3" xfId="44329"/>
    <cellStyle name="Обычный 3 18 42 7" xfId="44330"/>
    <cellStyle name="Обычный 3 18 42 7 2" xfId="44331"/>
    <cellStyle name="Обычный 3 18 42 8" xfId="44332"/>
    <cellStyle name="Обычный 3 18 43" xfId="44333"/>
    <cellStyle name="Обычный 3 18 43 2" xfId="44334"/>
    <cellStyle name="Обычный 3 18 43 2 2" xfId="44335"/>
    <cellStyle name="Обычный 3 18 43 2 2 2" xfId="44336"/>
    <cellStyle name="Обычный 3 18 43 2 2 2 2" xfId="44337"/>
    <cellStyle name="Обычный 3 18 43 2 2 2 2 2" xfId="44338"/>
    <cellStyle name="Обычный 3 18 43 2 2 2 2 2 2" xfId="44339"/>
    <cellStyle name="Обычный 3 18 43 2 2 2 2 3" xfId="44340"/>
    <cellStyle name="Обычный 3 18 43 2 2 2 3" xfId="44341"/>
    <cellStyle name="Обычный 3 18 43 2 2 2 3 2" xfId="44342"/>
    <cellStyle name="Обычный 3 18 43 2 2 2 4" xfId="44343"/>
    <cellStyle name="Обычный 3 18 43 2 2 3" xfId="44344"/>
    <cellStyle name="Обычный 3 18 43 2 2 3 2" xfId="44345"/>
    <cellStyle name="Обычный 3 18 43 2 2 3 2 2" xfId="44346"/>
    <cellStyle name="Обычный 3 18 43 2 2 3 3" xfId="44347"/>
    <cellStyle name="Обычный 3 18 43 2 2 4" xfId="44348"/>
    <cellStyle name="Обычный 3 18 43 2 2 4 2" xfId="44349"/>
    <cellStyle name="Обычный 3 18 43 2 2 5" xfId="44350"/>
    <cellStyle name="Обычный 3 18 43 2 3" xfId="44351"/>
    <cellStyle name="Обычный 3 18 43 2 3 2" xfId="44352"/>
    <cellStyle name="Обычный 3 18 43 2 3 2 2" xfId="44353"/>
    <cellStyle name="Обычный 3 18 43 2 3 2 2 2" xfId="44354"/>
    <cellStyle name="Обычный 3 18 43 2 3 2 2 2 2" xfId="44355"/>
    <cellStyle name="Обычный 3 18 43 2 3 2 2 3" xfId="44356"/>
    <cellStyle name="Обычный 3 18 43 2 3 2 3" xfId="44357"/>
    <cellStyle name="Обычный 3 18 43 2 3 2 3 2" xfId="44358"/>
    <cellStyle name="Обычный 3 18 43 2 3 2 4" xfId="44359"/>
    <cellStyle name="Обычный 3 18 43 2 3 3" xfId="44360"/>
    <cellStyle name="Обычный 3 18 43 2 3 3 2" xfId="44361"/>
    <cellStyle name="Обычный 3 18 43 2 3 3 2 2" xfId="44362"/>
    <cellStyle name="Обычный 3 18 43 2 3 3 3" xfId="44363"/>
    <cellStyle name="Обычный 3 18 43 2 3 4" xfId="44364"/>
    <cellStyle name="Обычный 3 18 43 2 3 4 2" xfId="44365"/>
    <cellStyle name="Обычный 3 18 43 2 3 5" xfId="44366"/>
    <cellStyle name="Обычный 3 18 43 2 4" xfId="44367"/>
    <cellStyle name="Обычный 3 18 43 2 4 2" xfId="44368"/>
    <cellStyle name="Обычный 3 18 43 2 4 2 2" xfId="44369"/>
    <cellStyle name="Обычный 3 18 43 2 4 2 2 2" xfId="44370"/>
    <cellStyle name="Обычный 3 18 43 2 4 2 3" xfId="44371"/>
    <cellStyle name="Обычный 3 18 43 2 4 3" xfId="44372"/>
    <cellStyle name="Обычный 3 18 43 2 4 3 2" xfId="44373"/>
    <cellStyle name="Обычный 3 18 43 2 4 4" xfId="44374"/>
    <cellStyle name="Обычный 3 18 43 2 5" xfId="44375"/>
    <cellStyle name="Обычный 3 18 43 2 5 2" xfId="44376"/>
    <cellStyle name="Обычный 3 18 43 2 5 2 2" xfId="44377"/>
    <cellStyle name="Обычный 3 18 43 2 5 3" xfId="44378"/>
    <cellStyle name="Обычный 3 18 43 2 6" xfId="44379"/>
    <cellStyle name="Обычный 3 18 43 2 6 2" xfId="44380"/>
    <cellStyle name="Обычный 3 18 43 2 7" xfId="44381"/>
    <cellStyle name="Обычный 3 18 43 3" xfId="44382"/>
    <cellStyle name="Обычный 3 18 43 3 2" xfId="44383"/>
    <cellStyle name="Обычный 3 18 43 3 2 2" xfId="44384"/>
    <cellStyle name="Обычный 3 18 43 3 2 2 2" xfId="44385"/>
    <cellStyle name="Обычный 3 18 43 3 2 2 2 2" xfId="44386"/>
    <cellStyle name="Обычный 3 18 43 3 2 2 3" xfId="44387"/>
    <cellStyle name="Обычный 3 18 43 3 2 3" xfId="44388"/>
    <cellStyle name="Обычный 3 18 43 3 2 3 2" xfId="44389"/>
    <cellStyle name="Обычный 3 18 43 3 2 4" xfId="44390"/>
    <cellStyle name="Обычный 3 18 43 3 3" xfId="44391"/>
    <cellStyle name="Обычный 3 18 43 3 3 2" xfId="44392"/>
    <cellStyle name="Обычный 3 18 43 3 3 2 2" xfId="44393"/>
    <cellStyle name="Обычный 3 18 43 3 3 3" xfId="44394"/>
    <cellStyle name="Обычный 3 18 43 3 4" xfId="44395"/>
    <cellStyle name="Обычный 3 18 43 3 4 2" xfId="44396"/>
    <cellStyle name="Обычный 3 18 43 3 5" xfId="44397"/>
    <cellStyle name="Обычный 3 18 43 4" xfId="44398"/>
    <cellStyle name="Обычный 3 18 43 4 2" xfId="44399"/>
    <cellStyle name="Обычный 3 18 43 4 2 2" xfId="44400"/>
    <cellStyle name="Обычный 3 18 43 4 2 2 2" xfId="44401"/>
    <cellStyle name="Обычный 3 18 43 4 2 2 2 2" xfId="44402"/>
    <cellStyle name="Обычный 3 18 43 4 2 2 3" xfId="44403"/>
    <cellStyle name="Обычный 3 18 43 4 2 3" xfId="44404"/>
    <cellStyle name="Обычный 3 18 43 4 2 3 2" xfId="44405"/>
    <cellStyle name="Обычный 3 18 43 4 2 4" xfId="44406"/>
    <cellStyle name="Обычный 3 18 43 4 3" xfId="44407"/>
    <cellStyle name="Обычный 3 18 43 4 3 2" xfId="44408"/>
    <cellStyle name="Обычный 3 18 43 4 3 2 2" xfId="44409"/>
    <cellStyle name="Обычный 3 18 43 4 3 3" xfId="44410"/>
    <cellStyle name="Обычный 3 18 43 4 4" xfId="44411"/>
    <cellStyle name="Обычный 3 18 43 4 4 2" xfId="44412"/>
    <cellStyle name="Обычный 3 18 43 4 5" xfId="44413"/>
    <cellStyle name="Обычный 3 18 43 5" xfId="44414"/>
    <cellStyle name="Обычный 3 18 43 5 2" xfId="44415"/>
    <cellStyle name="Обычный 3 18 43 5 2 2" xfId="44416"/>
    <cellStyle name="Обычный 3 18 43 5 2 2 2" xfId="44417"/>
    <cellStyle name="Обычный 3 18 43 5 2 3" xfId="44418"/>
    <cellStyle name="Обычный 3 18 43 5 3" xfId="44419"/>
    <cellStyle name="Обычный 3 18 43 5 3 2" xfId="44420"/>
    <cellStyle name="Обычный 3 18 43 5 4" xfId="44421"/>
    <cellStyle name="Обычный 3 18 43 6" xfId="44422"/>
    <cellStyle name="Обычный 3 18 43 6 2" xfId="44423"/>
    <cellStyle name="Обычный 3 18 43 6 2 2" xfId="44424"/>
    <cellStyle name="Обычный 3 18 43 6 3" xfId="44425"/>
    <cellStyle name="Обычный 3 18 43 7" xfId="44426"/>
    <cellStyle name="Обычный 3 18 43 7 2" xfId="44427"/>
    <cellStyle name="Обычный 3 18 43 8" xfId="44428"/>
    <cellStyle name="Обычный 3 18 44" xfId="44429"/>
    <cellStyle name="Обычный 3 18 44 2" xfId="44430"/>
    <cellStyle name="Обычный 3 18 44 2 2" xfId="44431"/>
    <cellStyle name="Обычный 3 18 44 2 2 2" xfId="44432"/>
    <cellStyle name="Обычный 3 18 44 2 2 2 2" xfId="44433"/>
    <cellStyle name="Обычный 3 18 44 2 2 2 2 2" xfId="44434"/>
    <cellStyle name="Обычный 3 18 44 2 2 2 2 2 2" xfId="44435"/>
    <cellStyle name="Обычный 3 18 44 2 2 2 2 3" xfId="44436"/>
    <cellStyle name="Обычный 3 18 44 2 2 2 3" xfId="44437"/>
    <cellStyle name="Обычный 3 18 44 2 2 2 3 2" xfId="44438"/>
    <cellStyle name="Обычный 3 18 44 2 2 2 4" xfId="44439"/>
    <cellStyle name="Обычный 3 18 44 2 2 3" xfId="44440"/>
    <cellStyle name="Обычный 3 18 44 2 2 3 2" xfId="44441"/>
    <cellStyle name="Обычный 3 18 44 2 2 3 2 2" xfId="44442"/>
    <cellStyle name="Обычный 3 18 44 2 2 3 3" xfId="44443"/>
    <cellStyle name="Обычный 3 18 44 2 2 4" xfId="44444"/>
    <cellStyle name="Обычный 3 18 44 2 2 4 2" xfId="44445"/>
    <cellStyle name="Обычный 3 18 44 2 2 5" xfId="44446"/>
    <cellStyle name="Обычный 3 18 44 2 3" xfId="44447"/>
    <cellStyle name="Обычный 3 18 44 2 3 2" xfId="44448"/>
    <cellStyle name="Обычный 3 18 44 2 3 2 2" xfId="44449"/>
    <cellStyle name="Обычный 3 18 44 2 3 2 2 2" xfId="44450"/>
    <cellStyle name="Обычный 3 18 44 2 3 2 2 2 2" xfId="44451"/>
    <cellStyle name="Обычный 3 18 44 2 3 2 2 3" xfId="44452"/>
    <cellStyle name="Обычный 3 18 44 2 3 2 3" xfId="44453"/>
    <cellStyle name="Обычный 3 18 44 2 3 2 3 2" xfId="44454"/>
    <cellStyle name="Обычный 3 18 44 2 3 2 4" xfId="44455"/>
    <cellStyle name="Обычный 3 18 44 2 3 3" xfId="44456"/>
    <cellStyle name="Обычный 3 18 44 2 3 3 2" xfId="44457"/>
    <cellStyle name="Обычный 3 18 44 2 3 3 2 2" xfId="44458"/>
    <cellStyle name="Обычный 3 18 44 2 3 3 3" xfId="44459"/>
    <cellStyle name="Обычный 3 18 44 2 3 4" xfId="44460"/>
    <cellStyle name="Обычный 3 18 44 2 3 4 2" xfId="44461"/>
    <cellStyle name="Обычный 3 18 44 2 3 5" xfId="44462"/>
    <cellStyle name="Обычный 3 18 44 2 4" xfId="44463"/>
    <cellStyle name="Обычный 3 18 44 2 4 2" xfId="44464"/>
    <cellStyle name="Обычный 3 18 44 2 4 2 2" xfId="44465"/>
    <cellStyle name="Обычный 3 18 44 2 4 2 2 2" xfId="44466"/>
    <cellStyle name="Обычный 3 18 44 2 4 2 3" xfId="44467"/>
    <cellStyle name="Обычный 3 18 44 2 4 3" xfId="44468"/>
    <cellStyle name="Обычный 3 18 44 2 4 3 2" xfId="44469"/>
    <cellStyle name="Обычный 3 18 44 2 4 4" xfId="44470"/>
    <cellStyle name="Обычный 3 18 44 2 5" xfId="44471"/>
    <cellStyle name="Обычный 3 18 44 2 5 2" xfId="44472"/>
    <cellStyle name="Обычный 3 18 44 2 5 2 2" xfId="44473"/>
    <cellStyle name="Обычный 3 18 44 2 5 3" xfId="44474"/>
    <cellStyle name="Обычный 3 18 44 2 6" xfId="44475"/>
    <cellStyle name="Обычный 3 18 44 2 6 2" xfId="44476"/>
    <cellStyle name="Обычный 3 18 44 2 7" xfId="44477"/>
    <cellStyle name="Обычный 3 18 44 3" xfId="44478"/>
    <cellStyle name="Обычный 3 18 44 3 2" xfId="44479"/>
    <cellStyle name="Обычный 3 18 44 3 2 2" xfId="44480"/>
    <cellStyle name="Обычный 3 18 44 3 2 2 2" xfId="44481"/>
    <cellStyle name="Обычный 3 18 44 3 2 2 2 2" xfId="44482"/>
    <cellStyle name="Обычный 3 18 44 3 2 2 3" xfId="44483"/>
    <cellStyle name="Обычный 3 18 44 3 2 3" xfId="44484"/>
    <cellStyle name="Обычный 3 18 44 3 2 3 2" xfId="44485"/>
    <cellStyle name="Обычный 3 18 44 3 2 4" xfId="44486"/>
    <cellStyle name="Обычный 3 18 44 3 3" xfId="44487"/>
    <cellStyle name="Обычный 3 18 44 3 3 2" xfId="44488"/>
    <cellStyle name="Обычный 3 18 44 3 3 2 2" xfId="44489"/>
    <cellStyle name="Обычный 3 18 44 3 3 3" xfId="44490"/>
    <cellStyle name="Обычный 3 18 44 3 4" xfId="44491"/>
    <cellStyle name="Обычный 3 18 44 3 4 2" xfId="44492"/>
    <cellStyle name="Обычный 3 18 44 3 5" xfId="44493"/>
    <cellStyle name="Обычный 3 18 44 4" xfId="44494"/>
    <cellStyle name="Обычный 3 18 44 4 2" xfId="44495"/>
    <cellStyle name="Обычный 3 18 44 4 2 2" xfId="44496"/>
    <cellStyle name="Обычный 3 18 44 4 2 2 2" xfId="44497"/>
    <cellStyle name="Обычный 3 18 44 4 2 2 2 2" xfId="44498"/>
    <cellStyle name="Обычный 3 18 44 4 2 2 3" xfId="44499"/>
    <cellStyle name="Обычный 3 18 44 4 2 3" xfId="44500"/>
    <cellStyle name="Обычный 3 18 44 4 2 3 2" xfId="44501"/>
    <cellStyle name="Обычный 3 18 44 4 2 4" xfId="44502"/>
    <cellStyle name="Обычный 3 18 44 4 3" xfId="44503"/>
    <cellStyle name="Обычный 3 18 44 4 3 2" xfId="44504"/>
    <cellStyle name="Обычный 3 18 44 4 3 2 2" xfId="44505"/>
    <cellStyle name="Обычный 3 18 44 4 3 3" xfId="44506"/>
    <cellStyle name="Обычный 3 18 44 4 4" xfId="44507"/>
    <cellStyle name="Обычный 3 18 44 4 4 2" xfId="44508"/>
    <cellStyle name="Обычный 3 18 44 4 5" xfId="44509"/>
    <cellStyle name="Обычный 3 18 44 5" xfId="44510"/>
    <cellStyle name="Обычный 3 18 44 5 2" xfId="44511"/>
    <cellStyle name="Обычный 3 18 44 5 2 2" xfId="44512"/>
    <cellStyle name="Обычный 3 18 44 5 2 2 2" xfId="44513"/>
    <cellStyle name="Обычный 3 18 44 5 2 3" xfId="44514"/>
    <cellStyle name="Обычный 3 18 44 5 3" xfId="44515"/>
    <cellStyle name="Обычный 3 18 44 5 3 2" xfId="44516"/>
    <cellStyle name="Обычный 3 18 44 5 4" xfId="44517"/>
    <cellStyle name="Обычный 3 18 44 6" xfId="44518"/>
    <cellStyle name="Обычный 3 18 44 6 2" xfId="44519"/>
    <cellStyle name="Обычный 3 18 44 6 2 2" xfId="44520"/>
    <cellStyle name="Обычный 3 18 44 6 3" xfId="44521"/>
    <cellStyle name="Обычный 3 18 44 7" xfId="44522"/>
    <cellStyle name="Обычный 3 18 44 7 2" xfId="44523"/>
    <cellStyle name="Обычный 3 18 44 8" xfId="44524"/>
    <cellStyle name="Обычный 3 18 45" xfId="44525"/>
    <cellStyle name="Обычный 3 18 45 2" xfId="44526"/>
    <cellStyle name="Обычный 3 18 45 2 2" xfId="44527"/>
    <cellStyle name="Обычный 3 18 45 2 2 2" xfId="44528"/>
    <cellStyle name="Обычный 3 18 45 2 2 2 2" xfId="44529"/>
    <cellStyle name="Обычный 3 18 45 2 2 2 2 2" xfId="44530"/>
    <cellStyle name="Обычный 3 18 45 2 2 2 2 2 2" xfId="44531"/>
    <cellStyle name="Обычный 3 18 45 2 2 2 2 3" xfId="44532"/>
    <cellStyle name="Обычный 3 18 45 2 2 2 3" xfId="44533"/>
    <cellStyle name="Обычный 3 18 45 2 2 2 3 2" xfId="44534"/>
    <cellStyle name="Обычный 3 18 45 2 2 2 4" xfId="44535"/>
    <cellStyle name="Обычный 3 18 45 2 2 3" xfId="44536"/>
    <cellStyle name="Обычный 3 18 45 2 2 3 2" xfId="44537"/>
    <cellStyle name="Обычный 3 18 45 2 2 3 2 2" xfId="44538"/>
    <cellStyle name="Обычный 3 18 45 2 2 3 3" xfId="44539"/>
    <cellStyle name="Обычный 3 18 45 2 2 4" xfId="44540"/>
    <cellStyle name="Обычный 3 18 45 2 2 4 2" xfId="44541"/>
    <cellStyle name="Обычный 3 18 45 2 2 5" xfId="44542"/>
    <cellStyle name="Обычный 3 18 45 2 3" xfId="44543"/>
    <cellStyle name="Обычный 3 18 45 2 3 2" xfId="44544"/>
    <cellStyle name="Обычный 3 18 45 2 3 2 2" xfId="44545"/>
    <cellStyle name="Обычный 3 18 45 2 3 2 2 2" xfId="44546"/>
    <cellStyle name="Обычный 3 18 45 2 3 2 2 2 2" xfId="44547"/>
    <cellStyle name="Обычный 3 18 45 2 3 2 2 3" xfId="44548"/>
    <cellStyle name="Обычный 3 18 45 2 3 2 3" xfId="44549"/>
    <cellStyle name="Обычный 3 18 45 2 3 2 3 2" xfId="44550"/>
    <cellStyle name="Обычный 3 18 45 2 3 2 4" xfId="44551"/>
    <cellStyle name="Обычный 3 18 45 2 3 3" xfId="44552"/>
    <cellStyle name="Обычный 3 18 45 2 3 3 2" xfId="44553"/>
    <cellStyle name="Обычный 3 18 45 2 3 3 2 2" xfId="44554"/>
    <cellStyle name="Обычный 3 18 45 2 3 3 3" xfId="44555"/>
    <cellStyle name="Обычный 3 18 45 2 3 4" xfId="44556"/>
    <cellStyle name="Обычный 3 18 45 2 3 4 2" xfId="44557"/>
    <cellStyle name="Обычный 3 18 45 2 3 5" xfId="44558"/>
    <cellStyle name="Обычный 3 18 45 2 4" xfId="44559"/>
    <cellStyle name="Обычный 3 18 45 2 4 2" xfId="44560"/>
    <cellStyle name="Обычный 3 18 45 2 4 2 2" xfId="44561"/>
    <cellStyle name="Обычный 3 18 45 2 4 2 2 2" xfId="44562"/>
    <cellStyle name="Обычный 3 18 45 2 4 2 3" xfId="44563"/>
    <cellStyle name="Обычный 3 18 45 2 4 3" xfId="44564"/>
    <cellStyle name="Обычный 3 18 45 2 4 3 2" xfId="44565"/>
    <cellStyle name="Обычный 3 18 45 2 4 4" xfId="44566"/>
    <cellStyle name="Обычный 3 18 45 2 5" xfId="44567"/>
    <cellStyle name="Обычный 3 18 45 2 5 2" xfId="44568"/>
    <cellStyle name="Обычный 3 18 45 2 5 2 2" xfId="44569"/>
    <cellStyle name="Обычный 3 18 45 2 5 3" xfId="44570"/>
    <cellStyle name="Обычный 3 18 45 2 6" xfId="44571"/>
    <cellStyle name="Обычный 3 18 45 2 6 2" xfId="44572"/>
    <cellStyle name="Обычный 3 18 45 2 7" xfId="44573"/>
    <cellStyle name="Обычный 3 18 45 3" xfId="44574"/>
    <cellStyle name="Обычный 3 18 45 3 2" xfId="44575"/>
    <cellStyle name="Обычный 3 18 45 3 2 2" xfId="44576"/>
    <cellStyle name="Обычный 3 18 45 3 2 2 2" xfId="44577"/>
    <cellStyle name="Обычный 3 18 45 3 2 2 2 2" xfId="44578"/>
    <cellStyle name="Обычный 3 18 45 3 2 2 3" xfId="44579"/>
    <cellStyle name="Обычный 3 18 45 3 2 3" xfId="44580"/>
    <cellStyle name="Обычный 3 18 45 3 2 3 2" xfId="44581"/>
    <cellStyle name="Обычный 3 18 45 3 2 4" xfId="44582"/>
    <cellStyle name="Обычный 3 18 45 3 3" xfId="44583"/>
    <cellStyle name="Обычный 3 18 45 3 3 2" xfId="44584"/>
    <cellStyle name="Обычный 3 18 45 3 3 2 2" xfId="44585"/>
    <cellStyle name="Обычный 3 18 45 3 3 3" xfId="44586"/>
    <cellStyle name="Обычный 3 18 45 3 4" xfId="44587"/>
    <cellStyle name="Обычный 3 18 45 3 4 2" xfId="44588"/>
    <cellStyle name="Обычный 3 18 45 3 5" xfId="44589"/>
    <cellStyle name="Обычный 3 18 45 4" xfId="44590"/>
    <cellStyle name="Обычный 3 18 45 4 2" xfId="44591"/>
    <cellStyle name="Обычный 3 18 45 4 2 2" xfId="44592"/>
    <cellStyle name="Обычный 3 18 45 4 2 2 2" xfId="44593"/>
    <cellStyle name="Обычный 3 18 45 4 2 2 2 2" xfId="44594"/>
    <cellStyle name="Обычный 3 18 45 4 2 2 3" xfId="44595"/>
    <cellStyle name="Обычный 3 18 45 4 2 3" xfId="44596"/>
    <cellStyle name="Обычный 3 18 45 4 2 3 2" xfId="44597"/>
    <cellStyle name="Обычный 3 18 45 4 2 4" xfId="44598"/>
    <cellStyle name="Обычный 3 18 45 4 3" xfId="44599"/>
    <cellStyle name="Обычный 3 18 45 4 3 2" xfId="44600"/>
    <cellStyle name="Обычный 3 18 45 4 3 2 2" xfId="44601"/>
    <cellStyle name="Обычный 3 18 45 4 3 3" xfId="44602"/>
    <cellStyle name="Обычный 3 18 45 4 4" xfId="44603"/>
    <cellStyle name="Обычный 3 18 45 4 4 2" xfId="44604"/>
    <cellStyle name="Обычный 3 18 45 4 5" xfId="44605"/>
    <cellStyle name="Обычный 3 18 45 5" xfId="44606"/>
    <cellStyle name="Обычный 3 18 45 5 2" xfId="44607"/>
    <cellStyle name="Обычный 3 18 45 5 2 2" xfId="44608"/>
    <cellStyle name="Обычный 3 18 45 5 2 2 2" xfId="44609"/>
    <cellStyle name="Обычный 3 18 45 5 2 3" xfId="44610"/>
    <cellStyle name="Обычный 3 18 45 5 3" xfId="44611"/>
    <cellStyle name="Обычный 3 18 45 5 3 2" xfId="44612"/>
    <cellStyle name="Обычный 3 18 45 5 4" xfId="44613"/>
    <cellStyle name="Обычный 3 18 45 6" xfId="44614"/>
    <cellStyle name="Обычный 3 18 45 6 2" xfId="44615"/>
    <cellStyle name="Обычный 3 18 45 6 2 2" xfId="44616"/>
    <cellStyle name="Обычный 3 18 45 6 3" xfId="44617"/>
    <cellStyle name="Обычный 3 18 45 7" xfId="44618"/>
    <cellStyle name="Обычный 3 18 45 7 2" xfId="44619"/>
    <cellStyle name="Обычный 3 18 45 8" xfId="44620"/>
    <cellStyle name="Обычный 3 18 46" xfId="44621"/>
    <cellStyle name="Обычный 3 18 46 2" xfId="44622"/>
    <cellStyle name="Обычный 3 18 46 2 2" xfId="44623"/>
    <cellStyle name="Обычный 3 18 46 2 2 2" xfId="44624"/>
    <cellStyle name="Обычный 3 18 46 2 2 2 2" xfId="44625"/>
    <cellStyle name="Обычный 3 18 46 2 2 2 2 2" xfId="44626"/>
    <cellStyle name="Обычный 3 18 46 2 2 2 2 2 2" xfId="44627"/>
    <cellStyle name="Обычный 3 18 46 2 2 2 2 3" xfId="44628"/>
    <cellStyle name="Обычный 3 18 46 2 2 2 3" xfId="44629"/>
    <cellStyle name="Обычный 3 18 46 2 2 2 3 2" xfId="44630"/>
    <cellStyle name="Обычный 3 18 46 2 2 2 4" xfId="44631"/>
    <cellStyle name="Обычный 3 18 46 2 2 3" xfId="44632"/>
    <cellStyle name="Обычный 3 18 46 2 2 3 2" xfId="44633"/>
    <cellStyle name="Обычный 3 18 46 2 2 3 2 2" xfId="44634"/>
    <cellStyle name="Обычный 3 18 46 2 2 3 3" xfId="44635"/>
    <cellStyle name="Обычный 3 18 46 2 2 4" xfId="44636"/>
    <cellStyle name="Обычный 3 18 46 2 2 4 2" xfId="44637"/>
    <cellStyle name="Обычный 3 18 46 2 2 5" xfId="44638"/>
    <cellStyle name="Обычный 3 18 46 2 3" xfId="44639"/>
    <cellStyle name="Обычный 3 18 46 2 3 2" xfId="44640"/>
    <cellStyle name="Обычный 3 18 46 2 3 2 2" xfId="44641"/>
    <cellStyle name="Обычный 3 18 46 2 3 2 2 2" xfId="44642"/>
    <cellStyle name="Обычный 3 18 46 2 3 2 2 2 2" xfId="44643"/>
    <cellStyle name="Обычный 3 18 46 2 3 2 2 3" xfId="44644"/>
    <cellStyle name="Обычный 3 18 46 2 3 2 3" xfId="44645"/>
    <cellStyle name="Обычный 3 18 46 2 3 2 3 2" xfId="44646"/>
    <cellStyle name="Обычный 3 18 46 2 3 2 4" xfId="44647"/>
    <cellStyle name="Обычный 3 18 46 2 3 3" xfId="44648"/>
    <cellStyle name="Обычный 3 18 46 2 3 3 2" xfId="44649"/>
    <cellStyle name="Обычный 3 18 46 2 3 3 2 2" xfId="44650"/>
    <cellStyle name="Обычный 3 18 46 2 3 3 3" xfId="44651"/>
    <cellStyle name="Обычный 3 18 46 2 3 4" xfId="44652"/>
    <cellStyle name="Обычный 3 18 46 2 3 4 2" xfId="44653"/>
    <cellStyle name="Обычный 3 18 46 2 3 5" xfId="44654"/>
    <cellStyle name="Обычный 3 18 46 2 4" xfId="44655"/>
    <cellStyle name="Обычный 3 18 46 2 4 2" xfId="44656"/>
    <cellStyle name="Обычный 3 18 46 2 4 2 2" xfId="44657"/>
    <cellStyle name="Обычный 3 18 46 2 4 2 2 2" xfId="44658"/>
    <cellStyle name="Обычный 3 18 46 2 4 2 3" xfId="44659"/>
    <cellStyle name="Обычный 3 18 46 2 4 3" xfId="44660"/>
    <cellStyle name="Обычный 3 18 46 2 4 3 2" xfId="44661"/>
    <cellStyle name="Обычный 3 18 46 2 4 4" xfId="44662"/>
    <cellStyle name="Обычный 3 18 46 2 5" xfId="44663"/>
    <cellStyle name="Обычный 3 18 46 2 5 2" xfId="44664"/>
    <cellStyle name="Обычный 3 18 46 2 5 2 2" xfId="44665"/>
    <cellStyle name="Обычный 3 18 46 2 5 3" xfId="44666"/>
    <cellStyle name="Обычный 3 18 46 2 6" xfId="44667"/>
    <cellStyle name="Обычный 3 18 46 2 6 2" xfId="44668"/>
    <cellStyle name="Обычный 3 18 46 2 7" xfId="44669"/>
    <cellStyle name="Обычный 3 18 46 3" xfId="44670"/>
    <cellStyle name="Обычный 3 18 46 3 2" xfId="44671"/>
    <cellStyle name="Обычный 3 18 46 3 2 2" xfId="44672"/>
    <cellStyle name="Обычный 3 18 46 3 2 2 2" xfId="44673"/>
    <cellStyle name="Обычный 3 18 46 3 2 2 2 2" xfId="44674"/>
    <cellStyle name="Обычный 3 18 46 3 2 2 3" xfId="44675"/>
    <cellStyle name="Обычный 3 18 46 3 2 3" xfId="44676"/>
    <cellStyle name="Обычный 3 18 46 3 2 3 2" xfId="44677"/>
    <cellStyle name="Обычный 3 18 46 3 2 4" xfId="44678"/>
    <cellStyle name="Обычный 3 18 46 3 3" xfId="44679"/>
    <cellStyle name="Обычный 3 18 46 3 3 2" xfId="44680"/>
    <cellStyle name="Обычный 3 18 46 3 3 2 2" xfId="44681"/>
    <cellStyle name="Обычный 3 18 46 3 3 3" xfId="44682"/>
    <cellStyle name="Обычный 3 18 46 3 4" xfId="44683"/>
    <cellStyle name="Обычный 3 18 46 3 4 2" xfId="44684"/>
    <cellStyle name="Обычный 3 18 46 3 5" xfId="44685"/>
    <cellStyle name="Обычный 3 18 46 4" xfId="44686"/>
    <cellStyle name="Обычный 3 18 46 4 2" xfId="44687"/>
    <cellStyle name="Обычный 3 18 46 4 2 2" xfId="44688"/>
    <cellStyle name="Обычный 3 18 46 4 2 2 2" xfId="44689"/>
    <cellStyle name="Обычный 3 18 46 4 2 2 2 2" xfId="44690"/>
    <cellStyle name="Обычный 3 18 46 4 2 2 3" xfId="44691"/>
    <cellStyle name="Обычный 3 18 46 4 2 3" xfId="44692"/>
    <cellStyle name="Обычный 3 18 46 4 2 3 2" xfId="44693"/>
    <cellStyle name="Обычный 3 18 46 4 2 4" xfId="44694"/>
    <cellStyle name="Обычный 3 18 46 4 3" xfId="44695"/>
    <cellStyle name="Обычный 3 18 46 4 3 2" xfId="44696"/>
    <cellStyle name="Обычный 3 18 46 4 3 2 2" xfId="44697"/>
    <cellStyle name="Обычный 3 18 46 4 3 3" xfId="44698"/>
    <cellStyle name="Обычный 3 18 46 4 4" xfId="44699"/>
    <cellStyle name="Обычный 3 18 46 4 4 2" xfId="44700"/>
    <cellStyle name="Обычный 3 18 46 4 5" xfId="44701"/>
    <cellStyle name="Обычный 3 18 46 5" xfId="44702"/>
    <cellStyle name="Обычный 3 18 46 5 2" xfId="44703"/>
    <cellStyle name="Обычный 3 18 46 5 2 2" xfId="44704"/>
    <cellStyle name="Обычный 3 18 46 5 2 2 2" xfId="44705"/>
    <cellStyle name="Обычный 3 18 46 5 2 3" xfId="44706"/>
    <cellStyle name="Обычный 3 18 46 5 3" xfId="44707"/>
    <cellStyle name="Обычный 3 18 46 5 3 2" xfId="44708"/>
    <cellStyle name="Обычный 3 18 46 5 4" xfId="44709"/>
    <cellStyle name="Обычный 3 18 46 6" xfId="44710"/>
    <cellStyle name="Обычный 3 18 46 6 2" xfId="44711"/>
    <cellStyle name="Обычный 3 18 46 6 2 2" xfId="44712"/>
    <cellStyle name="Обычный 3 18 46 6 3" xfId="44713"/>
    <cellStyle name="Обычный 3 18 46 7" xfId="44714"/>
    <cellStyle name="Обычный 3 18 46 7 2" xfId="44715"/>
    <cellStyle name="Обычный 3 18 46 8" xfId="44716"/>
    <cellStyle name="Обычный 3 18 47" xfId="44717"/>
    <cellStyle name="Обычный 3 18 47 2" xfId="44718"/>
    <cellStyle name="Обычный 3 18 47 2 2" xfId="44719"/>
    <cellStyle name="Обычный 3 18 47 2 2 2" xfId="44720"/>
    <cellStyle name="Обычный 3 18 47 2 2 2 2" xfId="44721"/>
    <cellStyle name="Обычный 3 18 47 2 2 2 2 2" xfId="44722"/>
    <cellStyle name="Обычный 3 18 47 2 2 2 2 2 2" xfId="44723"/>
    <cellStyle name="Обычный 3 18 47 2 2 2 2 3" xfId="44724"/>
    <cellStyle name="Обычный 3 18 47 2 2 2 3" xfId="44725"/>
    <cellStyle name="Обычный 3 18 47 2 2 2 3 2" xfId="44726"/>
    <cellStyle name="Обычный 3 18 47 2 2 2 4" xfId="44727"/>
    <cellStyle name="Обычный 3 18 47 2 2 3" xfId="44728"/>
    <cellStyle name="Обычный 3 18 47 2 2 3 2" xfId="44729"/>
    <cellStyle name="Обычный 3 18 47 2 2 3 2 2" xfId="44730"/>
    <cellStyle name="Обычный 3 18 47 2 2 3 3" xfId="44731"/>
    <cellStyle name="Обычный 3 18 47 2 2 4" xfId="44732"/>
    <cellStyle name="Обычный 3 18 47 2 2 4 2" xfId="44733"/>
    <cellStyle name="Обычный 3 18 47 2 2 5" xfId="44734"/>
    <cellStyle name="Обычный 3 18 47 2 3" xfId="44735"/>
    <cellStyle name="Обычный 3 18 47 2 3 2" xfId="44736"/>
    <cellStyle name="Обычный 3 18 47 2 3 2 2" xfId="44737"/>
    <cellStyle name="Обычный 3 18 47 2 3 2 2 2" xfId="44738"/>
    <cellStyle name="Обычный 3 18 47 2 3 2 2 2 2" xfId="44739"/>
    <cellStyle name="Обычный 3 18 47 2 3 2 2 3" xfId="44740"/>
    <cellStyle name="Обычный 3 18 47 2 3 2 3" xfId="44741"/>
    <cellStyle name="Обычный 3 18 47 2 3 2 3 2" xfId="44742"/>
    <cellStyle name="Обычный 3 18 47 2 3 2 4" xfId="44743"/>
    <cellStyle name="Обычный 3 18 47 2 3 3" xfId="44744"/>
    <cellStyle name="Обычный 3 18 47 2 3 3 2" xfId="44745"/>
    <cellStyle name="Обычный 3 18 47 2 3 3 2 2" xfId="44746"/>
    <cellStyle name="Обычный 3 18 47 2 3 3 3" xfId="44747"/>
    <cellStyle name="Обычный 3 18 47 2 3 4" xfId="44748"/>
    <cellStyle name="Обычный 3 18 47 2 3 4 2" xfId="44749"/>
    <cellStyle name="Обычный 3 18 47 2 3 5" xfId="44750"/>
    <cellStyle name="Обычный 3 18 47 2 4" xfId="44751"/>
    <cellStyle name="Обычный 3 18 47 2 4 2" xfId="44752"/>
    <cellStyle name="Обычный 3 18 47 2 4 2 2" xfId="44753"/>
    <cellStyle name="Обычный 3 18 47 2 4 2 2 2" xfId="44754"/>
    <cellStyle name="Обычный 3 18 47 2 4 2 3" xfId="44755"/>
    <cellStyle name="Обычный 3 18 47 2 4 3" xfId="44756"/>
    <cellStyle name="Обычный 3 18 47 2 4 3 2" xfId="44757"/>
    <cellStyle name="Обычный 3 18 47 2 4 4" xfId="44758"/>
    <cellStyle name="Обычный 3 18 47 2 5" xfId="44759"/>
    <cellStyle name="Обычный 3 18 47 2 5 2" xfId="44760"/>
    <cellStyle name="Обычный 3 18 47 2 5 2 2" xfId="44761"/>
    <cellStyle name="Обычный 3 18 47 2 5 3" xfId="44762"/>
    <cellStyle name="Обычный 3 18 47 2 6" xfId="44763"/>
    <cellStyle name="Обычный 3 18 47 2 6 2" xfId="44764"/>
    <cellStyle name="Обычный 3 18 47 2 7" xfId="44765"/>
    <cellStyle name="Обычный 3 18 47 3" xfId="44766"/>
    <cellStyle name="Обычный 3 18 47 3 2" xfId="44767"/>
    <cellStyle name="Обычный 3 18 47 3 2 2" xfId="44768"/>
    <cellStyle name="Обычный 3 18 47 3 2 2 2" xfId="44769"/>
    <cellStyle name="Обычный 3 18 47 3 2 2 2 2" xfId="44770"/>
    <cellStyle name="Обычный 3 18 47 3 2 2 3" xfId="44771"/>
    <cellStyle name="Обычный 3 18 47 3 2 3" xfId="44772"/>
    <cellStyle name="Обычный 3 18 47 3 2 3 2" xfId="44773"/>
    <cellStyle name="Обычный 3 18 47 3 2 4" xfId="44774"/>
    <cellStyle name="Обычный 3 18 47 3 3" xfId="44775"/>
    <cellStyle name="Обычный 3 18 47 3 3 2" xfId="44776"/>
    <cellStyle name="Обычный 3 18 47 3 3 2 2" xfId="44777"/>
    <cellStyle name="Обычный 3 18 47 3 3 3" xfId="44778"/>
    <cellStyle name="Обычный 3 18 47 3 4" xfId="44779"/>
    <cellStyle name="Обычный 3 18 47 3 4 2" xfId="44780"/>
    <cellStyle name="Обычный 3 18 47 3 5" xfId="44781"/>
    <cellStyle name="Обычный 3 18 47 4" xfId="44782"/>
    <cellStyle name="Обычный 3 18 47 4 2" xfId="44783"/>
    <cellStyle name="Обычный 3 18 47 4 2 2" xfId="44784"/>
    <cellStyle name="Обычный 3 18 47 4 2 2 2" xfId="44785"/>
    <cellStyle name="Обычный 3 18 47 4 2 2 2 2" xfId="44786"/>
    <cellStyle name="Обычный 3 18 47 4 2 2 3" xfId="44787"/>
    <cellStyle name="Обычный 3 18 47 4 2 3" xfId="44788"/>
    <cellStyle name="Обычный 3 18 47 4 2 3 2" xfId="44789"/>
    <cellStyle name="Обычный 3 18 47 4 2 4" xfId="44790"/>
    <cellStyle name="Обычный 3 18 47 4 3" xfId="44791"/>
    <cellStyle name="Обычный 3 18 47 4 3 2" xfId="44792"/>
    <cellStyle name="Обычный 3 18 47 4 3 2 2" xfId="44793"/>
    <cellStyle name="Обычный 3 18 47 4 3 3" xfId="44794"/>
    <cellStyle name="Обычный 3 18 47 4 4" xfId="44795"/>
    <cellStyle name="Обычный 3 18 47 4 4 2" xfId="44796"/>
    <cellStyle name="Обычный 3 18 47 4 5" xfId="44797"/>
    <cellStyle name="Обычный 3 18 47 5" xfId="44798"/>
    <cellStyle name="Обычный 3 18 47 5 2" xfId="44799"/>
    <cellStyle name="Обычный 3 18 47 5 2 2" xfId="44800"/>
    <cellStyle name="Обычный 3 18 47 5 2 2 2" xfId="44801"/>
    <cellStyle name="Обычный 3 18 47 5 2 3" xfId="44802"/>
    <cellStyle name="Обычный 3 18 47 5 3" xfId="44803"/>
    <cellStyle name="Обычный 3 18 47 5 3 2" xfId="44804"/>
    <cellStyle name="Обычный 3 18 47 5 4" xfId="44805"/>
    <cellStyle name="Обычный 3 18 47 6" xfId="44806"/>
    <cellStyle name="Обычный 3 18 47 6 2" xfId="44807"/>
    <cellStyle name="Обычный 3 18 47 6 2 2" xfId="44808"/>
    <cellStyle name="Обычный 3 18 47 6 3" xfId="44809"/>
    <cellStyle name="Обычный 3 18 47 7" xfId="44810"/>
    <cellStyle name="Обычный 3 18 47 7 2" xfId="44811"/>
    <cellStyle name="Обычный 3 18 47 8" xfId="44812"/>
    <cellStyle name="Обычный 3 18 48" xfId="44813"/>
    <cellStyle name="Обычный 3 18 48 2" xfId="44814"/>
    <cellStyle name="Обычный 3 18 48 2 2" xfId="44815"/>
    <cellStyle name="Обычный 3 18 48 2 2 2" xfId="44816"/>
    <cellStyle name="Обычный 3 18 48 2 2 2 2" xfId="44817"/>
    <cellStyle name="Обычный 3 18 48 2 2 2 2 2" xfId="44818"/>
    <cellStyle name="Обычный 3 18 48 2 2 2 3" xfId="44819"/>
    <cellStyle name="Обычный 3 18 48 2 2 3" xfId="44820"/>
    <cellStyle name="Обычный 3 18 48 2 2 3 2" xfId="44821"/>
    <cellStyle name="Обычный 3 18 48 2 2 4" xfId="44822"/>
    <cellStyle name="Обычный 3 18 48 2 3" xfId="44823"/>
    <cellStyle name="Обычный 3 18 48 2 3 2" xfId="44824"/>
    <cellStyle name="Обычный 3 18 48 2 3 2 2" xfId="44825"/>
    <cellStyle name="Обычный 3 18 48 2 3 3" xfId="44826"/>
    <cellStyle name="Обычный 3 18 48 2 4" xfId="44827"/>
    <cellStyle name="Обычный 3 18 48 2 4 2" xfId="44828"/>
    <cellStyle name="Обычный 3 18 48 2 5" xfId="44829"/>
    <cellStyle name="Обычный 3 18 48 3" xfId="44830"/>
    <cellStyle name="Обычный 3 18 48 3 2" xfId="44831"/>
    <cellStyle name="Обычный 3 18 48 3 2 2" xfId="44832"/>
    <cellStyle name="Обычный 3 18 48 3 2 2 2" xfId="44833"/>
    <cellStyle name="Обычный 3 18 48 3 2 2 2 2" xfId="44834"/>
    <cellStyle name="Обычный 3 18 48 3 2 2 3" xfId="44835"/>
    <cellStyle name="Обычный 3 18 48 3 2 3" xfId="44836"/>
    <cellStyle name="Обычный 3 18 48 3 2 3 2" xfId="44837"/>
    <cellStyle name="Обычный 3 18 48 3 2 4" xfId="44838"/>
    <cellStyle name="Обычный 3 18 48 3 3" xfId="44839"/>
    <cellStyle name="Обычный 3 18 48 3 3 2" xfId="44840"/>
    <cellStyle name="Обычный 3 18 48 3 3 2 2" xfId="44841"/>
    <cellStyle name="Обычный 3 18 48 3 3 3" xfId="44842"/>
    <cellStyle name="Обычный 3 18 48 3 4" xfId="44843"/>
    <cellStyle name="Обычный 3 18 48 3 4 2" xfId="44844"/>
    <cellStyle name="Обычный 3 18 48 3 5" xfId="44845"/>
    <cellStyle name="Обычный 3 18 48 4" xfId="44846"/>
    <cellStyle name="Обычный 3 18 48 4 2" xfId="44847"/>
    <cellStyle name="Обычный 3 18 48 4 2 2" xfId="44848"/>
    <cellStyle name="Обычный 3 18 48 4 2 2 2" xfId="44849"/>
    <cellStyle name="Обычный 3 18 48 4 2 3" xfId="44850"/>
    <cellStyle name="Обычный 3 18 48 4 3" xfId="44851"/>
    <cellStyle name="Обычный 3 18 48 4 3 2" xfId="44852"/>
    <cellStyle name="Обычный 3 18 48 4 4" xfId="44853"/>
    <cellStyle name="Обычный 3 18 48 5" xfId="44854"/>
    <cellStyle name="Обычный 3 18 48 5 2" xfId="44855"/>
    <cellStyle name="Обычный 3 18 48 5 2 2" xfId="44856"/>
    <cellStyle name="Обычный 3 18 48 5 3" xfId="44857"/>
    <cellStyle name="Обычный 3 18 48 6" xfId="44858"/>
    <cellStyle name="Обычный 3 18 48 6 2" xfId="44859"/>
    <cellStyle name="Обычный 3 18 48 7" xfId="44860"/>
    <cellStyle name="Обычный 3 18 49" xfId="44861"/>
    <cellStyle name="Обычный 3 18 49 2" xfId="44862"/>
    <cellStyle name="Обычный 3 18 49 2 2" xfId="44863"/>
    <cellStyle name="Обычный 3 18 49 2 2 2" xfId="44864"/>
    <cellStyle name="Обычный 3 18 49 2 2 2 2" xfId="44865"/>
    <cellStyle name="Обычный 3 18 49 2 2 3" xfId="44866"/>
    <cellStyle name="Обычный 3 18 49 2 3" xfId="44867"/>
    <cellStyle name="Обычный 3 18 49 2 3 2" xfId="44868"/>
    <cellStyle name="Обычный 3 18 49 2 4" xfId="44869"/>
    <cellStyle name="Обычный 3 18 49 3" xfId="44870"/>
    <cellStyle name="Обычный 3 18 49 3 2" xfId="44871"/>
    <cellStyle name="Обычный 3 18 49 3 2 2" xfId="44872"/>
    <cellStyle name="Обычный 3 18 49 3 3" xfId="44873"/>
    <cellStyle name="Обычный 3 18 49 4" xfId="44874"/>
    <cellStyle name="Обычный 3 18 49 4 2" xfId="44875"/>
    <cellStyle name="Обычный 3 18 49 5" xfId="44876"/>
    <cellStyle name="Обычный 3 18 5" xfId="44877"/>
    <cellStyle name="Обычный 3 18 5 2" xfId="44878"/>
    <cellStyle name="Обычный 3 18 5 2 2" xfId="44879"/>
    <cellStyle name="Обычный 3 18 5 2 2 2" xfId="44880"/>
    <cellStyle name="Обычный 3 18 5 2 2 2 2" xfId="44881"/>
    <cellStyle name="Обычный 3 18 5 2 2 2 2 2" xfId="44882"/>
    <cellStyle name="Обычный 3 18 5 2 2 2 2 2 2" xfId="44883"/>
    <cellStyle name="Обычный 3 18 5 2 2 2 2 3" xfId="44884"/>
    <cellStyle name="Обычный 3 18 5 2 2 2 3" xfId="44885"/>
    <cellStyle name="Обычный 3 18 5 2 2 2 3 2" xfId="44886"/>
    <cellStyle name="Обычный 3 18 5 2 2 2 4" xfId="44887"/>
    <cellStyle name="Обычный 3 18 5 2 2 3" xfId="44888"/>
    <cellStyle name="Обычный 3 18 5 2 2 3 2" xfId="44889"/>
    <cellStyle name="Обычный 3 18 5 2 2 3 2 2" xfId="44890"/>
    <cellStyle name="Обычный 3 18 5 2 2 3 3" xfId="44891"/>
    <cellStyle name="Обычный 3 18 5 2 2 4" xfId="44892"/>
    <cellStyle name="Обычный 3 18 5 2 2 4 2" xfId="44893"/>
    <cellStyle name="Обычный 3 18 5 2 2 5" xfId="44894"/>
    <cellStyle name="Обычный 3 18 5 2 3" xfId="44895"/>
    <cellStyle name="Обычный 3 18 5 2 3 2" xfId="44896"/>
    <cellStyle name="Обычный 3 18 5 2 3 2 2" xfId="44897"/>
    <cellStyle name="Обычный 3 18 5 2 3 2 2 2" xfId="44898"/>
    <cellStyle name="Обычный 3 18 5 2 3 2 2 2 2" xfId="44899"/>
    <cellStyle name="Обычный 3 18 5 2 3 2 2 3" xfId="44900"/>
    <cellStyle name="Обычный 3 18 5 2 3 2 3" xfId="44901"/>
    <cellStyle name="Обычный 3 18 5 2 3 2 3 2" xfId="44902"/>
    <cellStyle name="Обычный 3 18 5 2 3 2 4" xfId="44903"/>
    <cellStyle name="Обычный 3 18 5 2 3 3" xfId="44904"/>
    <cellStyle name="Обычный 3 18 5 2 3 3 2" xfId="44905"/>
    <cellStyle name="Обычный 3 18 5 2 3 3 2 2" xfId="44906"/>
    <cellStyle name="Обычный 3 18 5 2 3 3 3" xfId="44907"/>
    <cellStyle name="Обычный 3 18 5 2 3 4" xfId="44908"/>
    <cellStyle name="Обычный 3 18 5 2 3 4 2" xfId="44909"/>
    <cellStyle name="Обычный 3 18 5 2 3 5" xfId="44910"/>
    <cellStyle name="Обычный 3 18 5 2 4" xfId="44911"/>
    <cellStyle name="Обычный 3 18 5 2 4 2" xfId="44912"/>
    <cellStyle name="Обычный 3 18 5 2 4 2 2" xfId="44913"/>
    <cellStyle name="Обычный 3 18 5 2 4 2 2 2" xfId="44914"/>
    <cellStyle name="Обычный 3 18 5 2 4 2 3" xfId="44915"/>
    <cellStyle name="Обычный 3 18 5 2 4 3" xfId="44916"/>
    <cellStyle name="Обычный 3 18 5 2 4 3 2" xfId="44917"/>
    <cellStyle name="Обычный 3 18 5 2 4 4" xfId="44918"/>
    <cellStyle name="Обычный 3 18 5 2 5" xfId="44919"/>
    <cellStyle name="Обычный 3 18 5 2 5 2" xfId="44920"/>
    <cellStyle name="Обычный 3 18 5 2 5 2 2" xfId="44921"/>
    <cellStyle name="Обычный 3 18 5 2 5 3" xfId="44922"/>
    <cellStyle name="Обычный 3 18 5 2 6" xfId="44923"/>
    <cellStyle name="Обычный 3 18 5 2 6 2" xfId="44924"/>
    <cellStyle name="Обычный 3 18 5 2 7" xfId="44925"/>
    <cellStyle name="Обычный 3 18 5 3" xfId="44926"/>
    <cellStyle name="Обычный 3 18 5 3 2" xfId="44927"/>
    <cellStyle name="Обычный 3 18 5 3 2 2" xfId="44928"/>
    <cellStyle name="Обычный 3 18 5 3 2 2 2" xfId="44929"/>
    <cellStyle name="Обычный 3 18 5 3 2 2 2 2" xfId="44930"/>
    <cellStyle name="Обычный 3 18 5 3 2 2 3" xfId="44931"/>
    <cellStyle name="Обычный 3 18 5 3 2 3" xfId="44932"/>
    <cellStyle name="Обычный 3 18 5 3 2 3 2" xfId="44933"/>
    <cellStyle name="Обычный 3 18 5 3 2 4" xfId="44934"/>
    <cellStyle name="Обычный 3 18 5 3 3" xfId="44935"/>
    <cellStyle name="Обычный 3 18 5 3 3 2" xfId="44936"/>
    <cellStyle name="Обычный 3 18 5 3 3 2 2" xfId="44937"/>
    <cellStyle name="Обычный 3 18 5 3 3 3" xfId="44938"/>
    <cellStyle name="Обычный 3 18 5 3 4" xfId="44939"/>
    <cellStyle name="Обычный 3 18 5 3 4 2" xfId="44940"/>
    <cellStyle name="Обычный 3 18 5 3 5" xfId="44941"/>
    <cellStyle name="Обычный 3 18 5 4" xfId="44942"/>
    <cellStyle name="Обычный 3 18 5 4 2" xfId="44943"/>
    <cellStyle name="Обычный 3 18 5 4 2 2" xfId="44944"/>
    <cellStyle name="Обычный 3 18 5 4 2 2 2" xfId="44945"/>
    <cellStyle name="Обычный 3 18 5 4 2 2 2 2" xfId="44946"/>
    <cellStyle name="Обычный 3 18 5 4 2 2 3" xfId="44947"/>
    <cellStyle name="Обычный 3 18 5 4 2 3" xfId="44948"/>
    <cellStyle name="Обычный 3 18 5 4 2 3 2" xfId="44949"/>
    <cellStyle name="Обычный 3 18 5 4 2 4" xfId="44950"/>
    <cellStyle name="Обычный 3 18 5 4 3" xfId="44951"/>
    <cellStyle name="Обычный 3 18 5 4 3 2" xfId="44952"/>
    <cellStyle name="Обычный 3 18 5 4 3 2 2" xfId="44953"/>
    <cellStyle name="Обычный 3 18 5 4 3 3" xfId="44954"/>
    <cellStyle name="Обычный 3 18 5 4 4" xfId="44955"/>
    <cellStyle name="Обычный 3 18 5 4 4 2" xfId="44956"/>
    <cellStyle name="Обычный 3 18 5 4 5" xfId="44957"/>
    <cellStyle name="Обычный 3 18 5 5" xfId="44958"/>
    <cellStyle name="Обычный 3 18 5 5 2" xfId="44959"/>
    <cellStyle name="Обычный 3 18 5 5 2 2" xfId="44960"/>
    <cellStyle name="Обычный 3 18 5 5 2 2 2" xfId="44961"/>
    <cellStyle name="Обычный 3 18 5 5 2 3" xfId="44962"/>
    <cellStyle name="Обычный 3 18 5 5 3" xfId="44963"/>
    <cellStyle name="Обычный 3 18 5 5 3 2" xfId="44964"/>
    <cellStyle name="Обычный 3 18 5 5 4" xfId="44965"/>
    <cellStyle name="Обычный 3 18 5 6" xfId="44966"/>
    <cellStyle name="Обычный 3 18 5 6 2" xfId="44967"/>
    <cellStyle name="Обычный 3 18 5 6 2 2" xfId="44968"/>
    <cellStyle name="Обычный 3 18 5 6 3" xfId="44969"/>
    <cellStyle name="Обычный 3 18 5 7" xfId="44970"/>
    <cellStyle name="Обычный 3 18 5 7 2" xfId="44971"/>
    <cellStyle name="Обычный 3 18 5 8" xfId="44972"/>
    <cellStyle name="Обычный 3 18 50" xfId="44973"/>
    <cellStyle name="Обычный 3 18 50 2" xfId="44974"/>
    <cellStyle name="Обычный 3 18 50 2 2" xfId="44975"/>
    <cellStyle name="Обычный 3 18 50 2 2 2" xfId="44976"/>
    <cellStyle name="Обычный 3 18 50 2 2 2 2" xfId="44977"/>
    <cellStyle name="Обычный 3 18 50 2 2 3" xfId="44978"/>
    <cellStyle name="Обычный 3 18 50 2 3" xfId="44979"/>
    <cellStyle name="Обычный 3 18 50 2 3 2" xfId="44980"/>
    <cellStyle name="Обычный 3 18 50 2 4" xfId="44981"/>
    <cellStyle name="Обычный 3 18 50 3" xfId="44982"/>
    <cellStyle name="Обычный 3 18 50 3 2" xfId="44983"/>
    <cellStyle name="Обычный 3 18 50 3 2 2" xfId="44984"/>
    <cellStyle name="Обычный 3 18 50 3 3" xfId="44985"/>
    <cellStyle name="Обычный 3 18 50 4" xfId="44986"/>
    <cellStyle name="Обычный 3 18 50 4 2" xfId="44987"/>
    <cellStyle name="Обычный 3 18 50 5" xfId="44988"/>
    <cellStyle name="Обычный 3 18 51" xfId="44989"/>
    <cellStyle name="Обычный 3 18 51 2" xfId="44990"/>
    <cellStyle name="Обычный 3 18 51 2 2" xfId="44991"/>
    <cellStyle name="Обычный 3 18 51 2 2 2" xfId="44992"/>
    <cellStyle name="Обычный 3 18 51 2 3" xfId="44993"/>
    <cellStyle name="Обычный 3 18 51 3" xfId="44994"/>
    <cellStyle name="Обычный 3 18 51 3 2" xfId="44995"/>
    <cellStyle name="Обычный 3 18 51 4" xfId="44996"/>
    <cellStyle name="Обычный 3 18 52" xfId="44997"/>
    <cellStyle name="Обычный 3 18 52 2" xfId="44998"/>
    <cellStyle name="Обычный 3 18 52 2 2" xfId="44999"/>
    <cellStyle name="Обычный 3 18 52 3" xfId="45000"/>
    <cellStyle name="Обычный 3 18 53" xfId="45001"/>
    <cellStyle name="Обычный 3 18 53 2" xfId="45002"/>
    <cellStyle name="Обычный 3 18 54" xfId="45003"/>
    <cellStyle name="Обычный 3 18 6" xfId="45004"/>
    <cellStyle name="Обычный 3 18 6 2" xfId="45005"/>
    <cellStyle name="Обычный 3 18 6 2 2" xfId="45006"/>
    <cellStyle name="Обычный 3 18 6 2 2 2" xfId="45007"/>
    <cellStyle name="Обычный 3 18 6 2 2 2 2" xfId="45008"/>
    <cellStyle name="Обычный 3 18 6 2 2 2 2 2" xfId="45009"/>
    <cellStyle name="Обычный 3 18 6 2 2 2 2 2 2" xfId="45010"/>
    <cellStyle name="Обычный 3 18 6 2 2 2 2 3" xfId="45011"/>
    <cellStyle name="Обычный 3 18 6 2 2 2 3" xfId="45012"/>
    <cellStyle name="Обычный 3 18 6 2 2 2 3 2" xfId="45013"/>
    <cellStyle name="Обычный 3 18 6 2 2 2 4" xfId="45014"/>
    <cellStyle name="Обычный 3 18 6 2 2 3" xfId="45015"/>
    <cellStyle name="Обычный 3 18 6 2 2 3 2" xfId="45016"/>
    <cellStyle name="Обычный 3 18 6 2 2 3 2 2" xfId="45017"/>
    <cellStyle name="Обычный 3 18 6 2 2 3 3" xfId="45018"/>
    <cellStyle name="Обычный 3 18 6 2 2 4" xfId="45019"/>
    <cellStyle name="Обычный 3 18 6 2 2 4 2" xfId="45020"/>
    <cellStyle name="Обычный 3 18 6 2 2 5" xfId="45021"/>
    <cellStyle name="Обычный 3 18 6 2 3" xfId="45022"/>
    <cellStyle name="Обычный 3 18 6 2 3 2" xfId="45023"/>
    <cellStyle name="Обычный 3 18 6 2 3 2 2" xfId="45024"/>
    <cellStyle name="Обычный 3 18 6 2 3 2 2 2" xfId="45025"/>
    <cellStyle name="Обычный 3 18 6 2 3 2 2 2 2" xfId="45026"/>
    <cellStyle name="Обычный 3 18 6 2 3 2 2 3" xfId="45027"/>
    <cellStyle name="Обычный 3 18 6 2 3 2 3" xfId="45028"/>
    <cellStyle name="Обычный 3 18 6 2 3 2 3 2" xfId="45029"/>
    <cellStyle name="Обычный 3 18 6 2 3 2 4" xfId="45030"/>
    <cellStyle name="Обычный 3 18 6 2 3 3" xfId="45031"/>
    <cellStyle name="Обычный 3 18 6 2 3 3 2" xfId="45032"/>
    <cellStyle name="Обычный 3 18 6 2 3 3 2 2" xfId="45033"/>
    <cellStyle name="Обычный 3 18 6 2 3 3 3" xfId="45034"/>
    <cellStyle name="Обычный 3 18 6 2 3 4" xfId="45035"/>
    <cellStyle name="Обычный 3 18 6 2 3 4 2" xfId="45036"/>
    <cellStyle name="Обычный 3 18 6 2 3 5" xfId="45037"/>
    <cellStyle name="Обычный 3 18 6 2 4" xfId="45038"/>
    <cellStyle name="Обычный 3 18 6 2 4 2" xfId="45039"/>
    <cellStyle name="Обычный 3 18 6 2 4 2 2" xfId="45040"/>
    <cellStyle name="Обычный 3 18 6 2 4 2 2 2" xfId="45041"/>
    <cellStyle name="Обычный 3 18 6 2 4 2 3" xfId="45042"/>
    <cellStyle name="Обычный 3 18 6 2 4 3" xfId="45043"/>
    <cellStyle name="Обычный 3 18 6 2 4 3 2" xfId="45044"/>
    <cellStyle name="Обычный 3 18 6 2 4 4" xfId="45045"/>
    <cellStyle name="Обычный 3 18 6 2 5" xfId="45046"/>
    <cellStyle name="Обычный 3 18 6 2 5 2" xfId="45047"/>
    <cellStyle name="Обычный 3 18 6 2 5 2 2" xfId="45048"/>
    <cellStyle name="Обычный 3 18 6 2 5 3" xfId="45049"/>
    <cellStyle name="Обычный 3 18 6 2 6" xfId="45050"/>
    <cellStyle name="Обычный 3 18 6 2 6 2" xfId="45051"/>
    <cellStyle name="Обычный 3 18 6 2 7" xfId="45052"/>
    <cellStyle name="Обычный 3 18 6 3" xfId="45053"/>
    <cellStyle name="Обычный 3 18 6 3 2" xfId="45054"/>
    <cellStyle name="Обычный 3 18 6 3 2 2" xfId="45055"/>
    <cellStyle name="Обычный 3 18 6 3 2 2 2" xfId="45056"/>
    <cellStyle name="Обычный 3 18 6 3 2 2 2 2" xfId="45057"/>
    <cellStyle name="Обычный 3 18 6 3 2 2 3" xfId="45058"/>
    <cellStyle name="Обычный 3 18 6 3 2 3" xfId="45059"/>
    <cellStyle name="Обычный 3 18 6 3 2 3 2" xfId="45060"/>
    <cellStyle name="Обычный 3 18 6 3 2 4" xfId="45061"/>
    <cellStyle name="Обычный 3 18 6 3 3" xfId="45062"/>
    <cellStyle name="Обычный 3 18 6 3 3 2" xfId="45063"/>
    <cellStyle name="Обычный 3 18 6 3 3 2 2" xfId="45064"/>
    <cellStyle name="Обычный 3 18 6 3 3 3" xfId="45065"/>
    <cellStyle name="Обычный 3 18 6 3 4" xfId="45066"/>
    <cellStyle name="Обычный 3 18 6 3 4 2" xfId="45067"/>
    <cellStyle name="Обычный 3 18 6 3 5" xfId="45068"/>
    <cellStyle name="Обычный 3 18 6 4" xfId="45069"/>
    <cellStyle name="Обычный 3 18 6 4 2" xfId="45070"/>
    <cellStyle name="Обычный 3 18 6 4 2 2" xfId="45071"/>
    <cellStyle name="Обычный 3 18 6 4 2 2 2" xfId="45072"/>
    <cellStyle name="Обычный 3 18 6 4 2 2 2 2" xfId="45073"/>
    <cellStyle name="Обычный 3 18 6 4 2 2 3" xfId="45074"/>
    <cellStyle name="Обычный 3 18 6 4 2 3" xfId="45075"/>
    <cellStyle name="Обычный 3 18 6 4 2 3 2" xfId="45076"/>
    <cellStyle name="Обычный 3 18 6 4 2 4" xfId="45077"/>
    <cellStyle name="Обычный 3 18 6 4 3" xfId="45078"/>
    <cellStyle name="Обычный 3 18 6 4 3 2" xfId="45079"/>
    <cellStyle name="Обычный 3 18 6 4 3 2 2" xfId="45080"/>
    <cellStyle name="Обычный 3 18 6 4 3 3" xfId="45081"/>
    <cellStyle name="Обычный 3 18 6 4 4" xfId="45082"/>
    <cellStyle name="Обычный 3 18 6 4 4 2" xfId="45083"/>
    <cellStyle name="Обычный 3 18 6 4 5" xfId="45084"/>
    <cellStyle name="Обычный 3 18 6 5" xfId="45085"/>
    <cellStyle name="Обычный 3 18 6 5 2" xfId="45086"/>
    <cellStyle name="Обычный 3 18 6 5 2 2" xfId="45087"/>
    <cellStyle name="Обычный 3 18 6 5 2 2 2" xfId="45088"/>
    <cellStyle name="Обычный 3 18 6 5 2 3" xfId="45089"/>
    <cellStyle name="Обычный 3 18 6 5 3" xfId="45090"/>
    <cellStyle name="Обычный 3 18 6 5 3 2" xfId="45091"/>
    <cellStyle name="Обычный 3 18 6 5 4" xfId="45092"/>
    <cellStyle name="Обычный 3 18 6 6" xfId="45093"/>
    <cellStyle name="Обычный 3 18 6 6 2" xfId="45094"/>
    <cellStyle name="Обычный 3 18 6 6 2 2" xfId="45095"/>
    <cellStyle name="Обычный 3 18 6 6 3" xfId="45096"/>
    <cellStyle name="Обычный 3 18 6 7" xfId="45097"/>
    <cellStyle name="Обычный 3 18 6 7 2" xfId="45098"/>
    <cellStyle name="Обычный 3 18 6 8" xfId="45099"/>
    <cellStyle name="Обычный 3 18 7" xfId="45100"/>
    <cellStyle name="Обычный 3 18 7 2" xfId="45101"/>
    <cellStyle name="Обычный 3 18 7 2 2" xfId="45102"/>
    <cellStyle name="Обычный 3 18 7 2 2 2" xfId="45103"/>
    <cellStyle name="Обычный 3 18 7 2 2 2 2" xfId="45104"/>
    <cellStyle name="Обычный 3 18 7 2 2 2 2 2" xfId="45105"/>
    <cellStyle name="Обычный 3 18 7 2 2 2 2 2 2" xfId="45106"/>
    <cellStyle name="Обычный 3 18 7 2 2 2 2 3" xfId="45107"/>
    <cellStyle name="Обычный 3 18 7 2 2 2 3" xfId="45108"/>
    <cellStyle name="Обычный 3 18 7 2 2 2 3 2" xfId="45109"/>
    <cellStyle name="Обычный 3 18 7 2 2 2 4" xfId="45110"/>
    <cellStyle name="Обычный 3 18 7 2 2 3" xfId="45111"/>
    <cellStyle name="Обычный 3 18 7 2 2 3 2" xfId="45112"/>
    <cellStyle name="Обычный 3 18 7 2 2 3 2 2" xfId="45113"/>
    <cellStyle name="Обычный 3 18 7 2 2 3 3" xfId="45114"/>
    <cellStyle name="Обычный 3 18 7 2 2 4" xfId="45115"/>
    <cellStyle name="Обычный 3 18 7 2 2 4 2" xfId="45116"/>
    <cellStyle name="Обычный 3 18 7 2 2 5" xfId="45117"/>
    <cellStyle name="Обычный 3 18 7 2 3" xfId="45118"/>
    <cellStyle name="Обычный 3 18 7 2 3 2" xfId="45119"/>
    <cellStyle name="Обычный 3 18 7 2 3 2 2" xfId="45120"/>
    <cellStyle name="Обычный 3 18 7 2 3 2 2 2" xfId="45121"/>
    <cellStyle name="Обычный 3 18 7 2 3 2 2 2 2" xfId="45122"/>
    <cellStyle name="Обычный 3 18 7 2 3 2 2 3" xfId="45123"/>
    <cellStyle name="Обычный 3 18 7 2 3 2 3" xfId="45124"/>
    <cellStyle name="Обычный 3 18 7 2 3 2 3 2" xfId="45125"/>
    <cellStyle name="Обычный 3 18 7 2 3 2 4" xfId="45126"/>
    <cellStyle name="Обычный 3 18 7 2 3 3" xfId="45127"/>
    <cellStyle name="Обычный 3 18 7 2 3 3 2" xfId="45128"/>
    <cellStyle name="Обычный 3 18 7 2 3 3 2 2" xfId="45129"/>
    <cellStyle name="Обычный 3 18 7 2 3 3 3" xfId="45130"/>
    <cellStyle name="Обычный 3 18 7 2 3 4" xfId="45131"/>
    <cellStyle name="Обычный 3 18 7 2 3 4 2" xfId="45132"/>
    <cellStyle name="Обычный 3 18 7 2 3 5" xfId="45133"/>
    <cellStyle name="Обычный 3 18 7 2 4" xfId="45134"/>
    <cellStyle name="Обычный 3 18 7 2 4 2" xfId="45135"/>
    <cellStyle name="Обычный 3 18 7 2 4 2 2" xfId="45136"/>
    <cellStyle name="Обычный 3 18 7 2 4 2 2 2" xfId="45137"/>
    <cellStyle name="Обычный 3 18 7 2 4 2 3" xfId="45138"/>
    <cellStyle name="Обычный 3 18 7 2 4 3" xfId="45139"/>
    <cellStyle name="Обычный 3 18 7 2 4 3 2" xfId="45140"/>
    <cellStyle name="Обычный 3 18 7 2 4 4" xfId="45141"/>
    <cellStyle name="Обычный 3 18 7 2 5" xfId="45142"/>
    <cellStyle name="Обычный 3 18 7 2 5 2" xfId="45143"/>
    <cellStyle name="Обычный 3 18 7 2 5 2 2" xfId="45144"/>
    <cellStyle name="Обычный 3 18 7 2 5 3" xfId="45145"/>
    <cellStyle name="Обычный 3 18 7 2 6" xfId="45146"/>
    <cellStyle name="Обычный 3 18 7 2 6 2" xfId="45147"/>
    <cellStyle name="Обычный 3 18 7 2 7" xfId="45148"/>
    <cellStyle name="Обычный 3 18 7 3" xfId="45149"/>
    <cellStyle name="Обычный 3 18 7 3 2" xfId="45150"/>
    <cellStyle name="Обычный 3 18 7 3 2 2" xfId="45151"/>
    <cellStyle name="Обычный 3 18 7 3 2 2 2" xfId="45152"/>
    <cellStyle name="Обычный 3 18 7 3 2 2 2 2" xfId="45153"/>
    <cellStyle name="Обычный 3 18 7 3 2 2 3" xfId="45154"/>
    <cellStyle name="Обычный 3 18 7 3 2 3" xfId="45155"/>
    <cellStyle name="Обычный 3 18 7 3 2 3 2" xfId="45156"/>
    <cellStyle name="Обычный 3 18 7 3 2 4" xfId="45157"/>
    <cellStyle name="Обычный 3 18 7 3 3" xfId="45158"/>
    <cellStyle name="Обычный 3 18 7 3 3 2" xfId="45159"/>
    <cellStyle name="Обычный 3 18 7 3 3 2 2" xfId="45160"/>
    <cellStyle name="Обычный 3 18 7 3 3 3" xfId="45161"/>
    <cellStyle name="Обычный 3 18 7 3 4" xfId="45162"/>
    <cellStyle name="Обычный 3 18 7 3 4 2" xfId="45163"/>
    <cellStyle name="Обычный 3 18 7 3 5" xfId="45164"/>
    <cellStyle name="Обычный 3 18 7 4" xfId="45165"/>
    <cellStyle name="Обычный 3 18 7 4 2" xfId="45166"/>
    <cellStyle name="Обычный 3 18 7 4 2 2" xfId="45167"/>
    <cellStyle name="Обычный 3 18 7 4 2 2 2" xfId="45168"/>
    <cellStyle name="Обычный 3 18 7 4 2 2 2 2" xfId="45169"/>
    <cellStyle name="Обычный 3 18 7 4 2 2 3" xfId="45170"/>
    <cellStyle name="Обычный 3 18 7 4 2 3" xfId="45171"/>
    <cellStyle name="Обычный 3 18 7 4 2 3 2" xfId="45172"/>
    <cellStyle name="Обычный 3 18 7 4 2 4" xfId="45173"/>
    <cellStyle name="Обычный 3 18 7 4 3" xfId="45174"/>
    <cellStyle name="Обычный 3 18 7 4 3 2" xfId="45175"/>
    <cellStyle name="Обычный 3 18 7 4 3 2 2" xfId="45176"/>
    <cellStyle name="Обычный 3 18 7 4 3 3" xfId="45177"/>
    <cellStyle name="Обычный 3 18 7 4 4" xfId="45178"/>
    <cellStyle name="Обычный 3 18 7 4 4 2" xfId="45179"/>
    <cellStyle name="Обычный 3 18 7 4 5" xfId="45180"/>
    <cellStyle name="Обычный 3 18 7 5" xfId="45181"/>
    <cellStyle name="Обычный 3 18 7 5 2" xfId="45182"/>
    <cellStyle name="Обычный 3 18 7 5 2 2" xfId="45183"/>
    <cellStyle name="Обычный 3 18 7 5 2 2 2" xfId="45184"/>
    <cellStyle name="Обычный 3 18 7 5 2 3" xfId="45185"/>
    <cellStyle name="Обычный 3 18 7 5 3" xfId="45186"/>
    <cellStyle name="Обычный 3 18 7 5 3 2" xfId="45187"/>
    <cellStyle name="Обычный 3 18 7 5 4" xfId="45188"/>
    <cellStyle name="Обычный 3 18 7 6" xfId="45189"/>
    <cellStyle name="Обычный 3 18 7 6 2" xfId="45190"/>
    <cellStyle name="Обычный 3 18 7 6 2 2" xfId="45191"/>
    <cellStyle name="Обычный 3 18 7 6 3" xfId="45192"/>
    <cellStyle name="Обычный 3 18 7 7" xfId="45193"/>
    <cellStyle name="Обычный 3 18 7 7 2" xfId="45194"/>
    <cellStyle name="Обычный 3 18 7 8" xfId="45195"/>
    <cellStyle name="Обычный 3 18 8" xfId="45196"/>
    <cellStyle name="Обычный 3 18 8 2" xfId="45197"/>
    <cellStyle name="Обычный 3 18 8 2 2" xfId="45198"/>
    <cellStyle name="Обычный 3 18 8 2 2 2" xfId="45199"/>
    <cellStyle name="Обычный 3 18 8 2 2 2 2" xfId="45200"/>
    <cellStyle name="Обычный 3 18 8 2 2 2 2 2" xfId="45201"/>
    <cellStyle name="Обычный 3 18 8 2 2 2 2 2 2" xfId="45202"/>
    <cellStyle name="Обычный 3 18 8 2 2 2 2 3" xfId="45203"/>
    <cellStyle name="Обычный 3 18 8 2 2 2 3" xfId="45204"/>
    <cellStyle name="Обычный 3 18 8 2 2 2 3 2" xfId="45205"/>
    <cellStyle name="Обычный 3 18 8 2 2 2 4" xfId="45206"/>
    <cellStyle name="Обычный 3 18 8 2 2 3" xfId="45207"/>
    <cellStyle name="Обычный 3 18 8 2 2 3 2" xfId="45208"/>
    <cellStyle name="Обычный 3 18 8 2 2 3 2 2" xfId="45209"/>
    <cellStyle name="Обычный 3 18 8 2 2 3 3" xfId="45210"/>
    <cellStyle name="Обычный 3 18 8 2 2 4" xfId="45211"/>
    <cellStyle name="Обычный 3 18 8 2 2 4 2" xfId="45212"/>
    <cellStyle name="Обычный 3 18 8 2 2 5" xfId="45213"/>
    <cellStyle name="Обычный 3 18 8 2 3" xfId="45214"/>
    <cellStyle name="Обычный 3 18 8 2 3 2" xfId="45215"/>
    <cellStyle name="Обычный 3 18 8 2 3 2 2" xfId="45216"/>
    <cellStyle name="Обычный 3 18 8 2 3 2 2 2" xfId="45217"/>
    <cellStyle name="Обычный 3 18 8 2 3 2 2 2 2" xfId="45218"/>
    <cellStyle name="Обычный 3 18 8 2 3 2 2 3" xfId="45219"/>
    <cellStyle name="Обычный 3 18 8 2 3 2 3" xfId="45220"/>
    <cellStyle name="Обычный 3 18 8 2 3 2 3 2" xfId="45221"/>
    <cellStyle name="Обычный 3 18 8 2 3 2 4" xfId="45222"/>
    <cellStyle name="Обычный 3 18 8 2 3 3" xfId="45223"/>
    <cellStyle name="Обычный 3 18 8 2 3 3 2" xfId="45224"/>
    <cellStyle name="Обычный 3 18 8 2 3 3 2 2" xfId="45225"/>
    <cellStyle name="Обычный 3 18 8 2 3 3 3" xfId="45226"/>
    <cellStyle name="Обычный 3 18 8 2 3 4" xfId="45227"/>
    <cellStyle name="Обычный 3 18 8 2 3 4 2" xfId="45228"/>
    <cellStyle name="Обычный 3 18 8 2 3 5" xfId="45229"/>
    <cellStyle name="Обычный 3 18 8 2 4" xfId="45230"/>
    <cellStyle name="Обычный 3 18 8 2 4 2" xfId="45231"/>
    <cellStyle name="Обычный 3 18 8 2 4 2 2" xfId="45232"/>
    <cellStyle name="Обычный 3 18 8 2 4 2 2 2" xfId="45233"/>
    <cellStyle name="Обычный 3 18 8 2 4 2 3" xfId="45234"/>
    <cellStyle name="Обычный 3 18 8 2 4 3" xfId="45235"/>
    <cellStyle name="Обычный 3 18 8 2 4 3 2" xfId="45236"/>
    <cellStyle name="Обычный 3 18 8 2 4 4" xfId="45237"/>
    <cellStyle name="Обычный 3 18 8 2 5" xfId="45238"/>
    <cellStyle name="Обычный 3 18 8 2 5 2" xfId="45239"/>
    <cellStyle name="Обычный 3 18 8 2 5 2 2" xfId="45240"/>
    <cellStyle name="Обычный 3 18 8 2 5 3" xfId="45241"/>
    <cellStyle name="Обычный 3 18 8 2 6" xfId="45242"/>
    <cellStyle name="Обычный 3 18 8 2 6 2" xfId="45243"/>
    <cellStyle name="Обычный 3 18 8 2 7" xfId="45244"/>
    <cellStyle name="Обычный 3 18 8 3" xfId="45245"/>
    <cellStyle name="Обычный 3 18 8 3 2" xfId="45246"/>
    <cellStyle name="Обычный 3 18 8 3 2 2" xfId="45247"/>
    <cellStyle name="Обычный 3 18 8 3 2 2 2" xfId="45248"/>
    <cellStyle name="Обычный 3 18 8 3 2 2 2 2" xfId="45249"/>
    <cellStyle name="Обычный 3 18 8 3 2 2 3" xfId="45250"/>
    <cellStyle name="Обычный 3 18 8 3 2 3" xfId="45251"/>
    <cellStyle name="Обычный 3 18 8 3 2 3 2" xfId="45252"/>
    <cellStyle name="Обычный 3 18 8 3 2 4" xfId="45253"/>
    <cellStyle name="Обычный 3 18 8 3 3" xfId="45254"/>
    <cellStyle name="Обычный 3 18 8 3 3 2" xfId="45255"/>
    <cellStyle name="Обычный 3 18 8 3 3 2 2" xfId="45256"/>
    <cellStyle name="Обычный 3 18 8 3 3 3" xfId="45257"/>
    <cellStyle name="Обычный 3 18 8 3 4" xfId="45258"/>
    <cellStyle name="Обычный 3 18 8 3 4 2" xfId="45259"/>
    <cellStyle name="Обычный 3 18 8 3 5" xfId="45260"/>
    <cellStyle name="Обычный 3 18 8 4" xfId="45261"/>
    <cellStyle name="Обычный 3 18 8 4 2" xfId="45262"/>
    <cellStyle name="Обычный 3 18 8 4 2 2" xfId="45263"/>
    <cellStyle name="Обычный 3 18 8 4 2 2 2" xfId="45264"/>
    <cellStyle name="Обычный 3 18 8 4 2 2 2 2" xfId="45265"/>
    <cellStyle name="Обычный 3 18 8 4 2 2 3" xfId="45266"/>
    <cellStyle name="Обычный 3 18 8 4 2 3" xfId="45267"/>
    <cellStyle name="Обычный 3 18 8 4 2 3 2" xfId="45268"/>
    <cellStyle name="Обычный 3 18 8 4 2 4" xfId="45269"/>
    <cellStyle name="Обычный 3 18 8 4 3" xfId="45270"/>
    <cellStyle name="Обычный 3 18 8 4 3 2" xfId="45271"/>
    <cellStyle name="Обычный 3 18 8 4 3 2 2" xfId="45272"/>
    <cellStyle name="Обычный 3 18 8 4 3 3" xfId="45273"/>
    <cellStyle name="Обычный 3 18 8 4 4" xfId="45274"/>
    <cellStyle name="Обычный 3 18 8 4 4 2" xfId="45275"/>
    <cellStyle name="Обычный 3 18 8 4 5" xfId="45276"/>
    <cellStyle name="Обычный 3 18 8 5" xfId="45277"/>
    <cellStyle name="Обычный 3 18 8 5 2" xfId="45278"/>
    <cellStyle name="Обычный 3 18 8 5 2 2" xfId="45279"/>
    <cellStyle name="Обычный 3 18 8 5 2 2 2" xfId="45280"/>
    <cellStyle name="Обычный 3 18 8 5 2 3" xfId="45281"/>
    <cellStyle name="Обычный 3 18 8 5 3" xfId="45282"/>
    <cellStyle name="Обычный 3 18 8 5 3 2" xfId="45283"/>
    <cellStyle name="Обычный 3 18 8 5 4" xfId="45284"/>
    <cellStyle name="Обычный 3 18 8 6" xfId="45285"/>
    <cellStyle name="Обычный 3 18 8 6 2" xfId="45286"/>
    <cellStyle name="Обычный 3 18 8 6 2 2" xfId="45287"/>
    <cellStyle name="Обычный 3 18 8 6 3" xfId="45288"/>
    <cellStyle name="Обычный 3 18 8 7" xfId="45289"/>
    <cellStyle name="Обычный 3 18 8 7 2" xfId="45290"/>
    <cellStyle name="Обычный 3 18 8 8" xfId="45291"/>
    <cellStyle name="Обычный 3 18 9" xfId="45292"/>
    <cellStyle name="Обычный 3 18 9 2" xfId="45293"/>
    <cellStyle name="Обычный 3 18 9 2 2" xfId="45294"/>
    <cellStyle name="Обычный 3 18 9 2 2 2" xfId="45295"/>
    <cellStyle name="Обычный 3 18 9 2 2 2 2" xfId="45296"/>
    <cellStyle name="Обычный 3 18 9 2 2 2 2 2" xfId="45297"/>
    <cellStyle name="Обычный 3 18 9 2 2 2 2 2 2" xfId="45298"/>
    <cellStyle name="Обычный 3 18 9 2 2 2 2 3" xfId="45299"/>
    <cellStyle name="Обычный 3 18 9 2 2 2 3" xfId="45300"/>
    <cellStyle name="Обычный 3 18 9 2 2 2 3 2" xfId="45301"/>
    <cellStyle name="Обычный 3 18 9 2 2 2 4" xfId="45302"/>
    <cellStyle name="Обычный 3 18 9 2 2 3" xfId="45303"/>
    <cellStyle name="Обычный 3 18 9 2 2 3 2" xfId="45304"/>
    <cellStyle name="Обычный 3 18 9 2 2 3 2 2" xfId="45305"/>
    <cellStyle name="Обычный 3 18 9 2 2 3 3" xfId="45306"/>
    <cellStyle name="Обычный 3 18 9 2 2 4" xfId="45307"/>
    <cellStyle name="Обычный 3 18 9 2 2 4 2" xfId="45308"/>
    <cellStyle name="Обычный 3 18 9 2 2 5" xfId="45309"/>
    <cellStyle name="Обычный 3 18 9 2 3" xfId="45310"/>
    <cellStyle name="Обычный 3 18 9 2 3 2" xfId="45311"/>
    <cellStyle name="Обычный 3 18 9 2 3 2 2" xfId="45312"/>
    <cellStyle name="Обычный 3 18 9 2 3 2 2 2" xfId="45313"/>
    <cellStyle name="Обычный 3 18 9 2 3 2 2 2 2" xfId="45314"/>
    <cellStyle name="Обычный 3 18 9 2 3 2 2 3" xfId="45315"/>
    <cellStyle name="Обычный 3 18 9 2 3 2 3" xfId="45316"/>
    <cellStyle name="Обычный 3 18 9 2 3 2 3 2" xfId="45317"/>
    <cellStyle name="Обычный 3 18 9 2 3 2 4" xfId="45318"/>
    <cellStyle name="Обычный 3 18 9 2 3 3" xfId="45319"/>
    <cellStyle name="Обычный 3 18 9 2 3 3 2" xfId="45320"/>
    <cellStyle name="Обычный 3 18 9 2 3 3 2 2" xfId="45321"/>
    <cellStyle name="Обычный 3 18 9 2 3 3 3" xfId="45322"/>
    <cellStyle name="Обычный 3 18 9 2 3 4" xfId="45323"/>
    <cellStyle name="Обычный 3 18 9 2 3 4 2" xfId="45324"/>
    <cellStyle name="Обычный 3 18 9 2 3 5" xfId="45325"/>
    <cellStyle name="Обычный 3 18 9 2 4" xfId="45326"/>
    <cellStyle name="Обычный 3 18 9 2 4 2" xfId="45327"/>
    <cellStyle name="Обычный 3 18 9 2 4 2 2" xfId="45328"/>
    <cellStyle name="Обычный 3 18 9 2 4 2 2 2" xfId="45329"/>
    <cellStyle name="Обычный 3 18 9 2 4 2 3" xfId="45330"/>
    <cellStyle name="Обычный 3 18 9 2 4 3" xfId="45331"/>
    <cellStyle name="Обычный 3 18 9 2 4 3 2" xfId="45332"/>
    <cellStyle name="Обычный 3 18 9 2 4 4" xfId="45333"/>
    <cellStyle name="Обычный 3 18 9 2 5" xfId="45334"/>
    <cellStyle name="Обычный 3 18 9 2 5 2" xfId="45335"/>
    <cellStyle name="Обычный 3 18 9 2 5 2 2" xfId="45336"/>
    <cellStyle name="Обычный 3 18 9 2 5 3" xfId="45337"/>
    <cellStyle name="Обычный 3 18 9 2 6" xfId="45338"/>
    <cellStyle name="Обычный 3 18 9 2 6 2" xfId="45339"/>
    <cellStyle name="Обычный 3 18 9 2 7" xfId="45340"/>
    <cellStyle name="Обычный 3 18 9 3" xfId="45341"/>
    <cellStyle name="Обычный 3 18 9 3 2" xfId="45342"/>
    <cellStyle name="Обычный 3 18 9 3 2 2" xfId="45343"/>
    <cellStyle name="Обычный 3 18 9 3 2 2 2" xfId="45344"/>
    <cellStyle name="Обычный 3 18 9 3 2 2 2 2" xfId="45345"/>
    <cellStyle name="Обычный 3 18 9 3 2 2 3" xfId="45346"/>
    <cellStyle name="Обычный 3 18 9 3 2 3" xfId="45347"/>
    <cellStyle name="Обычный 3 18 9 3 2 3 2" xfId="45348"/>
    <cellStyle name="Обычный 3 18 9 3 2 4" xfId="45349"/>
    <cellStyle name="Обычный 3 18 9 3 3" xfId="45350"/>
    <cellStyle name="Обычный 3 18 9 3 3 2" xfId="45351"/>
    <cellStyle name="Обычный 3 18 9 3 3 2 2" xfId="45352"/>
    <cellStyle name="Обычный 3 18 9 3 3 3" xfId="45353"/>
    <cellStyle name="Обычный 3 18 9 3 4" xfId="45354"/>
    <cellStyle name="Обычный 3 18 9 3 4 2" xfId="45355"/>
    <cellStyle name="Обычный 3 18 9 3 5" xfId="45356"/>
    <cellStyle name="Обычный 3 18 9 4" xfId="45357"/>
    <cellStyle name="Обычный 3 18 9 4 2" xfId="45358"/>
    <cellStyle name="Обычный 3 18 9 4 2 2" xfId="45359"/>
    <cellStyle name="Обычный 3 18 9 4 2 2 2" xfId="45360"/>
    <cellStyle name="Обычный 3 18 9 4 2 2 2 2" xfId="45361"/>
    <cellStyle name="Обычный 3 18 9 4 2 2 3" xfId="45362"/>
    <cellStyle name="Обычный 3 18 9 4 2 3" xfId="45363"/>
    <cellStyle name="Обычный 3 18 9 4 2 3 2" xfId="45364"/>
    <cellStyle name="Обычный 3 18 9 4 2 4" xfId="45365"/>
    <cellStyle name="Обычный 3 18 9 4 3" xfId="45366"/>
    <cellStyle name="Обычный 3 18 9 4 3 2" xfId="45367"/>
    <cellStyle name="Обычный 3 18 9 4 3 2 2" xfId="45368"/>
    <cellStyle name="Обычный 3 18 9 4 3 3" xfId="45369"/>
    <cellStyle name="Обычный 3 18 9 4 4" xfId="45370"/>
    <cellStyle name="Обычный 3 18 9 4 4 2" xfId="45371"/>
    <cellStyle name="Обычный 3 18 9 4 5" xfId="45372"/>
    <cellStyle name="Обычный 3 18 9 5" xfId="45373"/>
    <cellStyle name="Обычный 3 18 9 5 2" xfId="45374"/>
    <cellStyle name="Обычный 3 18 9 5 2 2" xfId="45375"/>
    <cellStyle name="Обычный 3 18 9 5 2 2 2" xfId="45376"/>
    <cellStyle name="Обычный 3 18 9 5 2 3" xfId="45377"/>
    <cellStyle name="Обычный 3 18 9 5 3" xfId="45378"/>
    <cellStyle name="Обычный 3 18 9 5 3 2" xfId="45379"/>
    <cellStyle name="Обычный 3 18 9 5 4" xfId="45380"/>
    <cellStyle name="Обычный 3 18 9 6" xfId="45381"/>
    <cellStyle name="Обычный 3 18 9 6 2" xfId="45382"/>
    <cellStyle name="Обычный 3 18 9 6 2 2" xfId="45383"/>
    <cellStyle name="Обычный 3 18 9 6 3" xfId="45384"/>
    <cellStyle name="Обычный 3 18 9 7" xfId="45385"/>
    <cellStyle name="Обычный 3 18 9 7 2" xfId="45386"/>
    <cellStyle name="Обычный 3 18 9 8" xfId="45387"/>
    <cellStyle name="Обычный 3 19" xfId="45388"/>
    <cellStyle name="Обычный 3 19 10" xfId="45389"/>
    <cellStyle name="Обычный 3 19 10 2" xfId="45390"/>
    <cellStyle name="Обычный 3 19 10 2 2" xfId="45391"/>
    <cellStyle name="Обычный 3 19 10 2 2 2" xfId="45392"/>
    <cellStyle name="Обычный 3 19 10 2 2 2 2" xfId="45393"/>
    <cellStyle name="Обычный 3 19 10 2 2 2 2 2" xfId="45394"/>
    <cellStyle name="Обычный 3 19 10 2 2 2 2 2 2" xfId="45395"/>
    <cellStyle name="Обычный 3 19 10 2 2 2 2 3" xfId="45396"/>
    <cellStyle name="Обычный 3 19 10 2 2 2 3" xfId="45397"/>
    <cellStyle name="Обычный 3 19 10 2 2 2 3 2" xfId="45398"/>
    <cellStyle name="Обычный 3 19 10 2 2 2 4" xfId="45399"/>
    <cellStyle name="Обычный 3 19 10 2 2 3" xfId="45400"/>
    <cellStyle name="Обычный 3 19 10 2 2 3 2" xfId="45401"/>
    <cellStyle name="Обычный 3 19 10 2 2 3 2 2" xfId="45402"/>
    <cellStyle name="Обычный 3 19 10 2 2 3 3" xfId="45403"/>
    <cellStyle name="Обычный 3 19 10 2 2 4" xfId="45404"/>
    <cellStyle name="Обычный 3 19 10 2 2 4 2" xfId="45405"/>
    <cellStyle name="Обычный 3 19 10 2 2 5" xfId="45406"/>
    <cellStyle name="Обычный 3 19 10 2 3" xfId="45407"/>
    <cellStyle name="Обычный 3 19 10 2 3 2" xfId="45408"/>
    <cellStyle name="Обычный 3 19 10 2 3 2 2" xfId="45409"/>
    <cellStyle name="Обычный 3 19 10 2 3 2 2 2" xfId="45410"/>
    <cellStyle name="Обычный 3 19 10 2 3 2 2 2 2" xfId="45411"/>
    <cellStyle name="Обычный 3 19 10 2 3 2 2 3" xfId="45412"/>
    <cellStyle name="Обычный 3 19 10 2 3 2 3" xfId="45413"/>
    <cellStyle name="Обычный 3 19 10 2 3 2 3 2" xfId="45414"/>
    <cellStyle name="Обычный 3 19 10 2 3 2 4" xfId="45415"/>
    <cellStyle name="Обычный 3 19 10 2 3 3" xfId="45416"/>
    <cellStyle name="Обычный 3 19 10 2 3 3 2" xfId="45417"/>
    <cellStyle name="Обычный 3 19 10 2 3 3 2 2" xfId="45418"/>
    <cellStyle name="Обычный 3 19 10 2 3 3 3" xfId="45419"/>
    <cellStyle name="Обычный 3 19 10 2 3 4" xfId="45420"/>
    <cellStyle name="Обычный 3 19 10 2 3 4 2" xfId="45421"/>
    <cellStyle name="Обычный 3 19 10 2 3 5" xfId="45422"/>
    <cellStyle name="Обычный 3 19 10 2 4" xfId="45423"/>
    <cellStyle name="Обычный 3 19 10 2 4 2" xfId="45424"/>
    <cellStyle name="Обычный 3 19 10 2 4 2 2" xfId="45425"/>
    <cellStyle name="Обычный 3 19 10 2 4 2 2 2" xfId="45426"/>
    <cellStyle name="Обычный 3 19 10 2 4 2 3" xfId="45427"/>
    <cellStyle name="Обычный 3 19 10 2 4 3" xfId="45428"/>
    <cellStyle name="Обычный 3 19 10 2 4 3 2" xfId="45429"/>
    <cellStyle name="Обычный 3 19 10 2 4 4" xfId="45430"/>
    <cellStyle name="Обычный 3 19 10 2 5" xfId="45431"/>
    <cellStyle name="Обычный 3 19 10 2 5 2" xfId="45432"/>
    <cellStyle name="Обычный 3 19 10 2 5 2 2" xfId="45433"/>
    <cellStyle name="Обычный 3 19 10 2 5 3" xfId="45434"/>
    <cellStyle name="Обычный 3 19 10 2 6" xfId="45435"/>
    <cellStyle name="Обычный 3 19 10 2 6 2" xfId="45436"/>
    <cellStyle name="Обычный 3 19 10 2 7" xfId="45437"/>
    <cellStyle name="Обычный 3 19 10 3" xfId="45438"/>
    <cellStyle name="Обычный 3 19 10 3 2" xfId="45439"/>
    <cellStyle name="Обычный 3 19 10 3 2 2" xfId="45440"/>
    <cellStyle name="Обычный 3 19 10 3 2 2 2" xfId="45441"/>
    <cellStyle name="Обычный 3 19 10 3 2 2 2 2" xfId="45442"/>
    <cellStyle name="Обычный 3 19 10 3 2 2 3" xfId="45443"/>
    <cellStyle name="Обычный 3 19 10 3 2 3" xfId="45444"/>
    <cellStyle name="Обычный 3 19 10 3 2 3 2" xfId="45445"/>
    <cellStyle name="Обычный 3 19 10 3 2 4" xfId="45446"/>
    <cellStyle name="Обычный 3 19 10 3 3" xfId="45447"/>
    <cellStyle name="Обычный 3 19 10 3 3 2" xfId="45448"/>
    <cellStyle name="Обычный 3 19 10 3 3 2 2" xfId="45449"/>
    <cellStyle name="Обычный 3 19 10 3 3 3" xfId="45450"/>
    <cellStyle name="Обычный 3 19 10 3 4" xfId="45451"/>
    <cellStyle name="Обычный 3 19 10 3 4 2" xfId="45452"/>
    <cellStyle name="Обычный 3 19 10 3 5" xfId="45453"/>
    <cellStyle name="Обычный 3 19 10 4" xfId="45454"/>
    <cellStyle name="Обычный 3 19 10 4 2" xfId="45455"/>
    <cellStyle name="Обычный 3 19 10 4 2 2" xfId="45456"/>
    <cellStyle name="Обычный 3 19 10 4 2 2 2" xfId="45457"/>
    <cellStyle name="Обычный 3 19 10 4 2 2 2 2" xfId="45458"/>
    <cellStyle name="Обычный 3 19 10 4 2 2 3" xfId="45459"/>
    <cellStyle name="Обычный 3 19 10 4 2 3" xfId="45460"/>
    <cellStyle name="Обычный 3 19 10 4 2 3 2" xfId="45461"/>
    <cellStyle name="Обычный 3 19 10 4 2 4" xfId="45462"/>
    <cellStyle name="Обычный 3 19 10 4 3" xfId="45463"/>
    <cellStyle name="Обычный 3 19 10 4 3 2" xfId="45464"/>
    <cellStyle name="Обычный 3 19 10 4 3 2 2" xfId="45465"/>
    <cellStyle name="Обычный 3 19 10 4 3 3" xfId="45466"/>
    <cellStyle name="Обычный 3 19 10 4 4" xfId="45467"/>
    <cellStyle name="Обычный 3 19 10 4 4 2" xfId="45468"/>
    <cellStyle name="Обычный 3 19 10 4 5" xfId="45469"/>
    <cellStyle name="Обычный 3 19 10 5" xfId="45470"/>
    <cellStyle name="Обычный 3 19 10 5 2" xfId="45471"/>
    <cellStyle name="Обычный 3 19 10 5 2 2" xfId="45472"/>
    <cellStyle name="Обычный 3 19 10 5 2 2 2" xfId="45473"/>
    <cellStyle name="Обычный 3 19 10 5 2 3" xfId="45474"/>
    <cellStyle name="Обычный 3 19 10 5 3" xfId="45475"/>
    <cellStyle name="Обычный 3 19 10 5 3 2" xfId="45476"/>
    <cellStyle name="Обычный 3 19 10 5 4" xfId="45477"/>
    <cellStyle name="Обычный 3 19 10 6" xfId="45478"/>
    <cellStyle name="Обычный 3 19 10 6 2" xfId="45479"/>
    <cellStyle name="Обычный 3 19 10 6 2 2" xfId="45480"/>
    <cellStyle name="Обычный 3 19 10 6 3" xfId="45481"/>
    <cellStyle name="Обычный 3 19 10 7" xfId="45482"/>
    <cellStyle name="Обычный 3 19 10 7 2" xfId="45483"/>
    <cellStyle name="Обычный 3 19 10 8" xfId="45484"/>
    <cellStyle name="Обычный 3 19 11" xfId="45485"/>
    <cellStyle name="Обычный 3 19 11 2" xfId="45486"/>
    <cellStyle name="Обычный 3 19 11 2 2" xfId="45487"/>
    <cellStyle name="Обычный 3 19 11 2 2 2" xfId="45488"/>
    <cellStyle name="Обычный 3 19 11 2 2 2 2" xfId="45489"/>
    <cellStyle name="Обычный 3 19 11 2 2 2 2 2" xfId="45490"/>
    <cellStyle name="Обычный 3 19 11 2 2 2 2 2 2" xfId="45491"/>
    <cellStyle name="Обычный 3 19 11 2 2 2 2 3" xfId="45492"/>
    <cellStyle name="Обычный 3 19 11 2 2 2 3" xfId="45493"/>
    <cellStyle name="Обычный 3 19 11 2 2 2 3 2" xfId="45494"/>
    <cellStyle name="Обычный 3 19 11 2 2 2 4" xfId="45495"/>
    <cellStyle name="Обычный 3 19 11 2 2 3" xfId="45496"/>
    <cellStyle name="Обычный 3 19 11 2 2 3 2" xfId="45497"/>
    <cellStyle name="Обычный 3 19 11 2 2 3 2 2" xfId="45498"/>
    <cellStyle name="Обычный 3 19 11 2 2 3 3" xfId="45499"/>
    <cellStyle name="Обычный 3 19 11 2 2 4" xfId="45500"/>
    <cellStyle name="Обычный 3 19 11 2 2 4 2" xfId="45501"/>
    <cellStyle name="Обычный 3 19 11 2 2 5" xfId="45502"/>
    <cellStyle name="Обычный 3 19 11 2 3" xfId="45503"/>
    <cellStyle name="Обычный 3 19 11 2 3 2" xfId="45504"/>
    <cellStyle name="Обычный 3 19 11 2 3 2 2" xfId="45505"/>
    <cellStyle name="Обычный 3 19 11 2 3 2 2 2" xfId="45506"/>
    <cellStyle name="Обычный 3 19 11 2 3 2 2 2 2" xfId="45507"/>
    <cellStyle name="Обычный 3 19 11 2 3 2 2 3" xfId="45508"/>
    <cellStyle name="Обычный 3 19 11 2 3 2 3" xfId="45509"/>
    <cellStyle name="Обычный 3 19 11 2 3 2 3 2" xfId="45510"/>
    <cellStyle name="Обычный 3 19 11 2 3 2 4" xfId="45511"/>
    <cellStyle name="Обычный 3 19 11 2 3 3" xfId="45512"/>
    <cellStyle name="Обычный 3 19 11 2 3 3 2" xfId="45513"/>
    <cellStyle name="Обычный 3 19 11 2 3 3 2 2" xfId="45514"/>
    <cellStyle name="Обычный 3 19 11 2 3 3 3" xfId="45515"/>
    <cellStyle name="Обычный 3 19 11 2 3 4" xfId="45516"/>
    <cellStyle name="Обычный 3 19 11 2 3 4 2" xfId="45517"/>
    <cellStyle name="Обычный 3 19 11 2 3 5" xfId="45518"/>
    <cellStyle name="Обычный 3 19 11 2 4" xfId="45519"/>
    <cellStyle name="Обычный 3 19 11 2 4 2" xfId="45520"/>
    <cellStyle name="Обычный 3 19 11 2 4 2 2" xfId="45521"/>
    <cellStyle name="Обычный 3 19 11 2 4 2 2 2" xfId="45522"/>
    <cellStyle name="Обычный 3 19 11 2 4 2 3" xfId="45523"/>
    <cellStyle name="Обычный 3 19 11 2 4 3" xfId="45524"/>
    <cellStyle name="Обычный 3 19 11 2 4 3 2" xfId="45525"/>
    <cellStyle name="Обычный 3 19 11 2 4 4" xfId="45526"/>
    <cellStyle name="Обычный 3 19 11 2 5" xfId="45527"/>
    <cellStyle name="Обычный 3 19 11 2 5 2" xfId="45528"/>
    <cellStyle name="Обычный 3 19 11 2 5 2 2" xfId="45529"/>
    <cellStyle name="Обычный 3 19 11 2 5 3" xfId="45530"/>
    <cellStyle name="Обычный 3 19 11 2 6" xfId="45531"/>
    <cellStyle name="Обычный 3 19 11 2 6 2" xfId="45532"/>
    <cellStyle name="Обычный 3 19 11 2 7" xfId="45533"/>
    <cellStyle name="Обычный 3 19 11 3" xfId="45534"/>
    <cellStyle name="Обычный 3 19 11 3 2" xfId="45535"/>
    <cellStyle name="Обычный 3 19 11 3 2 2" xfId="45536"/>
    <cellStyle name="Обычный 3 19 11 3 2 2 2" xfId="45537"/>
    <cellStyle name="Обычный 3 19 11 3 2 2 2 2" xfId="45538"/>
    <cellStyle name="Обычный 3 19 11 3 2 2 3" xfId="45539"/>
    <cellStyle name="Обычный 3 19 11 3 2 3" xfId="45540"/>
    <cellStyle name="Обычный 3 19 11 3 2 3 2" xfId="45541"/>
    <cellStyle name="Обычный 3 19 11 3 2 4" xfId="45542"/>
    <cellStyle name="Обычный 3 19 11 3 3" xfId="45543"/>
    <cellStyle name="Обычный 3 19 11 3 3 2" xfId="45544"/>
    <cellStyle name="Обычный 3 19 11 3 3 2 2" xfId="45545"/>
    <cellStyle name="Обычный 3 19 11 3 3 3" xfId="45546"/>
    <cellStyle name="Обычный 3 19 11 3 4" xfId="45547"/>
    <cellStyle name="Обычный 3 19 11 3 4 2" xfId="45548"/>
    <cellStyle name="Обычный 3 19 11 3 5" xfId="45549"/>
    <cellStyle name="Обычный 3 19 11 4" xfId="45550"/>
    <cellStyle name="Обычный 3 19 11 4 2" xfId="45551"/>
    <cellStyle name="Обычный 3 19 11 4 2 2" xfId="45552"/>
    <cellStyle name="Обычный 3 19 11 4 2 2 2" xfId="45553"/>
    <cellStyle name="Обычный 3 19 11 4 2 2 2 2" xfId="45554"/>
    <cellStyle name="Обычный 3 19 11 4 2 2 3" xfId="45555"/>
    <cellStyle name="Обычный 3 19 11 4 2 3" xfId="45556"/>
    <cellStyle name="Обычный 3 19 11 4 2 3 2" xfId="45557"/>
    <cellStyle name="Обычный 3 19 11 4 2 4" xfId="45558"/>
    <cellStyle name="Обычный 3 19 11 4 3" xfId="45559"/>
    <cellStyle name="Обычный 3 19 11 4 3 2" xfId="45560"/>
    <cellStyle name="Обычный 3 19 11 4 3 2 2" xfId="45561"/>
    <cellStyle name="Обычный 3 19 11 4 3 3" xfId="45562"/>
    <cellStyle name="Обычный 3 19 11 4 4" xfId="45563"/>
    <cellStyle name="Обычный 3 19 11 4 4 2" xfId="45564"/>
    <cellStyle name="Обычный 3 19 11 4 5" xfId="45565"/>
    <cellStyle name="Обычный 3 19 11 5" xfId="45566"/>
    <cellStyle name="Обычный 3 19 11 5 2" xfId="45567"/>
    <cellStyle name="Обычный 3 19 11 5 2 2" xfId="45568"/>
    <cellStyle name="Обычный 3 19 11 5 2 2 2" xfId="45569"/>
    <cellStyle name="Обычный 3 19 11 5 2 3" xfId="45570"/>
    <cellStyle name="Обычный 3 19 11 5 3" xfId="45571"/>
    <cellStyle name="Обычный 3 19 11 5 3 2" xfId="45572"/>
    <cellStyle name="Обычный 3 19 11 5 4" xfId="45573"/>
    <cellStyle name="Обычный 3 19 11 6" xfId="45574"/>
    <cellStyle name="Обычный 3 19 11 6 2" xfId="45575"/>
    <cellStyle name="Обычный 3 19 11 6 2 2" xfId="45576"/>
    <cellStyle name="Обычный 3 19 11 6 3" xfId="45577"/>
    <cellStyle name="Обычный 3 19 11 7" xfId="45578"/>
    <cellStyle name="Обычный 3 19 11 7 2" xfId="45579"/>
    <cellStyle name="Обычный 3 19 11 8" xfId="45580"/>
    <cellStyle name="Обычный 3 19 12" xfId="45581"/>
    <cellStyle name="Обычный 3 19 12 2" xfId="45582"/>
    <cellStyle name="Обычный 3 19 12 2 2" xfId="45583"/>
    <cellStyle name="Обычный 3 19 12 2 2 2" xfId="45584"/>
    <cellStyle name="Обычный 3 19 12 2 2 2 2" xfId="45585"/>
    <cellStyle name="Обычный 3 19 12 2 2 2 2 2" xfId="45586"/>
    <cellStyle name="Обычный 3 19 12 2 2 2 2 2 2" xfId="45587"/>
    <cellStyle name="Обычный 3 19 12 2 2 2 2 3" xfId="45588"/>
    <cellStyle name="Обычный 3 19 12 2 2 2 3" xfId="45589"/>
    <cellStyle name="Обычный 3 19 12 2 2 2 3 2" xfId="45590"/>
    <cellStyle name="Обычный 3 19 12 2 2 2 4" xfId="45591"/>
    <cellStyle name="Обычный 3 19 12 2 2 3" xfId="45592"/>
    <cellStyle name="Обычный 3 19 12 2 2 3 2" xfId="45593"/>
    <cellStyle name="Обычный 3 19 12 2 2 3 2 2" xfId="45594"/>
    <cellStyle name="Обычный 3 19 12 2 2 3 3" xfId="45595"/>
    <cellStyle name="Обычный 3 19 12 2 2 4" xfId="45596"/>
    <cellStyle name="Обычный 3 19 12 2 2 4 2" xfId="45597"/>
    <cellStyle name="Обычный 3 19 12 2 2 5" xfId="45598"/>
    <cellStyle name="Обычный 3 19 12 2 3" xfId="45599"/>
    <cellStyle name="Обычный 3 19 12 2 3 2" xfId="45600"/>
    <cellStyle name="Обычный 3 19 12 2 3 2 2" xfId="45601"/>
    <cellStyle name="Обычный 3 19 12 2 3 2 2 2" xfId="45602"/>
    <cellStyle name="Обычный 3 19 12 2 3 2 2 2 2" xfId="45603"/>
    <cellStyle name="Обычный 3 19 12 2 3 2 2 3" xfId="45604"/>
    <cellStyle name="Обычный 3 19 12 2 3 2 3" xfId="45605"/>
    <cellStyle name="Обычный 3 19 12 2 3 2 3 2" xfId="45606"/>
    <cellStyle name="Обычный 3 19 12 2 3 2 4" xfId="45607"/>
    <cellStyle name="Обычный 3 19 12 2 3 3" xfId="45608"/>
    <cellStyle name="Обычный 3 19 12 2 3 3 2" xfId="45609"/>
    <cellStyle name="Обычный 3 19 12 2 3 3 2 2" xfId="45610"/>
    <cellStyle name="Обычный 3 19 12 2 3 3 3" xfId="45611"/>
    <cellStyle name="Обычный 3 19 12 2 3 4" xfId="45612"/>
    <cellStyle name="Обычный 3 19 12 2 3 4 2" xfId="45613"/>
    <cellStyle name="Обычный 3 19 12 2 3 5" xfId="45614"/>
    <cellStyle name="Обычный 3 19 12 2 4" xfId="45615"/>
    <cellStyle name="Обычный 3 19 12 2 4 2" xfId="45616"/>
    <cellStyle name="Обычный 3 19 12 2 4 2 2" xfId="45617"/>
    <cellStyle name="Обычный 3 19 12 2 4 2 2 2" xfId="45618"/>
    <cellStyle name="Обычный 3 19 12 2 4 2 3" xfId="45619"/>
    <cellStyle name="Обычный 3 19 12 2 4 3" xfId="45620"/>
    <cellStyle name="Обычный 3 19 12 2 4 3 2" xfId="45621"/>
    <cellStyle name="Обычный 3 19 12 2 4 4" xfId="45622"/>
    <cellStyle name="Обычный 3 19 12 2 5" xfId="45623"/>
    <cellStyle name="Обычный 3 19 12 2 5 2" xfId="45624"/>
    <cellStyle name="Обычный 3 19 12 2 5 2 2" xfId="45625"/>
    <cellStyle name="Обычный 3 19 12 2 5 3" xfId="45626"/>
    <cellStyle name="Обычный 3 19 12 2 6" xfId="45627"/>
    <cellStyle name="Обычный 3 19 12 2 6 2" xfId="45628"/>
    <cellStyle name="Обычный 3 19 12 2 7" xfId="45629"/>
    <cellStyle name="Обычный 3 19 12 3" xfId="45630"/>
    <cellStyle name="Обычный 3 19 12 3 2" xfId="45631"/>
    <cellStyle name="Обычный 3 19 12 3 2 2" xfId="45632"/>
    <cellStyle name="Обычный 3 19 12 3 2 2 2" xfId="45633"/>
    <cellStyle name="Обычный 3 19 12 3 2 2 2 2" xfId="45634"/>
    <cellStyle name="Обычный 3 19 12 3 2 2 3" xfId="45635"/>
    <cellStyle name="Обычный 3 19 12 3 2 3" xfId="45636"/>
    <cellStyle name="Обычный 3 19 12 3 2 3 2" xfId="45637"/>
    <cellStyle name="Обычный 3 19 12 3 2 4" xfId="45638"/>
    <cellStyle name="Обычный 3 19 12 3 3" xfId="45639"/>
    <cellStyle name="Обычный 3 19 12 3 3 2" xfId="45640"/>
    <cellStyle name="Обычный 3 19 12 3 3 2 2" xfId="45641"/>
    <cellStyle name="Обычный 3 19 12 3 3 3" xfId="45642"/>
    <cellStyle name="Обычный 3 19 12 3 4" xfId="45643"/>
    <cellStyle name="Обычный 3 19 12 3 4 2" xfId="45644"/>
    <cellStyle name="Обычный 3 19 12 3 5" xfId="45645"/>
    <cellStyle name="Обычный 3 19 12 4" xfId="45646"/>
    <cellStyle name="Обычный 3 19 12 4 2" xfId="45647"/>
    <cellStyle name="Обычный 3 19 12 4 2 2" xfId="45648"/>
    <cellStyle name="Обычный 3 19 12 4 2 2 2" xfId="45649"/>
    <cellStyle name="Обычный 3 19 12 4 2 2 2 2" xfId="45650"/>
    <cellStyle name="Обычный 3 19 12 4 2 2 3" xfId="45651"/>
    <cellStyle name="Обычный 3 19 12 4 2 3" xfId="45652"/>
    <cellStyle name="Обычный 3 19 12 4 2 3 2" xfId="45653"/>
    <cellStyle name="Обычный 3 19 12 4 2 4" xfId="45654"/>
    <cellStyle name="Обычный 3 19 12 4 3" xfId="45655"/>
    <cellStyle name="Обычный 3 19 12 4 3 2" xfId="45656"/>
    <cellStyle name="Обычный 3 19 12 4 3 2 2" xfId="45657"/>
    <cellStyle name="Обычный 3 19 12 4 3 3" xfId="45658"/>
    <cellStyle name="Обычный 3 19 12 4 4" xfId="45659"/>
    <cellStyle name="Обычный 3 19 12 4 4 2" xfId="45660"/>
    <cellStyle name="Обычный 3 19 12 4 5" xfId="45661"/>
    <cellStyle name="Обычный 3 19 12 5" xfId="45662"/>
    <cellStyle name="Обычный 3 19 12 5 2" xfId="45663"/>
    <cellStyle name="Обычный 3 19 12 5 2 2" xfId="45664"/>
    <cellStyle name="Обычный 3 19 12 5 2 2 2" xfId="45665"/>
    <cellStyle name="Обычный 3 19 12 5 2 3" xfId="45666"/>
    <cellStyle name="Обычный 3 19 12 5 3" xfId="45667"/>
    <cellStyle name="Обычный 3 19 12 5 3 2" xfId="45668"/>
    <cellStyle name="Обычный 3 19 12 5 4" xfId="45669"/>
    <cellStyle name="Обычный 3 19 12 6" xfId="45670"/>
    <cellStyle name="Обычный 3 19 12 6 2" xfId="45671"/>
    <cellStyle name="Обычный 3 19 12 6 2 2" xfId="45672"/>
    <cellStyle name="Обычный 3 19 12 6 3" xfId="45673"/>
    <cellStyle name="Обычный 3 19 12 7" xfId="45674"/>
    <cellStyle name="Обычный 3 19 12 7 2" xfId="45675"/>
    <cellStyle name="Обычный 3 19 12 8" xfId="45676"/>
    <cellStyle name="Обычный 3 19 13" xfId="45677"/>
    <cellStyle name="Обычный 3 19 13 2" xfId="45678"/>
    <cellStyle name="Обычный 3 19 13 2 2" xfId="45679"/>
    <cellStyle name="Обычный 3 19 13 2 2 2" xfId="45680"/>
    <cellStyle name="Обычный 3 19 13 2 2 2 2" xfId="45681"/>
    <cellStyle name="Обычный 3 19 13 2 2 2 2 2" xfId="45682"/>
    <cellStyle name="Обычный 3 19 13 2 2 2 2 2 2" xfId="45683"/>
    <cellStyle name="Обычный 3 19 13 2 2 2 2 3" xfId="45684"/>
    <cellStyle name="Обычный 3 19 13 2 2 2 3" xfId="45685"/>
    <cellStyle name="Обычный 3 19 13 2 2 2 3 2" xfId="45686"/>
    <cellStyle name="Обычный 3 19 13 2 2 2 4" xfId="45687"/>
    <cellStyle name="Обычный 3 19 13 2 2 3" xfId="45688"/>
    <cellStyle name="Обычный 3 19 13 2 2 3 2" xfId="45689"/>
    <cellStyle name="Обычный 3 19 13 2 2 3 2 2" xfId="45690"/>
    <cellStyle name="Обычный 3 19 13 2 2 3 3" xfId="45691"/>
    <cellStyle name="Обычный 3 19 13 2 2 4" xfId="45692"/>
    <cellStyle name="Обычный 3 19 13 2 2 4 2" xfId="45693"/>
    <cellStyle name="Обычный 3 19 13 2 2 5" xfId="45694"/>
    <cellStyle name="Обычный 3 19 13 2 3" xfId="45695"/>
    <cellStyle name="Обычный 3 19 13 2 3 2" xfId="45696"/>
    <cellStyle name="Обычный 3 19 13 2 3 2 2" xfId="45697"/>
    <cellStyle name="Обычный 3 19 13 2 3 2 2 2" xfId="45698"/>
    <cellStyle name="Обычный 3 19 13 2 3 2 2 2 2" xfId="45699"/>
    <cellStyle name="Обычный 3 19 13 2 3 2 2 3" xfId="45700"/>
    <cellStyle name="Обычный 3 19 13 2 3 2 3" xfId="45701"/>
    <cellStyle name="Обычный 3 19 13 2 3 2 3 2" xfId="45702"/>
    <cellStyle name="Обычный 3 19 13 2 3 2 4" xfId="45703"/>
    <cellStyle name="Обычный 3 19 13 2 3 3" xfId="45704"/>
    <cellStyle name="Обычный 3 19 13 2 3 3 2" xfId="45705"/>
    <cellStyle name="Обычный 3 19 13 2 3 3 2 2" xfId="45706"/>
    <cellStyle name="Обычный 3 19 13 2 3 3 3" xfId="45707"/>
    <cellStyle name="Обычный 3 19 13 2 3 4" xfId="45708"/>
    <cellStyle name="Обычный 3 19 13 2 3 4 2" xfId="45709"/>
    <cellStyle name="Обычный 3 19 13 2 3 5" xfId="45710"/>
    <cellStyle name="Обычный 3 19 13 2 4" xfId="45711"/>
    <cellStyle name="Обычный 3 19 13 2 4 2" xfId="45712"/>
    <cellStyle name="Обычный 3 19 13 2 4 2 2" xfId="45713"/>
    <cellStyle name="Обычный 3 19 13 2 4 2 2 2" xfId="45714"/>
    <cellStyle name="Обычный 3 19 13 2 4 2 3" xfId="45715"/>
    <cellStyle name="Обычный 3 19 13 2 4 3" xfId="45716"/>
    <cellStyle name="Обычный 3 19 13 2 4 3 2" xfId="45717"/>
    <cellStyle name="Обычный 3 19 13 2 4 4" xfId="45718"/>
    <cellStyle name="Обычный 3 19 13 2 5" xfId="45719"/>
    <cellStyle name="Обычный 3 19 13 2 5 2" xfId="45720"/>
    <cellStyle name="Обычный 3 19 13 2 5 2 2" xfId="45721"/>
    <cellStyle name="Обычный 3 19 13 2 5 3" xfId="45722"/>
    <cellStyle name="Обычный 3 19 13 2 6" xfId="45723"/>
    <cellStyle name="Обычный 3 19 13 2 6 2" xfId="45724"/>
    <cellStyle name="Обычный 3 19 13 2 7" xfId="45725"/>
    <cellStyle name="Обычный 3 19 13 3" xfId="45726"/>
    <cellStyle name="Обычный 3 19 13 3 2" xfId="45727"/>
    <cellStyle name="Обычный 3 19 13 3 2 2" xfId="45728"/>
    <cellStyle name="Обычный 3 19 13 3 2 2 2" xfId="45729"/>
    <cellStyle name="Обычный 3 19 13 3 2 2 2 2" xfId="45730"/>
    <cellStyle name="Обычный 3 19 13 3 2 2 3" xfId="45731"/>
    <cellStyle name="Обычный 3 19 13 3 2 3" xfId="45732"/>
    <cellStyle name="Обычный 3 19 13 3 2 3 2" xfId="45733"/>
    <cellStyle name="Обычный 3 19 13 3 2 4" xfId="45734"/>
    <cellStyle name="Обычный 3 19 13 3 3" xfId="45735"/>
    <cellStyle name="Обычный 3 19 13 3 3 2" xfId="45736"/>
    <cellStyle name="Обычный 3 19 13 3 3 2 2" xfId="45737"/>
    <cellStyle name="Обычный 3 19 13 3 3 3" xfId="45738"/>
    <cellStyle name="Обычный 3 19 13 3 4" xfId="45739"/>
    <cellStyle name="Обычный 3 19 13 3 4 2" xfId="45740"/>
    <cellStyle name="Обычный 3 19 13 3 5" xfId="45741"/>
    <cellStyle name="Обычный 3 19 13 4" xfId="45742"/>
    <cellStyle name="Обычный 3 19 13 4 2" xfId="45743"/>
    <cellStyle name="Обычный 3 19 13 4 2 2" xfId="45744"/>
    <cellStyle name="Обычный 3 19 13 4 2 2 2" xfId="45745"/>
    <cellStyle name="Обычный 3 19 13 4 2 2 2 2" xfId="45746"/>
    <cellStyle name="Обычный 3 19 13 4 2 2 3" xfId="45747"/>
    <cellStyle name="Обычный 3 19 13 4 2 3" xfId="45748"/>
    <cellStyle name="Обычный 3 19 13 4 2 3 2" xfId="45749"/>
    <cellStyle name="Обычный 3 19 13 4 2 4" xfId="45750"/>
    <cellStyle name="Обычный 3 19 13 4 3" xfId="45751"/>
    <cellStyle name="Обычный 3 19 13 4 3 2" xfId="45752"/>
    <cellStyle name="Обычный 3 19 13 4 3 2 2" xfId="45753"/>
    <cellStyle name="Обычный 3 19 13 4 3 3" xfId="45754"/>
    <cellStyle name="Обычный 3 19 13 4 4" xfId="45755"/>
    <cellStyle name="Обычный 3 19 13 4 4 2" xfId="45756"/>
    <cellStyle name="Обычный 3 19 13 4 5" xfId="45757"/>
    <cellStyle name="Обычный 3 19 13 5" xfId="45758"/>
    <cellStyle name="Обычный 3 19 13 5 2" xfId="45759"/>
    <cellStyle name="Обычный 3 19 13 5 2 2" xfId="45760"/>
    <cellStyle name="Обычный 3 19 13 5 2 2 2" xfId="45761"/>
    <cellStyle name="Обычный 3 19 13 5 2 3" xfId="45762"/>
    <cellStyle name="Обычный 3 19 13 5 3" xfId="45763"/>
    <cellStyle name="Обычный 3 19 13 5 3 2" xfId="45764"/>
    <cellStyle name="Обычный 3 19 13 5 4" xfId="45765"/>
    <cellStyle name="Обычный 3 19 13 6" xfId="45766"/>
    <cellStyle name="Обычный 3 19 13 6 2" xfId="45767"/>
    <cellStyle name="Обычный 3 19 13 6 2 2" xfId="45768"/>
    <cellStyle name="Обычный 3 19 13 6 3" xfId="45769"/>
    <cellStyle name="Обычный 3 19 13 7" xfId="45770"/>
    <cellStyle name="Обычный 3 19 13 7 2" xfId="45771"/>
    <cellStyle name="Обычный 3 19 13 8" xfId="45772"/>
    <cellStyle name="Обычный 3 19 14" xfId="45773"/>
    <cellStyle name="Обычный 3 19 14 2" xfId="45774"/>
    <cellStyle name="Обычный 3 19 14 2 2" xfId="45775"/>
    <cellStyle name="Обычный 3 19 14 2 2 2" xfId="45776"/>
    <cellStyle name="Обычный 3 19 14 2 2 2 2" xfId="45777"/>
    <cellStyle name="Обычный 3 19 14 2 2 2 2 2" xfId="45778"/>
    <cellStyle name="Обычный 3 19 14 2 2 2 2 2 2" xfId="45779"/>
    <cellStyle name="Обычный 3 19 14 2 2 2 2 3" xfId="45780"/>
    <cellStyle name="Обычный 3 19 14 2 2 2 3" xfId="45781"/>
    <cellStyle name="Обычный 3 19 14 2 2 2 3 2" xfId="45782"/>
    <cellStyle name="Обычный 3 19 14 2 2 2 4" xfId="45783"/>
    <cellStyle name="Обычный 3 19 14 2 2 3" xfId="45784"/>
    <cellStyle name="Обычный 3 19 14 2 2 3 2" xfId="45785"/>
    <cellStyle name="Обычный 3 19 14 2 2 3 2 2" xfId="45786"/>
    <cellStyle name="Обычный 3 19 14 2 2 3 3" xfId="45787"/>
    <cellStyle name="Обычный 3 19 14 2 2 4" xfId="45788"/>
    <cellStyle name="Обычный 3 19 14 2 2 4 2" xfId="45789"/>
    <cellStyle name="Обычный 3 19 14 2 2 5" xfId="45790"/>
    <cellStyle name="Обычный 3 19 14 2 3" xfId="45791"/>
    <cellStyle name="Обычный 3 19 14 2 3 2" xfId="45792"/>
    <cellStyle name="Обычный 3 19 14 2 3 2 2" xfId="45793"/>
    <cellStyle name="Обычный 3 19 14 2 3 2 2 2" xfId="45794"/>
    <cellStyle name="Обычный 3 19 14 2 3 2 2 2 2" xfId="45795"/>
    <cellStyle name="Обычный 3 19 14 2 3 2 2 3" xfId="45796"/>
    <cellStyle name="Обычный 3 19 14 2 3 2 3" xfId="45797"/>
    <cellStyle name="Обычный 3 19 14 2 3 2 3 2" xfId="45798"/>
    <cellStyle name="Обычный 3 19 14 2 3 2 4" xfId="45799"/>
    <cellStyle name="Обычный 3 19 14 2 3 3" xfId="45800"/>
    <cellStyle name="Обычный 3 19 14 2 3 3 2" xfId="45801"/>
    <cellStyle name="Обычный 3 19 14 2 3 3 2 2" xfId="45802"/>
    <cellStyle name="Обычный 3 19 14 2 3 3 3" xfId="45803"/>
    <cellStyle name="Обычный 3 19 14 2 3 4" xfId="45804"/>
    <cellStyle name="Обычный 3 19 14 2 3 4 2" xfId="45805"/>
    <cellStyle name="Обычный 3 19 14 2 3 5" xfId="45806"/>
    <cellStyle name="Обычный 3 19 14 2 4" xfId="45807"/>
    <cellStyle name="Обычный 3 19 14 2 4 2" xfId="45808"/>
    <cellStyle name="Обычный 3 19 14 2 4 2 2" xfId="45809"/>
    <cellStyle name="Обычный 3 19 14 2 4 2 2 2" xfId="45810"/>
    <cellStyle name="Обычный 3 19 14 2 4 2 3" xfId="45811"/>
    <cellStyle name="Обычный 3 19 14 2 4 3" xfId="45812"/>
    <cellStyle name="Обычный 3 19 14 2 4 3 2" xfId="45813"/>
    <cellStyle name="Обычный 3 19 14 2 4 4" xfId="45814"/>
    <cellStyle name="Обычный 3 19 14 2 5" xfId="45815"/>
    <cellStyle name="Обычный 3 19 14 2 5 2" xfId="45816"/>
    <cellStyle name="Обычный 3 19 14 2 5 2 2" xfId="45817"/>
    <cellStyle name="Обычный 3 19 14 2 5 3" xfId="45818"/>
    <cellStyle name="Обычный 3 19 14 2 6" xfId="45819"/>
    <cellStyle name="Обычный 3 19 14 2 6 2" xfId="45820"/>
    <cellStyle name="Обычный 3 19 14 2 7" xfId="45821"/>
    <cellStyle name="Обычный 3 19 14 3" xfId="45822"/>
    <cellStyle name="Обычный 3 19 14 3 2" xfId="45823"/>
    <cellStyle name="Обычный 3 19 14 3 2 2" xfId="45824"/>
    <cellStyle name="Обычный 3 19 14 3 2 2 2" xfId="45825"/>
    <cellStyle name="Обычный 3 19 14 3 2 2 2 2" xfId="45826"/>
    <cellStyle name="Обычный 3 19 14 3 2 2 3" xfId="45827"/>
    <cellStyle name="Обычный 3 19 14 3 2 3" xfId="45828"/>
    <cellStyle name="Обычный 3 19 14 3 2 3 2" xfId="45829"/>
    <cellStyle name="Обычный 3 19 14 3 2 4" xfId="45830"/>
    <cellStyle name="Обычный 3 19 14 3 3" xfId="45831"/>
    <cellStyle name="Обычный 3 19 14 3 3 2" xfId="45832"/>
    <cellStyle name="Обычный 3 19 14 3 3 2 2" xfId="45833"/>
    <cellStyle name="Обычный 3 19 14 3 3 3" xfId="45834"/>
    <cellStyle name="Обычный 3 19 14 3 4" xfId="45835"/>
    <cellStyle name="Обычный 3 19 14 3 4 2" xfId="45836"/>
    <cellStyle name="Обычный 3 19 14 3 5" xfId="45837"/>
    <cellStyle name="Обычный 3 19 14 4" xfId="45838"/>
    <cellStyle name="Обычный 3 19 14 4 2" xfId="45839"/>
    <cellStyle name="Обычный 3 19 14 4 2 2" xfId="45840"/>
    <cellStyle name="Обычный 3 19 14 4 2 2 2" xfId="45841"/>
    <cellStyle name="Обычный 3 19 14 4 2 2 2 2" xfId="45842"/>
    <cellStyle name="Обычный 3 19 14 4 2 2 3" xfId="45843"/>
    <cellStyle name="Обычный 3 19 14 4 2 3" xfId="45844"/>
    <cellStyle name="Обычный 3 19 14 4 2 3 2" xfId="45845"/>
    <cellStyle name="Обычный 3 19 14 4 2 4" xfId="45846"/>
    <cellStyle name="Обычный 3 19 14 4 3" xfId="45847"/>
    <cellStyle name="Обычный 3 19 14 4 3 2" xfId="45848"/>
    <cellStyle name="Обычный 3 19 14 4 3 2 2" xfId="45849"/>
    <cellStyle name="Обычный 3 19 14 4 3 3" xfId="45850"/>
    <cellStyle name="Обычный 3 19 14 4 4" xfId="45851"/>
    <cellStyle name="Обычный 3 19 14 4 4 2" xfId="45852"/>
    <cellStyle name="Обычный 3 19 14 4 5" xfId="45853"/>
    <cellStyle name="Обычный 3 19 14 5" xfId="45854"/>
    <cellStyle name="Обычный 3 19 14 5 2" xfId="45855"/>
    <cellStyle name="Обычный 3 19 14 5 2 2" xfId="45856"/>
    <cellStyle name="Обычный 3 19 14 5 2 2 2" xfId="45857"/>
    <cellStyle name="Обычный 3 19 14 5 2 3" xfId="45858"/>
    <cellStyle name="Обычный 3 19 14 5 3" xfId="45859"/>
    <cellStyle name="Обычный 3 19 14 5 3 2" xfId="45860"/>
    <cellStyle name="Обычный 3 19 14 5 4" xfId="45861"/>
    <cellStyle name="Обычный 3 19 14 6" xfId="45862"/>
    <cellStyle name="Обычный 3 19 14 6 2" xfId="45863"/>
    <cellStyle name="Обычный 3 19 14 6 2 2" xfId="45864"/>
    <cellStyle name="Обычный 3 19 14 6 3" xfId="45865"/>
    <cellStyle name="Обычный 3 19 14 7" xfId="45866"/>
    <cellStyle name="Обычный 3 19 14 7 2" xfId="45867"/>
    <cellStyle name="Обычный 3 19 14 8" xfId="45868"/>
    <cellStyle name="Обычный 3 19 15" xfId="45869"/>
    <cellStyle name="Обычный 3 19 15 2" xfId="45870"/>
    <cellStyle name="Обычный 3 19 15 2 2" xfId="45871"/>
    <cellStyle name="Обычный 3 19 15 2 2 2" xfId="45872"/>
    <cellStyle name="Обычный 3 19 15 2 2 2 2" xfId="45873"/>
    <cellStyle name="Обычный 3 19 15 2 2 2 2 2" xfId="45874"/>
    <cellStyle name="Обычный 3 19 15 2 2 2 2 2 2" xfId="45875"/>
    <cellStyle name="Обычный 3 19 15 2 2 2 2 3" xfId="45876"/>
    <cellStyle name="Обычный 3 19 15 2 2 2 3" xfId="45877"/>
    <cellStyle name="Обычный 3 19 15 2 2 2 3 2" xfId="45878"/>
    <cellStyle name="Обычный 3 19 15 2 2 2 4" xfId="45879"/>
    <cellStyle name="Обычный 3 19 15 2 2 3" xfId="45880"/>
    <cellStyle name="Обычный 3 19 15 2 2 3 2" xfId="45881"/>
    <cellStyle name="Обычный 3 19 15 2 2 3 2 2" xfId="45882"/>
    <cellStyle name="Обычный 3 19 15 2 2 3 3" xfId="45883"/>
    <cellStyle name="Обычный 3 19 15 2 2 4" xfId="45884"/>
    <cellStyle name="Обычный 3 19 15 2 2 4 2" xfId="45885"/>
    <cellStyle name="Обычный 3 19 15 2 2 5" xfId="45886"/>
    <cellStyle name="Обычный 3 19 15 2 3" xfId="45887"/>
    <cellStyle name="Обычный 3 19 15 2 3 2" xfId="45888"/>
    <cellStyle name="Обычный 3 19 15 2 3 2 2" xfId="45889"/>
    <cellStyle name="Обычный 3 19 15 2 3 2 2 2" xfId="45890"/>
    <cellStyle name="Обычный 3 19 15 2 3 2 2 2 2" xfId="45891"/>
    <cellStyle name="Обычный 3 19 15 2 3 2 2 3" xfId="45892"/>
    <cellStyle name="Обычный 3 19 15 2 3 2 3" xfId="45893"/>
    <cellStyle name="Обычный 3 19 15 2 3 2 3 2" xfId="45894"/>
    <cellStyle name="Обычный 3 19 15 2 3 2 4" xfId="45895"/>
    <cellStyle name="Обычный 3 19 15 2 3 3" xfId="45896"/>
    <cellStyle name="Обычный 3 19 15 2 3 3 2" xfId="45897"/>
    <cellStyle name="Обычный 3 19 15 2 3 3 2 2" xfId="45898"/>
    <cellStyle name="Обычный 3 19 15 2 3 3 3" xfId="45899"/>
    <cellStyle name="Обычный 3 19 15 2 3 4" xfId="45900"/>
    <cellStyle name="Обычный 3 19 15 2 3 4 2" xfId="45901"/>
    <cellStyle name="Обычный 3 19 15 2 3 5" xfId="45902"/>
    <cellStyle name="Обычный 3 19 15 2 4" xfId="45903"/>
    <cellStyle name="Обычный 3 19 15 2 4 2" xfId="45904"/>
    <cellStyle name="Обычный 3 19 15 2 4 2 2" xfId="45905"/>
    <cellStyle name="Обычный 3 19 15 2 4 2 2 2" xfId="45906"/>
    <cellStyle name="Обычный 3 19 15 2 4 2 3" xfId="45907"/>
    <cellStyle name="Обычный 3 19 15 2 4 3" xfId="45908"/>
    <cellStyle name="Обычный 3 19 15 2 4 3 2" xfId="45909"/>
    <cellStyle name="Обычный 3 19 15 2 4 4" xfId="45910"/>
    <cellStyle name="Обычный 3 19 15 2 5" xfId="45911"/>
    <cellStyle name="Обычный 3 19 15 2 5 2" xfId="45912"/>
    <cellStyle name="Обычный 3 19 15 2 5 2 2" xfId="45913"/>
    <cellStyle name="Обычный 3 19 15 2 5 3" xfId="45914"/>
    <cellStyle name="Обычный 3 19 15 2 6" xfId="45915"/>
    <cellStyle name="Обычный 3 19 15 2 6 2" xfId="45916"/>
    <cellStyle name="Обычный 3 19 15 2 7" xfId="45917"/>
    <cellStyle name="Обычный 3 19 15 3" xfId="45918"/>
    <cellStyle name="Обычный 3 19 15 3 2" xfId="45919"/>
    <cellStyle name="Обычный 3 19 15 3 2 2" xfId="45920"/>
    <cellStyle name="Обычный 3 19 15 3 2 2 2" xfId="45921"/>
    <cellStyle name="Обычный 3 19 15 3 2 2 2 2" xfId="45922"/>
    <cellStyle name="Обычный 3 19 15 3 2 2 3" xfId="45923"/>
    <cellStyle name="Обычный 3 19 15 3 2 3" xfId="45924"/>
    <cellStyle name="Обычный 3 19 15 3 2 3 2" xfId="45925"/>
    <cellStyle name="Обычный 3 19 15 3 2 4" xfId="45926"/>
    <cellStyle name="Обычный 3 19 15 3 3" xfId="45927"/>
    <cellStyle name="Обычный 3 19 15 3 3 2" xfId="45928"/>
    <cellStyle name="Обычный 3 19 15 3 3 2 2" xfId="45929"/>
    <cellStyle name="Обычный 3 19 15 3 3 3" xfId="45930"/>
    <cellStyle name="Обычный 3 19 15 3 4" xfId="45931"/>
    <cellStyle name="Обычный 3 19 15 3 4 2" xfId="45932"/>
    <cellStyle name="Обычный 3 19 15 3 5" xfId="45933"/>
    <cellStyle name="Обычный 3 19 15 4" xfId="45934"/>
    <cellStyle name="Обычный 3 19 15 4 2" xfId="45935"/>
    <cellStyle name="Обычный 3 19 15 4 2 2" xfId="45936"/>
    <cellStyle name="Обычный 3 19 15 4 2 2 2" xfId="45937"/>
    <cellStyle name="Обычный 3 19 15 4 2 2 2 2" xfId="45938"/>
    <cellStyle name="Обычный 3 19 15 4 2 2 3" xfId="45939"/>
    <cellStyle name="Обычный 3 19 15 4 2 3" xfId="45940"/>
    <cellStyle name="Обычный 3 19 15 4 2 3 2" xfId="45941"/>
    <cellStyle name="Обычный 3 19 15 4 2 4" xfId="45942"/>
    <cellStyle name="Обычный 3 19 15 4 3" xfId="45943"/>
    <cellStyle name="Обычный 3 19 15 4 3 2" xfId="45944"/>
    <cellStyle name="Обычный 3 19 15 4 3 2 2" xfId="45945"/>
    <cellStyle name="Обычный 3 19 15 4 3 3" xfId="45946"/>
    <cellStyle name="Обычный 3 19 15 4 4" xfId="45947"/>
    <cellStyle name="Обычный 3 19 15 4 4 2" xfId="45948"/>
    <cellStyle name="Обычный 3 19 15 4 5" xfId="45949"/>
    <cellStyle name="Обычный 3 19 15 5" xfId="45950"/>
    <cellStyle name="Обычный 3 19 15 5 2" xfId="45951"/>
    <cellStyle name="Обычный 3 19 15 5 2 2" xfId="45952"/>
    <cellStyle name="Обычный 3 19 15 5 2 2 2" xfId="45953"/>
    <cellStyle name="Обычный 3 19 15 5 2 3" xfId="45954"/>
    <cellStyle name="Обычный 3 19 15 5 3" xfId="45955"/>
    <cellStyle name="Обычный 3 19 15 5 3 2" xfId="45956"/>
    <cellStyle name="Обычный 3 19 15 5 4" xfId="45957"/>
    <cellStyle name="Обычный 3 19 15 6" xfId="45958"/>
    <cellStyle name="Обычный 3 19 15 6 2" xfId="45959"/>
    <cellStyle name="Обычный 3 19 15 6 2 2" xfId="45960"/>
    <cellStyle name="Обычный 3 19 15 6 3" xfId="45961"/>
    <cellStyle name="Обычный 3 19 15 7" xfId="45962"/>
    <cellStyle name="Обычный 3 19 15 7 2" xfId="45963"/>
    <cellStyle name="Обычный 3 19 15 8" xfId="45964"/>
    <cellStyle name="Обычный 3 19 16" xfId="45965"/>
    <cellStyle name="Обычный 3 19 16 2" xfId="45966"/>
    <cellStyle name="Обычный 3 19 16 2 2" xfId="45967"/>
    <cellStyle name="Обычный 3 19 16 2 2 2" xfId="45968"/>
    <cellStyle name="Обычный 3 19 16 2 2 2 2" xfId="45969"/>
    <cellStyle name="Обычный 3 19 16 2 2 2 2 2" xfId="45970"/>
    <cellStyle name="Обычный 3 19 16 2 2 2 2 2 2" xfId="45971"/>
    <cellStyle name="Обычный 3 19 16 2 2 2 2 3" xfId="45972"/>
    <cellStyle name="Обычный 3 19 16 2 2 2 3" xfId="45973"/>
    <cellStyle name="Обычный 3 19 16 2 2 2 3 2" xfId="45974"/>
    <cellStyle name="Обычный 3 19 16 2 2 2 4" xfId="45975"/>
    <cellStyle name="Обычный 3 19 16 2 2 3" xfId="45976"/>
    <cellStyle name="Обычный 3 19 16 2 2 3 2" xfId="45977"/>
    <cellStyle name="Обычный 3 19 16 2 2 3 2 2" xfId="45978"/>
    <cellStyle name="Обычный 3 19 16 2 2 3 3" xfId="45979"/>
    <cellStyle name="Обычный 3 19 16 2 2 4" xfId="45980"/>
    <cellStyle name="Обычный 3 19 16 2 2 4 2" xfId="45981"/>
    <cellStyle name="Обычный 3 19 16 2 2 5" xfId="45982"/>
    <cellStyle name="Обычный 3 19 16 2 3" xfId="45983"/>
    <cellStyle name="Обычный 3 19 16 2 3 2" xfId="45984"/>
    <cellStyle name="Обычный 3 19 16 2 3 2 2" xfId="45985"/>
    <cellStyle name="Обычный 3 19 16 2 3 2 2 2" xfId="45986"/>
    <cellStyle name="Обычный 3 19 16 2 3 2 2 2 2" xfId="45987"/>
    <cellStyle name="Обычный 3 19 16 2 3 2 2 3" xfId="45988"/>
    <cellStyle name="Обычный 3 19 16 2 3 2 3" xfId="45989"/>
    <cellStyle name="Обычный 3 19 16 2 3 2 3 2" xfId="45990"/>
    <cellStyle name="Обычный 3 19 16 2 3 2 4" xfId="45991"/>
    <cellStyle name="Обычный 3 19 16 2 3 3" xfId="45992"/>
    <cellStyle name="Обычный 3 19 16 2 3 3 2" xfId="45993"/>
    <cellStyle name="Обычный 3 19 16 2 3 3 2 2" xfId="45994"/>
    <cellStyle name="Обычный 3 19 16 2 3 3 3" xfId="45995"/>
    <cellStyle name="Обычный 3 19 16 2 3 4" xfId="45996"/>
    <cellStyle name="Обычный 3 19 16 2 3 4 2" xfId="45997"/>
    <cellStyle name="Обычный 3 19 16 2 3 5" xfId="45998"/>
    <cellStyle name="Обычный 3 19 16 2 4" xfId="45999"/>
    <cellStyle name="Обычный 3 19 16 2 4 2" xfId="46000"/>
    <cellStyle name="Обычный 3 19 16 2 4 2 2" xfId="46001"/>
    <cellStyle name="Обычный 3 19 16 2 4 2 2 2" xfId="46002"/>
    <cellStyle name="Обычный 3 19 16 2 4 2 3" xfId="46003"/>
    <cellStyle name="Обычный 3 19 16 2 4 3" xfId="46004"/>
    <cellStyle name="Обычный 3 19 16 2 4 3 2" xfId="46005"/>
    <cellStyle name="Обычный 3 19 16 2 4 4" xfId="46006"/>
    <cellStyle name="Обычный 3 19 16 2 5" xfId="46007"/>
    <cellStyle name="Обычный 3 19 16 2 5 2" xfId="46008"/>
    <cellStyle name="Обычный 3 19 16 2 5 2 2" xfId="46009"/>
    <cellStyle name="Обычный 3 19 16 2 5 3" xfId="46010"/>
    <cellStyle name="Обычный 3 19 16 2 6" xfId="46011"/>
    <cellStyle name="Обычный 3 19 16 2 6 2" xfId="46012"/>
    <cellStyle name="Обычный 3 19 16 2 7" xfId="46013"/>
    <cellStyle name="Обычный 3 19 16 3" xfId="46014"/>
    <cellStyle name="Обычный 3 19 16 3 2" xfId="46015"/>
    <cellStyle name="Обычный 3 19 16 3 2 2" xfId="46016"/>
    <cellStyle name="Обычный 3 19 16 3 2 2 2" xfId="46017"/>
    <cellStyle name="Обычный 3 19 16 3 2 2 2 2" xfId="46018"/>
    <cellStyle name="Обычный 3 19 16 3 2 2 3" xfId="46019"/>
    <cellStyle name="Обычный 3 19 16 3 2 3" xfId="46020"/>
    <cellStyle name="Обычный 3 19 16 3 2 3 2" xfId="46021"/>
    <cellStyle name="Обычный 3 19 16 3 2 4" xfId="46022"/>
    <cellStyle name="Обычный 3 19 16 3 3" xfId="46023"/>
    <cellStyle name="Обычный 3 19 16 3 3 2" xfId="46024"/>
    <cellStyle name="Обычный 3 19 16 3 3 2 2" xfId="46025"/>
    <cellStyle name="Обычный 3 19 16 3 3 3" xfId="46026"/>
    <cellStyle name="Обычный 3 19 16 3 4" xfId="46027"/>
    <cellStyle name="Обычный 3 19 16 3 4 2" xfId="46028"/>
    <cellStyle name="Обычный 3 19 16 3 5" xfId="46029"/>
    <cellStyle name="Обычный 3 19 16 4" xfId="46030"/>
    <cellStyle name="Обычный 3 19 16 4 2" xfId="46031"/>
    <cellStyle name="Обычный 3 19 16 4 2 2" xfId="46032"/>
    <cellStyle name="Обычный 3 19 16 4 2 2 2" xfId="46033"/>
    <cellStyle name="Обычный 3 19 16 4 2 2 2 2" xfId="46034"/>
    <cellStyle name="Обычный 3 19 16 4 2 2 3" xfId="46035"/>
    <cellStyle name="Обычный 3 19 16 4 2 3" xfId="46036"/>
    <cellStyle name="Обычный 3 19 16 4 2 3 2" xfId="46037"/>
    <cellStyle name="Обычный 3 19 16 4 2 4" xfId="46038"/>
    <cellStyle name="Обычный 3 19 16 4 3" xfId="46039"/>
    <cellStyle name="Обычный 3 19 16 4 3 2" xfId="46040"/>
    <cellStyle name="Обычный 3 19 16 4 3 2 2" xfId="46041"/>
    <cellStyle name="Обычный 3 19 16 4 3 3" xfId="46042"/>
    <cellStyle name="Обычный 3 19 16 4 4" xfId="46043"/>
    <cellStyle name="Обычный 3 19 16 4 4 2" xfId="46044"/>
    <cellStyle name="Обычный 3 19 16 4 5" xfId="46045"/>
    <cellStyle name="Обычный 3 19 16 5" xfId="46046"/>
    <cellStyle name="Обычный 3 19 16 5 2" xfId="46047"/>
    <cellStyle name="Обычный 3 19 16 5 2 2" xfId="46048"/>
    <cellStyle name="Обычный 3 19 16 5 2 2 2" xfId="46049"/>
    <cellStyle name="Обычный 3 19 16 5 2 3" xfId="46050"/>
    <cellStyle name="Обычный 3 19 16 5 3" xfId="46051"/>
    <cellStyle name="Обычный 3 19 16 5 3 2" xfId="46052"/>
    <cellStyle name="Обычный 3 19 16 5 4" xfId="46053"/>
    <cellStyle name="Обычный 3 19 16 6" xfId="46054"/>
    <cellStyle name="Обычный 3 19 16 6 2" xfId="46055"/>
    <cellStyle name="Обычный 3 19 16 6 2 2" xfId="46056"/>
    <cellStyle name="Обычный 3 19 16 6 3" xfId="46057"/>
    <cellStyle name="Обычный 3 19 16 7" xfId="46058"/>
    <cellStyle name="Обычный 3 19 16 7 2" xfId="46059"/>
    <cellStyle name="Обычный 3 19 16 8" xfId="46060"/>
    <cellStyle name="Обычный 3 19 17" xfId="46061"/>
    <cellStyle name="Обычный 3 19 17 2" xfId="46062"/>
    <cellStyle name="Обычный 3 19 17 2 2" xfId="46063"/>
    <cellStyle name="Обычный 3 19 17 2 2 2" xfId="46064"/>
    <cellStyle name="Обычный 3 19 17 2 2 2 2" xfId="46065"/>
    <cellStyle name="Обычный 3 19 17 2 2 2 2 2" xfId="46066"/>
    <cellStyle name="Обычный 3 19 17 2 2 2 2 2 2" xfId="46067"/>
    <cellStyle name="Обычный 3 19 17 2 2 2 2 3" xfId="46068"/>
    <cellStyle name="Обычный 3 19 17 2 2 2 3" xfId="46069"/>
    <cellStyle name="Обычный 3 19 17 2 2 2 3 2" xfId="46070"/>
    <cellStyle name="Обычный 3 19 17 2 2 2 4" xfId="46071"/>
    <cellStyle name="Обычный 3 19 17 2 2 3" xfId="46072"/>
    <cellStyle name="Обычный 3 19 17 2 2 3 2" xfId="46073"/>
    <cellStyle name="Обычный 3 19 17 2 2 3 2 2" xfId="46074"/>
    <cellStyle name="Обычный 3 19 17 2 2 3 3" xfId="46075"/>
    <cellStyle name="Обычный 3 19 17 2 2 4" xfId="46076"/>
    <cellStyle name="Обычный 3 19 17 2 2 4 2" xfId="46077"/>
    <cellStyle name="Обычный 3 19 17 2 2 5" xfId="46078"/>
    <cellStyle name="Обычный 3 19 17 2 3" xfId="46079"/>
    <cellStyle name="Обычный 3 19 17 2 3 2" xfId="46080"/>
    <cellStyle name="Обычный 3 19 17 2 3 2 2" xfId="46081"/>
    <cellStyle name="Обычный 3 19 17 2 3 2 2 2" xfId="46082"/>
    <cellStyle name="Обычный 3 19 17 2 3 2 2 2 2" xfId="46083"/>
    <cellStyle name="Обычный 3 19 17 2 3 2 2 3" xfId="46084"/>
    <cellStyle name="Обычный 3 19 17 2 3 2 3" xfId="46085"/>
    <cellStyle name="Обычный 3 19 17 2 3 2 3 2" xfId="46086"/>
    <cellStyle name="Обычный 3 19 17 2 3 2 4" xfId="46087"/>
    <cellStyle name="Обычный 3 19 17 2 3 3" xfId="46088"/>
    <cellStyle name="Обычный 3 19 17 2 3 3 2" xfId="46089"/>
    <cellStyle name="Обычный 3 19 17 2 3 3 2 2" xfId="46090"/>
    <cellStyle name="Обычный 3 19 17 2 3 3 3" xfId="46091"/>
    <cellStyle name="Обычный 3 19 17 2 3 4" xfId="46092"/>
    <cellStyle name="Обычный 3 19 17 2 3 4 2" xfId="46093"/>
    <cellStyle name="Обычный 3 19 17 2 3 5" xfId="46094"/>
    <cellStyle name="Обычный 3 19 17 2 4" xfId="46095"/>
    <cellStyle name="Обычный 3 19 17 2 4 2" xfId="46096"/>
    <cellStyle name="Обычный 3 19 17 2 4 2 2" xfId="46097"/>
    <cellStyle name="Обычный 3 19 17 2 4 2 2 2" xfId="46098"/>
    <cellStyle name="Обычный 3 19 17 2 4 2 3" xfId="46099"/>
    <cellStyle name="Обычный 3 19 17 2 4 3" xfId="46100"/>
    <cellStyle name="Обычный 3 19 17 2 4 3 2" xfId="46101"/>
    <cellStyle name="Обычный 3 19 17 2 4 4" xfId="46102"/>
    <cellStyle name="Обычный 3 19 17 2 5" xfId="46103"/>
    <cellStyle name="Обычный 3 19 17 2 5 2" xfId="46104"/>
    <cellStyle name="Обычный 3 19 17 2 5 2 2" xfId="46105"/>
    <cellStyle name="Обычный 3 19 17 2 5 3" xfId="46106"/>
    <cellStyle name="Обычный 3 19 17 2 6" xfId="46107"/>
    <cellStyle name="Обычный 3 19 17 2 6 2" xfId="46108"/>
    <cellStyle name="Обычный 3 19 17 2 7" xfId="46109"/>
    <cellStyle name="Обычный 3 19 17 3" xfId="46110"/>
    <cellStyle name="Обычный 3 19 17 3 2" xfId="46111"/>
    <cellStyle name="Обычный 3 19 17 3 2 2" xfId="46112"/>
    <cellStyle name="Обычный 3 19 17 3 2 2 2" xfId="46113"/>
    <cellStyle name="Обычный 3 19 17 3 2 2 2 2" xfId="46114"/>
    <cellStyle name="Обычный 3 19 17 3 2 2 3" xfId="46115"/>
    <cellStyle name="Обычный 3 19 17 3 2 3" xfId="46116"/>
    <cellStyle name="Обычный 3 19 17 3 2 3 2" xfId="46117"/>
    <cellStyle name="Обычный 3 19 17 3 2 4" xfId="46118"/>
    <cellStyle name="Обычный 3 19 17 3 3" xfId="46119"/>
    <cellStyle name="Обычный 3 19 17 3 3 2" xfId="46120"/>
    <cellStyle name="Обычный 3 19 17 3 3 2 2" xfId="46121"/>
    <cellStyle name="Обычный 3 19 17 3 3 3" xfId="46122"/>
    <cellStyle name="Обычный 3 19 17 3 4" xfId="46123"/>
    <cellStyle name="Обычный 3 19 17 3 4 2" xfId="46124"/>
    <cellStyle name="Обычный 3 19 17 3 5" xfId="46125"/>
    <cellStyle name="Обычный 3 19 17 4" xfId="46126"/>
    <cellStyle name="Обычный 3 19 17 4 2" xfId="46127"/>
    <cellStyle name="Обычный 3 19 17 4 2 2" xfId="46128"/>
    <cellStyle name="Обычный 3 19 17 4 2 2 2" xfId="46129"/>
    <cellStyle name="Обычный 3 19 17 4 2 2 2 2" xfId="46130"/>
    <cellStyle name="Обычный 3 19 17 4 2 2 3" xfId="46131"/>
    <cellStyle name="Обычный 3 19 17 4 2 3" xfId="46132"/>
    <cellStyle name="Обычный 3 19 17 4 2 3 2" xfId="46133"/>
    <cellStyle name="Обычный 3 19 17 4 2 4" xfId="46134"/>
    <cellStyle name="Обычный 3 19 17 4 3" xfId="46135"/>
    <cellStyle name="Обычный 3 19 17 4 3 2" xfId="46136"/>
    <cellStyle name="Обычный 3 19 17 4 3 2 2" xfId="46137"/>
    <cellStyle name="Обычный 3 19 17 4 3 3" xfId="46138"/>
    <cellStyle name="Обычный 3 19 17 4 4" xfId="46139"/>
    <cellStyle name="Обычный 3 19 17 4 4 2" xfId="46140"/>
    <cellStyle name="Обычный 3 19 17 4 5" xfId="46141"/>
    <cellStyle name="Обычный 3 19 17 5" xfId="46142"/>
    <cellStyle name="Обычный 3 19 17 5 2" xfId="46143"/>
    <cellStyle name="Обычный 3 19 17 5 2 2" xfId="46144"/>
    <cellStyle name="Обычный 3 19 17 5 2 2 2" xfId="46145"/>
    <cellStyle name="Обычный 3 19 17 5 2 3" xfId="46146"/>
    <cellStyle name="Обычный 3 19 17 5 3" xfId="46147"/>
    <cellStyle name="Обычный 3 19 17 5 3 2" xfId="46148"/>
    <cellStyle name="Обычный 3 19 17 5 4" xfId="46149"/>
    <cellStyle name="Обычный 3 19 17 6" xfId="46150"/>
    <cellStyle name="Обычный 3 19 17 6 2" xfId="46151"/>
    <cellStyle name="Обычный 3 19 17 6 2 2" xfId="46152"/>
    <cellStyle name="Обычный 3 19 17 6 3" xfId="46153"/>
    <cellStyle name="Обычный 3 19 17 7" xfId="46154"/>
    <cellStyle name="Обычный 3 19 17 7 2" xfId="46155"/>
    <cellStyle name="Обычный 3 19 17 8" xfId="46156"/>
    <cellStyle name="Обычный 3 19 18" xfId="46157"/>
    <cellStyle name="Обычный 3 19 18 2" xfId="46158"/>
    <cellStyle name="Обычный 3 19 18 2 2" xfId="46159"/>
    <cellStyle name="Обычный 3 19 18 2 2 2" xfId="46160"/>
    <cellStyle name="Обычный 3 19 18 2 2 2 2" xfId="46161"/>
    <cellStyle name="Обычный 3 19 18 2 2 2 2 2" xfId="46162"/>
    <cellStyle name="Обычный 3 19 18 2 2 2 2 2 2" xfId="46163"/>
    <cellStyle name="Обычный 3 19 18 2 2 2 2 3" xfId="46164"/>
    <cellStyle name="Обычный 3 19 18 2 2 2 3" xfId="46165"/>
    <cellStyle name="Обычный 3 19 18 2 2 2 3 2" xfId="46166"/>
    <cellStyle name="Обычный 3 19 18 2 2 2 4" xfId="46167"/>
    <cellStyle name="Обычный 3 19 18 2 2 3" xfId="46168"/>
    <cellStyle name="Обычный 3 19 18 2 2 3 2" xfId="46169"/>
    <cellStyle name="Обычный 3 19 18 2 2 3 2 2" xfId="46170"/>
    <cellStyle name="Обычный 3 19 18 2 2 3 3" xfId="46171"/>
    <cellStyle name="Обычный 3 19 18 2 2 4" xfId="46172"/>
    <cellStyle name="Обычный 3 19 18 2 2 4 2" xfId="46173"/>
    <cellStyle name="Обычный 3 19 18 2 2 5" xfId="46174"/>
    <cellStyle name="Обычный 3 19 18 2 3" xfId="46175"/>
    <cellStyle name="Обычный 3 19 18 2 3 2" xfId="46176"/>
    <cellStyle name="Обычный 3 19 18 2 3 2 2" xfId="46177"/>
    <cellStyle name="Обычный 3 19 18 2 3 2 2 2" xfId="46178"/>
    <cellStyle name="Обычный 3 19 18 2 3 2 2 2 2" xfId="46179"/>
    <cellStyle name="Обычный 3 19 18 2 3 2 2 3" xfId="46180"/>
    <cellStyle name="Обычный 3 19 18 2 3 2 3" xfId="46181"/>
    <cellStyle name="Обычный 3 19 18 2 3 2 3 2" xfId="46182"/>
    <cellStyle name="Обычный 3 19 18 2 3 2 4" xfId="46183"/>
    <cellStyle name="Обычный 3 19 18 2 3 3" xfId="46184"/>
    <cellStyle name="Обычный 3 19 18 2 3 3 2" xfId="46185"/>
    <cellStyle name="Обычный 3 19 18 2 3 3 2 2" xfId="46186"/>
    <cellStyle name="Обычный 3 19 18 2 3 3 3" xfId="46187"/>
    <cellStyle name="Обычный 3 19 18 2 3 4" xfId="46188"/>
    <cellStyle name="Обычный 3 19 18 2 3 4 2" xfId="46189"/>
    <cellStyle name="Обычный 3 19 18 2 3 5" xfId="46190"/>
    <cellStyle name="Обычный 3 19 18 2 4" xfId="46191"/>
    <cellStyle name="Обычный 3 19 18 2 4 2" xfId="46192"/>
    <cellStyle name="Обычный 3 19 18 2 4 2 2" xfId="46193"/>
    <cellStyle name="Обычный 3 19 18 2 4 2 2 2" xfId="46194"/>
    <cellStyle name="Обычный 3 19 18 2 4 2 3" xfId="46195"/>
    <cellStyle name="Обычный 3 19 18 2 4 3" xfId="46196"/>
    <cellStyle name="Обычный 3 19 18 2 4 3 2" xfId="46197"/>
    <cellStyle name="Обычный 3 19 18 2 4 4" xfId="46198"/>
    <cellStyle name="Обычный 3 19 18 2 5" xfId="46199"/>
    <cellStyle name="Обычный 3 19 18 2 5 2" xfId="46200"/>
    <cellStyle name="Обычный 3 19 18 2 5 2 2" xfId="46201"/>
    <cellStyle name="Обычный 3 19 18 2 5 3" xfId="46202"/>
    <cellStyle name="Обычный 3 19 18 2 6" xfId="46203"/>
    <cellStyle name="Обычный 3 19 18 2 6 2" xfId="46204"/>
    <cellStyle name="Обычный 3 19 18 2 7" xfId="46205"/>
    <cellStyle name="Обычный 3 19 18 3" xfId="46206"/>
    <cellStyle name="Обычный 3 19 18 3 2" xfId="46207"/>
    <cellStyle name="Обычный 3 19 18 3 2 2" xfId="46208"/>
    <cellStyle name="Обычный 3 19 18 3 2 2 2" xfId="46209"/>
    <cellStyle name="Обычный 3 19 18 3 2 2 2 2" xfId="46210"/>
    <cellStyle name="Обычный 3 19 18 3 2 2 3" xfId="46211"/>
    <cellStyle name="Обычный 3 19 18 3 2 3" xfId="46212"/>
    <cellStyle name="Обычный 3 19 18 3 2 3 2" xfId="46213"/>
    <cellStyle name="Обычный 3 19 18 3 2 4" xfId="46214"/>
    <cellStyle name="Обычный 3 19 18 3 3" xfId="46215"/>
    <cellStyle name="Обычный 3 19 18 3 3 2" xfId="46216"/>
    <cellStyle name="Обычный 3 19 18 3 3 2 2" xfId="46217"/>
    <cellStyle name="Обычный 3 19 18 3 3 3" xfId="46218"/>
    <cellStyle name="Обычный 3 19 18 3 4" xfId="46219"/>
    <cellStyle name="Обычный 3 19 18 3 4 2" xfId="46220"/>
    <cellStyle name="Обычный 3 19 18 3 5" xfId="46221"/>
    <cellStyle name="Обычный 3 19 18 4" xfId="46222"/>
    <cellStyle name="Обычный 3 19 18 4 2" xfId="46223"/>
    <cellStyle name="Обычный 3 19 18 4 2 2" xfId="46224"/>
    <cellStyle name="Обычный 3 19 18 4 2 2 2" xfId="46225"/>
    <cellStyle name="Обычный 3 19 18 4 2 2 2 2" xfId="46226"/>
    <cellStyle name="Обычный 3 19 18 4 2 2 3" xfId="46227"/>
    <cellStyle name="Обычный 3 19 18 4 2 3" xfId="46228"/>
    <cellStyle name="Обычный 3 19 18 4 2 3 2" xfId="46229"/>
    <cellStyle name="Обычный 3 19 18 4 2 4" xfId="46230"/>
    <cellStyle name="Обычный 3 19 18 4 3" xfId="46231"/>
    <cellStyle name="Обычный 3 19 18 4 3 2" xfId="46232"/>
    <cellStyle name="Обычный 3 19 18 4 3 2 2" xfId="46233"/>
    <cellStyle name="Обычный 3 19 18 4 3 3" xfId="46234"/>
    <cellStyle name="Обычный 3 19 18 4 4" xfId="46235"/>
    <cellStyle name="Обычный 3 19 18 4 4 2" xfId="46236"/>
    <cellStyle name="Обычный 3 19 18 4 5" xfId="46237"/>
    <cellStyle name="Обычный 3 19 18 5" xfId="46238"/>
    <cellStyle name="Обычный 3 19 18 5 2" xfId="46239"/>
    <cellStyle name="Обычный 3 19 18 5 2 2" xfId="46240"/>
    <cellStyle name="Обычный 3 19 18 5 2 2 2" xfId="46241"/>
    <cellStyle name="Обычный 3 19 18 5 2 3" xfId="46242"/>
    <cellStyle name="Обычный 3 19 18 5 3" xfId="46243"/>
    <cellStyle name="Обычный 3 19 18 5 3 2" xfId="46244"/>
    <cellStyle name="Обычный 3 19 18 5 4" xfId="46245"/>
    <cellStyle name="Обычный 3 19 18 6" xfId="46246"/>
    <cellStyle name="Обычный 3 19 18 6 2" xfId="46247"/>
    <cellStyle name="Обычный 3 19 18 6 2 2" xfId="46248"/>
    <cellStyle name="Обычный 3 19 18 6 3" xfId="46249"/>
    <cellStyle name="Обычный 3 19 18 7" xfId="46250"/>
    <cellStyle name="Обычный 3 19 18 7 2" xfId="46251"/>
    <cellStyle name="Обычный 3 19 18 8" xfId="46252"/>
    <cellStyle name="Обычный 3 19 19" xfId="46253"/>
    <cellStyle name="Обычный 3 19 19 2" xfId="46254"/>
    <cellStyle name="Обычный 3 19 19 2 2" xfId="46255"/>
    <cellStyle name="Обычный 3 19 19 2 2 2" xfId="46256"/>
    <cellStyle name="Обычный 3 19 19 2 2 2 2" xfId="46257"/>
    <cellStyle name="Обычный 3 19 19 2 2 2 2 2" xfId="46258"/>
    <cellStyle name="Обычный 3 19 19 2 2 2 2 2 2" xfId="46259"/>
    <cellStyle name="Обычный 3 19 19 2 2 2 2 3" xfId="46260"/>
    <cellStyle name="Обычный 3 19 19 2 2 2 3" xfId="46261"/>
    <cellStyle name="Обычный 3 19 19 2 2 2 3 2" xfId="46262"/>
    <cellStyle name="Обычный 3 19 19 2 2 2 4" xfId="46263"/>
    <cellStyle name="Обычный 3 19 19 2 2 3" xfId="46264"/>
    <cellStyle name="Обычный 3 19 19 2 2 3 2" xfId="46265"/>
    <cellStyle name="Обычный 3 19 19 2 2 3 2 2" xfId="46266"/>
    <cellStyle name="Обычный 3 19 19 2 2 3 3" xfId="46267"/>
    <cellStyle name="Обычный 3 19 19 2 2 4" xfId="46268"/>
    <cellStyle name="Обычный 3 19 19 2 2 4 2" xfId="46269"/>
    <cellStyle name="Обычный 3 19 19 2 2 5" xfId="46270"/>
    <cellStyle name="Обычный 3 19 19 2 3" xfId="46271"/>
    <cellStyle name="Обычный 3 19 19 2 3 2" xfId="46272"/>
    <cellStyle name="Обычный 3 19 19 2 3 2 2" xfId="46273"/>
    <cellStyle name="Обычный 3 19 19 2 3 2 2 2" xfId="46274"/>
    <cellStyle name="Обычный 3 19 19 2 3 2 2 2 2" xfId="46275"/>
    <cellStyle name="Обычный 3 19 19 2 3 2 2 3" xfId="46276"/>
    <cellStyle name="Обычный 3 19 19 2 3 2 3" xfId="46277"/>
    <cellStyle name="Обычный 3 19 19 2 3 2 3 2" xfId="46278"/>
    <cellStyle name="Обычный 3 19 19 2 3 2 4" xfId="46279"/>
    <cellStyle name="Обычный 3 19 19 2 3 3" xfId="46280"/>
    <cellStyle name="Обычный 3 19 19 2 3 3 2" xfId="46281"/>
    <cellStyle name="Обычный 3 19 19 2 3 3 2 2" xfId="46282"/>
    <cellStyle name="Обычный 3 19 19 2 3 3 3" xfId="46283"/>
    <cellStyle name="Обычный 3 19 19 2 3 4" xfId="46284"/>
    <cellStyle name="Обычный 3 19 19 2 3 4 2" xfId="46285"/>
    <cellStyle name="Обычный 3 19 19 2 3 5" xfId="46286"/>
    <cellStyle name="Обычный 3 19 19 2 4" xfId="46287"/>
    <cellStyle name="Обычный 3 19 19 2 4 2" xfId="46288"/>
    <cellStyle name="Обычный 3 19 19 2 4 2 2" xfId="46289"/>
    <cellStyle name="Обычный 3 19 19 2 4 2 2 2" xfId="46290"/>
    <cellStyle name="Обычный 3 19 19 2 4 2 3" xfId="46291"/>
    <cellStyle name="Обычный 3 19 19 2 4 3" xfId="46292"/>
    <cellStyle name="Обычный 3 19 19 2 4 3 2" xfId="46293"/>
    <cellStyle name="Обычный 3 19 19 2 4 4" xfId="46294"/>
    <cellStyle name="Обычный 3 19 19 2 5" xfId="46295"/>
    <cellStyle name="Обычный 3 19 19 2 5 2" xfId="46296"/>
    <cellStyle name="Обычный 3 19 19 2 5 2 2" xfId="46297"/>
    <cellStyle name="Обычный 3 19 19 2 5 3" xfId="46298"/>
    <cellStyle name="Обычный 3 19 19 2 6" xfId="46299"/>
    <cellStyle name="Обычный 3 19 19 2 6 2" xfId="46300"/>
    <cellStyle name="Обычный 3 19 19 2 7" xfId="46301"/>
    <cellStyle name="Обычный 3 19 19 3" xfId="46302"/>
    <cellStyle name="Обычный 3 19 19 3 2" xfId="46303"/>
    <cellStyle name="Обычный 3 19 19 3 2 2" xfId="46304"/>
    <cellStyle name="Обычный 3 19 19 3 2 2 2" xfId="46305"/>
    <cellStyle name="Обычный 3 19 19 3 2 2 2 2" xfId="46306"/>
    <cellStyle name="Обычный 3 19 19 3 2 2 3" xfId="46307"/>
    <cellStyle name="Обычный 3 19 19 3 2 3" xfId="46308"/>
    <cellStyle name="Обычный 3 19 19 3 2 3 2" xfId="46309"/>
    <cellStyle name="Обычный 3 19 19 3 2 4" xfId="46310"/>
    <cellStyle name="Обычный 3 19 19 3 3" xfId="46311"/>
    <cellStyle name="Обычный 3 19 19 3 3 2" xfId="46312"/>
    <cellStyle name="Обычный 3 19 19 3 3 2 2" xfId="46313"/>
    <cellStyle name="Обычный 3 19 19 3 3 3" xfId="46314"/>
    <cellStyle name="Обычный 3 19 19 3 4" xfId="46315"/>
    <cellStyle name="Обычный 3 19 19 3 4 2" xfId="46316"/>
    <cellStyle name="Обычный 3 19 19 3 5" xfId="46317"/>
    <cellStyle name="Обычный 3 19 19 4" xfId="46318"/>
    <cellStyle name="Обычный 3 19 19 4 2" xfId="46319"/>
    <cellStyle name="Обычный 3 19 19 4 2 2" xfId="46320"/>
    <cellStyle name="Обычный 3 19 19 4 2 2 2" xfId="46321"/>
    <cellStyle name="Обычный 3 19 19 4 2 2 2 2" xfId="46322"/>
    <cellStyle name="Обычный 3 19 19 4 2 2 3" xfId="46323"/>
    <cellStyle name="Обычный 3 19 19 4 2 3" xfId="46324"/>
    <cellStyle name="Обычный 3 19 19 4 2 3 2" xfId="46325"/>
    <cellStyle name="Обычный 3 19 19 4 2 4" xfId="46326"/>
    <cellStyle name="Обычный 3 19 19 4 3" xfId="46327"/>
    <cellStyle name="Обычный 3 19 19 4 3 2" xfId="46328"/>
    <cellStyle name="Обычный 3 19 19 4 3 2 2" xfId="46329"/>
    <cellStyle name="Обычный 3 19 19 4 3 3" xfId="46330"/>
    <cellStyle name="Обычный 3 19 19 4 4" xfId="46331"/>
    <cellStyle name="Обычный 3 19 19 4 4 2" xfId="46332"/>
    <cellStyle name="Обычный 3 19 19 4 5" xfId="46333"/>
    <cellStyle name="Обычный 3 19 19 5" xfId="46334"/>
    <cellStyle name="Обычный 3 19 19 5 2" xfId="46335"/>
    <cellStyle name="Обычный 3 19 19 5 2 2" xfId="46336"/>
    <cellStyle name="Обычный 3 19 19 5 2 2 2" xfId="46337"/>
    <cellStyle name="Обычный 3 19 19 5 2 3" xfId="46338"/>
    <cellStyle name="Обычный 3 19 19 5 3" xfId="46339"/>
    <cellStyle name="Обычный 3 19 19 5 3 2" xfId="46340"/>
    <cellStyle name="Обычный 3 19 19 5 4" xfId="46341"/>
    <cellStyle name="Обычный 3 19 19 6" xfId="46342"/>
    <cellStyle name="Обычный 3 19 19 6 2" xfId="46343"/>
    <cellStyle name="Обычный 3 19 19 6 2 2" xfId="46344"/>
    <cellStyle name="Обычный 3 19 19 6 3" xfId="46345"/>
    <cellStyle name="Обычный 3 19 19 7" xfId="46346"/>
    <cellStyle name="Обычный 3 19 19 7 2" xfId="46347"/>
    <cellStyle name="Обычный 3 19 19 8" xfId="46348"/>
    <cellStyle name="Обычный 3 19 2" xfId="46349"/>
    <cellStyle name="Обычный 3 19 2 2" xfId="46350"/>
    <cellStyle name="Обычный 3 19 2 2 2" xfId="46351"/>
    <cellStyle name="Обычный 3 19 2 2 2 2" xfId="46352"/>
    <cellStyle name="Обычный 3 19 2 2 2 2 2" xfId="46353"/>
    <cellStyle name="Обычный 3 19 2 2 2 2 2 2" xfId="46354"/>
    <cellStyle name="Обычный 3 19 2 2 2 2 2 2 2" xfId="46355"/>
    <cellStyle name="Обычный 3 19 2 2 2 2 2 3" xfId="46356"/>
    <cellStyle name="Обычный 3 19 2 2 2 2 3" xfId="46357"/>
    <cellStyle name="Обычный 3 19 2 2 2 2 3 2" xfId="46358"/>
    <cellStyle name="Обычный 3 19 2 2 2 2 4" xfId="46359"/>
    <cellStyle name="Обычный 3 19 2 2 2 3" xfId="46360"/>
    <cellStyle name="Обычный 3 19 2 2 2 3 2" xfId="46361"/>
    <cellStyle name="Обычный 3 19 2 2 2 3 2 2" xfId="46362"/>
    <cellStyle name="Обычный 3 19 2 2 2 3 3" xfId="46363"/>
    <cellStyle name="Обычный 3 19 2 2 2 4" xfId="46364"/>
    <cellStyle name="Обычный 3 19 2 2 2 4 2" xfId="46365"/>
    <cellStyle name="Обычный 3 19 2 2 2 5" xfId="46366"/>
    <cellStyle name="Обычный 3 19 2 2 3" xfId="46367"/>
    <cellStyle name="Обычный 3 19 2 2 3 2" xfId="46368"/>
    <cellStyle name="Обычный 3 19 2 2 3 2 2" xfId="46369"/>
    <cellStyle name="Обычный 3 19 2 2 3 2 2 2" xfId="46370"/>
    <cellStyle name="Обычный 3 19 2 2 3 2 2 2 2" xfId="46371"/>
    <cellStyle name="Обычный 3 19 2 2 3 2 2 3" xfId="46372"/>
    <cellStyle name="Обычный 3 19 2 2 3 2 3" xfId="46373"/>
    <cellStyle name="Обычный 3 19 2 2 3 2 3 2" xfId="46374"/>
    <cellStyle name="Обычный 3 19 2 2 3 2 4" xfId="46375"/>
    <cellStyle name="Обычный 3 19 2 2 3 3" xfId="46376"/>
    <cellStyle name="Обычный 3 19 2 2 3 3 2" xfId="46377"/>
    <cellStyle name="Обычный 3 19 2 2 3 3 2 2" xfId="46378"/>
    <cellStyle name="Обычный 3 19 2 2 3 3 3" xfId="46379"/>
    <cellStyle name="Обычный 3 19 2 2 3 4" xfId="46380"/>
    <cellStyle name="Обычный 3 19 2 2 3 4 2" xfId="46381"/>
    <cellStyle name="Обычный 3 19 2 2 3 5" xfId="46382"/>
    <cellStyle name="Обычный 3 19 2 2 4" xfId="46383"/>
    <cellStyle name="Обычный 3 19 2 2 4 2" xfId="46384"/>
    <cellStyle name="Обычный 3 19 2 2 4 2 2" xfId="46385"/>
    <cellStyle name="Обычный 3 19 2 2 4 2 2 2" xfId="46386"/>
    <cellStyle name="Обычный 3 19 2 2 4 2 3" xfId="46387"/>
    <cellStyle name="Обычный 3 19 2 2 4 3" xfId="46388"/>
    <cellStyle name="Обычный 3 19 2 2 4 3 2" xfId="46389"/>
    <cellStyle name="Обычный 3 19 2 2 4 4" xfId="46390"/>
    <cellStyle name="Обычный 3 19 2 2 5" xfId="46391"/>
    <cellStyle name="Обычный 3 19 2 2 5 2" xfId="46392"/>
    <cellStyle name="Обычный 3 19 2 2 5 2 2" xfId="46393"/>
    <cellStyle name="Обычный 3 19 2 2 5 3" xfId="46394"/>
    <cellStyle name="Обычный 3 19 2 2 6" xfId="46395"/>
    <cellStyle name="Обычный 3 19 2 2 6 2" xfId="46396"/>
    <cellStyle name="Обычный 3 19 2 2 7" xfId="46397"/>
    <cellStyle name="Обычный 3 19 2 3" xfId="46398"/>
    <cellStyle name="Обычный 3 19 2 3 2" xfId="46399"/>
    <cellStyle name="Обычный 3 19 2 3 2 2" xfId="46400"/>
    <cellStyle name="Обычный 3 19 2 3 2 2 2" xfId="46401"/>
    <cellStyle name="Обычный 3 19 2 3 2 2 2 2" xfId="46402"/>
    <cellStyle name="Обычный 3 19 2 3 2 2 3" xfId="46403"/>
    <cellStyle name="Обычный 3 19 2 3 2 3" xfId="46404"/>
    <cellStyle name="Обычный 3 19 2 3 2 3 2" xfId="46405"/>
    <cellStyle name="Обычный 3 19 2 3 2 4" xfId="46406"/>
    <cellStyle name="Обычный 3 19 2 3 3" xfId="46407"/>
    <cellStyle name="Обычный 3 19 2 3 3 2" xfId="46408"/>
    <cellStyle name="Обычный 3 19 2 3 3 2 2" xfId="46409"/>
    <cellStyle name="Обычный 3 19 2 3 3 3" xfId="46410"/>
    <cellStyle name="Обычный 3 19 2 3 4" xfId="46411"/>
    <cellStyle name="Обычный 3 19 2 3 4 2" xfId="46412"/>
    <cellStyle name="Обычный 3 19 2 3 5" xfId="46413"/>
    <cellStyle name="Обычный 3 19 2 4" xfId="46414"/>
    <cellStyle name="Обычный 3 19 2 4 2" xfId="46415"/>
    <cellStyle name="Обычный 3 19 2 4 2 2" xfId="46416"/>
    <cellStyle name="Обычный 3 19 2 4 2 2 2" xfId="46417"/>
    <cellStyle name="Обычный 3 19 2 4 2 2 2 2" xfId="46418"/>
    <cellStyle name="Обычный 3 19 2 4 2 2 3" xfId="46419"/>
    <cellStyle name="Обычный 3 19 2 4 2 3" xfId="46420"/>
    <cellStyle name="Обычный 3 19 2 4 2 3 2" xfId="46421"/>
    <cellStyle name="Обычный 3 19 2 4 2 4" xfId="46422"/>
    <cellStyle name="Обычный 3 19 2 4 3" xfId="46423"/>
    <cellStyle name="Обычный 3 19 2 4 3 2" xfId="46424"/>
    <cellStyle name="Обычный 3 19 2 4 3 2 2" xfId="46425"/>
    <cellStyle name="Обычный 3 19 2 4 3 3" xfId="46426"/>
    <cellStyle name="Обычный 3 19 2 4 4" xfId="46427"/>
    <cellStyle name="Обычный 3 19 2 4 4 2" xfId="46428"/>
    <cellStyle name="Обычный 3 19 2 4 5" xfId="46429"/>
    <cellStyle name="Обычный 3 19 2 5" xfId="46430"/>
    <cellStyle name="Обычный 3 19 2 5 2" xfId="46431"/>
    <cellStyle name="Обычный 3 19 2 5 2 2" xfId="46432"/>
    <cellStyle name="Обычный 3 19 2 5 2 2 2" xfId="46433"/>
    <cellStyle name="Обычный 3 19 2 5 2 3" xfId="46434"/>
    <cellStyle name="Обычный 3 19 2 5 3" xfId="46435"/>
    <cellStyle name="Обычный 3 19 2 5 3 2" xfId="46436"/>
    <cellStyle name="Обычный 3 19 2 5 4" xfId="46437"/>
    <cellStyle name="Обычный 3 19 2 6" xfId="46438"/>
    <cellStyle name="Обычный 3 19 2 6 2" xfId="46439"/>
    <cellStyle name="Обычный 3 19 2 6 2 2" xfId="46440"/>
    <cellStyle name="Обычный 3 19 2 6 3" xfId="46441"/>
    <cellStyle name="Обычный 3 19 2 7" xfId="46442"/>
    <cellStyle name="Обычный 3 19 2 7 2" xfId="46443"/>
    <cellStyle name="Обычный 3 19 2 8" xfId="46444"/>
    <cellStyle name="Обычный 3 19 20" xfId="46445"/>
    <cellStyle name="Обычный 3 19 20 2" xfId="46446"/>
    <cellStyle name="Обычный 3 19 20 2 2" xfId="46447"/>
    <cellStyle name="Обычный 3 19 20 2 2 2" xfId="46448"/>
    <cellStyle name="Обычный 3 19 20 2 2 2 2" xfId="46449"/>
    <cellStyle name="Обычный 3 19 20 2 2 2 2 2" xfId="46450"/>
    <cellStyle name="Обычный 3 19 20 2 2 2 2 2 2" xfId="46451"/>
    <cellStyle name="Обычный 3 19 20 2 2 2 2 3" xfId="46452"/>
    <cellStyle name="Обычный 3 19 20 2 2 2 3" xfId="46453"/>
    <cellStyle name="Обычный 3 19 20 2 2 2 3 2" xfId="46454"/>
    <cellStyle name="Обычный 3 19 20 2 2 2 4" xfId="46455"/>
    <cellStyle name="Обычный 3 19 20 2 2 3" xfId="46456"/>
    <cellStyle name="Обычный 3 19 20 2 2 3 2" xfId="46457"/>
    <cellStyle name="Обычный 3 19 20 2 2 3 2 2" xfId="46458"/>
    <cellStyle name="Обычный 3 19 20 2 2 3 3" xfId="46459"/>
    <cellStyle name="Обычный 3 19 20 2 2 4" xfId="46460"/>
    <cellStyle name="Обычный 3 19 20 2 2 4 2" xfId="46461"/>
    <cellStyle name="Обычный 3 19 20 2 2 5" xfId="46462"/>
    <cellStyle name="Обычный 3 19 20 2 3" xfId="46463"/>
    <cellStyle name="Обычный 3 19 20 2 3 2" xfId="46464"/>
    <cellStyle name="Обычный 3 19 20 2 3 2 2" xfId="46465"/>
    <cellStyle name="Обычный 3 19 20 2 3 2 2 2" xfId="46466"/>
    <cellStyle name="Обычный 3 19 20 2 3 2 2 2 2" xfId="46467"/>
    <cellStyle name="Обычный 3 19 20 2 3 2 2 3" xfId="46468"/>
    <cellStyle name="Обычный 3 19 20 2 3 2 3" xfId="46469"/>
    <cellStyle name="Обычный 3 19 20 2 3 2 3 2" xfId="46470"/>
    <cellStyle name="Обычный 3 19 20 2 3 2 4" xfId="46471"/>
    <cellStyle name="Обычный 3 19 20 2 3 3" xfId="46472"/>
    <cellStyle name="Обычный 3 19 20 2 3 3 2" xfId="46473"/>
    <cellStyle name="Обычный 3 19 20 2 3 3 2 2" xfId="46474"/>
    <cellStyle name="Обычный 3 19 20 2 3 3 3" xfId="46475"/>
    <cellStyle name="Обычный 3 19 20 2 3 4" xfId="46476"/>
    <cellStyle name="Обычный 3 19 20 2 3 4 2" xfId="46477"/>
    <cellStyle name="Обычный 3 19 20 2 3 5" xfId="46478"/>
    <cellStyle name="Обычный 3 19 20 2 4" xfId="46479"/>
    <cellStyle name="Обычный 3 19 20 2 4 2" xfId="46480"/>
    <cellStyle name="Обычный 3 19 20 2 4 2 2" xfId="46481"/>
    <cellStyle name="Обычный 3 19 20 2 4 2 2 2" xfId="46482"/>
    <cellStyle name="Обычный 3 19 20 2 4 2 3" xfId="46483"/>
    <cellStyle name="Обычный 3 19 20 2 4 3" xfId="46484"/>
    <cellStyle name="Обычный 3 19 20 2 4 3 2" xfId="46485"/>
    <cellStyle name="Обычный 3 19 20 2 4 4" xfId="46486"/>
    <cellStyle name="Обычный 3 19 20 2 5" xfId="46487"/>
    <cellStyle name="Обычный 3 19 20 2 5 2" xfId="46488"/>
    <cellStyle name="Обычный 3 19 20 2 5 2 2" xfId="46489"/>
    <cellStyle name="Обычный 3 19 20 2 5 3" xfId="46490"/>
    <cellStyle name="Обычный 3 19 20 2 6" xfId="46491"/>
    <cellStyle name="Обычный 3 19 20 2 6 2" xfId="46492"/>
    <cellStyle name="Обычный 3 19 20 2 7" xfId="46493"/>
    <cellStyle name="Обычный 3 19 20 3" xfId="46494"/>
    <cellStyle name="Обычный 3 19 20 3 2" xfId="46495"/>
    <cellStyle name="Обычный 3 19 20 3 2 2" xfId="46496"/>
    <cellStyle name="Обычный 3 19 20 3 2 2 2" xfId="46497"/>
    <cellStyle name="Обычный 3 19 20 3 2 2 2 2" xfId="46498"/>
    <cellStyle name="Обычный 3 19 20 3 2 2 3" xfId="46499"/>
    <cellStyle name="Обычный 3 19 20 3 2 3" xfId="46500"/>
    <cellStyle name="Обычный 3 19 20 3 2 3 2" xfId="46501"/>
    <cellStyle name="Обычный 3 19 20 3 2 4" xfId="46502"/>
    <cellStyle name="Обычный 3 19 20 3 3" xfId="46503"/>
    <cellStyle name="Обычный 3 19 20 3 3 2" xfId="46504"/>
    <cellStyle name="Обычный 3 19 20 3 3 2 2" xfId="46505"/>
    <cellStyle name="Обычный 3 19 20 3 3 3" xfId="46506"/>
    <cellStyle name="Обычный 3 19 20 3 4" xfId="46507"/>
    <cellStyle name="Обычный 3 19 20 3 4 2" xfId="46508"/>
    <cellStyle name="Обычный 3 19 20 3 5" xfId="46509"/>
    <cellStyle name="Обычный 3 19 20 4" xfId="46510"/>
    <cellStyle name="Обычный 3 19 20 4 2" xfId="46511"/>
    <cellStyle name="Обычный 3 19 20 4 2 2" xfId="46512"/>
    <cellStyle name="Обычный 3 19 20 4 2 2 2" xfId="46513"/>
    <cellStyle name="Обычный 3 19 20 4 2 2 2 2" xfId="46514"/>
    <cellStyle name="Обычный 3 19 20 4 2 2 3" xfId="46515"/>
    <cellStyle name="Обычный 3 19 20 4 2 3" xfId="46516"/>
    <cellStyle name="Обычный 3 19 20 4 2 3 2" xfId="46517"/>
    <cellStyle name="Обычный 3 19 20 4 2 4" xfId="46518"/>
    <cellStyle name="Обычный 3 19 20 4 3" xfId="46519"/>
    <cellStyle name="Обычный 3 19 20 4 3 2" xfId="46520"/>
    <cellStyle name="Обычный 3 19 20 4 3 2 2" xfId="46521"/>
    <cellStyle name="Обычный 3 19 20 4 3 3" xfId="46522"/>
    <cellStyle name="Обычный 3 19 20 4 4" xfId="46523"/>
    <cellStyle name="Обычный 3 19 20 4 4 2" xfId="46524"/>
    <cellStyle name="Обычный 3 19 20 4 5" xfId="46525"/>
    <cellStyle name="Обычный 3 19 20 5" xfId="46526"/>
    <cellStyle name="Обычный 3 19 20 5 2" xfId="46527"/>
    <cellStyle name="Обычный 3 19 20 5 2 2" xfId="46528"/>
    <cellStyle name="Обычный 3 19 20 5 2 2 2" xfId="46529"/>
    <cellStyle name="Обычный 3 19 20 5 2 3" xfId="46530"/>
    <cellStyle name="Обычный 3 19 20 5 3" xfId="46531"/>
    <cellStyle name="Обычный 3 19 20 5 3 2" xfId="46532"/>
    <cellStyle name="Обычный 3 19 20 5 4" xfId="46533"/>
    <cellStyle name="Обычный 3 19 20 6" xfId="46534"/>
    <cellStyle name="Обычный 3 19 20 6 2" xfId="46535"/>
    <cellStyle name="Обычный 3 19 20 6 2 2" xfId="46536"/>
    <cellStyle name="Обычный 3 19 20 6 3" xfId="46537"/>
    <cellStyle name="Обычный 3 19 20 7" xfId="46538"/>
    <cellStyle name="Обычный 3 19 20 7 2" xfId="46539"/>
    <cellStyle name="Обычный 3 19 20 8" xfId="46540"/>
    <cellStyle name="Обычный 3 19 21" xfId="46541"/>
    <cellStyle name="Обычный 3 19 21 2" xfId="46542"/>
    <cellStyle name="Обычный 3 19 21 2 2" xfId="46543"/>
    <cellStyle name="Обычный 3 19 21 2 2 2" xfId="46544"/>
    <cellStyle name="Обычный 3 19 21 2 2 2 2" xfId="46545"/>
    <cellStyle name="Обычный 3 19 21 2 2 2 2 2" xfId="46546"/>
    <cellStyle name="Обычный 3 19 21 2 2 2 2 2 2" xfId="46547"/>
    <cellStyle name="Обычный 3 19 21 2 2 2 2 3" xfId="46548"/>
    <cellStyle name="Обычный 3 19 21 2 2 2 3" xfId="46549"/>
    <cellStyle name="Обычный 3 19 21 2 2 2 3 2" xfId="46550"/>
    <cellStyle name="Обычный 3 19 21 2 2 2 4" xfId="46551"/>
    <cellStyle name="Обычный 3 19 21 2 2 3" xfId="46552"/>
    <cellStyle name="Обычный 3 19 21 2 2 3 2" xfId="46553"/>
    <cellStyle name="Обычный 3 19 21 2 2 3 2 2" xfId="46554"/>
    <cellStyle name="Обычный 3 19 21 2 2 3 3" xfId="46555"/>
    <cellStyle name="Обычный 3 19 21 2 2 4" xfId="46556"/>
    <cellStyle name="Обычный 3 19 21 2 2 4 2" xfId="46557"/>
    <cellStyle name="Обычный 3 19 21 2 2 5" xfId="46558"/>
    <cellStyle name="Обычный 3 19 21 2 3" xfId="46559"/>
    <cellStyle name="Обычный 3 19 21 2 3 2" xfId="46560"/>
    <cellStyle name="Обычный 3 19 21 2 3 2 2" xfId="46561"/>
    <cellStyle name="Обычный 3 19 21 2 3 2 2 2" xfId="46562"/>
    <cellStyle name="Обычный 3 19 21 2 3 2 2 2 2" xfId="46563"/>
    <cellStyle name="Обычный 3 19 21 2 3 2 2 3" xfId="46564"/>
    <cellStyle name="Обычный 3 19 21 2 3 2 3" xfId="46565"/>
    <cellStyle name="Обычный 3 19 21 2 3 2 3 2" xfId="46566"/>
    <cellStyle name="Обычный 3 19 21 2 3 2 4" xfId="46567"/>
    <cellStyle name="Обычный 3 19 21 2 3 3" xfId="46568"/>
    <cellStyle name="Обычный 3 19 21 2 3 3 2" xfId="46569"/>
    <cellStyle name="Обычный 3 19 21 2 3 3 2 2" xfId="46570"/>
    <cellStyle name="Обычный 3 19 21 2 3 3 3" xfId="46571"/>
    <cellStyle name="Обычный 3 19 21 2 3 4" xfId="46572"/>
    <cellStyle name="Обычный 3 19 21 2 3 4 2" xfId="46573"/>
    <cellStyle name="Обычный 3 19 21 2 3 5" xfId="46574"/>
    <cellStyle name="Обычный 3 19 21 2 4" xfId="46575"/>
    <cellStyle name="Обычный 3 19 21 2 4 2" xfId="46576"/>
    <cellStyle name="Обычный 3 19 21 2 4 2 2" xfId="46577"/>
    <cellStyle name="Обычный 3 19 21 2 4 2 2 2" xfId="46578"/>
    <cellStyle name="Обычный 3 19 21 2 4 2 3" xfId="46579"/>
    <cellStyle name="Обычный 3 19 21 2 4 3" xfId="46580"/>
    <cellStyle name="Обычный 3 19 21 2 4 3 2" xfId="46581"/>
    <cellStyle name="Обычный 3 19 21 2 4 4" xfId="46582"/>
    <cellStyle name="Обычный 3 19 21 2 5" xfId="46583"/>
    <cellStyle name="Обычный 3 19 21 2 5 2" xfId="46584"/>
    <cellStyle name="Обычный 3 19 21 2 5 2 2" xfId="46585"/>
    <cellStyle name="Обычный 3 19 21 2 5 3" xfId="46586"/>
    <cellStyle name="Обычный 3 19 21 2 6" xfId="46587"/>
    <cellStyle name="Обычный 3 19 21 2 6 2" xfId="46588"/>
    <cellStyle name="Обычный 3 19 21 2 7" xfId="46589"/>
    <cellStyle name="Обычный 3 19 21 3" xfId="46590"/>
    <cellStyle name="Обычный 3 19 21 3 2" xfId="46591"/>
    <cellStyle name="Обычный 3 19 21 3 2 2" xfId="46592"/>
    <cellStyle name="Обычный 3 19 21 3 2 2 2" xfId="46593"/>
    <cellStyle name="Обычный 3 19 21 3 2 2 2 2" xfId="46594"/>
    <cellStyle name="Обычный 3 19 21 3 2 2 3" xfId="46595"/>
    <cellStyle name="Обычный 3 19 21 3 2 3" xfId="46596"/>
    <cellStyle name="Обычный 3 19 21 3 2 3 2" xfId="46597"/>
    <cellStyle name="Обычный 3 19 21 3 2 4" xfId="46598"/>
    <cellStyle name="Обычный 3 19 21 3 3" xfId="46599"/>
    <cellStyle name="Обычный 3 19 21 3 3 2" xfId="46600"/>
    <cellStyle name="Обычный 3 19 21 3 3 2 2" xfId="46601"/>
    <cellStyle name="Обычный 3 19 21 3 3 3" xfId="46602"/>
    <cellStyle name="Обычный 3 19 21 3 4" xfId="46603"/>
    <cellStyle name="Обычный 3 19 21 3 4 2" xfId="46604"/>
    <cellStyle name="Обычный 3 19 21 3 5" xfId="46605"/>
    <cellStyle name="Обычный 3 19 21 4" xfId="46606"/>
    <cellStyle name="Обычный 3 19 21 4 2" xfId="46607"/>
    <cellStyle name="Обычный 3 19 21 4 2 2" xfId="46608"/>
    <cellStyle name="Обычный 3 19 21 4 2 2 2" xfId="46609"/>
    <cellStyle name="Обычный 3 19 21 4 2 2 2 2" xfId="46610"/>
    <cellStyle name="Обычный 3 19 21 4 2 2 3" xfId="46611"/>
    <cellStyle name="Обычный 3 19 21 4 2 3" xfId="46612"/>
    <cellStyle name="Обычный 3 19 21 4 2 3 2" xfId="46613"/>
    <cellStyle name="Обычный 3 19 21 4 2 4" xfId="46614"/>
    <cellStyle name="Обычный 3 19 21 4 3" xfId="46615"/>
    <cellStyle name="Обычный 3 19 21 4 3 2" xfId="46616"/>
    <cellStyle name="Обычный 3 19 21 4 3 2 2" xfId="46617"/>
    <cellStyle name="Обычный 3 19 21 4 3 3" xfId="46618"/>
    <cellStyle name="Обычный 3 19 21 4 4" xfId="46619"/>
    <cellStyle name="Обычный 3 19 21 4 4 2" xfId="46620"/>
    <cellStyle name="Обычный 3 19 21 4 5" xfId="46621"/>
    <cellStyle name="Обычный 3 19 21 5" xfId="46622"/>
    <cellStyle name="Обычный 3 19 21 5 2" xfId="46623"/>
    <cellStyle name="Обычный 3 19 21 5 2 2" xfId="46624"/>
    <cellStyle name="Обычный 3 19 21 5 2 2 2" xfId="46625"/>
    <cellStyle name="Обычный 3 19 21 5 2 3" xfId="46626"/>
    <cellStyle name="Обычный 3 19 21 5 3" xfId="46627"/>
    <cellStyle name="Обычный 3 19 21 5 3 2" xfId="46628"/>
    <cellStyle name="Обычный 3 19 21 5 4" xfId="46629"/>
    <cellStyle name="Обычный 3 19 21 6" xfId="46630"/>
    <cellStyle name="Обычный 3 19 21 6 2" xfId="46631"/>
    <cellStyle name="Обычный 3 19 21 6 2 2" xfId="46632"/>
    <cellStyle name="Обычный 3 19 21 6 3" xfId="46633"/>
    <cellStyle name="Обычный 3 19 21 7" xfId="46634"/>
    <cellStyle name="Обычный 3 19 21 7 2" xfId="46635"/>
    <cellStyle name="Обычный 3 19 21 8" xfId="46636"/>
    <cellStyle name="Обычный 3 19 22" xfId="46637"/>
    <cellStyle name="Обычный 3 19 22 2" xfId="46638"/>
    <cellStyle name="Обычный 3 19 22 2 2" xfId="46639"/>
    <cellStyle name="Обычный 3 19 22 2 2 2" xfId="46640"/>
    <cellStyle name="Обычный 3 19 22 2 2 2 2" xfId="46641"/>
    <cellStyle name="Обычный 3 19 22 2 2 2 2 2" xfId="46642"/>
    <cellStyle name="Обычный 3 19 22 2 2 2 2 2 2" xfId="46643"/>
    <cellStyle name="Обычный 3 19 22 2 2 2 2 3" xfId="46644"/>
    <cellStyle name="Обычный 3 19 22 2 2 2 3" xfId="46645"/>
    <cellStyle name="Обычный 3 19 22 2 2 2 3 2" xfId="46646"/>
    <cellStyle name="Обычный 3 19 22 2 2 2 4" xfId="46647"/>
    <cellStyle name="Обычный 3 19 22 2 2 3" xfId="46648"/>
    <cellStyle name="Обычный 3 19 22 2 2 3 2" xfId="46649"/>
    <cellStyle name="Обычный 3 19 22 2 2 3 2 2" xfId="46650"/>
    <cellStyle name="Обычный 3 19 22 2 2 3 3" xfId="46651"/>
    <cellStyle name="Обычный 3 19 22 2 2 4" xfId="46652"/>
    <cellStyle name="Обычный 3 19 22 2 2 4 2" xfId="46653"/>
    <cellStyle name="Обычный 3 19 22 2 2 5" xfId="46654"/>
    <cellStyle name="Обычный 3 19 22 2 3" xfId="46655"/>
    <cellStyle name="Обычный 3 19 22 2 3 2" xfId="46656"/>
    <cellStyle name="Обычный 3 19 22 2 3 2 2" xfId="46657"/>
    <cellStyle name="Обычный 3 19 22 2 3 2 2 2" xfId="46658"/>
    <cellStyle name="Обычный 3 19 22 2 3 2 2 2 2" xfId="46659"/>
    <cellStyle name="Обычный 3 19 22 2 3 2 2 3" xfId="46660"/>
    <cellStyle name="Обычный 3 19 22 2 3 2 3" xfId="46661"/>
    <cellStyle name="Обычный 3 19 22 2 3 2 3 2" xfId="46662"/>
    <cellStyle name="Обычный 3 19 22 2 3 2 4" xfId="46663"/>
    <cellStyle name="Обычный 3 19 22 2 3 3" xfId="46664"/>
    <cellStyle name="Обычный 3 19 22 2 3 3 2" xfId="46665"/>
    <cellStyle name="Обычный 3 19 22 2 3 3 2 2" xfId="46666"/>
    <cellStyle name="Обычный 3 19 22 2 3 3 3" xfId="46667"/>
    <cellStyle name="Обычный 3 19 22 2 3 4" xfId="46668"/>
    <cellStyle name="Обычный 3 19 22 2 3 4 2" xfId="46669"/>
    <cellStyle name="Обычный 3 19 22 2 3 5" xfId="46670"/>
    <cellStyle name="Обычный 3 19 22 2 4" xfId="46671"/>
    <cellStyle name="Обычный 3 19 22 2 4 2" xfId="46672"/>
    <cellStyle name="Обычный 3 19 22 2 4 2 2" xfId="46673"/>
    <cellStyle name="Обычный 3 19 22 2 4 2 2 2" xfId="46674"/>
    <cellStyle name="Обычный 3 19 22 2 4 2 3" xfId="46675"/>
    <cellStyle name="Обычный 3 19 22 2 4 3" xfId="46676"/>
    <cellStyle name="Обычный 3 19 22 2 4 3 2" xfId="46677"/>
    <cellStyle name="Обычный 3 19 22 2 4 4" xfId="46678"/>
    <cellStyle name="Обычный 3 19 22 2 5" xfId="46679"/>
    <cellStyle name="Обычный 3 19 22 2 5 2" xfId="46680"/>
    <cellStyle name="Обычный 3 19 22 2 5 2 2" xfId="46681"/>
    <cellStyle name="Обычный 3 19 22 2 5 3" xfId="46682"/>
    <cellStyle name="Обычный 3 19 22 2 6" xfId="46683"/>
    <cellStyle name="Обычный 3 19 22 2 6 2" xfId="46684"/>
    <cellStyle name="Обычный 3 19 22 2 7" xfId="46685"/>
    <cellStyle name="Обычный 3 19 22 3" xfId="46686"/>
    <cellStyle name="Обычный 3 19 22 3 2" xfId="46687"/>
    <cellStyle name="Обычный 3 19 22 3 2 2" xfId="46688"/>
    <cellStyle name="Обычный 3 19 22 3 2 2 2" xfId="46689"/>
    <cellStyle name="Обычный 3 19 22 3 2 2 2 2" xfId="46690"/>
    <cellStyle name="Обычный 3 19 22 3 2 2 3" xfId="46691"/>
    <cellStyle name="Обычный 3 19 22 3 2 3" xfId="46692"/>
    <cellStyle name="Обычный 3 19 22 3 2 3 2" xfId="46693"/>
    <cellStyle name="Обычный 3 19 22 3 2 4" xfId="46694"/>
    <cellStyle name="Обычный 3 19 22 3 3" xfId="46695"/>
    <cellStyle name="Обычный 3 19 22 3 3 2" xfId="46696"/>
    <cellStyle name="Обычный 3 19 22 3 3 2 2" xfId="46697"/>
    <cellStyle name="Обычный 3 19 22 3 3 3" xfId="46698"/>
    <cellStyle name="Обычный 3 19 22 3 4" xfId="46699"/>
    <cellStyle name="Обычный 3 19 22 3 4 2" xfId="46700"/>
    <cellStyle name="Обычный 3 19 22 3 5" xfId="46701"/>
    <cellStyle name="Обычный 3 19 22 4" xfId="46702"/>
    <cellStyle name="Обычный 3 19 22 4 2" xfId="46703"/>
    <cellStyle name="Обычный 3 19 22 4 2 2" xfId="46704"/>
    <cellStyle name="Обычный 3 19 22 4 2 2 2" xfId="46705"/>
    <cellStyle name="Обычный 3 19 22 4 2 2 2 2" xfId="46706"/>
    <cellStyle name="Обычный 3 19 22 4 2 2 3" xfId="46707"/>
    <cellStyle name="Обычный 3 19 22 4 2 3" xfId="46708"/>
    <cellStyle name="Обычный 3 19 22 4 2 3 2" xfId="46709"/>
    <cellStyle name="Обычный 3 19 22 4 2 4" xfId="46710"/>
    <cellStyle name="Обычный 3 19 22 4 3" xfId="46711"/>
    <cellStyle name="Обычный 3 19 22 4 3 2" xfId="46712"/>
    <cellStyle name="Обычный 3 19 22 4 3 2 2" xfId="46713"/>
    <cellStyle name="Обычный 3 19 22 4 3 3" xfId="46714"/>
    <cellStyle name="Обычный 3 19 22 4 4" xfId="46715"/>
    <cellStyle name="Обычный 3 19 22 4 4 2" xfId="46716"/>
    <cellStyle name="Обычный 3 19 22 4 5" xfId="46717"/>
    <cellStyle name="Обычный 3 19 22 5" xfId="46718"/>
    <cellStyle name="Обычный 3 19 22 5 2" xfId="46719"/>
    <cellStyle name="Обычный 3 19 22 5 2 2" xfId="46720"/>
    <cellStyle name="Обычный 3 19 22 5 2 2 2" xfId="46721"/>
    <cellStyle name="Обычный 3 19 22 5 2 3" xfId="46722"/>
    <cellStyle name="Обычный 3 19 22 5 3" xfId="46723"/>
    <cellStyle name="Обычный 3 19 22 5 3 2" xfId="46724"/>
    <cellStyle name="Обычный 3 19 22 5 4" xfId="46725"/>
    <cellStyle name="Обычный 3 19 22 6" xfId="46726"/>
    <cellStyle name="Обычный 3 19 22 6 2" xfId="46727"/>
    <cellStyle name="Обычный 3 19 22 6 2 2" xfId="46728"/>
    <cellStyle name="Обычный 3 19 22 6 3" xfId="46729"/>
    <cellStyle name="Обычный 3 19 22 7" xfId="46730"/>
    <cellStyle name="Обычный 3 19 22 7 2" xfId="46731"/>
    <cellStyle name="Обычный 3 19 22 8" xfId="46732"/>
    <cellStyle name="Обычный 3 19 23" xfId="46733"/>
    <cellStyle name="Обычный 3 19 23 2" xfId="46734"/>
    <cellStyle name="Обычный 3 19 23 2 2" xfId="46735"/>
    <cellStyle name="Обычный 3 19 23 2 2 2" xfId="46736"/>
    <cellStyle name="Обычный 3 19 23 2 2 2 2" xfId="46737"/>
    <cellStyle name="Обычный 3 19 23 2 2 2 2 2" xfId="46738"/>
    <cellStyle name="Обычный 3 19 23 2 2 2 2 2 2" xfId="46739"/>
    <cellStyle name="Обычный 3 19 23 2 2 2 2 3" xfId="46740"/>
    <cellStyle name="Обычный 3 19 23 2 2 2 3" xfId="46741"/>
    <cellStyle name="Обычный 3 19 23 2 2 2 3 2" xfId="46742"/>
    <cellStyle name="Обычный 3 19 23 2 2 2 4" xfId="46743"/>
    <cellStyle name="Обычный 3 19 23 2 2 3" xfId="46744"/>
    <cellStyle name="Обычный 3 19 23 2 2 3 2" xfId="46745"/>
    <cellStyle name="Обычный 3 19 23 2 2 3 2 2" xfId="46746"/>
    <cellStyle name="Обычный 3 19 23 2 2 3 3" xfId="46747"/>
    <cellStyle name="Обычный 3 19 23 2 2 4" xfId="46748"/>
    <cellStyle name="Обычный 3 19 23 2 2 4 2" xfId="46749"/>
    <cellStyle name="Обычный 3 19 23 2 2 5" xfId="46750"/>
    <cellStyle name="Обычный 3 19 23 2 3" xfId="46751"/>
    <cellStyle name="Обычный 3 19 23 2 3 2" xfId="46752"/>
    <cellStyle name="Обычный 3 19 23 2 3 2 2" xfId="46753"/>
    <cellStyle name="Обычный 3 19 23 2 3 2 2 2" xfId="46754"/>
    <cellStyle name="Обычный 3 19 23 2 3 2 2 2 2" xfId="46755"/>
    <cellStyle name="Обычный 3 19 23 2 3 2 2 3" xfId="46756"/>
    <cellStyle name="Обычный 3 19 23 2 3 2 3" xfId="46757"/>
    <cellStyle name="Обычный 3 19 23 2 3 2 3 2" xfId="46758"/>
    <cellStyle name="Обычный 3 19 23 2 3 2 4" xfId="46759"/>
    <cellStyle name="Обычный 3 19 23 2 3 3" xfId="46760"/>
    <cellStyle name="Обычный 3 19 23 2 3 3 2" xfId="46761"/>
    <cellStyle name="Обычный 3 19 23 2 3 3 2 2" xfId="46762"/>
    <cellStyle name="Обычный 3 19 23 2 3 3 3" xfId="46763"/>
    <cellStyle name="Обычный 3 19 23 2 3 4" xfId="46764"/>
    <cellStyle name="Обычный 3 19 23 2 3 4 2" xfId="46765"/>
    <cellStyle name="Обычный 3 19 23 2 3 5" xfId="46766"/>
    <cellStyle name="Обычный 3 19 23 2 4" xfId="46767"/>
    <cellStyle name="Обычный 3 19 23 2 4 2" xfId="46768"/>
    <cellStyle name="Обычный 3 19 23 2 4 2 2" xfId="46769"/>
    <cellStyle name="Обычный 3 19 23 2 4 2 2 2" xfId="46770"/>
    <cellStyle name="Обычный 3 19 23 2 4 2 3" xfId="46771"/>
    <cellStyle name="Обычный 3 19 23 2 4 3" xfId="46772"/>
    <cellStyle name="Обычный 3 19 23 2 4 3 2" xfId="46773"/>
    <cellStyle name="Обычный 3 19 23 2 4 4" xfId="46774"/>
    <cellStyle name="Обычный 3 19 23 2 5" xfId="46775"/>
    <cellStyle name="Обычный 3 19 23 2 5 2" xfId="46776"/>
    <cellStyle name="Обычный 3 19 23 2 5 2 2" xfId="46777"/>
    <cellStyle name="Обычный 3 19 23 2 5 3" xfId="46778"/>
    <cellStyle name="Обычный 3 19 23 2 6" xfId="46779"/>
    <cellStyle name="Обычный 3 19 23 2 6 2" xfId="46780"/>
    <cellStyle name="Обычный 3 19 23 2 7" xfId="46781"/>
    <cellStyle name="Обычный 3 19 23 3" xfId="46782"/>
    <cellStyle name="Обычный 3 19 23 3 2" xfId="46783"/>
    <cellStyle name="Обычный 3 19 23 3 2 2" xfId="46784"/>
    <cellStyle name="Обычный 3 19 23 3 2 2 2" xfId="46785"/>
    <cellStyle name="Обычный 3 19 23 3 2 2 2 2" xfId="46786"/>
    <cellStyle name="Обычный 3 19 23 3 2 2 3" xfId="46787"/>
    <cellStyle name="Обычный 3 19 23 3 2 3" xfId="46788"/>
    <cellStyle name="Обычный 3 19 23 3 2 3 2" xfId="46789"/>
    <cellStyle name="Обычный 3 19 23 3 2 4" xfId="46790"/>
    <cellStyle name="Обычный 3 19 23 3 3" xfId="46791"/>
    <cellStyle name="Обычный 3 19 23 3 3 2" xfId="46792"/>
    <cellStyle name="Обычный 3 19 23 3 3 2 2" xfId="46793"/>
    <cellStyle name="Обычный 3 19 23 3 3 3" xfId="46794"/>
    <cellStyle name="Обычный 3 19 23 3 4" xfId="46795"/>
    <cellStyle name="Обычный 3 19 23 3 4 2" xfId="46796"/>
    <cellStyle name="Обычный 3 19 23 3 5" xfId="46797"/>
    <cellStyle name="Обычный 3 19 23 4" xfId="46798"/>
    <cellStyle name="Обычный 3 19 23 4 2" xfId="46799"/>
    <cellStyle name="Обычный 3 19 23 4 2 2" xfId="46800"/>
    <cellStyle name="Обычный 3 19 23 4 2 2 2" xfId="46801"/>
    <cellStyle name="Обычный 3 19 23 4 2 2 2 2" xfId="46802"/>
    <cellStyle name="Обычный 3 19 23 4 2 2 3" xfId="46803"/>
    <cellStyle name="Обычный 3 19 23 4 2 3" xfId="46804"/>
    <cellStyle name="Обычный 3 19 23 4 2 3 2" xfId="46805"/>
    <cellStyle name="Обычный 3 19 23 4 2 4" xfId="46806"/>
    <cellStyle name="Обычный 3 19 23 4 3" xfId="46807"/>
    <cellStyle name="Обычный 3 19 23 4 3 2" xfId="46808"/>
    <cellStyle name="Обычный 3 19 23 4 3 2 2" xfId="46809"/>
    <cellStyle name="Обычный 3 19 23 4 3 3" xfId="46810"/>
    <cellStyle name="Обычный 3 19 23 4 4" xfId="46811"/>
    <cellStyle name="Обычный 3 19 23 4 4 2" xfId="46812"/>
    <cellStyle name="Обычный 3 19 23 4 5" xfId="46813"/>
    <cellStyle name="Обычный 3 19 23 5" xfId="46814"/>
    <cellStyle name="Обычный 3 19 23 5 2" xfId="46815"/>
    <cellStyle name="Обычный 3 19 23 5 2 2" xfId="46816"/>
    <cellStyle name="Обычный 3 19 23 5 2 2 2" xfId="46817"/>
    <cellStyle name="Обычный 3 19 23 5 2 3" xfId="46818"/>
    <cellStyle name="Обычный 3 19 23 5 3" xfId="46819"/>
    <cellStyle name="Обычный 3 19 23 5 3 2" xfId="46820"/>
    <cellStyle name="Обычный 3 19 23 5 4" xfId="46821"/>
    <cellStyle name="Обычный 3 19 23 6" xfId="46822"/>
    <cellStyle name="Обычный 3 19 23 6 2" xfId="46823"/>
    <cellStyle name="Обычный 3 19 23 6 2 2" xfId="46824"/>
    <cellStyle name="Обычный 3 19 23 6 3" xfId="46825"/>
    <cellStyle name="Обычный 3 19 23 7" xfId="46826"/>
    <cellStyle name="Обычный 3 19 23 7 2" xfId="46827"/>
    <cellStyle name="Обычный 3 19 23 8" xfId="46828"/>
    <cellStyle name="Обычный 3 19 24" xfId="46829"/>
    <cellStyle name="Обычный 3 19 24 2" xfId="46830"/>
    <cellStyle name="Обычный 3 19 24 2 2" xfId="46831"/>
    <cellStyle name="Обычный 3 19 24 2 2 2" xfId="46832"/>
    <cellStyle name="Обычный 3 19 24 2 2 2 2" xfId="46833"/>
    <cellStyle name="Обычный 3 19 24 2 2 2 2 2" xfId="46834"/>
    <cellStyle name="Обычный 3 19 24 2 2 2 2 2 2" xfId="46835"/>
    <cellStyle name="Обычный 3 19 24 2 2 2 2 3" xfId="46836"/>
    <cellStyle name="Обычный 3 19 24 2 2 2 3" xfId="46837"/>
    <cellStyle name="Обычный 3 19 24 2 2 2 3 2" xfId="46838"/>
    <cellStyle name="Обычный 3 19 24 2 2 2 4" xfId="46839"/>
    <cellStyle name="Обычный 3 19 24 2 2 3" xfId="46840"/>
    <cellStyle name="Обычный 3 19 24 2 2 3 2" xfId="46841"/>
    <cellStyle name="Обычный 3 19 24 2 2 3 2 2" xfId="46842"/>
    <cellStyle name="Обычный 3 19 24 2 2 3 3" xfId="46843"/>
    <cellStyle name="Обычный 3 19 24 2 2 4" xfId="46844"/>
    <cellStyle name="Обычный 3 19 24 2 2 4 2" xfId="46845"/>
    <cellStyle name="Обычный 3 19 24 2 2 5" xfId="46846"/>
    <cellStyle name="Обычный 3 19 24 2 3" xfId="46847"/>
    <cellStyle name="Обычный 3 19 24 2 3 2" xfId="46848"/>
    <cellStyle name="Обычный 3 19 24 2 3 2 2" xfId="46849"/>
    <cellStyle name="Обычный 3 19 24 2 3 2 2 2" xfId="46850"/>
    <cellStyle name="Обычный 3 19 24 2 3 2 2 2 2" xfId="46851"/>
    <cellStyle name="Обычный 3 19 24 2 3 2 2 3" xfId="46852"/>
    <cellStyle name="Обычный 3 19 24 2 3 2 3" xfId="46853"/>
    <cellStyle name="Обычный 3 19 24 2 3 2 3 2" xfId="46854"/>
    <cellStyle name="Обычный 3 19 24 2 3 2 4" xfId="46855"/>
    <cellStyle name="Обычный 3 19 24 2 3 3" xfId="46856"/>
    <cellStyle name="Обычный 3 19 24 2 3 3 2" xfId="46857"/>
    <cellStyle name="Обычный 3 19 24 2 3 3 2 2" xfId="46858"/>
    <cellStyle name="Обычный 3 19 24 2 3 3 3" xfId="46859"/>
    <cellStyle name="Обычный 3 19 24 2 3 4" xfId="46860"/>
    <cellStyle name="Обычный 3 19 24 2 3 4 2" xfId="46861"/>
    <cellStyle name="Обычный 3 19 24 2 3 5" xfId="46862"/>
    <cellStyle name="Обычный 3 19 24 2 4" xfId="46863"/>
    <cellStyle name="Обычный 3 19 24 2 4 2" xfId="46864"/>
    <cellStyle name="Обычный 3 19 24 2 4 2 2" xfId="46865"/>
    <cellStyle name="Обычный 3 19 24 2 4 2 2 2" xfId="46866"/>
    <cellStyle name="Обычный 3 19 24 2 4 2 3" xfId="46867"/>
    <cellStyle name="Обычный 3 19 24 2 4 3" xfId="46868"/>
    <cellStyle name="Обычный 3 19 24 2 4 3 2" xfId="46869"/>
    <cellStyle name="Обычный 3 19 24 2 4 4" xfId="46870"/>
    <cellStyle name="Обычный 3 19 24 2 5" xfId="46871"/>
    <cellStyle name="Обычный 3 19 24 2 5 2" xfId="46872"/>
    <cellStyle name="Обычный 3 19 24 2 5 2 2" xfId="46873"/>
    <cellStyle name="Обычный 3 19 24 2 5 3" xfId="46874"/>
    <cellStyle name="Обычный 3 19 24 2 6" xfId="46875"/>
    <cellStyle name="Обычный 3 19 24 2 6 2" xfId="46876"/>
    <cellStyle name="Обычный 3 19 24 2 7" xfId="46877"/>
    <cellStyle name="Обычный 3 19 24 3" xfId="46878"/>
    <cellStyle name="Обычный 3 19 24 3 2" xfId="46879"/>
    <cellStyle name="Обычный 3 19 24 3 2 2" xfId="46880"/>
    <cellStyle name="Обычный 3 19 24 3 2 2 2" xfId="46881"/>
    <cellStyle name="Обычный 3 19 24 3 2 2 2 2" xfId="46882"/>
    <cellStyle name="Обычный 3 19 24 3 2 2 3" xfId="46883"/>
    <cellStyle name="Обычный 3 19 24 3 2 3" xfId="46884"/>
    <cellStyle name="Обычный 3 19 24 3 2 3 2" xfId="46885"/>
    <cellStyle name="Обычный 3 19 24 3 2 4" xfId="46886"/>
    <cellStyle name="Обычный 3 19 24 3 3" xfId="46887"/>
    <cellStyle name="Обычный 3 19 24 3 3 2" xfId="46888"/>
    <cellStyle name="Обычный 3 19 24 3 3 2 2" xfId="46889"/>
    <cellStyle name="Обычный 3 19 24 3 3 3" xfId="46890"/>
    <cellStyle name="Обычный 3 19 24 3 4" xfId="46891"/>
    <cellStyle name="Обычный 3 19 24 3 4 2" xfId="46892"/>
    <cellStyle name="Обычный 3 19 24 3 5" xfId="46893"/>
    <cellStyle name="Обычный 3 19 24 4" xfId="46894"/>
    <cellStyle name="Обычный 3 19 24 4 2" xfId="46895"/>
    <cellStyle name="Обычный 3 19 24 4 2 2" xfId="46896"/>
    <cellStyle name="Обычный 3 19 24 4 2 2 2" xfId="46897"/>
    <cellStyle name="Обычный 3 19 24 4 2 2 2 2" xfId="46898"/>
    <cellStyle name="Обычный 3 19 24 4 2 2 3" xfId="46899"/>
    <cellStyle name="Обычный 3 19 24 4 2 3" xfId="46900"/>
    <cellStyle name="Обычный 3 19 24 4 2 3 2" xfId="46901"/>
    <cellStyle name="Обычный 3 19 24 4 2 4" xfId="46902"/>
    <cellStyle name="Обычный 3 19 24 4 3" xfId="46903"/>
    <cellStyle name="Обычный 3 19 24 4 3 2" xfId="46904"/>
    <cellStyle name="Обычный 3 19 24 4 3 2 2" xfId="46905"/>
    <cellStyle name="Обычный 3 19 24 4 3 3" xfId="46906"/>
    <cellStyle name="Обычный 3 19 24 4 4" xfId="46907"/>
    <cellStyle name="Обычный 3 19 24 4 4 2" xfId="46908"/>
    <cellStyle name="Обычный 3 19 24 4 5" xfId="46909"/>
    <cellStyle name="Обычный 3 19 24 5" xfId="46910"/>
    <cellStyle name="Обычный 3 19 24 5 2" xfId="46911"/>
    <cellStyle name="Обычный 3 19 24 5 2 2" xfId="46912"/>
    <cellStyle name="Обычный 3 19 24 5 2 2 2" xfId="46913"/>
    <cellStyle name="Обычный 3 19 24 5 2 3" xfId="46914"/>
    <cellStyle name="Обычный 3 19 24 5 3" xfId="46915"/>
    <cellStyle name="Обычный 3 19 24 5 3 2" xfId="46916"/>
    <cellStyle name="Обычный 3 19 24 5 4" xfId="46917"/>
    <cellStyle name="Обычный 3 19 24 6" xfId="46918"/>
    <cellStyle name="Обычный 3 19 24 6 2" xfId="46919"/>
    <cellStyle name="Обычный 3 19 24 6 2 2" xfId="46920"/>
    <cellStyle name="Обычный 3 19 24 6 3" xfId="46921"/>
    <cellStyle name="Обычный 3 19 24 7" xfId="46922"/>
    <cellStyle name="Обычный 3 19 24 7 2" xfId="46923"/>
    <cellStyle name="Обычный 3 19 24 8" xfId="46924"/>
    <cellStyle name="Обычный 3 19 25" xfId="46925"/>
    <cellStyle name="Обычный 3 19 25 2" xfId="46926"/>
    <cellStyle name="Обычный 3 19 25 2 2" xfId="46927"/>
    <cellStyle name="Обычный 3 19 25 2 2 2" xfId="46928"/>
    <cellStyle name="Обычный 3 19 25 2 2 2 2" xfId="46929"/>
    <cellStyle name="Обычный 3 19 25 2 2 2 2 2" xfId="46930"/>
    <cellStyle name="Обычный 3 19 25 2 2 2 2 2 2" xfId="46931"/>
    <cellStyle name="Обычный 3 19 25 2 2 2 2 3" xfId="46932"/>
    <cellStyle name="Обычный 3 19 25 2 2 2 3" xfId="46933"/>
    <cellStyle name="Обычный 3 19 25 2 2 2 3 2" xfId="46934"/>
    <cellStyle name="Обычный 3 19 25 2 2 2 4" xfId="46935"/>
    <cellStyle name="Обычный 3 19 25 2 2 3" xfId="46936"/>
    <cellStyle name="Обычный 3 19 25 2 2 3 2" xfId="46937"/>
    <cellStyle name="Обычный 3 19 25 2 2 3 2 2" xfId="46938"/>
    <cellStyle name="Обычный 3 19 25 2 2 3 3" xfId="46939"/>
    <cellStyle name="Обычный 3 19 25 2 2 4" xfId="46940"/>
    <cellStyle name="Обычный 3 19 25 2 2 4 2" xfId="46941"/>
    <cellStyle name="Обычный 3 19 25 2 2 5" xfId="46942"/>
    <cellStyle name="Обычный 3 19 25 2 3" xfId="46943"/>
    <cellStyle name="Обычный 3 19 25 2 3 2" xfId="46944"/>
    <cellStyle name="Обычный 3 19 25 2 3 2 2" xfId="46945"/>
    <cellStyle name="Обычный 3 19 25 2 3 2 2 2" xfId="46946"/>
    <cellStyle name="Обычный 3 19 25 2 3 2 2 2 2" xfId="46947"/>
    <cellStyle name="Обычный 3 19 25 2 3 2 2 3" xfId="46948"/>
    <cellStyle name="Обычный 3 19 25 2 3 2 3" xfId="46949"/>
    <cellStyle name="Обычный 3 19 25 2 3 2 3 2" xfId="46950"/>
    <cellStyle name="Обычный 3 19 25 2 3 2 4" xfId="46951"/>
    <cellStyle name="Обычный 3 19 25 2 3 3" xfId="46952"/>
    <cellStyle name="Обычный 3 19 25 2 3 3 2" xfId="46953"/>
    <cellStyle name="Обычный 3 19 25 2 3 3 2 2" xfId="46954"/>
    <cellStyle name="Обычный 3 19 25 2 3 3 3" xfId="46955"/>
    <cellStyle name="Обычный 3 19 25 2 3 4" xfId="46956"/>
    <cellStyle name="Обычный 3 19 25 2 3 4 2" xfId="46957"/>
    <cellStyle name="Обычный 3 19 25 2 3 5" xfId="46958"/>
    <cellStyle name="Обычный 3 19 25 2 4" xfId="46959"/>
    <cellStyle name="Обычный 3 19 25 2 4 2" xfId="46960"/>
    <cellStyle name="Обычный 3 19 25 2 4 2 2" xfId="46961"/>
    <cellStyle name="Обычный 3 19 25 2 4 2 2 2" xfId="46962"/>
    <cellStyle name="Обычный 3 19 25 2 4 2 3" xfId="46963"/>
    <cellStyle name="Обычный 3 19 25 2 4 3" xfId="46964"/>
    <cellStyle name="Обычный 3 19 25 2 4 3 2" xfId="46965"/>
    <cellStyle name="Обычный 3 19 25 2 4 4" xfId="46966"/>
    <cellStyle name="Обычный 3 19 25 2 5" xfId="46967"/>
    <cellStyle name="Обычный 3 19 25 2 5 2" xfId="46968"/>
    <cellStyle name="Обычный 3 19 25 2 5 2 2" xfId="46969"/>
    <cellStyle name="Обычный 3 19 25 2 5 3" xfId="46970"/>
    <cellStyle name="Обычный 3 19 25 2 6" xfId="46971"/>
    <cellStyle name="Обычный 3 19 25 2 6 2" xfId="46972"/>
    <cellStyle name="Обычный 3 19 25 2 7" xfId="46973"/>
    <cellStyle name="Обычный 3 19 25 3" xfId="46974"/>
    <cellStyle name="Обычный 3 19 25 3 2" xfId="46975"/>
    <cellStyle name="Обычный 3 19 25 3 2 2" xfId="46976"/>
    <cellStyle name="Обычный 3 19 25 3 2 2 2" xfId="46977"/>
    <cellStyle name="Обычный 3 19 25 3 2 2 2 2" xfId="46978"/>
    <cellStyle name="Обычный 3 19 25 3 2 2 3" xfId="46979"/>
    <cellStyle name="Обычный 3 19 25 3 2 3" xfId="46980"/>
    <cellStyle name="Обычный 3 19 25 3 2 3 2" xfId="46981"/>
    <cellStyle name="Обычный 3 19 25 3 2 4" xfId="46982"/>
    <cellStyle name="Обычный 3 19 25 3 3" xfId="46983"/>
    <cellStyle name="Обычный 3 19 25 3 3 2" xfId="46984"/>
    <cellStyle name="Обычный 3 19 25 3 3 2 2" xfId="46985"/>
    <cellStyle name="Обычный 3 19 25 3 3 3" xfId="46986"/>
    <cellStyle name="Обычный 3 19 25 3 4" xfId="46987"/>
    <cellStyle name="Обычный 3 19 25 3 4 2" xfId="46988"/>
    <cellStyle name="Обычный 3 19 25 3 5" xfId="46989"/>
    <cellStyle name="Обычный 3 19 25 4" xfId="46990"/>
    <cellStyle name="Обычный 3 19 25 4 2" xfId="46991"/>
    <cellStyle name="Обычный 3 19 25 4 2 2" xfId="46992"/>
    <cellStyle name="Обычный 3 19 25 4 2 2 2" xfId="46993"/>
    <cellStyle name="Обычный 3 19 25 4 2 2 2 2" xfId="46994"/>
    <cellStyle name="Обычный 3 19 25 4 2 2 3" xfId="46995"/>
    <cellStyle name="Обычный 3 19 25 4 2 3" xfId="46996"/>
    <cellStyle name="Обычный 3 19 25 4 2 3 2" xfId="46997"/>
    <cellStyle name="Обычный 3 19 25 4 2 4" xfId="46998"/>
    <cellStyle name="Обычный 3 19 25 4 3" xfId="46999"/>
    <cellStyle name="Обычный 3 19 25 4 3 2" xfId="47000"/>
    <cellStyle name="Обычный 3 19 25 4 3 2 2" xfId="47001"/>
    <cellStyle name="Обычный 3 19 25 4 3 3" xfId="47002"/>
    <cellStyle name="Обычный 3 19 25 4 4" xfId="47003"/>
    <cellStyle name="Обычный 3 19 25 4 4 2" xfId="47004"/>
    <cellStyle name="Обычный 3 19 25 4 5" xfId="47005"/>
    <cellStyle name="Обычный 3 19 25 5" xfId="47006"/>
    <cellStyle name="Обычный 3 19 25 5 2" xfId="47007"/>
    <cellStyle name="Обычный 3 19 25 5 2 2" xfId="47008"/>
    <cellStyle name="Обычный 3 19 25 5 2 2 2" xfId="47009"/>
    <cellStyle name="Обычный 3 19 25 5 2 3" xfId="47010"/>
    <cellStyle name="Обычный 3 19 25 5 3" xfId="47011"/>
    <cellStyle name="Обычный 3 19 25 5 3 2" xfId="47012"/>
    <cellStyle name="Обычный 3 19 25 5 4" xfId="47013"/>
    <cellStyle name="Обычный 3 19 25 6" xfId="47014"/>
    <cellStyle name="Обычный 3 19 25 6 2" xfId="47015"/>
    <cellStyle name="Обычный 3 19 25 6 2 2" xfId="47016"/>
    <cellStyle name="Обычный 3 19 25 6 3" xfId="47017"/>
    <cellStyle name="Обычный 3 19 25 7" xfId="47018"/>
    <cellStyle name="Обычный 3 19 25 7 2" xfId="47019"/>
    <cellStyle name="Обычный 3 19 25 8" xfId="47020"/>
    <cellStyle name="Обычный 3 19 26" xfId="47021"/>
    <cellStyle name="Обычный 3 19 26 2" xfId="47022"/>
    <cellStyle name="Обычный 3 19 26 2 2" xfId="47023"/>
    <cellStyle name="Обычный 3 19 26 2 2 2" xfId="47024"/>
    <cellStyle name="Обычный 3 19 26 2 2 2 2" xfId="47025"/>
    <cellStyle name="Обычный 3 19 26 2 2 2 2 2" xfId="47026"/>
    <cellStyle name="Обычный 3 19 26 2 2 2 3" xfId="47027"/>
    <cellStyle name="Обычный 3 19 26 2 2 3" xfId="47028"/>
    <cellStyle name="Обычный 3 19 26 2 2 3 2" xfId="47029"/>
    <cellStyle name="Обычный 3 19 26 2 2 4" xfId="47030"/>
    <cellStyle name="Обычный 3 19 26 2 3" xfId="47031"/>
    <cellStyle name="Обычный 3 19 26 2 3 2" xfId="47032"/>
    <cellStyle name="Обычный 3 19 26 2 3 2 2" xfId="47033"/>
    <cellStyle name="Обычный 3 19 26 2 3 3" xfId="47034"/>
    <cellStyle name="Обычный 3 19 26 2 4" xfId="47035"/>
    <cellStyle name="Обычный 3 19 26 2 4 2" xfId="47036"/>
    <cellStyle name="Обычный 3 19 26 2 5" xfId="47037"/>
    <cellStyle name="Обычный 3 19 26 3" xfId="47038"/>
    <cellStyle name="Обычный 3 19 26 3 2" xfId="47039"/>
    <cellStyle name="Обычный 3 19 26 3 2 2" xfId="47040"/>
    <cellStyle name="Обычный 3 19 26 3 2 2 2" xfId="47041"/>
    <cellStyle name="Обычный 3 19 26 3 2 2 2 2" xfId="47042"/>
    <cellStyle name="Обычный 3 19 26 3 2 2 3" xfId="47043"/>
    <cellStyle name="Обычный 3 19 26 3 2 3" xfId="47044"/>
    <cellStyle name="Обычный 3 19 26 3 2 3 2" xfId="47045"/>
    <cellStyle name="Обычный 3 19 26 3 2 4" xfId="47046"/>
    <cellStyle name="Обычный 3 19 26 3 3" xfId="47047"/>
    <cellStyle name="Обычный 3 19 26 3 3 2" xfId="47048"/>
    <cellStyle name="Обычный 3 19 26 3 3 2 2" xfId="47049"/>
    <cellStyle name="Обычный 3 19 26 3 3 3" xfId="47050"/>
    <cellStyle name="Обычный 3 19 26 3 4" xfId="47051"/>
    <cellStyle name="Обычный 3 19 26 3 4 2" xfId="47052"/>
    <cellStyle name="Обычный 3 19 26 3 5" xfId="47053"/>
    <cellStyle name="Обычный 3 19 26 4" xfId="47054"/>
    <cellStyle name="Обычный 3 19 26 4 2" xfId="47055"/>
    <cellStyle name="Обычный 3 19 26 4 2 2" xfId="47056"/>
    <cellStyle name="Обычный 3 19 26 4 2 2 2" xfId="47057"/>
    <cellStyle name="Обычный 3 19 26 4 2 3" xfId="47058"/>
    <cellStyle name="Обычный 3 19 26 4 3" xfId="47059"/>
    <cellStyle name="Обычный 3 19 26 4 3 2" xfId="47060"/>
    <cellStyle name="Обычный 3 19 26 4 4" xfId="47061"/>
    <cellStyle name="Обычный 3 19 26 5" xfId="47062"/>
    <cellStyle name="Обычный 3 19 26 5 2" xfId="47063"/>
    <cellStyle name="Обычный 3 19 26 5 2 2" xfId="47064"/>
    <cellStyle name="Обычный 3 19 26 5 3" xfId="47065"/>
    <cellStyle name="Обычный 3 19 26 6" xfId="47066"/>
    <cellStyle name="Обычный 3 19 26 6 2" xfId="47067"/>
    <cellStyle name="Обычный 3 19 26 7" xfId="47068"/>
    <cellStyle name="Обычный 3 19 27" xfId="47069"/>
    <cellStyle name="Обычный 3 19 27 2" xfId="47070"/>
    <cellStyle name="Обычный 3 19 27 2 2" xfId="47071"/>
    <cellStyle name="Обычный 3 19 27 2 2 2" xfId="47072"/>
    <cellStyle name="Обычный 3 19 27 2 2 2 2" xfId="47073"/>
    <cellStyle name="Обычный 3 19 27 2 2 3" xfId="47074"/>
    <cellStyle name="Обычный 3 19 27 2 3" xfId="47075"/>
    <cellStyle name="Обычный 3 19 27 2 3 2" xfId="47076"/>
    <cellStyle name="Обычный 3 19 27 2 4" xfId="47077"/>
    <cellStyle name="Обычный 3 19 27 3" xfId="47078"/>
    <cellStyle name="Обычный 3 19 27 3 2" xfId="47079"/>
    <cellStyle name="Обычный 3 19 27 3 2 2" xfId="47080"/>
    <cellStyle name="Обычный 3 19 27 3 3" xfId="47081"/>
    <cellStyle name="Обычный 3 19 27 4" xfId="47082"/>
    <cellStyle name="Обычный 3 19 27 4 2" xfId="47083"/>
    <cellStyle name="Обычный 3 19 27 5" xfId="47084"/>
    <cellStyle name="Обычный 3 19 28" xfId="47085"/>
    <cellStyle name="Обычный 3 19 28 2" xfId="47086"/>
    <cellStyle name="Обычный 3 19 28 2 2" xfId="47087"/>
    <cellStyle name="Обычный 3 19 28 2 2 2" xfId="47088"/>
    <cellStyle name="Обычный 3 19 28 2 2 2 2" xfId="47089"/>
    <cellStyle name="Обычный 3 19 28 2 2 3" xfId="47090"/>
    <cellStyle name="Обычный 3 19 28 2 3" xfId="47091"/>
    <cellStyle name="Обычный 3 19 28 2 3 2" xfId="47092"/>
    <cellStyle name="Обычный 3 19 28 2 4" xfId="47093"/>
    <cellStyle name="Обычный 3 19 28 3" xfId="47094"/>
    <cellStyle name="Обычный 3 19 28 3 2" xfId="47095"/>
    <cellStyle name="Обычный 3 19 28 3 2 2" xfId="47096"/>
    <cellStyle name="Обычный 3 19 28 3 3" xfId="47097"/>
    <cellStyle name="Обычный 3 19 28 4" xfId="47098"/>
    <cellStyle name="Обычный 3 19 28 4 2" xfId="47099"/>
    <cellStyle name="Обычный 3 19 28 5" xfId="47100"/>
    <cellStyle name="Обычный 3 19 29" xfId="47101"/>
    <cellStyle name="Обычный 3 19 29 2" xfId="47102"/>
    <cellStyle name="Обычный 3 19 29 2 2" xfId="47103"/>
    <cellStyle name="Обычный 3 19 29 2 2 2" xfId="47104"/>
    <cellStyle name="Обычный 3 19 29 2 3" xfId="47105"/>
    <cellStyle name="Обычный 3 19 29 3" xfId="47106"/>
    <cellStyle name="Обычный 3 19 29 3 2" xfId="47107"/>
    <cellStyle name="Обычный 3 19 29 4" xfId="47108"/>
    <cellStyle name="Обычный 3 19 3" xfId="47109"/>
    <cellStyle name="Обычный 3 19 3 2" xfId="47110"/>
    <cellStyle name="Обычный 3 19 3 2 2" xfId="47111"/>
    <cellStyle name="Обычный 3 19 3 2 2 2" xfId="47112"/>
    <cellStyle name="Обычный 3 19 3 2 2 2 2" xfId="47113"/>
    <cellStyle name="Обычный 3 19 3 2 2 2 2 2" xfId="47114"/>
    <cellStyle name="Обычный 3 19 3 2 2 2 2 2 2" xfId="47115"/>
    <cellStyle name="Обычный 3 19 3 2 2 2 2 3" xfId="47116"/>
    <cellStyle name="Обычный 3 19 3 2 2 2 3" xfId="47117"/>
    <cellStyle name="Обычный 3 19 3 2 2 2 3 2" xfId="47118"/>
    <cellStyle name="Обычный 3 19 3 2 2 2 4" xfId="47119"/>
    <cellStyle name="Обычный 3 19 3 2 2 3" xfId="47120"/>
    <cellStyle name="Обычный 3 19 3 2 2 3 2" xfId="47121"/>
    <cellStyle name="Обычный 3 19 3 2 2 3 2 2" xfId="47122"/>
    <cellStyle name="Обычный 3 19 3 2 2 3 3" xfId="47123"/>
    <cellStyle name="Обычный 3 19 3 2 2 4" xfId="47124"/>
    <cellStyle name="Обычный 3 19 3 2 2 4 2" xfId="47125"/>
    <cellStyle name="Обычный 3 19 3 2 2 5" xfId="47126"/>
    <cellStyle name="Обычный 3 19 3 2 3" xfId="47127"/>
    <cellStyle name="Обычный 3 19 3 2 3 2" xfId="47128"/>
    <cellStyle name="Обычный 3 19 3 2 3 2 2" xfId="47129"/>
    <cellStyle name="Обычный 3 19 3 2 3 2 2 2" xfId="47130"/>
    <cellStyle name="Обычный 3 19 3 2 3 2 2 2 2" xfId="47131"/>
    <cellStyle name="Обычный 3 19 3 2 3 2 2 3" xfId="47132"/>
    <cellStyle name="Обычный 3 19 3 2 3 2 3" xfId="47133"/>
    <cellStyle name="Обычный 3 19 3 2 3 2 3 2" xfId="47134"/>
    <cellStyle name="Обычный 3 19 3 2 3 2 4" xfId="47135"/>
    <cellStyle name="Обычный 3 19 3 2 3 3" xfId="47136"/>
    <cellStyle name="Обычный 3 19 3 2 3 3 2" xfId="47137"/>
    <cellStyle name="Обычный 3 19 3 2 3 3 2 2" xfId="47138"/>
    <cellStyle name="Обычный 3 19 3 2 3 3 3" xfId="47139"/>
    <cellStyle name="Обычный 3 19 3 2 3 4" xfId="47140"/>
    <cellStyle name="Обычный 3 19 3 2 3 4 2" xfId="47141"/>
    <cellStyle name="Обычный 3 19 3 2 3 5" xfId="47142"/>
    <cellStyle name="Обычный 3 19 3 2 4" xfId="47143"/>
    <cellStyle name="Обычный 3 19 3 2 4 2" xfId="47144"/>
    <cellStyle name="Обычный 3 19 3 2 4 2 2" xfId="47145"/>
    <cellStyle name="Обычный 3 19 3 2 4 2 2 2" xfId="47146"/>
    <cellStyle name="Обычный 3 19 3 2 4 2 3" xfId="47147"/>
    <cellStyle name="Обычный 3 19 3 2 4 3" xfId="47148"/>
    <cellStyle name="Обычный 3 19 3 2 4 3 2" xfId="47149"/>
    <cellStyle name="Обычный 3 19 3 2 4 4" xfId="47150"/>
    <cellStyle name="Обычный 3 19 3 2 5" xfId="47151"/>
    <cellStyle name="Обычный 3 19 3 2 5 2" xfId="47152"/>
    <cellStyle name="Обычный 3 19 3 2 5 2 2" xfId="47153"/>
    <cellStyle name="Обычный 3 19 3 2 5 3" xfId="47154"/>
    <cellStyle name="Обычный 3 19 3 2 6" xfId="47155"/>
    <cellStyle name="Обычный 3 19 3 2 6 2" xfId="47156"/>
    <cellStyle name="Обычный 3 19 3 2 7" xfId="47157"/>
    <cellStyle name="Обычный 3 19 3 3" xfId="47158"/>
    <cellStyle name="Обычный 3 19 3 3 2" xfId="47159"/>
    <cellStyle name="Обычный 3 19 3 3 2 2" xfId="47160"/>
    <cellStyle name="Обычный 3 19 3 3 2 2 2" xfId="47161"/>
    <cellStyle name="Обычный 3 19 3 3 2 2 2 2" xfId="47162"/>
    <cellStyle name="Обычный 3 19 3 3 2 2 3" xfId="47163"/>
    <cellStyle name="Обычный 3 19 3 3 2 3" xfId="47164"/>
    <cellStyle name="Обычный 3 19 3 3 2 3 2" xfId="47165"/>
    <cellStyle name="Обычный 3 19 3 3 2 4" xfId="47166"/>
    <cellStyle name="Обычный 3 19 3 3 3" xfId="47167"/>
    <cellStyle name="Обычный 3 19 3 3 3 2" xfId="47168"/>
    <cellStyle name="Обычный 3 19 3 3 3 2 2" xfId="47169"/>
    <cellStyle name="Обычный 3 19 3 3 3 3" xfId="47170"/>
    <cellStyle name="Обычный 3 19 3 3 4" xfId="47171"/>
    <cellStyle name="Обычный 3 19 3 3 4 2" xfId="47172"/>
    <cellStyle name="Обычный 3 19 3 3 5" xfId="47173"/>
    <cellStyle name="Обычный 3 19 3 4" xfId="47174"/>
    <cellStyle name="Обычный 3 19 3 4 2" xfId="47175"/>
    <cellStyle name="Обычный 3 19 3 4 2 2" xfId="47176"/>
    <cellStyle name="Обычный 3 19 3 4 2 2 2" xfId="47177"/>
    <cellStyle name="Обычный 3 19 3 4 2 2 2 2" xfId="47178"/>
    <cellStyle name="Обычный 3 19 3 4 2 2 3" xfId="47179"/>
    <cellStyle name="Обычный 3 19 3 4 2 3" xfId="47180"/>
    <cellStyle name="Обычный 3 19 3 4 2 3 2" xfId="47181"/>
    <cellStyle name="Обычный 3 19 3 4 2 4" xfId="47182"/>
    <cellStyle name="Обычный 3 19 3 4 3" xfId="47183"/>
    <cellStyle name="Обычный 3 19 3 4 3 2" xfId="47184"/>
    <cellStyle name="Обычный 3 19 3 4 3 2 2" xfId="47185"/>
    <cellStyle name="Обычный 3 19 3 4 3 3" xfId="47186"/>
    <cellStyle name="Обычный 3 19 3 4 4" xfId="47187"/>
    <cellStyle name="Обычный 3 19 3 4 4 2" xfId="47188"/>
    <cellStyle name="Обычный 3 19 3 4 5" xfId="47189"/>
    <cellStyle name="Обычный 3 19 3 5" xfId="47190"/>
    <cellStyle name="Обычный 3 19 3 5 2" xfId="47191"/>
    <cellStyle name="Обычный 3 19 3 5 2 2" xfId="47192"/>
    <cellStyle name="Обычный 3 19 3 5 2 2 2" xfId="47193"/>
    <cellStyle name="Обычный 3 19 3 5 2 3" xfId="47194"/>
    <cellStyle name="Обычный 3 19 3 5 3" xfId="47195"/>
    <cellStyle name="Обычный 3 19 3 5 3 2" xfId="47196"/>
    <cellStyle name="Обычный 3 19 3 5 4" xfId="47197"/>
    <cellStyle name="Обычный 3 19 3 6" xfId="47198"/>
    <cellStyle name="Обычный 3 19 3 6 2" xfId="47199"/>
    <cellStyle name="Обычный 3 19 3 6 2 2" xfId="47200"/>
    <cellStyle name="Обычный 3 19 3 6 3" xfId="47201"/>
    <cellStyle name="Обычный 3 19 3 7" xfId="47202"/>
    <cellStyle name="Обычный 3 19 3 7 2" xfId="47203"/>
    <cellStyle name="Обычный 3 19 3 8" xfId="47204"/>
    <cellStyle name="Обычный 3 19 30" xfId="47205"/>
    <cellStyle name="Обычный 3 19 30 2" xfId="47206"/>
    <cellStyle name="Обычный 3 19 30 2 2" xfId="47207"/>
    <cellStyle name="Обычный 3 19 30 3" xfId="47208"/>
    <cellStyle name="Обычный 3 19 31" xfId="47209"/>
    <cellStyle name="Обычный 3 19 31 2" xfId="47210"/>
    <cellStyle name="Обычный 3 19 32" xfId="47211"/>
    <cellStyle name="Обычный 3 19 4" xfId="47212"/>
    <cellStyle name="Обычный 3 19 4 2" xfId="47213"/>
    <cellStyle name="Обычный 3 19 4 2 2" xfId="47214"/>
    <cellStyle name="Обычный 3 19 4 2 2 2" xfId="47215"/>
    <cellStyle name="Обычный 3 19 4 2 2 2 2" xfId="47216"/>
    <cellStyle name="Обычный 3 19 4 2 2 2 2 2" xfId="47217"/>
    <cellStyle name="Обычный 3 19 4 2 2 2 2 2 2" xfId="47218"/>
    <cellStyle name="Обычный 3 19 4 2 2 2 2 3" xfId="47219"/>
    <cellStyle name="Обычный 3 19 4 2 2 2 3" xfId="47220"/>
    <cellStyle name="Обычный 3 19 4 2 2 2 3 2" xfId="47221"/>
    <cellStyle name="Обычный 3 19 4 2 2 2 4" xfId="47222"/>
    <cellStyle name="Обычный 3 19 4 2 2 3" xfId="47223"/>
    <cellStyle name="Обычный 3 19 4 2 2 3 2" xfId="47224"/>
    <cellStyle name="Обычный 3 19 4 2 2 3 2 2" xfId="47225"/>
    <cellStyle name="Обычный 3 19 4 2 2 3 3" xfId="47226"/>
    <cellStyle name="Обычный 3 19 4 2 2 4" xfId="47227"/>
    <cellStyle name="Обычный 3 19 4 2 2 4 2" xfId="47228"/>
    <cellStyle name="Обычный 3 19 4 2 2 5" xfId="47229"/>
    <cellStyle name="Обычный 3 19 4 2 3" xfId="47230"/>
    <cellStyle name="Обычный 3 19 4 2 3 2" xfId="47231"/>
    <cellStyle name="Обычный 3 19 4 2 3 2 2" xfId="47232"/>
    <cellStyle name="Обычный 3 19 4 2 3 2 2 2" xfId="47233"/>
    <cellStyle name="Обычный 3 19 4 2 3 2 2 2 2" xfId="47234"/>
    <cellStyle name="Обычный 3 19 4 2 3 2 2 3" xfId="47235"/>
    <cellStyle name="Обычный 3 19 4 2 3 2 3" xfId="47236"/>
    <cellStyle name="Обычный 3 19 4 2 3 2 3 2" xfId="47237"/>
    <cellStyle name="Обычный 3 19 4 2 3 2 4" xfId="47238"/>
    <cellStyle name="Обычный 3 19 4 2 3 3" xfId="47239"/>
    <cellStyle name="Обычный 3 19 4 2 3 3 2" xfId="47240"/>
    <cellStyle name="Обычный 3 19 4 2 3 3 2 2" xfId="47241"/>
    <cellStyle name="Обычный 3 19 4 2 3 3 3" xfId="47242"/>
    <cellStyle name="Обычный 3 19 4 2 3 4" xfId="47243"/>
    <cellStyle name="Обычный 3 19 4 2 3 4 2" xfId="47244"/>
    <cellStyle name="Обычный 3 19 4 2 3 5" xfId="47245"/>
    <cellStyle name="Обычный 3 19 4 2 4" xfId="47246"/>
    <cellStyle name="Обычный 3 19 4 2 4 2" xfId="47247"/>
    <cellStyle name="Обычный 3 19 4 2 4 2 2" xfId="47248"/>
    <cellStyle name="Обычный 3 19 4 2 4 2 2 2" xfId="47249"/>
    <cellStyle name="Обычный 3 19 4 2 4 2 3" xfId="47250"/>
    <cellStyle name="Обычный 3 19 4 2 4 3" xfId="47251"/>
    <cellStyle name="Обычный 3 19 4 2 4 3 2" xfId="47252"/>
    <cellStyle name="Обычный 3 19 4 2 4 4" xfId="47253"/>
    <cellStyle name="Обычный 3 19 4 2 5" xfId="47254"/>
    <cellStyle name="Обычный 3 19 4 2 5 2" xfId="47255"/>
    <cellStyle name="Обычный 3 19 4 2 5 2 2" xfId="47256"/>
    <cellStyle name="Обычный 3 19 4 2 5 3" xfId="47257"/>
    <cellStyle name="Обычный 3 19 4 2 6" xfId="47258"/>
    <cellStyle name="Обычный 3 19 4 2 6 2" xfId="47259"/>
    <cellStyle name="Обычный 3 19 4 2 7" xfId="47260"/>
    <cellStyle name="Обычный 3 19 4 3" xfId="47261"/>
    <cellStyle name="Обычный 3 19 4 3 2" xfId="47262"/>
    <cellStyle name="Обычный 3 19 4 3 2 2" xfId="47263"/>
    <cellStyle name="Обычный 3 19 4 3 2 2 2" xfId="47264"/>
    <cellStyle name="Обычный 3 19 4 3 2 2 2 2" xfId="47265"/>
    <cellStyle name="Обычный 3 19 4 3 2 2 3" xfId="47266"/>
    <cellStyle name="Обычный 3 19 4 3 2 3" xfId="47267"/>
    <cellStyle name="Обычный 3 19 4 3 2 3 2" xfId="47268"/>
    <cellStyle name="Обычный 3 19 4 3 2 4" xfId="47269"/>
    <cellStyle name="Обычный 3 19 4 3 3" xfId="47270"/>
    <cellStyle name="Обычный 3 19 4 3 3 2" xfId="47271"/>
    <cellStyle name="Обычный 3 19 4 3 3 2 2" xfId="47272"/>
    <cellStyle name="Обычный 3 19 4 3 3 3" xfId="47273"/>
    <cellStyle name="Обычный 3 19 4 3 4" xfId="47274"/>
    <cellStyle name="Обычный 3 19 4 3 4 2" xfId="47275"/>
    <cellStyle name="Обычный 3 19 4 3 5" xfId="47276"/>
    <cellStyle name="Обычный 3 19 4 4" xfId="47277"/>
    <cellStyle name="Обычный 3 19 4 4 2" xfId="47278"/>
    <cellStyle name="Обычный 3 19 4 4 2 2" xfId="47279"/>
    <cellStyle name="Обычный 3 19 4 4 2 2 2" xfId="47280"/>
    <cellStyle name="Обычный 3 19 4 4 2 2 2 2" xfId="47281"/>
    <cellStyle name="Обычный 3 19 4 4 2 2 3" xfId="47282"/>
    <cellStyle name="Обычный 3 19 4 4 2 3" xfId="47283"/>
    <cellStyle name="Обычный 3 19 4 4 2 3 2" xfId="47284"/>
    <cellStyle name="Обычный 3 19 4 4 2 4" xfId="47285"/>
    <cellStyle name="Обычный 3 19 4 4 3" xfId="47286"/>
    <cellStyle name="Обычный 3 19 4 4 3 2" xfId="47287"/>
    <cellStyle name="Обычный 3 19 4 4 3 2 2" xfId="47288"/>
    <cellStyle name="Обычный 3 19 4 4 3 3" xfId="47289"/>
    <cellStyle name="Обычный 3 19 4 4 4" xfId="47290"/>
    <cellStyle name="Обычный 3 19 4 4 4 2" xfId="47291"/>
    <cellStyle name="Обычный 3 19 4 4 5" xfId="47292"/>
    <cellStyle name="Обычный 3 19 4 5" xfId="47293"/>
    <cellStyle name="Обычный 3 19 4 5 2" xfId="47294"/>
    <cellStyle name="Обычный 3 19 4 5 2 2" xfId="47295"/>
    <cellStyle name="Обычный 3 19 4 5 2 2 2" xfId="47296"/>
    <cellStyle name="Обычный 3 19 4 5 2 3" xfId="47297"/>
    <cellStyle name="Обычный 3 19 4 5 3" xfId="47298"/>
    <cellStyle name="Обычный 3 19 4 5 3 2" xfId="47299"/>
    <cellStyle name="Обычный 3 19 4 5 4" xfId="47300"/>
    <cellStyle name="Обычный 3 19 4 6" xfId="47301"/>
    <cellStyle name="Обычный 3 19 4 6 2" xfId="47302"/>
    <cellStyle name="Обычный 3 19 4 6 2 2" xfId="47303"/>
    <cellStyle name="Обычный 3 19 4 6 3" xfId="47304"/>
    <cellStyle name="Обычный 3 19 4 7" xfId="47305"/>
    <cellStyle name="Обычный 3 19 4 7 2" xfId="47306"/>
    <cellStyle name="Обычный 3 19 4 8" xfId="47307"/>
    <cellStyle name="Обычный 3 19 5" xfId="47308"/>
    <cellStyle name="Обычный 3 19 5 2" xfId="47309"/>
    <cellStyle name="Обычный 3 19 5 2 2" xfId="47310"/>
    <cellStyle name="Обычный 3 19 5 2 2 2" xfId="47311"/>
    <cellStyle name="Обычный 3 19 5 2 2 2 2" xfId="47312"/>
    <cellStyle name="Обычный 3 19 5 2 2 2 2 2" xfId="47313"/>
    <cellStyle name="Обычный 3 19 5 2 2 2 2 2 2" xfId="47314"/>
    <cellStyle name="Обычный 3 19 5 2 2 2 2 3" xfId="47315"/>
    <cellStyle name="Обычный 3 19 5 2 2 2 3" xfId="47316"/>
    <cellStyle name="Обычный 3 19 5 2 2 2 3 2" xfId="47317"/>
    <cellStyle name="Обычный 3 19 5 2 2 2 4" xfId="47318"/>
    <cellStyle name="Обычный 3 19 5 2 2 3" xfId="47319"/>
    <cellStyle name="Обычный 3 19 5 2 2 3 2" xfId="47320"/>
    <cellStyle name="Обычный 3 19 5 2 2 3 2 2" xfId="47321"/>
    <cellStyle name="Обычный 3 19 5 2 2 3 3" xfId="47322"/>
    <cellStyle name="Обычный 3 19 5 2 2 4" xfId="47323"/>
    <cellStyle name="Обычный 3 19 5 2 2 4 2" xfId="47324"/>
    <cellStyle name="Обычный 3 19 5 2 2 5" xfId="47325"/>
    <cellStyle name="Обычный 3 19 5 2 3" xfId="47326"/>
    <cellStyle name="Обычный 3 19 5 2 3 2" xfId="47327"/>
    <cellStyle name="Обычный 3 19 5 2 3 2 2" xfId="47328"/>
    <cellStyle name="Обычный 3 19 5 2 3 2 2 2" xfId="47329"/>
    <cellStyle name="Обычный 3 19 5 2 3 2 2 2 2" xfId="47330"/>
    <cellStyle name="Обычный 3 19 5 2 3 2 2 3" xfId="47331"/>
    <cellStyle name="Обычный 3 19 5 2 3 2 3" xfId="47332"/>
    <cellStyle name="Обычный 3 19 5 2 3 2 3 2" xfId="47333"/>
    <cellStyle name="Обычный 3 19 5 2 3 2 4" xfId="47334"/>
    <cellStyle name="Обычный 3 19 5 2 3 3" xfId="47335"/>
    <cellStyle name="Обычный 3 19 5 2 3 3 2" xfId="47336"/>
    <cellStyle name="Обычный 3 19 5 2 3 3 2 2" xfId="47337"/>
    <cellStyle name="Обычный 3 19 5 2 3 3 3" xfId="47338"/>
    <cellStyle name="Обычный 3 19 5 2 3 4" xfId="47339"/>
    <cellStyle name="Обычный 3 19 5 2 3 4 2" xfId="47340"/>
    <cellStyle name="Обычный 3 19 5 2 3 5" xfId="47341"/>
    <cellStyle name="Обычный 3 19 5 2 4" xfId="47342"/>
    <cellStyle name="Обычный 3 19 5 2 4 2" xfId="47343"/>
    <cellStyle name="Обычный 3 19 5 2 4 2 2" xfId="47344"/>
    <cellStyle name="Обычный 3 19 5 2 4 2 2 2" xfId="47345"/>
    <cellStyle name="Обычный 3 19 5 2 4 2 3" xfId="47346"/>
    <cellStyle name="Обычный 3 19 5 2 4 3" xfId="47347"/>
    <cellStyle name="Обычный 3 19 5 2 4 3 2" xfId="47348"/>
    <cellStyle name="Обычный 3 19 5 2 4 4" xfId="47349"/>
    <cellStyle name="Обычный 3 19 5 2 5" xfId="47350"/>
    <cellStyle name="Обычный 3 19 5 2 5 2" xfId="47351"/>
    <cellStyle name="Обычный 3 19 5 2 5 2 2" xfId="47352"/>
    <cellStyle name="Обычный 3 19 5 2 5 3" xfId="47353"/>
    <cellStyle name="Обычный 3 19 5 2 6" xfId="47354"/>
    <cellStyle name="Обычный 3 19 5 2 6 2" xfId="47355"/>
    <cellStyle name="Обычный 3 19 5 2 7" xfId="47356"/>
    <cellStyle name="Обычный 3 19 5 3" xfId="47357"/>
    <cellStyle name="Обычный 3 19 5 3 2" xfId="47358"/>
    <cellStyle name="Обычный 3 19 5 3 2 2" xfId="47359"/>
    <cellStyle name="Обычный 3 19 5 3 2 2 2" xfId="47360"/>
    <cellStyle name="Обычный 3 19 5 3 2 2 2 2" xfId="47361"/>
    <cellStyle name="Обычный 3 19 5 3 2 2 3" xfId="47362"/>
    <cellStyle name="Обычный 3 19 5 3 2 3" xfId="47363"/>
    <cellStyle name="Обычный 3 19 5 3 2 3 2" xfId="47364"/>
    <cellStyle name="Обычный 3 19 5 3 2 4" xfId="47365"/>
    <cellStyle name="Обычный 3 19 5 3 3" xfId="47366"/>
    <cellStyle name="Обычный 3 19 5 3 3 2" xfId="47367"/>
    <cellStyle name="Обычный 3 19 5 3 3 2 2" xfId="47368"/>
    <cellStyle name="Обычный 3 19 5 3 3 3" xfId="47369"/>
    <cellStyle name="Обычный 3 19 5 3 4" xfId="47370"/>
    <cellStyle name="Обычный 3 19 5 3 4 2" xfId="47371"/>
    <cellStyle name="Обычный 3 19 5 3 5" xfId="47372"/>
    <cellStyle name="Обычный 3 19 5 4" xfId="47373"/>
    <cellStyle name="Обычный 3 19 5 4 2" xfId="47374"/>
    <cellStyle name="Обычный 3 19 5 4 2 2" xfId="47375"/>
    <cellStyle name="Обычный 3 19 5 4 2 2 2" xfId="47376"/>
    <cellStyle name="Обычный 3 19 5 4 2 2 2 2" xfId="47377"/>
    <cellStyle name="Обычный 3 19 5 4 2 2 3" xfId="47378"/>
    <cellStyle name="Обычный 3 19 5 4 2 3" xfId="47379"/>
    <cellStyle name="Обычный 3 19 5 4 2 3 2" xfId="47380"/>
    <cellStyle name="Обычный 3 19 5 4 2 4" xfId="47381"/>
    <cellStyle name="Обычный 3 19 5 4 3" xfId="47382"/>
    <cellStyle name="Обычный 3 19 5 4 3 2" xfId="47383"/>
    <cellStyle name="Обычный 3 19 5 4 3 2 2" xfId="47384"/>
    <cellStyle name="Обычный 3 19 5 4 3 3" xfId="47385"/>
    <cellStyle name="Обычный 3 19 5 4 4" xfId="47386"/>
    <cellStyle name="Обычный 3 19 5 4 4 2" xfId="47387"/>
    <cellStyle name="Обычный 3 19 5 4 5" xfId="47388"/>
    <cellStyle name="Обычный 3 19 5 5" xfId="47389"/>
    <cellStyle name="Обычный 3 19 5 5 2" xfId="47390"/>
    <cellStyle name="Обычный 3 19 5 5 2 2" xfId="47391"/>
    <cellStyle name="Обычный 3 19 5 5 2 2 2" xfId="47392"/>
    <cellStyle name="Обычный 3 19 5 5 2 3" xfId="47393"/>
    <cellStyle name="Обычный 3 19 5 5 3" xfId="47394"/>
    <cellStyle name="Обычный 3 19 5 5 3 2" xfId="47395"/>
    <cellStyle name="Обычный 3 19 5 5 4" xfId="47396"/>
    <cellStyle name="Обычный 3 19 5 6" xfId="47397"/>
    <cellStyle name="Обычный 3 19 5 6 2" xfId="47398"/>
    <cellStyle name="Обычный 3 19 5 6 2 2" xfId="47399"/>
    <cellStyle name="Обычный 3 19 5 6 3" xfId="47400"/>
    <cellStyle name="Обычный 3 19 5 7" xfId="47401"/>
    <cellStyle name="Обычный 3 19 5 7 2" xfId="47402"/>
    <cellStyle name="Обычный 3 19 5 8" xfId="47403"/>
    <cellStyle name="Обычный 3 19 6" xfId="47404"/>
    <cellStyle name="Обычный 3 19 6 2" xfId="47405"/>
    <cellStyle name="Обычный 3 19 6 2 2" xfId="47406"/>
    <cellStyle name="Обычный 3 19 6 2 2 2" xfId="47407"/>
    <cellStyle name="Обычный 3 19 6 2 2 2 2" xfId="47408"/>
    <cellStyle name="Обычный 3 19 6 2 2 2 2 2" xfId="47409"/>
    <cellStyle name="Обычный 3 19 6 2 2 2 2 2 2" xfId="47410"/>
    <cellStyle name="Обычный 3 19 6 2 2 2 2 3" xfId="47411"/>
    <cellStyle name="Обычный 3 19 6 2 2 2 3" xfId="47412"/>
    <cellStyle name="Обычный 3 19 6 2 2 2 3 2" xfId="47413"/>
    <cellStyle name="Обычный 3 19 6 2 2 2 4" xfId="47414"/>
    <cellStyle name="Обычный 3 19 6 2 2 3" xfId="47415"/>
    <cellStyle name="Обычный 3 19 6 2 2 3 2" xfId="47416"/>
    <cellStyle name="Обычный 3 19 6 2 2 3 2 2" xfId="47417"/>
    <cellStyle name="Обычный 3 19 6 2 2 3 3" xfId="47418"/>
    <cellStyle name="Обычный 3 19 6 2 2 4" xfId="47419"/>
    <cellStyle name="Обычный 3 19 6 2 2 4 2" xfId="47420"/>
    <cellStyle name="Обычный 3 19 6 2 2 5" xfId="47421"/>
    <cellStyle name="Обычный 3 19 6 2 3" xfId="47422"/>
    <cellStyle name="Обычный 3 19 6 2 3 2" xfId="47423"/>
    <cellStyle name="Обычный 3 19 6 2 3 2 2" xfId="47424"/>
    <cellStyle name="Обычный 3 19 6 2 3 2 2 2" xfId="47425"/>
    <cellStyle name="Обычный 3 19 6 2 3 2 2 2 2" xfId="47426"/>
    <cellStyle name="Обычный 3 19 6 2 3 2 2 3" xfId="47427"/>
    <cellStyle name="Обычный 3 19 6 2 3 2 3" xfId="47428"/>
    <cellStyle name="Обычный 3 19 6 2 3 2 3 2" xfId="47429"/>
    <cellStyle name="Обычный 3 19 6 2 3 2 4" xfId="47430"/>
    <cellStyle name="Обычный 3 19 6 2 3 3" xfId="47431"/>
    <cellStyle name="Обычный 3 19 6 2 3 3 2" xfId="47432"/>
    <cellStyle name="Обычный 3 19 6 2 3 3 2 2" xfId="47433"/>
    <cellStyle name="Обычный 3 19 6 2 3 3 3" xfId="47434"/>
    <cellStyle name="Обычный 3 19 6 2 3 4" xfId="47435"/>
    <cellStyle name="Обычный 3 19 6 2 3 4 2" xfId="47436"/>
    <cellStyle name="Обычный 3 19 6 2 3 5" xfId="47437"/>
    <cellStyle name="Обычный 3 19 6 2 4" xfId="47438"/>
    <cellStyle name="Обычный 3 19 6 2 4 2" xfId="47439"/>
    <cellStyle name="Обычный 3 19 6 2 4 2 2" xfId="47440"/>
    <cellStyle name="Обычный 3 19 6 2 4 2 2 2" xfId="47441"/>
    <cellStyle name="Обычный 3 19 6 2 4 2 3" xfId="47442"/>
    <cellStyle name="Обычный 3 19 6 2 4 3" xfId="47443"/>
    <cellStyle name="Обычный 3 19 6 2 4 3 2" xfId="47444"/>
    <cellStyle name="Обычный 3 19 6 2 4 4" xfId="47445"/>
    <cellStyle name="Обычный 3 19 6 2 5" xfId="47446"/>
    <cellStyle name="Обычный 3 19 6 2 5 2" xfId="47447"/>
    <cellStyle name="Обычный 3 19 6 2 5 2 2" xfId="47448"/>
    <cellStyle name="Обычный 3 19 6 2 5 3" xfId="47449"/>
    <cellStyle name="Обычный 3 19 6 2 6" xfId="47450"/>
    <cellStyle name="Обычный 3 19 6 2 6 2" xfId="47451"/>
    <cellStyle name="Обычный 3 19 6 2 7" xfId="47452"/>
    <cellStyle name="Обычный 3 19 6 3" xfId="47453"/>
    <cellStyle name="Обычный 3 19 6 3 2" xfId="47454"/>
    <cellStyle name="Обычный 3 19 6 3 2 2" xfId="47455"/>
    <cellStyle name="Обычный 3 19 6 3 2 2 2" xfId="47456"/>
    <cellStyle name="Обычный 3 19 6 3 2 2 2 2" xfId="47457"/>
    <cellStyle name="Обычный 3 19 6 3 2 2 3" xfId="47458"/>
    <cellStyle name="Обычный 3 19 6 3 2 3" xfId="47459"/>
    <cellStyle name="Обычный 3 19 6 3 2 3 2" xfId="47460"/>
    <cellStyle name="Обычный 3 19 6 3 2 4" xfId="47461"/>
    <cellStyle name="Обычный 3 19 6 3 3" xfId="47462"/>
    <cellStyle name="Обычный 3 19 6 3 3 2" xfId="47463"/>
    <cellStyle name="Обычный 3 19 6 3 3 2 2" xfId="47464"/>
    <cellStyle name="Обычный 3 19 6 3 3 3" xfId="47465"/>
    <cellStyle name="Обычный 3 19 6 3 4" xfId="47466"/>
    <cellStyle name="Обычный 3 19 6 3 4 2" xfId="47467"/>
    <cellStyle name="Обычный 3 19 6 3 5" xfId="47468"/>
    <cellStyle name="Обычный 3 19 6 4" xfId="47469"/>
    <cellStyle name="Обычный 3 19 6 4 2" xfId="47470"/>
    <cellStyle name="Обычный 3 19 6 4 2 2" xfId="47471"/>
    <cellStyle name="Обычный 3 19 6 4 2 2 2" xfId="47472"/>
    <cellStyle name="Обычный 3 19 6 4 2 2 2 2" xfId="47473"/>
    <cellStyle name="Обычный 3 19 6 4 2 2 3" xfId="47474"/>
    <cellStyle name="Обычный 3 19 6 4 2 3" xfId="47475"/>
    <cellStyle name="Обычный 3 19 6 4 2 3 2" xfId="47476"/>
    <cellStyle name="Обычный 3 19 6 4 2 4" xfId="47477"/>
    <cellStyle name="Обычный 3 19 6 4 3" xfId="47478"/>
    <cellStyle name="Обычный 3 19 6 4 3 2" xfId="47479"/>
    <cellStyle name="Обычный 3 19 6 4 3 2 2" xfId="47480"/>
    <cellStyle name="Обычный 3 19 6 4 3 3" xfId="47481"/>
    <cellStyle name="Обычный 3 19 6 4 4" xfId="47482"/>
    <cellStyle name="Обычный 3 19 6 4 4 2" xfId="47483"/>
    <cellStyle name="Обычный 3 19 6 4 5" xfId="47484"/>
    <cellStyle name="Обычный 3 19 6 5" xfId="47485"/>
    <cellStyle name="Обычный 3 19 6 5 2" xfId="47486"/>
    <cellStyle name="Обычный 3 19 6 5 2 2" xfId="47487"/>
    <cellStyle name="Обычный 3 19 6 5 2 2 2" xfId="47488"/>
    <cellStyle name="Обычный 3 19 6 5 2 3" xfId="47489"/>
    <cellStyle name="Обычный 3 19 6 5 3" xfId="47490"/>
    <cellStyle name="Обычный 3 19 6 5 3 2" xfId="47491"/>
    <cellStyle name="Обычный 3 19 6 5 4" xfId="47492"/>
    <cellStyle name="Обычный 3 19 6 6" xfId="47493"/>
    <cellStyle name="Обычный 3 19 6 6 2" xfId="47494"/>
    <cellStyle name="Обычный 3 19 6 6 2 2" xfId="47495"/>
    <cellStyle name="Обычный 3 19 6 6 3" xfId="47496"/>
    <cellStyle name="Обычный 3 19 6 7" xfId="47497"/>
    <cellStyle name="Обычный 3 19 6 7 2" xfId="47498"/>
    <cellStyle name="Обычный 3 19 6 8" xfId="47499"/>
    <cellStyle name="Обычный 3 19 7" xfId="47500"/>
    <cellStyle name="Обычный 3 19 7 2" xfId="47501"/>
    <cellStyle name="Обычный 3 19 7 2 2" xfId="47502"/>
    <cellStyle name="Обычный 3 19 7 2 2 2" xfId="47503"/>
    <cellStyle name="Обычный 3 19 7 2 2 2 2" xfId="47504"/>
    <cellStyle name="Обычный 3 19 7 2 2 2 2 2" xfId="47505"/>
    <cellStyle name="Обычный 3 19 7 2 2 2 2 2 2" xfId="47506"/>
    <cellStyle name="Обычный 3 19 7 2 2 2 2 3" xfId="47507"/>
    <cellStyle name="Обычный 3 19 7 2 2 2 3" xfId="47508"/>
    <cellStyle name="Обычный 3 19 7 2 2 2 3 2" xfId="47509"/>
    <cellStyle name="Обычный 3 19 7 2 2 2 4" xfId="47510"/>
    <cellStyle name="Обычный 3 19 7 2 2 3" xfId="47511"/>
    <cellStyle name="Обычный 3 19 7 2 2 3 2" xfId="47512"/>
    <cellStyle name="Обычный 3 19 7 2 2 3 2 2" xfId="47513"/>
    <cellStyle name="Обычный 3 19 7 2 2 3 3" xfId="47514"/>
    <cellStyle name="Обычный 3 19 7 2 2 4" xfId="47515"/>
    <cellStyle name="Обычный 3 19 7 2 2 4 2" xfId="47516"/>
    <cellStyle name="Обычный 3 19 7 2 2 5" xfId="47517"/>
    <cellStyle name="Обычный 3 19 7 2 3" xfId="47518"/>
    <cellStyle name="Обычный 3 19 7 2 3 2" xfId="47519"/>
    <cellStyle name="Обычный 3 19 7 2 3 2 2" xfId="47520"/>
    <cellStyle name="Обычный 3 19 7 2 3 2 2 2" xfId="47521"/>
    <cellStyle name="Обычный 3 19 7 2 3 2 2 2 2" xfId="47522"/>
    <cellStyle name="Обычный 3 19 7 2 3 2 2 3" xfId="47523"/>
    <cellStyle name="Обычный 3 19 7 2 3 2 3" xfId="47524"/>
    <cellStyle name="Обычный 3 19 7 2 3 2 3 2" xfId="47525"/>
    <cellStyle name="Обычный 3 19 7 2 3 2 4" xfId="47526"/>
    <cellStyle name="Обычный 3 19 7 2 3 3" xfId="47527"/>
    <cellStyle name="Обычный 3 19 7 2 3 3 2" xfId="47528"/>
    <cellStyle name="Обычный 3 19 7 2 3 3 2 2" xfId="47529"/>
    <cellStyle name="Обычный 3 19 7 2 3 3 3" xfId="47530"/>
    <cellStyle name="Обычный 3 19 7 2 3 4" xfId="47531"/>
    <cellStyle name="Обычный 3 19 7 2 3 4 2" xfId="47532"/>
    <cellStyle name="Обычный 3 19 7 2 3 5" xfId="47533"/>
    <cellStyle name="Обычный 3 19 7 2 4" xfId="47534"/>
    <cellStyle name="Обычный 3 19 7 2 4 2" xfId="47535"/>
    <cellStyle name="Обычный 3 19 7 2 4 2 2" xfId="47536"/>
    <cellStyle name="Обычный 3 19 7 2 4 2 2 2" xfId="47537"/>
    <cellStyle name="Обычный 3 19 7 2 4 2 3" xfId="47538"/>
    <cellStyle name="Обычный 3 19 7 2 4 3" xfId="47539"/>
    <cellStyle name="Обычный 3 19 7 2 4 3 2" xfId="47540"/>
    <cellStyle name="Обычный 3 19 7 2 4 4" xfId="47541"/>
    <cellStyle name="Обычный 3 19 7 2 5" xfId="47542"/>
    <cellStyle name="Обычный 3 19 7 2 5 2" xfId="47543"/>
    <cellStyle name="Обычный 3 19 7 2 5 2 2" xfId="47544"/>
    <cellStyle name="Обычный 3 19 7 2 5 3" xfId="47545"/>
    <cellStyle name="Обычный 3 19 7 2 6" xfId="47546"/>
    <cellStyle name="Обычный 3 19 7 2 6 2" xfId="47547"/>
    <cellStyle name="Обычный 3 19 7 2 7" xfId="47548"/>
    <cellStyle name="Обычный 3 19 7 3" xfId="47549"/>
    <cellStyle name="Обычный 3 19 7 3 2" xfId="47550"/>
    <cellStyle name="Обычный 3 19 7 3 2 2" xfId="47551"/>
    <cellStyle name="Обычный 3 19 7 3 2 2 2" xfId="47552"/>
    <cellStyle name="Обычный 3 19 7 3 2 2 2 2" xfId="47553"/>
    <cellStyle name="Обычный 3 19 7 3 2 2 3" xfId="47554"/>
    <cellStyle name="Обычный 3 19 7 3 2 3" xfId="47555"/>
    <cellStyle name="Обычный 3 19 7 3 2 3 2" xfId="47556"/>
    <cellStyle name="Обычный 3 19 7 3 2 4" xfId="47557"/>
    <cellStyle name="Обычный 3 19 7 3 3" xfId="47558"/>
    <cellStyle name="Обычный 3 19 7 3 3 2" xfId="47559"/>
    <cellStyle name="Обычный 3 19 7 3 3 2 2" xfId="47560"/>
    <cellStyle name="Обычный 3 19 7 3 3 3" xfId="47561"/>
    <cellStyle name="Обычный 3 19 7 3 4" xfId="47562"/>
    <cellStyle name="Обычный 3 19 7 3 4 2" xfId="47563"/>
    <cellStyle name="Обычный 3 19 7 3 5" xfId="47564"/>
    <cellStyle name="Обычный 3 19 7 4" xfId="47565"/>
    <cellStyle name="Обычный 3 19 7 4 2" xfId="47566"/>
    <cellStyle name="Обычный 3 19 7 4 2 2" xfId="47567"/>
    <cellStyle name="Обычный 3 19 7 4 2 2 2" xfId="47568"/>
    <cellStyle name="Обычный 3 19 7 4 2 2 2 2" xfId="47569"/>
    <cellStyle name="Обычный 3 19 7 4 2 2 3" xfId="47570"/>
    <cellStyle name="Обычный 3 19 7 4 2 3" xfId="47571"/>
    <cellStyle name="Обычный 3 19 7 4 2 3 2" xfId="47572"/>
    <cellStyle name="Обычный 3 19 7 4 2 4" xfId="47573"/>
    <cellStyle name="Обычный 3 19 7 4 3" xfId="47574"/>
    <cellStyle name="Обычный 3 19 7 4 3 2" xfId="47575"/>
    <cellStyle name="Обычный 3 19 7 4 3 2 2" xfId="47576"/>
    <cellStyle name="Обычный 3 19 7 4 3 3" xfId="47577"/>
    <cellStyle name="Обычный 3 19 7 4 4" xfId="47578"/>
    <cellStyle name="Обычный 3 19 7 4 4 2" xfId="47579"/>
    <cellStyle name="Обычный 3 19 7 4 5" xfId="47580"/>
    <cellStyle name="Обычный 3 19 7 5" xfId="47581"/>
    <cellStyle name="Обычный 3 19 7 5 2" xfId="47582"/>
    <cellStyle name="Обычный 3 19 7 5 2 2" xfId="47583"/>
    <cellStyle name="Обычный 3 19 7 5 2 2 2" xfId="47584"/>
    <cellStyle name="Обычный 3 19 7 5 2 3" xfId="47585"/>
    <cellStyle name="Обычный 3 19 7 5 3" xfId="47586"/>
    <cellStyle name="Обычный 3 19 7 5 3 2" xfId="47587"/>
    <cellStyle name="Обычный 3 19 7 5 4" xfId="47588"/>
    <cellStyle name="Обычный 3 19 7 6" xfId="47589"/>
    <cellStyle name="Обычный 3 19 7 6 2" xfId="47590"/>
    <cellStyle name="Обычный 3 19 7 6 2 2" xfId="47591"/>
    <cellStyle name="Обычный 3 19 7 6 3" xfId="47592"/>
    <cellStyle name="Обычный 3 19 7 7" xfId="47593"/>
    <cellStyle name="Обычный 3 19 7 7 2" xfId="47594"/>
    <cellStyle name="Обычный 3 19 7 8" xfId="47595"/>
    <cellStyle name="Обычный 3 19 8" xfId="47596"/>
    <cellStyle name="Обычный 3 19 8 2" xfId="47597"/>
    <cellStyle name="Обычный 3 19 8 2 2" xfId="47598"/>
    <cellStyle name="Обычный 3 19 8 2 2 2" xfId="47599"/>
    <cellStyle name="Обычный 3 19 8 2 2 2 2" xfId="47600"/>
    <cellStyle name="Обычный 3 19 8 2 2 2 2 2" xfId="47601"/>
    <cellStyle name="Обычный 3 19 8 2 2 2 2 2 2" xfId="47602"/>
    <cellStyle name="Обычный 3 19 8 2 2 2 2 3" xfId="47603"/>
    <cellStyle name="Обычный 3 19 8 2 2 2 3" xfId="47604"/>
    <cellStyle name="Обычный 3 19 8 2 2 2 3 2" xfId="47605"/>
    <cellStyle name="Обычный 3 19 8 2 2 2 4" xfId="47606"/>
    <cellStyle name="Обычный 3 19 8 2 2 3" xfId="47607"/>
    <cellStyle name="Обычный 3 19 8 2 2 3 2" xfId="47608"/>
    <cellStyle name="Обычный 3 19 8 2 2 3 2 2" xfId="47609"/>
    <cellStyle name="Обычный 3 19 8 2 2 3 3" xfId="47610"/>
    <cellStyle name="Обычный 3 19 8 2 2 4" xfId="47611"/>
    <cellStyle name="Обычный 3 19 8 2 2 4 2" xfId="47612"/>
    <cellStyle name="Обычный 3 19 8 2 2 5" xfId="47613"/>
    <cellStyle name="Обычный 3 19 8 2 3" xfId="47614"/>
    <cellStyle name="Обычный 3 19 8 2 3 2" xfId="47615"/>
    <cellStyle name="Обычный 3 19 8 2 3 2 2" xfId="47616"/>
    <cellStyle name="Обычный 3 19 8 2 3 2 2 2" xfId="47617"/>
    <cellStyle name="Обычный 3 19 8 2 3 2 2 2 2" xfId="47618"/>
    <cellStyle name="Обычный 3 19 8 2 3 2 2 3" xfId="47619"/>
    <cellStyle name="Обычный 3 19 8 2 3 2 3" xfId="47620"/>
    <cellStyle name="Обычный 3 19 8 2 3 2 3 2" xfId="47621"/>
    <cellStyle name="Обычный 3 19 8 2 3 2 4" xfId="47622"/>
    <cellStyle name="Обычный 3 19 8 2 3 3" xfId="47623"/>
    <cellStyle name="Обычный 3 19 8 2 3 3 2" xfId="47624"/>
    <cellStyle name="Обычный 3 19 8 2 3 3 2 2" xfId="47625"/>
    <cellStyle name="Обычный 3 19 8 2 3 3 3" xfId="47626"/>
    <cellStyle name="Обычный 3 19 8 2 3 4" xfId="47627"/>
    <cellStyle name="Обычный 3 19 8 2 3 4 2" xfId="47628"/>
    <cellStyle name="Обычный 3 19 8 2 3 5" xfId="47629"/>
    <cellStyle name="Обычный 3 19 8 2 4" xfId="47630"/>
    <cellStyle name="Обычный 3 19 8 2 4 2" xfId="47631"/>
    <cellStyle name="Обычный 3 19 8 2 4 2 2" xfId="47632"/>
    <cellStyle name="Обычный 3 19 8 2 4 2 2 2" xfId="47633"/>
    <cellStyle name="Обычный 3 19 8 2 4 2 3" xfId="47634"/>
    <cellStyle name="Обычный 3 19 8 2 4 3" xfId="47635"/>
    <cellStyle name="Обычный 3 19 8 2 4 3 2" xfId="47636"/>
    <cellStyle name="Обычный 3 19 8 2 4 4" xfId="47637"/>
    <cellStyle name="Обычный 3 19 8 2 5" xfId="47638"/>
    <cellStyle name="Обычный 3 19 8 2 5 2" xfId="47639"/>
    <cellStyle name="Обычный 3 19 8 2 5 2 2" xfId="47640"/>
    <cellStyle name="Обычный 3 19 8 2 5 3" xfId="47641"/>
    <cellStyle name="Обычный 3 19 8 2 6" xfId="47642"/>
    <cellStyle name="Обычный 3 19 8 2 6 2" xfId="47643"/>
    <cellStyle name="Обычный 3 19 8 2 7" xfId="47644"/>
    <cellStyle name="Обычный 3 19 8 3" xfId="47645"/>
    <cellStyle name="Обычный 3 19 8 3 2" xfId="47646"/>
    <cellStyle name="Обычный 3 19 8 3 2 2" xfId="47647"/>
    <cellStyle name="Обычный 3 19 8 3 2 2 2" xfId="47648"/>
    <cellStyle name="Обычный 3 19 8 3 2 2 2 2" xfId="47649"/>
    <cellStyle name="Обычный 3 19 8 3 2 2 3" xfId="47650"/>
    <cellStyle name="Обычный 3 19 8 3 2 3" xfId="47651"/>
    <cellStyle name="Обычный 3 19 8 3 2 3 2" xfId="47652"/>
    <cellStyle name="Обычный 3 19 8 3 2 4" xfId="47653"/>
    <cellStyle name="Обычный 3 19 8 3 3" xfId="47654"/>
    <cellStyle name="Обычный 3 19 8 3 3 2" xfId="47655"/>
    <cellStyle name="Обычный 3 19 8 3 3 2 2" xfId="47656"/>
    <cellStyle name="Обычный 3 19 8 3 3 3" xfId="47657"/>
    <cellStyle name="Обычный 3 19 8 3 4" xfId="47658"/>
    <cellStyle name="Обычный 3 19 8 3 4 2" xfId="47659"/>
    <cellStyle name="Обычный 3 19 8 3 5" xfId="47660"/>
    <cellStyle name="Обычный 3 19 8 4" xfId="47661"/>
    <cellStyle name="Обычный 3 19 8 4 2" xfId="47662"/>
    <cellStyle name="Обычный 3 19 8 4 2 2" xfId="47663"/>
    <cellStyle name="Обычный 3 19 8 4 2 2 2" xfId="47664"/>
    <cellStyle name="Обычный 3 19 8 4 2 2 2 2" xfId="47665"/>
    <cellStyle name="Обычный 3 19 8 4 2 2 3" xfId="47666"/>
    <cellStyle name="Обычный 3 19 8 4 2 3" xfId="47667"/>
    <cellStyle name="Обычный 3 19 8 4 2 3 2" xfId="47668"/>
    <cellStyle name="Обычный 3 19 8 4 2 4" xfId="47669"/>
    <cellStyle name="Обычный 3 19 8 4 3" xfId="47670"/>
    <cellStyle name="Обычный 3 19 8 4 3 2" xfId="47671"/>
    <cellStyle name="Обычный 3 19 8 4 3 2 2" xfId="47672"/>
    <cellStyle name="Обычный 3 19 8 4 3 3" xfId="47673"/>
    <cellStyle name="Обычный 3 19 8 4 4" xfId="47674"/>
    <cellStyle name="Обычный 3 19 8 4 4 2" xfId="47675"/>
    <cellStyle name="Обычный 3 19 8 4 5" xfId="47676"/>
    <cellStyle name="Обычный 3 19 8 5" xfId="47677"/>
    <cellStyle name="Обычный 3 19 8 5 2" xfId="47678"/>
    <cellStyle name="Обычный 3 19 8 5 2 2" xfId="47679"/>
    <cellStyle name="Обычный 3 19 8 5 2 2 2" xfId="47680"/>
    <cellStyle name="Обычный 3 19 8 5 2 3" xfId="47681"/>
    <cellStyle name="Обычный 3 19 8 5 3" xfId="47682"/>
    <cellStyle name="Обычный 3 19 8 5 3 2" xfId="47683"/>
    <cellStyle name="Обычный 3 19 8 5 4" xfId="47684"/>
    <cellStyle name="Обычный 3 19 8 6" xfId="47685"/>
    <cellStyle name="Обычный 3 19 8 6 2" xfId="47686"/>
    <cellStyle name="Обычный 3 19 8 6 2 2" xfId="47687"/>
    <cellStyle name="Обычный 3 19 8 6 3" xfId="47688"/>
    <cellStyle name="Обычный 3 19 8 7" xfId="47689"/>
    <cellStyle name="Обычный 3 19 8 7 2" xfId="47690"/>
    <cellStyle name="Обычный 3 19 8 8" xfId="47691"/>
    <cellStyle name="Обычный 3 19 9" xfId="47692"/>
    <cellStyle name="Обычный 3 19 9 2" xfId="47693"/>
    <cellStyle name="Обычный 3 19 9 2 2" xfId="47694"/>
    <cellStyle name="Обычный 3 19 9 2 2 2" xfId="47695"/>
    <cellStyle name="Обычный 3 19 9 2 2 2 2" xfId="47696"/>
    <cellStyle name="Обычный 3 19 9 2 2 2 2 2" xfId="47697"/>
    <cellStyle name="Обычный 3 19 9 2 2 2 2 2 2" xfId="47698"/>
    <cellStyle name="Обычный 3 19 9 2 2 2 2 3" xfId="47699"/>
    <cellStyle name="Обычный 3 19 9 2 2 2 3" xfId="47700"/>
    <cellStyle name="Обычный 3 19 9 2 2 2 3 2" xfId="47701"/>
    <cellStyle name="Обычный 3 19 9 2 2 2 4" xfId="47702"/>
    <cellStyle name="Обычный 3 19 9 2 2 3" xfId="47703"/>
    <cellStyle name="Обычный 3 19 9 2 2 3 2" xfId="47704"/>
    <cellStyle name="Обычный 3 19 9 2 2 3 2 2" xfId="47705"/>
    <cellStyle name="Обычный 3 19 9 2 2 3 3" xfId="47706"/>
    <cellStyle name="Обычный 3 19 9 2 2 4" xfId="47707"/>
    <cellStyle name="Обычный 3 19 9 2 2 4 2" xfId="47708"/>
    <cellStyle name="Обычный 3 19 9 2 2 5" xfId="47709"/>
    <cellStyle name="Обычный 3 19 9 2 3" xfId="47710"/>
    <cellStyle name="Обычный 3 19 9 2 3 2" xfId="47711"/>
    <cellStyle name="Обычный 3 19 9 2 3 2 2" xfId="47712"/>
    <cellStyle name="Обычный 3 19 9 2 3 2 2 2" xfId="47713"/>
    <cellStyle name="Обычный 3 19 9 2 3 2 2 2 2" xfId="47714"/>
    <cellStyle name="Обычный 3 19 9 2 3 2 2 3" xfId="47715"/>
    <cellStyle name="Обычный 3 19 9 2 3 2 3" xfId="47716"/>
    <cellStyle name="Обычный 3 19 9 2 3 2 3 2" xfId="47717"/>
    <cellStyle name="Обычный 3 19 9 2 3 2 4" xfId="47718"/>
    <cellStyle name="Обычный 3 19 9 2 3 3" xfId="47719"/>
    <cellStyle name="Обычный 3 19 9 2 3 3 2" xfId="47720"/>
    <cellStyle name="Обычный 3 19 9 2 3 3 2 2" xfId="47721"/>
    <cellStyle name="Обычный 3 19 9 2 3 3 3" xfId="47722"/>
    <cellStyle name="Обычный 3 19 9 2 3 4" xfId="47723"/>
    <cellStyle name="Обычный 3 19 9 2 3 4 2" xfId="47724"/>
    <cellStyle name="Обычный 3 19 9 2 3 5" xfId="47725"/>
    <cellStyle name="Обычный 3 19 9 2 4" xfId="47726"/>
    <cellStyle name="Обычный 3 19 9 2 4 2" xfId="47727"/>
    <cellStyle name="Обычный 3 19 9 2 4 2 2" xfId="47728"/>
    <cellStyle name="Обычный 3 19 9 2 4 2 2 2" xfId="47729"/>
    <cellStyle name="Обычный 3 19 9 2 4 2 3" xfId="47730"/>
    <cellStyle name="Обычный 3 19 9 2 4 3" xfId="47731"/>
    <cellStyle name="Обычный 3 19 9 2 4 3 2" xfId="47732"/>
    <cellStyle name="Обычный 3 19 9 2 4 4" xfId="47733"/>
    <cellStyle name="Обычный 3 19 9 2 5" xfId="47734"/>
    <cellStyle name="Обычный 3 19 9 2 5 2" xfId="47735"/>
    <cellStyle name="Обычный 3 19 9 2 5 2 2" xfId="47736"/>
    <cellStyle name="Обычный 3 19 9 2 5 3" xfId="47737"/>
    <cellStyle name="Обычный 3 19 9 2 6" xfId="47738"/>
    <cellStyle name="Обычный 3 19 9 2 6 2" xfId="47739"/>
    <cellStyle name="Обычный 3 19 9 2 7" xfId="47740"/>
    <cellStyle name="Обычный 3 19 9 3" xfId="47741"/>
    <cellStyle name="Обычный 3 19 9 3 2" xfId="47742"/>
    <cellStyle name="Обычный 3 19 9 3 2 2" xfId="47743"/>
    <cellStyle name="Обычный 3 19 9 3 2 2 2" xfId="47744"/>
    <cellStyle name="Обычный 3 19 9 3 2 2 2 2" xfId="47745"/>
    <cellStyle name="Обычный 3 19 9 3 2 2 3" xfId="47746"/>
    <cellStyle name="Обычный 3 19 9 3 2 3" xfId="47747"/>
    <cellStyle name="Обычный 3 19 9 3 2 3 2" xfId="47748"/>
    <cellStyle name="Обычный 3 19 9 3 2 4" xfId="47749"/>
    <cellStyle name="Обычный 3 19 9 3 3" xfId="47750"/>
    <cellStyle name="Обычный 3 19 9 3 3 2" xfId="47751"/>
    <cellStyle name="Обычный 3 19 9 3 3 2 2" xfId="47752"/>
    <cellStyle name="Обычный 3 19 9 3 3 3" xfId="47753"/>
    <cellStyle name="Обычный 3 19 9 3 4" xfId="47754"/>
    <cellStyle name="Обычный 3 19 9 3 4 2" xfId="47755"/>
    <cellStyle name="Обычный 3 19 9 3 5" xfId="47756"/>
    <cellStyle name="Обычный 3 19 9 4" xfId="47757"/>
    <cellStyle name="Обычный 3 19 9 4 2" xfId="47758"/>
    <cellStyle name="Обычный 3 19 9 4 2 2" xfId="47759"/>
    <cellStyle name="Обычный 3 19 9 4 2 2 2" xfId="47760"/>
    <cellStyle name="Обычный 3 19 9 4 2 2 2 2" xfId="47761"/>
    <cellStyle name="Обычный 3 19 9 4 2 2 3" xfId="47762"/>
    <cellStyle name="Обычный 3 19 9 4 2 3" xfId="47763"/>
    <cellStyle name="Обычный 3 19 9 4 2 3 2" xfId="47764"/>
    <cellStyle name="Обычный 3 19 9 4 2 4" xfId="47765"/>
    <cellStyle name="Обычный 3 19 9 4 3" xfId="47766"/>
    <cellStyle name="Обычный 3 19 9 4 3 2" xfId="47767"/>
    <cellStyle name="Обычный 3 19 9 4 3 2 2" xfId="47768"/>
    <cellStyle name="Обычный 3 19 9 4 3 3" xfId="47769"/>
    <cellStyle name="Обычный 3 19 9 4 4" xfId="47770"/>
    <cellStyle name="Обычный 3 19 9 4 4 2" xfId="47771"/>
    <cellStyle name="Обычный 3 19 9 4 5" xfId="47772"/>
    <cellStyle name="Обычный 3 19 9 5" xfId="47773"/>
    <cellStyle name="Обычный 3 19 9 5 2" xfId="47774"/>
    <cellStyle name="Обычный 3 19 9 5 2 2" xfId="47775"/>
    <cellStyle name="Обычный 3 19 9 5 2 2 2" xfId="47776"/>
    <cellStyle name="Обычный 3 19 9 5 2 3" xfId="47777"/>
    <cellStyle name="Обычный 3 19 9 5 3" xfId="47778"/>
    <cellStyle name="Обычный 3 19 9 5 3 2" xfId="47779"/>
    <cellStyle name="Обычный 3 19 9 5 4" xfId="47780"/>
    <cellStyle name="Обычный 3 19 9 6" xfId="47781"/>
    <cellStyle name="Обычный 3 19 9 6 2" xfId="47782"/>
    <cellStyle name="Обычный 3 19 9 6 2 2" xfId="47783"/>
    <cellStyle name="Обычный 3 19 9 6 3" xfId="47784"/>
    <cellStyle name="Обычный 3 19 9 7" xfId="47785"/>
    <cellStyle name="Обычный 3 19 9 7 2" xfId="47786"/>
    <cellStyle name="Обычный 3 19 9 8" xfId="47787"/>
    <cellStyle name="Обычный 3 2" xfId="47788"/>
    <cellStyle name="Обычный 3 2 2" xfId="47789"/>
    <cellStyle name="Обычный 3 2 2 2" xfId="47790"/>
    <cellStyle name="Обычный 3 2 3" xfId="47791"/>
    <cellStyle name="Обычный 3 2 3 2" xfId="47792"/>
    <cellStyle name="Обычный 3 2 3 2 2" xfId="47793"/>
    <cellStyle name="Обычный 3 2 3 2 2 2" xfId="47794"/>
    <cellStyle name="Обычный 3 2 3 2 2 2 2" xfId="47795"/>
    <cellStyle name="Обычный 3 2 3 2 2 3" xfId="47796"/>
    <cellStyle name="Обычный 3 2 3 2 3" xfId="47797"/>
    <cellStyle name="Обычный 3 2 3 2 3 2" xfId="47798"/>
    <cellStyle name="Обычный 3 2 3 2 4" xfId="47799"/>
    <cellStyle name="Обычный 3 2 3 3" xfId="47800"/>
    <cellStyle name="Обычный 3 2 3 3 2" xfId="47801"/>
    <cellStyle name="Обычный 3 2 3 3 2 2" xfId="47802"/>
    <cellStyle name="Обычный 3 2 3 3 3" xfId="47803"/>
    <cellStyle name="Обычный 3 2 3 4" xfId="47804"/>
    <cellStyle name="Обычный 3 2 3 4 2" xfId="47805"/>
    <cellStyle name="Обычный 3 2 3 5" xfId="47806"/>
    <cellStyle name="Обычный 3 2 4" xfId="47807"/>
    <cellStyle name="Обычный 3 2 4 2" xfId="47808"/>
    <cellStyle name="Обычный 3 2 4 2 2" xfId="47809"/>
    <cellStyle name="Обычный 3 2 4 2 2 2" xfId="47810"/>
    <cellStyle name="Обычный 3 2 4 2 2 2 2" xfId="47811"/>
    <cellStyle name="Обычный 3 2 4 2 2 3" xfId="47812"/>
    <cellStyle name="Обычный 3 2 4 2 3" xfId="47813"/>
    <cellStyle name="Обычный 3 2 4 2 3 2" xfId="47814"/>
    <cellStyle name="Обычный 3 2 4 2 4" xfId="47815"/>
    <cellStyle name="Обычный 3 2 4 3" xfId="47816"/>
    <cellStyle name="Обычный 3 2 4 3 2" xfId="47817"/>
    <cellStyle name="Обычный 3 2 4 3 2 2" xfId="47818"/>
    <cellStyle name="Обычный 3 2 4 3 3" xfId="47819"/>
    <cellStyle name="Обычный 3 2 4 4" xfId="47820"/>
    <cellStyle name="Обычный 3 2 4 4 2" xfId="47821"/>
    <cellStyle name="Обычный 3 2 4 5" xfId="47822"/>
    <cellStyle name="Обычный 3 2 5" xfId="47823"/>
    <cellStyle name="Обычный 3 2 5 2" xfId="47824"/>
    <cellStyle name="Обычный 3 2 5 2 2" xfId="47825"/>
    <cellStyle name="Обычный 3 2 5 2 2 2" xfId="47826"/>
    <cellStyle name="Обычный 3 2 5 2 3" xfId="47827"/>
    <cellStyle name="Обычный 3 2 5 3" xfId="47828"/>
    <cellStyle name="Обычный 3 2 5 3 2" xfId="47829"/>
    <cellStyle name="Обычный 3 2 5 4" xfId="47830"/>
    <cellStyle name="Обычный 3 2 6" xfId="47831"/>
    <cellStyle name="Обычный 3 2 6 2" xfId="47832"/>
    <cellStyle name="Обычный 3 2 6 2 2" xfId="47833"/>
    <cellStyle name="Обычный 3 2 6 3" xfId="47834"/>
    <cellStyle name="Обычный 3 2 7" xfId="47835"/>
    <cellStyle name="Обычный 3 2 7 2" xfId="47836"/>
    <cellStyle name="Обычный 3 2 8" xfId="47837"/>
    <cellStyle name="Обычный 3 2 9" xfId="47838"/>
    <cellStyle name="Обычный 3 20" xfId="47839"/>
    <cellStyle name="Обычный 3 20 2" xfId="47840"/>
    <cellStyle name="Обычный 3 20 2 2" xfId="47841"/>
    <cellStyle name="Обычный 3 20 2 2 2" xfId="47842"/>
    <cellStyle name="Обычный 3 20 2 2 2 2" xfId="47843"/>
    <cellStyle name="Обычный 3 20 2 2 2 2 2" xfId="47844"/>
    <cellStyle name="Обычный 3 20 2 2 2 2 2 2" xfId="47845"/>
    <cellStyle name="Обычный 3 20 2 2 2 2 3" xfId="47846"/>
    <cellStyle name="Обычный 3 20 2 2 2 3" xfId="47847"/>
    <cellStyle name="Обычный 3 20 2 2 2 3 2" xfId="47848"/>
    <cellStyle name="Обычный 3 20 2 2 2 4" xfId="47849"/>
    <cellStyle name="Обычный 3 20 2 2 3" xfId="47850"/>
    <cellStyle name="Обычный 3 20 2 2 3 2" xfId="47851"/>
    <cellStyle name="Обычный 3 20 2 2 3 2 2" xfId="47852"/>
    <cellStyle name="Обычный 3 20 2 2 3 3" xfId="47853"/>
    <cellStyle name="Обычный 3 20 2 2 4" xfId="47854"/>
    <cellStyle name="Обычный 3 20 2 2 4 2" xfId="47855"/>
    <cellStyle name="Обычный 3 20 2 2 5" xfId="47856"/>
    <cellStyle name="Обычный 3 20 2 3" xfId="47857"/>
    <cellStyle name="Обычный 3 20 2 3 2" xfId="47858"/>
    <cellStyle name="Обычный 3 20 2 3 2 2" xfId="47859"/>
    <cellStyle name="Обычный 3 20 2 3 2 2 2" xfId="47860"/>
    <cellStyle name="Обычный 3 20 2 3 2 2 2 2" xfId="47861"/>
    <cellStyle name="Обычный 3 20 2 3 2 2 3" xfId="47862"/>
    <cellStyle name="Обычный 3 20 2 3 2 3" xfId="47863"/>
    <cellStyle name="Обычный 3 20 2 3 2 3 2" xfId="47864"/>
    <cellStyle name="Обычный 3 20 2 3 2 4" xfId="47865"/>
    <cellStyle name="Обычный 3 20 2 3 3" xfId="47866"/>
    <cellStyle name="Обычный 3 20 2 3 3 2" xfId="47867"/>
    <cellStyle name="Обычный 3 20 2 3 3 2 2" xfId="47868"/>
    <cellStyle name="Обычный 3 20 2 3 3 3" xfId="47869"/>
    <cellStyle name="Обычный 3 20 2 3 4" xfId="47870"/>
    <cellStyle name="Обычный 3 20 2 3 4 2" xfId="47871"/>
    <cellStyle name="Обычный 3 20 2 3 5" xfId="47872"/>
    <cellStyle name="Обычный 3 20 2 4" xfId="47873"/>
    <cellStyle name="Обычный 3 20 2 4 2" xfId="47874"/>
    <cellStyle name="Обычный 3 20 2 4 2 2" xfId="47875"/>
    <cellStyle name="Обычный 3 20 2 4 2 2 2" xfId="47876"/>
    <cellStyle name="Обычный 3 20 2 4 2 3" xfId="47877"/>
    <cellStyle name="Обычный 3 20 2 4 3" xfId="47878"/>
    <cellStyle name="Обычный 3 20 2 4 3 2" xfId="47879"/>
    <cellStyle name="Обычный 3 20 2 4 4" xfId="47880"/>
    <cellStyle name="Обычный 3 20 2 5" xfId="47881"/>
    <cellStyle name="Обычный 3 20 2 5 2" xfId="47882"/>
    <cellStyle name="Обычный 3 20 2 5 2 2" xfId="47883"/>
    <cellStyle name="Обычный 3 20 2 5 3" xfId="47884"/>
    <cellStyle name="Обычный 3 20 2 6" xfId="47885"/>
    <cellStyle name="Обычный 3 20 2 6 2" xfId="47886"/>
    <cellStyle name="Обычный 3 20 2 7" xfId="47887"/>
    <cellStyle name="Обычный 3 20 3" xfId="47888"/>
    <cellStyle name="Обычный 3 20 3 2" xfId="47889"/>
    <cellStyle name="Обычный 3 20 3 2 2" xfId="47890"/>
    <cellStyle name="Обычный 3 20 3 2 2 2" xfId="47891"/>
    <cellStyle name="Обычный 3 20 3 2 2 2 2" xfId="47892"/>
    <cellStyle name="Обычный 3 20 3 2 2 3" xfId="47893"/>
    <cellStyle name="Обычный 3 20 3 2 3" xfId="47894"/>
    <cellStyle name="Обычный 3 20 3 2 3 2" xfId="47895"/>
    <cellStyle name="Обычный 3 20 3 2 4" xfId="47896"/>
    <cellStyle name="Обычный 3 20 3 3" xfId="47897"/>
    <cellStyle name="Обычный 3 20 3 3 2" xfId="47898"/>
    <cellStyle name="Обычный 3 20 3 3 2 2" xfId="47899"/>
    <cellStyle name="Обычный 3 20 3 3 3" xfId="47900"/>
    <cellStyle name="Обычный 3 20 3 4" xfId="47901"/>
    <cellStyle name="Обычный 3 20 3 4 2" xfId="47902"/>
    <cellStyle name="Обычный 3 20 3 5" xfId="47903"/>
    <cellStyle name="Обычный 3 20 4" xfId="47904"/>
    <cellStyle name="Обычный 3 20 4 2" xfId="47905"/>
    <cellStyle name="Обычный 3 20 4 2 2" xfId="47906"/>
    <cellStyle name="Обычный 3 20 4 2 2 2" xfId="47907"/>
    <cellStyle name="Обычный 3 20 4 2 2 2 2" xfId="47908"/>
    <cellStyle name="Обычный 3 20 4 2 2 3" xfId="47909"/>
    <cellStyle name="Обычный 3 20 4 2 3" xfId="47910"/>
    <cellStyle name="Обычный 3 20 4 2 3 2" xfId="47911"/>
    <cellStyle name="Обычный 3 20 4 2 4" xfId="47912"/>
    <cellStyle name="Обычный 3 20 4 3" xfId="47913"/>
    <cellStyle name="Обычный 3 20 4 3 2" xfId="47914"/>
    <cellStyle name="Обычный 3 20 4 3 2 2" xfId="47915"/>
    <cellStyle name="Обычный 3 20 4 3 3" xfId="47916"/>
    <cellStyle name="Обычный 3 20 4 4" xfId="47917"/>
    <cellStyle name="Обычный 3 20 4 4 2" xfId="47918"/>
    <cellStyle name="Обычный 3 20 4 5" xfId="47919"/>
    <cellStyle name="Обычный 3 20 5" xfId="47920"/>
    <cellStyle name="Обычный 3 20 5 2" xfId="47921"/>
    <cellStyle name="Обычный 3 20 5 2 2" xfId="47922"/>
    <cellStyle name="Обычный 3 20 5 2 2 2" xfId="47923"/>
    <cellStyle name="Обычный 3 20 5 2 3" xfId="47924"/>
    <cellStyle name="Обычный 3 20 5 3" xfId="47925"/>
    <cellStyle name="Обычный 3 20 5 3 2" xfId="47926"/>
    <cellStyle name="Обычный 3 20 5 4" xfId="47927"/>
    <cellStyle name="Обычный 3 20 6" xfId="47928"/>
    <cellStyle name="Обычный 3 20 6 2" xfId="47929"/>
    <cellStyle name="Обычный 3 20 6 2 2" xfId="47930"/>
    <cellStyle name="Обычный 3 20 6 3" xfId="47931"/>
    <cellStyle name="Обычный 3 20 7" xfId="47932"/>
    <cellStyle name="Обычный 3 20 7 2" xfId="47933"/>
    <cellStyle name="Обычный 3 20 8" xfId="47934"/>
    <cellStyle name="Обычный 3 21" xfId="47935"/>
    <cellStyle name="Обычный 3 21 2" xfId="47936"/>
    <cellStyle name="Обычный 3 21 2 2" xfId="47937"/>
    <cellStyle name="Обычный 3 21 2 2 2" xfId="47938"/>
    <cellStyle name="Обычный 3 21 2 2 2 2" xfId="47939"/>
    <cellStyle name="Обычный 3 21 2 2 2 2 2" xfId="47940"/>
    <cellStyle name="Обычный 3 21 2 2 2 2 2 2" xfId="47941"/>
    <cellStyle name="Обычный 3 21 2 2 2 2 3" xfId="47942"/>
    <cellStyle name="Обычный 3 21 2 2 2 3" xfId="47943"/>
    <cellStyle name="Обычный 3 21 2 2 2 3 2" xfId="47944"/>
    <cellStyle name="Обычный 3 21 2 2 2 4" xfId="47945"/>
    <cellStyle name="Обычный 3 21 2 2 3" xfId="47946"/>
    <cellStyle name="Обычный 3 21 2 2 3 2" xfId="47947"/>
    <cellStyle name="Обычный 3 21 2 2 3 2 2" xfId="47948"/>
    <cellStyle name="Обычный 3 21 2 2 3 3" xfId="47949"/>
    <cellStyle name="Обычный 3 21 2 2 4" xfId="47950"/>
    <cellStyle name="Обычный 3 21 2 2 4 2" xfId="47951"/>
    <cellStyle name="Обычный 3 21 2 2 5" xfId="47952"/>
    <cellStyle name="Обычный 3 21 2 3" xfId="47953"/>
    <cellStyle name="Обычный 3 21 2 3 2" xfId="47954"/>
    <cellStyle name="Обычный 3 21 2 3 2 2" xfId="47955"/>
    <cellStyle name="Обычный 3 21 2 3 2 2 2" xfId="47956"/>
    <cellStyle name="Обычный 3 21 2 3 2 2 2 2" xfId="47957"/>
    <cellStyle name="Обычный 3 21 2 3 2 2 3" xfId="47958"/>
    <cellStyle name="Обычный 3 21 2 3 2 3" xfId="47959"/>
    <cellStyle name="Обычный 3 21 2 3 2 3 2" xfId="47960"/>
    <cellStyle name="Обычный 3 21 2 3 2 4" xfId="47961"/>
    <cellStyle name="Обычный 3 21 2 3 3" xfId="47962"/>
    <cellStyle name="Обычный 3 21 2 3 3 2" xfId="47963"/>
    <cellStyle name="Обычный 3 21 2 3 3 2 2" xfId="47964"/>
    <cellStyle name="Обычный 3 21 2 3 3 3" xfId="47965"/>
    <cellStyle name="Обычный 3 21 2 3 4" xfId="47966"/>
    <cellStyle name="Обычный 3 21 2 3 4 2" xfId="47967"/>
    <cellStyle name="Обычный 3 21 2 3 5" xfId="47968"/>
    <cellStyle name="Обычный 3 21 2 4" xfId="47969"/>
    <cellStyle name="Обычный 3 21 2 4 2" xfId="47970"/>
    <cellStyle name="Обычный 3 21 2 4 2 2" xfId="47971"/>
    <cellStyle name="Обычный 3 21 2 4 2 2 2" xfId="47972"/>
    <cellStyle name="Обычный 3 21 2 4 2 3" xfId="47973"/>
    <cellStyle name="Обычный 3 21 2 4 3" xfId="47974"/>
    <cellStyle name="Обычный 3 21 2 4 3 2" xfId="47975"/>
    <cellStyle name="Обычный 3 21 2 4 4" xfId="47976"/>
    <cellStyle name="Обычный 3 21 2 5" xfId="47977"/>
    <cellStyle name="Обычный 3 21 2 5 2" xfId="47978"/>
    <cellStyle name="Обычный 3 21 2 5 2 2" xfId="47979"/>
    <cellStyle name="Обычный 3 21 2 5 3" xfId="47980"/>
    <cellStyle name="Обычный 3 21 2 6" xfId="47981"/>
    <cellStyle name="Обычный 3 21 2 6 2" xfId="47982"/>
    <cellStyle name="Обычный 3 21 2 7" xfId="47983"/>
    <cellStyle name="Обычный 3 21 3" xfId="47984"/>
    <cellStyle name="Обычный 3 21 3 2" xfId="47985"/>
    <cellStyle name="Обычный 3 21 3 2 2" xfId="47986"/>
    <cellStyle name="Обычный 3 21 3 2 2 2" xfId="47987"/>
    <cellStyle name="Обычный 3 21 3 2 2 2 2" xfId="47988"/>
    <cellStyle name="Обычный 3 21 3 2 2 3" xfId="47989"/>
    <cellStyle name="Обычный 3 21 3 2 3" xfId="47990"/>
    <cellStyle name="Обычный 3 21 3 2 3 2" xfId="47991"/>
    <cellStyle name="Обычный 3 21 3 2 4" xfId="47992"/>
    <cellStyle name="Обычный 3 21 3 3" xfId="47993"/>
    <cellStyle name="Обычный 3 21 3 3 2" xfId="47994"/>
    <cellStyle name="Обычный 3 21 3 3 2 2" xfId="47995"/>
    <cellStyle name="Обычный 3 21 3 3 3" xfId="47996"/>
    <cellStyle name="Обычный 3 21 3 4" xfId="47997"/>
    <cellStyle name="Обычный 3 21 3 4 2" xfId="47998"/>
    <cellStyle name="Обычный 3 21 3 5" xfId="47999"/>
    <cellStyle name="Обычный 3 21 4" xfId="48000"/>
    <cellStyle name="Обычный 3 21 4 2" xfId="48001"/>
    <cellStyle name="Обычный 3 21 4 2 2" xfId="48002"/>
    <cellStyle name="Обычный 3 21 4 2 2 2" xfId="48003"/>
    <cellStyle name="Обычный 3 21 4 2 2 2 2" xfId="48004"/>
    <cellStyle name="Обычный 3 21 4 2 2 3" xfId="48005"/>
    <cellStyle name="Обычный 3 21 4 2 3" xfId="48006"/>
    <cellStyle name="Обычный 3 21 4 2 3 2" xfId="48007"/>
    <cellStyle name="Обычный 3 21 4 2 4" xfId="48008"/>
    <cellStyle name="Обычный 3 21 4 3" xfId="48009"/>
    <cellStyle name="Обычный 3 21 4 3 2" xfId="48010"/>
    <cellStyle name="Обычный 3 21 4 3 2 2" xfId="48011"/>
    <cellStyle name="Обычный 3 21 4 3 3" xfId="48012"/>
    <cellStyle name="Обычный 3 21 4 4" xfId="48013"/>
    <cellStyle name="Обычный 3 21 4 4 2" xfId="48014"/>
    <cellStyle name="Обычный 3 21 4 5" xfId="48015"/>
    <cellStyle name="Обычный 3 21 5" xfId="48016"/>
    <cellStyle name="Обычный 3 21 5 2" xfId="48017"/>
    <cellStyle name="Обычный 3 21 5 2 2" xfId="48018"/>
    <cellStyle name="Обычный 3 21 5 2 2 2" xfId="48019"/>
    <cellStyle name="Обычный 3 21 5 2 3" xfId="48020"/>
    <cellStyle name="Обычный 3 21 5 3" xfId="48021"/>
    <cellStyle name="Обычный 3 21 5 3 2" xfId="48022"/>
    <cellStyle name="Обычный 3 21 5 4" xfId="48023"/>
    <cellStyle name="Обычный 3 21 6" xfId="48024"/>
    <cellStyle name="Обычный 3 21 6 2" xfId="48025"/>
    <cellStyle name="Обычный 3 21 6 2 2" xfId="48026"/>
    <cellStyle name="Обычный 3 21 6 3" xfId="48027"/>
    <cellStyle name="Обычный 3 21 7" xfId="48028"/>
    <cellStyle name="Обычный 3 21 7 2" xfId="48029"/>
    <cellStyle name="Обычный 3 21 8" xfId="48030"/>
    <cellStyle name="Обычный 3 22" xfId="48031"/>
    <cellStyle name="Обычный 3 22 2" xfId="48032"/>
    <cellStyle name="Обычный 3 22 2 2" xfId="48033"/>
    <cellStyle name="Обычный 3 22 2 2 2" xfId="48034"/>
    <cellStyle name="Обычный 3 22 2 2 2 2" xfId="48035"/>
    <cellStyle name="Обычный 3 22 2 2 2 2 2" xfId="48036"/>
    <cellStyle name="Обычный 3 22 2 2 2 2 2 2" xfId="48037"/>
    <cellStyle name="Обычный 3 22 2 2 2 2 3" xfId="48038"/>
    <cellStyle name="Обычный 3 22 2 2 2 3" xfId="48039"/>
    <cellStyle name="Обычный 3 22 2 2 2 3 2" xfId="48040"/>
    <cellStyle name="Обычный 3 22 2 2 2 4" xfId="48041"/>
    <cellStyle name="Обычный 3 22 2 2 3" xfId="48042"/>
    <cellStyle name="Обычный 3 22 2 2 3 2" xfId="48043"/>
    <cellStyle name="Обычный 3 22 2 2 3 2 2" xfId="48044"/>
    <cellStyle name="Обычный 3 22 2 2 3 3" xfId="48045"/>
    <cellStyle name="Обычный 3 22 2 2 4" xfId="48046"/>
    <cellStyle name="Обычный 3 22 2 2 4 2" xfId="48047"/>
    <cellStyle name="Обычный 3 22 2 2 5" xfId="48048"/>
    <cellStyle name="Обычный 3 22 2 3" xfId="48049"/>
    <cellStyle name="Обычный 3 22 2 3 2" xfId="48050"/>
    <cellStyle name="Обычный 3 22 2 3 2 2" xfId="48051"/>
    <cellStyle name="Обычный 3 22 2 3 2 2 2" xfId="48052"/>
    <cellStyle name="Обычный 3 22 2 3 2 2 2 2" xfId="48053"/>
    <cellStyle name="Обычный 3 22 2 3 2 2 3" xfId="48054"/>
    <cellStyle name="Обычный 3 22 2 3 2 3" xfId="48055"/>
    <cellStyle name="Обычный 3 22 2 3 2 3 2" xfId="48056"/>
    <cellStyle name="Обычный 3 22 2 3 2 4" xfId="48057"/>
    <cellStyle name="Обычный 3 22 2 3 3" xfId="48058"/>
    <cellStyle name="Обычный 3 22 2 3 3 2" xfId="48059"/>
    <cellStyle name="Обычный 3 22 2 3 3 2 2" xfId="48060"/>
    <cellStyle name="Обычный 3 22 2 3 3 3" xfId="48061"/>
    <cellStyle name="Обычный 3 22 2 3 4" xfId="48062"/>
    <cellStyle name="Обычный 3 22 2 3 4 2" xfId="48063"/>
    <cellStyle name="Обычный 3 22 2 3 5" xfId="48064"/>
    <cellStyle name="Обычный 3 22 2 4" xfId="48065"/>
    <cellStyle name="Обычный 3 22 2 4 2" xfId="48066"/>
    <cellStyle name="Обычный 3 22 2 4 2 2" xfId="48067"/>
    <cellStyle name="Обычный 3 22 2 4 2 2 2" xfId="48068"/>
    <cellStyle name="Обычный 3 22 2 4 2 3" xfId="48069"/>
    <cellStyle name="Обычный 3 22 2 4 3" xfId="48070"/>
    <cellStyle name="Обычный 3 22 2 4 3 2" xfId="48071"/>
    <cellStyle name="Обычный 3 22 2 4 4" xfId="48072"/>
    <cellStyle name="Обычный 3 22 2 5" xfId="48073"/>
    <cellStyle name="Обычный 3 22 2 5 2" xfId="48074"/>
    <cellStyle name="Обычный 3 22 2 5 2 2" xfId="48075"/>
    <cellStyle name="Обычный 3 22 2 5 3" xfId="48076"/>
    <cellStyle name="Обычный 3 22 2 6" xfId="48077"/>
    <cellStyle name="Обычный 3 22 2 6 2" xfId="48078"/>
    <cellStyle name="Обычный 3 22 2 7" xfId="48079"/>
    <cellStyle name="Обычный 3 22 3" xfId="48080"/>
    <cellStyle name="Обычный 3 22 3 2" xfId="48081"/>
    <cellStyle name="Обычный 3 22 3 2 2" xfId="48082"/>
    <cellStyle name="Обычный 3 22 3 2 2 2" xfId="48083"/>
    <cellStyle name="Обычный 3 22 3 2 2 2 2" xfId="48084"/>
    <cellStyle name="Обычный 3 22 3 2 2 3" xfId="48085"/>
    <cellStyle name="Обычный 3 22 3 2 3" xfId="48086"/>
    <cellStyle name="Обычный 3 22 3 2 3 2" xfId="48087"/>
    <cellStyle name="Обычный 3 22 3 2 4" xfId="48088"/>
    <cellStyle name="Обычный 3 22 3 3" xfId="48089"/>
    <cellStyle name="Обычный 3 22 3 3 2" xfId="48090"/>
    <cellStyle name="Обычный 3 22 3 3 2 2" xfId="48091"/>
    <cellStyle name="Обычный 3 22 3 3 3" xfId="48092"/>
    <cellStyle name="Обычный 3 22 3 4" xfId="48093"/>
    <cellStyle name="Обычный 3 22 3 4 2" xfId="48094"/>
    <cellStyle name="Обычный 3 22 3 5" xfId="48095"/>
    <cellStyle name="Обычный 3 22 4" xfId="48096"/>
    <cellStyle name="Обычный 3 22 4 2" xfId="48097"/>
    <cellStyle name="Обычный 3 22 4 2 2" xfId="48098"/>
    <cellStyle name="Обычный 3 22 4 2 2 2" xfId="48099"/>
    <cellStyle name="Обычный 3 22 4 2 2 2 2" xfId="48100"/>
    <cellStyle name="Обычный 3 22 4 2 2 3" xfId="48101"/>
    <cellStyle name="Обычный 3 22 4 2 3" xfId="48102"/>
    <cellStyle name="Обычный 3 22 4 2 3 2" xfId="48103"/>
    <cellStyle name="Обычный 3 22 4 2 4" xfId="48104"/>
    <cellStyle name="Обычный 3 22 4 3" xfId="48105"/>
    <cellStyle name="Обычный 3 22 4 3 2" xfId="48106"/>
    <cellStyle name="Обычный 3 22 4 3 2 2" xfId="48107"/>
    <cellStyle name="Обычный 3 22 4 3 3" xfId="48108"/>
    <cellStyle name="Обычный 3 22 4 4" xfId="48109"/>
    <cellStyle name="Обычный 3 22 4 4 2" xfId="48110"/>
    <cellStyle name="Обычный 3 22 4 5" xfId="48111"/>
    <cellStyle name="Обычный 3 22 5" xfId="48112"/>
    <cellStyle name="Обычный 3 22 5 2" xfId="48113"/>
    <cellStyle name="Обычный 3 22 5 2 2" xfId="48114"/>
    <cellStyle name="Обычный 3 22 5 2 2 2" xfId="48115"/>
    <cellStyle name="Обычный 3 22 5 2 3" xfId="48116"/>
    <cellStyle name="Обычный 3 22 5 3" xfId="48117"/>
    <cellStyle name="Обычный 3 22 5 3 2" xfId="48118"/>
    <cellStyle name="Обычный 3 22 5 4" xfId="48119"/>
    <cellStyle name="Обычный 3 22 6" xfId="48120"/>
    <cellStyle name="Обычный 3 22 6 2" xfId="48121"/>
    <cellStyle name="Обычный 3 22 6 2 2" xfId="48122"/>
    <cellStyle name="Обычный 3 22 6 3" xfId="48123"/>
    <cellStyle name="Обычный 3 22 7" xfId="48124"/>
    <cellStyle name="Обычный 3 22 7 2" xfId="48125"/>
    <cellStyle name="Обычный 3 22 8" xfId="48126"/>
    <cellStyle name="Обычный 3 23" xfId="48127"/>
    <cellStyle name="Обычный 3 23 2" xfId="48128"/>
    <cellStyle name="Обычный 3 23 2 2" xfId="48129"/>
    <cellStyle name="Обычный 3 23 2 2 2" xfId="48130"/>
    <cellStyle name="Обычный 3 23 2 2 2 2" xfId="48131"/>
    <cellStyle name="Обычный 3 23 2 2 2 2 2" xfId="48132"/>
    <cellStyle name="Обычный 3 23 2 2 2 2 2 2" xfId="48133"/>
    <cellStyle name="Обычный 3 23 2 2 2 2 3" xfId="48134"/>
    <cellStyle name="Обычный 3 23 2 2 2 3" xfId="48135"/>
    <cellStyle name="Обычный 3 23 2 2 2 3 2" xfId="48136"/>
    <cellStyle name="Обычный 3 23 2 2 2 4" xfId="48137"/>
    <cellStyle name="Обычный 3 23 2 2 3" xfId="48138"/>
    <cellStyle name="Обычный 3 23 2 2 3 2" xfId="48139"/>
    <cellStyle name="Обычный 3 23 2 2 3 2 2" xfId="48140"/>
    <cellStyle name="Обычный 3 23 2 2 3 3" xfId="48141"/>
    <cellStyle name="Обычный 3 23 2 2 4" xfId="48142"/>
    <cellStyle name="Обычный 3 23 2 2 4 2" xfId="48143"/>
    <cellStyle name="Обычный 3 23 2 2 5" xfId="48144"/>
    <cellStyle name="Обычный 3 23 2 3" xfId="48145"/>
    <cellStyle name="Обычный 3 23 2 3 2" xfId="48146"/>
    <cellStyle name="Обычный 3 23 2 3 2 2" xfId="48147"/>
    <cellStyle name="Обычный 3 23 2 3 2 2 2" xfId="48148"/>
    <cellStyle name="Обычный 3 23 2 3 2 2 2 2" xfId="48149"/>
    <cellStyle name="Обычный 3 23 2 3 2 2 3" xfId="48150"/>
    <cellStyle name="Обычный 3 23 2 3 2 3" xfId="48151"/>
    <cellStyle name="Обычный 3 23 2 3 2 3 2" xfId="48152"/>
    <cellStyle name="Обычный 3 23 2 3 2 4" xfId="48153"/>
    <cellStyle name="Обычный 3 23 2 3 3" xfId="48154"/>
    <cellStyle name="Обычный 3 23 2 3 3 2" xfId="48155"/>
    <cellStyle name="Обычный 3 23 2 3 3 2 2" xfId="48156"/>
    <cellStyle name="Обычный 3 23 2 3 3 3" xfId="48157"/>
    <cellStyle name="Обычный 3 23 2 3 4" xfId="48158"/>
    <cellStyle name="Обычный 3 23 2 3 4 2" xfId="48159"/>
    <cellStyle name="Обычный 3 23 2 3 5" xfId="48160"/>
    <cellStyle name="Обычный 3 23 2 4" xfId="48161"/>
    <cellStyle name="Обычный 3 23 2 4 2" xfId="48162"/>
    <cellStyle name="Обычный 3 23 2 4 2 2" xfId="48163"/>
    <cellStyle name="Обычный 3 23 2 4 2 2 2" xfId="48164"/>
    <cellStyle name="Обычный 3 23 2 4 2 3" xfId="48165"/>
    <cellStyle name="Обычный 3 23 2 4 3" xfId="48166"/>
    <cellStyle name="Обычный 3 23 2 4 3 2" xfId="48167"/>
    <cellStyle name="Обычный 3 23 2 4 4" xfId="48168"/>
    <cellStyle name="Обычный 3 23 2 5" xfId="48169"/>
    <cellStyle name="Обычный 3 23 2 5 2" xfId="48170"/>
    <cellStyle name="Обычный 3 23 2 5 2 2" xfId="48171"/>
    <cellStyle name="Обычный 3 23 2 5 3" xfId="48172"/>
    <cellStyle name="Обычный 3 23 2 6" xfId="48173"/>
    <cellStyle name="Обычный 3 23 2 6 2" xfId="48174"/>
    <cellStyle name="Обычный 3 23 2 7" xfId="48175"/>
    <cellStyle name="Обычный 3 23 3" xfId="48176"/>
    <cellStyle name="Обычный 3 23 3 2" xfId="48177"/>
    <cellStyle name="Обычный 3 23 3 2 2" xfId="48178"/>
    <cellStyle name="Обычный 3 23 3 2 2 2" xfId="48179"/>
    <cellStyle name="Обычный 3 23 3 2 2 2 2" xfId="48180"/>
    <cellStyle name="Обычный 3 23 3 2 2 3" xfId="48181"/>
    <cellStyle name="Обычный 3 23 3 2 3" xfId="48182"/>
    <cellStyle name="Обычный 3 23 3 2 3 2" xfId="48183"/>
    <cellStyle name="Обычный 3 23 3 2 4" xfId="48184"/>
    <cellStyle name="Обычный 3 23 3 3" xfId="48185"/>
    <cellStyle name="Обычный 3 23 3 3 2" xfId="48186"/>
    <cellStyle name="Обычный 3 23 3 3 2 2" xfId="48187"/>
    <cellStyle name="Обычный 3 23 3 3 3" xfId="48188"/>
    <cellStyle name="Обычный 3 23 3 4" xfId="48189"/>
    <cellStyle name="Обычный 3 23 3 4 2" xfId="48190"/>
    <cellStyle name="Обычный 3 23 3 5" xfId="48191"/>
    <cellStyle name="Обычный 3 23 4" xfId="48192"/>
    <cellStyle name="Обычный 3 23 4 2" xfId="48193"/>
    <cellStyle name="Обычный 3 23 4 2 2" xfId="48194"/>
    <cellStyle name="Обычный 3 23 4 2 2 2" xfId="48195"/>
    <cellStyle name="Обычный 3 23 4 2 2 2 2" xfId="48196"/>
    <cellStyle name="Обычный 3 23 4 2 2 3" xfId="48197"/>
    <cellStyle name="Обычный 3 23 4 2 3" xfId="48198"/>
    <cellStyle name="Обычный 3 23 4 2 3 2" xfId="48199"/>
    <cellStyle name="Обычный 3 23 4 2 4" xfId="48200"/>
    <cellStyle name="Обычный 3 23 4 3" xfId="48201"/>
    <cellStyle name="Обычный 3 23 4 3 2" xfId="48202"/>
    <cellStyle name="Обычный 3 23 4 3 2 2" xfId="48203"/>
    <cellStyle name="Обычный 3 23 4 3 3" xfId="48204"/>
    <cellStyle name="Обычный 3 23 4 4" xfId="48205"/>
    <cellStyle name="Обычный 3 23 4 4 2" xfId="48206"/>
    <cellStyle name="Обычный 3 23 4 5" xfId="48207"/>
    <cellStyle name="Обычный 3 23 5" xfId="48208"/>
    <cellStyle name="Обычный 3 23 5 2" xfId="48209"/>
    <cellStyle name="Обычный 3 23 5 2 2" xfId="48210"/>
    <cellStyle name="Обычный 3 23 5 2 2 2" xfId="48211"/>
    <cellStyle name="Обычный 3 23 5 2 3" xfId="48212"/>
    <cellStyle name="Обычный 3 23 5 3" xfId="48213"/>
    <cellStyle name="Обычный 3 23 5 3 2" xfId="48214"/>
    <cellStyle name="Обычный 3 23 5 4" xfId="48215"/>
    <cellStyle name="Обычный 3 23 6" xfId="48216"/>
    <cellStyle name="Обычный 3 23 6 2" xfId="48217"/>
    <cellStyle name="Обычный 3 23 6 2 2" xfId="48218"/>
    <cellStyle name="Обычный 3 23 6 3" xfId="48219"/>
    <cellStyle name="Обычный 3 23 7" xfId="48220"/>
    <cellStyle name="Обычный 3 23 7 2" xfId="48221"/>
    <cellStyle name="Обычный 3 23 8" xfId="48222"/>
    <cellStyle name="Обычный 3 24" xfId="48223"/>
    <cellStyle name="Обычный 3 24 2" xfId="48224"/>
    <cellStyle name="Обычный 3 24 2 2" xfId="48225"/>
    <cellStyle name="Обычный 3 24 2 2 2" xfId="48226"/>
    <cellStyle name="Обычный 3 24 2 2 2 2" xfId="48227"/>
    <cellStyle name="Обычный 3 24 2 2 2 2 2" xfId="48228"/>
    <cellStyle name="Обычный 3 24 2 2 2 2 2 2" xfId="48229"/>
    <cellStyle name="Обычный 3 24 2 2 2 2 3" xfId="48230"/>
    <cellStyle name="Обычный 3 24 2 2 2 3" xfId="48231"/>
    <cellStyle name="Обычный 3 24 2 2 2 3 2" xfId="48232"/>
    <cellStyle name="Обычный 3 24 2 2 2 4" xfId="48233"/>
    <cellStyle name="Обычный 3 24 2 2 3" xfId="48234"/>
    <cellStyle name="Обычный 3 24 2 2 3 2" xfId="48235"/>
    <cellStyle name="Обычный 3 24 2 2 3 2 2" xfId="48236"/>
    <cellStyle name="Обычный 3 24 2 2 3 3" xfId="48237"/>
    <cellStyle name="Обычный 3 24 2 2 4" xfId="48238"/>
    <cellStyle name="Обычный 3 24 2 2 4 2" xfId="48239"/>
    <cellStyle name="Обычный 3 24 2 2 5" xfId="48240"/>
    <cellStyle name="Обычный 3 24 2 3" xfId="48241"/>
    <cellStyle name="Обычный 3 24 2 3 2" xfId="48242"/>
    <cellStyle name="Обычный 3 24 2 3 2 2" xfId="48243"/>
    <cellStyle name="Обычный 3 24 2 3 2 2 2" xfId="48244"/>
    <cellStyle name="Обычный 3 24 2 3 2 2 2 2" xfId="48245"/>
    <cellStyle name="Обычный 3 24 2 3 2 2 3" xfId="48246"/>
    <cellStyle name="Обычный 3 24 2 3 2 3" xfId="48247"/>
    <cellStyle name="Обычный 3 24 2 3 2 3 2" xfId="48248"/>
    <cellStyle name="Обычный 3 24 2 3 2 4" xfId="48249"/>
    <cellStyle name="Обычный 3 24 2 3 3" xfId="48250"/>
    <cellStyle name="Обычный 3 24 2 3 3 2" xfId="48251"/>
    <cellStyle name="Обычный 3 24 2 3 3 2 2" xfId="48252"/>
    <cellStyle name="Обычный 3 24 2 3 3 3" xfId="48253"/>
    <cellStyle name="Обычный 3 24 2 3 4" xfId="48254"/>
    <cellStyle name="Обычный 3 24 2 3 4 2" xfId="48255"/>
    <cellStyle name="Обычный 3 24 2 3 5" xfId="48256"/>
    <cellStyle name="Обычный 3 24 2 4" xfId="48257"/>
    <cellStyle name="Обычный 3 24 2 4 2" xfId="48258"/>
    <cellStyle name="Обычный 3 24 2 4 2 2" xfId="48259"/>
    <cellStyle name="Обычный 3 24 2 4 2 2 2" xfId="48260"/>
    <cellStyle name="Обычный 3 24 2 4 2 3" xfId="48261"/>
    <cellStyle name="Обычный 3 24 2 4 3" xfId="48262"/>
    <cellStyle name="Обычный 3 24 2 4 3 2" xfId="48263"/>
    <cellStyle name="Обычный 3 24 2 4 4" xfId="48264"/>
    <cellStyle name="Обычный 3 24 2 5" xfId="48265"/>
    <cellStyle name="Обычный 3 24 2 5 2" xfId="48266"/>
    <cellStyle name="Обычный 3 24 2 5 2 2" xfId="48267"/>
    <cellStyle name="Обычный 3 24 2 5 3" xfId="48268"/>
    <cellStyle name="Обычный 3 24 2 6" xfId="48269"/>
    <cellStyle name="Обычный 3 24 2 6 2" xfId="48270"/>
    <cellStyle name="Обычный 3 24 2 7" xfId="48271"/>
    <cellStyle name="Обычный 3 24 3" xfId="48272"/>
    <cellStyle name="Обычный 3 24 3 2" xfId="48273"/>
    <cellStyle name="Обычный 3 24 3 2 2" xfId="48274"/>
    <cellStyle name="Обычный 3 24 3 2 2 2" xfId="48275"/>
    <cellStyle name="Обычный 3 24 3 2 2 2 2" xfId="48276"/>
    <cellStyle name="Обычный 3 24 3 2 2 3" xfId="48277"/>
    <cellStyle name="Обычный 3 24 3 2 3" xfId="48278"/>
    <cellStyle name="Обычный 3 24 3 2 3 2" xfId="48279"/>
    <cellStyle name="Обычный 3 24 3 2 4" xfId="48280"/>
    <cellStyle name="Обычный 3 24 3 3" xfId="48281"/>
    <cellStyle name="Обычный 3 24 3 3 2" xfId="48282"/>
    <cellStyle name="Обычный 3 24 3 3 2 2" xfId="48283"/>
    <cellStyle name="Обычный 3 24 3 3 3" xfId="48284"/>
    <cellStyle name="Обычный 3 24 3 4" xfId="48285"/>
    <cellStyle name="Обычный 3 24 3 4 2" xfId="48286"/>
    <cellStyle name="Обычный 3 24 3 5" xfId="48287"/>
    <cellStyle name="Обычный 3 24 4" xfId="48288"/>
    <cellStyle name="Обычный 3 24 4 2" xfId="48289"/>
    <cellStyle name="Обычный 3 24 4 2 2" xfId="48290"/>
    <cellStyle name="Обычный 3 24 4 2 2 2" xfId="48291"/>
    <cellStyle name="Обычный 3 24 4 2 2 2 2" xfId="48292"/>
    <cellStyle name="Обычный 3 24 4 2 2 3" xfId="48293"/>
    <cellStyle name="Обычный 3 24 4 2 3" xfId="48294"/>
    <cellStyle name="Обычный 3 24 4 2 3 2" xfId="48295"/>
    <cellStyle name="Обычный 3 24 4 2 4" xfId="48296"/>
    <cellStyle name="Обычный 3 24 4 3" xfId="48297"/>
    <cellStyle name="Обычный 3 24 4 3 2" xfId="48298"/>
    <cellStyle name="Обычный 3 24 4 3 2 2" xfId="48299"/>
    <cellStyle name="Обычный 3 24 4 3 3" xfId="48300"/>
    <cellStyle name="Обычный 3 24 4 4" xfId="48301"/>
    <cellStyle name="Обычный 3 24 4 4 2" xfId="48302"/>
    <cellStyle name="Обычный 3 24 4 5" xfId="48303"/>
    <cellStyle name="Обычный 3 24 5" xfId="48304"/>
    <cellStyle name="Обычный 3 24 5 2" xfId="48305"/>
    <cellStyle name="Обычный 3 24 5 2 2" xfId="48306"/>
    <cellStyle name="Обычный 3 24 5 2 2 2" xfId="48307"/>
    <cellStyle name="Обычный 3 24 5 2 3" xfId="48308"/>
    <cellStyle name="Обычный 3 24 5 3" xfId="48309"/>
    <cellStyle name="Обычный 3 24 5 3 2" xfId="48310"/>
    <cellStyle name="Обычный 3 24 5 4" xfId="48311"/>
    <cellStyle name="Обычный 3 24 6" xfId="48312"/>
    <cellStyle name="Обычный 3 24 6 2" xfId="48313"/>
    <cellStyle name="Обычный 3 24 6 2 2" xfId="48314"/>
    <cellStyle name="Обычный 3 24 6 3" xfId="48315"/>
    <cellStyle name="Обычный 3 24 7" xfId="48316"/>
    <cellStyle name="Обычный 3 24 7 2" xfId="48317"/>
    <cellStyle name="Обычный 3 24 8" xfId="48318"/>
    <cellStyle name="Обычный 3 25" xfId="48319"/>
    <cellStyle name="Обычный 3 25 2" xfId="48320"/>
    <cellStyle name="Обычный 3 25 2 2" xfId="48321"/>
    <cellStyle name="Обычный 3 25 2 2 2" xfId="48322"/>
    <cellStyle name="Обычный 3 25 2 2 2 2" xfId="48323"/>
    <cellStyle name="Обычный 3 25 2 2 2 2 2" xfId="48324"/>
    <cellStyle name="Обычный 3 25 2 2 2 2 2 2" xfId="48325"/>
    <cellStyle name="Обычный 3 25 2 2 2 2 3" xfId="48326"/>
    <cellStyle name="Обычный 3 25 2 2 2 3" xfId="48327"/>
    <cellStyle name="Обычный 3 25 2 2 2 3 2" xfId="48328"/>
    <cellStyle name="Обычный 3 25 2 2 2 4" xfId="48329"/>
    <cellStyle name="Обычный 3 25 2 2 3" xfId="48330"/>
    <cellStyle name="Обычный 3 25 2 2 3 2" xfId="48331"/>
    <cellStyle name="Обычный 3 25 2 2 3 2 2" xfId="48332"/>
    <cellStyle name="Обычный 3 25 2 2 3 3" xfId="48333"/>
    <cellStyle name="Обычный 3 25 2 2 4" xfId="48334"/>
    <cellStyle name="Обычный 3 25 2 2 4 2" xfId="48335"/>
    <cellStyle name="Обычный 3 25 2 2 5" xfId="48336"/>
    <cellStyle name="Обычный 3 25 2 3" xfId="48337"/>
    <cellStyle name="Обычный 3 25 2 3 2" xfId="48338"/>
    <cellStyle name="Обычный 3 25 2 3 2 2" xfId="48339"/>
    <cellStyle name="Обычный 3 25 2 3 2 2 2" xfId="48340"/>
    <cellStyle name="Обычный 3 25 2 3 2 2 2 2" xfId="48341"/>
    <cellStyle name="Обычный 3 25 2 3 2 2 3" xfId="48342"/>
    <cellStyle name="Обычный 3 25 2 3 2 3" xfId="48343"/>
    <cellStyle name="Обычный 3 25 2 3 2 3 2" xfId="48344"/>
    <cellStyle name="Обычный 3 25 2 3 2 4" xfId="48345"/>
    <cellStyle name="Обычный 3 25 2 3 3" xfId="48346"/>
    <cellStyle name="Обычный 3 25 2 3 3 2" xfId="48347"/>
    <cellStyle name="Обычный 3 25 2 3 3 2 2" xfId="48348"/>
    <cellStyle name="Обычный 3 25 2 3 3 3" xfId="48349"/>
    <cellStyle name="Обычный 3 25 2 3 4" xfId="48350"/>
    <cellStyle name="Обычный 3 25 2 3 4 2" xfId="48351"/>
    <cellStyle name="Обычный 3 25 2 3 5" xfId="48352"/>
    <cellStyle name="Обычный 3 25 2 4" xfId="48353"/>
    <cellStyle name="Обычный 3 25 2 4 2" xfId="48354"/>
    <cellStyle name="Обычный 3 25 2 4 2 2" xfId="48355"/>
    <cellStyle name="Обычный 3 25 2 4 2 2 2" xfId="48356"/>
    <cellStyle name="Обычный 3 25 2 4 2 3" xfId="48357"/>
    <cellStyle name="Обычный 3 25 2 4 3" xfId="48358"/>
    <cellStyle name="Обычный 3 25 2 4 3 2" xfId="48359"/>
    <cellStyle name="Обычный 3 25 2 4 4" xfId="48360"/>
    <cellStyle name="Обычный 3 25 2 5" xfId="48361"/>
    <cellStyle name="Обычный 3 25 2 5 2" xfId="48362"/>
    <cellStyle name="Обычный 3 25 2 5 2 2" xfId="48363"/>
    <cellStyle name="Обычный 3 25 2 5 3" xfId="48364"/>
    <cellStyle name="Обычный 3 25 2 6" xfId="48365"/>
    <cellStyle name="Обычный 3 25 2 6 2" xfId="48366"/>
    <cellStyle name="Обычный 3 25 2 7" xfId="48367"/>
    <cellStyle name="Обычный 3 25 3" xfId="48368"/>
    <cellStyle name="Обычный 3 25 3 2" xfId="48369"/>
    <cellStyle name="Обычный 3 25 3 2 2" xfId="48370"/>
    <cellStyle name="Обычный 3 25 3 2 2 2" xfId="48371"/>
    <cellStyle name="Обычный 3 25 3 2 2 2 2" xfId="48372"/>
    <cellStyle name="Обычный 3 25 3 2 2 3" xfId="48373"/>
    <cellStyle name="Обычный 3 25 3 2 3" xfId="48374"/>
    <cellStyle name="Обычный 3 25 3 2 3 2" xfId="48375"/>
    <cellStyle name="Обычный 3 25 3 2 4" xfId="48376"/>
    <cellStyle name="Обычный 3 25 3 3" xfId="48377"/>
    <cellStyle name="Обычный 3 25 3 3 2" xfId="48378"/>
    <cellStyle name="Обычный 3 25 3 3 2 2" xfId="48379"/>
    <cellStyle name="Обычный 3 25 3 3 3" xfId="48380"/>
    <cellStyle name="Обычный 3 25 3 4" xfId="48381"/>
    <cellStyle name="Обычный 3 25 3 4 2" xfId="48382"/>
    <cellStyle name="Обычный 3 25 3 5" xfId="48383"/>
    <cellStyle name="Обычный 3 25 4" xfId="48384"/>
    <cellStyle name="Обычный 3 25 4 2" xfId="48385"/>
    <cellStyle name="Обычный 3 25 4 2 2" xfId="48386"/>
    <cellStyle name="Обычный 3 25 4 2 2 2" xfId="48387"/>
    <cellStyle name="Обычный 3 25 4 2 2 2 2" xfId="48388"/>
    <cellStyle name="Обычный 3 25 4 2 2 3" xfId="48389"/>
    <cellStyle name="Обычный 3 25 4 2 3" xfId="48390"/>
    <cellStyle name="Обычный 3 25 4 2 3 2" xfId="48391"/>
    <cellStyle name="Обычный 3 25 4 2 4" xfId="48392"/>
    <cellStyle name="Обычный 3 25 4 3" xfId="48393"/>
    <cellStyle name="Обычный 3 25 4 3 2" xfId="48394"/>
    <cellStyle name="Обычный 3 25 4 3 2 2" xfId="48395"/>
    <cellStyle name="Обычный 3 25 4 3 3" xfId="48396"/>
    <cellStyle name="Обычный 3 25 4 4" xfId="48397"/>
    <cellStyle name="Обычный 3 25 4 4 2" xfId="48398"/>
    <cellStyle name="Обычный 3 25 4 5" xfId="48399"/>
    <cellStyle name="Обычный 3 25 5" xfId="48400"/>
    <cellStyle name="Обычный 3 25 5 2" xfId="48401"/>
    <cellStyle name="Обычный 3 25 5 2 2" xfId="48402"/>
    <cellStyle name="Обычный 3 25 5 2 2 2" xfId="48403"/>
    <cellStyle name="Обычный 3 25 5 2 3" xfId="48404"/>
    <cellStyle name="Обычный 3 25 5 3" xfId="48405"/>
    <cellStyle name="Обычный 3 25 5 3 2" xfId="48406"/>
    <cellStyle name="Обычный 3 25 5 4" xfId="48407"/>
    <cellStyle name="Обычный 3 25 6" xfId="48408"/>
    <cellStyle name="Обычный 3 25 6 2" xfId="48409"/>
    <cellStyle name="Обычный 3 25 6 2 2" xfId="48410"/>
    <cellStyle name="Обычный 3 25 6 3" xfId="48411"/>
    <cellStyle name="Обычный 3 25 7" xfId="48412"/>
    <cellStyle name="Обычный 3 25 7 2" xfId="48413"/>
    <cellStyle name="Обычный 3 25 8" xfId="48414"/>
    <cellStyle name="Обычный 3 26" xfId="48415"/>
    <cellStyle name="Обычный 3 26 2" xfId="48416"/>
    <cellStyle name="Обычный 3 26 2 2" xfId="48417"/>
    <cellStyle name="Обычный 3 26 2 2 2" xfId="48418"/>
    <cellStyle name="Обычный 3 26 2 2 2 2" xfId="48419"/>
    <cellStyle name="Обычный 3 26 2 2 2 2 2" xfId="48420"/>
    <cellStyle name="Обычный 3 26 2 2 2 2 2 2" xfId="48421"/>
    <cellStyle name="Обычный 3 26 2 2 2 2 3" xfId="48422"/>
    <cellStyle name="Обычный 3 26 2 2 2 3" xfId="48423"/>
    <cellStyle name="Обычный 3 26 2 2 2 3 2" xfId="48424"/>
    <cellStyle name="Обычный 3 26 2 2 2 4" xfId="48425"/>
    <cellStyle name="Обычный 3 26 2 2 3" xfId="48426"/>
    <cellStyle name="Обычный 3 26 2 2 3 2" xfId="48427"/>
    <cellStyle name="Обычный 3 26 2 2 3 2 2" xfId="48428"/>
    <cellStyle name="Обычный 3 26 2 2 3 3" xfId="48429"/>
    <cellStyle name="Обычный 3 26 2 2 4" xfId="48430"/>
    <cellStyle name="Обычный 3 26 2 2 4 2" xfId="48431"/>
    <cellStyle name="Обычный 3 26 2 2 5" xfId="48432"/>
    <cellStyle name="Обычный 3 26 2 3" xfId="48433"/>
    <cellStyle name="Обычный 3 26 2 3 2" xfId="48434"/>
    <cellStyle name="Обычный 3 26 2 3 2 2" xfId="48435"/>
    <cellStyle name="Обычный 3 26 2 3 2 2 2" xfId="48436"/>
    <cellStyle name="Обычный 3 26 2 3 2 2 2 2" xfId="48437"/>
    <cellStyle name="Обычный 3 26 2 3 2 2 3" xfId="48438"/>
    <cellStyle name="Обычный 3 26 2 3 2 3" xfId="48439"/>
    <cellStyle name="Обычный 3 26 2 3 2 3 2" xfId="48440"/>
    <cellStyle name="Обычный 3 26 2 3 2 4" xfId="48441"/>
    <cellStyle name="Обычный 3 26 2 3 3" xfId="48442"/>
    <cellStyle name="Обычный 3 26 2 3 3 2" xfId="48443"/>
    <cellStyle name="Обычный 3 26 2 3 3 2 2" xfId="48444"/>
    <cellStyle name="Обычный 3 26 2 3 3 3" xfId="48445"/>
    <cellStyle name="Обычный 3 26 2 3 4" xfId="48446"/>
    <cellStyle name="Обычный 3 26 2 3 4 2" xfId="48447"/>
    <cellStyle name="Обычный 3 26 2 3 5" xfId="48448"/>
    <cellStyle name="Обычный 3 26 2 4" xfId="48449"/>
    <cellStyle name="Обычный 3 26 2 4 2" xfId="48450"/>
    <cellStyle name="Обычный 3 26 2 4 2 2" xfId="48451"/>
    <cellStyle name="Обычный 3 26 2 4 2 2 2" xfId="48452"/>
    <cellStyle name="Обычный 3 26 2 4 2 3" xfId="48453"/>
    <cellStyle name="Обычный 3 26 2 4 3" xfId="48454"/>
    <cellStyle name="Обычный 3 26 2 4 3 2" xfId="48455"/>
    <cellStyle name="Обычный 3 26 2 4 4" xfId="48456"/>
    <cellStyle name="Обычный 3 26 2 5" xfId="48457"/>
    <cellStyle name="Обычный 3 26 2 5 2" xfId="48458"/>
    <cellStyle name="Обычный 3 26 2 5 2 2" xfId="48459"/>
    <cellStyle name="Обычный 3 26 2 5 3" xfId="48460"/>
    <cellStyle name="Обычный 3 26 2 6" xfId="48461"/>
    <cellStyle name="Обычный 3 26 2 6 2" xfId="48462"/>
    <cellStyle name="Обычный 3 26 2 7" xfId="48463"/>
    <cellStyle name="Обычный 3 26 3" xfId="48464"/>
    <cellStyle name="Обычный 3 26 3 2" xfId="48465"/>
    <cellStyle name="Обычный 3 26 3 2 2" xfId="48466"/>
    <cellStyle name="Обычный 3 26 3 2 2 2" xfId="48467"/>
    <cellStyle name="Обычный 3 26 3 2 2 2 2" xfId="48468"/>
    <cellStyle name="Обычный 3 26 3 2 2 3" xfId="48469"/>
    <cellStyle name="Обычный 3 26 3 2 3" xfId="48470"/>
    <cellStyle name="Обычный 3 26 3 2 3 2" xfId="48471"/>
    <cellStyle name="Обычный 3 26 3 2 4" xfId="48472"/>
    <cellStyle name="Обычный 3 26 3 3" xfId="48473"/>
    <cellStyle name="Обычный 3 26 3 3 2" xfId="48474"/>
    <cellStyle name="Обычный 3 26 3 3 2 2" xfId="48475"/>
    <cellStyle name="Обычный 3 26 3 3 3" xfId="48476"/>
    <cellStyle name="Обычный 3 26 3 4" xfId="48477"/>
    <cellStyle name="Обычный 3 26 3 4 2" xfId="48478"/>
    <cellStyle name="Обычный 3 26 3 5" xfId="48479"/>
    <cellStyle name="Обычный 3 26 4" xfId="48480"/>
    <cellStyle name="Обычный 3 26 4 2" xfId="48481"/>
    <cellStyle name="Обычный 3 26 4 2 2" xfId="48482"/>
    <cellStyle name="Обычный 3 26 4 2 2 2" xfId="48483"/>
    <cellStyle name="Обычный 3 26 4 2 2 2 2" xfId="48484"/>
    <cellStyle name="Обычный 3 26 4 2 2 3" xfId="48485"/>
    <cellStyle name="Обычный 3 26 4 2 3" xfId="48486"/>
    <cellStyle name="Обычный 3 26 4 2 3 2" xfId="48487"/>
    <cellStyle name="Обычный 3 26 4 2 4" xfId="48488"/>
    <cellStyle name="Обычный 3 26 4 3" xfId="48489"/>
    <cellStyle name="Обычный 3 26 4 3 2" xfId="48490"/>
    <cellStyle name="Обычный 3 26 4 3 2 2" xfId="48491"/>
    <cellStyle name="Обычный 3 26 4 3 3" xfId="48492"/>
    <cellStyle name="Обычный 3 26 4 4" xfId="48493"/>
    <cellStyle name="Обычный 3 26 4 4 2" xfId="48494"/>
    <cellStyle name="Обычный 3 26 4 5" xfId="48495"/>
    <cellStyle name="Обычный 3 26 5" xfId="48496"/>
    <cellStyle name="Обычный 3 26 5 2" xfId="48497"/>
    <cellStyle name="Обычный 3 26 5 2 2" xfId="48498"/>
    <cellStyle name="Обычный 3 26 5 2 2 2" xfId="48499"/>
    <cellStyle name="Обычный 3 26 5 2 3" xfId="48500"/>
    <cellStyle name="Обычный 3 26 5 3" xfId="48501"/>
    <cellStyle name="Обычный 3 26 5 3 2" xfId="48502"/>
    <cellStyle name="Обычный 3 26 5 4" xfId="48503"/>
    <cellStyle name="Обычный 3 26 6" xfId="48504"/>
    <cellStyle name="Обычный 3 26 6 2" xfId="48505"/>
    <cellStyle name="Обычный 3 26 6 2 2" xfId="48506"/>
    <cellStyle name="Обычный 3 26 6 3" xfId="48507"/>
    <cellStyle name="Обычный 3 26 7" xfId="48508"/>
    <cellStyle name="Обычный 3 26 7 2" xfId="48509"/>
    <cellStyle name="Обычный 3 26 8" xfId="48510"/>
    <cellStyle name="Обычный 3 27" xfId="48511"/>
    <cellStyle name="Обычный 3 27 2" xfId="48512"/>
    <cellStyle name="Обычный 3 27 2 2" xfId="48513"/>
    <cellStyle name="Обычный 3 27 2 2 2" xfId="48514"/>
    <cellStyle name="Обычный 3 27 2 2 2 2" xfId="48515"/>
    <cellStyle name="Обычный 3 27 2 2 2 2 2" xfId="48516"/>
    <cellStyle name="Обычный 3 27 2 2 2 2 2 2" xfId="48517"/>
    <cellStyle name="Обычный 3 27 2 2 2 2 3" xfId="48518"/>
    <cellStyle name="Обычный 3 27 2 2 2 3" xfId="48519"/>
    <cellStyle name="Обычный 3 27 2 2 2 3 2" xfId="48520"/>
    <cellStyle name="Обычный 3 27 2 2 2 4" xfId="48521"/>
    <cellStyle name="Обычный 3 27 2 2 3" xfId="48522"/>
    <cellStyle name="Обычный 3 27 2 2 3 2" xfId="48523"/>
    <cellStyle name="Обычный 3 27 2 2 3 2 2" xfId="48524"/>
    <cellStyle name="Обычный 3 27 2 2 3 3" xfId="48525"/>
    <cellStyle name="Обычный 3 27 2 2 4" xfId="48526"/>
    <cellStyle name="Обычный 3 27 2 2 4 2" xfId="48527"/>
    <cellStyle name="Обычный 3 27 2 2 5" xfId="48528"/>
    <cellStyle name="Обычный 3 27 2 3" xfId="48529"/>
    <cellStyle name="Обычный 3 27 2 3 2" xfId="48530"/>
    <cellStyle name="Обычный 3 27 2 3 2 2" xfId="48531"/>
    <cellStyle name="Обычный 3 27 2 3 2 2 2" xfId="48532"/>
    <cellStyle name="Обычный 3 27 2 3 2 2 2 2" xfId="48533"/>
    <cellStyle name="Обычный 3 27 2 3 2 2 3" xfId="48534"/>
    <cellStyle name="Обычный 3 27 2 3 2 3" xfId="48535"/>
    <cellStyle name="Обычный 3 27 2 3 2 3 2" xfId="48536"/>
    <cellStyle name="Обычный 3 27 2 3 2 4" xfId="48537"/>
    <cellStyle name="Обычный 3 27 2 3 3" xfId="48538"/>
    <cellStyle name="Обычный 3 27 2 3 3 2" xfId="48539"/>
    <cellStyle name="Обычный 3 27 2 3 3 2 2" xfId="48540"/>
    <cellStyle name="Обычный 3 27 2 3 3 3" xfId="48541"/>
    <cellStyle name="Обычный 3 27 2 3 4" xfId="48542"/>
    <cellStyle name="Обычный 3 27 2 3 4 2" xfId="48543"/>
    <cellStyle name="Обычный 3 27 2 3 5" xfId="48544"/>
    <cellStyle name="Обычный 3 27 2 4" xfId="48545"/>
    <cellStyle name="Обычный 3 27 2 4 2" xfId="48546"/>
    <cellStyle name="Обычный 3 27 2 4 2 2" xfId="48547"/>
    <cellStyle name="Обычный 3 27 2 4 2 2 2" xfId="48548"/>
    <cellStyle name="Обычный 3 27 2 4 2 3" xfId="48549"/>
    <cellStyle name="Обычный 3 27 2 4 3" xfId="48550"/>
    <cellStyle name="Обычный 3 27 2 4 3 2" xfId="48551"/>
    <cellStyle name="Обычный 3 27 2 4 4" xfId="48552"/>
    <cellStyle name="Обычный 3 27 2 5" xfId="48553"/>
    <cellStyle name="Обычный 3 27 2 5 2" xfId="48554"/>
    <cellStyle name="Обычный 3 27 2 5 2 2" xfId="48555"/>
    <cellStyle name="Обычный 3 27 2 5 3" xfId="48556"/>
    <cellStyle name="Обычный 3 27 2 6" xfId="48557"/>
    <cellStyle name="Обычный 3 27 2 6 2" xfId="48558"/>
    <cellStyle name="Обычный 3 27 2 7" xfId="48559"/>
    <cellStyle name="Обычный 3 27 3" xfId="48560"/>
    <cellStyle name="Обычный 3 27 3 2" xfId="48561"/>
    <cellStyle name="Обычный 3 27 3 2 2" xfId="48562"/>
    <cellStyle name="Обычный 3 27 3 2 2 2" xfId="48563"/>
    <cellStyle name="Обычный 3 27 3 2 2 2 2" xfId="48564"/>
    <cellStyle name="Обычный 3 27 3 2 2 3" xfId="48565"/>
    <cellStyle name="Обычный 3 27 3 2 3" xfId="48566"/>
    <cellStyle name="Обычный 3 27 3 2 3 2" xfId="48567"/>
    <cellStyle name="Обычный 3 27 3 2 4" xfId="48568"/>
    <cellStyle name="Обычный 3 27 3 3" xfId="48569"/>
    <cellStyle name="Обычный 3 27 3 3 2" xfId="48570"/>
    <cellStyle name="Обычный 3 27 3 3 2 2" xfId="48571"/>
    <cellStyle name="Обычный 3 27 3 3 3" xfId="48572"/>
    <cellStyle name="Обычный 3 27 3 4" xfId="48573"/>
    <cellStyle name="Обычный 3 27 3 4 2" xfId="48574"/>
    <cellStyle name="Обычный 3 27 3 5" xfId="48575"/>
    <cellStyle name="Обычный 3 27 4" xfId="48576"/>
    <cellStyle name="Обычный 3 27 4 2" xfId="48577"/>
    <cellStyle name="Обычный 3 27 4 2 2" xfId="48578"/>
    <cellStyle name="Обычный 3 27 4 2 2 2" xfId="48579"/>
    <cellStyle name="Обычный 3 27 4 2 2 2 2" xfId="48580"/>
    <cellStyle name="Обычный 3 27 4 2 2 3" xfId="48581"/>
    <cellStyle name="Обычный 3 27 4 2 3" xfId="48582"/>
    <cellStyle name="Обычный 3 27 4 2 3 2" xfId="48583"/>
    <cellStyle name="Обычный 3 27 4 2 4" xfId="48584"/>
    <cellStyle name="Обычный 3 27 4 3" xfId="48585"/>
    <cellStyle name="Обычный 3 27 4 3 2" xfId="48586"/>
    <cellStyle name="Обычный 3 27 4 3 2 2" xfId="48587"/>
    <cellStyle name="Обычный 3 27 4 3 3" xfId="48588"/>
    <cellStyle name="Обычный 3 27 4 4" xfId="48589"/>
    <cellStyle name="Обычный 3 27 4 4 2" xfId="48590"/>
    <cellStyle name="Обычный 3 27 4 5" xfId="48591"/>
    <cellStyle name="Обычный 3 27 5" xfId="48592"/>
    <cellStyle name="Обычный 3 27 5 2" xfId="48593"/>
    <cellStyle name="Обычный 3 27 5 2 2" xfId="48594"/>
    <cellStyle name="Обычный 3 27 5 2 2 2" xfId="48595"/>
    <cellStyle name="Обычный 3 27 5 2 3" xfId="48596"/>
    <cellStyle name="Обычный 3 27 5 3" xfId="48597"/>
    <cellStyle name="Обычный 3 27 5 3 2" xfId="48598"/>
    <cellStyle name="Обычный 3 27 5 4" xfId="48599"/>
    <cellStyle name="Обычный 3 27 6" xfId="48600"/>
    <cellStyle name="Обычный 3 27 6 2" xfId="48601"/>
    <cellStyle name="Обычный 3 27 6 2 2" xfId="48602"/>
    <cellStyle name="Обычный 3 27 6 3" xfId="48603"/>
    <cellStyle name="Обычный 3 27 7" xfId="48604"/>
    <cellStyle name="Обычный 3 27 7 2" xfId="48605"/>
    <cellStyle name="Обычный 3 27 8" xfId="48606"/>
    <cellStyle name="Обычный 3 28" xfId="48607"/>
    <cellStyle name="Обычный 3 28 2" xfId="48608"/>
    <cellStyle name="Обычный 3 28 2 2" xfId="48609"/>
    <cellStyle name="Обычный 3 28 2 2 2" xfId="48610"/>
    <cellStyle name="Обычный 3 28 2 2 2 2" xfId="48611"/>
    <cellStyle name="Обычный 3 28 2 2 2 2 2" xfId="48612"/>
    <cellStyle name="Обычный 3 28 2 2 2 2 2 2" xfId="48613"/>
    <cellStyle name="Обычный 3 28 2 2 2 2 3" xfId="48614"/>
    <cellStyle name="Обычный 3 28 2 2 2 3" xfId="48615"/>
    <cellStyle name="Обычный 3 28 2 2 2 3 2" xfId="48616"/>
    <cellStyle name="Обычный 3 28 2 2 2 4" xfId="48617"/>
    <cellStyle name="Обычный 3 28 2 2 3" xfId="48618"/>
    <cellStyle name="Обычный 3 28 2 2 3 2" xfId="48619"/>
    <cellStyle name="Обычный 3 28 2 2 3 2 2" xfId="48620"/>
    <cellStyle name="Обычный 3 28 2 2 3 3" xfId="48621"/>
    <cellStyle name="Обычный 3 28 2 2 4" xfId="48622"/>
    <cellStyle name="Обычный 3 28 2 2 4 2" xfId="48623"/>
    <cellStyle name="Обычный 3 28 2 2 5" xfId="48624"/>
    <cellStyle name="Обычный 3 28 2 3" xfId="48625"/>
    <cellStyle name="Обычный 3 28 2 3 2" xfId="48626"/>
    <cellStyle name="Обычный 3 28 2 3 2 2" xfId="48627"/>
    <cellStyle name="Обычный 3 28 2 3 2 2 2" xfId="48628"/>
    <cellStyle name="Обычный 3 28 2 3 2 2 2 2" xfId="48629"/>
    <cellStyle name="Обычный 3 28 2 3 2 2 3" xfId="48630"/>
    <cellStyle name="Обычный 3 28 2 3 2 3" xfId="48631"/>
    <cellStyle name="Обычный 3 28 2 3 2 3 2" xfId="48632"/>
    <cellStyle name="Обычный 3 28 2 3 2 4" xfId="48633"/>
    <cellStyle name="Обычный 3 28 2 3 3" xfId="48634"/>
    <cellStyle name="Обычный 3 28 2 3 3 2" xfId="48635"/>
    <cellStyle name="Обычный 3 28 2 3 3 2 2" xfId="48636"/>
    <cellStyle name="Обычный 3 28 2 3 3 3" xfId="48637"/>
    <cellStyle name="Обычный 3 28 2 3 4" xfId="48638"/>
    <cellStyle name="Обычный 3 28 2 3 4 2" xfId="48639"/>
    <cellStyle name="Обычный 3 28 2 3 5" xfId="48640"/>
    <cellStyle name="Обычный 3 28 2 4" xfId="48641"/>
    <cellStyle name="Обычный 3 28 2 4 2" xfId="48642"/>
    <cellStyle name="Обычный 3 28 2 4 2 2" xfId="48643"/>
    <cellStyle name="Обычный 3 28 2 4 2 2 2" xfId="48644"/>
    <cellStyle name="Обычный 3 28 2 4 2 3" xfId="48645"/>
    <cellStyle name="Обычный 3 28 2 4 3" xfId="48646"/>
    <cellStyle name="Обычный 3 28 2 4 3 2" xfId="48647"/>
    <cellStyle name="Обычный 3 28 2 4 4" xfId="48648"/>
    <cellStyle name="Обычный 3 28 2 5" xfId="48649"/>
    <cellStyle name="Обычный 3 28 2 5 2" xfId="48650"/>
    <cellStyle name="Обычный 3 28 2 5 2 2" xfId="48651"/>
    <cellStyle name="Обычный 3 28 2 5 3" xfId="48652"/>
    <cellStyle name="Обычный 3 28 2 6" xfId="48653"/>
    <cellStyle name="Обычный 3 28 2 6 2" xfId="48654"/>
    <cellStyle name="Обычный 3 28 2 7" xfId="48655"/>
    <cellStyle name="Обычный 3 28 3" xfId="48656"/>
    <cellStyle name="Обычный 3 28 3 2" xfId="48657"/>
    <cellStyle name="Обычный 3 28 3 2 2" xfId="48658"/>
    <cellStyle name="Обычный 3 28 3 2 2 2" xfId="48659"/>
    <cellStyle name="Обычный 3 28 3 2 2 2 2" xfId="48660"/>
    <cellStyle name="Обычный 3 28 3 2 2 3" xfId="48661"/>
    <cellStyle name="Обычный 3 28 3 2 3" xfId="48662"/>
    <cellStyle name="Обычный 3 28 3 2 3 2" xfId="48663"/>
    <cellStyle name="Обычный 3 28 3 2 4" xfId="48664"/>
    <cellStyle name="Обычный 3 28 3 3" xfId="48665"/>
    <cellStyle name="Обычный 3 28 3 3 2" xfId="48666"/>
    <cellStyle name="Обычный 3 28 3 3 2 2" xfId="48667"/>
    <cellStyle name="Обычный 3 28 3 3 3" xfId="48668"/>
    <cellStyle name="Обычный 3 28 3 4" xfId="48669"/>
    <cellStyle name="Обычный 3 28 3 4 2" xfId="48670"/>
    <cellStyle name="Обычный 3 28 3 5" xfId="48671"/>
    <cellStyle name="Обычный 3 28 4" xfId="48672"/>
    <cellStyle name="Обычный 3 28 4 2" xfId="48673"/>
    <cellStyle name="Обычный 3 28 4 2 2" xfId="48674"/>
    <cellStyle name="Обычный 3 28 4 2 2 2" xfId="48675"/>
    <cellStyle name="Обычный 3 28 4 2 2 2 2" xfId="48676"/>
    <cellStyle name="Обычный 3 28 4 2 2 3" xfId="48677"/>
    <cellStyle name="Обычный 3 28 4 2 3" xfId="48678"/>
    <cellStyle name="Обычный 3 28 4 2 3 2" xfId="48679"/>
    <cellStyle name="Обычный 3 28 4 2 4" xfId="48680"/>
    <cellStyle name="Обычный 3 28 4 3" xfId="48681"/>
    <cellStyle name="Обычный 3 28 4 3 2" xfId="48682"/>
    <cellStyle name="Обычный 3 28 4 3 2 2" xfId="48683"/>
    <cellStyle name="Обычный 3 28 4 3 3" xfId="48684"/>
    <cellStyle name="Обычный 3 28 4 4" xfId="48685"/>
    <cellStyle name="Обычный 3 28 4 4 2" xfId="48686"/>
    <cellStyle name="Обычный 3 28 4 5" xfId="48687"/>
    <cellStyle name="Обычный 3 28 5" xfId="48688"/>
    <cellStyle name="Обычный 3 28 5 2" xfId="48689"/>
    <cellStyle name="Обычный 3 28 5 2 2" xfId="48690"/>
    <cellStyle name="Обычный 3 28 5 2 2 2" xfId="48691"/>
    <cellStyle name="Обычный 3 28 5 2 3" xfId="48692"/>
    <cellStyle name="Обычный 3 28 5 3" xfId="48693"/>
    <cellStyle name="Обычный 3 28 5 3 2" xfId="48694"/>
    <cellStyle name="Обычный 3 28 5 4" xfId="48695"/>
    <cellStyle name="Обычный 3 28 6" xfId="48696"/>
    <cellStyle name="Обычный 3 28 6 2" xfId="48697"/>
    <cellStyle name="Обычный 3 28 6 2 2" xfId="48698"/>
    <cellStyle name="Обычный 3 28 6 3" xfId="48699"/>
    <cellStyle name="Обычный 3 28 7" xfId="48700"/>
    <cellStyle name="Обычный 3 28 7 2" xfId="48701"/>
    <cellStyle name="Обычный 3 28 8" xfId="48702"/>
    <cellStyle name="Обычный 3 29" xfId="48703"/>
    <cellStyle name="Обычный 3 29 2" xfId="48704"/>
    <cellStyle name="Обычный 3 29 2 2" xfId="48705"/>
    <cellStyle name="Обычный 3 29 2 2 2" xfId="48706"/>
    <cellStyle name="Обычный 3 29 2 2 2 2" xfId="48707"/>
    <cellStyle name="Обычный 3 29 2 2 2 2 2" xfId="48708"/>
    <cellStyle name="Обычный 3 29 2 2 2 2 2 2" xfId="48709"/>
    <cellStyle name="Обычный 3 29 2 2 2 2 3" xfId="48710"/>
    <cellStyle name="Обычный 3 29 2 2 2 3" xfId="48711"/>
    <cellStyle name="Обычный 3 29 2 2 2 3 2" xfId="48712"/>
    <cellStyle name="Обычный 3 29 2 2 2 4" xfId="48713"/>
    <cellStyle name="Обычный 3 29 2 2 3" xfId="48714"/>
    <cellStyle name="Обычный 3 29 2 2 3 2" xfId="48715"/>
    <cellStyle name="Обычный 3 29 2 2 3 2 2" xfId="48716"/>
    <cellStyle name="Обычный 3 29 2 2 3 3" xfId="48717"/>
    <cellStyle name="Обычный 3 29 2 2 4" xfId="48718"/>
    <cellStyle name="Обычный 3 29 2 2 4 2" xfId="48719"/>
    <cellStyle name="Обычный 3 29 2 2 5" xfId="48720"/>
    <cellStyle name="Обычный 3 29 2 3" xfId="48721"/>
    <cellStyle name="Обычный 3 29 2 3 2" xfId="48722"/>
    <cellStyle name="Обычный 3 29 2 3 2 2" xfId="48723"/>
    <cellStyle name="Обычный 3 29 2 3 2 2 2" xfId="48724"/>
    <cellStyle name="Обычный 3 29 2 3 2 2 2 2" xfId="48725"/>
    <cellStyle name="Обычный 3 29 2 3 2 2 3" xfId="48726"/>
    <cellStyle name="Обычный 3 29 2 3 2 3" xfId="48727"/>
    <cellStyle name="Обычный 3 29 2 3 2 3 2" xfId="48728"/>
    <cellStyle name="Обычный 3 29 2 3 2 4" xfId="48729"/>
    <cellStyle name="Обычный 3 29 2 3 3" xfId="48730"/>
    <cellStyle name="Обычный 3 29 2 3 3 2" xfId="48731"/>
    <cellStyle name="Обычный 3 29 2 3 3 2 2" xfId="48732"/>
    <cellStyle name="Обычный 3 29 2 3 3 3" xfId="48733"/>
    <cellStyle name="Обычный 3 29 2 3 4" xfId="48734"/>
    <cellStyle name="Обычный 3 29 2 3 4 2" xfId="48735"/>
    <cellStyle name="Обычный 3 29 2 3 5" xfId="48736"/>
    <cellStyle name="Обычный 3 29 2 4" xfId="48737"/>
    <cellStyle name="Обычный 3 29 2 4 2" xfId="48738"/>
    <cellStyle name="Обычный 3 29 2 4 2 2" xfId="48739"/>
    <cellStyle name="Обычный 3 29 2 4 2 2 2" xfId="48740"/>
    <cellStyle name="Обычный 3 29 2 4 2 3" xfId="48741"/>
    <cellStyle name="Обычный 3 29 2 4 3" xfId="48742"/>
    <cellStyle name="Обычный 3 29 2 4 3 2" xfId="48743"/>
    <cellStyle name="Обычный 3 29 2 4 4" xfId="48744"/>
    <cellStyle name="Обычный 3 29 2 5" xfId="48745"/>
    <cellStyle name="Обычный 3 29 2 5 2" xfId="48746"/>
    <cellStyle name="Обычный 3 29 2 5 2 2" xfId="48747"/>
    <cellStyle name="Обычный 3 29 2 5 3" xfId="48748"/>
    <cellStyle name="Обычный 3 29 2 6" xfId="48749"/>
    <cellStyle name="Обычный 3 29 2 6 2" xfId="48750"/>
    <cellStyle name="Обычный 3 29 2 7" xfId="48751"/>
    <cellStyle name="Обычный 3 29 3" xfId="48752"/>
    <cellStyle name="Обычный 3 29 3 2" xfId="48753"/>
    <cellStyle name="Обычный 3 29 3 2 2" xfId="48754"/>
    <cellStyle name="Обычный 3 29 3 2 2 2" xfId="48755"/>
    <cellStyle name="Обычный 3 29 3 2 2 2 2" xfId="48756"/>
    <cellStyle name="Обычный 3 29 3 2 2 3" xfId="48757"/>
    <cellStyle name="Обычный 3 29 3 2 3" xfId="48758"/>
    <cellStyle name="Обычный 3 29 3 2 3 2" xfId="48759"/>
    <cellStyle name="Обычный 3 29 3 2 4" xfId="48760"/>
    <cellStyle name="Обычный 3 29 3 3" xfId="48761"/>
    <cellStyle name="Обычный 3 29 3 3 2" xfId="48762"/>
    <cellStyle name="Обычный 3 29 3 3 2 2" xfId="48763"/>
    <cellStyle name="Обычный 3 29 3 3 3" xfId="48764"/>
    <cellStyle name="Обычный 3 29 3 4" xfId="48765"/>
    <cellStyle name="Обычный 3 29 3 4 2" xfId="48766"/>
    <cellStyle name="Обычный 3 29 3 5" xfId="48767"/>
    <cellStyle name="Обычный 3 29 4" xfId="48768"/>
    <cellStyle name="Обычный 3 29 4 2" xfId="48769"/>
    <cellStyle name="Обычный 3 29 4 2 2" xfId="48770"/>
    <cellStyle name="Обычный 3 29 4 2 2 2" xfId="48771"/>
    <cellStyle name="Обычный 3 29 4 2 2 2 2" xfId="48772"/>
    <cellStyle name="Обычный 3 29 4 2 2 3" xfId="48773"/>
    <cellStyle name="Обычный 3 29 4 2 3" xfId="48774"/>
    <cellStyle name="Обычный 3 29 4 2 3 2" xfId="48775"/>
    <cellStyle name="Обычный 3 29 4 2 4" xfId="48776"/>
    <cellStyle name="Обычный 3 29 4 3" xfId="48777"/>
    <cellStyle name="Обычный 3 29 4 3 2" xfId="48778"/>
    <cellStyle name="Обычный 3 29 4 3 2 2" xfId="48779"/>
    <cellStyle name="Обычный 3 29 4 3 3" xfId="48780"/>
    <cellStyle name="Обычный 3 29 4 4" xfId="48781"/>
    <cellStyle name="Обычный 3 29 4 4 2" xfId="48782"/>
    <cellStyle name="Обычный 3 29 4 5" xfId="48783"/>
    <cellStyle name="Обычный 3 29 5" xfId="48784"/>
    <cellStyle name="Обычный 3 29 5 2" xfId="48785"/>
    <cellStyle name="Обычный 3 29 5 2 2" xfId="48786"/>
    <cellStyle name="Обычный 3 29 5 2 2 2" xfId="48787"/>
    <cellStyle name="Обычный 3 29 5 2 3" xfId="48788"/>
    <cellStyle name="Обычный 3 29 5 3" xfId="48789"/>
    <cellStyle name="Обычный 3 29 5 3 2" xfId="48790"/>
    <cellStyle name="Обычный 3 29 5 4" xfId="48791"/>
    <cellStyle name="Обычный 3 29 6" xfId="48792"/>
    <cellStyle name="Обычный 3 29 6 2" xfId="48793"/>
    <cellStyle name="Обычный 3 29 6 2 2" xfId="48794"/>
    <cellStyle name="Обычный 3 29 6 3" xfId="48795"/>
    <cellStyle name="Обычный 3 29 7" xfId="48796"/>
    <cellStyle name="Обычный 3 29 7 2" xfId="48797"/>
    <cellStyle name="Обычный 3 29 8" xfId="48798"/>
    <cellStyle name="Обычный 3 3" xfId="48799"/>
    <cellStyle name="Обычный 3 30" xfId="48800"/>
    <cellStyle name="Обычный 3 30 2" xfId="48801"/>
    <cellStyle name="Обычный 3 30 2 2" xfId="48802"/>
    <cellStyle name="Обычный 3 30 2 2 2" xfId="48803"/>
    <cellStyle name="Обычный 3 30 2 2 2 2" xfId="48804"/>
    <cellStyle name="Обычный 3 30 2 2 2 2 2" xfId="48805"/>
    <cellStyle name="Обычный 3 30 2 2 2 2 2 2" xfId="48806"/>
    <cellStyle name="Обычный 3 30 2 2 2 2 3" xfId="48807"/>
    <cellStyle name="Обычный 3 30 2 2 2 3" xfId="48808"/>
    <cellStyle name="Обычный 3 30 2 2 2 3 2" xfId="48809"/>
    <cellStyle name="Обычный 3 30 2 2 2 4" xfId="48810"/>
    <cellStyle name="Обычный 3 30 2 2 3" xfId="48811"/>
    <cellStyle name="Обычный 3 30 2 2 3 2" xfId="48812"/>
    <cellStyle name="Обычный 3 30 2 2 3 2 2" xfId="48813"/>
    <cellStyle name="Обычный 3 30 2 2 3 3" xfId="48814"/>
    <cellStyle name="Обычный 3 30 2 2 4" xfId="48815"/>
    <cellStyle name="Обычный 3 30 2 2 4 2" xfId="48816"/>
    <cellStyle name="Обычный 3 30 2 2 5" xfId="48817"/>
    <cellStyle name="Обычный 3 30 2 3" xfId="48818"/>
    <cellStyle name="Обычный 3 30 2 3 2" xfId="48819"/>
    <cellStyle name="Обычный 3 30 2 3 2 2" xfId="48820"/>
    <cellStyle name="Обычный 3 30 2 3 2 2 2" xfId="48821"/>
    <cellStyle name="Обычный 3 30 2 3 2 2 2 2" xfId="48822"/>
    <cellStyle name="Обычный 3 30 2 3 2 2 3" xfId="48823"/>
    <cellStyle name="Обычный 3 30 2 3 2 3" xfId="48824"/>
    <cellStyle name="Обычный 3 30 2 3 2 3 2" xfId="48825"/>
    <cellStyle name="Обычный 3 30 2 3 2 4" xfId="48826"/>
    <cellStyle name="Обычный 3 30 2 3 3" xfId="48827"/>
    <cellStyle name="Обычный 3 30 2 3 3 2" xfId="48828"/>
    <cellStyle name="Обычный 3 30 2 3 3 2 2" xfId="48829"/>
    <cellStyle name="Обычный 3 30 2 3 3 3" xfId="48830"/>
    <cellStyle name="Обычный 3 30 2 3 4" xfId="48831"/>
    <cellStyle name="Обычный 3 30 2 3 4 2" xfId="48832"/>
    <cellStyle name="Обычный 3 30 2 3 5" xfId="48833"/>
    <cellStyle name="Обычный 3 30 2 4" xfId="48834"/>
    <cellStyle name="Обычный 3 30 2 4 2" xfId="48835"/>
    <cellStyle name="Обычный 3 30 2 4 2 2" xfId="48836"/>
    <cellStyle name="Обычный 3 30 2 4 2 2 2" xfId="48837"/>
    <cellStyle name="Обычный 3 30 2 4 2 3" xfId="48838"/>
    <cellStyle name="Обычный 3 30 2 4 3" xfId="48839"/>
    <cellStyle name="Обычный 3 30 2 4 3 2" xfId="48840"/>
    <cellStyle name="Обычный 3 30 2 4 4" xfId="48841"/>
    <cellStyle name="Обычный 3 30 2 5" xfId="48842"/>
    <cellStyle name="Обычный 3 30 2 5 2" xfId="48843"/>
    <cellStyle name="Обычный 3 30 2 5 2 2" xfId="48844"/>
    <cellStyle name="Обычный 3 30 2 5 3" xfId="48845"/>
    <cellStyle name="Обычный 3 30 2 6" xfId="48846"/>
    <cellStyle name="Обычный 3 30 2 6 2" xfId="48847"/>
    <cellStyle name="Обычный 3 30 2 7" xfId="48848"/>
    <cellStyle name="Обычный 3 30 3" xfId="48849"/>
    <cellStyle name="Обычный 3 30 3 2" xfId="48850"/>
    <cellStyle name="Обычный 3 30 3 2 2" xfId="48851"/>
    <cellStyle name="Обычный 3 30 3 2 2 2" xfId="48852"/>
    <cellStyle name="Обычный 3 30 3 2 2 2 2" xfId="48853"/>
    <cellStyle name="Обычный 3 30 3 2 2 3" xfId="48854"/>
    <cellStyle name="Обычный 3 30 3 2 3" xfId="48855"/>
    <cellStyle name="Обычный 3 30 3 2 3 2" xfId="48856"/>
    <cellStyle name="Обычный 3 30 3 2 4" xfId="48857"/>
    <cellStyle name="Обычный 3 30 3 3" xfId="48858"/>
    <cellStyle name="Обычный 3 30 3 3 2" xfId="48859"/>
    <cellStyle name="Обычный 3 30 3 3 2 2" xfId="48860"/>
    <cellStyle name="Обычный 3 30 3 3 3" xfId="48861"/>
    <cellStyle name="Обычный 3 30 3 4" xfId="48862"/>
    <cellStyle name="Обычный 3 30 3 4 2" xfId="48863"/>
    <cellStyle name="Обычный 3 30 3 5" xfId="48864"/>
    <cellStyle name="Обычный 3 30 4" xfId="48865"/>
    <cellStyle name="Обычный 3 30 4 2" xfId="48866"/>
    <cellStyle name="Обычный 3 30 4 2 2" xfId="48867"/>
    <cellStyle name="Обычный 3 30 4 2 2 2" xfId="48868"/>
    <cellStyle name="Обычный 3 30 4 2 2 2 2" xfId="48869"/>
    <cellStyle name="Обычный 3 30 4 2 2 3" xfId="48870"/>
    <cellStyle name="Обычный 3 30 4 2 3" xfId="48871"/>
    <cellStyle name="Обычный 3 30 4 2 3 2" xfId="48872"/>
    <cellStyle name="Обычный 3 30 4 2 4" xfId="48873"/>
    <cellStyle name="Обычный 3 30 4 3" xfId="48874"/>
    <cellStyle name="Обычный 3 30 4 3 2" xfId="48875"/>
    <cellStyle name="Обычный 3 30 4 3 2 2" xfId="48876"/>
    <cellStyle name="Обычный 3 30 4 3 3" xfId="48877"/>
    <cellStyle name="Обычный 3 30 4 4" xfId="48878"/>
    <cellStyle name="Обычный 3 30 4 4 2" xfId="48879"/>
    <cellStyle name="Обычный 3 30 4 5" xfId="48880"/>
    <cellStyle name="Обычный 3 30 5" xfId="48881"/>
    <cellStyle name="Обычный 3 30 5 2" xfId="48882"/>
    <cellStyle name="Обычный 3 30 5 2 2" xfId="48883"/>
    <cellStyle name="Обычный 3 30 5 2 2 2" xfId="48884"/>
    <cellStyle name="Обычный 3 30 5 2 3" xfId="48885"/>
    <cellStyle name="Обычный 3 30 5 3" xfId="48886"/>
    <cellStyle name="Обычный 3 30 5 3 2" xfId="48887"/>
    <cellStyle name="Обычный 3 30 5 4" xfId="48888"/>
    <cellStyle name="Обычный 3 30 6" xfId="48889"/>
    <cellStyle name="Обычный 3 30 6 2" xfId="48890"/>
    <cellStyle name="Обычный 3 30 6 2 2" xfId="48891"/>
    <cellStyle name="Обычный 3 30 6 3" xfId="48892"/>
    <cellStyle name="Обычный 3 30 7" xfId="48893"/>
    <cellStyle name="Обычный 3 30 7 2" xfId="48894"/>
    <cellStyle name="Обычный 3 30 8" xfId="48895"/>
    <cellStyle name="Обычный 3 31" xfId="48896"/>
    <cellStyle name="Обычный 3 31 2" xfId="48897"/>
    <cellStyle name="Обычный 3 31 2 2" xfId="48898"/>
    <cellStyle name="Обычный 3 31 2 2 2" xfId="48899"/>
    <cellStyle name="Обычный 3 31 2 2 2 2" xfId="48900"/>
    <cellStyle name="Обычный 3 31 2 2 2 2 2" xfId="48901"/>
    <cellStyle name="Обычный 3 31 2 2 2 2 2 2" xfId="48902"/>
    <cellStyle name="Обычный 3 31 2 2 2 2 3" xfId="48903"/>
    <cellStyle name="Обычный 3 31 2 2 2 3" xfId="48904"/>
    <cellStyle name="Обычный 3 31 2 2 2 3 2" xfId="48905"/>
    <cellStyle name="Обычный 3 31 2 2 2 4" xfId="48906"/>
    <cellStyle name="Обычный 3 31 2 2 3" xfId="48907"/>
    <cellStyle name="Обычный 3 31 2 2 3 2" xfId="48908"/>
    <cellStyle name="Обычный 3 31 2 2 3 2 2" xfId="48909"/>
    <cellStyle name="Обычный 3 31 2 2 3 3" xfId="48910"/>
    <cellStyle name="Обычный 3 31 2 2 4" xfId="48911"/>
    <cellStyle name="Обычный 3 31 2 2 4 2" xfId="48912"/>
    <cellStyle name="Обычный 3 31 2 2 5" xfId="48913"/>
    <cellStyle name="Обычный 3 31 2 3" xfId="48914"/>
    <cellStyle name="Обычный 3 31 2 3 2" xfId="48915"/>
    <cellStyle name="Обычный 3 31 2 3 2 2" xfId="48916"/>
    <cellStyle name="Обычный 3 31 2 3 2 2 2" xfId="48917"/>
    <cellStyle name="Обычный 3 31 2 3 2 2 2 2" xfId="48918"/>
    <cellStyle name="Обычный 3 31 2 3 2 2 3" xfId="48919"/>
    <cellStyle name="Обычный 3 31 2 3 2 3" xfId="48920"/>
    <cellStyle name="Обычный 3 31 2 3 2 3 2" xfId="48921"/>
    <cellStyle name="Обычный 3 31 2 3 2 4" xfId="48922"/>
    <cellStyle name="Обычный 3 31 2 3 3" xfId="48923"/>
    <cellStyle name="Обычный 3 31 2 3 3 2" xfId="48924"/>
    <cellStyle name="Обычный 3 31 2 3 3 2 2" xfId="48925"/>
    <cellStyle name="Обычный 3 31 2 3 3 3" xfId="48926"/>
    <cellStyle name="Обычный 3 31 2 3 4" xfId="48927"/>
    <cellStyle name="Обычный 3 31 2 3 4 2" xfId="48928"/>
    <cellStyle name="Обычный 3 31 2 3 5" xfId="48929"/>
    <cellStyle name="Обычный 3 31 2 4" xfId="48930"/>
    <cellStyle name="Обычный 3 31 2 4 2" xfId="48931"/>
    <cellStyle name="Обычный 3 31 2 4 2 2" xfId="48932"/>
    <cellStyle name="Обычный 3 31 2 4 2 2 2" xfId="48933"/>
    <cellStyle name="Обычный 3 31 2 4 2 3" xfId="48934"/>
    <cellStyle name="Обычный 3 31 2 4 3" xfId="48935"/>
    <cellStyle name="Обычный 3 31 2 4 3 2" xfId="48936"/>
    <cellStyle name="Обычный 3 31 2 4 4" xfId="48937"/>
    <cellStyle name="Обычный 3 31 2 5" xfId="48938"/>
    <cellStyle name="Обычный 3 31 2 5 2" xfId="48939"/>
    <cellStyle name="Обычный 3 31 2 5 2 2" xfId="48940"/>
    <cellStyle name="Обычный 3 31 2 5 3" xfId="48941"/>
    <cellStyle name="Обычный 3 31 2 6" xfId="48942"/>
    <cellStyle name="Обычный 3 31 2 6 2" xfId="48943"/>
    <cellStyle name="Обычный 3 31 2 7" xfId="48944"/>
    <cellStyle name="Обычный 3 31 3" xfId="48945"/>
    <cellStyle name="Обычный 3 31 3 2" xfId="48946"/>
    <cellStyle name="Обычный 3 31 3 2 2" xfId="48947"/>
    <cellStyle name="Обычный 3 31 3 2 2 2" xfId="48948"/>
    <cellStyle name="Обычный 3 31 3 2 2 2 2" xfId="48949"/>
    <cellStyle name="Обычный 3 31 3 2 2 3" xfId="48950"/>
    <cellStyle name="Обычный 3 31 3 2 3" xfId="48951"/>
    <cellStyle name="Обычный 3 31 3 2 3 2" xfId="48952"/>
    <cellStyle name="Обычный 3 31 3 2 4" xfId="48953"/>
    <cellStyle name="Обычный 3 31 3 3" xfId="48954"/>
    <cellStyle name="Обычный 3 31 3 3 2" xfId="48955"/>
    <cellStyle name="Обычный 3 31 3 3 2 2" xfId="48956"/>
    <cellStyle name="Обычный 3 31 3 3 3" xfId="48957"/>
    <cellStyle name="Обычный 3 31 3 4" xfId="48958"/>
    <cellStyle name="Обычный 3 31 3 4 2" xfId="48959"/>
    <cellStyle name="Обычный 3 31 3 5" xfId="48960"/>
    <cellStyle name="Обычный 3 31 4" xfId="48961"/>
    <cellStyle name="Обычный 3 31 4 2" xfId="48962"/>
    <cellStyle name="Обычный 3 31 4 2 2" xfId="48963"/>
    <cellStyle name="Обычный 3 31 4 2 2 2" xfId="48964"/>
    <cellStyle name="Обычный 3 31 4 2 2 2 2" xfId="48965"/>
    <cellStyle name="Обычный 3 31 4 2 2 3" xfId="48966"/>
    <cellStyle name="Обычный 3 31 4 2 3" xfId="48967"/>
    <cellStyle name="Обычный 3 31 4 2 3 2" xfId="48968"/>
    <cellStyle name="Обычный 3 31 4 2 4" xfId="48969"/>
    <cellStyle name="Обычный 3 31 4 3" xfId="48970"/>
    <cellStyle name="Обычный 3 31 4 3 2" xfId="48971"/>
    <cellStyle name="Обычный 3 31 4 3 2 2" xfId="48972"/>
    <cellStyle name="Обычный 3 31 4 3 3" xfId="48973"/>
    <cellStyle name="Обычный 3 31 4 4" xfId="48974"/>
    <cellStyle name="Обычный 3 31 4 4 2" xfId="48975"/>
    <cellStyle name="Обычный 3 31 4 5" xfId="48976"/>
    <cellStyle name="Обычный 3 31 5" xfId="48977"/>
    <cellStyle name="Обычный 3 31 5 2" xfId="48978"/>
    <cellStyle name="Обычный 3 31 5 2 2" xfId="48979"/>
    <cellStyle name="Обычный 3 31 5 2 2 2" xfId="48980"/>
    <cellStyle name="Обычный 3 31 5 2 3" xfId="48981"/>
    <cellStyle name="Обычный 3 31 5 3" xfId="48982"/>
    <cellStyle name="Обычный 3 31 5 3 2" xfId="48983"/>
    <cellStyle name="Обычный 3 31 5 4" xfId="48984"/>
    <cellStyle name="Обычный 3 31 6" xfId="48985"/>
    <cellStyle name="Обычный 3 31 6 2" xfId="48986"/>
    <cellStyle name="Обычный 3 31 6 2 2" xfId="48987"/>
    <cellStyle name="Обычный 3 31 6 3" xfId="48988"/>
    <cellStyle name="Обычный 3 31 7" xfId="48989"/>
    <cellStyle name="Обычный 3 31 7 2" xfId="48990"/>
    <cellStyle name="Обычный 3 31 8" xfId="48991"/>
    <cellStyle name="Обычный 3 32" xfId="48992"/>
    <cellStyle name="Обычный 3 32 2" xfId="48993"/>
    <cellStyle name="Обычный 3 32 2 2" xfId="48994"/>
    <cellStyle name="Обычный 3 32 2 2 2" xfId="48995"/>
    <cellStyle name="Обычный 3 32 2 2 2 2" xfId="48996"/>
    <cellStyle name="Обычный 3 32 2 2 2 2 2" xfId="48997"/>
    <cellStyle name="Обычный 3 32 2 2 2 2 2 2" xfId="48998"/>
    <cellStyle name="Обычный 3 32 2 2 2 2 3" xfId="48999"/>
    <cellStyle name="Обычный 3 32 2 2 2 3" xfId="49000"/>
    <cellStyle name="Обычный 3 32 2 2 2 3 2" xfId="49001"/>
    <cellStyle name="Обычный 3 32 2 2 2 4" xfId="49002"/>
    <cellStyle name="Обычный 3 32 2 2 3" xfId="49003"/>
    <cellStyle name="Обычный 3 32 2 2 3 2" xfId="49004"/>
    <cellStyle name="Обычный 3 32 2 2 3 2 2" xfId="49005"/>
    <cellStyle name="Обычный 3 32 2 2 3 3" xfId="49006"/>
    <cellStyle name="Обычный 3 32 2 2 4" xfId="49007"/>
    <cellStyle name="Обычный 3 32 2 2 4 2" xfId="49008"/>
    <cellStyle name="Обычный 3 32 2 2 5" xfId="49009"/>
    <cellStyle name="Обычный 3 32 2 3" xfId="49010"/>
    <cellStyle name="Обычный 3 32 2 3 2" xfId="49011"/>
    <cellStyle name="Обычный 3 32 2 3 2 2" xfId="49012"/>
    <cellStyle name="Обычный 3 32 2 3 2 2 2" xfId="49013"/>
    <cellStyle name="Обычный 3 32 2 3 2 2 2 2" xfId="49014"/>
    <cellStyle name="Обычный 3 32 2 3 2 2 3" xfId="49015"/>
    <cellStyle name="Обычный 3 32 2 3 2 3" xfId="49016"/>
    <cellStyle name="Обычный 3 32 2 3 2 3 2" xfId="49017"/>
    <cellStyle name="Обычный 3 32 2 3 2 4" xfId="49018"/>
    <cellStyle name="Обычный 3 32 2 3 3" xfId="49019"/>
    <cellStyle name="Обычный 3 32 2 3 3 2" xfId="49020"/>
    <cellStyle name="Обычный 3 32 2 3 3 2 2" xfId="49021"/>
    <cellStyle name="Обычный 3 32 2 3 3 3" xfId="49022"/>
    <cellStyle name="Обычный 3 32 2 3 4" xfId="49023"/>
    <cellStyle name="Обычный 3 32 2 3 4 2" xfId="49024"/>
    <cellStyle name="Обычный 3 32 2 3 5" xfId="49025"/>
    <cellStyle name="Обычный 3 32 2 4" xfId="49026"/>
    <cellStyle name="Обычный 3 32 2 4 2" xfId="49027"/>
    <cellStyle name="Обычный 3 32 2 4 2 2" xfId="49028"/>
    <cellStyle name="Обычный 3 32 2 4 2 2 2" xfId="49029"/>
    <cellStyle name="Обычный 3 32 2 4 2 3" xfId="49030"/>
    <cellStyle name="Обычный 3 32 2 4 3" xfId="49031"/>
    <cellStyle name="Обычный 3 32 2 4 3 2" xfId="49032"/>
    <cellStyle name="Обычный 3 32 2 4 4" xfId="49033"/>
    <cellStyle name="Обычный 3 32 2 5" xfId="49034"/>
    <cellStyle name="Обычный 3 32 2 5 2" xfId="49035"/>
    <cellStyle name="Обычный 3 32 2 5 2 2" xfId="49036"/>
    <cellStyle name="Обычный 3 32 2 5 3" xfId="49037"/>
    <cellStyle name="Обычный 3 32 2 6" xfId="49038"/>
    <cellStyle name="Обычный 3 32 2 6 2" xfId="49039"/>
    <cellStyle name="Обычный 3 32 2 7" xfId="49040"/>
    <cellStyle name="Обычный 3 32 3" xfId="49041"/>
    <cellStyle name="Обычный 3 32 3 2" xfId="49042"/>
    <cellStyle name="Обычный 3 32 3 2 2" xfId="49043"/>
    <cellStyle name="Обычный 3 32 3 2 2 2" xfId="49044"/>
    <cellStyle name="Обычный 3 32 3 2 2 2 2" xfId="49045"/>
    <cellStyle name="Обычный 3 32 3 2 2 3" xfId="49046"/>
    <cellStyle name="Обычный 3 32 3 2 3" xfId="49047"/>
    <cellStyle name="Обычный 3 32 3 2 3 2" xfId="49048"/>
    <cellStyle name="Обычный 3 32 3 2 4" xfId="49049"/>
    <cellStyle name="Обычный 3 32 3 3" xfId="49050"/>
    <cellStyle name="Обычный 3 32 3 3 2" xfId="49051"/>
    <cellStyle name="Обычный 3 32 3 3 2 2" xfId="49052"/>
    <cellStyle name="Обычный 3 32 3 3 3" xfId="49053"/>
    <cellStyle name="Обычный 3 32 3 4" xfId="49054"/>
    <cellStyle name="Обычный 3 32 3 4 2" xfId="49055"/>
    <cellStyle name="Обычный 3 32 3 5" xfId="49056"/>
    <cellStyle name="Обычный 3 32 4" xfId="49057"/>
    <cellStyle name="Обычный 3 32 4 2" xfId="49058"/>
    <cellStyle name="Обычный 3 32 4 2 2" xfId="49059"/>
    <cellStyle name="Обычный 3 32 4 2 2 2" xfId="49060"/>
    <cellStyle name="Обычный 3 32 4 2 2 2 2" xfId="49061"/>
    <cellStyle name="Обычный 3 32 4 2 2 3" xfId="49062"/>
    <cellStyle name="Обычный 3 32 4 2 3" xfId="49063"/>
    <cellStyle name="Обычный 3 32 4 2 3 2" xfId="49064"/>
    <cellStyle name="Обычный 3 32 4 2 4" xfId="49065"/>
    <cellStyle name="Обычный 3 32 4 3" xfId="49066"/>
    <cellStyle name="Обычный 3 32 4 3 2" xfId="49067"/>
    <cellStyle name="Обычный 3 32 4 3 2 2" xfId="49068"/>
    <cellStyle name="Обычный 3 32 4 3 3" xfId="49069"/>
    <cellStyle name="Обычный 3 32 4 4" xfId="49070"/>
    <cellStyle name="Обычный 3 32 4 4 2" xfId="49071"/>
    <cellStyle name="Обычный 3 32 4 5" xfId="49072"/>
    <cellStyle name="Обычный 3 32 5" xfId="49073"/>
    <cellStyle name="Обычный 3 32 5 2" xfId="49074"/>
    <cellStyle name="Обычный 3 32 5 2 2" xfId="49075"/>
    <cellStyle name="Обычный 3 32 5 2 2 2" xfId="49076"/>
    <cellStyle name="Обычный 3 32 5 2 3" xfId="49077"/>
    <cellStyle name="Обычный 3 32 5 3" xfId="49078"/>
    <cellStyle name="Обычный 3 32 5 3 2" xfId="49079"/>
    <cellStyle name="Обычный 3 32 5 4" xfId="49080"/>
    <cellStyle name="Обычный 3 32 6" xfId="49081"/>
    <cellStyle name="Обычный 3 32 6 2" xfId="49082"/>
    <cellStyle name="Обычный 3 32 6 2 2" xfId="49083"/>
    <cellStyle name="Обычный 3 32 6 3" xfId="49084"/>
    <cellStyle name="Обычный 3 32 7" xfId="49085"/>
    <cellStyle name="Обычный 3 32 7 2" xfId="49086"/>
    <cellStyle name="Обычный 3 32 8" xfId="49087"/>
    <cellStyle name="Обычный 3 33" xfId="49088"/>
    <cellStyle name="Обычный 3 33 2" xfId="49089"/>
    <cellStyle name="Обычный 3 33 2 2" xfId="49090"/>
    <cellStyle name="Обычный 3 33 2 2 2" xfId="49091"/>
    <cellStyle name="Обычный 3 33 2 2 2 2" xfId="49092"/>
    <cellStyle name="Обычный 3 33 2 2 2 2 2" xfId="49093"/>
    <cellStyle name="Обычный 3 33 2 2 2 2 2 2" xfId="49094"/>
    <cellStyle name="Обычный 3 33 2 2 2 2 3" xfId="49095"/>
    <cellStyle name="Обычный 3 33 2 2 2 3" xfId="49096"/>
    <cellStyle name="Обычный 3 33 2 2 2 3 2" xfId="49097"/>
    <cellStyle name="Обычный 3 33 2 2 2 4" xfId="49098"/>
    <cellStyle name="Обычный 3 33 2 2 3" xfId="49099"/>
    <cellStyle name="Обычный 3 33 2 2 3 2" xfId="49100"/>
    <cellStyle name="Обычный 3 33 2 2 3 2 2" xfId="49101"/>
    <cellStyle name="Обычный 3 33 2 2 3 3" xfId="49102"/>
    <cellStyle name="Обычный 3 33 2 2 4" xfId="49103"/>
    <cellStyle name="Обычный 3 33 2 2 4 2" xfId="49104"/>
    <cellStyle name="Обычный 3 33 2 2 5" xfId="49105"/>
    <cellStyle name="Обычный 3 33 2 3" xfId="49106"/>
    <cellStyle name="Обычный 3 33 2 3 2" xfId="49107"/>
    <cellStyle name="Обычный 3 33 2 3 2 2" xfId="49108"/>
    <cellStyle name="Обычный 3 33 2 3 2 2 2" xfId="49109"/>
    <cellStyle name="Обычный 3 33 2 3 2 2 2 2" xfId="49110"/>
    <cellStyle name="Обычный 3 33 2 3 2 2 3" xfId="49111"/>
    <cellStyle name="Обычный 3 33 2 3 2 3" xfId="49112"/>
    <cellStyle name="Обычный 3 33 2 3 2 3 2" xfId="49113"/>
    <cellStyle name="Обычный 3 33 2 3 2 4" xfId="49114"/>
    <cellStyle name="Обычный 3 33 2 3 3" xfId="49115"/>
    <cellStyle name="Обычный 3 33 2 3 3 2" xfId="49116"/>
    <cellStyle name="Обычный 3 33 2 3 3 2 2" xfId="49117"/>
    <cellStyle name="Обычный 3 33 2 3 3 3" xfId="49118"/>
    <cellStyle name="Обычный 3 33 2 3 4" xfId="49119"/>
    <cellStyle name="Обычный 3 33 2 3 4 2" xfId="49120"/>
    <cellStyle name="Обычный 3 33 2 3 5" xfId="49121"/>
    <cellStyle name="Обычный 3 33 2 4" xfId="49122"/>
    <cellStyle name="Обычный 3 33 2 4 2" xfId="49123"/>
    <cellStyle name="Обычный 3 33 2 4 2 2" xfId="49124"/>
    <cellStyle name="Обычный 3 33 2 4 2 2 2" xfId="49125"/>
    <cellStyle name="Обычный 3 33 2 4 2 3" xfId="49126"/>
    <cellStyle name="Обычный 3 33 2 4 3" xfId="49127"/>
    <cellStyle name="Обычный 3 33 2 4 3 2" xfId="49128"/>
    <cellStyle name="Обычный 3 33 2 4 4" xfId="49129"/>
    <cellStyle name="Обычный 3 33 2 5" xfId="49130"/>
    <cellStyle name="Обычный 3 33 2 5 2" xfId="49131"/>
    <cellStyle name="Обычный 3 33 2 5 2 2" xfId="49132"/>
    <cellStyle name="Обычный 3 33 2 5 3" xfId="49133"/>
    <cellStyle name="Обычный 3 33 2 6" xfId="49134"/>
    <cellStyle name="Обычный 3 33 2 6 2" xfId="49135"/>
    <cellStyle name="Обычный 3 33 2 7" xfId="49136"/>
    <cellStyle name="Обычный 3 33 3" xfId="49137"/>
    <cellStyle name="Обычный 3 33 3 2" xfId="49138"/>
    <cellStyle name="Обычный 3 33 3 2 2" xfId="49139"/>
    <cellStyle name="Обычный 3 33 3 2 2 2" xfId="49140"/>
    <cellStyle name="Обычный 3 33 3 2 2 2 2" xfId="49141"/>
    <cellStyle name="Обычный 3 33 3 2 2 3" xfId="49142"/>
    <cellStyle name="Обычный 3 33 3 2 3" xfId="49143"/>
    <cellStyle name="Обычный 3 33 3 2 3 2" xfId="49144"/>
    <cellStyle name="Обычный 3 33 3 2 4" xfId="49145"/>
    <cellStyle name="Обычный 3 33 3 3" xfId="49146"/>
    <cellStyle name="Обычный 3 33 3 3 2" xfId="49147"/>
    <cellStyle name="Обычный 3 33 3 3 2 2" xfId="49148"/>
    <cellStyle name="Обычный 3 33 3 3 3" xfId="49149"/>
    <cellStyle name="Обычный 3 33 3 4" xfId="49150"/>
    <cellStyle name="Обычный 3 33 3 4 2" xfId="49151"/>
    <cellStyle name="Обычный 3 33 3 5" xfId="49152"/>
    <cellStyle name="Обычный 3 33 4" xfId="49153"/>
    <cellStyle name="Обычный 3 33 4 2" xfId="49154"/>
    <cellStyle name="Обычный 3 33 4 2 2" xfId="49155"/>
    <cellStyle name="Обычный 3 33 4 2 2 2" xfId="49156"/>
    <cellStyle name="Обычный 3 33 4 2 2 2 2" xfId="49157"/>
    <cellStyle name="Обычный 3 33 4 2 2 3" xfId="49158"/>
    <cellStyle name="Обычный 3 33 4 2 3" xfId="49159"/>
    <cellStyle name="Обычный 3 33 4 2 3 2" xfId="49160"/>
    <cellStyle name="Обычный 3 33 4 2 4" xfId="49161"/>
    <cellStyle name="Обычный 3 33 4 3" xfId="49162"/>
    <cellStyle name="Обычный 3 33 4 3 2" xfId="49163"/>
    <cellStyle name="Обычный 3 33 4 3 2 2" xfId="49164"/>
    <cellStyle name="Обычный 3 33 4 3 3" xfId="49165"/>
    <cellStyle name="Обычный 3 33 4 4" xfId="49166"/>
    <cellStyle name="Обычный 3 33 4 4 2" xfId="49167"/>
    <cellStyle name="Обычный 3 33 4 5" xfId="49168"/>
    <cellStyle name="Обычный 3 33 5" xfId="49169"/>
    <cellStyle name="Обычный 3 33 5 2" xfId="49170"/>
    <cellStyle name="Обычный 3 33 5 2 2" xfId="49171"/>
    <cellStyle name="Обычный 3 33 5 2 2 2" xfId="49172"/>
    <cellStyle name="Обычный 3 33 5 2 3" xfId="49173"/>
    <cellStyle name="Обычный 3 33 5 3" xfId="49174"/>
    <cellStyle name="Обычный 3 33 5 3 2" xfId="49175"/>
    <cellStyle name="Обычный 3 33 5 4" xfId="49176"/>
    <cellStyle name="Обычный 3 33 6" xfId="49177"/>
    <cellStyle name="Обычный 3 33 6 2" xfId="49178"/>
    <cellStyle name="Обычный 3 33 6 2 2" xfId="49179"/>
    <cellStyle name="Обычный 3 33 6 3" xfId="49180"/>
    <cellStyle name="Обычный 3 33 7" xfId="49181"/>
    <cellStyle name="Обычный 3 33 7 2" xfId="49182"/>
    <cellStyle name="Обычный 3 33 8" xfId="49183"/>
    <cellStyle name="Обычный 3 34" xfId="49184"/>
    <cellStyle name="Обычный 3 34 2" xfId="49185"/>
    <cellStyle name="Обычный 3 34 2 2" xfId="49186"/>
    <cellStyle name="Обычный 3 34 2 2 2" xfId="49187"/>
    <cellStyle name="Обычный 3 34 2 2 2 2" xfId="49188"/>
    <cellStyle name="Обычный 3 34 2 2 2 2 2" xfId="49189"/>
    <cellStyle name="Обычный 3 34 2 2 2 2 2 2" xfId="49190"/>
    <cellStyle name="Обычный 3 34 2 2 2 2 3" xfId="49191"/>
    <cellStyle name="Обычный 3 34 2 2 2 3" xfId="49192"/>
    <cellStyle name="Обычный 3 34 2 2 2 3 2" xfId="49193"/>
    <cellStyle name="Обычный 3 34 2 2 2 4" xfId="49194"/>
    <cellStyle name="Обычный 3 34 2 2 3" xfId="49195"/>
    <cellStyle name="Обычный 3 34 2 2 3 2" xfId="49196"/>
    <cellStyle name="Обычный 3 34 2 2 3 2 2" xfId="49197"/>
    <cellStyle name="Обычный 3 34 2 2 3 3" xfId="49198"/>
    <cellStyle name="Обычный 3 34 2 2 4" xfId="49199"/>
    <cellStyle name="Обычный 3 34 2 2 4 2" xfId="49200"/>
    <cellStyle name="Обычный 3 34 2 2 5" xfId="49201"/>
    <cellStyle name="Обычный 3 34 2 3" xfId="49202"/>
    <cellStyle name="Обычный 3 34 2 3 2" xfId="49203"/>
    <cellStyle name="Обычный 3 34 2 3 2 2" xfId="49204"/>
    <cellStyle name="Обычный 3 34 2 3 2 2 2" xfId="49205"/>
    <cellStyle name="Обычный 3 34 2 3 2 2 2 2" xfId="49206"/>
    <cellStyle name="Обычный 3 34 2 3 2 2 3" xfId="49207"/>
    <cellStyle name="Обычный 3 34 2 3 2 3" xfId="49208"/>
    <cellStyle name="Обычный 3 34 2 3 2 3 2" xfId="49209"/>
    <cellStyle name="Обычный 3 34 2 3 2 4" xfId="49210"/>
    <cellStyle name="Обычный 3 34 2 3 3" xfId="49211"/>
    <cellStyle name="Обычный 3 34 2 3 3 2" xfId="49212"/>
    <cellStyle name="Обычный 3 34 2 3 3 2 2" xfId="49213"/>
    <cellStyle name="Обычный 3 34 2 3 3 3" xfId="49214"/>
    <cellStyle name="Обычный 3 34 2 3 4" xfId="49215"/>
    <cellStyle name="Обычный 3 34 2 3 4 2" xfId="49216"/>
    <cellStyle name="Обычный 3 34 2 3 5" xfId="49217"/>
    <cellStyle name="Обычный 3 34 2 4" xfId="49218"/>
    <cellStyle name="Обычный 3 34 2 4 2" xfId="49219"/>
    <cellStyle name="Обычный 3 34 2 4 2 2" xfId="49220"/>
    <cellStyle name="Обычный 3 34 2 4 2 2 2" xfId="49221"/>
    <cellStyle name="Обычный 3 34 2 4 2 3" xfId="49222"/>
    <cellStyle name="Обычный 3 34 2 4 3" xfId="49223"/>
    <cellStyle name="Обычный 3 34 2 4 3 2" xfId="49224"/>
    <cellStyle name="Обычный 3 34 2 4 4" xfId="49225"/>
    <cellStyle name="Обычный 3 34 2 5" xfId="49226"/>
    <cellStyle name="Обычный 3 34 2 5 2" xfId="49227"/>
    <cellStyle name="Обычный 3 34 2 5 2 2" xfId="49228"/>
    <cellStyle name="Обычный 3 34 2 5 3" xfId="49229"/>
    <cellStyle name="Обычный 3 34 2 6" xfId="49230"/>
    <cellStyle name="Обычный 3 34 2 6 2" xfId="49231"/>
    <cellStyle name="Обычный 3 34 2 7" xfId="49232"/>
    <cellStyle name="Обычный 3 34 3" xfId="49233"/>
    <cellStyle name="Обычный 3 34 3 2" xfId="49234"/>
    <cellStyle name="Обычный 3 34 3 2 2" xfId="49235"/>
    <cellStyle name="Обычный 3 34 3 2 2 2" xfId="49236"/>
    <cellStyle name="Обычный 3 34 3 2 2 2 2" xfId="49237"/>
    <cellStyle name="Обычный 3 34 3 2 2 3" xfId="49238"/>
    <cellStyle name="Обычный 3 34 3 2 3" xfId="49239"/>
    <cellStyle name="Обычный 3 34 3 2 3 2" xfId="49240"/>
    <cellStyle name="Обычный 3 34 3 2 4" xfId="49241"/>
    <cellStyle name="Обычный 3 34 3 3" xfId="49242"/>
    <cellStyle name="Обычный 3 34 3 3 2" xfId="49243"/>
    <cellStyle name="Обычный 3 34 3 3 2 2" xfId="49244"/>
    <cellStyle name="Обычный 3 34 3 3 3" xfId="49245"/>
    <cellStyle name="Обычный 3 34 3 4" xfId="49246"/>
    <cellStyle name="Обычный 3 34 3 4 2" xfId="49247"/>
    <cellStyle name="Обычный 3 34 3 5" xfId="49248"/>
    <cellStyle name="Обычный 3 34 4" xfId="49249"/>
    <cellStyle name="Обычный 3 34 4 2" xfId="49250"/>
    <cellStyle name="Обычный 3 34 4 2 2" xfId="49251"/>
    <cellStyle name="Обычный 3 34 4 2 2 2" xfId="49252"/>
    <cellStyle name="Обычный 3 34 4 2 2 2 2" xfId="49253"/>
    <cellStyle name="Обычный 3 34 4 2 2 3" xfId="49254"/>
    <cellStyle name="Обычный 3 34 4 2 3" xfId="49255"/>
    <cellStyle name="Обычный 3 34 4 2 3 2" xfId="49256"/>
    <cellStyle name="Обычный 3 34 4 2 4" xfId="49257"/>
    <cellStyle name="Обычный 3 34 4 3" xfId="49258"/>
    <cellStyle name="Обычный 3 34 4 3 2" xfId="49259"/>
    <cellStyle name="Обычный 3 34 4 3 2 2" xfId="49260"/>
    <cellStyle name="Обычный 3 34 4 3 3" xfId="49261"/>
    <cellStyle name="Обычный 3 34 4 4" xfId="49262"/>
    <cellStyle name="Обычный 3 34 4 4 2" xfId="49263"/>
    <cellStyle name="Обычный 3 34 4 5" xfId="49264"/>
    <cellStyle name="Обычный 3 34 5" xfId="49265"/>
    <cellStyle name="Обычный 3 34 5 2" xfId="49266"/>
    <cellStyle name="Обычный 3 34 5 2 2" xfId="49267"/>
    <cellStyle name="Обычный 3 34 5 2 2 2" xfId="49268"/>
    <cellStyle name="Обычный 3 34 5 2 3" xfId="49269"/>
    <cellStyle name="Обычный 3 34 5 3" xfId="49270"/>
    <cellStyle name="Обычный 3 34 5 3 2" xfId="49271"/>
    <cellStyle name="Обычный 3 34 5 4" xfId="49272"/>
    <cellStyle name="Обычный 3 34 6" xfId="49273"/>
    <cellStyle name="Обычный 3 34 6 2" xfId="49274"/>
    <cellStyle name="Обычный 3 34 6 2 2" xfId="49275"/>
    <cellStyle name="Обычный 3 34 6 3" xfId="49276"/>
    <cellStyle name="Обычный 3 34 7" xfId="49277"/>
    <cellStyle name="Обычный 3 34 7 2" xfId="49278"/>
    <cellStyle name="Обычный 3 34 8" xfId="49279"/>
    <cellStyle name="Обычный 3 35" xfId="49280"/>
    <cellStyle name="Обычный 3 35 2" xfId="49281"/>
    <cellStyle name="Обычный 3 35 2 2" xfId="49282"/>
    <cellStyle name="Обычный 3 35 2 2 2" xfId="49283"/>
    <cellStyle name="Обычный 3 35 2 2 2 2" xfId="49284"/>
    <cellStyle name="Обычный 3 35 2 2 2 2 2" xfId="49285"/>
    <cellStyle name="Обычный 3 35 2 2 2 2 2 2" xfId="49286"/>
    <cellStyle name="Обычный 3 35 2 2 2 2 3" xfId="49287"/>
    <cellStyle name="Обычный 3 35 2 2 2 3" xfId="49288"/>
    <cellStyle name="Обычный 3 35 2 2 2 3 2" xfId="49289"/>
    <cellStyle name="Обычный 3 35 2 2 2 4" xfId="49290"/>
    <cellStyle name="Обычный 3 35 2 2 3" xfId="49291"/>
    <cellStyle name="Обычный 3 35 2 2 3 2" xfId="49292"/>
    <cellStyle name="Обычный 3 35 2 2 3 2 2" xfId="49293"/>
    <cellStyle name="Обычный 3 35 2 2 3 3" xfId="49294"/>
    <cellStyle name="Обычный 3 35 2 2 4" xfId="49295"/>
    <cellStyle name="Обычный 3 35 2 2 4 2" xfId="49296"/>
    <cellStyle name="Обычный 3 35 2 2 5" xfId="49297"/>
    <cellStyle name="Обычный 3 35 2 3" xfId="49298"/>
    <cellStyle name="Обычный 3 35 2 3 2" xfId="49299"/>
    <cellStyle name="Обычный 3 35 2 3 2 2" xfId="49300"/>
    <cellStyle name="Обычный 3 35 2 3 2 2 2" xfId="49301"/>
    <cellStyle name="Обычный 3 35 2 3 2 2 2 2" xfId="49302"/>
    <cellStyle name="Обычный 3 35 2 3 2 2 3" xfId="49303"/>
    <cellStyle name="Обычный 3 35 2 3 2 3" xfId="49304"/>
    <cellStyle name="Обычный 3 35 2 3 2 3 2" xfId="49305"/>
    <cellStyle name="Обычный 3 35 2 3 2 4" xfId="49306"/>
    <cellStyle name="Обычный 3 35 2 3 3" xfId="49307"/>
    <cellStyle name="Обычный 3 35 2 3 3 2" xfId="49308"/>
    <cellStyle name="Обычный 3 35 2 3 3 2 2" xfId="49309"/>
    <cellStyle name="Обычный 3 35 2 3 3 3" xfId="49310"/>
    <cellStyle name="Обычный 3 35 2 3 4" xfId="49311"/>
    <cellStyle name="Обычный 3 35 2 3 4 2" xfId="49312"/>
    <cellStyle name="Обычный 3 35 2 3 5" xfId="49313"/>
    <cellStyle name="Обычный 3 35 2 4" xfId="49314"/>
    <cellStyle name="Обычный 3 35 2 4 2" xfId="49315"/>
    <cellStyle name="Обычный 3 35 2 4 2 2" xfId="49316"/>
    <cellStyle name="Обычный 3 35 2 4 2 2 2" xfId="49317"/>
    <cellStyle name="Обычный 3 35 2 4 2 3" xfId="49318"/>
    <cellStyle name="Обычный 3 35 2 4 3" xfId="49319"/>
    <cellStyle name="Обычный 3 35 2 4 3 2" xfId="49320"/>
    <cellStyle name="Обычный 3 35 2 4 4" xfId="49321"/>
    <cellStyle name="Обычный 3 35 2 5" xfId="49322"/>
    <cellStyle name="Обычный 3 35 2 5 2" xfId="49323"/>
    <cellStyle name="Обычный 3 35 2 5 2 2" xfId="49324"/>
    <cellStyle name="Обычный 3 35 2 5 3" xfId="49325"/>
    <cellStyle name="Обычный 3 35 2 6" xfId="49326"/>
    <cellStyle name="Обычный 3 35 2 6 2" xfId="49327"/>
    <cellStyle name="Обычный 3 35 2 7" xfId="49328"/>
    <cellStyle name="Обычный 3 35 3" xfId="49329"/>
    <cellStyle name="Обычный 3 35 3 2" xfId="49330"/>
    <cellStyle name="Обычный 3 35 3 2 2" xfId="49331"/>
    <cellStyle name="Обычный 3 35 3 2 2 2" xfId="49332"/>
    <cellStyle name="Обычный 3 35 3 2 2 2 2" xfId="49333"/>
    <cellStyle name="Обычный 3 35 3 2 2 3" xfId="49334"/>
    <cellStyle name="Обычный 3 35 3 2 3" xfId="49335"/>
    <cellStyle name="Обычный 3 35 3 2 3 2" xfId="49336"/>
    <cellStyle name="Обычный 3 35 3 2 4" xfId="49337"/>
    <cellStyle name="Обычный 3 35 3 3" xfId="49338"/>
    <cellStyle name="Обычный 3 35 3 3 2" xfId="49339"/>
    <cellStyle name="Обычный 3 35 3 3 2 2" xfId="49340"/>
    <cellStyle name="Обычный 3 35 3 3 3" xfId="49341"/>
    <cellStyle name="Обычный 3 35 3 4" xfId="49342"/>
    <cellStyle name="Обычный 3 35 3 4 2" xfId="49343"/>
    <cellStyle name="Обычный 3 35 3 5" xfId="49344"/>
    <cellStyle name="Обычный 3 35 4" xfId="49345"/>
    <cellStyle name="Обычный 3 35 4 2" xfId="49346"/>
    <cellStyle name="Обычный 3 35 4 2 2" xfId="49347"/>
    <cellStyle name="Обычный 3 35 4 2 2 2" xfId="49348"/>
    <cellStyle name="Обычный 3 35 4 2 2 2 2" xfId="49349"/>
    <cellStyle name="Обычный 3 35 4 2 2 3" xfId="49350"/>
    <cellStyle name="Обычный 3 35 4 2 3" xfId="49351"/>
    <cellStyle name="Обычный 3 35 4 2 3 2" xfId="49352"/>
    <cellStyle name="Обычный 3 35 4 2 4" xfId="49353"/>
    <cellStyle name="Обычный 3 35 4 3" xfId="49354"/>
    <cellStyle name="Обычный 3 35 4 3 2" xfId="49355"/>
    <cellStyle name="Обычный 3 35 4 3 2 2" xfId="49356"/>
    <cellStyle name="Обычный 3 35 4 3 3" xfId="49357"/>
    <cellStyle name="Обычный 3 35 4 4" xfId="49358"/>
    <cellStyle name="Обычный 3 35 4 4 2" xfId="49359"/>
    <cellStyle name="Обычный 3 35 4 5" xfId="49360"/>
    <cellStyle name="Обычный 3 35 5" xfId="49361"/>
    <cellStyle name="Обычный 3 35 5 2" xfId="49362"/>
    <cellStyle name="Обычный 3 35 5 2 2" xfId="49363"/>
    <cellStyle name="Обычный 3 35 5 2 2 2" xfId="49364"/>
    <cellStyle name="Обычный 3 35 5 2 3" xfId="49365"/>
    <cellStyle name="Обычный 3 35 5 3" xfId="49366"/>
    <cellStyle name="Обычный 3 35 5 3 2" xfId="49367"/>
    <cellStyle name="Обычный 3 35 5 4" xfId="49368"/>
    <cellStyle name="Обычный 3 35 6" xfId="49369"/>
    <cellStyle name="Обычный 3 35 6 2" xfId="49370"/>
    <cellStyle name="Обычный 3 35 6 2 2" xfId="49371"/>
    <cellStyle name="Обычный 3 35 6 3" xfId="49372"/>
    <cellStyle name="Обычный 3 35 7" xfId="49373"/>
    <cellStyle name="Обычный 3 35 7 2" xfId="49374"/>
    <cellStyle name="Обычный 3 35 8" xfId="49375"/>
    <cellStyle name="Обычный 3 36" xfId="49376"/>
    <cellStyle name="Обычный 3 36 2" xfId="49377"/>
    <cellStyle name="Обычный 3 36 2 2" xfId="49378"/>
    <cellStyle name="Обычный 3 36 2 2 2" xfId="49379"/>
    <cellStyle name="Обычный 3 36 2 2 2 2" xfId="49380"/>
    <cellStyle name="Обычный 3 36 2 2 2 2 2" xfId="49381"/>
    <cellStyle name="Обычный 3 36 2 2 2 2 2 2" xfId="49382"/>
    <cellStyle name="Обычный 3 36 2 2 2 2 3" xfId="49383"/>
    <cellStyle name="Обычный 3 36 2 2 2 3" xfId="49384"/>
    <cellStyle name="Обычный 3 36 2 2 2 3 2" xfId="49385"/>
    <cellStyle name="Обычный 3 36 2 2 2 4" xfId="49386"/>
    <cellStyle name="Обычный 3 36 2 2 3" xfId="49387"/>
    <cellStyle name="Обычный 3 36 2 2 3 2" xfId="49388"/>
    <cellStyle name="Обычный 3 36 2 2 3 2 2" xfId="49389"/>
    <cellStyle name="Обычный 3 36 2 2 3 3" xfId="49390"/>
    <cellStyle name="Обычный 3 36 2 2 4" xfId="49391"/>
    <cellStyle name="Обычный 3 36 2 2 4 2" xfId="49392"/>
    <cellStyle name="Обычный 3 36 2 2 5" xfId="49393"/>
    <cellStyle name="Обычный 3 36 2 3" xfId="49394"/>
    <cellStyle name="Обычный 3 36 2 3 2" xfId="49395"/>
    <cellStyle name="Обычный 3 36 2 3 2 2" xfId="49396"/>
    <cellStyle name="Обычный 3 36 2 3 2 2 2" xfId="49397"/>
    <cellStyle name="Обычный 3 36 2 3 2 2 2 2" xfId="49398"/>
    <cellStyle name="Обычный 3 36 2 3 2 2 3" xfId="49399"/>
    <cellStyle name="Обычный 3 36 2 3 2 3" xfId="49400"/>
    <cellStyle name="Обычный 3 36 2 3 2 3 2" xfId="49401"/>
    <cellStyle name="Обычный 3 36 2 3 2 4" xfId="49402"/>
    <cellStyle name="Обычный 3 36 2 3 3" xfId="49403"/>
    <cellStyle name="Обычный 3 36 2 3 3 2" xfId="49404"/>
    <cellStyle name="Обычный 3 36 2 3 3 2 2" xfId="49405"/>
    <cellStyle name="Обычный 3 36 2 3 3 3" xfId="49406"/>
    <cellStyle name="Обычный 3 36 2 3 4" xfId="49407"/>
    <cellStyle name="Обычный 3 36 2 3 4 2" xfId="49408"/>
    <cellStyle name="Обычный 3 36 2 3 5" xfId="49409"/>
    <cellStyle name="Обычный 3 36 2 4" xfId="49410"/>
    <cellStyle name="Обычный 3 36 2 4 2" xfId="49411"/>
    <cellStyle name="Обычный 3 36 2 4 2 2" xfId="49412"/>
    <cellStyle name="Обычный 3 36 2 4 2 2 2" xfId="49413"/>
    <cellStyle name="Обычный 3 36 2 4 2 3" xfId="49414"/>
    <cellStyle name="Обычный 3 36 2 4 3" xfId="49415"/>
    <cellStyle name="Обычный 3 36 2 4 3 2" xfId="49416"/>
    <cellStyle name="Обычный 3 36 2 4 4" xfId="49417"/>
    <cellStyle name="Обычный 3 36 2 5" xfId="49418"/>
    <cellStyle name="Обычный 3 36 2 5 2" xfId="49419"/>
    <cellStyle name="Обычный 3 36 2 5 2 2" xfId="49420"/>
    <cellStyle name="Обычный 3 36 2 5 3" xfId="49421"/>
    <cellStyle name="Обычный 3 36 2 6" xfId="49422"/>
    <cellStyle name="Обычный 3 36 2 6 2" xfId="49423"/>
    <cellStyle name="Обычный 3 36 2 7" xfId="49424"/>
    <cellStyle name="Обычный 3 36 3" xfId="49425"/>
    <cellStyle name="Обычный 3 36 3 2" xfId="49426"/>
    <cellStyle name="Обычный 3 36 3 2 2" xfId="49427"/>
    <cellStyle name="Обычный 3 36 3 2 2 2" xfId="49428"/>
    <cellStyle name="Обычный 3 36 3 2 2 2 2" xfId="49429"/>
    <cellStyle name="Обычный 3 36 3 2 2 3" xfId="49430"/>
    <cellStyle name="Обычный 3 36 3 2 3" xfId="49431"/>
    <cellStyle name="Обычный 3 36 3 2 3 2" xfId="49432"/>
    <cellStyle name="Обычный 3 36 3 2 4" xfId="49433"/>
    <cellStyle name="Обычный 3 36 3 3" xfId="49434"/>
    <cellStyle name="Обычный 3 36 3 3 2" xfId="49435"/>
    <cellStyle name="Обычный 3 36 3 3 2 2" xfId="49436"/>
    <cellStyle name="Обычный 3 36 3 3 3" xfId="49437"/>
    <cellStyle name="Обычный 3 36 3 4" xfId="49438"/>
    <cellStyle name="Обычный 3 36 3 4 2" xfId="49439"/>
    <cellStyle name="Обычный 3 36 3 5" xfId="49440"/>
    <cellStyle name="Обычный 3 36 4" xfId="49441"/>
    <cellStyle name="Обычный 3 36 4 2" xfId="49442"/>
    <cellStyle name="Обычный 3 36 4 2 2" xfId="49443"/>
    <cellStyle name="Обычный 3 36 4 2 2 2" xfId="49444"/>
    <cellStyle name="Обычный 3 36 4 2 2 2 2" xfId="49445"/>
    <cellStyle name="Обычный 3 36 4 2 2 3" xfId="49446"/>
    <cellStyle name="Обычный 3 36 4 2 3" xfId="49447"/>
    <cellStyle name="Обычный 3 36 4 2 3 2" xfId="49448"/>
    <cellStyle name="Обычный 3 36 4 2 4" xfId="49449"/>
    <cellStyle name="Обычный 3 36 4 3" xfId="49450"/>
    <cellStyle name="Обычный 3 36 4 3 2" xfId="49451"/>
    <cellStyle name="Обычный 3 36 4 3 2 2" xfId="49452"/>
    <cellStyle name="Обычный 3 36 4 3 3" xfId="49453"/>
    <cellStyle name="Обычный 3 36 4 4" xfId="49454"/>
    <cellStyle name="Обычный 3 36 4 4 2" xfId="49455"/>
    <cellStyle name="Обычный 3 36 4 5" xfId="49456"/>
    <cellStyle name="Обычный 3 36 5" xfId="49457"/>
    <cellStyle name="Обычный 3 36 5 2" xfId="49458"/>
    <cellStyle name="Обычный 3 36 5 2 2" xfId="49459"/>
    <cellStyle name="Обычный 3 36 5 2 2 2" xfId="49460"/>
    <cellStyle name="Обычный 3 36 5 2 3" xfId="49461"/>
    <cellStyle name="Обычный 3 36 5 3" xfId="49462"/>
    <cellStyle name="Обычный 3 36 5 3 2" xfId="49463"/>
    <cellStyle name="Обычный 3 36 5 4" xfId="49464"/>
    <cellStyle name="Обычный 3 36 6" xfId="49465"/>
    <cellStyle name="Обычный 3 36 6 2" xfId="49466"/>
    <cellStyle name="Обычный 3 36 6 2 2" xfId="49467"/>
    <cellStyle name="Обычный 3 36 6 3" xfId="49468"/>
    <cellStyle name="Обычный 3 36 7" xfId="49469"/>
    <cellStyle name="Обычный 3 36 7 2" xfId="49470"/>
    <cellStyle name="Обычный 3 36 8" xfId="49471"/>
    <cellStyle name="Обычный 3 37" xfId="49472"/>
    <cellStyle name="Обычный 3 37 2" xfId="49473"/>
    <cellStyle name="Обычный 3 37 2 2" xfId="49474"/>
    <cellStyle name="Обычный 3 37 2 2 2" xfId="49475"/>
    <cellStyle name="Обычный 3 37 2 2 2 2" xfId="49476"/>
    <cellStyle name="Обычный 3 37 2 2 2 2 2" xfId="49477"/>
    <cellStyle name="Обычный 3 37 2 2 2 2 2 2" xfId="49478"/>
    <cellStyle name="Обычный 3 37 2 2 2 2 3" xfId="49479"/>
    <cellStyle name="Обычный 3 37 2 2 2 3" xfId="49480"/>
    <cellStyle name="Обычный 3 37 2 2 2 3 2" xfId="49481"/>
    <cellStyle name="Обычный 3 37 2 2 2 4" xfId="49482"/>
    <cellStyle name="Обычный 3 37 2 2 3" xfId="49483"/>
    <cellStyle name="Обычный 3 37 2 2 3 2" xfId="49484"/>
    <cellStyle name="Обычный 3 37 2 2 3 2 2" xfId="49485"/>
    <cellStyle name="Обычный 3 37 2 2 3 3" xfId="49486"/>
    <cellStyle name="Обычный 3 37 2 2 4" xfId="49487"/>
    <cellStyle name="Обычный 3 37 2 2 4 2" xfId="49488"/>
    <cellStyle name="Обычный 3 37 2 2 5" xfId="49489"/>
    <cellStyle name="Обычный 3 37 2 3" xfId="49490"/>
    <cellStyle name="Обычный 3 37 2 3 2" xfId="49491"/>
    <cellStyle name="Обычный 3 37 2 3 2 2" xfId="49492"/>
    <cellStyle name="Обычный 3 37 2 3 2 2 2" xfId="49493"/>
    <cellStyle name="Обычный 3 37 2 3 2 2 2 2" xfId="49494"/>
    <cellStyle name="Обычный 3 37 2 3 2 2 3" xfId="49495"/>
    <cellStyle name="Обычный 3 37 2 3 2 3" xfId="49496"/>
    <cellStyle name="Обычный 3 37 2 3 2 3 2" xfId="49497"/>
    <cellStyle name="Обычный 3 37 2 3 2 4" xfId="49498"/>
    <cellStyle name="Обычный 3 37 2 3 3" xfId="49499"/>
    <cellStyle name="Обычный 3 37 2 3 3 2" xfId="49500"/>
    <cellStyle name="Обычный 3 37 2 3 3 2 2" xfId="49501"/>
    <cellStyle name="Обычный 3 37 2 3 3 3" xfId="49502"/>
    <cellStyle name="Обычный 3 37 2 3 4" xfId="49503"/>
    <cellStyle name="Обычный 3 37 2 3 4 2" xfId="49504"/>
    <cellStyle name="Обычный 3 37 2 3 5" xfId="49505"/>
    <cellStyle name="Обычный 3 37 2 4" xfId="49506"/>
    <cellStyle name="Обычный 3 37 2 4 2" xfId="49507"/>
    <cellStyle name="Обычный 3 37 2 4 2 2" xfId="49508"/>
    <cellStyle name="Обычный 3 37 2 4 2 2 2" xfId="49509"/>
    <cellStyle name="Обычный 3 37 2 4 2 3" xfId="49510"/>
    <cellStyle name="Обычный 3 37 2 4 3" xfId="49511"/>
    <cellStyle name="Обычный 3 37 2 4 3 2" xfId="49512"/>
    <cellStyle name="Обычный 3 37 2 4 4" xfId="49513"/>
    <cellStyle name="Обычный 3 37 2 5" xfId="49514"/>
    <cellStyle name="Обычный 3 37 2 5 2" xfId="49515"/>
    <cellStyle name="Обычный 3 37 2 5 2 2" xfId="49516"/>
    <cellStyle name="Обычный 3 37 2 5 3" xfId="49517"/>
    <cellStyle name="Обычный 3 37 2 6" xfId="49518"/>
    <cellStyle name="Обычный 3 37 2 6 2" xfId="49519"/>
    <cellStyle name="Обычный 3 37 2 7" xfId="49520"/>
    <cellStyle name="Обычный 3 37 3" xfId="49521"/>
    <cellStyle name="Обычный 3 37 3 2" xfId="49522"/>
    <cellStyle name="Обычный 3 37 3 2 2" xfId="49523"/>
    <cellStyle name="Обычный 3 37 3 2 2 2" xfId="49524"/>
    <cellStyle name="Обычный 3 37 3 2 2 2 2" xfId="49525"/>
    <cellStyle name="Обычный 3 37 3 2 2 3" xfId="49526"/>
    <cellStyle name="Обычный 3 37 3 2 3" xfId="49527"/>
    <cellStyle name="Обычный 3 37 3 2 3 2" xfId="49528"/>
    <cellStyle name="Обычный 3 37 3 2 4" xfId="49529"/>
    <cellStyle name="Обычный 3 37 3 3" xfId="49530"/>
    <cellStyle name="Обычный 3 37 3 3 2" xfId="49531"/>
    <cellStyle name="Обычный 3 37 3 3 2 2" xfId="49532"/>
    <cellStyle name="Обычный 3 37 3 3 3" xfId="49533"/>
    <cellStyle name="Обычный 3 37 3 4" xfId="49534"/>
    <cellStyle name="Обычный 3 37 3 4 2" xfId="49535"/>
    <cellStyle name="Обычный 3 37 3 5" xfId="49536"/>
    <cellStyle name="Обычный 3 37 4" xfId="49537"/>
    <cellStyle name="Обычный 3 37 4 2" xfId="49538"/>
    <cellStyle name="Обычный 3 37 4 2 2" xfId="49539"/>
    <cellStyle name="Обычный 3 37 4 2 2 2" xfId="49540"/>
    <cellStyle name="Обычный 3 37 4 2 2 2 2" xfId="49541"/>
    <cellStyle name="Обычный 3 37 4 2 2 3" xfId="49542"/>
    <cellStyle name="Обычный 3 37 4 2 3" xfId="49543"/>
    <cellStyle name="Обычный 3 37 4 2 3 2" xfId="49544"/>
    <cellStyle name="Обычный 3 37 4 2 4" xfId="49545"/>
    <cellStyle name="Обычный 3 37 4 3" xfId="49546"/>
    <cellStyle name="Обычный 3 37 4 3 2" xfId="49547"/>
    <cellStyle name="Обычный 3 37 4 3 2 2" xfId="49548"/>
    <cellStyle name="Обычный 3 37 4 3 3" xfId="49549"/>
    <cellStyle name="Обычный 3 37 4 4" xfId="49550"/>
    <cellStyle name="Обычный 3 37 4 4 2" xfId="49551"/>
    <cellStyle name="Обычный 3 37 4 5" xfId="49552"/>
    <cellStyle name="Обычный 3 37 5" xfId="49553"/>
    <cellStyle name="Обычный 3 37 5 2" xfId="49554"/>
    <cellStyle name="Обычный 3 37 5 2 2" xfId="49555"/>
    <cellStyle name="Обычный 3 37 5 2 2 2" xfId="49556"/>
    <cellStyle name="Обычный 3 37 5 2 3" xfId="49557"/>
    <cellStyle name="Обычный 3 37 5 3" xfId="49558"/>
    <cellStyle name="Обычный 3 37 5 3 2" xfId="49559"/>
    <cellStyle name="Обычный 3 37 5 4" xfId="49560"/>
    <cellStyle name="Обычный 3 37 6" xfId="49561"/>
    <cellStyle name="Обычный 3 37 6 2" xfId="49562"/>
    <cellStyle name="Обычный 3 37 6 2 2" xfId="49563"/>
    <cellStyle name="Обычный 3 37 6 3" xfId="49564"/>
    <cellStyle name="Обычный 3 37 7" xfId="49565"/>
    <cellStyle name="Обычный 3 37 7 2" xfId="49566"/>
    <cellStyle name="Обычный 3 37 8" xfId="49567"/>
    <cellStyle name="Обычный 3 38" xfId="49568"/>
    <cellStyle name="Обычный 3 38 2" xfId="49569"/>
    <cellStyle name="Обычный 3 38 2 2" xfId="49570"/>
    <cellStyle name="Обычный 3 38 2 2 2" xfId="49571"/>
    <cellStyle name="Обычный 3 38 2 2 2 2" xfId="49572"/>
    <cellStyle name="Обычный 3 38 2 2 2 2 2" xfId="49573"/>
    <cellStyle name="Обычный 3 38 2 2 2 2 2 2" xfId="49574"/>
    <cellStyle name="Обычный 3 38 2 2 2 2 3" xfId="49575"/>
    <cellStyle name="Обычный 3 38 2 2 2 3" xfId="49576"/>
    <cellStyle name="Обычный 3 38 2 2 2 3 2" xfId="49577"/>
    <cellStyle name="Обычный 3 38 2 2 2 4" xfId="49578"/>
    <cellStyle name="Обычный 3 38 2 2 3" xfId="49579"/>
    <cellStyle name="Обычный 3 38 2 2 3 2" xfId="49580"/>
    <cellStyle name="Обычный 3 38 2 2 3 2 2" xfId="49581"/>
    <cellStyle name="Обычный 3 38 2 2 3 3" xfId="49582"/>
    <cellStyle name="Обычный 3 38 2 2 4" xfId="49583"/>
    <cellStyle name="Обычный 3 38 2 2 4 2" xfId="49584"/>
    <cellStyle name="Обычный 3 38 2 2 5" xfId="49585"/>
    <cellStyle name="Обычный 3 38 2 3" xfId="49586"/>
    <cellStyle name="Обычный 3 38 2 3 2" xfId="49587"/>
    <cellStyle name="Обычный 3 38 2 3 2 2" xfId="49588"/>
    <cellStyle name="Обычный 3 38 2 3 2 2 2" xfId="49589"/>
    <cellStyle name="Обычный 3 38 2 3 2 2 2 2" xfId="49590"/>
    <cellStyle name="Обычный 3 38 2 3 2 2 3" xfId="49591"/>
    <cellStyle name="Обычный 3 38 2 3 2 3" xfId="49592"/>
    <cellStyle name="Обычный 3 38 2 3 2 3 2" xfId="49593"/>
    <cellStyle name="Обычный 3 38 2 3 2 4" xfId="49594"/>
    <cellStyle name="Обычный 3 38 2 3 3" xfId="49595"/>
    <cellStyle name="Обычный 3 38 2 3 3 2" xfId="49596"/>
    <cellStyle name="Обычный 3 38 2 3 3 2 2" xfId="49597"/>
    <cellStyle name="Обычный 3 38 2 3 3 3" xfId="49598"/>
    <cellStyle name="Обычный 3 38 2 3 4" xfId="49599"/>
    <cellStyle name="Обычный 3 38 2 3 4 2" xfId="49600"/>
    <cellStyle name="Обычный 3 38 2 3 5" xfId="49601"/>
    <cellStyle name="Обычный 3 38 2 4" xfId="49602"/>
    <cellStyle name="Обычный 3 38 2 4 2" xfId="49603"/>
    <cellStyle name="Обычный 3 38 2 4 2 2" xfId="49604"/>
    <cellStyle name="Обычный 3 38 2 4 2 2 2" xfId="49605"/>
    <cellStyle name="Обычный 3 38 2 4 2 3" xfId="49606"/>
    <cellStyle name="Обычный 3 38 2 4 3" xfId="49607"/>
    <cellStyle name="Обычный 3 38 2 4 3 2" xfId="49608"/>
    <cellStyle name="Обычный 3 38 2 4 4" xfId="49609"/>
    <cellStyle name="Обычный 3 38 2 5" xfId="49610"/>
    <cellStyle name="Обычный 3 38 2 5 2" xfId="49611"/>
    <cellStyle name="Обычный 3 38 2 5 2 2" xfId="49612"/>
    <cellStyle name="Обычный 3 38 2 5 3" xfId="49613"/>
    <cellStyle name="Обычный 3 38 2 6" xfId="49614"/>
    <cellStyle name="Обычный 3 38 2 6 2" xfId="49615"/>
    <cellStyle name="Обычный 3 38 2 7" xfId="49616"/>
    <cellStyle name="Обычный 3 38 3" xfId="49617"/>
    <cellStyle name="Обычный 3 38 3 2" xfId="49618"/>
    <cellStyle name="Обычный 3 38 3 2 2" xfId="49619"/>
    <cellStyle name="Обычный 3 38 3 2 2 2" xfId="49620"/>
    <cellStyle name="Обычный 3 38 3 2 2 2 2" xfId="49621"/>
    <cellStyle name="Обычный 3 38 3 2 2 3" xfId="49622"/>
    <cellStyle name="Обычный 3 38 3 2 3" xfId="49623"/>
    <cellStyle name="Обычный 3 38 3 2 3 2" xfId="49624"/>
    <cellStyle name="Обычный 3 38 3 2 4" xfId="49625"/>
    <cellStyle name="Обычный 3 38 3 3" xfId="49626"/>
    <cellStyle name="Обычный 3 38 3 3 2" xfId="49627"/>
    <cellStyle name="Обычный 3 38 3 3 2 2" xfId="49628"/>
    <cellStyle name="Обычный 3 38 3 3 3" xfId="49629"/>
    <cellStyle name="Обычный 3 38 3 4" xfId="49630"/>
    <cellStyle name="Обычный 3 38 3 4 2" xfId="49631"/>
    <cellStyle name="Обычный 3 38 3 5" xfId="49632"/>
    <cellStyle name="Обычный 3 38 4" xfId="49633"/>
    <cellStyle name="Обычный 3 38 4 2" xfId="49634"/>
    <cellStyle name="Обычный 3 38 4 2 2" xfId="49635"/>
    <cellStyle name="Обычный 3 38 4 2 2 2" xfId="49636"/>
    <cellStyle name="Обычный 3 38 4 2 2 2 2" xfId="49637"/>
    <cellStyle name="Обычный 3 38 4 2 2 3" xfId="49638"/>
    <cellStyle name="Обычный 3 38 4 2 3" xfId="49639"/>
    <cellStyle name="Обычный 3 38 4 2 3 2" xfId="49640"/>
    <cellStyle name="Обычный 3 38 4 2 4" xfId="49641"/>
    <cellStyle name="Обычный 3 38 4 3" xfId="49642"/>
    <cellStyle name="Обычный 3 38 4 3 2" xfId="49643"/>
    <cellStyle name="Обычный 3 38 4 3 2 2" xfId="49644"/>
    <cellStyle name="Обычный 3 38 4 3 3" xfId="49645"/>
    <cellStyle name="Обычный 3 38 4 4" xfId="49646"/>
    <cellStyle name="Обычный 3 38 4 4 2" xfId="49647"/>
    <cellStyle name="Обычный 3 38 4 5" xfId="49648"/>
    <cellStyle name="Обычный 3 38 5" xfId="49649"/>
    <cellStyle name="Обычный 3 38 5 2" xfId="49650"/>
    <cellStyle name="Обычный 3 38 5 2 2" xfId="49651"/>
    <cellStyle name="Обычный 3 38 5 2 2 2" xfId="49652"/>
    <cellStyle name="Обычный 3 38 5 2 3" xfId="49653"/>
    <cellStyle name="Обычный 3 38 5 3" xfId="49654"/>
    <cellStyle name="Обычный 3 38 5 3 2" xfId="49655"/>
    <cellStyle name="Обычный 3 38 5 4" xfId="49656"/>
    <cellStyle name="Обычный 3 38 6" xfId="49657"/>
    <cellStyle name="Обычный 3 38 6 2" xfId="49658"/>
    <cellStyle name="Обычный 3 38 6 2 2" xfId="49659"/>
    <cellStyle name="Обычный 3 38 6 3" xfId="49660"/>
    <cellStyle name="Обычный 3 38 7" xfId="49661"/>
    <cellStyle name="Обычный 3 38 7 2" xfId="49662"/>
    <cellStyle name="Обычный 3 38 8" xfId="49663"/>
    <cellStyle name="Обычный 3 39" xfId="49664"/>
    <cellStyle name="Обычный 3 39 2" xfId="49665"/>
    <cellStyle name="Обычный 3 39 2 2" xfId="49666"/>
    <cellStyle name="Обычный 3 39 2 2 2" xfId="49667"/>
    <cellStyle name="Обычный 3 39 2 2 2 2" xfId="49668"/>
    <cellStyle name="Обычный 3 39 2 2 2 2 2" xfId="49669"/>
    <cellStyle name="Обычный 3 39 2 2 2 2 2 2" xfId="49670"/>
    <cellStyle name="Обычный 3 39 2 2 2 2 3" xfId="49671"/>
    <cellStyle name="Обычный 3 39 2 2 2 3" xfId="49672"/>
    <cellStyle name="Обычный 3 39 2 2 2 3 2" xfId="49673"/>
    <cellStyle name="Обычный 3 39 2 2 2 4" xfId="49674"/>
    <cellStyle name="Обычный 3 39 2 2 3" xfId="49675"/>
    <cellStyle name="Обычный 3 39 2 2 3 2" xfId="49676"/>
    <cellStyle name="Обычный 3 39 2 2 3 2 2" xfId="49677"/>
    <cellStyle name="Обычный 3 39 2 2 3 3" xfId="49678"/>
    <cellStyle name="Обычный 3 39 2 2 4" xfId="49679"/>
    <cellStyle name="Обычный 3 39 2 2 4 2" xfId="49680"/>
    <cellStyle name="Обычный 3 39 2 2 5" xfId="49681"/>
    <cellStyle name="Обычный 3 39 2 3" xfId="49682"/>
    <cellStyle name="Обычный 3 39 2 3 2" xfId="49683"/>
    <cellStyle name="Обычный 3 39 2 3 2 2" xfId="49684"/>
    <cellStyle name="Обычный 3 39 2 3 2 2 2" xfId="49685"/>
    <cellStyle name="Обычный 3 39 2 3 2 2 2 2" xfId="49686"/>
    <cellStyle name="Обычный 3 39 2 3 2 2 3" xfId="49687"/>
    <cellStyle name="Обычный 3 39 2 3 2 3" xfId="49688"/>
    <cellStyle name="Обычный 3 39 2 3 2 3 2" xfId="49689"/>
    <cellStyle name="Обычный 3 39 2 3 2 4" xfId="49690"/>
    <cellStyle name="Обычный 3 39 2 3 3" xfId="49691"/>
    <cellStyle name="Обычный 3 39 2 3 3 2" xfId="49692"/>
    <cellStyle name="Обычный 3 39 2 3 3 2 2" xfId="49693"/>
    <cellStyle name="Обычный 3 39 2 3 3 3" xfId="49694"/>
    <cellStyle name="Обычный 3 39 2 3 4" xfId="49695"/>
    <cellStyle name="Обычный 3 39 2 3 4 2" xfId="49696"/>
    <cellStyle name="Обычный 3 39 2 3 5" xfId="49697"/>
    <cellStyle name="Обычный 3 39 2 4" xfId="49698"/>
    <cellStyle name="Обычный 3 39 2 4 2" xfId="49699"/>
    <cellStyle name="Обычный 3 39 2 4 2 2" xfId="49700"/>
    <cellStyle name="Обычный 3 39 2 4 2 2 2" xfId="49701"/>
    <cellStyle name="Обычный 3 39 2 4 2 3" xfId="49702"/>
    <cellStyle name="Обычный 3 39 2 4 3" xfId="49703"/>
    <cellStyle name="Обычный 3 39 2 4 3 2" xfId="49704"/>
    <cellStyle name="Обычный 3 39 2 4 4" xfId="49705"/>
    <cellStyle name="Обычный 3 39 2 5" xfId="49706"/>
    <cellStyle name="Обычный 3 39 2 5 2" xfId="49707"/>
    <cellStyle name="Обычный 3 39 2 5 2 2" xfId="49708"/>
    <cellStyle name="Обычный 3 39 2 5 3" xfId="49709"/>
    <cellStyle name="Обычный 3 39 2 6" xfId="49710"/>
    <cellStyle name="Обычный 3 39 2 6 2" xfId="49711"/>
    <cellStyle name="Обычный 3 39 2 7" xfId="49712"/>
    <cellStyle name="Обычный 3 39 3" xfId="49713"/>
    <cellStyle name="Обычный 3 39 3 2" xfId="49714"/>
    <cellStyle name="Обычный 3 39 3 2 2" xfId="49715"/>
    <cellStyle name="Обычный 3 39 3 2 2 2" xfId="49716"/>
    <cellStyle name="Обычный 3 39 3 2 2 2 2" xfId="49717"/>
    <cellStyle name="Обычный 3 39 3 2 2 3" xfId="49718"/>
    <cellStyle name="Обычный 3 39 3 2 3" xfId="49719"/>
    <cellStyle name="Обычный 3 39 3 2 3 2" xfId="49720"/>
    <cellStyle name="Обычный 3 39 3 2 4" xfId="49721"/>
    <cellStyle name="Обычный 3 39 3 3" xfId="49722"/>
    <cellStyle name="Обычный 3 39 3 3 2" xfId="49723"/>
    <cellStyle name="Обычный 3 39 3 3 2 2" xfId="49724"/>
    <cellStyle name="Обычный 3 39 3 3 3" xfId="49725"/>
    <cellStyle name="Обычный 3 39 3 4" xfId="49726"/>
    <cellStyle name="Обычный 3 39 3 4 2" xfId="49727"/>
    <cellStyle name="Обычный 3 39 3 5" xfId="49728"/>
    <cellStyle name="Обычный 3 39 4" xfId="49729"/>
    <cellStyle name="Обычный 3 39 4 2" xfId="49730"/>
    <cellStyle name="Обычный 3 39 4 2 2" xfId="49731"/>
    <cellStyle name="Обычный 3 39 4 2 2 2" xfId="49732"/>
    <cellStyle name="Обычный 3 39 4 2 2 2 2" xfId="49733"/>
    <cellStyle name="Обычный 3 39 4 2 2 3" xfId="49734"/>
    <cellStyle name="Обычный 3 39 4 2 3" xfId="49735"/>
    <cellStyle name="Обычный 3 39 4 2 3 2" xfId="49736"/>
    <cellStyle name="Обычный 3 39 4 2 4" xfId="49737"/>
    <cellStyle name="Обычный 3 39 4 3" xfId="49738"/>
    <cellStyle name="Обычный 3 39 4 3 2" xfId="49739"/>
    <cellStyle name="Обычный 3 39 4 3 2 2" xfId="49740"/>
    <cellStyle name="Обычный 3 39 4 3 3" xfId="49741"/>
    <cellStyle name="Обычный 3 39 4 4" xfId="49742"/>
    <cellStyle name="Обычный 3 39 4 4 2" xfId="49743"/>
    <cellStyle name="Обычный 3 39 4 5" xfId="49744"/>
    <cellStyle name="Обычный 3 39 5" xfId="49745"/>
    <cellStyle name="Обычный 3 39 5 2" xfId="49746"/>
    <cellStyle name="Обычный 3 39 5 2 2" xfId="49747"/>
    <cellStyle name="Обычный 3 39 5 2 2 2" xfId="49748"/>
    <cellStyle name="Обычный 3 39 5 2 3" xfId="49749"/>
    <cellStyle name="Обычный 3 39 5 3" xfId="49750"/>
    <cellStyle name="Обычный 3 39 5 3 2" xfId="49751"/>
    <cellStyle name="Обычный 3 39 5 4" xfId="49752"/>
    <cellStyle name="Обычный 3 39 6" xfId="49753"/>
    <cellStyle name="Обычный 3 39 6 2" xfId="49754"/>
    <cellStyle name="Обычный 3 39 6 2 2" xfId="49755"/>
    <cellStyle name="Обычный 3 39 6 3" xfId="49756"/>
    <cellStyle name="Обычный 3 39 7" xfId="49757"/>
    <cellStyle name="Обычный 3 39 7 2" xfId="49758"/>
    <cellStyle name="Обычный 3 39 8" xfId="49759"/>
    <cellStyle name="Обычный 3 4" xfId="49760"/>
    <cellStyle name="Обычный 3 40" xfId="49761"/>
    <cellStyle name="Обычный 3 40 2" xfId="49762"/>
    <cellStyle name="Обычный 3 40 2 2" xfId="49763"/>
    <cellStyle name="Обычный 3 40 2 2 2" xfId="49764"/>
    <cellStyle name="Обычный 3 40 2 2 2 2" xfId="49765"/>
    <cellStyle name="Обычный 3 40 2 2 2 2 2" xfId="49766"/>
    <cellStyle name="Обычный 3 40 2 2 2 2 2 2" xfId="49767"/>
    <cellStyle name="Обычный 3 40 2 2 2 2 3" xfId="49768"/>
    <cellStyle name="Обычный 3 40 2 2 2 3" xfId="49769"/>
    <cellStyle name="Обычный 3 40 2 2 2 3 2" xfId="49770"/>
    <cellStyle name="Обычный 3 40 2 2 2 4" xfId="49771"/>
    <cellStyle name="Обычный 3 40 2 2 3" xfId="49772"/>
    <cellStyle name="Обычный 3 40 2 2 3 2" xfId="49773"/>
    <cellStyle name="Обычный 3 40 2 2 3 2 2" xfId="49774"/>
    <cellStyle name="Обычный 3 40 2 2 3 3" xfId="49775"/>
    <cellStyle name="Обычный 3 40 2 2 4" xfId="49776"/>
    <cellStyle name="Обычный 3 40 2 2 4 2" xfId="49777"/>
    <cellStyle name="Обычный 3 40 2 2 5" xfId="49778"/>
    <cellStyle name="Обычный 3 40 2 3" xfId="49779"/>
    <cellStyle name="Обычный 3 40 2 3 2" xfId="49780"/>
    <cellStyle name="Обычный 3 40 2 3 2 2" xfId="49781"/>
    <cellStyle name="Обычный 3 40 2 3 2 2 2" xfId="49782"/>
    <cellStyle name="Обычный 3 40 2 3 2 2 2 2" xfId="49783"/>
    <cellStyle name="Обычный 3 40 2 3 2 2 3" xfId="49784"/>
    <cellStyle name="Обычный 3 40 2 3 2 3" xfId="49785"/>
    <cellStyle name="Обычный 3 40 2 3 2 3 2" xfId="49786"/>
    <cellStyle name="Обычный 3 40 2 3 2 4" xfId="49787"/>
    <cellStyle name="Обычный 3 40 2 3 3" xfId="49788"/>
    <cellStyle name="Обычный 3 40 2 3 3 2" xfId="49789"/>
    <cellStyle name="Обычный 3 40 2 3 3 2 2" xfId="49790"/>
    <cellStyle name="Обычный 3 40 2 3 3 3" xfId="49791"/>
    <cellStyle name="Обычный 3 40 2 3 4" xfId="49792"/>
    <cellStyle name="Обычный 3 40 2 3 4 2" xfId="49793"/>
    <cellStyle name="Обычный 3 40 2 3 5" xfId="49794"/>
    <cellStyle name="Обычный 3 40 2 4" xfId="49795"/>
    <cellStyle name="Обычный 3 40 2 4 2" xfId="49796"/>
    <cellStyle name="Обычный 3 40 2 4 2 2" xfId="49797"/>
    <cellStyle name="Обычный 3 40 2 4 2 2 2" xfId="49798"/>
    <cellStyle name="Обычный 3 40 2 4 2 3" xfId="49799"/>
    <cellStyle name="Обычный 3 40 2 4 3" xfId="49800"/>
    <cellStyle name="Обычный 3 40 2 4 3 2" xfId="49801"/>
    <cellStyle name="Обычный 3 40 2 4 4" xfId="49802"/>
    <cellStyle name="Обычный 3 40 2 5" xfId="49803"/>
    <cellStyle name="Обычный 3 40 2 5 2" xfId="49804"/>
    <cellStyle name="Обычный 3 40 2 5 2 2" xfId="49805"/>
    <cellStyle name="Обычный 3 40 2 5 3" xfId="49806"/>
    <cellStyle name="Обычный 3 40 2 6" xfId="49807"/>
    <cellStyle name="Обычный 3 40 2 6 2" xfId="49808"/>
    <cellStyle name="Обычный 3 40 2 7" xfId="49809"/>
    <cellStyle name="Обычный 3 40 3" xfId="49810"/>
    <cellStyle name="Обычный 3 40 3 2" xfId="49811"/>
    <cellStyle name="Обычный 3 40 3 2 2" xfId="49812"/>
    <cellStyle name="Обычный 3 40 3 2 2 2" xfId="49813"/>
    <cellStyle name="Обычный 3 40 3 2 2 2 2" xfId="49814"/>
    <cellStyle name="Обычный 3 40 3 2 2 3" xfId="49815"/>
    <cellStyle name="Обычный 3 40 3 2 3" xfId="49816"/>
    <cellStyle name="Обычный 3 40 3 2 3 2" xfId="49817"/>
    <cellStyle name="Обычный 3 40 3 2 4" xfId="49818"/>
    <cellStyle name="Обычный 3 40 3 3" xfId="49819"/>
    <cellStyle name="Обычный 3 40 3 3 2" xfId="49820"/>
    <cellStyle name="Обычный 3 40 3 3 2 2" xfId="49821"/>
    <cellStyle name="Обычный 3 40 3 3 3" xfId="49822"/>
    <cellStyle name="Обычный 3 40 3 4" xfId="49823"/>
    <cellStyle name="Обычный 3 40 3 4 2" xfId="49824"/>
    <cellStyle name="Обычный 3 40 3 5" xfId="49825"/>
    <cellStyle name="Обычный 3 40 4" xfId="49826"/>
    <cellStyle name="Обычный 3 40 4 2" xfId="49827"/>
    <cellStyle name="Обычный 3 40 4 2 2" xfId="49828"/>
    <cellStyle name="Обычный 3 40 4 2 2 2" xfId="49829"/>
    <cellStyle name="Обычный 3 40 4 2 2 2 2" xfId="49830"/>
    <cellStyle name="Обычный 3 40 4 2 2 3" xfId="49831"/>
    <cellStyle name="Обычный 3 40 4 2 3" xfId="49832"/>
    <cellStyle name="Обычный 3 40 4 2 3 2" xfId="49833"/>
    <cellStyle name="Обычный 3 40 4 2 4" xfId="49834"/>
    <cellStyle name="Обычный 3 40 4 3" xfId="49835"/>
    <cellStyle name="Обычный 3 40 4 3 2" xfId="49836"/>
    <cellStyle name="Обычный 3 40 4 3 2 2" xfId="49837"/>
    <cellStyle name="Обычный 3 40 4 3 3" xfId="49838"/>
    <cellStyle name="Обычный 3 40 4 4" xfId="49839"/>
    <cellStyle name="Обычный 3 40 4 4 2" xfId="49840"/>
    <cellStyle name="Обычный 3 40 4 5" xfId="49841"/>
    <cellStyle name="Обычный 3 40 5" xfId="49842"/>
    <cellStyle name="Обычный 3 40 5 2" xfId="49843"/>
    <cellStyle name="Обычный 3 40 5 2 2" xfId="49844"/>
    <cellStyle name="Обычный 3 40 5 2 2 2" xfId="49845"/>
    <cellStyle name="Обычный 3 40 5 2 3" xfId="49846"/>
    <cellStyle name="Обычный 3 40 5 3" xfId="49847"/>
    <cellStyle name="Обычный 3 40 5 3 2" xfId="49848"/>
    <cellStyle name="Обычный 3 40 5 4" xfId="49849"/>
    <cellStyle name="Обычный 3 40 6" xfId="49850"/>
    <cellStyle name="Обычный 3 40 6 2" xfId="49851"/>
    <cellStyle name="Обычный 3 40 6 2 2" xfId="49852"/>
    <cellStyle name="Обычный 3 40 6 3" xfId="49853"/>
    <cellStyle name="Обычный 3 40 7" xfId="49854"/>
    <cellStyle name="Обычный 3 40 7 2" xfId="49855"/>
    <cellStyle name="Обычный 3 40 8" xfId="49856"/>
    <cellStyle name="Обычный 3 41" xfId="49857"/>
    <cellStyle name="Обычный 3 41 2" xfId="49858"/>
    <cellStyle name="Обычный 3 41 2 2" xfId="49859"/>
    <cellStyle name="Обычный 3 41 2 2 2" xfId="49860"/>
    <cellStyle name="Обычный 3 41 2 2 2 2" xfId="49861"/>
    <cellStyle name="Обычный 3 41 2 2 2 2 2" xfId="49862"/>
    <cellStyle name="Обычный 3 41 2 2 2 2 2 2" xfId="49863"/>
    <cellStyle name="Обычный 3 41 2 2 2 2 3" xfId="49864"/>
    <cellStyle name="Обычный 3 41 2 2 2 3" xfId="49865"/>
    <cellStyle name="Обычный 3 41 2 2 2 3 2" xfId="49866"/>
    <cellStyle name="Обычный 3 41 2 2 2 4" xfId="49867"/>
    <cellStyle name="Обычный 3 41 2 2 3" xfId="49868"/>
    <cellStyle name="Обычный 3 41 2 2 3 2" xfId="49869"/>
    <cellStyle name="Обычный 3 41 2 2 3 2 2" xfId="49870"/>
    <cellStyle name="Обычный 3 41 2 2 3 3" xfId="49871"/>
    <cellStyle name="Обычный 3 41 2 2 4" xfId="49872"/>
    <cellStyle name="Обычный 3 41 2 2 4 2" xfId="49873"/>
    <cellStyle name="Обычный 3 41 2 2 5" xfId="49874"/>
    <cellStyle name="Обычный 3 41 2 3" xfId="49875"/>
    <cellStyle name="Обычный 3 41 2 3 2" xfId="49876"/>
    <cellStyle name="Обычный 3 41 2 3 2 2" xfId="49877"/>
    <cellStyle name="Обычный 3 41 2 3 2 2 2" xfId="49878"/>
    <cellStyle name="Обычный 3 41 2 3 2 2 2 2" xfId="49879"/>
    <cellStyle name="Обычный 3 41 2 3 2 2 3" xfId="49880"/>
    <cellStyle name="Обычный 3 41 2 3 2 3" xfId="49881"/>
    <cellStyle name="Обычный 3 41 2 3 2 3 2" xfId="49882"/>
    <cellStyle name="Обычный 3 41 2 3 2 4" xfId="49883"/>
    <cellStyle name="Обычный 3 41 2 3 3" xfId="49884"/>
    <cellStyle name="Обычный 3 41 2 3 3 2" xfId="49885"/>
    <cellStyle name="Обычный 3 41 2 3 3 2 2" xfId="49886"/>
    <cellStyle name="Обычный 3 41 2 3 3 3" xfId="49887"/>
    <cellStyle name="Обычный 3 41 2 3 4" xfId="49888"/>
    <cellStyle name="Обычный 3 41 2 3 4 2" xfId="49889"/>
    <cellStyle name="Обычный 3 41 2 3 5" xfId="49890"/>
    <cellStyle name="Обычный 3 41 2 4" xfId="49891"/>
    <cellStyle name="Обычный 3 41 2 4 2" xfId="49892"/>
    <cellStyle name="Обычный 3 41 2 4 2 2" xfId="49893"/>
    <cellStyle name="Обычный 3 41 2 4 2 2 2" xfId="49894"/>
    <cellStyle name="Обычный 3 41 2 4 2 3" xfId="49895"/>
    <cellStyle name="Обычный 3 41 2 4 3" xfId="49896"/>
    <cellStyle name="Обычный 3 41 2 4 3 2" xfId="49897"/>
    <cellStyle name="Обычный 3 41 2 4 4" xfId="49898"/>
    <cellStyle name="Обычный 3 41 2 5" xfId="49899"/>
    <cellStyle name="Обычный 3 41 2 5 2" xfId="49900"/>
    <cellStyle name="Обычный 3 41 2 5 2 2" xfId="49901"/>
    <cellStyle name="Обычный 3 41 2 5 3" xfId="49902"/>
    <cellStyle name="Обычный 3 41 2 6" xfId="49903"/>
    <cellStyle name="Обычный 3 41 2 6 2" xfId="49904"/>
    <cellStyle name="Обычный 3 41 2 7" xfId="49905"/>
    <cellStyle name="Обычный 3 41 3" xfId="49906"/>
    <cellStyle name="Обычный 3 41 3 2" xfId="49907"/>
    <cellStyle name="Обычный 3 41 3 2 2" xfId="49908"/>
    <cellStyle name="Обычный 3 41 3 2 2 2" xfId="49909"/>
    <cellStyle name="Обычный 3 41 3 2 2 2 2" xfId="49910"/>
    <cellStyle name="Обычный 3 41 3 2 2 3" xfId="49911"/>
    <cellStyle name="Обычный 3 41 3 2 3" xfId="49912"/>
    <cellStyle name="Обычный 3 41 3 2 3 2" xfId="49913"/>
    <cellStyle name="Обычный 3 41 3 2 4" xfId="49914"/>
    <cellStyle name="Обычный 3 41 3 3" xfId="49915"/>
    <cellStyle name="Обычный 3 41 3 3 2" xfId="49916"/>
    <cellStyle name="Обычный 3 41 3 3 2 2" xfId="49917"/>
    <cellStyle name="Обычный 3 41 3 3 3" xfId="49918"/>
    <cellStyle name="Обычный 3 41 3 4" xfId="49919"/>
    <cellStyle name="Обычный 3 41 3 4 2" xfId="49920"/>
    <cellStyle name="Обычный 3 41 3 5" xfId="49921"/>
    <cellStyle name="Обычный 3 41 4" xfId="49922"/>
    <cellStyle name="Обычный 3 41 4 2" xfId="49923"/>
    <cellStyle name="Обычный 3 41 4 2 2" xfId="49924"/>
    <cellStyle name="Обычный 3 41 4 2 2 2" xfId="49925"/>
    <cellStyle name="Обычный 3 41 4 2 2 2 2" xfId="49926"/>
    <cellStyle name="Обычный 3 41 4 2 2 3" xfId="49927"/>
    <cellStyle name="Обычный 3 41 4 2 3" xfId="49928"/>
    <cellStyle name="Обычный 3 41 4 2 3 2" xfId="49929"/>
    <cellStyle name="Обычный 3 41 4 2 4" xfId="49930"/>
    <cellStyle name="Обычный 3 41 4 3" xfId="49931"/>
    <cellStyle name="Обычный 3 41 4 3 2" xfId="49932"/>
    <cellStyle name="Обычный 3 41 4 3 2 2" xfId="49933"/>
    <cellStyle name="Обычный 3 41 4 3 3" xfId="49934"/>
    <cellStyle name="Обычный 3 41 4 4" xfId="49935"/>
    <cellStyle name="Обычный 3 41 4 4 2" xfId="49936"/>
    <cellStyle name="Обычный 3 41 4 5" xfId="49937"/>
    <cellStyle name="Обычный 3 41 5" xfId="49938"/>
    <cellStyle name="Обычный 3 41 5 2" xfId="49939"/>
    <cellStyle name="Обычный 3 41 5 2 2" xfId="49940"/>
    <cellStyle name="Обычный 3 41 5 2 2 2" xfId="49941"/>
    <cellStyle name="Обычный 3 41 5 2 3" xfId="49942"/>
    <cellStyle name="Обычный 3 41 5 3" xfId="49943"/>
    <cellStyle name="Обычный 3 41 5 3 2" xfId="49944"/>
    <cellStyle name="Обычный 3 41 5 4" xfId="49945"/>
    <cellStyle name="Обычный 3 41 6" xfId="49946"/>
    <cellStyle name="Обычный 3 41 6 2" xfId="49947"/>
    <cellStyle name="Обычный 3 41 6 2 2" xfId="49948"/>
    <cellStyle name="Обычный 3 41 6 3" xfId="49949"/>
    <cellStyle name="Обычный 3 41 7" xfId="49950"/>
    <cellStyle name="Обычный 3 41 7 2" xfId="49951"/>
    <cellStyle name="Обычный 3 41 8" xfId="49952"/>
    <cellStyle name="Обычный 3 42" xfId="49953"/>
    <cellStyle name="Обычный 3 42 2" xfId="49954"/>
    <cellStyle name="Обычный 3 42 2 2" xfId="49955"/>
    <cellStyle name="Обычный 3 42 2 2 2" xfId="49956"/>
    <cellStyle name="Обычный 3 42 2 2 2 2" xfId="49957"/>
    <cellStyle name="Обычный 3 42 2 2 2 2 2" xfId="49958"/>
    <cellStyle name="Обычный 3 42 2 2 2 2 2 2" xfId="49959"/>
    <cellStyle name="Обычный 3 42 2 2 2 2 3" xfId="49960"/>
    <cellStyle name="Обычный 3 42 2 2 2 3" xfId="49961"/>
    <cellStyle name="Обычный 3 42 2 2 2 3 2" xfId="49962"/>
    <cellStyle name="Обычный 3 42 2 2 2 4" xfId="49963"/>
    <cellStyle name="Обычный 3 42 2 2 3" xfId="49964"/>
    <cellStyle name="Обычный 3 42 2 2 3 2" xfId="49965"/>
    <cellStyle name="Обычный 3 42 2 2 3 2 2" xfId="49966"/>
    <cellStyle name="Обычный 3 42 2 2 3 3" xfId="49967"/>
    <cellStyle name="Обычный 3 42 2 2 4" xfId="49968"/>
    <cellStyle name="Обычный 3 42 2 2 4 2" xfId="49969"/>
    <cellStyle name="Обычный 3 42 2 2 5" xfId="49970"/>
    <cellStyle name="Обычный 3 42 2 3" xfId="49971"/>
    <cellStyle name="Обычный 3 42 2 3 2" xfId="49972"/>
    <cellStyle name="Обычный 3 42 2 3 2 2" xfId="49973"/>
    <cellStyle name="Обычный 3 42 2 3 2 2 2" xfId="49974"/>
    <cellStyle name="Обычный 3 42 2 3 2 2 2 2" xfId="49975"/>
    <cellStyle name="Обычный 3 42 2 3 2 2 3" xfId="49976"/>
    <cellStyle name="Обычный 3 42 2 3 2 3" xfId="49977"/>
    <cellStyle name="Обычный 3 42 2 3 2 3 2" xfId="49978"/>
    <cellStyle name="Обычный 3 42 2 3 2 4" xfId="49979"/>
    <cellStyle name="Обычный 3 42 2 3 3" xfId="49980"/>
    <cellStyle name="Обычный 3 42 2 3 3 2" xfId="49981"/>
    <cellStyle name="Обычный 3 42 2 3 3 2 2" xfId="49982"/>
    <cellStyle name="Обычный 3 42 2 3 3 3" xfId="49983"/>
    <cellStyle name="Обычный 3 42 2 3 4" xfId="49984"/>
    <cellStyle name="Обычный 3 42 2 3 4 2" xfId="49985"/>
    <cellStyle name="Обычный 3 42 2 3 5" xfId="49986"/>
    <cellStyle name="Обычный 3 42 2 4" xfId="49987"/>
    <cellStyle name="Обычный 3 42 2 4 2" xfId="49988"/>
    <cellStyle name="Обычный 3 42 2 4 2 2" xfId="49989"/>
    <cellStyle name="Обычный 3 42 2 4 2 2 2" xfId="49990"/>
    <cellStyle name="Обычный 3 42 2 4 2 3" xfId="49991"/>
    <cellStyle name="Обычный 3 42 2 4 3" xfId="49992"/>
    <cellStyle name="Обычный 3 42 2 4 3 2" xfId="49993"/>
    <cellStyle name="Обычный 3 42 2 4 4" xfId="49994"/>
    <cellStyle name="Обычный 3 42 2 5" xfId="49995"/>
    <cellStyle name="Обычный 3 42 2 5 2" xfId="49996"/>
    <cellStyle name="Обычный 3 42 2 5 2 2" xfId="49997"/>
    <cellStyle name="Обычный 3 42 2 5 3" xfId="49998"/>
    <cellStyle name="Обычный 3 42 2 6" xfId="49999"/>
    <cellStyle name="Обычный 3 42 2 6 2" xfId="50000"/>
    <cellStyle name="Обычный 3 42 2 7" xfId="50001"/>
    <cellStyle name="Обычный 3 42 3" xfId="50002"/>
    <cellStyle name="Обычный 3 42 3 2" xfId="50003"/>
    <cellStyle name="Обычный 3 42 3 2 2" xfId="50004"/>
    <cellStyle name="Обычный 3 42 3 2 2 2" xfId="50005"/>
    <cellStyle name="Обычный 3 42 3 2 2 2 2" xfId="50006"/>
    <cellStyle name="Обычный 3 42 3 2 2 3" xfId="50007"/>
    <cellStyle name="Обычный 3 42 3 2 3" xfId="50008"/>
    <cellStyle name="Обычный 3 42 3 2 3 2" xfId="50009"/>
    <cellStyle name="Обычный 3 42 3 2 4" xfId="50010"/>
    <cellStyle name="Обычный 3 42 3 3" xfId="50011"/>
    <cellStyle name="Обычный 3 42 3 3 2" xfId="50012"/>
    <cellStyle name="Обычный 3 42 3 3 2 2" xfId="50013"/>
    <cellStyle name="Обычный 3 42 3 3 3" xfId="50014"/>
    <cellStyle name="Обычный 3 42 3 4" xfId="50015"/>
    <cellStyle name="Обычный 3 42 3 4 2" xfId="50016"/>
    <cellStyle name="Обычный 3 42 3 5" xfId="50017"/>
    <cellStyle name="Обычный 3 42 4" xfId="50018"/>
    <cellStyle name="Обычный 3 42 4 2" xfId="50019"/>
    <cellStyle name="Обычный 3 42 4 2 2" xfId="50020"/>
    <cellStyle name="Обычный 3 42 4 2 2 2" xfId="50021"/>
    <cellStyle name="Обычный 3 42 4 2 2 2 2" xfId="50022"/>
    <cellStyle name="Обычный 3 42 4 2 2 3" xfId="50023"/>
    <cellStyle name="Обычный 3 42 4 2 3" xfId="50024"/>
    <cellStyle name="Обычный 3 42 4 2 3 2" xfId="50025"/>
    <cellStyle name="Обычный 3 42 4 2 4" xfId="50026"/>
    <cellStyle name="Обычный 3 42 4 3" xfId="50027"/>
    <cellStyle name="Обычный 3 42 4 3 2" xfId="50028"/>
    <cellStyle name="Обычный 3 42 4 3 2 2" xfId="50029"/>
    <cellStyle name="Обычный 3 42 4 3 3" xfId="50030"/>
    <cellStyle name="Обычный 3 42 4 4" xfId="50031"/>
    <cellStyle name="Обычный 3 42 4 4 2" xfId="50032"/>
    <cellStyle name="Обычный 3 42 4 5" xfId="50033"/>
    <cellStyle name="Обычный 3 42 5" xfId="50034"/>
    <cellStyle name="Обычный 3 42 5 2" xfId="50035"/>
    <cellStyle name="Обычный 3 42 5 2 2" xfId="50036"/>
    <cellStyle name="Обычный 3 42 5 2 2 2" xfId="50037"/>
    <cellStyle name="Обычный 3 42 5 2 3" xfId="50038"/>
    <cellStyle name="Обычный 3 42 5 3" xfId="50039"/>
    <cellStyle name="Обычный 3 42 5 3 2" xfId="50040"/>
    <cellStyle name="Обычный 3 42 5 4" xfId="50041"/>
    <cellStyle name="Обычный 3 42 6" xfId="50042"/>
    <cellStyle name="Обычный 3 42 6 2" xfId="50043"/>
    <cellStyle name="Обычный 3 42 6 2 2" xfId="50044"/>
    <cellStyle name="Обычный 3 42 6 3" xfId="50045"/>
    <cellStyle name="Обычный 3 42 7" xfId="50046"/>
    <cellStyle name="Обычный 3 42 7 2" xfId="50047"/>
    <cellStyle name="Обычный 3 42 8" xfId="50048"/>
    <cellStyle name="Обычный 3 43" xfId="50049"/>
    <cellStyle name="Обычный 3 43 2" xfId="50050"/>
    <cellStyle name="Обычный 3 43 2 2" xfId="50051"/>
    <cellStyle name="Обычный 3 43 2 2 2" xfId="50052"/>
    <cellStyle name="Обычный 3 43 2 2 2 2" xfId="50053"/>
    <cellStyle name="Обычный 3 43 2 2 2 2 2" xfId="50054"/>
    <cellStyle name="Обычный 3 43 2 2 2 2 2 2" xfId="50055"/>
    <cellStyle name="Обычный 3 43 2 2 2 2 3" xfId="50056"/>
    <cellStyle name="Обычный 3 43 2 2 2 3" xfId="50057"/>
    <cellStyle name="Обычный 3 43 2 2 2 3 2" xfId="50058"/>
    <cellStyle name="Обычный 3 43 2 2 2 4" xfId="50059"/>
    <cellStyle name="Обычный 3 43 2 2 3" xfId="50060"/>
    <cellStyle name="Обычный 3 43 2 2 3 2" xfId="50061"/>
    <cellStyle name="Обычный 3 43 2 2 3 2 2" xfId="50062"/>
    <cellStyle name="Обычный 3 43 2 2 3 3" xfId="50063"/>
    <cellStyle name="Обычный 3 43 2 2 4" xfId="50064"/>
    <cellStyle name="Обычный 3 43 2 2 4 2" xfId="50065"/>
    <cellStyle name="Обычный 3 43 2 2 5" xfId="50066"/>
    <cellStyle name="Обычный 3 43 2 3" xfId="50067"/>
    <cellStyle name="Обычный 3 43 2 3 2" xfId="50068"/>
    <cellStyle name="Обычный 3 43 2 3 2 2" xfId="50069"/>
    <cellStyle name="Обычный 3 43 2 3 2 2 2" xfId="50070"/>
    <cellStyle name="Обычный 3 43 2 3 2 2 2 2" xfId="50071"/>
    <cellStyle name="Обычный 3 43 2 3 2 2 3" xfId="50072"/>
    <cellStyle name="Обычный 3 43 2 3 2 3" xfId="50073"/>
    <cellStyle name="Обычный 3 43 2 3 2 3 2" xfId="50074"/>
    <cellStyle name="Обычный 3 43 2 3 2 4" xfId="50075"/>
    <cellStyle name="Обычный 3 43 2 3 3" xfId="50076"/>
    <cellStyle name="Обычный 3 43 2 3 3 2" xfId="50077"/>
    <cellStyle name="Обычный 3 43 2 3 3 2 2" xfId="50078"/>
    <cellStyle name="Обычный 3 43 2 3 3 3" xfId="50079"/>
    <cellStyle name="Обычный 3 43 2 3 4" xfId="50080"/>
    <cellStyle name="Обычный 3 43 2 3 4 2" xfId="50081"/>
    <cellStyle name="Обычный 3 43 2 3 5" xfId="50082"/>
    <cellStyle name="Обычный 3 43 2 4" xfId="50083"/>
    <cellStyle name="Обычный 3 43 2 4 2" xfId="50084"/>
    <cellStyle name="Обычный 3 43 2 4 2 2" xfId="50085"/>
    <cellStyle name="Обычный 3 43 2 4 2 2 2" xfId="50086"/>
    <cellStyle name="Обычный 3 43 2 4 2 3" xfId="50087"/>
    <cellStyle name="Обычный 3 43 2 4 3" xfId="50088"/>
    <cellStyle name="Обычный 3 43 2 4 3 2" xfId="50089"/>
    <cellStyle name="Обычный 3 43 2 4 4" xfId="50090"/>
    <cellStyle name="Обычный 3 43 2 5" xfId="50091"/>
    <cellStyle name="Обычный 3 43 2 5 2" xfId="50092"/>
    <cellStyle name="Обычный 3 43 2 5 2 2" xfId="50093"/>
    <cellStyle name="Обычный 3 43 2 5 3" xfId="50094"/>
    <cellStyle name="Обычный 3 43 2 6" xfId="50095"/>
    <cellStyle name="Обычный 3 43 2 6 2" xfId="50096"/>
    <cellStyle name="Обычный 3 43 2 7" xfId="50097"/>
    <cellStyle name="Обычный 3 43 3" xfId="50098"/>
    <cellStyle name="Обычный 3 43 3 2" xfId="50099"/>
    <cellStyle name="Обычный 3 43 3 2 2" xfId="50100"/>
    <cellStyle name="Обычный 3 43 3 2 2 2" xfId="50101"/>
    <cellStyle name="Обычный 3 43 3 2 2 2 2" xfId="50102"/>
    <cellStyle name="Обычный 3 43 3 2 2 3" xfId="50103"/>
    <cellStyle name="Обычный 3 43 3 2 3" xfId="50104"/>
    <cellStyle name="Обычный 3 43 3 2 3 2" xfId="50105"/>
    <cellStyle name="Обычный 3 43 3 2 4" xfId="50106"/>
    <cellStyle name="Обычный 3 43 3 3" xfId="50107"/>
    <cellStyle name="Обычный 3 43 3 3 2" xfId="50108"/>
    <cellStyle name="Обычный 3 43 3 3 2 2" xfId="50109"/>
    <cellStyle name="Обычный 3 43 3 3 3" xfId="50110"/>
    <cellStyle name="Обычный 3 43 3 4" xfId="50111"/>
    <cellStyle name="Обычный 3 43 3 4 2" xfId="50112"/>
    <cellStyle name="Обычный 3 43 3 5" xfId="50113"/>
    <cellStyle name="Обычный 3 43 4" xfId="50114"/>
    <cellStyle name="Обычный 3 43 4 2" xfId="50115"/>
    <cellStyle name="Обычный 3 43 4 2 2" xfId="50116"/>
    <cellStyle name="Обычный 3 43 4 2 2 2" xfId="50117"/>
    <cellStyle name="Обычный 3 43 4 2 2 2 2" xfId="50118"/>
    <cellStyle name="Обычный 3 43 4 2 2 3" xfId="50119"/>
    <cellStyle name="Обычный 3 43 4 2 3" xfId="50120"/>
    <cellStyle name="Обычный 3 43 4 2 3 2" xfId="50121"/>
    <cellStyle name="Обычный 3 43 4 2 4" xfId="50122"/>
    <cellStyle name="Обычный 3 43 4 3" xfId="50123"/>
    <cellStyle name="Обычный 3 43 4 3 2" xfId="50124"/>
    <cellStyle name="Обычный 3 43 4 3 2 2" xfId="50125"/>
    <cellStyle name="Обычный 3 43 4 3 3" xfId="50126"/>
    <cellStyle name="Обычный 3 43 4 4" xfId="50127"/>
    <cellStyle name="Обычный 3 43 4 4 2" xfId="50128"/>
    <cellStyle name="Обычный 3 43 4 5" xfId="50129"/>
    <cellStyle name="Обычный 3 43 5" xfId="50130"/>
    <cellStyle name="Обычный 3 43 5 2" xfId="50131"/>
    <cellStyle name="Обычный 3 43 5 2 2" xfId="50132"/>
    <cellStyle name="Обычный 3 43 5 2 2 2" xfId="50133"/>
    <cellStyle name="Обычный 3 43 5 2 3" xfId="50134"/>
    <cellStyle name="Обычный 3 43 5 3" xfId="50135"/>
    <cellStyle name="Обычный 3 43 5 3 2" xfId="50136"/>
    <cellStyle name="Обычный 3 43 5 4" xfId="50137"/>
    <cellStyle name="Обычный 3 43 6" xfId="50138"/>
    <cellStyle name="Обычный 3 43 6 2" xfId="50139"/>
    <cellStyle name="Обычный 3 43 6 2 2" xfId="50140"/>
    <cellStyle name="Обычный 3 43 6 3" xfId="50141"/>
    <cellStyle name="Обычный 3 43 7" xfId="50142"/>
    <cellStyle name="Обычный 3 43 7 2" xfId="50143"/>
    <cellStyle name="Обычный 3 43 8" xfId="50144"/>
    <cellStyle name="Обычный 3 44" xfId="50145"/>
    <cellStyle name="Обычный 3 44 2" xfId="50146"/>
    <cellStyle name="Обычный 3 44 2 2" xfId="50147"/>
    <cellStyle name="Обычный 3 44 2 2 2" xfId="50148"/>
    <cellStyle name="Обычный 3 44 2 2 2 2" xfId="50149"/>
    <cellStyle name="Обычный 3 44 2 2 2 2 2" xfId="50150"/>
    <cellStyle name="Обычный 3 44 2 2 2 2 2 2" xfId="50151"/>
    <cellStyle name="Обычный 3 44 2 2 2 2 3" xfId="50152"/>
    <cellStyle name="Обычный 3 44 2 2 2 3" xfId="50153"/>
    <cellStyle name="Обычный 3 44 2 2 2 3 2" xfId="50154"/>
    <cellStyle name="Обычный 3 44 2 2 2 4" xfId="50155"/>
    <cellStyle name="Обычный 3 44 2 2 3" xfId="50156"/>
    <cellStyle name="Обычный 3 44 2 2 3 2" xfId="50157"/>
    <cellStyle name="Обычный 3 44 2 2 3 2 2" xfId="50158"/>
    <cellStyle name="Обычный 3 44 2 2 3 3" xfId="50159"/>
    <cellStyle name="Обычный 3 44 2 2 4" xfId="50160"/>
    <cellStyle name="Обычный 3 44 2 2 4 2" xfId="50161"/>
    <cellStyle name="Обычный 3 44 2 2 5" xfId="50162"/>
    <cellStyle name="Обычный 3 44 2 3" xfId="50163"/>
    <cellStyle name="Обычный 3 44 2 3 2" xfId="50164"/>
    <cellStyle name="Обычный 3 44 2 3 2 2" xfId="50165"/>
    <cellStyle name="Обычный 3 44 2 3 2 2 2" xfId="50166"/>
    <cellStyle name="Обычный 3 44 2 3 2 2 2 2" xfId="50167"/>
    <cellStyle name="Обычный 3 44 2 3 2 2 3" xfId="50168"/>
    <cellStyle name="Обычный 3 44 2 3 2 3" xfId="50169"/>
    <cellStyle name="Обычный 3 44 2 3 2 3 2" xfId="50170"/>
    <cellStyle name="Обычный 3 44 2 3 2 4" xfId="50171"/>
    <cellStyle name="Обычный 3 44 2 3 3" xfId="50172"/>
    <cellStyle name="Обычный 3 44 2 3 3 2" xfId="50173"/>
    <cellStyle name="Обычный 3 44 2 3 3 2 2" xfId="50174"/>
    <cellStyle name="Обычный 3 44 2 3 3 3" xfId="50175"/>
    <cellStyle name="Обычный 3 44 2 3 4" xfId="50176"/>
    <cellStyle name="Обычный 3 44 2 3 4 2" xfId="50177"/>
    <cellStyle name="Обычный 3 44 2 3 5" xfId="50178"/>
    <cellStyle name="Обычный 3 44 2 4" xfId="50179"/>
    <cellStyle name="Обычный 3 44 2 4 2" xfId="50180"/>
    <cellStyle name="Обычный 3 44 2 4 2 2" xfId="50181"/>
    <cellStyle name="Обычный 3 44 2 4 2 2 2" xfId="50182"/>
    <cellStyle name="Обычный 3 44 2 4 2 3" xfId="50183"/>
    <cellStyle name="Обычный 3 44 2 4 3" xfId="50184"/>
    <cellStyle name="Обычный 3 44 2 4 3 2" xfId="50185"/>
    <cellStyle name="Обычный 3 44 2 4 4" xfId="50186"/>
    <cellStyle name="Обычный 3 44 2 5" xfId="50187"/>
    <cellStyle name="Обычный 3 44 2 5 2" xfId="50188"/>
    <cellStyle name="Обычный 3 44 2 5 2 2" xfId="50189"/>
    <cellStyle name="Обычный 3 44 2 5 3" xfId="50190"/>
    <cellStyle name="Обычный 3 44 2 6" xfId="50191"/>
    <cellStyle name="Обычный 3 44 2 6 2" xfId="50192"/>
    <cellStyle name="Обычный 3 44 2 7" xfId="50193"/>
    <cellStyle name="Обычный 3 44 3" xfId="50194"/>
    <cellStyle name="Обычный 3 44 3 2" xfId="50195"/>
    <cellStyle name="Обычный 3 44 3 2 2" xfId="50196"/>
    <cellStyle name="Обычный 3 44 3 2 2 2" xfId="50197"/>
    <cellStyle name="Обычный 3 44 3 2 2 2 2" xfId="50198"/>
    <cellStyle name="Обычный 3 44 3 2 2 3" xfId="50199"/>
    <cellStyle name="Обычный 3 44 3 2 3" xfId="50200"/>
    <cellStyle name="Обычный 3 44 3 2 3 2" xfId="50201"/>
    <cellStyle name="Обычный 3 44 3 2 4" xfId="50202"/>
    <cellStyle name="Обычный 3 44 3 3" xfId="50203"/>
    <cellStyle name="Обычный 3 44 3 3 2" xfId="50204"/>
    <cellStyle name="Обычный 3 44 3 3 2 2" xfId="50205"/>
    <cellStyle name="Обычный 3 44 3 3 3" xfId="50206"/>
    <cellStyle name="Обычный 3 44 3 4" xfId="50207"/>
    <cellStyle name="Обычный 3 44 3 4 2" xfId="50208"/>
    <cellStyle name="Обычный 3 44 3 5" xfId="50209"/>
    <cellStyle name="Обычный 3 44 4" xfId="50210"/>
    <cellStyle name="Обычный 3 44 4 2" xfId="50211"/>
    <cellStyle name="Обычный 3 44 4 2 2" xfId="50212"/>
    <cellStyle name="Обычный 3 44 4 2 2 2" xfId="50213"/>
    <cellStyle name="Обычный 3 44 4 2 2 2 2" xfId="50214"/>
    <cellStyle name="Обычный 3 44 4 2 2 3" xfId="50215"/>
    <cellStyle name="Обычный 3 44 4 2 3" xfId="50216"/>
    <cellStyle name="Обычный 3 44 4 2 3 2" xfId="50217"/>
    <cellStyle name="Обычный 3 44 4 2 4" xfId="50218"/>
    <cellStyle name="Обычный 3 44 4 3" xfId="50219"/>
    <cellStyle name="Обычный 3 44 4 3 2" xfId="50220"/>
    <cellStyle name="Обычный 3 44 4 3 2 2" xfId="50221"/>
    <cellStyle name="Обычный 3 44 4 3 3" xfId="50222"/>
    <cellStyle name="Обычный 3 44 4 4" xfId="50223"/>
    <cellStyle name="Обычный 3 44 4 4 2" xfId="50224"/>
    <cellStyle name="Обычный 3 44 4 5" xfId="50225"/>
    <cellStyle name="Обычный 3 44 5" xfId="50226"/>
    <cellStyle name="Обычный 3 44 5 2" xfId="50227"/>
    <cellStyle name="Обычный 3 44 5 2 2" xfId="50228"/>
    <cellStyle name="Обычный 3 44 5 2 2 2" xfId="50229"/>
    <cellStyle name="Обычный 3 44 5 2 3" xfId="50230"/>
    <cellStyle name="Обычный 3 44 5 3" xfId="50231"/>
    <cellStyle name="Обычный 3 44 5 3 2" xfId="50232"/>
    <cellStyle name="Обычный 3 44 5 4" xfId="50233"/>
    <cellStyle name="Обычный 3 44 6" xfId="50234"/>
    <cellStyle name="Обычный 3 44 6 2" xfId="50235"/>
    <cellStyle name="Обычный 3 44 6 2 2" xfId="50236"/>
    <cellStyle name="Обычный 3 44 6 3" xfId="50237"/>
    <cellStyle name="Обычный 3 44 7" xfId="50238"/>
    <cellStyle name="Обычный 3 44 7 2" xfId="50239"/>
    <cellStyle name="Обычный 3 44 8" xfId="50240"/>
    <cellStyle name="Обычный 3 45" xfId="50241"/>
    <cellStyle name="Обычный 3 45 2" xfId="50242"/>
    <cellStyle name="Обычный 3 45 2 2" xfId="50243"/>
    <cellStyle name="Обычный 3 45 2 2 2" xfId="50244"/>
    <cellStyle name="Обычный 3 45 2 2 2 2" xfId="50245"/>
    <cellStyle name="Обычный 3 45 2 2 2 2 2" xfId="50246"/>
    <cellStyle name="Обычный 3 45 2 2 2 2 2 2" xfId="50247"/>
    <cellStyle name="Обычный 3 45 2 2 2 2 3" xfId="50248"/>
    <cellStyle name="Обычный 3 45 2 2 2 3" xfId="50249"/>
    <cellStyle name="Обычный 3 45 2 2 2 3 2" xfId="50250"/>
    <cellStyle name="Обычный 3 45 2 2 2 4" xfId="50251"/>
    <cellStyle name="Обычный 3 45 2 2 3" xfId="50252"/>
    <cellStyle name="Обычный 3 45 2 2 3 2" xfId="50253"/>
    <cellStyle name="Обычный 3 45 2 2 3 2 2" xfId="50254"/>
    <cellStyle name="Обычный 3 45 2 2 3 3" xfId="50255"/>
    <cellStyle name="Обычный 3 45 2 2 4" xfId="50256"/>
    <cellStyle name="Обычный 3 45 2 2 4 2" xfId="50257"/>
    <cellStyle name="Обычный 3 45 2 2 5" xfId="50258"/>
    <cellStyle name="Обычный 3 45 2 3" xfId="50259"/>
    <cellStyle name="Обычный 3 45 2 3 2" xfId="50260"/>
    <cellStyle name="Обычный 3 45 2 3 2 2" xfId="50261"/>
    <cellStyle name="Обычный 3 45 2 3 2 2 2" xfId="50262"/>
    <cellStyle name="Обычный 3 45 2 3 2 2 2 2" xfId="50263"/>
    <cellStyle name="Обычный 3 45 2 3 2 2 3" xfId="50264"/>
    <cellStyle name="Обычный 3 45 2 3 2 3" xfId="50265"/>
    <cellStyle name="Обычный 3 45 2 3 2 3 2" xfId="50266"/>
    <cellStyle name="Обычный 3 45 2 3 2 4" xfId="50267"/>
    <cellStyle name="Обычный 3 45 2 3 3" xfId="50268"/>
    <cellStyle name="Обычный 3 45 2 3 3 2" xfId="50269"/>
    <cellStyle name="Обычный 3 45 2 3 3 2 2" xfId="50270"/>
    <cellStyle name="Обычный 3 45 2 3 3 3" xfId="50271"/>
    <cellStyle name="Обычный 3 45 2 3 4" xfId="50272"/>
    <cellStyle name="Обычный 3 45 2 3 4 2" xfId="50273"/>
    <cellStyle name="Обычный 3 45 2 3 5" xfId="50274"/>
    <cellStyle name="Обычный 3 45 2 4" xfId="50275"/>
    <cellStyle name="Обычный 3 45 2 4 2" xfId="50276"/>
    <cellStyle name="Обычный 3 45 2 4 2 2" xfId="50277"/>
    <cellStyle name="Обычный 3 45 2 4 2 2 2" xfId="50278"/>
    <cellStyle name="Обычный 3 45 2 4 2 3" xfId="50279"/>
    <cellStyle name="Обычный 3 45 2 4 3" xfId="50280"/>
    <cellStyle name="Обычный 3 45 2 4 3 2" xfId="50281"/>
    <cellStyle name="Обычный 3 45 2 4 4" xfId="50282"/>
    <cellStyle name="Обычный 3 45 2 5" xfId="50283"/>
    <cellStyle name="Обычный 3 45 2 5 2" xfId="50284"/>
    <cellStyle name="Обычный 3 45 2 5 2 2" xfId="50285"/>
    <cellStyle name="Обычный 3 45 2 5 3" xfId="50286"/>
    <cellStyle name="Обычный 3 45 2 6" xfId="50287"/>
    <cellStyle name="Обычный 3 45 2 6 2" xfId="50288"/>
    <cellStyle name="Обычный 3 45 2 7" xfId="50289"/>
    <cellStyle name="Обычный 3 45 3" xfId="50290"/>
    <cellStyle name="Обычный 3 45 3 2" xfId="50291"/>
    <cellStyle name="Обычный 3 45 3 2 2" xfId="50292"/>
    <cellStyle name="Обычный 3 45 3 2 2 2" xfId="50293"/>
    <cellStyle name="Обычный 3 45 3 2 2 2 2" xfId="50294"/>
    <cellStyle name="Обычный 3 45 3 2 2 3" xfId="50295"/>
    <cellStyle name="Обычный 3 45 3 2 3" xfId="50296"/>
    <cellStyle name="Обычный 3 45 3 2 3 2" xfId="50297"/>
    <cellStyle name="Обычный 3 45 3 2 4" xfId="50298"/>
    <cellStyle name="Обычный 3 45 3 3" xfId="50299"/>
    <cellStyle name="Обычный 3 45 3 3 2" xfId="50300"/>
    <cellStyle name="Обычный 3 45 3 3 2 2" xfId="50301"/>
    <cellStyle name="Обычный 3 45 3 3 3" xfId="50302"/>
    <cellStyle name="Обычный 3 45 3 4" xfId="50303"/>
    <cellStyle name="Обычный 3 45 3 4 2" xfId="50304"/>
    <cellStyle name="Обычный 3 45 3 5" xfId="50305"/>
    <cellStyle name="Обычный 3 45 4" xfId="50306"/>
    <cellStyle name="Обычный 3 45 4 2" xfId="50307"/>
    <cellStyle name="Обычный 3 45 4 2 2" xfId="50308"/>
    <cellStyle name="Обычный 3 45 4 2 2 2" xfId="50309"/>
    <cellStyle name="Обычный 3 45 4 2 2 2 2" xfId="50310"/>
    <cellStyle name="Обычный 3 45 4 2 2 3" xfId="50311"/>
    <cellStyle name="Обычный 3 45 4 2 3" xfId="50312"/>
    <cellStyle name="Обычный 3 45 4 2 3 2" xfId="50313"/>
    <cellStyle name="Обычный 3 45 4 2 4" xfId="50314"/>
    <cellStyle name="Обычный 3 45 4 3" xfId="50315"/>
    <cellStyle name="Обычный 3 45 4 3 2" xfId="50316"/>
    <cellStyle name="Обычный 3 45 4 3 2 2" xfId="50317"/>
    <cellStyle name="Обычный 3 45 4 3 3" xfId="50318"/>
    <cellStyle name="Обычный 3 45 4 4" xfId="50319"/>
    <cellStyle name="Обычный 3 45 4 4 2" xfId="50320"/>
    <cellStyle name="Обычный 3 45 4 5" xfId="50321"/>
    <cellStyle name="Обычный 3 45 5" xfId="50322"/>
    <cellStyle name="Обычный 3 45 5 2" xfId="50323"/>
    <cellStyle name="Обычный 3 45 5 2 2" xfId="50324"/>
    <cellStyle name="Обычный 3 45 5 2 2 2" xfId="50325"/>
    <cellStyle name="Обычный 3 45 5 2 3" xfId="50326"/>
    <cellStyle name="Обычный 3 45 5 3" xfId="50327"/>
    <cellStyle name="Обычный 3 45 5 3 2" xfId="50328"/>
    <cellStyle name="Обычный 3 45 5 4" xfId="50329"/>
    <cellStyle name="Обычный 3 45 6" xfId="50330"/>
    <cellStyle name="Обычный 3 45 6 2" xfId="50331"/>
    <cellStyle name="Обычный 3 45 6 2 2" xfId="50332"/>
    <cellStyle name="Обычный 3 45 6 3" xfId="50333"/>
    <cellStyle name="Обычный 3 45 7" xfId="50334"/>
    <cellStyle name="Обычный 3 45 7 2" xfId="50335"/>
    <cellStyle name="Обычный 3 45 8" xfId="50336"/>
    <cellStyle name="Обычный 3 46" xfId="50337"/>
    <cellStyle name="Обычный 3 46 2" xfId="50338"/>
    <cellStyle name="Обычный 3 46 2 2" xfId="50339"/>
    <cellStyle name="Обычный 3 46 2 2 2" xfId="50340"/>
    <cellStyle name="Обычный 3 46 2 2 2 2" xfId="50341"/>
    <cellStyle name="Обычный 3 46 2 2 2 2 2" xfId="50342"/>
    <cellStyle name="Обычный 3 46 2 2 2 2 2 2" xfId="50343"/>
    <cellStyle name="Обычный 3 46 2 2 2 2 3" xfId="50344"/>
    <cellStyle name="Обычный 3 46 2 2 2 3" xfId="50345"/>
    <cellStyle name="Обычный 3 46 2 2 2 3 2" xfId="50346"/>
    <cellStyle name="Обычный 3 46 2 2 2 4" xfId="50347"/>
    <cellStyle name="Обычный 3 46 2 2 3" xfId="50348"/>
    <cellStyle name="Обычный 3 46 2 2 3 2" xfId="50349"/>
    <cellStyle name="Обычный 3 46 2 2 3 2 2" xfId="50350"/>
    <cellStyle name="Обычный 3 46 2 2 3 3" xfId="50351"/>
    <cellStyle name="Обычный 3 46 2 2 4" xfId="50352"/>
    <cellStyle name="Обычный 3 46 2 2 4 2" xfId="50353"/>
    <cellStyle name="Обычный 3 46 2 2 5" xfId="50354"/>
    <cellStyle name="Обычный 3 46 2 3" xfId="50355"/>
    <cellStyle name="Обычный 3 46 2 3 2" xfId="50356"/>
    <cellStyle name="Обычный 3 46 2 3 2 2" xfId="50357"/>
    <cellStyle name="Обычный 3 46 2 3 2 2 2" xfId="50358"/>
    <cellStyle name="Обычный 3 46 2 3 2 2 2 2" xfId="50359"/>
    <cellStyle name="Обычный 3 46 2 3 2 2 3" xfId="50360"/>
    <cellStyle name="Обычный 3 46 2 3 2 3" xfId="50361"/>
    <cellStyle name="Обычный 3 46 2 3 2 3 2" xfId="50362"/>
    <cellStyle name="Обычный 3 46 2 3 2 4" xfId="50363"/>
    <cellStyle name="Обычный 3 46 2 3 3" xfId="50364"/>
    <cellStyle name="Обычный 3 46 2 3 3 2" xfId="50365"/>
    <cellStyle name="Обычный 3 46 2 3 3 2 2" xfId="50366"/>
    <cellStyle name="Обычный 3 46 2 3 3 3" xfId="50367"/>
    <cellStyle name="Обычный 3 46 2 3 4" xfId="50368"/>
    <cellStyle name="Обычный 3 46 2 3 4 2" xfId="50369"/>
    <cellStyle name="Обычный 3 46 2 3 5" xfId="50370"/>
    <cellStyle name="Обычный 3 46 2 4" xfId="50371"/>
    <cellStyle name="Обычный 3 46 2 4 2" xfId="50372"/>
    <cellStyle name="Обычный 3 46 2 4 2 2" xfId="50373"/>
    <cellStyle name="Обычный 3 46 2 4 2 2 2" xfId="50374"/>
    <cellStyle name="Обычный 3 46 2 4 2 3" xfId="50375"/>
    <cellStyle name="Обычный 3 46 2 4 3" xfId="50376"/>
    <cellStyle name="Обычный 3 46 2 4 3 2" xfId="50377"/>
    <cellStyle name="Обычный 3 46 2 4 4" xfId="50378"/>
    <cellStyle name="Обычный 3 46 2 5" xfId="50379"/>
    <cellStyle name="Обычный 3 46 2 5 2" xfId="50380"/>
    <cellStyle name="Обычный 3 46 2 5 2 2" xfId="50381"/>
    <cellStyle name="Обычный 3 46 2 5 3" xfId="50382"/>
    <cellStyle name="Обычный 3 46 2 6" xfId="50383"/>
    <cellStyle name="Обычный 3 46 2 6 2" xfId="50384"/>
    <cellStyle name="Обычный 3 46 2 7" xfId="50385"/>
    <cellStyle name="Обычный 3 46 3" xfId="50386"/>
    <cellStyle name="Обычный 3 46 3 2" xfId="50387"/>
    <cellStyle name="Обычный 3 46 3 2 2" xfId="50388"/>
    <cellStyle name="Обычный 3 46 3 2 2 2" xfId="50389"/>
    <cellStyle name="Обычный 3 46 3 2 2 2 2" xfId="50390"/>
    <cellStyle name="Обычный 3 46 3 2 2 3" xfId="50391"/>
    <cellStyle name="Обычный 3 46 3 2 3" xfId="50392"/>
    <cellStyle name="Обычный 3 46 3 2 3 2" xfId="50393"/>
    <cellStyle name="Обычный 3 46 3 2 4" xfId="50394"/>
    <cellStyle name="Обычный 3 46 3 3" xfId="50395"/>
    <cellStyle name="Обычный 3 46 3 3 2" xfId="50396"/>
    <cellStyle name="Обычный 3 46 3 3 2 2" xfId="50397"/>
    <cellStyle name="Обычный 3 46 3 3 3" xfId="50398"/>
    <cellStyle name="Обычный 3 46 3 4" xfId="50399"/>
    <cellStyle name="Обычный 3 46 3 4 2" xfId="50400"/>
    <cellStyle name="Обычный 3 46 3 5" xfId="50401"/>
    <cellStyle name="Обычный 3 46 4" xfId="50402"/>
    <cellStyle name="Обычный 3 46 4 2" xfId="50403"/>
    <cellStyle name="Обычный 3 46 4 2 2" xfId="50404"/>
    <cellStyle name="Обычный 3 46 4 2 2 2" xfId="50405"/>
    <cellStyle name="Обычный 3 46 4 2 2 2 2" xfId="50406"/>
    <cellStyle name="Обычный 3 46 4 2 2 3" xfId="50407"/>
    <cellStyle name="Обычный 3 46 4 2 3" xfId="50408"/>
    <cellStyle name="Обычный 3 46 4 2 3 2" xfId="50409"/>
    <cellStyle name="Обычный 3 46 4 2 4" xfId="50410"/>
    <cellStyle name="Обычный 3 46 4 3" xfId="50411"/>
    <cellStyle name="Обычный 3 46 4 3 2" xfId="50412"/>
    <cellStyle name="Обычный 3 46 4 3 2 2" xfId="50413"/>
    <cellStyle name="Обычный 3 46 4 3 3" xfId="50414"/>
    <cellStyle name="Обычный 3 46 4 4" xfId="50415"/>
    <cellStyle name="Обычный 3 46 4 4 2" xfId="50416"/>
    <cellStyle name="Обычный 3 46 4 5" xfId="50417"/>
    <cellStyle name="Обычный 3 46 5" xfId="50418"/>
    <cellStyle name="Обычный 3 46 5 2" xfId="50419"/>
    <cellStyle name="Обычный 3 46 5 2 2" xfId="50420"/>
    <cellStyle name="Обычный 3 46 5 2 2 2" xfId="50421"/>
    <cellStyle name="Обычный 3 46 5 2 3" xfId="50422"/>
    <cellStyle name="Обычный 3 46 5 3" xfId="50423"/>
    <cellStyle name="Обычный 3 46 5 3 2" xfId="50424"/>
    <cellStyle name="Обычный 3 46 5 4" xfId="50425"/>
    <cellStyle name="Обычный 3 46 6" xfId="50426"/>
    <cellStyle name="Обычный 3 46 6 2" xfId="50427"/>
    <cellStyle name="Обычный 3 46 6 2 2" xfId="50428"/>
    <cellStyle name="Обычный 3 46 6 3" xfId="50429"/>
    <cellStyle name="Обычный 3 46 7" xfId="50430"/>
    <cellStyle name="Обычный 3 46 7 2" xfId="50431"/>
    <cellStyle name="Обычный 3 46 8" xfId="50432"/>
    <cellStyle name="Обычный 3 47" xfId="50433"/>
    <cellStyle name="Обычный 3 47 2" xfId="50434"/>
    <cellStyle name="Обычный 3 47 2 2" xfId="50435"/>
    <cellStyle name="Обычный 3 47 2 2 2" xfId="50436"/>
    <cellStyle name="Обычный 3 47 2 2 2 2" xfId="50437"/>
    <cellStyle name="Обычный 3 47 2 2 2 2 2" xfId="50438"/>
    <cellStyle name="Обычный 3 47 2 2 2 2 2 2" xfId="50439"/>
    <cellStyle name="Обычный 3 47 2 2 2 2 3" xfId="50440"/>
    <cellStyle name="Обычный 3 47 2 2 2 3" xfId="50441"/>
    <cellStyle name="Обычный 3 47 2 2 2 3 2" xfId="50442"/>
    <cellStyle name="Обычный 3 47 2 2 2 4" xfId="50443"/>
    <cellStyle name="Обычный 3 47 2 2 3" xfId="50444"/>
    <cellStyle name="Обычный 3 47 2 2 3 2" xfId="50445"/>
    <cellStyle name="Обычный 3 47 2 2 3 2 2" xfId="50446"/>
    <cellStyle name="Обычный 3 47 2 2 3 3" xfId="50447"/>
    <cellStyle name="Обычный 3 47 2 2 4" xfId="50448"/>
    <cellStyle name="Обычный 3 47 2 2 4 2" xfId="50449"/>
    <cellStyle name="Обычный 3 47 2 2 5" xfId="50450"/>
    <cellStyle name="Обычный 3 47 2 3" xfId="50451"/>
    <cellStyle name="Обычный 3 47 2 3 2" xfId="50452"/>
    <cellStyle name="Обычный 3 47 2 3 2 2" xfId="50453"/>
    <cellStyle name="Обычный 3 47 2 3 2 2 2" xfId="50454"/>
    <cellStyle name="Обычный 3 47 2 3 2 2 2 2" xfId="50455"/>
    <cellStyle name="Обычный 3 47 2 3 2 2 3" xfId="50456"/>
    <cellStyle name="Обычный 3 47 2 3 2 3" xfId="50457"/>
    <cellStyle name="Обычный 3 47 2 3 2 3 2" xfId="50458"/>
    <cellStyle name="Обычный 3 47 2 3 2 4" xfId="50459"/>
    <cellStyle name="Обычный 3 47 2 3 3" xfId="50460"/>
    <cellStyle name="Обычный 3 47 2 3 3 2" xfId="50461"/>
    <cellStyle name="Обычный 3 47 2 3 3 2 2" xfId="50462"/>
    <cellStyle name="Обычный 3 47 2 3 3 3" xfId="50463"/>
    <cellStyle name="Обычный 3 47 2 3 4" xfId="50464"/>
    <cellStyle name="Обычный 3 47 2 3 4 2" xfId="50465"/>
    <cellStyle name="Обычный 3 47 2 3 5" xfId="50466"/>
    <cellStyle name="Обычный 3 47 2 4" xfId="50467"/>
    <cellStyle name="Обычный 3 47 2 4 2" xfId="50468"/>
    <cellStyle name="Обычный 3 47 2 4 2 2" xfId="50469"/>
    <cellStyle name="Обычный 3 47 2 4 2 2 2" xfId="50470"/>
    <cellStyle name="Обычный 3 47 2 4 2 3" xfId="50471"/>
    <cellStyle name="Обычный 3 47 2 4 3" xfId="50472"/>
    <cellStyle name="Обычный 3 47 2 4 3 2" xfId="50473"/>
    <cellStyle name="Обычный 3 47 2 4 4" xfId="50474"/>
    <cellStyle name="Обычный 3 47 2 5" xfId="50475"/>
    <cellStyle name="Обычный 3 47 2 5 2" xfId="50476"/>
    <cellStyle name="Обычный 3 47 2 5 2 2" xfId="50477"/>
    <cellStyle name="Обычный 3 47 2 5 3" xfId="50478"/>
    <cellStyle name="Обычный 3 47 2 6" xfId="50479"/>
    <cellStyle name="Обычный 3 47 2 6 2" xfId="50480"/>
    <cellStyle name="Обычный 3 47 2 7" xfId="50481"/>
    <cellStyle name="Обычный 3 47 3" xfId="50482"/>
    <cellStyle name="Обычный 3 47 3 2" xfId="50483"/>
    <cellStyle name="Обычный 3 47 3 2 2" xfId="50484"/>
    <cellStyle name="Обычный 3 47 3 2 2 2" xfId="50485"/>
    <cellStyle name="Обычный 3 47 3 2 2 2 2" xfId="50486"/>
    <cellStyle name="Обычный 3 47 3 2 2 3" xfId="50487"/>
    <cellStyle name="Обычный 3 47 3 2 3" xfId="50488"/>
    <cellStyle name="Обычный 3 47 3 2 3 2" xfId="50489"/>
    <cellStyle name="Обычный 3 47 3 2 4" xfId="50490"/>
    <cellStyle name="Обычный 3 47 3 3" xfId="50491"/>
    <cellStyle name="Обычный 3 47 3 3 2" xfId="50492"/>
    <cellStyle name="Обычный 3 47 3 3 2 2" xfId="50493"/>
    <cellStyle name="Обычный 3 47 3 3 3" xfId="50494"/>
    <cellStyle name="Обычный 3 47 3 4" xfId="50495"/>
    <cellStyle name="Обычный 3 47 3 4 2" xfId="50496"/>
    <cellStyle name="Обычный 3 47 3 5" xfId="50497"/>
    <cellStyle name="Обычный 3 47 4" xfId="50498"/>
    <cellStyle name="Обычный 3 47 4 2" xfId="50499"/>
    <cellStyle name="Обычный 3 47 4 2 2" xfId="50500"/>
    <cellStyle name="Обычный 3 47 4 2 2 2" xfId="50501"/>
    <cellStyle name="Обычный 3 47 4 2 2 2 2" xfId="50502"/>
    <cellStyle name="Обычный 3 47 4 2 2 3" xfId="50503"/>
    <cellStyle name="Обычный 3 47 4 2 3" xfId="50504"/>
    <cellStyle name="Обычный 3 47 4 2 3 2" xfId="50505"/>
    <cellStyle name="Обычный 3 47 4 2 4" xfId="50506"/>
    <cellStyle name="Обычный 3 47 4 3" xfId="50507"/>
    <cellStyle name="Обычный 3 47 4 3 2" xfId="50508"/>
    <cellStyle name="Обычный 3 47 4 3 2 2" xfId="50509"/>
    <cellStyle name="Обычный 3 47 4 3 3" xfId="50510"/>
    <cellStyle name="Обычный 3 47 4 4" xfId="50511"/>
    <cellStyle name="Обычный 3 47 4 4 2" xfId="50512"/>
    <cellStyle name="Обычный 3 47 4 5" xfId="50513"/>
    <cellStyle name="Обычный 3 47 5" xfId="50514"/>
    <cellStyle name="Обычный 3 47 5 2" xfId="50515"/>
    <cellStyle name="Обычный 3 47 5 2 2" xfId="50516"/>
    <cellStyle name="Обычный 3 47 5 2 2 2" xfId="50517"/>
    <cellStyle name="Обычный 3 47 5 2 3" xfId="50518"/>
    <cellStyle name="Обычный 3 47 5 3" xfId="50519"/>
    <cellStyle name="Обычный 3 47 5 3 2" xfId="50520"/>
    <cellStyle name="Обычный 3 47 5 4" xfId="50521"/>
    <cellStyle name="Обычный 3 47 6" xfId="50522"/>
    <cellStyle name="Обычный 3 47 6 2" xfId="50523"/>
    <cellStyle name="Обычный 3 47 6 2 2" xfId="50524"/>
    <cellStyle name="Обычный 3 47 6 3" xfId="50525"/>
    <cellStyle name="Обычный 3 47 7" xfId="50526"/>
    <cellStyle name="Обычный 3 47 7 2" xfId="50527"/>
    <cellStyle name="Обычный 3 47 8" xfId="50528"/>
    <cellStyle name="Обычный 3 48" xfId="50529"/>
    <cellStyle name="Обычный 3 48 2" xfId="50530"/>
    <cellStyle name="Обычный 3 48 2 2" xfId="50531"/>
    <cellStyle name="Обычный 3 48 2 2 2" xfId="50532"/>
    <cellStyle name="Обычный 3 48 2 2 2 2" xfId="50533"/>
    <cellStyle name="Обычный 3 48 2 2 2 2 2" xfId="50534"/>
    <cellStyle name="Обычный 3 48 2 2 2 2 2 2" xfId="50535"/>
    <cellStyle name="Обычный 3 48 2 2 2 2 3" xfId="50536"/>
    <cellStyle name="Обычный 3 48 2 2 2 3" xfId="50537"/>
    <cellStyle name="Обычный 3 48 2 2 2 3 2" xfId="50538"/>
    <cellStyle name="Обычный 3 48 2 2 2 4" xfId="50539"/>
    <cellStyle name="Обычный 3 48 2 2 3" xfId="50540"/>
    <cellStyle name="Обычный 3 48 2 2 3 2" xfId="50541"/>
    <cellStyle name="Обычный 3 48 2 2 3 2 2" xfId="50542"/>
    <cellStyle name="Обычный 3 48 2 2 3 3" xfId="50543"/>
    <cellStyle name="Обычный 3 48 2 2 4" xfId="50544"/>
    <cellStyle name="Обычный 3 48 2 2 4 2" xfId="50545"/>
    <cellStyle name="Обычный 3 48 2 2 5" xfId="50546"/>
    <cellStyle name="Обычный 3 48 2 3" xfId="50547"/>
    <cellStyle name="Обычный 3 48 2 3 2" xfId="50548"/>
    <cellStyle name="Обычный 3 48 2 3 2 2" xfId="50549"/>
    <cellStyle name="Обычный 3 48 2 3 2 2 2" xfId="50550"/>
    <cellStyle name="Обычный 3 48 2 3 2 2 2 2" xfId="50551"/>
    <cellStyle name="Обычный 3 48 2 3 2 2 3" xfId="50552"/>
    <cellStyle name="Обычный 3 48 2 3 2 3" xfId="50553"/>
    <cellStyle name="Обычный 3 48 2 3 2 3 2" xfId="50554"/>
    <cellStyle name="Обычный 3 48 2 3 2 4" xfId="50555"/>
    <cellStyle name="Обычный 3 48 2 3 3" xfId="50556"/>
    <cellStyle name="Обычный 3 48 2 3 3 2" xfId="50557"/>
    <cellStyle name="Обычный 3 48 2 3 3 2 2" xfId="50558"/>
    <cellStyle name="Обычный 3 48 2 3 3 3" xfId="50559"/>
    <cellStyle name="Обычный 3 48 2 3 4" xfId="50560"/>
    <cellStyle name="Обычный 3 48 2 3 4 2" xfId="50561"/>
    <cellStyle name="Обычный 3 48 2 3 5" xfId="50562"/>
    <cellStyle name="Обычный 3 48 2 4" xfId="50563"/>
    <cellStyle name="Обычный 3 48 2 4 2" xfId="50564"/>
    <cellStyle name="Обычный 3 48 2 4 2 2" xfId="50565"/>
    <cellStyle name="Обычный 3 48 2 4 2 2 2" xfId="50566"/>
    <cellStyle name="Обычный 3 48 2 4 2 3" xfId="50567"/>
    <cellStyle name="Обычный 3 48 2 4 3" xfId="50568"/>
    <cellStyle name="Обычный 3 48 2 4 3 2" xfId="50569"/>
    <cellStyle name="Обычный 3 48 2 4 4" xfId="50570"/>
    <cellStyle name="Обычный 3 48 2 5" xfId="50571"/>
    <cellStyle name="Обычный 3 48 2 5 2" xfId="50572"/>
    <cellStyle name="Обычный 3 48 2 5 2 2" xfId="50573"/>
    <cellStyle name="Обычный 3 48 2 5 3" xfId="50574"/>
    <cellStyle name="Обычный 3 48 2 6" xfId="50575"/>
    <cellStyle name="Обычный 3 48 2 6 2" xfId="50576"/>
    <cellStyle name="Обычный 3 48 2 7" xfId="50577"/>
    <cellStyle name="Обычный 3 48 3" xfId="50578"/>
    <cellStyle name="Обычный 3 48 3 2" xfId="50579"/>
    <cellStyle name="Обычный 3 48 3 2 2" xfId="50580"/>
    <cellStyle name="Обычный 3 48 3 2 2 2" xfId="50581"/>
    <cellStyle name="Обычный 3 48 3 2 2 2 2" xfId="50582"/>
    <cellStyle name="Обычный 3 48 3 2 2 3" xfId="50583"/>
    <cellStyle name="Обычный 3 48 3 2 3" xfId="50584"/>
    <cellStyle name="Обычный 3 48 3 2 3 2" xfId="50585"/>
    <cellStyle name="Обычный 3 48 3 2 4" xfId="50586"/>
    <cellStyle name="Обычный 3 48 3 3" xfId="50587"/>
    <cellStyle name="Обычный 3 48 3 3 2" xfId="50588"/>
    <cellStyle name="Обычный 3 48 3 3 2 2" xfId="50589"/>
    <cellStyle name="Обычный 3 48 3 3 3" xfId="50590"/>
    <cellStyle name="Обычный 3 48 3 4" xfId="50591"/>
    <cellStyle name="Обычный 3 48 3 4 2" xfId="50592"/>
    <cellStyle name="Обычный 3 48 3 5" xfId="50593"/>
    <cellStyle name="Обычный 3 48 4" xfId="50594"/>
    <cellStyle name="Обычный 3 48 4 2" xfId="50595"/>
    <cellStyle name="Обычный 3 48 4 2 2" xfId="50596"/>
    <cellStyle name="Обычный 3 48 4 2 2 2" xfId="50597"/>
    <cellStyle name="Обычный 3 48 4 2 2 2 2" xfId="50598"/>
    <cellStyle name="Обычный 3 48 4 2 2 3" xfId="50599"/>
    <cellStyle name="Обычный 3 48 4 2 3" xfId="50600"/>
    <cellStyle name="Обычный 3 48 4 2 3 2" xfId="50601"/>
    <cellStyle name="Обычный 3 48 4 2 4" xfId="50602"/>
    <cellStyle name="Обычный 3 48 4 3" xfId="50603"/>
    <cellStyle name="Обычный 3 48 4 3 2" xfId="50604"/>
    <cellStyle name="Обычный 3 48 4 3 2 2" xfId="50605"/>
    <cellStyle name="Обычный 3 48 4 3 3" xfId="50606"/>
    <cellStyle name="Обычный 3 48 4 4" xfId="50607"/>
    <cellStyle name="Обычный 3 48 4 4 2" xfId="50608"/>
    <cellStyle name="Обычный 3 48 4 5" xfId="50609"/>
    <cellStyle name="Обычный 3 48 5" xfId="50610"/>
    <cellStyle name="Обычный 3 48 5 2" xfId="50611"/>
    <cellStyle name="Обычный 3 48 5 2 2" xfId="50612"/>
    <cellStyle name="Обычный 3 48 5 2 2 2" xfId="50613"/>
    <cellStyle name="Обычный 3 48 5 2 3" xfId="50614"/>
    <cellStyle name="Обычный 3 48 5 3" xfId="50615"/>
    <cellStyle name="Обычный 3 48 5 3 2" xfId="50616"/>
    <cellStyle name="Обычный 3 48 5 4" xfId="50617"/>
    <cellStyle name="Обычный 3 48 6" xfId="50618"/>
    <cellStyle name="Обычный 3 48 6 2" xfId="50619"/>
    <cellStyle name="Обычный 3 48 6 2 2" xfId="50620"/>
    <cellStyle name="Обычный 3 48 6 3" xfId="50621"/>
    <cellStyle name="Обычный 3 48 7" xfId="50622"/>
    <cellStyle name="Обычный 3 48 7 2" xfId="50623"/>
    <cellStyle name="Обычный 3 48 8" xfId="50624"/>
    <cellStyle name="Обычный 3 49" xfId="50625"/>
    <cellStyle name="Обычный 3 49 2" xfId="50626"/>
    <cellStyle name="Обычный 3 49 2 2" xfId="50627"/>
    <cellStyle name="Обычный 3 49 2 2 2" xfId="50628"/>
    <cellStyle name="Обычный 3 49 2 2 2 2" xfId="50629"/>
    <cellStyle name="Обычный 3 49 2 2 2 2 2" xfId="50630"/>
    <cellStyle name="Обычный 3 49 2 2 2 2 2 2" xfId="50631"/>
    <cellStyle name="Обычный 3 49 2 2 2 2 3" xfId="50632"/>
    <cellStyle name="Обычный 3 49 2 2 2 3" xfId="50633"/>
    <cellStyle name="Обычный 3 49 2 2 2 3 2" xfId="50634"/>
    <cellStyle name="Обычный 3 49 2 2 2 4" xfId="50635"/>
    <cellStyle name="Обычный 3 49 2 2 3" xfId="50636"/>
    <cellStyle name="Обычный 3 49 2 2 3 2" xfId="50637"/>
    <cellStyle name="Обычный 3 49 2 2 3 2 2" xfId="50638"/>
    <cellStyle name="Обычный 3 49 2 2 3 3" xfId="50639"/>
    <cellStyle name="Обычный 3 49 2 2 4" xfId="50640"/>
    <cellStyle name="Обычный 3 49 2 2 4 2" xfId="50641"/>
    <cellStyle name="Обычный 3 49 2 2 5" xfId="50642"/>
    <cellStyle name="Обычный 3 49 2 3" xfId="50643"/>
    <cellStyle name="Обычный 3 49 2 3 2" xfId="50644"/>
    <cellStyle name="Обычный 3 49 2 3 2 2" xfId="50645"/>
    <cellStyle name="Обычный 3 49 2 3 2 2 2" xfId="50646"/>
    <cellStyle name="Обычный 3 49 2 3 2 2 2 2" xfId="50647"/>
    <cellStyle name="Обычный 3 49 2 3 2 2 3" xfId="50648"/>
    <cellStyle name="Обычный 3 49 2 3 2 3" xfId="50649"/>
    <cellStyle name="Обычный 3 49 2 3 2 3 2" xfId="50650"/>
    <cellStyle name="Обычный 3 49 2 3 2 4" xfId="50651"/>
    <cellStyle name="Обычный 3 49 2 3 3" xfId="50652"/>
    <cellStyle name="Обычный 3 49 2 3 3 2" xfId="50653"/>
    <cellStyle name="Обычный 3 49 2 3 3 2 2" xfId="50654"/>
    <cellStyle name="Обычный 3 49 2 3 3 3" xfId="50655"/>
    <cellStyle name="Обычный 3 49 2 3 4" xfId="50656"/>
    <cellStyle name="Обычный 3 49 2 3 4 2" xfId="50657"/>
    <cellStyle name="Обычный 3 49 2 3 5" xfId="50658"/>
    <cellStyle name="Обычный 3 49 2 4" xfId="50659"/>
    <cellStyle name="Обычный 3 49 2 4 2" xfId="50660"/>
    <cellStyle name="Обычный 3 49 2 4 2 2" xfId="50661"/>
    <cellStyle name="Обычный 3 49 2 4 2 2 2" xfId="50662"/>
    <cellStyle name="Обычный 3 49 2 4 2 3" xfId="50663"/>
    <cellStyle name="Обычный 3 49 2 4 3" xfId="50664"/>
    <cellStyle name="Обычный 3 49 2 4 3 2" xfId="50665"/>
    <cellStyle name="Обычный 3 49 2 4 4" xfId="50666"/>
    <cellStyle name="Обычный 3 49 2 5" xfId="50667"/>
    <cellStyle name="Обычный 3 49 2 5 2" xfId="50668"/>
    <cellStyle name="Обычный 3 49 2 5 2 2" xfId="50669"/>
    <cellStyle name="Обычный 3 49 2 5 3" xfId="50670"/>
    <cellStyle name="Обычный 3 49 2 6" xfId="50671"/>
    <cellStyle name="Обычный 3 49 2 6 2" xfId="50672"/>
    <cellStyle name="Обычный 3 49 2 7" xfId="50673"/>
    <cellStyle name="Обычный 3 49 3" xfId="50674"/>
    <cellStyle name="Обычный 3 49 3 2" xfId="50675"/>
    <cellStyle name="Обычный 3 49 3 2 2" xfId="50676"/>
    <cellStyle name="Обычный 3 49 3 2 2 2" xfId="50677"/>
    <cellStyle name="Обычный 3 49 3 2 2 2 2" xfId="50678"/>
    <cellStyle name="Обычный 3 49 3 2 2 3" xfId="50679"/>
    <cellStyle name="Обычный 3 49 3 2 3" xfId="50680"/>
    <cellStyle name="Обычный 3 49 3 2 3 2" xfId="50681"/>
    <cellStyle name="Обычный 3 49 3 2 4" xfId="50682"/>
    <cellStyle name="Обычный 3 49 3 3" xfId="50683"/>
    <cellStyle name="Обычный 3 49 3 3 2" xfId="50684"/>
    <cellStyle name="Обычный 3 49 3 3 2 2" xfId="50685"/>
    <cellStyle name="Обычный 3 49 3 3 3" xfId="50686"/>
    <cellStyle name="Обычный 3 49 3 4" xfId="50687"/>
    <cellStyle name="Обычный 3 49 3 4 2" xfId="50688"/>
    <cellStyle name="Обычный 3 49 3 5" xfId="50689"/>
    <cellStyle name="Обычный 3 49 4" xfId="50690"/>
    <cellStyle name="Обычный 3 49 4 2" xfId="50691"/>
    <cellStyle name="Обычный 3 49 4 2 2" xfId="50692"/>
    <cellStyle name="Обычный 3 49 4 2 2 2" xfId="50693"/>
    <cellStyle name="Обычный 3 49 4 2 2 2 2" xfId="50694"/>
    <cellStyle name="Обычный 3 49 4 2 2 3" xfId="50695"/>
    <cellStyle name="Обычный 3 49 4 2 3" xfId="50696"/>
    <cellStyle name="Обычный 3 49 4 2 3 2" xfId="50697"/>
    <cellStyle name="Обычный 3 49 4 2 4" xfId="50698"/>
    <cellStyle name="Обычный 3 49 4 3" xfId="50699"/>
    <cellStyle name="Обычный 3 49 4 3 2" xfId="50700"/>
    <cellStyle name="Обычный 3 49 4 3 2 2" xfId="50701"/>
    <cellStyle name="Обычный 3 49 4 3 3" xfId="50702"/>
    <cellStyle name="Обычный 3 49 4 4" xfId="50703"/>
    <cellStyle name="Обычный 3 49 4 4 2" xfId="50704"/>
    <cellStyle name="Обычный 3 49 4 5" xfId="50705"/>
    <cellStyle name="Обычный 3 49 5" xfId="50706"/>
    <cellStyle name="Обычный 3 49 5 2" xfId="50707"/>
    <cellStyle name="Обычный 3 49 5 2 2" xfId="50708"/>
    <cellStyle name="Обычный 3 49 5 2 2 2" xfId="50709"/>
    <cellStyle name="Обычный 3 49 5 2 3" xfId="50710"/>
    <cellStyle name="Обычный 3 49 5 3" xfId="50711"/>
    <cellStyle name="Обычный 3 49 5 3 2" xfId="50712"/>
    <cellStyle name="Обычный 3 49 5 4" xfId="50713"/>
    <cellStyle name="Обычный 3 49 6" xfId="50714"/>
    <cellStyle name="Обычный 3 49 6 2" xfId="50715"/>
    <cellStyle name="Обычный 3 49 6 2 2" xfId="50716"/>
    <cellStyle name="Обычный 3 49 6 3" xfId="50717"/>
    <cellStyle name="Обычный 3 49 7" xfId="50718"/>
    <cellStyle name="Обычный 3 49 7 2" xfId="50719"/>
    <cellStyle name="Обычный 3 49 8" xfId="50720"/>
    <cellStyle name="Обычный 3 5" xfId="50721"/>
    <cellStyle name="Обычный 3 50" xfId="50722"/>
    <cellStyle name="Обычный 3 50 2" xfId="50723"/>
    <cellStyle name="Обычный 3 50 2 2" xfId="50724"/>
    <cellStyle name="Обычный 3 50 2 2 2" xfId="50725"/>
    <cellStyle name="Обычный 3 50 2 2 2 2" xfId="50726"/>
    <cellStyle name="Обычный 3 50 2 2 2 2 2" xfId="50727"/>
    <cellStyle name="Обычный 3 50 2 2 2 2 2 2" xfId="50728"/>
    <cellStyle name="Обычный 3 50 2 2 2 2 3" xfId="50729"/>
    <cellStyle name="Обычный 3 50 2 2 2 3" xfId="50730"/>
    <cellStyle name="Обычный 3 50 2 2 2 3 2" xfId="50731"/>
    <cellStyle name="Обычный 3 50 2 2 2 4" xfId="50732"/>
    <cellStyle name="Обычный 3 50 2 2 3" xfId="50733"/>
    <cellStyle name="Обычный 3 50 2 2 3 2" xfId="50734"/>
    <cellStyle name="Обычный 3 50 2 2 3 2 2" xfId="50735"/>
    <cellStyle name="Обычный 3 50 2 2 3 3" xfId="50736"/>
    <cellStyle name="Обычный 3 50 2 2 4" xfId="50737"/>
    <cellStyle name="Обычный 3 50 2 2 4 2" xfId="50738"/>
    <cellStyle name="Обычный 3 50 2 2 5" xfId="50739"/>
    <cellStyle name="Обычный 3 50 2 3" xfId="50740"/>
    <cellStyle name="Обычный 3 50 2 3 2" xfId="50741"/>
    <cellStyle name="Обычный 3 50 2 3 2 2" xfId="50742"/>
    <cellStyle name="Обычный 3 50 2 3 2 2 2" xfId="50743"/>
    <cellStyle name="Обычный 3 50 2 3 2 2 2 2" xfId="50744"/>
    <cellStyle name="Обычный 3 50 2 3 2 2 3" xfId="50745"/>
    <cellStyle name="Обычный 3 50 2 3 2 3" xfId="50746"/>
    <cellStyle name="Обычный 3 50 2 3 2 3 2" xfId="50747"/>
    <cellStyle name="Обычный 3 50 2 3 2 4" xfId="50748"/>
    <cellStyle name="Обычный 3 50 2 3 3" xfId="50749"/>
    <cellStyle name="Обычный 3 50 2 3 3 2" xfId="50750"/>
    <cellStyle name="Обычный 3 50 2 3 3 2 2" xfId="50751"/>
    <cellStyle name="Обычный 3 50 2 3 3 3" xfId="50752"/>
    <cellStyle name="Обычный 3 50 2 3 4" xfId="50753"/>
    <cellStyle name="Обычный 3 50 2 3 4 2" xfId="50754"/>
    <cellStyle name="Обычный 3 50 2 3 5" xfId="50755"/>
    <cellStyle name="Обычный 3 50 2 4" xfId="50756"/>
    <cellStyle name="Обычный 3 50 2 4 2" xfId="50757"/>
    <cellStyle name="Обычный 3 50 2 4 2 2" xfId="50758"/>
    <cellStyle name="Обычный 3 50 2 4 2 2 2" xfId="50759"/>
    <cellStyle name="Обычный 3 50 2 4 2 3" xfId="50760"/>
    <cellStyle name="Обычный 3 50 2 4 3" xfId="50761"/>
    <cellStyle name="Обычный 3 50 2 4 3 2" xfId="50762"/>
    <cellStyle name="Обычный 3 50 2 4 4" xfId="50763"/>
    <cellStyle name="Обычный 3 50 2 5" xfId="50764"/>
    <cellStyle name="Обычный 3 50 2 5 2" xfId="50765"/>
    <cellStyle name="Обычный 3 50 2 5 2 2" xfId="50766"/>
    <cellStyle name="Обычный 3 50 2 5 3" xfId="50767"/>
    <cellStyle name="Обычный 3 50 2 6" xfId="50768"/>
    <cellStyle name="Обычный 3 50 2 6 2" xfId="50769"/>
    <cellStyle name="Обычный 3 50 2 7" xfId="50770"/>
    <cellStyle name="Обычный 3 50 3" xfId="50771"/>
    <cellStyle name="Обычный 3 50 3 2" xfId="50772"/>
    <cellStyle name="Обычный 3 50 3 2 2" xfId="50773"/>
    <cellStyle name="Обычный 3 50 3 2 2 2" xfId="50774"/>
    <cellStyle name="Обычный 3 50 3 2 2 2 2" xfId="50775"/>
    <cellStyle name="Обычный 3 50 3 2 2 3" xfId="50776"/>
    <cellStyle name="Обычный 3 50 3 2 3" xfId="50777"/>
    <cellStyle name="Обычный 3 50 3 2 3 2" xfId="50778"/>
    <cellStyle name="Обычный 3 50 3 2 4" xfId="50779"/>
    <cellStyle name="Обычный 3 50 3 3" xfId="50780"/>
    <cellStyle name="Обычный 3 50 3 3 2" xfId="50781"/>
    <cellStyle name="Обычный 3 50 3 3 2 2" xfId="50782"/>
    <cellStyle name="Обычный 3 50 3 3 3" xfId="50783"/>
    <cellStyle name="Обычный 3 50 3 4" xfId="50784"/>
    <cellStyle name="Обычный 3 50 3 4 2" xfId="50785"/>
    <cellStyle name="Обычный 3 50 3 5" xfId="50786"/>
    <cellStyle name="Обычный 3 50 4" xfId="50787"/>
    <cellStyle name="Обычный 3 50 4 2" xfId="50788"/>
    <cellStyle name="Обычный 3 50 4 2 2" xfId="50789"/>
    <cellStyle name="Обычный 3 50 4 2 2 2" xfId="50790"/>
    <cellStyle name="Обычный 3 50 4 2 2 2 2" xfId="50791"/>
    <cellStyle name="Обычный 3 50 4 2 2 3" xfId="50792"/>
    <cellStyle name="Обычный 3 50 4 2 3" xfId="50793"/>
    <cellStyle name="Обычный 3 50 4 2 3 2" xfId="50794"/>
    <cellStyle name="Обычный 3 50 4 2 4" xfId="50795"/>
    <cellStyle name="Обычный 3 50 4 3" xfId="50796"/>
    <cellStyle name="Обычный 3 50 4 3 2" xfId="50797"/>
    <cellStyle name="Обычный 3 50 4 3 2 2" xfId="50798"/>
    <cellStyle name="Обычный 3 50 4 3 3" xfId="50799"/>
    <cellStyle name="Обычный 3 50 4 4" xfId="50800"/>
    <cellStyle name="Обычный 3 50 4 4 2" xfId="50801"/>
    <cellStyle name="Обычный 3 50 4 5" xfId="50802"/>
    <cellStyle name="Обычный 3 50 5" xfId="50803"/>
    <cellStyle name="Обычный 3 50 5 2" xfId="50804"/>
    <cellStyle name="Обычный 3 50 5 2 2" xfId="50805"/>
    <cellStyle name="Обычный 3 50 5 2 2 2" xfId="50806"/>
    <cellStyle name="Обычный 3 50 5 2 3" xfId="50807"/>
    <cellStyle name="Обычный 3 50 5 3" xfId="50808"/>
    <cellStyle name="Обычный 3 50 5 3 2" xfId="50809"/>
    <cellStyle name="Обычный 3 50 5 4" xfId="50810"/>
    <cellStyle name="Обычный 3 50 6" xfId="50811"/>
    <cellStyle name="Обычный 3 50 6 2" xfId="50812"/>
    <cellStyle name="Обычный 3 50 6 2 2" xfId="50813"/>
    <cellStyle name="Обычный 3 50 6 3" xfId="50814"/>
    <cellStyle name="Обычный 3 50 7" xfId="50815"/>
    <cellStyle name="Обычный 3 50 7 2" xfId="50816"/>
    <cellStyle name="Обычный 3 50 8" xfId="50817"/>
    <cellStyle name="Обычный 3 51" xfId="50818"/>
    <cellStyle name="Обычный 3 51 2" xfId="50819"/>
    <cellStyle name="Обычный 3 51 2 2" xfId="50820"/>
    <cellStyle name="Обычный 3 51 2 2 2" xfId="50821"/>
    <cellStyle name="Обычный 3 51 2 2 2 2" xfId="50822"/>
    <cellStyle name="Обычный 3 51 2 2 2 2 2" xfId="50823"/>
    <cellStyle name="Обычный 3 51 2 2 2 2 2 2" xfId="50824"/>
    <cellStyle name="Обычный 3 51 2 2 2 2 3" xfId="50825"/>
    <cellStyle name="Обычный 3 51 2 2 2 3" xfId="50826"/>
    <cellStyle name="Обычный 3 51 2 2 2 3 2" xfId="50827"/>
    <cellStyle name="Обычный 3 51 2 2 2 4" xfId="50828"/>
    <cellStyle name="Обычный 3 51 2 2 3" xfId="50829"/>
    <cellStyle name="Обычный 3 51 2 2 3 2" xfId="50830"/>
    <cellStyle name="Обычный 3 51 2 2 3 2 2" xfId="50831"/>
    <cellStyle name="Обычный 3 51 2 2 3 3" xfId="50832"/>
    <cellStyle name="Обычный 3 51 2 2 4" xfId="50833"/>
    <cellStyle name="Обычный 3 51 2 2 4 2" xfId="50834"/>
    <cellStyle name="Обычный 3 51 2 2 5" xfId="50835"/>
    <cellStyle name="Обычный 3 51 2 3" xfId="50836"/>
    <cellStyle name="Обычный 3 51 2 3 2" xfId="50837"/>
    <cellStyle name="Обычный 3 51 2 3 2 2" xfId="50838"/>
    <cellStyle name="Обычный 3 51 2 3 2 2 2" xfId="50839"/>
    <cellStyle name="Обычный 3 51 2 3 2 2 2 2" xfId="50840"/>
    <cellStyle name="Обычный 3 51 2 3 2 2 3" xfId="50841"/>
    <cellStyle name="Обычный 3 51 2 3 2 3" xfId="50842"/>
    <cellStyle name="Обычный 3 51 2 3 2 3 2" xfId="50843"/>
    <cellStyle name="Обычный 3 51 2 3 2 4" xfId="50844"/>
    <cellStyle name="Обычный 3 51 2 3 3" xfId="50845"/>
    <cellStyle name="Обычный 3 51 2 3 3 2" xfId="50846"/>
    <cellStyle name="Обычный 3 51 2 3 3 2 2" xfId="50847"/>
    <cellStyle name="Обычный 3 51 2 3 3 3" xfId="50848"/>
    <cellStyle name="Обычный 3 51 2 3 4" xfId="50849"/>
    <cellStyle name="Обычный 3 51 2 3 4 2" xfId="50850"/>
    <cellStyle name="Обычный 3 51 2 3 5" xfId="50851"/>
    <cellStyle name="Обычный 3 51 2 4" xfId="50852"/>
    <cellStyle name="Обычный 3 51 2 4 2" xfId="50853"/>
    <cellStyle name="Обычный 3 51 2 4 2 2" xfId="50854"/>
    <cellStyle name="Обычный 3 51 2 4 2 2 2" xfId="50855"/>
    <cellStyle name="Обычный 3 51 2 4 2 3" xfId="50856"/>
    <cellStyle name="Обычный 3 51 2 4 3" xfId="50857"/>
    <cellStyle name="Обычный 3 51 2 4 3 2" xfId="50858"/>
    <cellStyle name="Обычный 3 51 2 4 4" xfId="50859"/>
    <cellStyle name="Обычный 3 51 2 5" xfId="50860"/>
    <cellStyle name="Обычный 3 51 2 5 2" xfId="50861"/>
    <cellStyle name="Обычный 3 51 2 5 2 2" xfId="50862"/>
    <cellStyle name="Обычный 3 51 2 5 3" xfId="50863"/>
    <cellStyle name="Обычный 3 51 2 6" xfId="50864"/>
    <cellStyle name="Обычный 3 51 2 6 2" xfId="50865"/>
    <cellStyle name="Обычный 3 51 2 7" xfId="50866"/>
    <cellStyle name="Обычный 3 51 3" xfId="50867"/>
    <cellStyle name="Обычный 3 51 3 2" xfId="50868"/>
    <cellStyle name="Обычный 3 51 3 2 2" xfId="50869"/>
    <cellStyle name="Обычный 3 51 3 2 2 2" xfId="50870"/>
    <cellStyle name="Обычный 3 51 3 2 2 2 2" xfId="50871"/>
    <cellStyle name="Обычный 3 51 3 2 2 3" xfId="50872"/>
    <cellStyle name="Обычный 3 51 3 2 3" xfId="50873"/>
    <cellStyle name="Обычный 3 51 3 2 3 2" xfId="50874"/>
    <cellStyle name="Обычный 3 51 3 2 4" xfId="50875"/>
    <cellStyle name="Обычный 3 51 3 3" xfId="50876"/>
    <cellStyle name="Обычный 3 51 3 3 2" xfId="50877"/>
    <cellStyle name="Обычный 3 51 3 3 2 2" xfId="50878"/>
    <cellStyle name="Обычный 3 51 3 3 3" xfId="50879"/>
    <cellStyle name="Обычный 3 51 3 4" xfId="50880"/>
    <cellStyle name="Обычный 3 51 3 4 2" xfId="50881"/>
    <cellStyle name="Обычный 3 51 3 5" xfId="50882"/>
    <cellStyle name="Обычный 3 51 4" xfId="50883"/>
    <cellStyle name="Обычный 3 51 4 2" xfId="50884"/>
    <cellStyle name="Обычный 3 51 4 2 2" xfId="50885"/>
    <cellStyle name="Обычный 3 51 4 2 2 2" xfId="50886"/>
    <cellStyle name="Обычный 3 51 4 2 2 2 2" xfId="50887"/>
    <cellStyle name="Обычный 3 51 4 2 2 3" xfId="50888"/>
    <cellStyle name="Обычный 3 51 4 2 3" xfId="50889"/>
    <cellStyle name="Обычный 3 51 4 2 3 2" xfId="50890"/>
    <cellStyle name="Обычный 3 51 4 2 4" xfId="50891"/>
    <cellStyle name="Обычный 3 51 4 3" xfId="50892"/>
    <cellStyle name="Обычный 3 51 4 3 2" xfId="50893"/>
    <cellStyle name="Обычный 3 51 4 3 2 2" xfId="50894"/>
    <cellStyle name="Обычный 3 51 4 3 3" xfId="50895"/>
    <cellStyle name="Обычный 3 51 4 4" xfId="50896"/>
    <cellStyle name="Обычный 3 51 4 4 2" xfId="50897"/>
    <cellStyle name="Обычный 3 51 4 5" xfId="50898"/>
    <cellStyle name="Обычный 3 51 5" xfId="50899"/>
    <cellStyle name="Обычный 3 51 5 2" xfId="50900"/>
    <cellStyle name="Обычный 3 51 5 2 2" xfId="50901"/>
    <cellStyle name="Обычный 3 51 5 2 2 2" xfId="50902"/>
    <cellStyle name="Обычный 3 51 5 2 3" xfId="50903"/>
    <cellStyle name="Обычный 3 51 5 3" xfId="50904"/>
    <cellStyle name="Обычный 3 51 5 3 2" xfId="50905"/>
    <cellStyle name="Обычный 3 51 5 4" xfId="50906"/>
    <cellStyle name="Обычный 3 51 6" xfId="50907"/>
    <cellStyle name="Обычный 3 51 6 2" xfId="50908"/>
    <cellStyle name="Обычный 3 51 6 2 2" xfId="50909"/>
    <cellStyle name="Обычный 3 51 6 3" xfId="50910"/>
    <cellStyle name="Обычный 3 51 7" xfId="50911"/>
    <cellStyle name="Обычный 3 51 7 2" xfId="50912"/>
    <cellStyle name="Обычный 3 51 8" xfId="50913"/>
    <cellStyle name="Обычный 3 52" xfId="50914"/>
    <cellStyle name="Обычный 3 52 2" xfId="50915"/>
    <cellStyle name="Обычный 3 52 2 2" xfId="50916"/>
    <cellStyle name="Обычный 3 52 2 2 2" xfId="50917"/>
    <cellStyle name="Обычный 3 52 2 2 2 2" xfId="50918"/>
    <cellStyle name="Обычный 3 52 2 2 2 2 2" xfId="50919"/>
    <cellStyle name="Обычный 3 52 2 2 2 2 2 2" xfId="50920"/>
    <cellStyle name="Обычный 3 52 2 2 2 2 3" xfId="50921"/>
    <cellStyle name="Обычный 3 52 2 2 2 3" xfId="50922"/>
    <cellStyle name="Обычный 3 52 2 2 2 3 2" xfId="50923"/>
    <cellStyle name="Обычный 3 52 2 2 2 4" xfId="50924"/>
    <cellStyle name="Обычный 3 52 2 2 3" xfId="50925"/>
    <cellStyle name="Обычный 3 52 2 2 3 2" xfId="50926"/>
    <cellStyle name="Обычный 3 52 2 2 3 2 2" xfId="50927"/>
    <cellStyle name="Обычный 3 52 2 2 3 3" xfId="50928"/>
    <cellStyle name="Обычный 3 52 2 2 4" xfId="50929"/>
    <cellStyle name="Обычный 3 52 2 2 4 2" xfId="50930"/>
    <cellStyle name="Обычный 3 52 2 2 5" xfId="50931"/>
    <cellStyle name="Обычный 3 52 2 3" xfId="50932"/>
    <cellStyle name="Обычный 3 52 2 3 2" xfId="50933"/>
    <cellStyle name="Обычный 3 52 2 3 2 2" xfId="50934"/>
    <cellStyle name="Обычный 3 52 2 3 2 2 2" xfId="50935"/>
    <cellStyle name="Обычный 3 52 2 3 2 2 2 2" xfId="50936"/>
    <cellStyle name="Обычный 3 52 2 3 2 2 3" xfId="50937"/>
    <cellStyle name="Обычный 3 52 2 3 2 3" xfId="50938"/>
    <cellStyle name="Обычный 3 52 2 3 2 3 2" xfId="50939"/>
    <cellStyle name="Обычный 3 52 2 3 2 4" xfId="50940"/>
    <cellStyle name="Обычный 3 52 2 3 3" xfId="50941"/>
    <cellStyle name="Обычный 3 52 2 3 3 2" xfId="50942"/>
    <cellStyle name="Обычный 3 52 2 3 3 2 2" xfId="50943"/>
    <cellStyle name="Обычный 3 52 2 3 3 3" xfId="50944"/>
    <cellStyle name="Обычный 3 52 2 3 4" xfId="50945"/>
    <cellStyle name="Обычный 3 52 2 3 4 2" xfId="50946"/>
    <cellStyle name="Обычный 3 52 2 3 5" xfId="50947"/>
    <cellStyle name="Обычный 3 52 2 4" xfId="50948"/>
    <cellStyle name="Обычный 3 52 2 4 2" xfId="50949"/>
    <cellStyle name="Обычный 3 52 2 4 2 2" xfId="50950"/>
    <cellStyle name="Обычный 3 52 2 4 2 2 2" xfId="50951"/>
    <cellStyle name="Обычный 3 52 2 4 2 3" xfId="50952"/>
    <cellStyle name="Обычный 3 52 2 4 3" xfId="50953"/>
    <cellStyle name="Обычный 3 52 2 4 3 2" xfId="50954"/>
    <cellStyle name="Обычный 3 52 2 4 4" xfId="50955"/>
    <cellStyle name="Обычный 3 52 2 5" xfId="50956"/>
    <cellStyle name="Обычный 3 52 2 5 2" xfId="50957"/>
    <cellStyle name="Обычный 3 52 2 5 2 2" xfId="50958"/>
    <cellStyle name="Обычный 3 52 2 5 3" xfId="50959"/>
    <cellStyle name="Обычный 3 52 2 6" xfId="50960"/>
    <cellStyle name="Обычный 3 52 2 6 2" xfId="50961"/>
    <cellStyle name="Обычный 3 52 2 7" xfId="50962"/>
    <cellStyle name="Обычный 3 52 3" xfId="50963"/>
    <cellStyle name="Обычный 3 52 3 2" xfId="50964"/>
    <cellStyle name="Обычный 3 52 3 2 2" xfId="50965"/>
    <cellStyle name="Обычный 3 52 3 2 2 2" xfId="50966"/>
    <cellStyle name="Обычный 3 52 3 2 2 2 2" xfId="50967"/>
    <cellStyle name="Обычный 3 52 3 2 2 3" xfId="50968"/>
    <cellStyle name="Обычный 3 52 3 2 3" xfId="50969"/>
    <cellStyle name="Обычный 3 52 3 2 3 2" xfId="50970"/>
    <cellStyle name="Обычный 3 52 3 2 4" xfId="50971"/>
    <cellStyle name="Обычный 3 52 3 3" xfId="50972"/>
    <cellStyle name="Обычный 3 52 3 3 2" xfId="50973"/>
    <cellStyle name="Обычный 3 52 3 3 2 2" xfId="50974"/>
    <cellStyle name="Обычный 3 52 3 3 3" xfId="50975"/>
    <cellStyle name="Обычный 3 52 3 4" xfId="50976"/>
    <cellStyle name="Обычный 3 52 3 4 2" xfId="50977"/>
    <cellStyle name="Обычный 3 52 3 5" xfId="50978"/>
    <cellStyle name="Обычный 3 52 4" xfId="50979"/>
    <cellStyle name="Обычный 3 52 4 2" xfId="50980"/>
    <cellStyle name="Обычный 3 52 4 2 2" xfId="50981"/>
    <cellStyle name="Обычный 3 52 4 2 2 2" xfId="50982"/>
    <cellStyle name="Обычный 3 52 4 2 2 2 2" xfId="50983"/>
    <cellStyle name="Обычный 3 52 4 2 2 3" xfId="50984"/>
    <cellStyle name="Обычный 3 52 4 2 3" xfId="50985"/>
    <cellStyle name="Обычный 3 52 4 2 3 2" xfId="50986"/>
    <cellStyle name="Обычный 3 52 4 2 4" xfId="50987"/>
    <cellStyle name="Обычный 3 52 4 3" xfId="50988"/>
    <cellStyle name="Обычный 3 52 4 3 2" xfId="50989"/>
    <cellStyle name="Обычный 3 52 4 3 2 2" xfId="50990"/>
    <cellStyle name="Обычный 3 52 4 3 3" xfId="50991"/>
    <cellStyle name="Обычный 3 52 4 4" xfId="50992"/>
    <cellStyle name="Обычный 3 52 4 4 2" xfId="50993"/>
    <cellStyle name="Обычный 3 52 4 5" xfId="50994"/>
    <cellStyle name="Обычный 3 52 5" xfId="50995"/>
    <cellStyle name="Обычный 3 52 5 2" xfId="50996"/>
    <cellStyle name="Обычный 3 52 5 2 2" xfId="50997"/>
    <cellStyle name="Обычный 3 52 5 2 2 2" xfId="50998"/>
    <cellStyle name="Обычный 3 52 5 2 3" xfId="50999"/>
    <cellStyle name="Обычный 3 52 5 3" xfId="51000"/>
    <cellStyle name="Обычный 3 52 5 3 2" xfId="51001"/>
    <cellStyle name="Обычный 3 52 5 4" xfId="51002"/>
    <cellStyle name="Обычный 3 52 6" xfId="51003"/>
    <cellStyle name="Обычный 3 52 6 2" xfId="51004"/>
    <cellStyle name="Обычный 3 52 6 2 2" xfId="51005"/>
    <cellStyle name="Обычный 3 52 6 3" xfId="51006"/>
    <cellStyle name="Обычный 3 52 7" xfId="51007"/>
    <cellStyle name="Обычный 3 52 7 2" xfId="51008"/>
    <cellStyle name="Обычный 3 52 8" xfId="51009"/>
    <cellStyle name="Обычный 3 53" xfId="51010"/>
    <cellStyle name="Обычный 3 53 2" xfId="51011"/>
    <cellStyle name="Обычный 3 53 2 2" xfId="51012"/>
    <cellStyle name="Обычный 3 53 2 2 2" xfId="51013"/>
    <cellStyle name="Обычный 3 53 2 2 2 2" xfId="51014"/>
    <cellStyle name="Обычный 3 53 2 2 2 2 2" xfId="51015"/>
    <cellStyle name="Обычный 3 53 2 2 2 2 2 2" xfId="51016"/>
    <cellStyle name="Обычный 3 53 2 2 2 2 3" xfId="51017"/>
    <cellStyle name="Обычный 3 53 2 2 2 3" xfId="51018"/>
    <cellStyle name="Обычный 3 53 2 2 2 3 2" xfId="51019"/>
    <cellStyle name="Обычный 3 53 2 2 2 4" xfId="51020"/>
    <cellStyle name="Обычный 3 53 2 2 3" xfId="51021"/>
    <cellStyle name="Обычный 3 53 2 2 3 2" xfId="51022"/>
    <cellStyle name="Обычный 3 53 2 2 3 2 2" xfId="51023"/>
    <cellStyle name="Обычный 3 53 2 2 3 3" xfId="51024"/>
    <cellStyle name="Обычный 3 53 2 2 4" xfId="51025"/>
    <cellStyle name="Обычный 3 53 2 2 4 2" xfId="51026"/>
    <cellStyle name="Обычный 3 53 2 2 5" xfId="51027"/>
    <cellStyle name="Обычный 3 53 2 3" xfId="51028"/>
    <cellStyle name="Обычный 3 53 2 3 2" xfId="51029"/>
    <cellStyle name="Обычный 3 53 2 3 2 2" xfId="51030"/>
    <cellStyle name="Обычный 3 53 2 3 2 2 2" xfId="51031"/>
    <cellStyle name="Обычный 3 53 2 3 2 2 2 2" xfId="51032"/>
    <cellStyle name="Обычный 3 53 2 3 2 2 3" xfId="51033"/>
    <cellStyle name="Обычный 3 53 2 3 2 3" xfId="51034"/>
    <cellStyle name="Обычный 3 53 2 3 2 3 2" xfId="51035"/>
    <cellStyle name="Обычный 3 53 2 3 2 4" xfId="51036"/>
    <cellStyle name="Обычный 3 53 2 3 3" xfId="51037"/>
    <cellStyle name="Обычный 3 53 2 3 3 2" xfId="51038"/>
    <cellStyle name="Обычный 3 53 2 3 3 2 2" xfId="51039"/>
    <cellStyle name="Обычный 3 53 2 3 3 3" xfId="51040"/>
    <cellStyle name="Обычный 3 53 2 3 4" xfId="51041"/>
    <cellStyle name="Обычный 3 53 2 3 4 2" xfId="51042"/>
    <cellStyle name="Обычный 3 53 2 3 5" xfId="51043"/>
    <cellStyle name="Обычный 3 53 2 4" xfId="51044"/>
    <cellStyle name="Обычный 3 53 2 4 2" xfId="51045"/>
    <cellStyle name="Обычный 3 53 2 4 2 2" xfId="51046"/>
    <cellStyle name="Обычный 3 53 2 4 2 2 2" xfId="51047"/>
    <cellStyle name="Обычный 3 53 2 4 2 3" xfId="51048"/>
    <cellStyle name="Обычный 3 53 2 4 3" xfId="51049"/>
    <cellStyle name="Обычный 3 53 2 4 3 2" xfId="51050"/>
    <cellStyle name="Обычный 3 53 2 4 4" xfId="51051"/>
    <cellStyle name="Обычный 3 53 2 5" xfId="51052"/>
    <cellStyle name="Обычный 3 53 2 5 2" xfId="51053"/>
    <cellStyle name="Обычный 3 53 2 5 2 2" xfId="51054"/>
    <cellStyle name="Обычный 3 53 2 5 3" xfId="51055"/>
    <cellStyle name="Обычный 3 53 2 6" xfId="51056"/>
    <cellStyle name="Обычный 3 53 2 6 2" xfId="51057"/>
    <cellStyle name="Обычный 3 53 2 7" xfId="51058"/>
    <cellStyle name="Обычный 3 53 3" xfId="51059"/>
    <cellStyle name="Обычный 3 53 3 2" xfId="51060"/>
    <cellStyle name="Обычный 3 53 3 2 2" xfId="51061"/>
    <cellStyle name="Обычный 3 53 3 2 2 2" xfId="51062"/>
    <cellStyle name="Обычный 3 53 3 2 2 2 2" xfId="51063"/>
    <cellStyle name="Обычный 3 53 3 2 2 3" xfId="51064"/>
    <cellStyle name="Обычный 3 53 3 2 3" xfId="51065"/>
    <cellStyle name="Обычный 3 53 3 2 3 2" xfId="51066"/>
    <cellStyle name="Обычный 3 53 3 2 4" xfId="51067"/>
    <cellStyle name="Обычный 3 53 3 3" xfId="51068"/>
    <cellStyle name="Обычный 3 53 3 3 2" xfId="51069"/>
    <cellStyle name="Обычный 3 53 3 3 2 2" xfId="51070"/>
    <cellStyle name="Обычный 3 53 3 3 3" xfId="51071"/>
    <cellStyle name="Обычный 3 53 3 4" xfId="51072"/>
    <cellStyle name="Обычный 3 53 3 4 2" xfId="51073"/>
    <cellStyle name="Обычный 3 53 3 5" xfId="51074"/>
    <cellStyle name="Обычный 3 53 4" xfId="51075"/>
    <cellStyle name="Обычный 3 53 4 2" xfId="51076"/>
    <cellStyle name="Обычный 3 53 4 2 2" xfId="51077"/>
    <cellStyle name="Обычный 3 53 4 2 2 2" xfId="51078"/>
    <cellStyle name="Обычный 3 53 4 2 2 2 2" xfId="51079"/>
    <cellStyle name="Обычный 3 53 4 2 2 3" xfId="51080"/>
    <cellStyle name="Обычный 3 53 4 2 3" xfId="51081"/>
    <cellStyle name="Обычный 3 53 4 2 3 2" xfId="51082"/>
    <cellStyle name="Обычный 3 53 4 2 4" xfId="51083"/>
    <cellStyle name="Обычный 3 53 4 3" xfId="51084"/>
    <cellStyle name="Обычный 3 53 4 3 2" xfId="51085"/>
    <cellStyle name="Обычный 3 53 4 3 2 2" xfId="51086"/>
    <cellStyle name="Обычный 3 53 4 3 3" xfId="51087"/>
    <cellStyle name="Обычный 3 53 4 4" xfId="51088"/>
    <cellStyle name="Обычный 3 53 4 4 2" xfId="51089"/>
    <cellStyle name="Обычный 3 53 4 5" xfId="51090"/>
    <cellStyle name="Обычный 3 53 5" xfId="51091"/>
    <cellStyle name="Обычный 3 53 5 2" xfId="51092"/>
    <cellStyle name="Обычный 3 53 5 2 2" xfId="51093"/>
    <cellStyle name="Обычный 3 53 5 2 2 2" xfId="51094"/>
    <cellStyle name="Обычный 3 53 5 2 3" xfId="51095"/>
    <cellStyle name="Обычный 3 53 5 3" xfId="51096"/>
    <cellStyle name="Обычный 3 53 5 3 2" xfId="51097"/>
    <cellStyle name="Обычный 3 53 5 4" xfId="51098"/>
    <cellStyle name="Обычный 3 53 6" xfId="51099"/>
    <cellStyle name="Обычный 3 53 6 2" xfId="51100"/>
    <cellStyle name="Обычный 3 53 6 2 2" xfId="51101"/>
    <cellStyle name="Обычный 3 53 6 3" xfId="51102"/>
    <cellStyle name="Обычный 3 53 7" xfId="51103"/>
    <cellStyle name="Обычный 3 53 7 2" xfId="51104"/>
    <cellStyle name="Обычный 3 53 8" xfId="51105"/>
    <cellStyle name="Обычный 3 54" xfId="51106"/>
    <cellStyle name="Обычный 3 54 2" xfId="51107"/>
    <cellStyle name="Обычный 3 54 2 2" xfId="51108"/>
    <cellStyle name="Обычный 3 54 2 2 2" xfId="51109"/>
    <cellStyle name="Обычный 3 54 2 2 2 2" xfId="51110"/>
    <cellStyle name="Обычный 3 54 2 2 2 2 2" xfId="51111"/>
    <cellStyle name="Обычный 3 54 2 2 2 2 2 2" xfId="51112"/>
    <cellStyle name="Обычный 3 54 2 2 2 2 3" xfId="51113"/>
    <cellStyle name="Обычный 3 54 2 2 2 3" xfId="51114"/>
    <cellStyle name="Обычный 3 54 2 2 2 3 2" xfId="51115"/>
    <cellStyle name="Обычный 3 54 2 2 2 4" xfId="51116"/>
    <cellStyle name="Обычный 3 54 2 2 3" xfId="51117"/>
    <cellStyle name="Обычный 3 54 2 2 3 2" xfId="51118"/>
    <cellStyle name="Обычный 3 54 2 2 3 2 2" xfId="51119"/>
    <cellStyle name="Обычный 3 54 2 2 3 3" xfId="51120"/>
    <cellStyle name="Обычный 3 54 2 2 4" xfId="51121"/>
    <cellStyle name="Обычный 3 54 2 2 4 2" xfId="51122"/>
    <cellStyle name="Обычный 3 54 2 2 5" xfId="51123"/>
    <cellStyle name="Обычный 3 54 2 3" xfId="51124"/>
    <cellStyle name="Обычный 3 54 2 3 2" xfId="51125"/>
    <cellStyle name="Обычный 3 54 2 3 2 2" xfId="51126"/>
    <cellStyle name="Обычный 3 54 2 3 2 2 2" xfId="51127"/>
    <cellStyle name="Обычный 3 54 2 3 2 2 2 2" xfId="51128"/>
    <cellStyle name="Обычный 3 54 2 3 2 2 3" xfId="51129"/>
    <cellStyle name="Обычный 3 54 2 3 2 3" xfId="51130"/>
    <cellStyle name="Обычный 3 54 2 3 2 3 2" xfId="51131"/>
    <cellStyle name="Обычный 3 54 2 3 2 4" xfId="51132"/>
    <cellStyle name="Обычный 3 54 2 3 3" xfId="51133"/>
    <cellStyle name="Обычный 3 54 2 3 3 2" xfId="51134"/>
    <cellStyle name="Обычный 3 54 2 3 3 2 2" xfId="51135"/>
    <cellStyle name="Обычный 3 54 2 3 3 3" xfId="51136"/>
    <cellStyle name="Обычный 3 54 2 3 4" xfId="51137"/>
    <cellStyle name="Обычный 3 54 2 3 4 2" xfId="51138"/>
    <cellStyle name="Обычный 3 54 2 3 5" xfId="51139"/>
    <cellStyle name="Обычный 3 54 2 4" xfId="51140"/>
    <cellStyle name="Обычный 3 54 2 4 2" xfId="51141"/>
    <cellStyle name="Обычный 3 54 2 4 2 2" xfId="51142"/>
    <cellStyle name="Обычный 3 54 2 4 2 2 2" xfId="51143"/>
    <cellStyle name="Обычный 3 54 2 4 2 3" xfId="51144"/>
    <cellStyle name="Обычный 3 54 2 4 3" xfId="51145"/>
    <cellStyle name="Обычный 3 54 2 4 3 2" xfId="51146"/>
    <cellStyle name="Обычный 3 54 2 4 4" xfId="51147"/>
    <cellStyle name="Обычный 3 54 2 5" xfId="51148"/>
    <cellStyle name="Обычный 3 54 2 5 2" xfId="51149"/>
    <cellStyle name="Обычный 3 54 2 5 2 2" xfId="51150"/>
    <cellStyle name="Обычный 3 54 2 5 3" xfId="51151"/>
    <cellStyle name="Обычный 3 54 2 6" xfId="51152"/>
    <cellStyle name="Обычный 3 54 2 6 2" xfId="51153"/>
    <cellStyle name="Обычный 3 54 2 7" xfId="51154"/>
    <cellStyle name="Обычный 3 54 3" xfId="51155"/>
    <cellStyle name="Обычный 3 54 3 2" xfId="51156"/>
    <cellStyle name="Обычный 3 54 3 2 2" xfId="51157"/>
    <cellStyle name="Обычный 3 54 3 2 2 2" xfId="51158"/>
    <cellStyle name="Обычный 3 54 3 2 2 2 2" xfId="51159"/>
    <cellStyle name="Обычный 3 54 3 2 2 3" xfId="51160"/>
    <cellStyle name="Обычный 3 54 3 2 3" xfId="51161"/>
    <cellStyle name="Обычный 3 54 3 2 3 2" xfId="51162"/>
    <cellStyle name="Обычный 3 54 3 2 4" xfId="51163"/>
    <cellStyle name="Обычный 3 54 3 3" xfId="51164"/>
    <cellStyle name="Обычный 3 54 3 3 2" xfId="51165"/>
    <cellStyle name="Обычный 3 54 3 3 2 2" xfId="51166"/>
    <cellStyle name="Обычный 3 54 3 3 3" xfId="51167"/>
    <cellStyle name="Обычный 3 54 3 4" xfId="51168"/>
    <cellStyle name="Обычный 3 54 3 4 2" xfId="51169"/>
    <cellStyle name="Обычный 3 54 3 5" xfId="51170"/>
    <cellStyle name="Обычный 3 54 4" xfId="51171"/>
    <cellStyle name="Обычный 3 54 4 2" xfId="51172"/>
    <cellStyle name="Обычный 3 54 4 2 2" xfId="51173"/>
    <cellStyle name="Обычный 3 54 4 2 2 2" xfId="51174"/>
    <cellStyle name="Обычный 3 54 4 2 2 2 2" xfId="51175"/>
    <cellStyle name="Обычный 3 54 4 2 2 3" xfId="51176"/>
    <cellStyle name="Обычный 3 54 4 2 3" xfId="51177"/>
    <cellStyle name="Обычный 3 54 4 2 3 2" xfId="51178"/>
    <cellStyle name="Обычный 3 54 4 2 4" xfId="51179"/>
    <cellStyle name="Обычный 3 54 4 3" xfId="51180"/>
    <cellStyle name="Обычный 3 54 4 3 2" xfId="51181"/>
    <cellStyle name="Обычный 3 54 4 3 2 2" xfId="51182"/>
    <cellStyle name="Обычный 3 54 4 3 3" xfId="51183"/>
    <cellStyle name="Обычный 3 54 4 4" xfId="51184"/>
    <cellStyle name="Обычный 3 54 4 4 2" xfId="51185"/>
    <cellStyle name="Обычный 3 54 4 5" xfId="51186"/>
    <cellStyle name="Обычный 3 54 5" xfId="51187"/>
    <cellStyle name="Обычный 3 54 5 2" xfId="51188"/>
    <cellStyle name="Обычный 3 54 5 2 2" xfId="51189"/>
    <cellStyle name="Обычный 3 54 5 2 2 2" xfId="51190"/>
    <cellStyle name="Обычный 3 54 5 2 3" xfId="51191"/>
    <cellStyle name="Обычный 3 54 5 3" xfId="51192"/>
    <cellStyle name="Обычный 3 54 5 3 2" xfId="51193"/>
    <cellStyle name="Обычный 3 54 5 4" xfId="51194"/>
    <cellStyle name="Обычный 3 54 6" xfId="51195"/>
    <cellStyle name="Обычный 3 54 6 2" xfId="51196"/>
    <cellStyle name="Обычный 3 54 6 2 2" xfId="51197"/>
    <cellStyle name="Обычный 3 54 6 3" xfId="51198"/>
    <cellStyle name="Обычный 3 54 7" xfId="51199"/>
    <cellStyle name="Обычный 3 54 7 2" xfId="51200"/>
    <cellStyle name="Обычный 3 54 8" xfId="51201"/>
    <cellStyle name="Обычный 3 55" xfId="51202"/>
    <cellStyle name="Обычный 3 55 2" xfId="51203"/>
    <cellStyle name="Обычный 3 55 2 2" xfId="51204"/>
    <cellStyle name="Обычный 3 55 2 2 2" xfId="51205"/>
    <cellStyle name="Обычный 3 55 2 2 2 2" xfId="51206"/>
    <cellStyle name="Обычный 3 55 2 2 2 2 2" xfId="51207"/>
    <cellStyle name="Обычный 3 55 2 2 2 2 2 2" xfId="51208"/>
    <cellStyle name="Обычный 3 55 2 2 2 2 3" xfId="51209"/>
    <cellStyle name="Обычный 3 55 2 2 2 3" xfId="51210"/>
    <cellStyle name="Обычный 3 55 2 2 2 3 2" xfId="51211"/>
    <cellStyle name="Обычный 3 55 2 2 2 4" xfId="51212"/>
    <cellStyle name="Обычный 3 55 2 2 3" xfId="51213"/>
    <cellStyle name="Обычный 3 55 2 2 3 2" xfId="51214"/>
    <cellStyle name="Обычный 3 55 2 2 3 2 2" xfId="51215"/>
    <cellStyle name="Обычный 3 55 2 2 3 3" xfId="51216"/>
    <cellStyle name="Обычный 3 55 2 2 4" xfId="51217"/>
    <cellStyle name="Обычный 3 55 2 2 4 2" xfId="51218"/>
    <cellStyle name="Обычный 3 55 2 2 5" xfId="51219"/>
    <cellStyle name="Обычный 3 55 2 3" xfId="51220"/>
    <cellStyle name="Обычный 3 55 2 3 2" xfId="51221"/>
    <cellStyle name="Обычный 3 55 2 3 2 2" xfId="51222"/>
    <cellStyle name="Обычный 3 55 2 3 2 2 2" xfId="51223"/>
    <cellStyle name="Обычный 3 55 2 3 2 2 2 2" xfId="51224"/>
    <cellStyle name="Обычный 3 55 2 3 2 2 3" xfId="51225"/>
    <cellStyle name="Обычный 3 55 2 3 2 3" xfId="51226"/>
    <cellStyle name="Обычный 3 55 2 3 2 3 2" xfId="51227"/>
    <cellStyle name="Обычный 3 55 2 3 2 4" xfId="51228"/>
    <cellStyle name="Обычный 3 55 2 3 3" xfId="51229"/>
    <cellStyle name="Обычный 3 55 2 3 3 2" xfId="51230"/>
    <cellStyle name="Обычный 3 55 2 3 3 2 2" xfId="51231"/>
    <cellStyle name="Обычный 3 55 2 3 3 3" xfId="51232"/>
    <cellStyle name="Обычный 3 55 2 3 4" xfId="51233"/>
    <cellStyle name="Обычный 3 55 2 3 4 2" xfId="51234"/>
    <cellStyle name="Обычный 3 55 2 3 5" xfId="51235"/>
    <cellStyle name="Обычный 3 55 2 4" xfId="51236"/>
    <cellStyle name="Обычный 3 55 2 4 2" xfId="51237"/>
    <cellStyle name="Обычный 3 55 2 4 2 2" xfId="51238"/>
    <cellStyle name="Обычный 3 55 2 4 2 2 2" xfId="51239"/>
    <cellStyle name="Обычный 3 55 2 4 2 3" xfId="51240"/>
    <cellStyle name="Обычный 3 55 2 4 3" xfId="51241"/>
    <cellStyle name="Обычный 3 55 2 4 3 2" xfId="51242"/>
    <cellStyle name="Обычный 3 55 2 4 4" xfId="51243"/>
    <cellStyle name="Обычный 3 55 2 5" xfId="51244"/>
    <cellStyle name="Обычный 3 55 2 5 2" xfId="51245"/>
    <cellStyle name="Обычный 3 55 2 5 2 2" xfId="51246"/>
    <cellStyle name="Обычный 3 55 2 5 3" xfId="51247"/>
    <cellStyle name="Обычный 3 55 2 6" xfId="51248"/>
    <cellStyle name="Обычный 3 55 2 6 2" xfId="51249"/>
    <cellStyle name="Обычный 3 55 2 7" xfId="51250"/>
    <cellStyle name="Обычный 3 55 3" xfId="51251"/>
    <cellStyle name="Обычный 3 55 3 2" xfId="51252"/>
    <cellStyle name="Обычный 3 55 3 2 2" xfId="51253"/>
    <cellStyle name="Обычный 3 55 3 2 2 2" xfId="51254"/>
    <cellStyle name="Обычный 3 55 3 2 2 2 2" xfId="51255"/>
    <cellStyle name="Обычный 3 55 3 2 2 3" xfId="51256"/>
    <cellStyle name="Обычный 3 55 3 2 3" xfId="51257"/>
    <cellStyle name="Обычный 3 55 3 2 3 2" xfId="51258"/>
    <cellStyle name="Обычный 3 55 3 2 4" xfId="51259"/>
    <cellStyle name="Обычный 3 55 3 3" xfId="51260"/>
    <cellStyle name="Обычный 3 55 3 3 2" xfId="51261"/>
    <cellStyle name="Обычный 3 55 3 3 2 2" xfId="51262"/>
    <cellStyle name="Обычный 3 55 3 3 3" xfId="51263"/>
    <cellStyle name="Обычный 3 55 3 4" xfId="51264"/>
    <cellStyle name="Обычный 3 55 3 4 2" xfId="51265"/>
    <cellStyle name="Обычный 3 55 3 5" xfId="51266"/>
    <cellStyle name="Обычный 3 55 4" xfId="51267"/>
    <cellStyle name="Обычный 3 55 4 2" xfId="51268"/>
    <cellStyle name="Обычный 3 55 4 2 2" xfId="51269"/>
    <cellStyle name="Обычный 3 55 4 2 2 2" xfId="51270"/>
    <cellStyle name="Обычный 3 55 4 2 2 2 2" xfId="51271"/>
    <cellStyle name="Обычный 3 55 4 2 2 3" xfId="51272"/>
    <cellStyle name="Обычный 3 55 4 2 3" xfId="51273"/>
    <cellStyle name="Обычный 3 55 4 2 3 2" xfId="51274"/>
    <cellStyle name="Обычный 3 55 4 2 4" xfId="51275"/>
    <cellStyle name="Обычный 3 55 4 3" xfId="51276"/>
    <cellStyle name="Обычный 3 55 4 3 2" xfId="51277"/>
    <cellStyle name="Обычный 3 55 4 3 2 2" xfId="51278"/>
    <cellStyle name="Обычный 3 55 4 3 3" xfId="51279"/>
    <cellStyle name="Обычный 3 55 4 4" xfId="51280"/>
    <cellStyle name="Обычный 3 55 4 4 2" xfId="51281"/>
    <cellStyle name="Обычный 3 55 4 5" xfId="51282"/>
    <cellStyle name="Обычный 3 55 5" xfId="51283"/>
    <cellStyle name="Обычный 3 55 5 2" xfId="51284"/>
    <cellStyle name="Обычный 3 55 5 2 2" xfId="51285"/>
    <cellStyle name="Обычный 3 55 5 2 2 2" xfId="51286"/>
    <cellStyle name="Обычный 3 55 5 2 3" xfId="51287"/>
    <cellStyle name="Обычный 3 55 5 3" xfId="51288"/>
    <cellStyle name="Обычный 3 55 5 3 2" xfId="51289"/>
    <cellStyle name="Обычный 3 55 5 4" xfId="51290"/>
    <cellStyle name="Обычный 3 55 6" xfId="51291"/>
    <cellStyle name="Обычный 3 55 6 2" xfId="51292"/>
    <cellStyle name="Обычный 3 55 6 2 2" xfId="51293"/>
    <cellStyle name="Обычный 3 55 6 3" xfId="51294"/>
    <cellStyle name="Обычный 3 55 7" xfId="51295"/>
    <cellStyle name="Обычный 3 55 7 2" xfId="51296"/>
    <cellStyle name="Обычный 3 55 8" xfId="51297"/>
    <cellStyle name="Обычный 3 56" xfId="51298"/>
    <cellStyle name="Обычный 3 56 2" xfId="51299"/>
    <cellStyle name="Обычный 3 56 2 2" xfId="51300"/>
    <cellStyle name="Обычный 3 56 2 2 2" xfId="51301"/>
    <cellStyle name="Обычный 3 56 2 2 2 2" xfId="51302"/>
    <cellStyle name="Обычный 3 56 2 2 2 2 2" xfId="51303"/>
    <cellStyle name="Обычный 3 56 2 2 2 2 2 2" xfId="51304"/>
    <cellStyle name="Обычный 3 56 2 2 2 2 3" xfId="51305"/>
    <cellStyle name="Обычный 3 56 2 2 2 3" xfId="51306"/>
    <cellStyle name="Обычный 3 56 2 2 2 3 2" xfId="51307"/>
    <cellStyle name="Обычный 3 56 2 2 2 4" xfId="51308"/>
    <cellStyle name="Обычный 3 56 2 2 3" xfId="51309"/>
    <cellStyle name="Обычный 3 56 2 2 3 2" xfId="51310"/>
    <cellStyle name="Обычный 3 56 2 2 3 2 2" xfId="51311"/>
    <cellStyle name="Обычный 3 56 2 2 3 3" xfId="51312"/>
    <cellStyle name="Обычный 3 56 2 2 4" xfId="51313"/>
    <cellStyle name="Обычный 3 56 2 2 4 2" xfId="51314"/>
    <cellStyle name="Обычный 3 56 2 2 5" xfId="51315"/>
    <cellStyle name="Обычный 3 56 2 3" xfId="51316"/>
    <cellStyle name="Обычный 3 56 2 3 2" xfId="51317"/>
    <cellStyle name="Обычный 3 56 2 3 2 2" xfId="51318"/>
    <cellStyle name="Обычный 3 56 2 3 2 2 2" xfId="51319"/>
    <cellStyle name="Обычный 3 56 2 3 2 2 2 2" xfId="51320"/>
    <cellStyle name="Обычный 3 56 2 3 2 2 3" xfId="51321"/>
    <cellStyle name="Обычный 3 56 2 3 2 3" xfId="51322"/>
    <cellStyle name="Обычный 3 56 2 3 2 3 2" xfId="51323"/>
    <cellStyle name="Обычный 3 56 2 3 2 4" xfId="51324"/>
    <cellStyle name="Обычный 3 56 2 3 3" xfId="51325"/>
    <cellStyle name="Обычный 3 56 2 3 3 2" xfId="51326"/>
    <cellStyle name="Обычный 3 56 2 3 3 2 2" xfId="51327"/>
    <cellStyle name="Обычный 3 56 2 3 3 3" xfId="51328"/>
    <cellStyle name="Обычный 3 56 2 3 4" xfId="51329"/>
    <cellStyle name="Обычный 3 56 2 3 4 2" xfId="51330"/>
    <cellStyle name="Обычный 3 56 2 3 5" xfId="51331"/>
    <cellStyle name="Обычный 3 56 2 4" xfId="51332"/>
    <cellStyle name="Обычный 3 56 2 4 2" xfId="51333"/>
    <cellStyle name="Обычный 3 56 2 4 2 2" xfId="51334"/>
    <cellStyle name="Обычный 3 56 2 4 2 2 2" xfId="51335"/>
    <cellStyle name="Обычный 3 56 2 4 2 3" xfId="51336"/>
    <cellStyle name="Обычный 3 56 2 4 3" xfId="51337"/>
    <cellStyle name="Обычный 3 56 2 4 3 2" xfId="51338"/>
    <cellStyle name="Обычный 3 56 2 4 4" xfId="51339"/>
    <cellStyle name="Обычный 3 56 2 5" xfId="51340"/>
    <cellStyle name="Обычный 3 56 2 5 2" xfId="51341"/>
    <cellStyle name="Обычный 3 56 2 5 2 2" xfId="51342"/>
    <cellStyle name="Обычный 3 56 2 5 3" xfId="51343"/>
    <cellStyle name="Обычный 3 56 2 6" xfId="51344"/>
    <cellStyle name="Обычный 3 56 2 6 2" xfId="51345"/>
    <cellStyle name="Обычный 3 56 2 7" xfId="51346"/>
    <cellStyle name="Обычный 3 56 3" xfId="51347"/>
    <cellStyle name="Обычный 3 56 3 2" xfId="51348"/>
    <cellStyle name="Обычный 3 56 3 2 2" xfId="51349"/>
    <cellStyle name="Обычный 3 56 3 2 2 2" xfId="51350"/>
    <cellStyle name="Обычный 3 56 3 2 2 2 2" xfId="51351"/>
    <cellStyle name="Обычный 3 56 3 2 2 3" xfId="51352"/>
    <cellStyle name="Обычный 3 56 3 2 3" xfId="51353"/>
    <cellStyle name="Обычный 3 56 3 2 3 2" xfId="51354"/>
    <cellStyle name="Обычный 3 56 3 2 4" xfId="51355"/>
    <cellStyle name="Обычный 3 56 3 3" xfId="51356"/>
    <cellStyle name="Обычный 3 56 3 3 2" xfId="51357"/>
    <cellStyle name="Обычный 3 56 3 3 2 2" xfId="51358"/>
    <cellStyle name="Обычный 3 56 3 3 3" xfId="51359"/>
    <cellStyle name="Обычный 3 56 3 4" xfId="51360"/>
    <cellStyle name="Обычный 3 56 3 4 2" xfId="51361"/>
    <cellStyle name="Обычный 3 56 3 5" xfId="51362"/>
    <cellStyle name="Обычный 3 56 4" xfId="51363"/>
    <cellStyle name="Обычный 3 56 4 2" xfId="51364"/>
    <cellStyle name="Обычный 3 56 4 2 2" xfId="51365"/>
    <cellStyle name="Обычный 3 56 4 2 2 2" xfId="51366"/>
    <cellStyle name="Обычный 3 56 4 2 2 2 2" xfId="51367"/>
    <cellStyle name="Обычный 3 56 4 2 2 3" xfId="51368"/>
    <cellStyle name="Обычный 3 56 4 2 3" xfId="51369"/>
    <cellStyle name="Обычный 3 56 4 2 3 2" xfId="51370"/>
    <cellStyle name="Обычный 3 56 4 2 4" xfId="51371"/>
    <cellStyle name="Обычный 3 56 4 3" xfId="51372"/>
    <cellStyle name="Обычный 3 56 4 3 2" xfId="51373"/>
    <cellStyle name="Обычный 3 56 4 3 2 2" xfId="51374"/>
    <cellStyle name="Обычный 3 56 4 3 3" xfId="51375"/>
    <cellStyle name="Обычный 3 56 4 4" xfId="51376"/>
    <cellStyle name="Обычный 3 56 4 4 2" xfId="51377"/>
    <cellStyle name="Обычный 3 56 4 5" xfId="51378"/>
    <cellStyle name="Обычный 3 56 5" xfId="51379"/>
    <cellStyle name="Обычный 3 56 5 2" xfId="51380"/>
    <cellStyle name="Обычный 3 56 5 2 2" xfId="51381"/>
    <cellStyle name="Обычный 3 56 5 2 2 2" xfId="51382"/>
    <cellStyle name="Обычный 3 56 5 2 3" xfId="51383"/>
    <cellStyle name="Обычный 3 56 5 3" xfId="51384"/>
    <cellStyle name="Обычный 3 56 5 3 2" xfId="51385"/>
    <cellStyle name="Обычный 3 56 5 4" xfId="51386"/>
    <cellStyle name="Обычный 3 56 6" xfId="51387"/>
    <cellStyle name="Обычный 3 56 6 2" xfId="51388"/>
    <cellStyle name="Обычный 3 56 6 2 2" xfId="51389"/>
    <cellStyle name="Обычный 3 56 6 3" xfId="51390"/>
    <cellStyle name="Обычный 3 56 7" xfId="51391"/>
    <cellStyle name="Обычный 3 56 7 2" xfId="51392"/>
    <cellStyle name="Обычный 3 56 8" xfId="51393"/>
    <cellStyle name="Обычный 3 57" xfId="51394"/>
    <cellStyle name="Обычный 3 57 2" xfId="51395"/>
    <cellStyle name="Обычный 3 57 2 2" xfId="51396"/>
    <cellStyle name="Обычный 3 57 2 2 2" xfId="51397"/>
    <cellStyle name="Обычный 3 57 2 2 2 2" xfId="51398"/>
    <cellStyle name="Обычный 3 57 2 2 2 2 2" xfId="51399"/>
    <cellStyle name="Обычный 3 57 2 2 2 2 2 2" xfId="51400"/>
    <cellStyle name="Обычный 3 57 2 2 2 2 3" xfId="51401"/>
    <cellStyle name="Обычный 3 57 2 2 2 3" xfId="51402"/>
    <cellStyle name="Обычный 3 57 2 2 2 3 2" xfId="51403"/>
    <cellStyle name="Обычный 3 57 2 2 2 4" xfId="51404"/>
    <cellStyle name="Обычный 3 57 2 2 3" xfId="51405"/>
    <cellStyle name="Обычный 3 57 2 2 3 2" xfId="51406"/>
    <cellStyle name="Обычный 3 57 2 2 3 2 2" xfId="51407"/>
    <cellStyle name="Обычный 3 57 2 2 3 3" xfId="51408"/>
    <cellStyle name="Обычный 3 57 2 2 4" xfId="51409"/>
    <cellStyle name="Обычный 3 57 2 2 4 2" xfId="51410"/>
    <cellStyle name="Обычный 3 57 2 2 5" xfId="51411"/>
    <cellStyle name="Обычный 3 57 2 3" xfId="51412"/>
    <cellStyle name="Обычный 3 57 2 3 2" xfId="51413"/>
    <cellStyle name="Обычный 3 57 2 3 2 2" xfId="51414"/>
    <cellStyle name="Обычный 3 57 2 3 2 2 2" xfId="51415"/>
    <cellStyle name="Обычный 3 57 2 3 2 2 2 2" xfId="51416"/>
    <cellStyle name="Обычный 3 57 2 3 2 2 3" xfId="51417"/>
    <cellStyle name="Обычный 3 57 2 3 2 3" xfId="51418"/>
    <cellStyle name="Обычный 3 57 2 3 2 3 2" xfId="51419"/>
    <cellStyle name="Обычный 3 57 2 3 2 4" xfId="51420"/>
    <cellStyle name="Обычный 3 57 2 3 3" xfId="51421"/>
    <cellStyle name="Обычный 3 57 2 3 3 2" xfId="51422"/>
    <cellStyle name="Обычный 3 57 2 3 3 2 2" xfId="51423"/>
    <cellStyle name="Обычный 3 57 2 3 3 3" xfId="51424"/>
    <cellStyle name="Обычный 3 57 2 3 4" xfId="51425"/>
    <cellStyle name="Обычный 3 57 2 3 4 2" xfId="51426"/>
    <cellStyle name="Обычный 3 57 2 3 5" xfId="51427"/>
    <cellStyle name="Обычный 3 57 2 4" xfId="51428"/>
    <cellStyle name="Обычный 3 57 2 4 2" xfId="51429"/>
    <cellStyle name="Обычный 3 57 2 4 2 2" xfId="51430"/>
    <cellStyle name="Обычный 3 57 2 4 2 2 2" xfId="51431"/>
    <cellStyle name="Обычный 3 57 2 4 2 3" xfId="51432"/>
    <cellStyle name="Обычный 3 57 2 4 3" xfId="51433"/>
    <cellStyle name="Обычный 3 57 2 4 3 2" xfId="51434"/>
    <cellStyle name="Обычный 3 57 2 4 4" xfId="51435"/>
    <cellStyle name="Обычный 3 57 2 5" xfId="51436"/>
    <cellStyle name="Обычный 3 57 2 5 2" xfId="51437"/>
    <cellStyle name="Обычный 3 57 2 5 2 2" xfId="51438"/>
    <cellStyle name="Обычный 3 57 2 5 3" xfId="51439"/>
    <cellStyle name="Обычный 3 57 2 6" xfId="51440"/>
    <cellStyle name="Обычный 3 57 2 6 2" xfId="51441"/>
    <cellStyle name="Обычный 3 57 2 7" xfId="51442"/>
    <cellStyle name="Обычный 3 57 3" xfId="51443"/>
    <cellStyle name="Обычный 3 57 3 2" xfId="51444"/>
    <cellStyle name="Обычный 3 57 3 2 2" xfId="51445"/>
    <cellStyle name="Обычный 3 57 3 2 2 2" xfId="51446"/>
    <cellStyle name="Обычный 3 57 3 2 2 2 2" xfId="51447"/>
    <cellStyle name="Обычный 3 57 3 2 2 3" xfId="51448"/>
    <cellStyle name="Обычный 3 57 3 2 3" xfId="51449"/>
    <cellStyle name="Обычный 3 57 3 2 3 2" xfId="51450"/>
    <cellStyle name="Обычный 3 57 3 2 4" xfId="51451"/>
    <cellStyle name="Обычный 3 57 3 3" xfId="51452"/>
    <cellStyle name="Обычный 3 57 3 3 2" xfId="51453"/>
    <cellStyle name="Обычный 3 57 3 3 2 2" xfId="51454"/>
    <cellStyle name="Обычный 3 57 3 3 3" xfId="51455"/>
    <cellStyle name="Обычный 3 57 3 4" xfId="51456"/>
    <cellStyle name="Обычный 3 57 3 4 2" xfId="51457"/>
    <cellStyle name="Обычный 3 57 3 5" xfId="51458"/>
    <cellStyle name="Обычный 3 57 4" xfId="51459"/>
    <cellStyle name="Обычный 3 57 4 2" xfId="51460"/>
    <cellStyle name="Обычный 3 57 4 2 2" xfId="51461"/>
    <cellStyle name="Обычный 3 57 4 2 2 2" xfId="51462"/>
    <cellStyle name="Обычный 3 57 4 2 2 2 2" xfId="51463"/>
    <cellStyle name="Обычный 3 57 4 2 2 3" xfId="51464"/>
    <cellStyle name="Обычный 3 57 4 2 3" xfId="51465"/>
    <cellStyle name="Обычный 3 57 4 2 3 2" xfId="51466"/>
    <cellStyle name="Обычный 3 57 4 2 4" xfId="51467"/>
    <cellStyle name="Обычный 3 57 4 3" xfId="51468"/>
    <cellStyle name="Обычный 3 57 4 3 2" xfId="51469"/>
    <cellStyle name="Обычный 3 57 4 3 2 2" xfId="51470"/>
    <cellStyle name="Обычный 3 57 4 3 3" xfId="51471"/>
    <cellStyle name="Обычный 3 57 4 4" xfId="51472"/>
    <cellStyle name="Обычный 3 57 4 4 2" xfId="51473"/>
    <cellStyle name="Обычный 3 57 4 5" xfId="51474"/>
    <cellStyle name="Обычный 3 57 5" xfId="51475"/>
    <cellStyle name="Обычный 3 57 5 2" xfId="51476"/>
    <cellStyle name="Обычный 3 57 5 2 2" xfId="51477"/>
    <cellStyle name="Обычный 3 57 5 2 2 2" xfId="51478"/>
    <cellStyle name="Обычный 3 57 5 2 3" xfId="51479"/>
    <cellStyle name="Обычный 3 57 5 3" xfId="51480"/>
    <cellStyle name="Обычный 3 57 5 3 2" xfId="51481"/>
    <cellStyle name="Обычный 3 57 5 4" xfId="51482"/>
    <cellStyle name="Обычный 3 57 6" xfId="51483"/>
    <cellStyle name="Обычный 3 57 6 2" xfId="51484"/>
    <cellStyle name="Обычный 3 57 6 2 2" xfId="51485"/>
    <cellStyle name="Обычный 3 57 6 3" xfId="51486"/>
    <cellStyle name="Обычный 3 57 7" xfId="51487"/>
    <cellStyle name="Обычный 3 57 7 2" xfId="51488"/>
    <cellStyle name="Обычный 3 57 8" xfId="51489"/>
    <cellStyle name="Обычный 3 58" xfId="51490"/>
    <cellStyle name="Обычный 3 58 2" xfId="51491"/>
    <cellStyle name="Обычный 3 58 2 2" xfId="51492"/>
    <cellStyle name="Обычный 3 58 2 2 2" xfId="51493"/>
    <cellStyle name="Обычный 3 58 2 2 2 2" xfId="51494"/>
    <cellStyle name="Обычный 3 58 2 2 2 2 2" xfId="51495"/>
    <cellStyle name="Обычный 3 58 2 2 2 2 2 2" xfId="51496"/>
    <cellStyle name="Обычный 3 58 2 2 2 2 3" xfId="51497"/>
    <cellStyle name="Обычный 3 58 2 2 2 3" xfId="51498"/>
    <cellStyle name="Обычный 3 58 2 2 2 3 2" xfId="51499"/>
    <cellStyle name="Обычный 3 58 2 2 2 4" xfId="51500"/>
    <cellStyle name="Обычный 3 58 2 2 3" xfId="51501"/>
    <cellStyle name="Обычный 3 58 2 2 3 2" xfId="51502"/>
    <cellStyle name="Обычный 3 58 2 2 3 2 2" xfId="51503"/>
    <cellStyle name="Обычный 3 58 2 2 3 3" xfId="51504"/>
    <cellStyle name="Обычный 3 58 2 2 4" xfId="51505"/>
    <cellStyle name="Обычный 3 58 2 2 4 2" xfId="51506"/>
    <cellStyle name="Обычный 3 58 2 2 5" xfId="51507"/>
    <cellStyle name="Обычный 3 58 2 3" xfId="51508"/>
    <cellStyle name="Обычный 3 58 2 3 2" xfId="51509"/>
    <cellStyle name="Обычный 3 58 2 3 2 2" xfId="51510"/>
    <cellStyle name="Обычный 3 58 2 3 2 2 2" xfId="51511"/>
    <cellStyle name="Обычный 3 58 2 3 2 2 2 2" xfId="51512"/>
    <cellStyle name="Обычный 3 58 2 3 2 2 3" xfId="51513"/>
    <cellStyle name="Обычный 3 58 2 3 2 3" xfId="51514"/>
    <cellStyle name="Обычный 3 58 2 3 2 3 2" xfId="51515"/>
    <cellStyle name="Обычный 3 58 2 3 2 4" xfId="51516"/>
    <cellStyle name="Обычный 3 58 2 3 3" xfId="51517"/>
    <cellStyle name="Обычный 3 58 2 3 3 2" xfId="51518"/>
    <cellStyle name="Обычный 3 58 2 3 3 2 2" xfId="51519"/>
    <cellStyle name="Обычный 3 58 2 3 3 3" xfId="51520"/>
    <cellStyle name="Обычный 3 58 2 3 4" xfId="51521"/>
    <cellStyle name="Обычный 3 58 2 3 4 2" xfId="51522"/>
    <cellStyle name="Обычный 3 58 2 3 5" xfId="51523"/>
    <cellStyle name="Обычный 3 58 2 4" xfId="51524"/>
    <cellStyle name="Обычный 3 58 2 4 2" xfId="51525"/>
    <cellStyle name="Обычный 3 58 2 4 2 2" xfId="51526"/>
    <cellStyle name="Обычный 3 58 2 4 2 2 2" xfId="51527"/>
    <cellStyle name="Обычный 3 58 2 4 2 3" xfId="51528"/>
    <cellStyle name="Обычный 3 58 2 4 3" xfId="51529"/>
    <cellStyle name="Обычный 3 58 2 4 3 2" xfId="51530"/>
    <cellStyle name="Обычный 3 58 2 4 4" xfId="51531"/>
    <cellStyle name="Обычный 3 58 2 5" xfId="51532"/>
    <cellStyle name="Обычный 3 58 2 5 2" xfId="51533"/>
    <cellStyle name="Обычный 3 58 2 5 2 2" xfId="51534"/>
    <cellStyle name="Обычный 3 58 2 5 3" xfId="51535"/>
    <cellStyle name="Обычный 3 58 2 6" xfId="51536"/>
    <cellStyle name="Обычный 3 58 2 6 2" xfId="51537"/>
    <cellStyle name="Обычный 3 58 2 7" xfId="51538"/>
    <cellStyle name="Обычный 3 58 3" xfId="51539"/>
    <cellStyle name="Обычный 3 58 3 2" xfId="51540"/>
    <cellStyle name="Обычный 3 58 3 2 2" xfId="51541"/>
    <cellStyle name="Обычный 3 58 3 2 2 2" xfId="51542"/>
    <cellStyle name="Обычный 3 58 3 2 2 2 2" xfId="51543"/>
    <cellStyle name="Обычный 3 58 3 2 2 3" xfId="51544"/>
    <cellStyle name="Обычный 3 58 3 2 3" xfId="51545"/>
    <cellStyle name="Обычный 3 58 3 2 3 2" xfId="51546"/>
    <cellStyle name="Обычный 3 58 3 2 4" xfId="51547"/>
    <cellStyle name="Обычный 3 58 3 3" xfId="51548"/>
    <cellStyle name="Обычный 3 58 3 3 2" xfId="51549"/>
    <cellStyle name="Обычный 3 58 3 3 2 2" xfId="51550"/>
    <cellStyle name="Обычный 3 58 3 3 3" xfId="51551"/>
    <cellStyle name="Обычный 3 58 3 4" xfId="51552"/>
    <cellStyle name="Обычный 3 58 3 4 2" xfId="51553"/>
    <cellStyle name="Обычный 3 58 3 5" xfId="51554"/>
    <cellStyle name="Обычный 3 58 4" xfId="51555"/>
    <cellStyle name="Обычный 3 58 4 2" xfId="51556"/>
    <cellStyle name="Обычный 3 58 4 2 2" xfId="51557"/>
    <cellStyle name="Обычный 3 58 4 2 2 2" xfId="51558"/>
    <cellStyle name="Обычный 3 58 4 2 2 2 2" xfId="51559"/>
    <cellStyle name="Обычный 3 58 4 2 2 3" xfId="51560"/>
    <cellStyle name="Обычный 3 58 4 2 3" xfId="51561"/>
    <cellStyle name="Обычный 3 58 4 2 3 2" xfId="51562"/>
    <cellStyle name="Обычный 3 58 4 2 4" xfId="51563"/>
    <cellStyle name="Обычный 3 58 4 3" xfId="51564"/>
    <cellStyle name="Обычный 3 58 4 3 2" xfId="51565"/>
    <cellStyle name="Обычный 3 58 4 3 2 2" xfId="51566"/>
    <cellStyle name="Обычный 3 58 4 3 3" xfId="51567"/>
    <cellStyle name="Обычный 3 58 4 4" xfId="51568"/>
    <cellStyle name="Обычный 3 58 4 4 2" xfId="51569"/>
    <cellStyle name="Обычный 3 58 4 5" xfId="51570"/>
    <cellStyle name="Обычный 3 58 5" xfId="51571"/>
    <cellStyle name="Обычный 3 58 5 2" xfId="51572"/>
    <cellStyle name="Обычный 3 58 5 2 2" xfId="51573"/>
    <cellStyle name="Обычный 3 58 5 2 2 2" xfId="51574"/>
    <cellStyle name="Обычный 3 58 5 2 3" xfId="51575"/>
    <cellStyle name="Обычный 3 58 5 3" xfId="51576"/>
    <cellStyle name="Обычный 3 58 5 3 2" xfId="51577"/>
    <cellStyle name="Обычный 3 58 5 4" xfId="51578"/>
    <cellStyle name="Обычный 3 58 6" xfId="51579"/>
    <cellStyle name="Обычный 3 58 6 2" xfId="51580"/>
    <cellStyle name="Обычный 3 58 6 2 2" xfId="51581"/>
    <cellStyle name="Обычный 3 58 6 3" xfId="51582"/>
    <cellStyle name="Обычный 3 58 7" xfId="51583"/>
    <cellStyle name="Обычный 3 58 7 2" xfId="51584"/>
    <cellStyle name="Обычный 3 58 8" xfId="51585"/>
    <cellStyle name="Обычный 3 59" xfId="51586"/>
    <cellStyle name="Обычный 3 59 2" xfId="51587"/>
    <cellStyle name="Обычный 3 59 2 2" xfId="51588"/>
    <cellStyle name="Обычный 3 59 2 2 2" xfId="51589"/>
    <cellStyle name="Обычный 3 59 2 2 2 2" xfId="51590"/>
    <cellStyle name="Обычный 3 59 2 2 2 2 2" xfId="51591"/>
    <cellStyle name="Обычный 3 59 2 2 2 2 2 2" xfId="51592"/>
    <cellStyle name="Обычный 3 59 2 2 2 2 3" xfId="51593"/>
    <cellStyle name="Обычный 3 59 2 2 2 3" xfId="51594"/>
    <cellStyle name="Обычный 3 59 2 2 2 3 2" xfId="51595"/>
    <cellStyle name="Обычный 3 59 2 2 2 4" xfId="51596"/>
    <cellStyle name="Обычный 3 59 2 2 3" xfId="51597"/>
    <cellStyle name="Обычный 3 59 2 2 3 2" xfId="51598"/>
    <cellStyle name="Обычный 3 59 2 2 3 2 2" xfId="51599"/>
    <cellStyle name="Обычный 3 59 2 2 3 3" xfId="51600"/>
    <cellStyle name="Обычный 3 59 2 2 4" xfId="51601"/>
    <cellStyle name="Обычный 3 59 2 2 4 2" xfId="51602"/>
    <cellStyle name="Обычный 3 59 2 2 5" xfId="51603"/>
    <cellStyle name="Обычный 3 59 2 3" xfId="51604"/>
    <cellStyle name="Обычный 3 59 2 3 2" xfId="51605"/>
    <cellStyle name="Обычный 3 59 2 3 2 2" xfId="51606"/>
    <cellStyle name="Обычный 3 59 2 3 2 2 2" xfId="51607"/>
    <cellStyle name="Обычный 3 59 2 3 2 2 2 2" xfId="51608"/>
    <cellStyle name="Обычный 3 59 2 3 2 2 3" xfId="51609"/>
    <cellStyle name="Обычный 3 59 2 3 2 3" xfId="51610"/>
    <cellStyle name="Обычный 3 59 2 3 2 3 2" xfId="51611"/>
    <cellStyle name="Обычный 3 59 2 3 2 4" xfId="51612"/>
    <cellStyle name="Обычный 3 59 2 3 3" xfId="51613"/>
    <cellStyle name="Обычный 3 59 2 3 3 2" xfId="51614"/>
    <cellStyle name="Обычный 3 59 2 3 3 2 2" xfId="51615"/>
    <cellStyle name="Обычный 3 59 2 3 3 3" xfId="51616"/>
    <cellStyle name="Обычный 3 59 2 3 4" xfId="51617"/>
    <cellStyle name="Обычный 3 59 2 3 4 2" xfId="51618"/>
    <cellStyle name="Обычный 3 59 2 3 5" xfId="51619"/>
    <cellStyle name="Обычный 3 59 2 4" xfId="51620"/>
    <cellStyle name="Обычный 3 59 2 4 2" xfId="51621"/>
    <cellStyle name="Обычный 3 59 2 4 2 2" xfId="51622"/>
    <cellStyle name="Обычный 3 59 2 4 2 2 2" xfId="51623"/>
    <cellStyle name="Обычный 3 59 2 4 2 3" xfId="51624"/>
    <cellStyle name="Обычный 3 59 2 4 3" xfId="51625"/>
    <cellStyle name="Обычный 3 59 2 4 3 2" xfId="51626"/>
    <cellStyle name="Обычный 3 59 2 4 4" xfId="51627"/>
    <cellStyle name="Обычный 3 59 2 5" xfId="51628"/>
    <cellStyle name="Обычный 3 59 2 5 2" xfId="51629"/>
    <cellStyle name="Обычный 3 59 2 5 2 2" xfId="51630"/>
    <cellStyle name="Обычный 3 59 2 5 3" xfId="51631"/>
    <cellStyle name="Обычный 3 59 2 6" xfId="51632"/>
    <cellStyle name="Обычный 3 59 2 6 2" xfId="51633"/>
    <cellStyle name="Обычный 3 59 2 7" xfId="51634"/>
    <cellStyle name="Обычный 3 59 3" xfId="51635"/>
    <cellStyle name="Обычный 3 59 3 2" xfId="51636"/>
    <cellStyle name="Обычный 3 59 3 2 2" xfId="51637"/>
    <cellStyle name="Обычный 3 59 3 2 2 2" xfId="51638"/>
    <cellStyle name="Обычный 3 59 3 2 2 2 2" xfId="51639"/>
    <cellStyle name="Обычный 3 59 3 2 2 3" xfId="51640"/>
    <cellStyle name="Обычный 3 59 3 2 3" xfId="51641"/>
    <cellStyle name="Обычный 3 59 3 2 3 2" xfId="51642"/>
    <cellStyle name="Обычный 3 59 3 2 4" xfId="51643"/>
    <cellStyle name="Обычный 3 59 3 3" xfId="51644"/>
    <cellStyle name="Обычный 3 59 3 3 2" xfId="51645"/>
    <cellStyle name="Обычный 3 59 3 3 2 2" xfId="51646"/>
    <cellStyle name="Обычный 3 59 3 3 3" xfId="51647"/>
    <cellStyle name="Обычный 3 59 3 4" xfId="51648"/>
    <cellStyle name="Обычный 3 59 3 4 2" xfId="51649"/>
    <cellStyle name="Обычный 3 59 3 5" xfId="51650"/>
    <cellStyle name="Обычный 3 59 4" xfId="51651"/>
    <cellStyle name="Обычный 3 59 4 2" xfId="51652"/>
    <cellStyle name="Обычный 3 59 4 2 2" xfId="51653"/>
    <cellStyle name="Обычный 3 59 4 2 2 2" xfId="51654"/>
    <cellStyle name="Обычный 3 59 4 2 2 2 2" xfId="51655"/>
    <cellStyle name="Обычный 3 59 4 2 2 3" xfId="51656"/>
    <cellStyle name="Обычный 3 59 4 2 3" xfId="51657"/>
    <cellStyle name="Обычный 3 59 4 2 3 2" xfId="51658"/>
    <cellStyle name="Обычный 3 59 4 2 4" xfId="51659"/>
    <cellStyle name="Обычный 3 59 4 3" xfId="51660"/>
    <cellStyle name="Обычный 3 59 4 3 2" xfId="51661"/>
    <cellStyle name="Обычный 3 59 4 3 2 2" xfId="51662"/>
    <cellStyle name="Обычный 3 59 4 3 3" xfId="51663"/>
    <cellStyle name="Обычный 3 59 4 4" xfId="51664"/>
    <cellStyle name="Обычный 3 59 4 4 2" xfId="51665"/>
    <cellStyle name="Обычный 3 59 4 5" xfId="51666"/>
    <cellStyle name="Обычный 3 59 5" xfId="51667"/>
    <cellStyle name="Обычный 3 59 5 2" xfId="51668"/>
    <cellStyle name="Обычный 3 59 5 2 2" xfId="51669"/>
    <cellStyle name="Обычный 3 59 5 2 2 2" xfId="51670"/>
    <cellStyle name="Обычный 3 59 5 2 3" xfId="51671"/>
    <cellStyle name="Обычный 3 59 5 3" xfId="51672"/>
    <cellStyle name="Обычный 3 59 5 3 2" xfId="51673"/>
    <cellStyle name="Обычный 3 59 5 4" xfId="51674"/>
    <cellStyle name="Обычный 3 59 6" xfId="51675"/>
    <cellStyle name="Обычный 3 59 6 2" xfId="51676"/>
    <cellStyle name="Обычный 3 59 6 2 2" xfId="51677"/>
    <cellStyle name="Обычный 3 59 6 3" xfId="51678"/>
    <cellStyle name="Обычный 3 59 7" xfId="51679"/>
    <cellStyle name="Обычный 3 59 7 2" xfId="51680"/>
    <cellStyle name="Обычный 3 59 8" xfId="51681"/>
    <cellStyle name="Обычный 3 6" xfId="51682"/>
    <cellStyle name="Обычный 3 60" xfId="51683"/>
    <cellStyle name="Обычный 3 60 2" xfId="51684"/>
    <cellStyle name="Обычный 3 60 2 2" xfId="51685"/>
    <cellStyle name="Обычный 3 60 2 2 2" xfId="51686"/>
    <cellStyle name="Обычный 3 60 2 2 2 2" xfId="51687"/>
    <cellStyle name="Обычный 3 60 2 2 2 2 2" xfId="51688"/>
    <cellStyle name="Обычный 3 60 2 2 2 2 2 2" xfId="51689"/>
    <cellStyle name="Обычный 3 60 2 2 2 2 3" xfId="51690"/>
    <cellStyle name="Обычный 3 60 2 2 2 3" xfId="51691"/>
    <cellStyle name="Обычный 3 60 2 2 2 3 2" xfId="51692"/>
    <cellStyle name="Обычный 3 60 2 2 2 4" xfId="51693"/>
    <cellStyle name="Обычный 3 60 2 2 3" xfId="51694"/>
    <cellStyle name="Обычный 3 60 2 2 3 2" xfId="51695"/>
    <cellStyle name="Обычный 3 60 2 2 3 2 2" xfId="51696"/>
    <cellStyle name="Обычный 3 60 2 2 3 3" xfId="51697"/>
    <cellStyle name="Обычный 3 60 2 2 4" xfId="51698"/>
    <cellStyle name="Обычный 3 60 2 2 4 2" xfId="51699"/>
    <cellStyle name="Обычный 3 60 2 2 5" xfId="51700"/>
    <cellStyle name="Обычный 3 60 2 3" xfId="51701"/>
    <cellStyle name="Обычный 3 60 2 3 2" xfId="51702"/>
    <cellStyle name="Обычный 3 60 2 3 2 2" xfId="51703"/>
    <cellStyle name="Обычный 3 60 2 3 2 2 2" xfId="51704"/>
    <cellStyle name="Обычный 3 60 2 3 2 2 2 2" xfId="51705"/>
    <cellStyle name="Обычный 3 60 2 3 2 2 3" xfId="51706"/>
    <cellStyle name="Обычный 3 60 2 3 2 3" xfId="51707"/>
    <cellStyle name="Обычный 3 60 2 3 2 3 2" xfId="51708"/>
    <cellStyle name="Обычный 3 60 2 3 2 4" xfId="51709"/>
    <cellStyle name="Обычный 3 60 2 3 3" xfId="51710"/>
    <cellStyle name="Обычный 3 60 2 3 3 2" xfId="51711"/>
    <cellStyle name="Обычный 3 60 2 3 3 2 2" xfId="51712"/>
    <cellStyle name="Обычный 3 60 2 3 3 3" xfId="51713"/>
    <cellStyle name="Обычный 3 60 2 3 4" xfId="51714"/>
    <cellStyle name="Обычный 3 60 2 3 4 2" xfId="51715"/>
    <cellStyle name="Обычный 3 60 2 3 5" xfId="51716"/>
    <cellStyle name="Обычный 3 60 2 4" xfId="51717"/>
    <cellStyle name="Обычный 3 60 2 4 2" xfId="51718"/>
    <cellStyle name="Обычный 3 60 2 4 2 2" xfId="51719"/>
    <cellStyle name="Обычный 3 60 2 4 2 2 2" xfId="51720"/>
    <cellStyle name="Обычный 3 60 2 4 2 3" xfId="51721"/>
    <cellStyle name="Обычный 3 60 2 4 3" xfId="51722"/>
    <cellStyle name="Обычный 3 60 2 4 3 2" xfId="51723"/>
    <cellStyle name="Обычный 3 60 2 4 4" xfId="51724"/>
    <cellStyle name="Обычный 3 60 2 5" xfId="51725"/>
    <cellStyle name="Обычный 3 60 2 5 2" xfId="51726"/>
    <cellStyle name="Обычный 3 60 2 5 2 2" xfId="51727"/>
    <cellStyle name="Обычный 3 60 2 5 3" xfId="51728"/>
    <cellStyle name="Обычный 3 60 2 6" xfId="51729"/>
    <cellStyle name="Обычный 3 60 2 6 2" xfId="51730"/>
    <cellStyle name="Обычный 3 60 2 7" xfId="51731"/>
    <cellStyle name="Обычный 3 60 3" xfId="51732"/>
    <cellStyle name="Обычный 3 60 3 2" xfId="51733"/>
    <cellStyle name="Обычный 3 60 3 2 2" xfId="51734"/>
    <cellStyle name="Обычный 3 60 3 2 2 2" xfId="51735"/>
    <cellStyle name="Обычный 3 60 3 2 2 2 2" xfId="51736"/>
    <cellStyle name="Обычный 3 60 3 2 2 3" xfId="51737"/>
    <cellStyle name="Обычный 3 60 3 2 3" xfId="51738"/>
    <cellStyle name="Обычный 3 60 3 2 3 2" xfId="51739"/>
    <cellStyle name="Обычный 3 60 3 2 4" xfId="51740"/>
    <cellStyle name="Обычный 3 60 3 3" xfId="51741"/>
    <cellStyle name="Обычный 3 60 3 3 2" xfId="51742"/>
    <cellStyle name="Обычный 3 60 3 3 2 2" xfId="51743"/>
    <cellStyle name="Обычный 3 60 3 3 3" xfId="51744"/>
    <cellStyle name="Обычный 3 60 3 4" xfId="51745"/>
    <cellStyle name="Обычный 3 60 3 4 2" xfId="51746"/>
    <cellStyle name="Обычный 3 60 3 5" xfId="51747"/>
    <cellStyle name="Обычный 3 60 4" xfId="51748"/>
    <cellStyle name="Обычный 3 60 4 2" xfId="51749"/>
    <cellStyle name="Обычный 3 60 4 2 2" xfId="51750"/>
    <cellStyle name="Обычный 3 60 4 2 2 2" xfId="51751"/>
    <cellStyle name="Обычный 3 60 4 2 2 2 2" xfId="51752"/>
    <cellStyle name="Обычный 3 60 4 2 2 3" xfId="51753"/>
    <cellStyle name="Обычный 3 60 4 2 3" xfId="51754"/>
    <cellStyle name="Обычный 3 60 4 2 3 2" xfId="51755"/>
    <cellStyle name="Обычный 3 60 4 2 4" xfId="51756"/>
    <cellStyle name="Обычный 3 60 4 3" xfId="51757"/>
    <cellStyle name="Обычный 3 60 4 3 2" xfId="51758"/>
    <cellStyle name="Обычный 3 60 4 3 2 2" xfId="51759"/>
    <cellStyle name="Обычный 3 60 4 3 3" xfId="51760"/>
    <cellStyle name="Обычный 3 60 4 4" xfId="51761"/>
    <cellStyle name="Обычный 3 60 4 4 2" xfId="51762"/>
    <cellStyle name="Обычный 3 60 4 5" xfId="51763"/>
    <cellStyle name="Обычный 3 60 5" xfId="51764"/>
    <cellStyle name="Обычный 3 60 5 2" xfId="51765"/>
    <cellStyle name="Обычный 3 60 5 2 2" xfId="51766"/>
    <cellStyle name="Обычный 3 60 5 2 2 2" xfId="51767"/>
    <cellStyle name="Обычный 3 60 5 2 3" xfId="51768"/>
    <cellStyle name="Обычный 3 60 5 3" xfId="51769"/>
    <cellStyle name="Обычный 3 60 5 3 2" xfId="51770"/>
    <cellStyle name="Обычный 3 60 5 4" xfId="51771"/>
    <cellStyle name="Обычный 3 60 6" xfId="51772"/>
    <cellStyle name="Обычный 3 60 6 2" xfId="51773"/>
    <cellStyle name="Обычный 3 60 6 2 2" xfId="51774"/>
    <cellStyle name="Обычный 3 60 6 3" xfId="51775"/>
    <cellStyle name="Обычный 3 60 7" xfId="51776"/>
    <cellStyle name="Обычный 3 60 7 2" xfId="51777"/>
    <cellStyle name="Обычный 3 60 8" xfId="51778"/>
    <cellStyle name="Обычный 3 61" xfId="51779"/>
    <cellStyle name="Обычный 3 61 2" xfId="51780"/>
    <cellStyle name="Обычный 3 61 2 2" xfId="51781"/>
    <cellStyle name="Обычный 3 61 2 2 2" xfId="51782"/>
    <cellStyle name="Обычный 3 61 2 2 2 2" xfId="51783"/>
    <cellStyle name="Обычный 3 61 2 2 2 2 2" xfId="51784"/>
    <cellStyle name="Обычный 3 61 2 2 2 2 2 2" xfId="51785"/>
    <cellStyle name="Обычный 3 61 2 2 2 2 3" xfId="51786"/>
    <cellStyle name="Обычный 3 61 2 2 2 3" xfId="51787"/>
    <cellStyle name="Обычный 3 61 2 2 2 3 2" xfId="51788"/>
    <cellStyle name="Обычный 3 61 2 2 2 4" xfId="51789"/>
    <cellStyle name="Обычный 3 61 2 2 3" xfId="51790"/>
    <cellStyle name="Обычный 3 61 2 2 3 2" xfId="51791"/>
    <cellStyle name="Обычный 3 61 2 2 3 2 2" xfId="51792"/>
    <cellStyle name="Обычный 3 61 2 2 3 3" xfId="51793"/>
    <cellStyle name="Обычный 3 61 2 2 4" xfId="51794"/>
    <cellStyle name="Обычный 3 61 2 2 4 2" xfId="51795"/>
    <cellStyle name="Обычный 3 61 2 2 5" xfId="51796"/>
    <cellStyle name="Обычный 3 61 2 3" xfId="51797"/>
    <cellStyle name="Обычный 3 61 2 3 2" xfId="51798"/>
    <cellStyle name="Обычный 3 61 2 3 2 2" xfId="51799"/>
    <cellStyle name="Обычный 3 61 2 3 2 2 2" xfId="51800"/>
    <cellStyle name="Обычный 3 61 2 3 2 2 2 2" xfId="51801"/>
    <cellStyle name="Обычный 3 61 2 3 2 2 3" xfId="51802"/>
    <cellStyle name="Обычный 3 61 2 3 2 3" xfId="51803"/>
    <cellStyle name="Обычный 3 61 2 3 2 3 2" xfId="51804"/>
    <cellStyle name="Обычный 3 61 2 3 2 4" xfId="51805"/>
    <cellStyle name="Обычный 3 61 2 3 3" xfId="51806"/>
    <cellStyle name="Обычный 3 61 2 3 3 2" xfId="51807"/>
    <cellStyle name="Обычный 3 61 2 3 3 2 2" xfId="51808"/>
    <cellStyle name="Обычный 3 61 2 3 3 3" xfId="51809"/>
    <cellStyle name="Обычный 3 61 2 3 4" xfId="51810"/>
    <cellStyle name="Обычный 3 61 2 3 4 2" xfId="51811"/>
    <cellStyle name="Обычный 3 61 2 3 5" xfId="51812"/>
    <cellStyle name="Обычный 3 61 2 4" xfId="51813"/>
    <cellStyle name="Обычный 3 61 2 4 2" xfId="51814"/>
    <cellStyle name="Обычный 3 61 2 4 2 2" xfId="51815"/>
    <cellStyle name="Обычный 3 61 2 4 2 2 2" xfId="51816"/>
    <cellStyle name="Обычный 3 61 2 4 2 3" xfId="51817"/>
    <cellStyle name="Обычный 3 61 2 4 3" xfId="51818"/>
    <cellStyle name="Обычный 3 61 2 4 3 2" xfId="51819"/>
    <cellStyle name="Обычный 3 61 2 4 4" xfId="51820"/>
    <cellStyle name="Обычный 3 61 2 5" xfId="51821"/>
    <cellStyle name="Обычный 3 61 2 5 2" xfId="51822"/>
    <cellStyle name="Обычный 3 61 2 5 2 2" xfId="51823"/>
    <cellStyle name="Обычный 3 61 2 5 3" xfId="51824"/>
    <cellStyle name="Обычный 3 61 2 6" xfId="51825"/>
    <cellStyle name="Обычный 3 61 2 6 2" xfId="51826"/>
    <cellStyle name="Обычный 3 61 2 7" xfId="51827"/>
    <cellStyle name="Обычный 3 61 3" xfId="51828"/>
    <cellStyle name="Обычный 3 61 3 2" xfId="51829"/>
    <cellStyle name="Обычный 3 61 3 2 2" xfId="51830"/>
    <cellStyle name="Обычный 3 61 3 2 2 2" xfId="51831"/>
    <cellStyle name="Обычный 3 61 3 2 2 2 2" xfId="51832"/>
    <cellStyle name="Обычный 3 61 3 2 2 3" xfId="51833"/>
    <cellStyle name="Обычный 3 61 3 2 3" xfId="51834"/>
    <cellStyle name="Обычный 3 61 3 2 3 2" xfId="51835"/>
    <cellStyle name="Обычный 3 61 3 2 4" xfId="51836"/>
    <cellStyle name="Обычный 3 61 3 3" xfId="51837"/>
    <cellStyle name="Обычный 3 61 3 3 2" xfId="51838"/>
    <cellStyle name="Обычный 3 61 3 3 2 2" xfId="51839"/>
    <cellStyle name="Обычный 3 61 3 3 3" xfId="51840"/>
    <cellStyle name="Обычный 3 61 3 4" xfId="51841"/>
    <cellStyle name="Обычный 3 61 3 4 2" xfId="51842"/>
    <cellStyle name="Обычный 3 61 3 5" xfId="51843"/>
    <cellStyle name="Обычный 3 61 4" xfId="51844"/>
    <cellStyle name="Обычный 3 61 4 2" xfId="51845"/>
    <cellStyle name="Обычный 3 61 4 2 2" xfId="51846"/>
    <cellStyle name="Обычный 3 61 4 2 2 2" xfId="51847"/>
    <cellStyle name="Обычный 3 61 4 2 2 2 2" xfId="51848"/>
    <cellStyle name="Обычный 3 61 4 2 2 3" xfId="51849"/>
    <cellStyle name="Обычный 3 61 4 2 3" xfId="51850"/>
    <cellStyle name="Обычный 3 61 4 2 3 2" xfId="51851"/>
    <cellStyle name="Обычный 3 61 4 2 4" xfId="51852"/>
    <cellStyle name="Обычный 3 61 4 3" xfId="51853"/>
    <cellStyle name="Обычный 3 61 4 3 2" xfId="51854"/>
    <cellStyle name="Обычный 3 61 4 3 2 2" xfId="51855"/>
    <cellStyle name="Обычный 3 61 4 3 3" xfId="51856"/>
    <cellStyle name="Обычный 3 61 4 4" xfId="51857"/>
    <cellStyle name="Обычный 3 61 4 4 2" xfId="51858"/>
    <cellStyle name="Обычный 3 61 4 5" xfId="51859"/>
    <cellStyle name="Обычный 3 61 5" xfId="51860"/>
    <cellStyle name="Обычный 3 61 5 2" xfId="51861"/>
    <cellStyle name="Обычный 3 61 5 2 2" xfId="51862"/>
    <cellStyle name="Обычный 3 61 5 2 2 2" xfId="51863"/>
    <cellStyle name="Обычный 3 61 5 2 3" xfId="51864"/>
    <cellStyle name="Обычный 3 61 5 3" xfId="51865"/>
    <cellStyle name="Обычный 3 61 5 3 2" xfId="51866"/>
    <cellStyle name="Обычный 3 61 5 4" xfId="51867"/>
    <cellStyle name="Обычный 3 61 6" xfId="51868"/>
    <cellStyle name="Обычный 3 61 6 2" xfId="51869"/>
    <cellStyle name="Обычный 3 61 6 2 2" xfId="51870"/>
    <cellStyle name="Обычный 3 61 6 3" xfId="51871"/>
    <cellStyle name="Обычный 3 61 7" xfId="51872"/>
    <cellStyle name="Обычный 3 61 7 2" xfId="51873"/>
    <cellStyle name="Обычный 3 61 8" xfId="51874"/>
    <cellStyle name="Обычный 3 62" xfId="51875"/>
    <cellStyle name="Обычный 3 62 2" xfId="51876"/>
    <cellStyle name="Обычный 3 62 2 2" xfId="51877"/>
    <cellStyle name="Обычный 3 62 2 2 2" xfId="51878"/>
    <cellStyle name="Обычный 3 62 2 2 2 2" xfId="51879"/>
    <cellStyle name="Обычный 3 62 2 2 2 2 2" xfId="51880"/>
    <cellStyle name="Обычный 3 62 2 2 2 2 2 2" xfId="51881"/>
    <cellStyle name="Обычный 3 62 2 2 2 2 3" xfId="51882"/>
    <cellStyle name="Обычный 3 62 2 2 2 3" xfId="51883"/>
    <cellStyle name="Обычный 3 62 2 2 2 3 2" xfId="51884"/>
    <cellStyle name="Обычный 3 62 2 2 2 4" xfId="51885"/>
    <cellStyle name="Обычный 3 62 2 2 3" xfId="51886"/>
    <cellStyle name="Обычный 3 62 2 2 3 2" xfId="51887"/>
    <cellStyle name="Обычный 3 62 2 2 3 2 2" xfId="51888"/>
    <cellStyle name="Обычный 3 62 2 2 3 3" xfId="51889"/>
    <cellStyle name="Обычный 3 62 2 2 4" xfId="51890"/>
    <cellStyle name="Обычный 3 62 2 2 4 2" xfId="51891"/>
    <cellStyle name="Обычный 3 62 2 2 5" xfId="51892"/>
    <cellStyle name="Обычный 3 62 2 3" xfId="51893"/>
    <cellStyle name="Обычный 3 62 2 3 2" xfId="51894"/>
    <cellStyle name="Обычный 3 62 2 3 2 2" xfId="51895"/>
    <cellStyle name="Обычный 3 62 2 3 2 2 2" xfId="51896"/>
    <cellStyle name="Обычный 3 62 2 3 2 2 2 2" xfId="51897"/>
    <cellStyle name="Обычный 3 62 2 3 2 2 3" xfId="51898"/>
    <cellStyle name="Обычный 3 62 2 3 2 3" xfId="51899"/>
    <cellStyle name="Обычный 3 62 2 3 2 3 2" xfId="51900"/>
    <cellStyle name="Обычный 3 62 2 3 2 4" xfId="51901"/>
    <cellStyle name="Обычный 3 62 2 3 3" xfId="51902"/>
    <cellStyle name="Обычный 3 62 2 3 3 2" xfId="51903"/>
    <cellStyle name="Обычный 3 62 2 3 3 2 2" xfId="51904"/>
    <cellStyle name="Обычный 3 62 2 3 3 3" xfId="51905"/>
    <cellStyle name="Обычный 3 62 2 3 4" xfId="51906"/>
    <cellStyle name="Обычный 3 62 2 3 4 2" xfId="51907"/>
    <cellStyle name="Обычный 3 62 2 3 5" xfId="51908"/>
    <cellStyle name="Обычный 3 62 2 4" xfId="51909"/>
    <cellStyle name="Обычный 3 62 2 4 2" xfId="51910"/>
    <cellStyle name="Обычный 3 62 2 4 2 2" xfId="51911"/>
    <cellStyle name="Обычный 3 62 2 4 2 2 2" xfId="51912"/>
    <cellStyle name="Обычный 3 62 2 4 2 3" xfId="51913"/>
    <cellStyle name="Обычный 3 62 2 4 3" xfId="51914"/>
    <cellStyle name="Обычный 3 62 2 4 3 2" xfId="51915"/>
    <cellStyle name="Обычный 3 62 2 4 4" xfId="51916"/>
    <cellStyle name="Обычный 3 62 2 5" xfId="51917"/>
    <cellStyle name="Обычный 3 62 2 5 2" xfId="51918"/>
    <cellStyle name="Обычный 3 62 2 5 2 2" xfId="51919"/>
    <cellStyle name="Обычный 3 62 2 5 3" xfId="51920"/>
    <cellStyle name="Обычный 3 62 2 6" xfId="51921"/>
    <cellStyle name="Обычный 3 62 2 6 2" xfId="51922"/>
    <cellStyle name="Обычный 3 62 2 7" xfId="51923"/>
    <cellStyle name="Обычный 3 62 3" xfId="51924"/>
    <cellStyle name="Обычный 3 62 3 2" xfId="51925"/>
    <cellStyle name="Обычный 3 62 3 2 2" xfId="51926"/>
    <cellStyle name="Обычный 3 62 3 2 2 2" xfId="51927"/>
    <cellStyle name="Обычный 3 62 3 2 2 2 2" xfId="51928"/>
    <cellStyle name="Обычный 3 62 3 2 2 3" xfId="51929"/>
    <cellStyle name="Обычный 3 62 3 2 3" xfId="51930"/>
    <cellStyle name="Обычный 3 62 3 2 3 2" xfId="51931"/>
    <cellStyle name="Обычный 3 62 3 2 4" xfId="51932"/>
    <cellStyle name="Обычный 3 62 3 3" xfId="51933"/>
    <cellStyle name="Обычный 3 62 3 3 2" xfId="51934"/>
    <cellStyle name="Обычный 3 62 3 3 2 2" xfId="51935"/>
    <cellStyle name="Обычный 3 62 3 3 3" xfId="51936"/>
    <cellStyle name="Обычный 3 62 3 4" xfId="51937"/>
    <cellStyle name="Обычный 3 62 3 4 2" xfId="51938"/>
    <cellStyle name="Обычный 3 62 3 5" xfId="51939"/>
    <cellStyle name="Обычный 3 62 4" xfId="51940"/>
    <cellStyle name="Обычный 3 62 4 2" xfId="51941"/>
    <cellStyle name="Обычный 3 62 4 2 2" xfId="51942"/>
    <cellStyle name="Обычный 3 62 4 2 2 2" xfId="51943"/>
    <cellStyle name="Обычный 3 62 4 2 2 2 2" xfId="51944"/>
    <cellStyle name="Обычный 3 62 4 2 2 3" xfId="51945"/>
    <cellStyle name="Обычный 3 62 4 2 3" xfId="51946"/>
    <cellStyle name="Обычный 3 62 4 2 3 2" xfId="51947"/>
    <cellStyle name="Обычный 3 62 4 2 4" xfId="51948"/>
    <cellStyle name="Обычный 3 62 4 3" xfId="51949"/>
    <cellStyle name="Обычный 3 62 4 3 2" xfId="51950"/>
    <cellStyle name="Обычный 3 62 4 3 2 2" xfId="51951"/>
    <cellStyle name="Обычный 3 62 4 3 3" xfId="51952"/>
    <cellStyle name="Обычный 3 62 4 4" xfId="51953"/>
    <cellStyle name="Обычный 3 62 4 4 2" xfId="51954"/>
    <cellStyle name="Обычный 3 62 4 5" xfId="51955"/>
    <cellStyle name="Обычный 3 62 5" xfId="51956"/>
    <cellStyle name="Обычный 3 62 5 2" xfId="51957"/>
    <cellStyle name="Обычный 3 62 5 2 2" xfId="51958"/>
    <cellStyle name="Обычный 3 62 5 2 2 2" xfId="51959"/>
    <cellStyle name="Обычный 3 62 5 2 3" xfId="51960"/>
    <cellStyle name="Обычный 3 62 5 3" xfId="51961"/>
    <cellStyle name="Обычный 3 62 5 3 2" xfId="51962"/>
    <cellStyle name="Обычный 3 62 5 4" xfId="51963"/>
    <cellStyle name="Обычный 3 62 6" xfId="51964"/>
    <cellStyle name="Обычный 3 62 6 2" xfId="51965"/>
    <cellStyle name="Обычный 3 62 6 2 2" xfId="51966"/>
    <cellStyle name="Обычный 3 62 6 3" xfId="51967"/>
    <cellStyle name="Обычный 3 62 7" xfId="51968"/>
    <cellStyle name="Обычный 3 62 7 2" xfId="51969"/>
    <cellStyle name="Обычный 3 62 8" xfId="51970"/>
    <cellStyle name="Обычный 3 63" xfId="51971"/>
    <cellStyle name="Обычный 3 63 2" xfId="51972"/>
    <cellStyle name="Обычный 3 63 2 2" xfId="51973"/>
    <cellStyle name="Обычный 3 63 2 2 2" xfId="51974"/>
    <cellStyle name="Обычный 3 63 2 2 2 2" xfId="51975"/>
    <cellStyle name="Обычный 3 63 2 2 2 2 2" xfId="51976"/>
    <cellStyle name="Обычный 3 63 2 2 2 2 2 2" xfId="51977"/>
    <cellStyle name="Обычный 3 63 2 2 2 2 3" xfId="51978"/>
    <cellStyle name="Обычный 3 63 2 2 2 3" xfId="51979"/>
    <cellStyle name="Обычный 3 63 2 2 2 3 2" xfId="51980"/>
    <cellStyle name="Обычный 3 63 2 2 2 4" xfId="51981"/>
    <cellStyle name="Обычный 3 63 2 2 3" xfId="51982"/>
    <cellStyle name="Обычный 3 63 2 2 3 2" xfId="51983"/>
    <cellStyle name="Обычный 3 63 2 2 3 2 2" xfId="51984"/>
    <cellStyle name="Обычный 3 63 2 2 3 3" xfId="51985"/>
    <cellStyle name="Обычный 3 63 2 2 4" xfId="51986"/>
    <cellStyle name="Обычный 3 63 2 2 4 2" xfId="51987"/>
    <cellStyle name="Обычный 3 63 2 2 5" xfId="51988"/>
    <cellStyle name="Обычный 3 63 2 3" xfId="51989"/>
    <cellStyle name="Обычный 3 63 2 3 2" xfId="51990"/>
    <cellStyle name="Обычный 3 63 2 3 2 2" xfId="51991"/>
    <cellStyle name="Обычный 3 63 2 3 2 2 2" xfId="51992"/>
    <cellStyle name="Обычный 3 63 2 3 2 2 2 2" xfId="51993"/>
    <cellStyle name="Обычный 3 63 2 3 2 2 3" xfId="51994"/>
    <cellStyle name="Обычный 3 63 2 3 2 3" xfId="51995"/>
    <cellStyle name="Обычный 3 63 2 3 2 3 2" xfId="51996"/>
    <cellStyle name="Обычный 3 63 2 3 2 4" xfId="51997"/>
    <cellStyle name="Обычный 3 63 2 3 3" xfId="51998"/>
    <cellStyle name="Обычный 3 63 2 3 3 2" xfId="51999"/>
    <cellStyle name="Обычный 3 63 2 3 3 2 2" xfId="52000"/>
    <cellStyle name="Обычный 3 63 2 3 3 3" xfId="52001"/>
    <cellStyle name="Обычный 3 63 2 3 4" xfId="52002"/>
    <cellStyle name="Обычный 3 63 2 3 4 2" xfId="52003"/>
    <cellStyle name="Обычный 3 63 2 3 5" xfId="52004"/>
    <cellStyle name="Обычный 3 63 2 4" xfId="52005"/>
    <cellStyle name="Обычный 3 63 2 4 2" xfId="52006"/>
    <cellStyle name="Обычный 3 63 2 4 2 2" xfId="52007"/>
    <cellStyle name="Обычный 3 63 2 4 2 2 2" xfId="52008"/>
    <cellStyle name="Обычный 3 63 2 4 2 3" xfId="52009"/>
    <cellStyle name="Обычный 3 63 2 4 3" xfId="52010"/>
    <cellStyle name="Обычный 3 63 2 4 3 2" xfId="52011"/>
    <cellStyle name="Обычный 3 63 2 4 4" xfId="52012"/>
    <cellStyle name="Обычный 3 63 2 5" xfId="52013"/>
    <cellStyle name="Обычный 3 63 2 5 2" xfId="52014"/>
    <cellStyle name="Обычный 3 63 2 5 2 2" xfId="52015"/>
    <cellStyle name="Обычный 3 63 2 5 3" xfId="52016"/>
    <cellStyle name="Обычный 3 63 2 6" xfId="52017"/>
    <cellStyle name="Обычный 3 63 2 6 2" xfId="52018"/>
    <cellStyle name="Обычный 3 63 2 7" xfId="52019"/>
    <cellStyle name="Обычный 3 63 3" xfId="52020"/>
    <cellStyle name="Обычный 3 63 3 2" xfId="52021"/>
    <cellStyle name="Обычный 3 63 3 2 2" xfId="52022"/>
    <cellStyle name="Обычный 3 63 3 2 2 2" xfId="52023"/>
    <cellStyle name="Обычный 3 63 3 2 2 2 2" xfId="52024"/>
    <cellStyle name="Обычный 3 63 3 2 2 3" xfId="52025"/>
    <cellStyle name="Обычный 3 63 3 2 3" xfId="52026"/>
    <cellStyle name="Обычный 3 63 3 2 3 2" xfId="52027"/>
    <cellStyle name="Обычный 3 63 3 2 4" xfId="52028"/>
    <cellStyle name="Обычный 3 63 3 3" xfId="52029"/>
    <cellStyle name="Обычный 3 63 3 3 2" xfId="52030"/>
    <cellStyle name="Обычный 3 63 3 3 2 2" xfId="52031"/>
    <cellStyle name="Обычный 3 63 3 3 3" xfId="52032"/>
    <cellStyle name="Обычный 3 63 3 4" xfId="52033"/>
    <cellStyle name="Обычный 3 63 3 4 2" xfId="52034"/>
    <cellStyle name="Обычный 3 63 3 5" xfId="52035"/>
    <cellStyle name="Обычный 3 63 4" xfId="52036"/>
    <cellStyle name="Обычный 3 63 4 2" xfId="52037"/>
    <cellStyle name="Обычный 3 63 4 2 2" xfId="52038"/>
    <cellStyle name="Обычный 3 63 4 2 2 2" xfId="52039"/>
    <cellStyle name="Обычный 3 63 4 2 2 2 2" xfId="52040"/>
    <cellStyle name="Обычный 3 63 4 2 2 3" xfId="52041"/>
    <cellStyle name="Обычный 3 63 4 2 3" xfId="52042"/>
    <cellStyle name="Обычный 3 63 4 2 3 2" xfId="52043"/>
    <cellStyle name="Обычный 3 63 4 2 4" xfId="52044"/>
    <cellStyle name="Обычный 3 63 4 3" xfId="52045"/>
    <cellStyle name="Обычный 3 63 4 3 2" xfId="52046"/>
    <cellStyle name="Обычный 3 63 4 3 2 2" xfId="52047"/>
    <cellStyle name="Обычный 3 63 4 3 3" xfId="52048"/>
    <cellStyle name="Обычный 3 63 4 4" xfId="52049"/>
    <cellStyle name="Обычный 3 63 4 4 2" xfId="52050"/>
    <cellStyle name="Обычный 3 63 4 5" xfId="52051"/>
    <cellStyle name="Обычный 3 63 5" xfId="52052"/>
    <cellStyle name="Обычный 3 63 5 2" xfId="52053"/>
    <cellStyle name="Обычный 3 63 5 2 2" xfId="52054"/>
    <cellStyle name="Обычный 3 63 5 2 2 2" xfId="52055"/>
    <cellStyle name="Обычный 3 63 5 2 3" xfId="52056"/>
    <cellStyle name="Обычный 3 63 5 3" xfId="52057"/>
    <cellStyle name="Обычный 3 63 5 3 2" xfId="52058"/>
    <cellStyle name="Обычный 3 63 5 4" xfId="52059"/>
    <cellStyle name="Обычный 3 63 6" xfId="52060"/>
    <cellStyle name="Обычный 3 63 6 2" xfId="52061"/>
    <cellStyle name="Обычный 3 63 6 2 2" xfId="52062"/>
    <cellStyle name="Обычный 3 63 6 3" xfId="52063"/>
    <cellStyle name="Обычный 3 63 7" xfId="52064"/>
    <cellStyle name="Обычный 3 63 7 2" xfId="52065"/>
    <cellStyle name="Обычный 3 63 8" xfId="52066"/>
    <cellStyle name="Обычный 3 64" xfId="52067"/>
    <cellStyle name="Обычный 3 64 2" xfId="52068"/>
    <cellStyle name="Обычный 3 64 2 2" xfId="52069"/>
    <cellStyle name="Обычный 3 64 2 2 2" xfId="52070"/>
    <cellStyle name="Обычный 3 64 2 2 2 2" xfId="52071"/>
    <cellStyle name="Обычный 3 64 2 2 2 2 2" xfId="52072"/>
    <cellStyle name="Обычный 3 64 2 2 2 2 2 2" xfId="52073"/>
    <cellStyle name="Обычный 3 64 2 2 2 2 3" xfId="52074"/>
    <cellStyle name="Обычный 3 64 2 2 2 3" xfId="52075"/>
    <cellStyle name="Обычный 3 64 2 2 2 3 2" xfId="52076"/>
    <cellStyle name="Обычный 3 64 2 2 2 4" xfId="52077"/>
    <cellStyle name="Обычный 3 64 2 2 3" xfId="52078"/>
    <cellStyle name="Обычный 3 64 2 2 3 2" xfId="52079"/>
    <cellStyle name="Обычный 3 64 2 2 3 2 2" xfId="52080"/>
    <cellStyle name="Обычный 3 64 2 2 3 3" xfId="52081"/>
    <cellStyle name="Обычный 3 64 2 2 4" xfId="52082"/>
    <cellStyle name="Обычный 3 64 2 2 4 2" xfId="52083"/>
    <cellStyle name="Обычный 3 64 2 2 5" xfId="52084"/>
    <cellStyle name="Обычный 3 64 2 3" xfId="52085"/>
    <cellStyle name="Обычный 3 64 2 3 2" xfId="52086"/>
    <cellStyle name="Обычный 3 64 2 3 2 2" xfId="52087"/>
    <cellStyle name="Обычный 3 64 2 3 2 2 2" xfId="52088"/>
    <cellStyle name="Обычный 3 64 2 3 2 2 2 2" xfId="52089"/>
    <cellStyle name="Обычный 3 64 2 3 2 2 3" xfId="52090"/>
    <cellStyle name="Обычный 3 64 2 3 2 3" xfId="52091"/>
    <cellStyle name="Обычный 3 64 2 3 2 3 2" xfId="52092"/>
    <cellStyle name="Обычный 3 64 2 3 2 4" xfId="52093"/>
    <cellStyle name="Обычный 3 64 2 3 3" xfId="52094"/>
    <cellStyle name="Обычный 3 64 2 3 3 2" xfId="52095"/>
    <cellStyle name="Обычный 3 64 2 3 3 2 2" xfId="52096"/>
    <cellStyle name="Обычный 3 64 2 3 3 3" xfId="52097"/>
    <cellStyle name="Обычный 3 64 2 3 4" xfId="52098"/>
    <cellStyle name="Обычный 3 64 2 3 4 2" xfId="52099"/>
    <cellStyle name="Обычный 3 64 2 3 5" xfId="52100"/>
    <cellStyle name="Обычный 3 64 2 4" xfId="52101"/>
    <cellStyle name="Обычный 3 64 2 4 2" xfId="52102"/>
    <cellStyle name="Обычный 3 64 2 4 2 2" xfId="52103"/>
    <cellStyle name="Обычный 3 64 2 4 2 2 2" xfId="52104"/>
    <cellStyle name="Обычный 3 64 2 4 2 3" xfId="52105"/>
    <cellStyle name="Обычный 3 64 2 4 3" xfId="52106"/>
    <cellStyle name="Обычный 3 64 2 4 3 2" xfId="52107"/>
    <cellStyle name="Обычный 3 64 2 4 4" xfId="52108"/>
    <cellStyle name="Обычный 3 64 2 5" xfId="52109"/>
    <cellStyle name="Обычный 3 64 2 5 2" xfId="52110"/>
    <cellStyle name="Обычный 3 64 2 5 2 2" xfId="52111"/>
    <cellStyle name="Обычный 3 64 2 5 3" xfId="52112"/>
    <cellStyle name="Обычный 3 64 2 6" xfId="52113"/>
    <cellStyle name="Обычный 3 64 2 6 2" xfId="52114"/>
    <cellStyle name="Обычный 3 64 2 7" xfId="52115"/>
    <cellStyle name="Обычный 3 64 3" xfId="52116"/>
    <cellStyle name="Обычный 3 64 3 2" xfId="52117"/>
    <cellStyle name="Обычный 3 64 3 2 2" xfId="52118"/>
    <cellStyle name="Обычный 3 64 3 2 2 2" xfId="52119"/>
    <cellStyle name="Обычный 3 64 3 2 2 2 2" xfId="52120"/>
    <cellStyle name="Обычный 3 64 3 2 2 3" xfId="52121"/>
    <cellStyle name="Обычный 3 64 3 2 3" xfId="52122"/>
    <cellStyle name="Обычный 3 64 3 2 3 2" xfId="52123"/>
    <cellStyle name="Обычный 3 64 3 2 4" xfId="52124"/>
    <cellStyle name="Обычный 3 64 3 3" xfId="52125"/>
    <cellStyle name="Обычный 3 64 3 3 2" xfId="52126"/>
    <cellStyle name="Обычный 3 64 3 3 2 2" xfId="52127"/>
    <cellStyle name="Обычный 3 64 3 3 3" xfId="52128"/>
    <cellStyle name="Обычный 3 64 3 4" xfId="52129"/>
    <cellStyle name="Обычный 3 64 3 4 2" xfId="52130"/>
    <cellStyle name="Обычный 3 64 3 5" xfId="52131"/>
    <cellStyle name="Обычный 3 64 4" xfId="52132"/>
    <cellStyle name="Обычный 3 64 4 2" xfId="52133"/>
    <cellStyle name="Обычный 3 64 4 2 2" xfId="52134"/>
    <cellStyle name="Обычный 3 64 4 2 2 2" xfId="52135"/>
    <cellStyle name="Обычный 3 64 4 2 2 2 2" xfId="52136"/>
    <cellStyle name="Обычный 3 64 4 2 2 3" xfId="52137"/>
    <cellStyle name="Обычный 3 64 4 2 3" xfId="52138"/>
    <cellStyle name="Обычный 3 64 4 2 3 2" xfId="52139"/>
    <cellStyle name="Обычный 3 64 4 2 4" xfId="52140"/>
    <cellStyle name="Обычный 3 64 4 3" xfId="52141"/>
    <cellStyle name="Обычный 3 64 4 3 2" xfId="52142"/>
    <cellStyle name="Обычный 3 64 4 3 2 2" xfId="52143"/>
    <cellStyle name="Обычный 3 64 4 3 3" xfId="52144"/>
    <cellStyle name="Обычный 3 64 4 4" xfId="52145"/>
    <cellStyle name="Обычный 3 64 4 4 2" xfId="52146"/>
    <cellStyle name="Обычный 3 64 4 5" xfId="52147"/>
    <cellStyle name="Обычный 3 64 5" xfId="52148"/>
    <cellStyle name="Обычный 3 64 5 2" xfId="52149"/>
    <cellStyle name="Обычный 3 64 5 2 2" xfId="52150"/>
    <cellStyle name="Обычный 3 64 5 2 2 2" xfId="52151"/>
    <cellStyle name="Обычный 3 64 5 2 3" xfId="52152"/>
    <cellStyle name="Обычный 3 64 5 3" xfId="52153"/>
    <cellStyle name="Обычный 3 64 5 3 2" xfId="52154"/>
    <cellStyle name="Обычный 3 64 5 4" xfId="52155"/>
    <cellStyle name="Обычный 3 64 6" xfId="52156"/>
    <cellStyle name="Обычный 3 64 6 2" xfId="52157"/>
    <cellStyle name="Обычный 3 64 6 2 2" xfId="52158"/>
    <cellStyle name="Обычный 3 64 6 3" xfId="52159"/>
    <cellStyle name="Обычный 3 64 7" xfId="52160"/>
    <cellStyle name="Обычный 3 64 7 2" xfId="52161"/>
    <cellStyle name="Обычный 3 64 8" xfId="52162"/>
    <cellStyle name="Обычный 3 65" xfId="52163"/>
    <cellStyle name="Обычный 3 65 2" xfId="52164"/>
    <cellStyle name="Обычный 3 65 2 2" xfId="52165"/>
    <cellStyle name="Обычный 3 65 2 2 2" xfId="52166"/>
    <cellStyle name="Обычный 3 65 2 2 2 2" xfId="52167"/>
    <cellStyle name="Обычный 3 65 2 2 2 2 2" xfId="52168"/>
    <cellStyle name="Обычный 3 65 2 2 2 2 2 2" xfId="52169"/>
    <cellStyle name="Обычный 3 65 2 2 2 2 3" xfId="52170"/>
    <cellStyle name="Обычный 3 65 2 2 2 3" xfId="52171"/>
    <cellStyle name="Обычный 3 65 2 2 2 3 2" xfId="52172"/>
    <cellStyle name="Обычный 3 65 2 2 2 4" xfId="52173"/>
    <cellStyle name="Обычный 3 65 2 2 3" xfId="52174"/>
    <cellStyle name="Обычный 3 65 2 2 3 2" xfId="52175"/>
    <cellStyle name="Обычный 3 65 2 2 3 2 2" xfId="52176"/>
    <cellStyle name="Обычный 3 65 2 2 3 3" xfId="52177"/>
    <cellStyle name="Обычный 3 65 2 2 4" xfId="52178"/>
    <cellStyle name="Обычный 3 65 2 2 4 2" xfId="52179"/>
    <cellStyle name="Обычный 3 65 2 2 5" xfId="52180"/>
    <cellStyle name="Обычный 3 65 2 3" xfId="52181"/>
    <cellStyle name="Обычный 3 65 2 3 2" xfId="52182"/>
    <cellStyle name="Обычный 3 65 2 3 2 2" xfId="52183"/>
    <cellStyle name="Обычный 3 65 2 3 2 2 2" xfId="52184"/>
    <cellStyle name="Обычный 3 65 2 3 2 2 2 2" xfId="52185"/>
    <cellStyle name="Обычный 3 65 2 3 2 2 3" xfId="52186"/>
    <cellStyle name="Обычный 3 65 2 3 2 3" xfId="52187"/>
    <cellStyle name="Обычный 3 65 2 3 2 3 2" xfId="52188"/>
    <cellStyle name="Обычный 3 65 2 3 2 4" xfId="52189"/>
    <cellStyle name="Обычный 3 65 2 3 3" xfId="52190"/>
    <cellStyle name="Обычный 3 65 2 3 3 2" xfId="52191"/>
    <cellStyle name="Обычный 3 65 2 3 3 2 2" xfId="52192"/>
    <cellStyle name="Обычный 3 65 2 3 3 3" xfId="52193"/>
    <cellStyle name="Обычный 3 65 2 3 4" xfId="52194"/>
    <cellStyle name="Обычный 3 65 2 3 4 2" xfId="52195"/>
    <cellStyle name="Обычный 3 65 2 3 5" xfId="52196"/>
    <cellStyle name="Обычный 3 65 2 4" xfId="52197"/>
    <cellStyle name="Обычный 3 65 2 4 2" xfId="52198"/>
    <cellStyle name="Обычный 3 65 2 4 2 2" xfId="52199"/>
    <cellStyle name="Обычный 3 65 2 4 2 2 2" xfId="52200"/>
    <cellStyle name="Обычный 3 65 2 4 2 3" xfId="52201"/>
    <cellStyle name="Обычный 3 65 2 4 3" xfId="52202"/>
    <cellStyle name="Обычный 3 65 2 4 3 2" xfId="52203"/>
    <cellStyle name="Обычный 3 65 2 4 4" xfId="52204"/>
    <cellStyle name="Обычный 3 65 2 5" xfId="52205"/>
    <cellStyle name="Обычный 3 65 2 5 2" xfId="52206"/>
    <cellStyle name="Обычный 3 65 2 5 2 2" xfId="52207"/>
    <cellStyle name="Обычный 3 65 2 5 3" xfId="52208"/>
    <cellStyle name="Обычный 3 65 2 6" xfId="52209"/>
    <cellStyle name="Обычный 3 65 2 6 2" xfId="52210"/>
    <cellStyle name="Обычный 3 65 2 7" xfId="52211"/>
    <cellStyle name="Обычный 3 65 3" xfId="52212"/>
    <cellStyle name="Обычный 3 65 3 2" xfId="52213"/>
    <cellStyle name="Обычный 3 65 3 2 2" xfId="52214"/>
    <cellStyle name="Обычный 3 65 3 2 2 2" xfId="52215"/>
    <cellStyle name="Обычный 3 65 3 2 2 2 2" xfId="52216"/>
    <cellStyle name="Обычный 3 65 3 2 2 3" xfId="52217"/>
    <cellStyle name="Обычный 3 65 3 2 3" xfId="52218"/>
    <cellStyle name="Обычный 3 65 3 2 3 2" xfId="52219"/>
    <cellStyle name="Обычный 3 65 3 2 4" xfId="52220"/>
    <cellStyle name="Обычный 3 65 3 3" xfId="52221"/>
    <cellStyle name="Обычный 3 65 3 3 2" xfId="52222"/>
    <cellStyle name="Обычный 3 65 3 3 2 2" xfId="52223"/>
    <cellStyle name="Обычный 3 65 3 3 3" xfId="52224"/>
    <cellStyle name="Обычный 3 65 3 4" xfId="52225"/>
    <cellStyle name="Обычный 3 65 3 4 2" xfId="52226"/>
    <cellStyle name="Обычный 3 65 3 5" xfId="52227"/>
    <cellStyle name="Обычный 3 65 4" xfId="52228"/>
    <cellStyle name="Обычный 3 65 4 2" xfId="52229"/>
    <cellStyle name="Обычный 3 65 4 2 2" xfId="52230"/>
    <cellStyle name="Обычный 3 65 4 2 2 2" xfId="52231"/>
    <cellStyle name="Обычный 3 65 4 2 2 2 2" xfId="52232"/>
    <cellStyle name="Обычный 3 65 4 2 2 3" xfId="52233"/>
    <cellStyle name="Обычный 3 65 4 2 3" xfId="52234"/>
    <cellStyle name="Обычный 3 65 4 2 3 2" xfId="52235"/>
    <cellStyle name="Обычный 3 65 4 2 4" xfId="52236"/>
    <cellStyle name="Обычный 3 65 4 3" xfId="52237"/>
    <cellStyle name="Обычный 3 65 4 3 2" xfId="52238"/>
    <cellStyle name="Обычный 3 65 4 3 2 2" xfId="52239"/>
    <cellStyle name="Обычный 3 65 4 3 3" xfId="52240"/>
    <cellStyle name="Обычный 3 65 4 4" xfId="52241"/>
    <cellStyle name="Обычный 3 65 4 4 2" xfId="52242"/>
    <cellStyle name="Обычный 3 65 4 5" xfId="52243"/>
    <cellStyle name="Обычный 3 65 5" xfId="52244"/>
    <cellStyle name="Обычный 3 65 5 2" xfId="52245"/>
    <cellStyle name="Обычный 3 65 5 2 2" xfId="52246"/>
    <cellStyle name="Обычный 3 65 5 2 2 2" xfId="52247"/>
    <cellStyle name="Обычный 3 65 5 2 3" xfId="52248"/>
    <cellStyle name="Обычный 3 65 5 3" xfId="52249"/>
    <cellStyle name="Обычный 3 65 5 3 2" xfId="52250"/>
    <cellStyle name="Обычный 3 65 5 4" xfId="52251"/>
    <cellStyle name="Обычный 3 65 6" xfId="52252"/>
    <cellStyle name="Обычный 3 65 6 2" xfId="52253"/>
    <cellStyle name="Обычный 3 65 6 2 2" xfId="52254"/>
    <cellStyle name="Обычный 3 65 6 3" xfId="52255"/>
    <cellStyle name="Обычный 3 65 7" xfId="52256"/>
    <cellStyle name="Обычный 3 65 7 2" xfId="52257"/>
    <cellStyle name="Обычный 3 65 8" xfId="52258"/>
    <cellStyle name="Обычный 3 66" xfId="52259"/>
    <cellStyle name="Обычный 3 66 2" xfId="52260"/>
    <cellStyle name="Обычный 3 66 2 2" xfId="52261"/>
    <cellStyle name="Обычный 3 66 2 2 2" xfId="52262"/>
    <cellStyle name="Обычный 3 66 2 2 2 2" xfId="52263"/>
    <cellStyle name="Обычный 3 66 2 2 2 2 2" xfId="52264"/>
    <cellStyle name="Обычный 3 66 2 2 2 2 2 2" xfId="52265"/>
    <cellStyle name="Обычный 3 66 2 2 2 2 3" xfId="52266"/>
    <cellStyle name="Обычный 3 66 2 2 2 3" xfId="52267"/>
    <cellStyle name="Обычный 3 66 2 2 2 3 2" xfId="52268"/>
    <cellStyle name="Обычный 3 66 2 2 2 4" xfId="52269"/>
    <cellStyle name="Обычный 3 66 2 2 3" xfId="52270"/>
    <cellStyle name="Обычный 3 66 2 2 3 2" xfId="52271"/>
    <cellStyle name="Обычный 3 66 2 2 3 2 2" xfId="52272"/>
    <cellStyle name="Обычный 3 66 2 2 3 3" xfId="52273"/>
    <cellStyle name="Обычный 3 66 2 2 4" xfId="52274"/>
    <cellStyle name="Обычный 3 66 2 2 4 2" xfId="52275"/>
    <cellStyle name="Обычный 3 66 2 2 5" xfId="52276"/>
    <cellStyle name="Обычный 3 66 2 3" xfId="52277"/>
    <cellStyle name="Обычный 3 66 2 3 2" xfId="52278"/>
    <cellStyle name="Обычный 3 66 2 3 2 2" xfId="52279"/>
    <cellStyle name="Обычный 3 66 2 3 2 2 2" xfId="52280"/>
    <cellStyle name="Обычный 3 66 2 3 2 2 2 2" xfId="52281"/>
    <cellStyle name="Обычный 3 66 2 3 2 2 3" xfId="52282"/>
    <cellStyle name="Обычный 3 66 2 3 2 3" xfId="52283"/>
    <cellStyle name="Обычный 3 66 2 3 2 3 2" xfId="52284"/>
    <cellStyle name="Обычный 3 66 2 3 2 4" xfId="52285"/>
    <cellStyle name="Обычный 3 66 2 3 3" xfId="52286"/>
    <cellStyle name="Обычный 3 66 2 3 3 2" xfId="52287"/>
    <cellStyle name="Обычный 3 66 2 3 3 2 2" xfId="52288"/>
    <cellStyle name="Обычный 3 66 2 3 3 3" xfId="52289"/>
    <cellStyle name="Обычный 3 66 2 3 4" xfId="52290"/>
    <cellStyle name="Обычный 3 66 2 3 4 2" xfId="52291"/>
    <cellStyle name="Обычный 3 66 2 3 5" xfId="52292"/>
    <cellStyle name="Обычный 3 66 2 4" xfId="52293"/>
    <cellStyle name="Обычный 3 66 2 4 2" xfId="52294"/>
    <cellStyle name="Обычный 3 66 2 4 2 2" xfId="52295"/>
    <cellStyle name="Обычный 3 66 2 4 2 2 2" xfId="52296"/>
    <cellStyle name="Обычный 3 66 2 4 2 3" xfId="52297"/>
    <cellStyle name="Обычный 3 66 2 4 3" xfId="52298"/>
    <cellStyle name="Обычный 3 66 2 4 3 2" xfId="52299"/>
    <cellStyle name="Обычный 3 66 2 4 4" xfId="52300"/>
    <cellStyle name="Обычный 3 66 2 5" xfId="52301"/>
    <cellStyle name="Обычный 3 66 2 5 2" xfId="52302"/>
    <cellStyle name="Обычный 3 66 2 5 2 2" xfId="52303"/>
    <cellStyle name="Обычный 3 66 2 5 3" xfId="52304"/>
    <cellStyle name="Обычный 3 66 2 6" xfId="52305"/>
    <cellStyle name="Обычный 3 66 2 6 2" xfId="52306"/>
    <cellStyle name="Обычный 3 66 2 7" xfId="52307"/>
    <cellStyle name="Обычный 3 66 3" xfId="52308"/>
    <cellStyle name="Обычный 3 66 3 2" xfId="52309"/>
    <cellStyle name="Обычный 3 66 3 2 2" xfId="52310"/>
    <cellStyle name="Обычный 3 66 3 2 2 2" xfId="52311"/>
    <cellStyle name="Обычный 3 66 3 2 2 2 2" xfId="52312"/>
    <cellStyle name="Обычный 3 66 3 2 2 3" xfId="52313"/>
    <cellStyle name="Обычный 3 66 3 2 3" xfId="52314"/>
    <cellStyle name="Обычный 3 66 3 2 3 2" xfId="52315"/>
    <cellStyle name="Обычный 3 66 3 2 4" xfId="52316"/>
    <cellStyle name="Обычный 3 66 3 3" xfId="52317"/>
    <cellStyle name="Обычный 3 66 3 3 2" xfId="52318"/>
    <cellStyle name="Обычный 3 66 3 3 2 2" xfId="52319"/>
    <cellStyle name="Обычный 3 66 3 3 3" xfId="52320"/>
    <cellStyle name="Обычный 3 66 3 4" xfId="52321"/>
    <cellStyle name="Обычный 3 66 3 4 2" xfId="52322"/>
    <cellStyle name="Обычный 3 66 3 5" xfId="52323"/>
    <cellStyle name="Обычный 3 66 4" xfId="52324"/>
    <cellStyle name="Обычный 3 66 4 2" xfId="52325"/>
    <cellStyle name="Обычный 3 66 4 2 2" xfId="52326"/>
    <cellStyle name="Обычный 3 66 4 2 2 2" xfId="52327"/>
    <cellStyle name="Обычный 3 66 4 2 2 2 2" xfId="52328"/>
    <cellStyle name="Обычный 3 66 4 2 2 3" xfId="52329"/>
    <cellStyle name="Обычный 3 66 4 2 3" xfId="52330"/>
    <cellStyle name="Обычный 3 66 4 2 3 2" xfId="52331"/>
    <cellStyle name="Обычный 3 66 4 2 4" xfId="52332"/>
    <cellStyle name="Обычный 3 66 4 3" xfId="52333"/>
    <cellStyle name="Обычный 3 66 4 3 2" xfId="52334"/>
    <cellStyle name="Обычный 3 66 4 3 2 2" xfId="52335"/>
    <cellStyle name="Обычный 3 66 4 3 3" xfId="52336"/>
    <cellStyle name="Обычный 3 66 4 4" xfId="52337"/>
    <cellStyle name="Обычный 3 66 4 4 2" xfId="52338"/>
    <cellStyle name="Обычный 3 66 4 5" xfId="52339"/>
    <cellStyle name="Обычный 3 66 5" xfId="52340"/>
    <cellStyle name="Обычный 3 66 5 2" xfId="52341"/>
    <cellStyle name="Обычный 3 66 5 2 2" xfId="52342"/>
    <cellStyle name="Обычный 3 66 5 2 2 2" xfId="52343"/>
    <cellStyle name="Обычный 3 66 5 2 3" xfId="52344"/>
    <cellStyle name="Обычный 3 66 5 3" xfId="52345"/>
    <cellStyle name="Обычный 3 66 5 3 2" xfId="52346"/>
    <cellStyle name="Обычный 3 66 5 4" xfId="52347"/>
    <cellStyle name="Обычный 3 66 6" xfId="52348"/>
    <cellStyle name="Обычный 3 66 6 2" xfId="52349"/>
    <cellStyle name="Обычный 3 66 6 2 2" xfId="52350"/>
    <cellStyle name="Обычный 3 66 6 3" xfId="52351"/>
    <cellStyle name="Обычный 3 66 7" xfId="52352"/>
    <cellStyle name="Обычный 3 66 7 2" xfId="52353"/>
    <cellStyle name="Обычный 3 66 8" xfId="52354"/>
    <cellStyle name="Обычный 3 67" xfId="52355"/>
    <cellStyle name="Обычный 3 67 2" xfId="52356"/>
    <cellStyle name="Обычный 3 67 2 2" xfId="52357"/>
    <cellStyle name="Обычный 3 67 2 2 2" xfId="52358"/>
    <cellStyle name="Обычный 3 67 2 2 2 2" xfId="52359"/>
    <cellStyle name="Обычный 3 67 2 2 2 2 2" xfId="52360"/>
    <cellStyle name="Обычный 3 67 2 2 2 2 2 2" xfId="52361"/>
    <cellStyle name="Обычный 3 67 2 2 2 2 3" xfId="52362"/>
    <cellStyle name="Обычный 3 67 2 2 2 3" xfId="52363"/>
    <cellStyle name="Обычный 3 67 2 2 2 3 2" xfId="52364"/>
    <cellStyle name="Обычный 3 67 2 2 2 4" xfId="52365"/>
    <cellStyle name="Обычный 3 67 2 2 3" xfId="52366"/>
    <cellStyle name="Обычный 3 67 2 2 3 2" xfId="52367"/>
    <cellStyle name="Обычный 3 67 2 2 3 2 2" xfId="52368"/>
    <cellStyle name="Обычный 3 67 2 2 3 3" xfId="52369"/>
    <cellStyle name="Обычный 3 67 2 2 4" xfId="52370"/>
    <cellStyle name="Обычный 3 67 2 2 4 2" xfId="52371"/>
    <cellStyle name="Обычный 3 67 2 2 5" xfId="52372"/>
    <cellStyle name="Обычный 3 67 2 3" xfId="52373"/>
    <cellStyle name="Обычный 3 67 2 3 2" xfId="52374"/>
    <cellStyle name="Обычный 3 67 2 3 2 2" xfId="52375"/>
    <cellStyle name="Обычный 3 67 2 3 2 2 2" xfId="52376"/>
    <cellStyle name="Обычный 3 67 2 3 2 2 2 2" xfId="52377"/>
    <cellStyle name="Обычный 3 67 2 3 2 2 3" xfId="52378"/>
    <cellStyle name="Обычный 3 67 2 3 2 3" xfId="52379"/>
    <cellStyle name="Обычный 3 67 2 3 2 3 2" xfId="52380"/>
    <cellStyle name="Обычный 3 67 2 3 2 4" xfId="52381"/>
    <cellStyle name="Обычный 3 67 2 3 3" xfId="52382"/>
    <cellStyle name="Обычный 3 67 2 3 3 2" xfId="52383"/>
    <cellStyle name="Обычный 3 67 2 3 3 2 2" xfId="52384"/>
    <cellStyle name="Обычный 3 67 2 3 3 3" xfId="52385"/>
    <cellStyle name="Обычный 3 67 2 3 4" xfId="52386"/>
    <cellStyle name="Обычный 3 67 2 3 4 2" xfId="52387"/>
    <cellStyle name="Обычный 3 67 2 3 5" xfId="52388"/>
    <cellStyle name="Обычный 3 67 2 4" xfId="52389"/>
    <cellStyle name="Обычный 3 67 2 4 2" xfId="52390"/>
    <cellStyle name="Обычный 3 67 2 4 2 2" xfId="52391"/>
    <cellStyle name="Обычный 3 67 2 4 2 2 2" xfId="52392"/>
    <cellStyle name="Обычный 3 67 2 4 2 3" xfId="52393"/>
    <cellStyle name="Обычный 3 67 2 4 3" xfId="52394"/>
    <cellStyle name="Обычный 3 67 2 4 3 2" xfId="52395"/>
    <cellStyle name="Обычный 3 67 2 4 4" xfId="52396"/>
    <cellStyle name="Обычный 3 67 2 5" xfId="52397"/>
    <cellStyle name="Обычный 3 67 2 5 2" xfId="52398"/>
    <cellStyle name="Обычный 3 67 2 5 2 2" xfId="52399"/>
    <cellStyle name="Обычный 3 67 2 5 3" xfId="52400"/>
    <cellStyle name="Обычный 3 67 2 6" xfId="52401"/>
    <cellStyle name="Обычный 3 67 2 6 2" xfId="52402"/>
    <cellStyle name="Обычный 3 67 2 7" xfId="52403"/>
    <cellStyle name="Обычный 3 67 3" xfId="52404"/>
    <cellStyle name="Обычный 3 67 3 2" xfId="52405"/>
    <cellStyle name="Обычный 3 67 3 2 2" xfId="52406"/>
    <cellStyle name="Обычный 3 67 3 2 2 2" xfId="52407"/>
    <cellStyle name="Обычный 3 67 3 2 2 2 2" xfId="52408"/>
    <cellStyle name="Обычный 3 67 3 2 2 3" xfId="52409"/>
    <cellStyle name="Обычный 3 67 3 2 3" xfId="52410"/>
    <cellStyle name="Обычный 3 67 3 2 3 2" xfId="52411"/>
    <cellStyle name="Обычный 3 67 3 2 4" xfId="52412"/>
    <cellStyle name="Обычный 3 67 3 3" xfId="52413"/>
    <cellStyle name="Обычный 3 67 3 3 2" xfId="52414"/>
    <cellStyle name="Обычный 3 67 3 3 2 2" xfId="52415"/>
    <cellStyle name="Обычный 3 67 3 3 3" xfId="52416"/>
    <cellStyle name="Обычный 3 67 3 4" xfId="52417"/>
    <cellStyle name="Обычный 3 67 3 4 2" xfId="52418"/>
    <cellStyle name="Обычный 3 67 3 5" xfId="52419"/>
    <cellStyle name="Обычный 3 67 4" xfId="52420"/>
    <cellStyle name="Обычный 3 67 4 2" xfId="52421"/>
    <cellStyle name="Обычный 3 67 4 2 2" xfId="52422"/>
    <cellStyle name="Обычный 3 67 4 2 2 2" xfId="52423"/>
    <cellStyle name="Обычный 3 67 4 2 2 2 2" xfId="52424"/>
    <cellStyle name="Обычный 3 67 4 2 2 3" xfId="52425"/>
    <cellStyle name="Обычный 3 67 4 2 3" xfId="52426"/>
    <cellStyle name="Обычный 3 67 4 2 3 2" xfId="52427"/>
    <cellStyle name="Обычный 3 67 4 2 4" xfId="52428"/>
    <cellStyle name="Обычный 3 67 4 3" xfId="52429"/>
    <cellStyle name="Обычный 3 67 4 3 2" xfId="52430"/>
    <cellStyle name="Обычный 3 67 4 3 2 2" xfId="52431"/>
    <cellStyle name="Обычный 3 67 4 3 3" xfId="52432"/>
    <cellStyle name="Обычный 3 67 4 4" xfId="52433"/>
    <cellStyle name="Обычный 3 67 4 4 2" xfId="52434"/>
    <cellStyle name="Обычный 3 67 4 5" xfId="52435"/>
    <cellStyle name="Обычный 3 67 5" xfId="52436"/>
    <cellStyle name="Обычный 3 67 5 2" xfId="52437"/>
    <cellStyle name="Обычный 3 67 5 2 2" xfId="52438"/>
    <cellStyle name="Обычный 3 67 5 2 2 2" xfId="52439"/>
    <cellStyle name="Обычный 3 67 5 2 3" xfId="52440"/>
    <cellStyle name="Обычный 3 67 5 3" xfId="52441"/>
    <cellStyle name="Обычный 3 67 5 3 2" xfId="52442"/>
    <cellStyle name="Обычный 3 67 5 4" xfId="52443"/>
    <cellStyle name="Обычный 3 67 6" xfId="52444"/>
    <cellStyle name="Обычный 3 67 6 2" xfId="52445"/>
    <cellStyle name="Обычный 3 67 6 2 2" xfId="52446"/>
    <cellStyle name="Обычный 3 67 6 3" xfId="52447"/>
    <cellStyle name="Обычный 3 67 7" xfId="52448"/>
    <cellStyle name="Обычный 3 67 7 2" xfId="52449"/>
    <cellStyle name="Обычный 3 67 8" xfId="52450"/>
    <cellStyle name="Обычный 3 68" xfId="52451"/>
    <cellStyle name="Обычный 3 68 2" xfId="52452"/>
    <cellStyle name="Обычный 3 68 2 2" xfId="52453"/>
    <cellStyle name="Обычный 3 68 2 2 2" xfId="52454"/>
    <cellStyle name="Обычный 3 68 2 2 2 2" xfId="52455"/>
    <cellStyle name="Обычный 3 68 2 2 2 2 2" xfId="52456"/>
    <cellStyle name="Обычный 3 68 2 2 2 3" xfId="52457"/>
    <cellStyle name="Обычный 3 68 2 2 3" xfId="52458"/>
    <cellStyle name="Обычный 3 68 2 2 3 2" xfId="52459"/>
    <cellStyle name="Обычный 3 68 2 2 4" xfId="52460"/>
    <cellStyle name="Обычный 3 68 2 3" xfId="52461"/>
    <cellStyle name="Обычный 3 68 2 3 2" xfId="52462"/>
    <cellStyle name="Обычный 3 68 2 3 2 2" xfId="52463"/>
    <cellStyle name="Обычный 3 68 2 3 3" xfId="52464"/>
    <cellStyle name="Обычный 3 68 2 4" xfId="52465"/>
    <cellStyle name="Обычный 3 68 2 4 2" xfId="52466"/>
    <cellStyle name="Обычный 3 68 2 5" xfId="52467"/>
    <cellStyle name="Обычный 3 68 3" xfId="52468"/>
    <cellStyle name="Обычный 3 68 3 2" xfId="52469"/>
    <cellStyle name="Обычный 3 68 3 2 2" xfId="52470"/>
    <cellStyle name="Обычный 3 68 3 2 2 2" xfId="52471"/>
    <cellStyle name="Обычный 3 68 3 2 2 2 2" xfId="52472"/>
    <cellStyle name="Обычный 3 68 3 2 2 3" xfId="52473"/>
    <cellStyle name="Обычный 3 68 3 2 3" xfId="52474"/>
    <cellStyle name="Обычный 3 68 3 2 3 2" xfId="52475"/>
    <cellStyle name="Обычный 3 68 3 2 4" xfId="52476"/>
    <cellStyle name="Обычный 3 68 3 3" xfId="52477"/>
    <cellStyle name="Обычный 3 68 3 3 2" xfId="52478"/>
    <cellStyle name="Обычный 3 68 3 3 2 2" xfId="52479"/>
    <cellStyle name="Обычный 3 68 3 3 3" xfId="52480"/>
    <cellStyle name="Обычный 3 68 3 4" xfId="52481"/>
    <cellStyle name="Обычный 3 68 3 4 2" xfId="52482"/>
    <cellStyle name="Обычный 3 68 3 5" xfId="52483"/>
    <cellStyle name="Обычный 3 68 4" xfId="52484"/>
    <cellStyle name="Обычный 3 68 4 2" xfId="52485"/>
    <cellStyle name="Обычный 3 68 4 2 2" xfId="52486"/>
    <cellStyle name="Обычный 3 68 4 2 2 2" xfId="52487"/>
    <cellStyle name="Обычный 3 68 4 2 3" xfId="52488"/>
    <cellStyle name="Обычный 3 68 4 3" xfId="52489"/>
    <cellStyle name="Обычный 3 68 4 3 2" xfId="52490"/>
    <cellStyle name="Обычный 3 68 4 4" xfId="52491"/>
    <cellStyle name="Обычный 3 68 5" xfId="52492"/>
    <cellStyle name="Обычный 3 68 5 2" xfId="52493"/>
    <cellStyle name="Обычный 3 68 5 2 2" xfId="52494"/>
    <cellStyle name="Обычный 3 68 5 3" xfId="52495"/>
    <cellStyle name="Обычный 3 68 6" xfId="52496"/>
    <cellStyle name="Обычный 3 68 6 2" xfId="52497"/>
    <cellStyle name="Обычный 3 68 7" xfId="52498"/>
    <cellStyle name="Обычный 3 69" xfId="52499"/>
    <cellStyle name="Обычный 3 69 2" xfId="52500"/>
    <cellStyle name="Обычный 3 69 2 2" xfId="52501"/>
    <cellStyle name="Обычный 3 69 2 2 2" xfId="52502"/>
    <cellStyle name="Обычный 3 69 2 2 2 2" xfId="52503"/>
    <cellStyle name="Обычный 3 69 2 2 2 2 2" xfId="52504"/>
    <cellStyle name="Обычный 3 69 2 2 2 3" xfId="52505"/>
    <cellStyle name="Обычный 3 69 2 2 3" xfId="52506"/>
    <cellStyle name="Обычный 3 69 2 2 3 2" xfId="52507"/>
    <cellStyle name="Обычный 3 69 2 2 4" xfId="52508"/>
    <cellStyle name="Обычный 3 69 2 3" xfId="52509"/>
    <cellStyle name="Обычный 3 69 2 3 2" xfId="52510"/>
    <cellStyle name="Обычный 3 69 2 3 2 2" xfId="52511"/>
    <cellStyle name="Обычный 3 69 2 3 3" xfId="52512"/>
    <cellStyle name="Обычный 3 69 2 4" xfId="52513"/>
    <cellStyle name="Обычный 3 69 2 4 2" xfId="52514"/>
    <cellStyle name="Обычный 3 69 2 5" xfId="52515"/>
    <cellStyle name="Обычный 3 69 3" xfId="52516"/>
    <cellStyle name="Обычный 3 69 3 2" xfId="52517"/>
    <cellStyle name="Обычный 3 69 3 2 2" xfId="52518"/>
    <cellStyle name="Обычный 3 69 3 2 2 2" xfId="52519"/>
    <cellStyle name="Обычный 3 69 3 2 2 2 2" xfId="52520"/>
    <cellStyle name="Обычный 3 69 3 2 2 3" xfId="52521"/>
    <cellStyle name="Обычный 3 69 3 2 3" xfId="52522"/>
    <cellStyle name="Обычный 3 69 3 2 3 2" xfId="52523"/>
    <cellStyle name="Обычный 3 69 3 2 4" xfId="52524"/>
    <cellStyle name="Обычный 3 69 3 3" xfId="52525"/>
    <cellStyle name="Обычный 3 69 3 3 2" xfId="52526"/>
    <cellStyle name="Обычный 3 69 3 3 2 2" xfId="52527"/>
    <cellStyle name="Обычный 3 69 3 3 3" xfId="52528"/>
    <cellStyle name="Обычный 3 69 3 4" xfId="52529"/>
    <cellStyle name="Обычный 3 69 3 4 2" xfId="52530"/>
    <cellStyle name="Обычный 3 69 3 5" xfId="52531"/>
    <cellStyle name="Обычный 3 69 4" xfId="52532"/>
    <cellStyle name="Обычный 3 69 4 2" xfId="52533"/>
    <cellStyle name="Обычный 3 69 4 2 2" xfId="52534"/>
    <cellStyle name="Обычный 3 69 4 2 2 2" xfId="52535"/>
    <cellStyle name="Обычный 3 69 4 2 3" xfId="52536"/>
    <cellStyle name="Обычный 3 69 4 3" xfId="52537"/>
    <cellStyle name="Обычный 3 69 4 3 2" xfId="52538"/>
    <cellStyle name="Обычный 3 69 4 4" xfId="52539"/>
    <cellStyle name="Обычный 3 69 5" xfId="52540"/>
    <cellStyle name="Обычный 3 69 5 2" xfId="52541"/>
    <cellStyle name="Обычный 3 69 5 2 2" xfId="52542"/>
    <cellStyle name="Обычный 3 69 5 3" xfId="52543"/>
    <cellStyle name="Обычный 3 69 6" xfId="52544"/>
    <cellStyle name="Обычный 3 69 6 2" xfId="52545"/>
    <cellStyle name="Обычный 3 69 7" xfId="52546"/>
    <cellStyle name="Обычный 3 7" xfId="52547"/>
    <cellStyle name="Обычный 3 7 2" xfId="52548"/>
    <cellStyle name="Обычный 3 70" xfId="52549"/>
    <cellStyle name="Обычный 3 70 2" xfId="52550"/>
    <cellStyle name="Обычный 3 70 2 2" xfId="52551"/>
    <cellStyle name="Обычный 3 70 2 2 2" xfId="52552"/>
    <cellStyle name="Обычный 3 70 2 2 2 2" xfId="52553"/>
    <cellStyle name="Обычный 3 70 2 2 3" xfId="52554"/>
    <cellStyle name="Обычный 3 70 2 3" xfId="52555"/>
    <cellStyle name="Обычный 3 70 2 3 2" xfId="52556"/>
    <cellStyle name="Обычный 3 70 2 4" xfId="52557"/>
    <cellStyle name="Обычный 3 70 3" xfId="52558"/>
    <cellStyle name="Обычный 3 70 3 2" xfId="52559"/>
    <cellStyle name="Обычный 3 70 3 2 2" xfId="52560"/>
    <cellStyle name="Обычный 3 70 3 3" xfId="52561"/>
    <cellStyle name="Обычный 3 70 4" xfId="52562"/>
    <cellStyle name="Обычный 3 70 4 2" xfId="52563"/>
    <cellStyle name="Обычный 3 70 5" xfId="52564"/>
    <cellStyle name="Обычный 3 71" xfId="52565"/>
    <cellStyle name="Обычный 3 71 2" xfId="52566"/>
    <cellStyle name="Обычный 3 71 2 2" xfId="52567"/>
    <cellStyle name="Обычный 3 71 2 2 2" xfId="52568"/>
    <cellStyle name="Обычный 3 71 2 2 2 2" xfId="52569"/>
    <cellStyle name="Обычный 3 71 2 2 3" xfId="52570"/>
    <cellStyle name="Обычный 3 71 2 3" xfId="52571"/>
    <cellStyle name="Обычный 3 71 2 3 2" xfId="52572"/>
    <cellStyle name="Обычный 3 71 2 4" xfId="52573"/>
    <cellStyle name="Обычный 3 71 3" xfId="52574"/>
    <cellStyle name="Обычный 3 71 3 2" xfId="52575"/>
    <cellStyle name="Обычный 3 71 3 2 2" xfId="52576"/>
    <cellStyle name="Обычный 3 71 3 3" xfId="52577"/>
    <cellStyle name="Обычный 3 71 4" xfId="52578"/>
    <cellStyle name="Обычный 3 71 4 2" xfId="52579"/>
    <cellStyle name="Обычный 3 71 5" xfId="52580"/>
    <cellStyle name="Обычный 3 72" xfId="52581"/>
    <cellStyle name="Обычный 3 72 2" xfId="52582"/>
    <cellStyle name="Обычный 3 72 2 2" xfId="52583"/>
    <cellStyle name="Обычный 3 72 2 2 2" xfId="52584"/>
    <cellStyle name="Обычный 3 72 2 3" xfId="52585"/>
    <cellStyle name="Обычный 3 72 3" xfId="52586"/>
    <cellStyle name="Обычный 3 72 3 2" xfId="52587"/>
    <cellStyle name="Обычный 3 72 4" xfId="52588"/>
    <cellStyle name="Обычный 3 73" xfId="52589"/>
    <cellStyle name="Обычный 3 73 2" xfId="52590"/>
    <cellStyle name="Обычный 3 73 2 2" xfId="52591"/>
    <cellStyle name="Обычный 3 73 3" xfId="52592"/>
    <cellStyle name="Обычный 3 74" xfId="52593"/>
    <cellStyle name="Обычный 3 74 2" xfId="52594"/>
    <cellStyle name="Обычный 3 75" xfId="52595"/>
    <cellStyle name="Обычный 3 76" xfId="52596"/>
    <cellStyle name="Обычный 3 8" xfId="52597"/>
    <cellStyle name="Обычный 3 9" xfId="52598"/>
    <cellStyle name="Обычный 3 9 10" xfId="52599"/>
    <cellStyle name="Обычный 3 9 10 2" xfId="52600"/>
    <cellStyle name="Обычный 3 9 10 2 2" xfId="52601"/>
    <cellStyle name="Обычный 3 9 10 2 2 2" xfId="52602"/>
    <cellStyle name="Обычный 3 9 10 2 2 2 2" xfId="52603"/>
    <cellStyle name="Обычный 3 9 10 2 2 2 2 2" xfId="52604"/>
    <cellStyle name="Обычный 3 9 10 2 2 2 2 2 2" xfId="52605"/>
    <cellStyle name="Обычный 3 9 10 2 2 2 2 3" xfId="52606"/>
    <cellStyle name="Обычный 3 9 10 2 2 2 3" xfId="52607"/>
    <cellStyle name="Обычный 3 9 10 2 2 2 3 2" xfId="52608"/>
    <cellStyle name="Обычный 3 9 10 2 2 2 4" xfId="52609"/>
    <cellStyle name="Обычный 3 9 10 2 2 3" xfId="52610"/>
    <cellStyle name="Обычный 3 9 10 2 2 3 2" xfId="52611"/>
    <cellStyle name="Обычный 3 9 10 2 2 3 2 2" xfId="52612"/>
    <cellStyle name="Обычный 3 9 10 2 2 3 3" xfId="52613"/>
    <cellStyle name="Обычный 3 9 10 2 2 4" xfId="52614"/>
    <cellStyle name="Обычный 3 9 10 2 2 4 2" xfId="52615"/>
    <cellStyle name="Обычный 3 9 10 2 2 5" xfId="52616"/>
    <cellStyle name="Обычный 3 9 10 2 3" xfId="52617"/>
    <cellStyle name="Обычный 3 9 10 2 3 2" xfId="52618"/>
    <cellStyle name="Обычный 3 9 10 2 3 2 2" xfId="52619"/>
    <cellStyle name="Обычный 3 9 10 2 3 2 2 2" xfId="52620"/>
    <cellStyle name="Обычный 3 9 10 2 3 2 2 2 2" xfId="52621"/>
    <cellStyle name="Обычный 3 9 10 2 3 2 2 3" xfId="52622"/>
    <cellStyle name="Обычный 3 9 10 2 3 2 3" xfId="52623"/>
    <cellStyle name="Обычный 3 9 10 2 3 2 3 2" xfId="52624"/>
    <cellStyle name="Обычный 3 9 10 2 3 2 4" xfId="52625"/>
    <cellStyle name="Обычный 3 9 10 2 3 3" xfId="52626"/>
    <cellStyle name="Обычный 3 9 10 2 3 3 2" xfId="52627"/>
    <cellStyle name="Обычный 3 9 10 2 3 3 2 2" xfId="52628"/>
    <cellStyle name="Обычный 3 9 10 2 3 3 3" xfId="52629"/>
    <cellStyle name="Обычный 3 9 10 2 3 4" xfId="52630"/>
    <cellStyle name="Обычный 3 9 10 2 3 4 2" xfId="52631"/>
    <cellStyle name="Обычный 3 9 10 2 3 5" xfId="52632"/>
    <cellStyle name="Обычный 3 9 10 2 4" xfId="52633"/>
    <cellStyle name="Обычный 3 9 10 2 4 2" xfId="52634"/>
    <cellStyle name="Обычный 3 9 10 2 4 2 2" xfId="52635"/>
    <cellStyle name="Обычный 3 9 10 2 4 2 2 2" xfId="52636"/>
    <cellStyle name="Обычный 3 9 10 2 4 2 3" xfId="52637"/>
    <cellStyle name="Обычный 3 9 10 2 4 3" xfId="52638"/>
    <cellStyle name="Обычный 3 9 10 2 4 3 2" xfId="52639"/>
    <cellStyle name="Обычный 3 9 10 2 4 4" xfId="52640"/>
    <cellStyle name="Обычный 3 9 10 2 5" xfId="52641"/>
    <cellStyle name="Обычный 3 9 10 2 5 2" xfId="52642"/>
    <cellStyle name="Обычный 3 9 10 2 5 2 2" xfId="52643"/>
    <cellStyle name="Обычный 3 9 10 2 5 3" xfId="52644"/>
    <cellStyle name="Обычный 3 9 10 2 6" xfId="52645"/>
    <cellStyle name="Обычный 3 9 10 2 6 2" xfId="52646"/>
    <cellStyle name="Обычный 3 9 10 2 7" xfId="52647"/>
    <cellStyle name="Обычный 3 9 10 3" xfId="52648"/>
    <cellStyle name="Обычный 3 9 10 3 2" xfId="52649"/>
    <cellStyle name="Обычный 3 9 10 3 2 2" xfId="52650"/>
    <cellStyle name="Обычный 3 9 10 3 2 2 2" xfId="52651"/>
    <cellStyle name="Обычный 3 9 10 3 2 2 2 2" xfId="52652"/>
    <cellStyle name="Обычный 3 9 10 3 2 2 3" xfId="52653"/>
    <cellStyle name="Обычный 3 9 10 3 2 3" xfId="52654"/>
    <cellStyle name="Обычный 3 9 10 3 2 3 2" xfId="52655"/>
    <cellStyle name="Обычный 3 9 10 3 2 4" xfId="52656"/>
    <cellStyle name="Обычный 3 9 10 3 3" xfId="52657"/>
    <cellStyle name="Обычный 3 9 10 3 3 2" xfId="52658"/>
    <cellStyle name="Обычный 3 9 10 3 3 2 2" xfId="52659"/>
    <cellStyle name="Обычный 3 9 10 3 3 3" xfId="52660"/>
    <cellStyle name="Обычный 3 9 10 3 4" xfId="52661"/>
    <cellStyle name="Обычный 3 9 10 3 4 2" xfId="52662"/>
    <cellStyle name="Обычный 3 9 10 3 5" xfId="52663"/>
    <cellStyle name="Обычный 3 9 10 4" xfId="52664"/>
    <cellStyle name="Обычный 3 9 10 4 2" xfId="52665"/>
    <cellStyle name="Обычный 3 9 10 4 2 2" xfId="52666"/>
    <cellStyle name="Обычный 3 9 10 4 2 2 2" xfId="52667"/>
    <cellStyle name="Обычный 3 9 10 4 2 2 2 2" xfId="52668"/>
    <cellStyle name="Обычный 3 9 10 4 2 2 3" xfId="52669"/>
    <cellStyle name="Обычный 3 9 10 4 2 3" xfId="52670"/>
    <cellStyle name="Обычный 3 9 10 4 2 3 2" xfId="52671"/>
    <cellStyle name="Обычный 3 9 10 4 2 4" xfId="52672"/>
    <cellStyle name="Обычный 3 9 10 4 3" xfId="52673"/>
    <cellStyle name="Обычный 3 9 10 4 3 2" xfId="52674"/>
    <cellStyle name="Обычный 3 9 10 4 3 2 2" xfId="52675"/>
    <cellStyle name="Обычный 3 9 10 4 3 3" xfId="52676"/>
    <cellStyle name="Обычный 3 9 10 4 4" xfId="52677"/>
    <cellStyle name="Обычный 3 9 10 4 4 2" xfId="52678"/>
    <cellStyle name="Обычный 3 9 10 4 5" xfId="52679"/>
    <cellStyle name="Обычный 3 9 10 5" xfId="52680"/>
    <cellStyle name="Обычный 3 9 10 5 2" xfId="52681"/>
    <cellStyle name="Обычный 3 9 10 5 2 2" xfId="52682"/>
    <cellStyle name="Обычный 3 9 10 5 2 2 2" xfId="52683"/>
    <cellStyle name="Обычный 3 9 10 5 2 3" xfId="52684"/>
    <cellStyle name="Обычный 3 9 10 5 3" xfId="52685"/>
    <cellStyle name="Обычный 3 9 10 5 3 2" xfId="52686"/>
    <cellStyle name="Обычный 3 9 10 5 4" xfId="52687"/>
    <cellStyle name="Обычный 3 9 10 6" xfId="52688"/>
    <cellStyle name="Обычный 3 9 10 6 2" xfId="52689"/>
    <cellStyle name="Обычный 3 9 10 6 2 2" xfId="52690"/>
    <cellStyle name="Обычный 3 9 10 6 3" xfId="52691"/>
    <cellStyle name="Обычный 3 9 10 7" xfId="52692"/>
    <cellStyle name="Обычный 3 9 10 7 2" xfId="52693"/>
    <cellStyle name="Обычный 3 9 10 8" xfId="52694"/>
    <cellStyle name="Обычный 3 9 11" xfId="52695"/>
    <cellStyle name="Обычный 3 9 11 2" xfId="52696"/>
    <cellStyle name="Обычный 3 9 11 2 2" xfId="52697"/>
    <cellStyle name="Обычный 3 9 11 2 2 2" xfId="52698"/>
    <cellStyle name="Обычный 3 9 11 2 2 2 2" xfId="52699"/>
    <cellStyle name="Обычный 3 9 11 2 2 2 2 2" xfId="52700"/>
    <cellStyle name="Обычный 3 9 11 2 2 2 2 2 2" xfId="52701"/>
    <cellStyle name="Обычный 3 9 11 2 2 2 2 3" xfId="52702"/>
    <cellStyle name="Обычный 3 9 11 2 2 2 3" xfId="52703"/>
    <cellStyle name="Обычный 3 9 11 2 2 2 3 2" xfId="52704"/>
    <cellStyle name="Обычный 3 9 11 2 2 2 4" xfId="52705"/>
    <cellStyle name="Обычный 3 9 11 2 2 3" xfId="52706"/>
    <cellStyle name="Обычный 3 9 11 2 2 3 2" xfId="52707"/>
    <cellStyle name="Обычный 3 9 11 2 2 3 2 2" xfId="52708"/>
    <cellStyle name="Обычный 3 9 11 2 2 3 3" xfId="52709"/>
    <cellStyle name="Обычный 3 9 11 2 2 4" xfId="52710"/>
    <cellStyle name="Обычный 3 9 11 2 2 4 2" xfId="52711"/>
    <cellStyle name="Обычный 3 9 11 2 2 5" xfId="52712"/>
    <cellStyle name="Обычный 3 9 11 2 3" xfId="52713"/>
    <cellStyle name="Обычный 3 9 11 2 3 2" xfId="52714"/>
    <cellStyle name="Обычный 3 9 11 2 3 2 2" xfId="52715"/>
    <cellStyle name="Обычный 3 9 11 2 3 2 2 2" xfId="52716"/>
    <cellStyle name="Обычный 3 9 11 2 3 2 2 2 2" xfId="52717"/>
    <cellStyle name="Обычный 3 9 11 2 3 2 2 3" xfId="52718"/>
    <cellStyle name="Обычный 3 9 11 2 3 2 3" xfId="52719"/>
    <cellStyle name="Обычный 3 9 11 2 3 2 3 2" xfId="52720"/>
    <cellStyle name="Обычный 3 9 11 2 3 2 4" xfId="52721"/>
    <cellStyle name="Обычный 3 9 11 2 3 3" xfId="52722"/>
    <cellStyle name="Обычный 3 9 11 2 3 3 2" xfId="52723"/>
    <cellStyle name="Обычный 3 9 11 2 3 3 2 2" xfId="52724"/>
    <cellStyle name="Обычный 3 9 11 2 3 3 3" xfId="52725"/>
    <cellStyle name="Обычный 3 9 11 2 3 4" xfId="52726"/>
    <cellStyle name="Обычный 3 9 11 2 3 4 2" xfId="52727"/>
    <cellStyle name="Обычный 3 9 11 2 3 5" xfId="52728"/>
    <cellStyle name="Обычный 3 9 11 2 4" xfId="52729"/>
    <cellStyle name="Обычный 3 9 11 2 4 2" xfId="52730"/>
    <cellStyle name="Обычный 3 9 11 2 4 2 2" xfId="52731"/>
    <cellStyle name="Обычный 3 9 11 2 4 2 2 2" xfId="52732"/>
    <cellStyle name="Обычный 3 9 11 2 4 2 3" xfId="52733"/>
    <cellStyle name="Обычный 3 9 11 2 4 3" xfId="52734"/>
    <cellStyle name="Обычный 3 9 11 2 4 3 2" xfId="52735"/>
    <cellStyle name="Обычный 3 9 11 2 4 4" xfId="52736"/>
    <cellStyle name="Обычный 3 9 11 2 5" xfId="52737"/>
    <cellStyle name="Обычный 3 9 11 2 5 2" xfId="52738"/>
    <cellStyle name="Обычный 3 9 11 2 5 2 2" xfId="52739"/>
    <cellStyle name="Обычный 3 9 11 2 5 3" xfId="52740"/>
    <cellStyle name="Обычный 3 9 11 2 6" xfId="52741"/>
    <cellStyle name="Обычный 3 9 11 2 6 2" xfId="52742"/>
    <cellStyle name="Обычный 3 9 11 2 7" xfId="52743"/>
    <cellStyle name="Обычный 3 9 11 3" xfId="52744"/>
    <cellStyle name="Обычный 3 9 11 3 2" xfId="52745"/>
    <cellStyle name="Обычный 3 9 11 3 2 2" xfId="52746"/>
    <cellStyle name="Обычный 3 9 11 3 2 2 2" xfId="52747"/>
    <cellStyle name="Обычный 3 9 11 3 2 2 2 2" xfId="52748"/>
    <cellStyle name="Обычный 3 9 11 3 2 2 3" xfId="52749"/>
    <cellStyle name="Обычный 3 9 11 3 2 3" xfId="52750"/>
    <cellStyle name="Обычный 3 9 11 3 2 3 2" xfId="52751"/>
    <cellStyle name="Обычный 3 9 11 3 2 4" xfId="52752"/>
    <cellStyle name="Обычный 3 9 11 3 3" xfId="52753"/>
    <cellStyle name="Обычный 3 9 11 3 3 2" xfId="52754"/>
    <cellStyle name="Обычный 3 9 11 3 3 2 2" xfId="52755"/>
    <cellStyle name="Обычный 3 9 11 3 3 3" xfId="52756"/>
    <cellStyle name="Обычный 3 9 11 3 4" xfId="52757"/>
    <cellStyle name="Обычный 3 9 11 3 4 2" xfId="52758"/>
    <cellStyle name="Обычный 3 9 11 3 5" xfId="52759"/>
    <cellStyle name="Обычный 3 9 11 4" xfId="52760"/>
    <cellStyle name="Обычный 3 9 11 4 2" xfId="52761"/>
    <cellStyle name="Обычный 3 9 11 4 2 2" xfId="52762"/>
    <cellStyle name="Обычный 3 9 11 4 2 2 2" xfId="52763"/>
    <cellStyle name="Обычный 3 9 11 4 2 2 2 2" xfId="52764"/>
    <cellStyle name="Обычный 3 9 11 4 2 2 3" xfId="52765"/>
    <cellStyle name="Обычный 3 9 11 4 2 3" xfId="52766"/>
    <cellStyle name="Обычный 3 9 11 4 2 3 2" xfId="52767"/>
    <cellStyle name="Обычный 3 9 11 4 2 4" xfId="52768"/>
    <cellStyle name="Обычный 3 9 11 4 3" xfId="52769"/>
    <cellStyle name="Обычный 3 9 11 4 3 2" xfId="52770"/>
    <cellStyle name="Обычный 3 9 11 4 3 2 2" xfId="52771"/>
    <cellStyle name="Обычный 3 9 11 4 3 3" xfId="52772"/>
    <cellStyle name="Обычный 3 9 11 4 4" xfId="52773"/>
    <cellStyle name="Обычный 3 9 11 4 4 2" xfId="52774"/>
    <cellStyle name="Обычный 3 9 11 4 5" xfId="52775"/>
    <cellStyle name="Обычный 3 9 11 5" xfId="52776"/>
    <cellStyle name="Обычный 3 9 11 5 2" xfId="52777"/>
    <cellStyle name="Обычный 3 9 11 5 2 2" xfId="52778"/>
    <cellStyle name="Обычный 3 9 11 5 2 2 2" xfId="52779"/>
    <cellStyle name="Обычный 3 9 11 5 2 3" xfId="52780"/>
    <cellStyle name="Обычный 3 9 11 5 3" xfId="52781"/>
    <cellStyle name="Обычный 3 9 11 5 3 2" xfId="52782"/>
    <cellStyle name="Обычный 3 9 11 5 4" xfId="52783"/>
    <cellStyle name="Обычный 3 9 11 6" xfId="52784"/>
    <cellStyle name="Обычный 3 9 11 6 2" xfId="52785"/>
    <cellStyle name="Обычный 3 9 11 6 2 2" xfId="52786"/>
    <cellStyle name="Обычный 3 9 11 6 3" xfId="52787"/>
    <cellStyle name="Обычный 3 9 11 7" xfId="52788"/>
    <cellStyle name="Обычный 3 9 11 7 2" xfId="52789"/>
    <cellStyle name="Обычный 3 9 11 8" xfId="52790"/>
    <cellStyle name="Обычный 3 9 12" xfId="52791"/>
    <cellStyle name="Обычный 3 9 12 2" xfId="52792"/>
    <cellStyle name="Обычный 3 9 12 2 2" xfId="52793"/>
    <cellStyle name="Обычный 3 9 12 2 2 2" xfId="52794"/>
    <cellStyle name="Обычный 3 9 12 2 2 2 2" xfId="52795"/>
    <cellStyle name="Обычный 3 9 12 2 2 2 2 2" xfId="52796"/>
    <cellStyle name="Обычный 3 9 12 2 2 2 2 2 2" xfId="52797"/>
    <cellStyle name="Обычный 3 9 12 2 2 2 2 3" xfId="52798"/>
    <cellStyle name="Обычный 3 9 12 2 2 2 3" xfId="52799"/>
    <cellStyle name="Обычный 3 9 12 2 2 2 3 2" xfId="52800"/>
    <cellStyle name="Обычный 3 9 12 2 2 2 4" xfId="52801"/>
    <cellStyle name="Обычный 3 9 12 2 2 3" xfId="52802"/>
    <cellStyle name="Обычный 3 9 12 2 2 3 2" xfId="52803"/>
    <cellStyle name="Обычный 3 9 12 2 2 3 2 2" xfId="52804"/>
    <cellStyle name="Обычный 3 9 12 2 2 3 3" xfId="52805"/>
    <cellStyle name="Обычный 3 9 12 2 2 4" xfId="52806"/>
    <cellStyle name="Обычный 3 9 12 2 2 4 2" xfId="52807"/>
    <cellStyle name="Обычный 3 9 12 2 2 5" xfId="52808"/>
    <cellStyle name="Обычный 3 9 12 2 3" xfId="52809"/>
    <cellStyle name="Обычный 3 9 12 2 3 2" xfId="52810"/>
    <cellStyle name="Обычный 3 9 12 2 3 2 2" xfId="52811"/>
    <cellStyle name="Обычный 3 9 12 2 3 2 2 2" xfId="52812"/>
    <cellStyle name="Обычный 3 9 12 2 3 2 2 2 2" xfId="52813"/>
    <cellStyle name="Обычный 3 9 12 2 3 2 2 3" xfId="52814"/>
    <cellStyle name="Обычный 3 9 12 2 3 2 3" xfId="52815"/>
    <cellStyle name="Обычный 3 9 12 2 3 2 3 2" xfId="52816"/>
    <cellStyle name="Обычный 3 9 12 2 3 2 4" xfId="52817"/>
    <cellStyle name="Обычный 3 9 12 2 3 3" xfId="52818"/>
    <cellStyle name="Обычный 3 9 12 2 3 3 2" xfId="52819"/>
    <cellStyle name="Обычный 3 9 12 2 3 3 2 2" xfId="52820"/>
    <cellStyle name="Обычный 3 9 12 2 3 3 3" xfId="52821"/>
    <cellStyle name="Обычный 3 9 12 2 3 4" xfId="52822"/>
    <cellStyle name="Обычный 3 9 12 2 3 4 2" xfId="52823"/>
    <cellStyle name="Обычный 3 9 12 2 3 5" xfId="52824"/>
    <cellStyle name="Обычный 3 9 12 2 4" xfId="52825"/>
    <cellStyle name="Обычный 3 9 12 2 4 2" xfId="52826"/>
    <cellStyle name="Обычный 3 9 12 2 4 2 2" xfId="52827"/>
    <cellStyle name="Обычный 3 9 12 2 4 2 2 2" xfId="52828"/>
    <cellStyle name="Обычный 3 9 12 2 4 2 3" xfId="52829"/>
    <cellStyle name="Обычный 3 9 12 2 4 3" xfId="52830"/>
    <cellStyle name="Обычный 3 9 12 2 4 3 2" xfId="52831"/>
    <cellStyle name="Обычный 3 9 12 2 4 4" xfId="52832"/>
    <cellStyle name="Обычный 3 9 12 2 5" xfId="52833"/>
    <cellStyle name="Обычный 3 9 12 2 5 2" xfId="52834"/>
    <cellStyle name="Обычный 3 9 12 2 5 2 2" xfId="52835"/>
    <cellStyle name="Обычный 3 9 12 2 5 3" xfId="52836"/>
    <cellStyle name="Обычный 3 9 12 2 6" xfId="52837"/>
    <cellStyle name="Обычный 3 9 12 2 6 2" xfId="52838"/>
    <cellStyle name="Обычный 3 9 12 2 7" xfId="52839"/>
    <cellStyle name="Обычный 3 9 12 3" xfId="52840"/>
    <cellStyle name="Обычный 3 9 12 3 2" xfId="52841"/>
    <cellStyle name="Обычный 3 9 12 3 2 2" xfId="52842"/>
    <cellStyle name="Обычный 3 9 12 3 2 2 2" xfId="52843"/>
    <cellStyle name="Обычный 3 9 12 3 2 2 2 2" xfId="52844"/>
    <cellStyle name="Обычный 3 9 12 3 2 2 3" xfId="52845"/>
    <cellStyle name="Обычный 3 9 12 3 2 3" xfId="52846"/>
    <cellStyle name="Обычный 3 9 12 3 2 3 2" xfId="52847"/>
    <cellStyle name="Обычный 3 9 12 3 2 4" xfId="52848"/>
    <cellStyle name="Обычный 3 9 12 3 3" xfId="52849"/>
    <cellStyle name="Обычный 3 9 12 3 3 2" xfId="52850"/>
    <cellStyle name="Обычный 3 9 12 3 3 2 2" xfId="52851"/>
    <cellStyle name="Обычный 3 9 12 3 3 3" xfId="52852"/>
    <cellStyle name="Обычный 3 9 12 3 4" xfId="52853"/>
    <cellStyle name="Обычный 3 9 12 3 4 2" xfId="52854"/>
    <cellStyle name="Обычный 3 9 12 3 5" xfId="52855"/>
    <cellStyle name="Обычный 3 9 12 4" xfId="52856"/>
    <cellStyle name="Обычный 3 9 12 4 2" xfId="52857"/>
    <cellStyle name="Обычный 3 9 12 4 2 2" xfId="52858"/>
    <cellStyle name="Обычный 3 9 12 4 2 2 2" xfId="52859"/>
    <cellStyle name="Обычный 3 9 12 4 2 2 2 2" xfId="52860"/>
    <cellStyle name="Обычный 3 9 12 4 2 2 3" xfId="52861"/>
    <cellStyle name="Обычный 3 9 12 4 2 3" xfId="52862"/>
    <cellStyle name="Обычный 3 9 12 4 2 3 2" xfId="52863"/>
    <cellStyle name="Обычный 3 9 12 4 2 4" xfId="52864"/>
    <cellStyle name="Обычный 3 9 12 4 3" xfId="52865"/>
    <cellStyle name="Обычный 3 9 12 4 3 2" xfId="52866"/>
    <cellStyle name="Обычный 3 9 12 4 3 2 2" xfId="52867"/>
    <cellStyle name="Обычный 3 9 12 4 3 3" xfId="52868"/>
    <cellStyle name="Обычный 3 9 12 4 4" xfId="52869"/>
    <cellStyle name="Обычный 3 9 12 4 4 2" xfId="52870"/>
    <cellStyle name="Обычный 3 9 12 4 5" xfId="52871"/>
    <cellStyle name="Обычный 3 9 12 5" xfId="52872"/>
    <cellStyle name="Обычный 3 9 12 5 2" xfId="52873"/>
    <cellStyle name="Обычный 3 9 12 5 2 2" xfId="52874"/>
    <cellStyle name="Обычный 3 9 12 5 2 2 2" xfId="52875"/>
    <cellStyle name="Обычный 3 9 12 5 2 3" xfId="52876"/>
    <cellStyle name="Обычный 3 9 12 5 3" xfId="52877"/>
    <cellStyle name="Обычный 3 9 12 5 3 2" xfId="52878"/>
    <cellStyle name="Обычный 3 9 12 5 4" xfId="52879"/>
    <cellStyle name="Обычный 3 9 12 6" xfId="52880"/>
    <cellStyle name="Обычный 3 9 12 6 2" xfId="52881"/>
    <cellStyle name="Обычный 3 9 12 6 2 2" xfId="52882"/>
    <cellStyle name="Обычный 3 9 12 6 3" xfId="52883"/>
    <cellStyle name="Обычный 3 9 12 7" xfId="52884"/>
    <cellStyle name="Обычный 3 9 12 7 2" xfId="52885"/>
    <cellStyle name="Обычный 3 9 12 8" xfId="52886"/>
    <cellStyle name="Обычный 3 9 13" xfId="52887"/>
    <cellStyle name="Обычный 3 9 13 2" xfId="52888"/>
    <cellStyle name="Обычный 3 9 13 2 2" xfId="52889"/>
    <cellStyle name="Обычный 3 9 13 2 2 2" xfId="52890"/>
    <cellStyle name="Обычный 3 9 13 2 2 2 2" xfId="52891"/>
    <cellStyle name="Обычный 3 9 13 2 2 2 2 2" xfId="52892"/>
    <cellStyle name="Обычный 3 9 13 2 2 2 2 2 2" xfId="52893"/>
    <cellStyle name="Обычный 3 9 13 2 2 2 2 3" xfId="52894"/>
    <cellStyle name="Обычный 3 9 13 2 2 2 3" xfId="52895"/>
    <cellStyle name="Обычный 3 9 13 2 2 2 3 2" xfId="52896"/>
    <cellStyle name="Обычный 3 9 13 2 2 2 4" xfId="52897"/>
    <cellStyle name="Обычный 3 9 13 2 2 3" xfId="52898"/>
    <cellStyle name="Обычный 3 9 13 2 2 3 2" xfId="52899"/>
    <cellStyle name="Обычный 3 9 13 2 2 3 2 2" xfId="52900"/>
    <cellStyle name="Обычный 3 9 13 2 2 3 3" xfId="52901"/>
    <cellStyle name="Обычный 3 9 13 2 2 4" xfId="52902"/>
    <cellStyle name="Обычный 3 9 13 2 2 4 2" xfId="52903"/>
    <cellStyle name="Обычный 3 9 13 2 2 5" xfId="52904"/>
    <cellStyle name="Обычный 3 9 13 2 3" xfId="52905"/>
    <cellStyle name="Обычный 3 9 13 2 3 2" xfId="52906"/>
    <cellStyle name="Обычный 3 9 13 2 3 2 2" xfId="52907"/>
    <cellStyle name="Обычный 3 9 13 2 3 2 2 2" xfId="52908"/>
    <cellStyle name="Обычный 3 9 13 2 3 2 2 2 2" xfId="52909"/>
    <cellStyle name="Обычный 3 9 13 2 3 2 2 3" xfId="52910"/>
    <cellStyle name="Обычный 3 9 13 2 3 2 3" xfId="52911"/>
    <cellStyle name="Обычный 3 9 13 2 3 2 3 2" xfId="52912"/>
    <cellStyle name="Обычный 3 9 13 2 3 2 4" xfId="52913"/>
    <cellStyle name="Обычный 3 9 13 2 3 3" xfId="52914"/>
    <cellStyle name="Обычный 3 9 13 2 3 3 2" xfId="52915"/>
    <cellStyle name="Обычный 3 9 13 2 3 3 2 2" xfId="52916"/>
    <cellStyle name="Обычный 3 9 13 2 3 3 3" xfId="52917"/>
    <cellStyle name="Обычный 3 9 13 2 3 4" xfId="52918"/>
    <cellStyle name="Обычный 3 9 13 2 3 4 2" xfId="52919"/>
    <cellStyle name="Обычный 3 9 13 2 3 5" xfId="52920"/>
    <cellStyle name="Обычный 3 9 13 2 4" xfId="52921"/>
    <cellStyle name="Обычный 3 9 13 2 4 2" xfId="52922"/>
    <cellStyle name="Обычный 3 9 13 2 4 2 2" xfId="52923"/>
    <cellStyle name="Обычный 3 9 13 2 4 2 2 2" xfId="52924"/>
    <cellStyle name="Обычный 3 9 13 2 4 2 3" xfId="52925"/>
    <cellStyle name="Обычный 3 9 13 2 4 3" xfId="52926"/>
    <cellStyle name="Обычный 3 9 13 2 4 3 2" xfId="52927"/>
    <cellStyle name="Обычный 3 9 13 2 4 4" xfId="52928"/>
    <cellStyle name="Обычный 3 9 13 2 5" xfId="52929"/>
    <cellStyle name="Обычный 3 9 13 2 5 2" xfId="52930"/>
    <cellStyle name="Обычный 3 9 13 2 5 2 2" xfId="52931"/>
    <cellStyle name="Обычный 3 9 13 2 5 3" xfId="52932"/>
    <cellStyle name="Обычный 3 9 13 2 6" xfId="52933"/>
    <cellStyle name="Обычный 3 9 13 2 6 2" xfId="52934"/>
    <cellStyle name="Обычный 3 9 13 2 7" xfId="52935"/>
    <cellStyle name="Обычный 3 9 13 3" xfId="52936"/>
    <cellStyle name="Обычный 3 9 13 3 2" xfId="52937"/>
    <cellStyle name="Обычный 3 9 13 3 2 2" xfId="52938"/>
    <cellStyle name="Обычный 3 9 13 3 2 2 2" xfId="52939"/>
    <cellStyle name="Обычный 3 9 13 3 2 2 2 2" xfId="52940"/>
    <cellStyle name="Обычный 3 9 13 3 2 2 3" xfId="52941"/>
    <cellStyle name="Обычный 3 9 13 3 2 3" xfId="52942"/>
    <cellStyle name="Обычный 3 9 13 3 2 3 2" xfId="52943"/>
    <cellStyle name="Обычный 3 9 13 3 2 4" xfId="52944"/>
    <cellStyle name="Обычный 3 9 13 3 3" xfId="52945"/>
    <cellStyle name="Обычный 3 9 13 3 3 2" xfId="52946"/>
    <cellStyle name="Обычный 3 9 13 3 3 2 2" xfId="52947"/>
    <cellStyle name="Обычный 3 9 13 3 3 3" xfId="52948"/>
    <cellStyle name="Обычный 3 9 13 3 4" xfId="52949"/>
    <cellStyle name="Обычный 3 9 13 3 4 2" xfId="52950"/>
    <cellStyle name="Обычный 3 9 13 3 5" xfId="52951"/>
    <cellStyle name="Обычный 3 9 13 4" xfId="52952"/>
    <cellStyle name="Обычный 3 9 13 4 2" xfId="52953"/>
    <cellStyle name="Обычный 3 9 13 4 2 2" xfId="52954"/>
    <cellStyle name="Обычный 3 9 13 4 2 2 2" xfId="52955"/>
    <cellStyle name="Обычный 3 9 13 4 2 2 2 2" xfId="52956"/>
    <cellStyle name="Обычный 3 9 13 4 2 2 3" xfId="52957"/>
    <cellStyle name="Обычный 3 9 13 4 2 3" xfId="52958"/>
    <cellStyle name="Обычный 3 9 13 4 2 3 2" xfId="52959"/>
    <cellStyle name="Обычный 3 9 13 4 2 4" xfId="52960"/>
    <cellStyle name="Обычный 3 9 13 4 3" xfId="52961"/>
    <cellStyle name="Обычный 3 9 13 4 3 2" xfId="52962"/>
    <cellStyle name="Обычный 3 9 13 4 3 2 2" xfId="52963"/>
    <cellStyle name="Обычный 3 9 13 4 3 3" xfId="52964"/>
    <cellStyle name="Обычный 3 9 13 4 4" xfId="52965"/>
    <cellStyle name="Обычный 3 9 13 4 4 2" xfId="52966"/>
    <cellStyle name="Обычный 3 9 13 4 5" xfId="52967"/>
    <cellStyle name="Обычный 3 9 13 5" xfId="52968"/>
    <cellStyle name="Обычный 3 9 13 5 2" xfId="52969"/>
    <cellStyle name="Обычный 3 9 13 5 2 2" xfId="52970"/>
    <cellStyle name="Обычный 3 9 13 5 2 2 2" xfId="52971"/>
    <cellStyle name="Обычный 3 9 13 5 2 3" xfId="52972"/>
    <cellStyle name="Обычный 3 9 13 5 3" xfId="52973"/>
    <cellStyle name="Обычный 3 9 13 5 3 2" xfId="52974"/>
    <cellStyle name="Обычный 3 9 13 5 4" xfId="52975"/>
    <cellStyle name="Обычный 3 9 13 6" xfId="52976"/>
    <cellStyle name="Обычный 3 9 13 6 2" xfId="52977"/>
    <cellStyle name="Обычный 3 9 13 6 2 2" xfId="52978"/>
    <cellStyle name="Обычный 3 9 13 6 3" xfId="52979"/>
    <cellStyle name="Обычный 3 9 13 7" xfId="52980"/>
    <cellStyle name="Обычный 3 9 13 7 2" xfId="52981"/>
    <cellStyle name="Обычный 3 9 13 8" xfId="52982"/>
    <cellStyle name="Обычный 3 9 14" xfId="52983"/>
    <cellStyle name="Обычный 3 9 14 2" xfId="52984"/>
    <cellStyle name="Обычный 3 9 14 2 2" xfId="52985"/>
    <cellStyle name="Обычный 3 9 14 2 2 2" xfId="52986"/>
    <cellStyle name="Обычный 3 9 14 2 2 2 2" xfId="52987"/>
    <cellStyle name="Обычный 3 9 14 2 2 2 2 2" xfId="52988"/>
    <cellStyle name="Обычный 3 9 14 2 2 2 2 2 2" xfId="52989"/>
    <cellStyle name="Обычный 3 9 14 2 2 2 2 3" xfId="52990"/>
    <cellStyle name="Обычный 3 9 14 2 2 2 3" xfId="52991"/>
    <cellStyle name="Обычный 3 9 14 2 2 2 3 2" xfId="52992"/>
    <cellStyle name="Обычный 3 9 14 2 2 2 4" xfId="52993"/>
    <cellStyle name="Обычный 3 9 14 2 2 3" xfId="52994"/>
    <cellStyle name="Обычный 3 9 14 2 2 3 2" xfId="52995"/>
    <cellStyle name="Обычный 3 9 14 2 2 3 2 2" xfId="52996"/>
    <cellStyle name="Обычный 3 9 14 2 2 3 3" xfId="52997"/>
    <cellStyle name="Обычный 3 9 14 2 2 4" xfId="52998"/>
    <cellStyle name="Обычный 3 9 14 2 2 4 2" xfId="52999"/>
    <cellStyle name="Обычный 3 9 14 2 2 5" xfId="53000"/>
    <cellStyle name="Обычный 3 9 14 2 3" xfId="53001"/>
    <cellStyle name="Обычный 3 9 14 2 3 2" xfId="53002"/>
    <cellStyle name="Обычный 3 9 14 2 3 2 2" xfId="53003"/>
    <cellStyle name="Обычный 3 9 14 2 3 2 2 2" xfId="53004"/>
    <cellStyle name="Обычный 3 9 14 2 3 2 2 2 2" xfId="53005"/>
    <cellStyle name="Обычный 3 9 14 2 3 2 2 3" xfId="53006"/>
    <cellStyle name="Обычный 3 9 14 2 3 2 3" xfId="53007"/>
    <cellStyle name="Обычный 3 9 14 2 3 2 3 2" xfId="53008"/>
    <cellStyle name="Обычный 3 9 14 2 3 2 4" xfId="53009"/>
    <cellStyle name="Обычный 3 9 14 2 3 3" xfId="53010"/>
    <cellStyle name="Обычный 3 9 14 2 3 3 2" xfId="53011"/>
    <cellStyle name="Обычный 3 9 14 2 3 3 2 2" xfId="53012"/>
    <cellStyle name="Обычный 3 9 14 2 3 3 3" xfId="53013"/>
    <cellStyle name="Обычный 3 9 14 2 3 4" xfId="53014"/>
    <cellStyle name="Обычный 3 9 14 2 3 4 2" xfId="53015"/>
    <cellStyle name="Обычный 3 9 14 2 3 5" xfId="53016"/>
    <cellStyle name="Обычный 3 9 14 2 4" xfId="53017"/>
    <cellStyle name="Обычный 3 9 14 2 4 2" xfId="53018"/>
    <cellStyle name="Обычный 3 9 14 2 4 2 2" xfId="53019"/>
    <cellStyle name="Обычный 3 9 14 2 4 2 2 2" xfId="53020"/>
    <cellStyle name="Обычный 3 9 14 2 4 2 3" xfId="53021"/>
    <cellStyle name="Обычный 3 9 14 2 4 3" xfId="53022"/>
    <cellStyle name="Обычный 3 9 14 2 4 3 2" xfId="53023"/>
    <cellStyle name="Обычный 3 9 14 2 4 4" xfId="53024"/>
    <cellStyle name="Обычный 3 9 14 2 5" xfId="53025"/>
    <cellStyle name="Обычный 3 9 14 2 5 2" xfId="53026"/>
    <cellStyle name="Обычный 3 9 14 2 5 2 2" xfId="53027"/>
    <cellStyle name="Обычный 3 9 14 2 5 3" xfId="53028"/>
    <cellStyle name="Обычный 3 9 14 2 6" xfId="53029"/>
    <cellStyle name="Обычный 3 9 14 2 6 2" xfId="53030"/>
    <cellStyle name="Обычный 3 9 14 2 7" xfId="53031"/>
    <cellStyle name="Обычный 3 9 14 3" xfId="53032"/>
    <cellStyle name="Обычный 3 9 14 3 2" xfId="53033"/>
    <cellStyle name="Обычный 3 9 14 3 2 2" xfId="53034"/>
    <cellStyle name="Обычный 3 9 14 3 2 2 2" xfId="53035"/>
    <cellStyle name="Обычный 3 9 14 3 2 2 2 2" xfId="53036"/>
    <cellStyle name="Обычный 3 9 14 3 2 2 3" xfId="53037"/>
    <cellStyle name="Обычный 3 9 14 3 2 3" xfId="53038"/>
    <cellStyle name="Обычный 3 9 14 3 2 3 2" xfId="53039"/>
    <cellStyle name="Обычный 3 9 14 3 2 4" xfId="53040"/>
    <cellStyle name="Обычный 3 9 14 3 3" xfId="53041"/>
    <cellStyle name="Обычный 3 9 14 3 3 2" xfId="53042"/>
    <cellStyle name="Обычный 3 9 14 3 3 2 2" xfId="53043"/>
    <cellStyle name="Обычный 3 9 14 3 3 3" xfId="53044"/>
    <cellStyle name="Обычный 3 9 14 3 4" xfId="53045"/>
    <cellStyle name="Обычный 3 9 14 3 4 2" xfId="53046"/>
    <cellStyle name="Обычный 3 9 14 3 5" xfId="53047"/>
    <cellStyle name="Обычный 3 9 14 4" xfId="53048"/>
    <cellStyle name="Обычный 3 9 14 4 2" xfId="53049"/>
    <cellStyle name="Обычный 3 9 14 4 2 2" xfId="53050"/>
    <cellStyle name="Обычный 3 9 14 4 2 2 2" xfId="53051"/>
    <cellStyle name="Обычный 3 9 14 4 2 2 2 2" xfId="53052"/>
    <cellStyle name="Обычный 3 9 14 4 2 2 3" xfId="53053"/>
    <cellStyle name="Обычный 3 9 14 4 2 3" xfId="53054"/>
    <cellStyle name="Обычный 3 9 14 4 2 3 2" xfId="53055"/>
    <cellStyle name="Обычный 3 9 14 4 2 4" xfId="53056"/>
    <cellStyle name="Обычный 3 9 14 4 3" xfId="53057"/>
    <cellStyle name="Обычный 3 9 14 4 3 2" xfId="53058"/>
    <cellStyle name="Обычный 3 9 14 4 3 2 2" xfId="53059"/>
    <cellStyle name="Обычный 3 9 14 4 3 3" xfId="53060"/>
    <cellStyle name="Обычный 3 9 14 4 4" xfId="53061"/>
    <cellStyle name="Обычный 3 9 14 4 4 2" xfId="53062"/>
    <cellStyle name="Обычный 3 9 14 4 5" xfId="53063"/>
    <cellStyle name="Обычный 3 9 14 5" xfId="53064"/>
    <cellStyle name="Обычный 3 9 14 5 2" xfId="53065"/>
    <cellStyle name="Обычный 3 9 14 5 2 2" xfId="53066"/>
    <cellStyle name="Обычный 3 9 14 5 2 2 2" xfId="53067"/>
    <cellStyle name="Обычный 3 9 14 5 2 3" xfId="53068"/>
    <cellStyle name="Обычный 3 9 14 5 3" xfId="53069"/>
    <cellStyle name="Обычный 3 9 14 5 3 2" xfId="53070"/>
    <cellStyle name="Обычный 3 9 14 5 4" xfId="53071"/>
    <cellStyle name="Обычный 3 9 14 6" xfId="53072"/>
    <cellStyle name="Обычный 3 9 14 6 2" xfId="53073"/>
    <cellStyle name="Обычный 3 9 14 6 2 2" xfId="53074"/>
    <cellStyle name="Обычный 3 9 14 6 3" xfId="53075"/>
    <cellStyle name="Обычный 3 9 14 7" xfId="53076"/>
    <cellStyle name="Обычный 3 9 14 7 2" xfId="53077"/>
    <cellStyle name="Обычный 3 9 14 8" xfId="53078"/>
    <cellStyle name="Обычный 3 9 15" xfId="53079"/>
    <cellStyle name="Обычный 3 9 15 2" xfId="53080"/>
    <cellStyle name="Обычный 3 9 15 2 2" xfId="53081"/>
    <cellStyle name="Обычный 3 9 15 2 2 2" xfId="53082"/>
    <cellStyle name="Обычный 3 9 15 2 2 2 2" xfId="53083"/>
    <cellStyle name="Обычный 3 9 15 2 2 2 2 2" xfId="53084"/>
    <cellStyle name="Обычный 3 9 15 2 2 2 2 2 2" xfId="53085"/>
    <cellStyle name="Обычный 3 9 15 2 2 2 2 3" xfId="53086"/>
    <cellStyle name="Обычный 3 9 15 2 2 2 3" xfId="53087"/>
    <cellStyle name="Обычный 3 9 15 2 2 2 3 2" xfId="53088"/>
    <cellStyle name="Обычный 3 9 15 2 2 2 4" xfId="53089"/>
    <cellStyle name="Обычный 3 9 15 2 2 3" xfId="53090"/>
    <cellStyle name="Обычный 3 9 15 2 2 3 2" xfId="53091"/>
    <cellStyle name="Обычный 3 9 15 2 2 3 2 2" xfId="53092"/>
    <cellStyle name="Обычный 3 9 15 2 2 3 3" xfId="53093"/>
    <cellStyle name="Обычный 3 9 15 2 2 4" xfId="53094"/>
    <cellStyle name="Обычный 3 9 15 2 2 4 2" xfId="53095"/>
    <cellStyle name="Обычный 3 9 15 2 2 5" xfId="53096"/>
    <cellStyle name="Обычный 3 9 15 2 3" xfId="53097"/>
    <cellStyle name="Обычный 3 9 15 2 3 2" xfId="53098"/>
    <cellStyle name="Обычный 3 9 15 2 3 2 2" xfId="53099"/>
    <cellStyle name="Обычный 3 9 15 2 3 2 2 2" xfId="53100"/>
    <cellStyle name="Обычный 3 9 15 2 3 2 2 2 2" xfId="53101"/>
    <cellStyle name="Обычный 3 9 15 2 3 2 2 3" xfId="53102"/>
    <cellStyle name="Обычный 3 9 15 2 3 2 3" xfId="53103"/>
    <cellStyle name="Обычный 3 9 15 2 3 2 3 2" xfId="53104"/>
    <cellStyle name="Обычный 3 9 15 2 3 2 4" xfId="53105"/>
    <cellStyle name="Обычный 3 9 15 2 3 3" xfId="53106"/>
    <cellStyle name="Обычный 3 9 15 2 3 3 2" xfId="53107"/>
    <cellStyle name="Обычный 3 9 15 2 3 3 2 2" xfId="53108"/>
    <cellStyle name="Обычный 3 9 15 2 3 3 3" xfId="53109"/>
    <cellStyle name="Обычный 3 9 15 2 3 4" xfId="53110"/>
    <cellStyle name="Обычный 3 9 15 2 3 4 2" xfId="53111"/>
    <cellStyle name="Обычный 3 9 15 2 3 5" xfId="53112"/>
    <cellStyle name="Обычный 3 9 15 2 4" xfId="53113"/>
    <cellStyle name="Обычный 3 9 15 2 4 2" xfId="53114"/>
    <cellStyle name="Обычный 3 9 15 2 4 2 2" xfId="53115"/>
    <cellStyle name="Обычный 3 9 15 2 4 2 2 2" xfId="53116"/>
    <cellStyle name="Обычный 3 9 15 2 4 2 3" xfId="53117"/>
    <cellStyle name="Обычный 3 9 15 2 4 3" xfId="53118"/>
    <cellStyle name="Обычный 3 9 15 2 4 3 2" xfId="53119"/>
    <cellStyle name="Обычный 3 9 15 2 4 4" xfId="53120"/>
    <cellStyle name="Обычный 3 9 15 2 5" xfId="53121"/>
    <cellStyle name="Обычный 3 9 15 2 5 2" xfId="53122"/>
    <cellStyle name="Обычный 3 9 15 2 5 2 2" xfId="53123"/>
    <cellStyle name="Обычный 3 9 15 2 5 3" xfId="53124"/>
    <cellStyle name="Обычный 3 9 15 2 6" xfId="53125"/>
    <cellStyle name="Обычный 3 9 15 2 6 2" xfId="53126"/>
    <cellStyle name="Обычный 3 9 15 2 7" xfId="53127"/>
    <cellStyle name="Обычный 3 9 15 3" xfId="53128"/>
    <cellStyle name="Обычный 3 9 15 3 2" xfId="53129"/>
    <cellStyle name="Обычный 3 9 15 3 2 2" xfId="53130"/>
    <cellStyle name="Обычный 3 9 15 3 2 2 2" xfId="53131"/>
    <cellStyle name="Обычный 3 9 15 3 2 2 2 2" xfId="53132"/>
    <cellStyle name="Обычный 3 9 15 3 2 2 3" xfId="53133"/>
    <cellStyle name="Обычный 3 9 15 3 2 3" xfId="53134"/>
    <cellStyle name="Обычный 3 9 15 3 2 3 2" xfId="53135"/>
    <cellStyle name="Обычный 3 9 15 3 2 4" xfId="53136"/>
    <cellStyle name="Обычный 3 9 15 3 3" xfId="53137"/>
    <cellStyle name="Обычный 3 9 15 3 3 2" xfId="53138"/>
    <cellStyle name="Обычный 3 9 15 3 3 2 2" xfId="53139"/>
    <cellStyle name="Обычный 3 9 15 3 3 3" xfId="53140"/>
    <cellStyle name="Обычный 3 9 15 3 4" xfId="53141"/>
    <cellStyle name="Обычный 3 9 15 3 4 2" xfId="53142"/>
    <cellStyle name="Обычный 3 9 15 3 5" xfId="53143"/>
    <cellStyle name="Обычный 3 9 15 4" xfId="53144"/>
    <cellStyle name="Обычный 3 9 15 4 2" xfId="53145"/>
    <cellStyle name="Обычный 3 9 15 4 2 2" xfId="53146"/>
    <cellStyle name="Обычный 3 9 15 4 2 2 2" xfId="53147"/>
    <cellStyle name="Обычный 3 9 15 4 2 2 2 2" xfId="53148"/>
    <cellStyle name="Обычный 3 9 15 4 2 2 3" xfId="53149"/>
    <cellStyle name="Обычный 3 9 15 4 2 3" xfId="53150"/>
    <cellStyle name="Обычный 3 9 15 4 2 3 2" xfId="53151"/>
    <cellStyle name="Обычный 3 9 15 4 2 4" xfId="53152"/>
    <cellStyle name="Обычный 3 9 15 4 3" xfId="53153"/>
    <cellStyle name="Обычный 3 9 15 4 3 2" xfId="53154"/>
    <cellStyle name="Обычный 3 9 15 4 3 2 2" xfId="53155"/>
    <cellStyle name="Обычный 3 9 15 4 3 3" xfId="53156"/>
    <cellStyle name="Обычный 3 9 15 4 4" xfId="53157"/>
    <cellStyle name="Обычный 3 9 15 4 4 2" xfId="53158"/>
    <cellStyle name="Обычный 3 9 15 4 5" xfId="53159"/>
    <cellStyle name="Обычный 3 9 15 5" xfId="53160"/>
    <cellStyle name="Обычный 3 9 15 5 2" xfId="53161"/>
    <cellStyle name="Обычный 3 9 15 5 2 2" xfId="53162"/>
    <cellStyle name="Обычный 3 9 15 5 2 2 2" xfId="53163"/>
    <cellStyle name="Обычный 3 9 15 5 2 3" xfId="53164"/>
    <cellStyle name="Обычный 3 9 15 5 3" xfId="53165"/>
    <cellStyle name="Обычный 3 9 15 5 3 2" xfId="53166"/>
    <cellStyle name="Обычный 3 9 15 5 4" xfId="53167"/>
    <cellStyle name="Обычный 3 9 15 6" xfId="53168"/>
    <cellStyle name="Обычный 3 9 15 6 2" xfId="53169"/>
    <cellStyle name="Обычный 3 9 15 6 2 2" xfId="53170"/>
    <cellStyle name="Обычный 3 9 15 6 3" xfId="53171"/>
    <cellStyle name="Обычный 3 9 15 7" xfId="53172"/>
    <cellStyle name="Обычный 3 9 15 7 2" xfId="53173"/>
    <cellStyle name="Обычный 3 9 15 8" xfId="53174"/>
    <cellStyle name="Обычный 3 9 16" xfId="53175"/>
    <cellStyle name="Обычный 3 9 16 2" xfId="53176"/>
    <cellStyle name="Обычный 3 9 16 2 2" xfId="53177"/>
    <cellStyle name="Обычный 3 9 16 2 2 2" xfId="53178"/>
    <cellStyle name="Обычный 3 9 16 2 2 2 2" xfId="53179"/>
    <cellStyle name="Обычный 3 9 16 2 2 2 2 2" xfId="53180"/>
    <cellStyle name="Обычный 3 9 16 2 2 2 2 2 2" xfId="53181"/>
    <cellStyle name="Обычный 3 9 16 2 2 2 2 3" xfId="53182"/>
    <cellStyle name="Обычный 3 9 16 2 2 2 3" xfId="53183"/>
    <cellStyle name="Обычный 3 9 16 2 2 2 3 2" xfId="53184"/>
    <cellStyle name="Обычный 3 9 16 2 2 2 4" xfId="53185"/>
    <cellStyle name="Обычный 3 9 16 2 2 3" xfId="53186"/>
    <cellStyle name="Обычный 3 9 16 2 2 3 2" xfId="53187"/>
    <cellStyle name="Обычный 3 9 16 2 2 3 2 2" xfId="53188"/>
    <cellStyle name="Обычный 3 9 16 2 2 3 3" xfId="53189"/>
    <cellStyle name="Обычный 3 9 16 2 2 4" xfId="53190"/>
    <cellStyle name="Обычный 3 9 16 2 2 4 2" xfId="53191"/>
    <cellStyle name="Обычный 3 9 16 2 2 5" xfId="53192"/>
    <cellStyle name="Обычный 3 9 16 2 3" xfId="53193"/>
    <cellStyle name="Обычный 3 9 16 2 3 2" xfId="53194"/>
    <cellStyle name="Обычный 3 9 16 2 3 2 2" xfId="53195"/>
    <cellStyle name="Обычный 3 9 16 2 3 2 2 2" xfId="53196"/>
    <cellStyle name="Обычный 3 9 16 2 3 2 2 2 2" xfId="53197"/>
    <cellStyle name="Обычный 3 9 16 2 3 2 2 3" xfId="53198"/>
    <cellStyle name="Обычный 3 9 16 2 3 2 3" xfId="53199"/>
    <cellStyle name="Обычный 3 9 16 2 3 2 3 2" xfId="53200"/>
    <cellStyle name="Обычный 3 9 16 2 3 2 4" xfId="53201"/>
    <cellStyle name="Обычный 3 9 16 2 3 3" xfId="53202"/>
    <cellStyle name="Обычный 3 9 16 2 3 3 2" xfId="53203"/>
    <cellStyle name="Обычный 3 9 16 2 3 3 2 2" xfId="53204"/>
    <cellStyle name="Обычный 3 9 16 2 3 3 3" xfId="53205"/>
    <cellStyle name="Обычный 3 9 16 2 3 4" xfId="53206"/>
    <cellStyle name="Обычный 3 9 16 2 3 4 2" xfId="53207"/>
    <cellStyle name="Обычный 3 9 16 2 3 5" xfId="53208"/>
    <cellStyle name="Обычный 3 9 16 2 4" xfId="53209"/>
    <cellStyle name="Обычный 3 9 16 2 4 2" xfId="53210"/>
    <cellStyle name="Обычный 3 9 16 2 4 2 2" xfId="53211"/>
    <cellStyle name="Обычный 3 9 16 2 4 2 2 2" xfId="53212"/>
    <cellStyle name="Обычный 3 9 16 2 4 2 3" xfId="53213"/>
    <cellStyle name="Обычный 3 9 16 2 4 3" xfId="53214"/>
    <cellStyle name="Обычный 3 9 16 2 4 3 2" xfId="53215"/>
    <cellStyle name="Обычный 3 9 16 2 4 4" xfId="53216"/>
    <cellStyle name="Обычный 3 9 16 2 5" xfId="53217"/>
    <cellStyle name="Обычный 3 9 16 2 5 2" xfId="53218"/>
    <cellStyle name="Обычный 3 9 16 2 5 2 2" xfId="53219"/>
    <cellStyle name="Обычный 3 9 16 2 5 3" xfId="53220"/>
    <cellStyle name="Обычный 3 9 16 2 6" xfId="53221"/>
    <cellStyle name="Обычный 3 9 16 2 6 2" xfId="53222"/>
    <cellStyle name="Обычный 3 9 16 2 7" xfId="53223"/>
    <cellStyle name="Обычный 3 9 16 3" xfId="53224"/>
    <cellStyle name="Обычный 3 9 16 3 2" xfId="53225"/>
    <cellStyle name="Обычный 3 9 16 3 2 2" xfId="53226"/>
    <cellStyle name="Обычный 3 9 16 3 2 2 2" xfId="53227"/>
    <cellStyle name="Обычный 3 9 16 3 2 2 2 2" xfId="53228"/>
    <cellStyle name="Обычный 3 9 16 3 2 2 3" xfId="53229"/>
    <cellStyle name="Обычный 3 9 16 3 2 3" xfId="53230"/>
    <cellStyle name="Обычный 3 9 16 3 2 3 2" xfId="53231"/>
    <cellStyle name="Обычный 3 9 16 3 2 4" xfId="53232"/>
    <cellStyle name="Обычный 3 9 16 3 3" xfId="53233"/>
    <cellStyle name="Обычный 3 9 16 3 3 2" xfId="53234"/>
    <cellStyle name="Обычный 3 9 16 3 3 2 2" xfId="53235"/>
    <cellStyle name="Обычный 3 9 16 3 3 3" xfId="53236"/>
    <cellStyle name="Обычный 3 9 16 3 4" xfId="53237"/>
    <cellStyle name="Обычный 3 9 16 3 4 2" xfId="53238"/>
    <cellStyle name="Обычный 3 9 16 3 5" xfId="53239"/>
    <cellStyle name="Обычный 3 9 16 4" xfId="53240"/>
    <cellStyle name="Обычный 3 9 16 4 2" xfId="53241"/>
    <cellStyle name="Обычный 3 9 16 4 2 2" xfId="53242"/>
    <cellStyle name="Обычный 3 9 16 4 2 2 2" xfId="53243"/>
    <cellStyle name="Обычный 3 9 16 4 2 2 2 2" xfId="53244"/>
    <cellStyle name="Обычный 3 9 16 4 2 2 3" xfId="53245"/>
    <cellStyle name="Обычный 3 9 16 4 2 3" xfId="53246"/>
    <cellStyle name="Обычный 3 9 16 4 2 3 2" xfId="53247"/>
    <cellStyle name="Обычный 3 9 16 4 2 4" xfId="53248"/>
    <cellStyle name="Обычный 3 9 16 4 3" xfId="53249"/>
    <cellStyle name="Обычный 3 9 16 4 3 2" xfId="53250"/>
    <cellStyle name="Обычный 3 9 16 4 3 2 2" xfId="53251"/>
    <cellStyle name="Обычный 3 9 16 4 3 3" xfId="53252"/>
    <cellStyle name="Обычный 3 9 16 4 4" xfId="53253"/>
    <cellStyle name="Обычный 3 9 16 4 4 2" xfId="53254"/>
    <cellStyle name="Обычный 3 9 16 4 5" xfId="53255"/>
    <cellStyle name="Обычный 3 9 16 5" xfId="53256"/>
    <cellStyle name="Обычный 3 9 16 5 2" xfId="53257"/>
    <cellStyle name="Обычный 3 9 16 5 2 2" xfId="53258"/>
    <cellStyle name="Обычный 3 9 16 5 2 2 2" xfId="53259"/>
    <cellStyle name="Обычный 3 9 16 5 2 3" xfId="53260"/>
    <cellStyle name="Обычный 3 9 16 5 3" xfId="53261"/>
    <cellStyle name="Обычный 3 9 16 5 3 2" xfId="53262"/>
    <cellStyle name="Обычный 3 9 16 5 4" xfId="53263"/>
    <cellStyle name="Обычный 3 9 16 6" xfId="53264"/>
    <cellStyle name="Обычный 3 9 16 6 2" xfId="53265"/>
    <cellStyle name="Обычный 3 9 16 6 2 2" xfId="53266"/>
    <cellStyle name="Обычный 3 9 16 6 3" xfId="53267"/>
    <cellStyle name="Обычный 3 9 16 7" xfId="53268"/>
    <cellStyle name="Обычный 3 9 16 7 2" xfId="53269"/>
    <cellStyle name="Обычный 3 9 16 8" xfId="53270"/>
    <cellStyle name="Обычный 3 9 17" xfId="53271"/>
    <cellStyle name="Обычный 3 9 17 2" xfId="53272"/>
    <cellStyle name="Обычный 3 9 17 2 2" xfId="53273"/>
    <cellStyle name="Обычный 3 9 17 2 2 2" xfId="53274"/>
    <cellStyle name="Обычный 3 9 17 2 2 2 2" xfId="53275"/>
    <cellStyle name="Обычный 3 9 17 2 2 2 2 2" xfId="53276"/>
    <cellStyle name="Обычный 3 9 17 2 2 2 2 2 2" xfId="53277"/>
    <cellStyle name="Обычный 3 9 17 2 2 2 2 3" xfId="53278"/>
    <cellStyle name="Обычный 3 9 17 2 2 2 3" xfId="53279"/>
    <cellStyle name="Обычный 3 9 17 2 2 2 3 2" xfId="53280"/>
    <cellStyle name="Обычный 3 9 17 2 2 2 4" xfId="53281"/>
    <cellStyle name="Обычный 3 9 17 2 2 3" xfId="53282"/>
    <cellStyle name="Обычный 3 9 17 2 2 3 2" xfId="53283"/>
    <cellStyle name="Обычный 3 9 17 2 2 3 2 2" xfId="53284"/>
    <cellStyle name="Обычный 3 9 17 2 2 3 3" xfId="53285"/>
    <cellStyle name="Обычный 3 9 17 2 2 4" xfId="53286"/>
    <cellStyle name="Обычный 3 9 17 2 2 4 2" xfId="53287"/>
    <cellStyle name="Обычный 3 9 17 2 2 5" xfId="53288"/>
    <cellStyle name="Обычный 3 9 17 2 3" xfId="53289"/>
    <cellStyle name="Обычный 3 9 17 2 3 2" xfId="53290"/>
    <cellStyle name="Обычный 3 9 17 2 3 2 2" xfId="53291"/>
    <cellStyle name="Обычный 3 9 17 2 3 2 2 2" xfId="53292"/>
    <cellStyle name="Обычный 3 9 17 2 3 2 2 2 2" xfId="53293"/>
    <cellStyle name="Обычный 3 9 17 2 3 2 2 3" xfId="53294"/>
    <cellStyle name="Обычный 3 9 17 2 3 2 3" xfId="53295"/>
    <cellStyle name="Обычный 3 9 17 2 3 2 3 2" xfId="53296"/>
    <cellStyle name="Обычный 3 9 17 2 3 2 4" xfId="53297"/>
    <cellStyle name="Обычный 3 9 17 2 3 3" xfId="53298"/>
    <cellStyle name="Обычный 3 9 17 2 3 3 2" xfId="53299"/>
    <cellStyle name="Обычный 3 9 17 2 3 3 2 2" xfId="53300"/>
    <cellStyle name="Обычный 3 9 17 2 3 3 3" xfId="53301"/>
    <cellStyle name="Обычный 3 9 17 2 3 4" xfId="53302"/>
    <cellStyle name="Обычный 3 9 17 2 3 4 2" xfId="53303"/>
    <cellStyle name="Обычный 3 9 17 2 3 5" xfId="53304"/>
    <cellStyle name="Обычный 3 9 17 2 4" xfId="53305"/>
    <cellStyle name="Обычный 3 9 17 2 4 2" xfId="53306"/>
    <cellStyle name="Обычный 3 9 17 2 4 2 2" xfId="53307"/>
    <cellStyle name="Обычный 3 9 17 2 4 2 2 2" xfId="53308"/>
    <cellStyle name="Обычный 3 9 17 2 4 2 3" xfId="53309"/>
    <cellStyle name="Обычный 3 9 17 2 4 3" xfId="53310"/>
    <cellStyle name="Обычный 3 9 17 2 4 3 2" xfId="53311"/>
    <cellStyle name="Обычный 3 9 17 2 4 4" xfId="53312"/>
    <cellStyle name="Обычный 3 9 17 2 5" xfId="53313"/>
    <cellStyle name="Обычный 3 9 17 2 5 2" xfId="53314"/>
    <cellStyle name="Обычный 3 9 17 2 5 2 2" xfId="53315"/>
    <cellStyle name="Обычный 3 9 17 2 5 3" xfId="53316"/>
    <cellStyle name="Обычный 3 9 17 2 6" xfId="53317"/>
    <cellStyle name="Обычный 3 9 17 2 6 2" xfId="53318"/>
    <cellStyle name="Обычный 3 9 17 2 7" xfId="53319"/>
    <cellStyle name="Обычный 3 9 17 3" xfId="53320"/>
    <cellStyle name="Обычный 3 9 17 3 2" xfId="53321"/>
    <cellStyle name="Обычный 3 9 17 3 2 2" xfId="53322"/>
    <cellStyle name="Обычный 3 9 17 3 2 2 2" xfId="53323"/>
    <cellStyle name="Обычный 3 9 17 3 2 2 2 2" xfId="53324"/>
    <cellStyle name="Обычный 3 9 17 3 2 2 3" xfId="53325"/>
    <cellStyle name="Обычный 3 9 17 3 2 3" xfId="53326"/>
    <cellStyle name="Обычный 3 9 17 3 2 3 2" xfId="53327"/>
    <cellStyle name="Обычный 3 9 17 3 2 4" xfId="53328"/>
    <cellStyle name="Обычный 3 9 17 3 3" xfId="53329"/>
    <cellStyle name="Обычный 3 9 17 3 3 2" xfId="53330"/>
    <cellStyle name="Обычный 3 9 17 3 3 2 2" xfId="53331"/>
    <cellStyle name="Обычный 3 9 17 3 3 3" xfId="53332"/>
    <cellStyle name="Обычный 3 9 17 3 4" xfId="53333"/>
    <cellStyle name="Обычный 3 9 17 3 4 2" xfId="53334"/>
    <cellStyle name="Обычный 3 9 17 3 5" xfId="53335"/>
    <cellStyle name="Обычный 3 9 17 4" xfId="53336"/>
    <cellStyle name="Обычный 3 9 17 4 2" xfId="53337"/>
    <cellStyle name="Обычный 3 9 17 4 2 2" xfId="53338"/>
    <cellStyle name="Обычный 3 9 17 4 2 2 2" xfId="53339"/>
    <cellStyle name="Обычный 3 9 17 4 2 2 2 2" xfId="53340"/>
    <cellStyle name="Обычный 3 9 17 4 2 2 3" xfId="53341"/>
    <cellStyle name="Обычный 3 9 17 4 2 3" xfId="53342"/>
    <cellStyle name="Обычный 3 9 17 4 2 3 2" xfId="53343"/>
    <cellStyle name="Обычный 3 9 17 4 2 4" xfId="53344"/>
    <cellStyle name="Обычный 3 9 17 4 3" xfId="53345"/>
    <cellStyle name="Обычный 3 9 17 4 3 2" xfId="53346"/>
    <cellStyle name="Обычный 3 9 17 4 3 2 2" xfId="53347"/>
    <cellStyle name="Обычный 3 9 17 4 3 3" xfId="53348"/>
    <cellStyle name="Обычный 3 9 17 4 4" xfId="53349"/>
    <cellStyle name="Обычный 3 9 17 4 4 2" xfId="53350"/>
    <cellStyle name="Обычный 3 9 17 4 5" xfId="53351"/>
    <cellStyle name="Обычный 3 9 17 5" xfId="53352"/>
    <cellStyle name="Обычный 3 9 17 5 2" xfId="53353"/>
    <cellStyle name="Обычный 3 9 17 5 2 2" xfId="53354"/>
    <cellStyle name="Обычный 3 9 17 5 2 2 2" xfId="53355"/>
    <cellStyle name="Обычный 3 9 17 5 2 3" xfId="53356"/>
    <cellStyle name="Обычный 3 9 17 5 3" xfId="53357"/>
    <cellStyle name="Обычный 3 9 17 5 3 2" xfId="53358"/>
    <cellStyle name="Обычный 3 9 17 5 4" xfId="53359"/>
    <cellStyle name="Обычный 3 9 17 6" xfId="53360"/>
    <cellStyle name="Обычный 3 9 17 6 2" xfId="53361"/>
    <cellStyle name="Обычный 3 9 17 6 2 2" xfId="53362"/>
    <cellStyle name="Обычный 3 9 17 6 3" xfId="53363"/>
    <cellStyle name="Обычный 3 9 17 7" xfId="53364"/>
    <cellStyle name="Обычный 3 9 17 7 2" xfId="53365"/>
    <cellStyle name="Обычный 3 9 17 8" xfId="53366"/>
    <cellStyle name="Обычный 3 9 18" xfId="53367"/>
    <cellStyle name="Обычный 3 9 18 2" xfId="53368"/>
    <cellStyle name="Обычный 3 9 18 2 2" xfId="53369"/>
    <cellStyle name="Обычный 3 9 18 2 2 2" xfId="53370"/>
    <cellStyle name="Обычный 3 9 18 2 2 2 2" xfId="53371"/>
    <cellStyle name="Обычный 3 9 18 2 2 2 2 2" xfId="53372"/>
    <cellStyle name="Обычный 3 9 18 2 2 2 2 2 2" xfId="53373"/>
    <cellStyle name="Обычный 3 9 18 2 2 2 2 3" xfId="53374"/>
    <cellStyle name="Обычный 3 9 18 2 2 2 3" xfId="53375"/>
    <cellStyle name="Обычный 3 9 18 2 2 2 3 2" xfId="53376"/>
    <cellStyle name="Обычный 3 9 18 2 2 2 4" xfId="53377"/>
    <cellStyle name="Обычный 3 9 18 2 2 3" xfId="53378"/>
    <cellStyle name="Обычный 3 9 18 2 2 3 2" xfId="53379"/>
    <cellStyle name="Обычный 3 9 18 2 2 3 2 2" xfId="53380"/>
    <cellStyle name="Обычный 3 9 18 2 2 3 3" xfId="53381"/>
    <cellStyle name="Обычный 3 9 18 2 2 4" xfId="53382"/>
    <cellStyle name="Обычный 3 9 18 2 2 4 2" xfId="53383"/>
    <cellStyle name="Обычный 3 9 18 2 2 5" xfId="53384"/>
    <cellStyle name="Обычный 3 9 18 2 3" xfId="53385"/>
    <cellStyle name="Обычный 3 9 18 2 3 2" xfId="53386"/>
    <cellStyle name="Обычный 3 9 18 2 3 2 2" xfId="53387"/>
    <cellStyle name="Обычный 3 9 18 2 3 2 2 2" xfId="53388"/>
    <cellStyle name="Обычный 3 9 18 2 3 2 2 2 2" xfId="53389"/>
    <cellStyle name="Обычный 3 9 18 2 3 2 2 3" xfId="53390"/>
    <cellStyle name="Обычный 3 9 18 2 3 2 3" xfId="53391"/>
    <cellStyle name="Обычный 3 9 18 2 3 2 3 2" xfId="53392"/>
    <cellStyle name="Обычный 3 9 18 2 3 2 4" xfId="53393"/>
    <cellStyle name="Обычный 3 9 18 2 3 3" xfId="53394"/>
    <cellStyle name="Обычный 3 9 18 2 3 3 2" xfId="53395"/>
    <cellStyle name="Обычный 3 9 18 2 3 3 2 2" xfId="53396"/>
    <cellStyle name="Обычный 3 9 18 2 3 3 3" xfId="53397"/>
    <cellStyle name="Обычный 3 9 18 2 3 4" xfId="53398"/>
    <cellStyle name="Обычный 3 9 18 2 3 4 2" xfId="53399"/>
    <cellStyle name="Обычный 3 9 18 2 3 5" xfId="53400"/>
    <cellStyle name="Обычный 3 9 18 2 4" xfId="53401"/>
    <cellStyle name="Обычный 3 9 18 2 4 2" xfId="53402"/>
    <cellStyle name="Обычный 3 9 18 2 4 2 2" xfId="53403"/>
    <cellStyle name="Обычный 3 9 18 2 4 2 2 2" xfId="53404"/>
    <cellStyle name="Обычный 3 9 18 2 4 2 3" xfId="53405"/>
    <cellStyle name="Обычный 3 9 18 2 4 3" xfId="53406"/>
    <cellStyle name="Обычный 3 9 18 2 4 3 2" xfId="53407"/>
    <cellStyle name="Обычный 3 9 18 2 4 4" xfId="53408"/>
    <cellStyle name="Обычный 3 9 18 2 5" xfId="53409"/>
    <cellStyle name="Обычный 3 9 18 2 5 2" xfId="53410"/>
    <cellStyle name="Обычный 3 9 18 2 5 2 2" xfId="53411"/>
    <cellStyle name="Обычный 3 9 18 2 5 3" xfId="53412"/>
    <cellStyle name="Обычный 3 9 18 2 6" xfId="53413"/>
    <cellStyle name="Обычный 3 9 18 2 6 2" xfId="53414"/>
    <cellStyle name="Обычный 3 9 18 2 7" xfId="53415"/>
    <cellStyle name="Обычный 3 9 18 3" xfId="53416"/>
    <cellStyle name="Обычный 3 9 18 3 2" xfId="53417"/>
    <cellStyle name="Обычный 3 9 18 3 2 2" xfId="53418"/>
    <cellStyle name="Обычный 3 9 18 3 2 2 2" xfId="53419"/>
    <cellStyle name="Обычный 3 9 18 3 2 2 2 2" xfId="53420"/>
    <cellStyle name="Обычный 3 9 18 3 2 2 3" xfId="53421"/>
    <cellStyle name="Обычный 3 9 18 3 2 3" xfId="53422"/>
    <cellStyle name="Обычный 3 9 18 3 2 3 2" xfId="53423"/>
    <cellStyle name="Обычный 3 9 18 3 2 4" xfId="53424"/>
    <cellStyle name="Обычный 3 9 18 3 3" xfId="53425"/>
    <cellStyle name="Обычный 3 9 18 3 3 2" xfId="53426"/>
    <cellStyle name="Обычный 3 9 18 3 3 2 2" xfId="53427"/>
    <cellStyle name="Обычный 3 9 18 3 3 3" xfId="53428"/>
    <cellStyle name="Обычный 3 9 18 3 4" xfId="53429"/>
    <cellStyle name="Обычный 3 9 18 3 4 2" xfId="53430"/>
    <cellStyle name="Обычный 3 9 18 3 5" xfId="53431"/>
    <cellStyle name="Обычный 3 9 18 4" xfId="53432"/>
    <cellStyle name="Обычный 3 9 18 4 2" xfId="53433"/>
    <cellStyle name="Обычный 3 9 18 4 2 2" xfId="53434"/>
    <cellStyle name="Обычный 3 9 18 4 2 2 2" xfId="53435"/>
    <cellStyle name="Обычный 3 9 18 4 2 2 2 2" xfId="53436"/>
    <cellStyle name="Обычный 3 9 18 4 2 2 3" xfId="53437"/>
    <cellStyle name="Обычный 3 9 18 4 2 3" xfId="53438"/>
    <cellStyle name="Обычный 3 9 18 4 2 3 2" xfId="53439"/>
    <cellStyle name="Обычный 3 9 18 4 2 4" xfId="53440"/>
    <cellStyle name="Обычный 3 9 18 4 3" xfId="53441"/>
    <cellStyle name="Обычный 3 9 18 4 3 2" xfId="53442"/>
    <cellStyle name="Обычный 3 9 18 4 3 2 2" xfId="53443"/>
    <cellStyle name="Обычный 3 9 18 4 3 3" xfId="53444"/>
    <cellStyle name="Обычный 3 9 18 4 4" xfId="53445"/>
    <cellStyle name="Обычный 3 9 18 4 4 2" xfId="53446"/>
    <cellStyle name="Обычный 3 9 18 4 5" xfId="53447"/>
    <cellStyle name="Обычный 3 9 18 5" xfId="53448"/>
    <cellStyle name="Обычный 3 9 18 5 2" xfId="53449"/>
    <cellStyle name="Обычный 3 9 18 5 2 2" xfId="53450"/>
    <cellStyle name="Обычный 3 9 18 5 2 2 2" xfId="53451"/>
    <cellStyle name="Обычный 3 9 18 5 2 3" xfId="53452"/>
    <cellStyle name="Обычный 3 9 18 5 3" xfId="53453"/>
    <cellStyle name="Обычный 3 9 18 5 3 2" xfId="53454"/>
    <cellStyle name="Обычный 3 9 18 5 4" xfId="53455"/>
    <cellStyle name="Обычный 3 9 18 6" xfId="53456"/>
    <cellStyle name="Обычный 3 9 18 6 2" xfId="53457"/>
    <cellStyle name="Обычный 3 9 18 6 2 2" xfId="53458"/>
    <cellStyle name="Обычный 3 9 18 6 3" xfId="53459"/>
    <cellStyle name="Обычный 3 9 18 7" xfId="53460"/>
    <cellStyle name="Обычный 3 9 18 7 2" xfId="53461"/>
    <cellStyle name="Обычный 3 9 18 8" xfId="53462"/>
    <cellStyle name="Обычный 3 9 19" xfId="53463"/>
    <cellStyle name="Обычный 3 9 19 2" xfId="53464"/>
    <cellStyle name="Обычный 3 9 19 2 2" xfId="53465"/>
    <cellStyle name="Обычный 3 9 19 2 2 2" xfId="53466"/>
    <cellStyle name="Обычный 3 9 19 2 2 2 2" xfId="53467"/>
    <cellStyle name="Обычный 3 9 19 2 2 2 2 2" xfId="53468"/>
    <cellStyle name="Обычный 3 9 19 2 2 2 2 2 2" xfId="53469"/>
    <cellStyle name="Обычный 3 9 19 2 2 2 2 3" xfId="53470"/>
    <cellStyle name="Обычный 3 9 19 2 2 2 3" xfId="53471"/>
    <cellStyle name="Обычный 3 9 19 2 2 2 3 2" xfId="53472"/>
    <cellStyle name="Обычный 3 9 19 2 2 2 4" xfId="53473"/>
    <cellStyle name="Обычный 3 9 19 2 2 3" xfId="53474"/>
    <cellStyle name="Обычный 3 9 19 2 2 3 2" xfId="53475"/>
    <cellStyle name="Обычный 3 9 19 2 2 3 2 2" xfId="53476"/>
    <cellStyle name="Обычный 3 9 19 2 2 3 3" xfId="53477"/>
    <cellStyle name="Обычный 3 9 19 2 2 4" xfId="53478"/>
    <cellStyle name="Обычный 3 9 19 2 2 4 2" xfId="53479"/>
    <cellStyle name="Обычный 3 9 19 2 2 5" xfId="53480"/>
    <cellStyle name="Обычный 3 9 19 2 3" xfId="53481"/>
    <cellStyle name="Обычный 3 9 19 2 3 2" xfId="53482"/>
    <cellStyle name="Обычный 3 9 19 2 3 2 2" xfId="53483"/>
    <cellStyle name="Обычный 3 9 19 2 3 2 2 2" xfId="53484"/>
    <cellStyle name="Обычный 3 9 19 2 3 2 2 2 2" xfId="53485"/>
    <cellStyle name="Обычный 3 9 19 2 3 2 2 3" xfId="53486"/>
    <cellStyle name="Обычный 3 9 19 2 3 2 3" xfId="53487"/>
    <cellStyle name="Обычный 3 9 19 2 3 2 3 2" xfId="53488"/>
    <cellStyle name="Обычный 3 9 19 2 3 2 4" xfId="53489"/>
    <cellStyle name="Обычный 3 9 19 2 3 3" xfId="53490"/>
    <cellStyle name="Обычный 3 9 19 2 3 3 2" xfId="53491"/>
    <cellStyle name="Обычный 3 9 19 2 3 3 2 2" xfId="53492"/>
    <cellStyle name="Обычный 3 9 19 2 3 3 3" xfId="53493"/>
    <cellStyle name="Обычный 3 9 19 2 3 4" xfId="53494"/>
    <cellStyle name="Обычный 3 9 19 2 3 4 2" xfId="53495"/>
    <cellStyle name="Обычный 3 9 19 2 3 5" xfId="53496"/>
    <cellStyle name="Обычный 3 9 19 2 4" xfId="53497"/>
    <cellStyle name="Обычный 3 9 19 2 4 2" xfId="53498"/>
    <cellStyle name="Обычный 3 9 19 2 4 2 2" xfId="53499"/>
    <cellStyle name="Обычный 3 9 19 2 4 2 2 2" xfId="53500"/>
    <cellStyle name="Обычный 3 9 19 2 4 2 3" xfId="53501"/>
    <cellStyle name="Обычный 3 9 19 2 4 3" xfId="53502"/>
    <cellStyle name="Обычный 3 9 19 2 4 3 2" xfId="53503"/>
    <cellStyle name="Обычный 3 9 19 2 4 4" xfId="53504"/>
    <cellStyle name="Обычный 3 9 19 2 5" xfId="53505"/>
    <cellStyle name="Обычный 3 9 19 2 5 2" xfId="53506"/>
    <cellStyle name="Обычный 3 9 19 2 5 2 2" xfId="53507"/>
    <cellStyle name="Обычный 3 9 19 2 5 3" xfId="53508"/>
    <cellStyle name="Обычный 3 9 19 2 6" xfId="53509"/>
    <cellStyle name="Обычный 3 9 19 2 6 2" xfId="53510"/>
    <cellStyle name="Обычный 3 9 19 2 7" xfId="53511"/>
    <cellStyle name="Обычный 3 9 19 3" xfId="53512"/>
    <cellStyle name="Обычный 3 9 19 3 2" xfId="53513"/>
    <cellStyle name="Обычный 3 9 19 3 2 2" xfId="53514"/>
    <cellStyle name="Обычный 3 9 19 3 2 2 2" xfId="53515"/>
    <cellStyle name="Обычный 3 9 19 3 2 2 2 2" xfId="53516"/>
    <cellStyle name="Обычный 3 9 19 3 2 2 3" xfId="53517"/>
    <cellStyle name="Обычный 3 9 19 3 2 3" xfId="53518"/>
    <cellStyle name="Обычный 3 9 19 3 2 3 2" xfId="53519"/>
    <cellStyle name="Обычный 3 9 19 3 2 4" xfId="53520"/>
    <cellStyle name="Обычный 3 9 19 3 3" xfId="53521"/>
    <cellStyle name="Обычный 3 9 19 3 3 2" xfId="53522"/>
    <cellStyle name="Обычный 3 9 19 3 3 2 2" xfId="53523"/>
    <cellStyle name="Обычный 3 9 19 3 3 3" xfId="53524"/>
    <cellStyle name="Обычный 3 9 19 3 4" xfId="53525"/>
    <cellStyle name="Обычный 3 9 19 3 4 2" xfId="53526"/>
    <cellStyle name="Обычный 3 9 19 3 5" xfId="53527"/>
    <cellStyle name="Обычный 3 9 19 4" xfId="53528"/>
    <cellStyle name="Обычный 3 9 19 4 2" xfId="53529"/>
    <cellStyle name="Обычный 3 9 19 4 2 2" xfId="53530"/>
    <cellStyle name="Обычный 3 9 19 4 2 2 2" xfId="53531"/>
    <cellStyle name="Обычный 3 9 19 4 2 2 2 2" xfId="53532"/>
    <cellStyle name="Обычный 3 9 19 4 2 2 3" xfId="53533"/>
    <cellStyle name="Обычный 3 9 19 4 2 3" xfId="53534"/>
    <cellStyle name="Обычный 3 9 19 4 2 3 2" xfId="53535"/>
    <cellStyle name="Обычный 3 9 19 4 2 4" xfId="53536"/>
    <cellStyle name="Обычный 3 9 19 4 3" xfId="53537"/>
    <cellStyle name="Обычный 3 9 19 4 3 2" xfId="53538"/>
    <cellStyle name="Обычный 3 9 19 4 3 2 2" xfId="53539"/>
    <cellStyle name="Обычный 3 9 19 4 3 3" xfId="53540"/>
    <cellStyle name="Обычный 3 9 19 4 4" xfId="53541"/>
    <cellStyle name="Обычный 3 9 19 4 4 2" xfId="53542"/>
    <cellStyle name="Обычный 3 9 19 4 5" xfId="53543"/>
    <cellStyle name="Обычный 3 9 19 5" xfId="53544"/>
    <cellStyle name="Обычный 3 9 19 5 2" xfId="53545"/>
    <cellStyle name="Обычный 3 9 19 5 2 2" xfId="53546"/>
    <cellStyle name="Обычный 3 9 19 5 2 2 2" xfId="53547"/>
    <cellStyle name="Обычный 3 9 19 5 2 3" xfId="53548"/>
    <cellStyle name="Обычный 3 9 19 5 3" xfId="53549"/>
    <cellStyle name="Обычный 3 9 19 5 3 2" xfId="53550"/>
    <cellStyle name="Обычный 3 9 19 5 4" xfId="53551"/>
    <cellStyle name="Обычный 3 9 19 6" xfId="53552"/>
    <cellStyle name="Обычный 3 9 19 6 2" xfId="53553"/>
    <cellStyle name="Обычный 3 9 19 6 2 2" xfId="53554"/>
    <cellStyle name="Обычный 3 9 19 6 3" xfId="53555"/>
    <cellStyle name="Обычный 3 9 19 7" xfId="53556"/>
    <cellStyle name="Обычный 3 9 19 7 2" xfId="53557"/>
    <cellStyle name="Обычный 3 9 19 8" xfId="53558"/>
    <cellStyle name="Обычный 3 9 2" xfId="53559"/>
    <cellStyle name="Обычный 3 9 2 2" xfId="53560"/>
    <cellStyle name="Обычный 3 9 2 2 2" xfId="53561"/>
    <cellStyle name="Обычный 3 9 2 2 2 2" xfId="53562"/>
    <cellStyle name="Обычный 3 9 2 2 2 2 2" xfId="53563"/>
    <cellStyle name="Обычный 3 9 2 2 2 2 2 2" xfId="53564"/>
    <cellStyle name="Обычный 3 9 2 2 2 2 2 2 2" xfId="53565"/>
    <cellStyle name="Обычный 3 9 2 2 2 2 2 3" xfId="53566"/>
    <cellStyle name="Обычный 3 9 2 2 2 2 3" xfId="53567"/>
    <cellStyle name="Обычный 3 9 2 2 2 2 3 2" xfId="53568"/>
    <cellStyle name="Обычный 3 9 2 2 2 2 4" xfId="53569"/>
    <cellStyle name="Обычный 3 9 2 2 2 3" xfId="53570"/>
    <cellStyle name="Обычный 3 9 2 2 2 3 2" xfId="53571"/>
    <cellStyle name="Обычный 3 9 2 2 2 3 2 2" xfId="53572"/>
    <cellStyle name="Обычный 3 9 2 2 2 3 3" xfId="53573"/>
    <cellStyle name="Обычный 3 9 2 2 2 4" xfId="53574"/>
    <cellStyle name="Обычный 3 9 2 2 2 4 2" xfId="53575"/>
    <cellStyle name="Обычный 3 9 2 2 2 5" xfId="53576"/>
    <cellStyle name="Обычный 3 9 2 2 3" xfId="53577"/>
    <cellStyle name="Обычный 3 9 2 2 3 2" xfId="53578"/>
    <cellStyle name="Обычный 3 9 2 2 3 2 2" xfId="53579"/>
    <cellStyle name="Обычный 3 9 2 2 3 2 2 2" xfId="53580"/>
    <cellStyle name="Обычный 3 9 2 2 3 2 2 2 2" xfId="53581"/>
    <cellStyle name="Обычный 3 9 2 2 3 2 2 3" xfId="53582"/>
    <cellStyle name="Обычный 3 9 2 2 3 2 3" xfId="53583"/>
    <cellStyle name="Обычный 3 9 2 2 3 2 3 2" xfId="53584"/>
    <cellStyle name="Обычный 3 9 2 2 3 2 4" xfId="53585"/>
    <cellStyle name="Обычный 3 9 2 2 3 3" xfId="53586"/>
    <cellStyle name="Обычный 3 9 2 2 3 3 2" xfId="53587"/>
    <cellStyle name="Обычный 3 9 2 2 3 3 2 2" xfId="53588"/>
    <cellStyle name="Обычный 3 9 2 2 3 3 3" xfId="53589"/>
    <cellStyle name="Обычный 3 9 2 2 3 4" xfId="53590"/>
    <cellStyle name="Обычный 3 9 2 2 3 4 2" xfId="53591"/>
    <cellStyle name="Обычный 3 9 2 2 3 5" xfId="53592"/>
    <cellStyle name="Обычный 3 9 2 2 4" xfId="53593"/>
    <cellStyle name="Обычный 3 9 2 2 4 2" xfId="53594"/>
    <cellStyle name="Обычный 3 9 2 2 4 2 2" xfId="53595"/>
    <cellStyle name="Обычный 3 9 2 2 4 2 2 2" xfId="53596"/>
    <cellStyle name="Обычный 3 9 2 2 4 2 3" xfId="53597"/>
    <cellStyle name="Обычный 3 9 2 2 4 3" xfId="53598"/>
    <cellStyle name="Обычный 3 9 2 2 4 3 2" xfId="53599"/>
    <cellStyle name="Обычный 3 9 2 2 4 4" xfId="53600"/>
    <cellStyle name="Обычный 3 9 2 2 5" xfId="53601"/>
    <cellStyle name="Обычный 3 9 2 2 5 2" xfId="53602"/>
    <cellStyle name="Обычный 3 9 2 2 5 2 2" xfId="53603"/>
    <cellStyle name="Обычный 3 9 2 2 5 3" xfId="53604"/>
    <cellStyle name="Обычный 3 9 2 2 6" xfId="53605"/>
    <cellStyle name="Обычный 3 9 2 2 6 2" xfId="53606"/>
    <cellStyle name="Обычный 3 9 2 2 7" xfId="53607"/>
    <cellStyle name="Обычный 3 9 2 3" xfId="53608"/>
    <cellStyle name="Обычный 3 9 2 3 2" xfId="53609"/>
    <cellStyle name="Обычный 3 9 2 3 2 2" xfId="53610"/>
    <cellStyle name="Обычный 3 9 2 3 2 2 2" xfId="53611"/>
    <cellStyle name="Обычный 3 9 2 3 2 2 2 2" xfId="53612"/>
    <cellStyle name="Обычный 3 9 2 3 2 2 3" xfId="53613"/>
    <cellStyle name="Обычный 3 9 2 3 2 3" xfId="53614"/>
    <cellStyle name="Обычный 3 9 2 3 2 3 2" xfId="53615"/>
    <cellStyle name="Обычный 3 9 2 3 2 4" xfId="53616"/>
    <cellStyle name="Обычный 3 9 2 3 3" xfId="53617"/>
    <cellStyle name="Обычный 3 9 2 3 3 2" xfId="53618"/>
    <cellStyle name="Обычный 3 9 2 3 3 2 2" xfId="53619"/>
    <cellStyle name="Обычный 3 9 2 3 3 3" xfId="53620"/>
    <cellStyle name="Обычный 3 9 2 3 4" xfId="53621"/>
    <cellStyle name="Обычный 3 9 2 3 4 2" xfId="53622"/>
    <cellStyle name="Обычный 3 9 2 3 5" xfId="53623"/>
    <cellStyle name="Обычный 3 9 2 4" xfId="53624"/>
    <cellStyle name="Обычный 3 9 2 4 2" xfId="53625"/>
    <cellStyle name="Обычный 3 9 2 4 2 2" xfId="53626"/>
    <cellStyle name="Обычный 3 9 2 4 2 2 2" xfId="53627"/>
    <cellStyle name="Обычный 3 9 2 4 2 2 2 2" xfId="53628"/>
    <cellStyle name="Обычный 3 9 2 4 2 2 3" xfId="53629"/>
    <cellStyle name="Обычный 3 9 2 4 2 3" xfId="53630"/>
    <cellStyle name="Обычный 3 9 2 4 2 3 2" xfId="53631"/>
    <cellStyle name="Обычный 3 9 2 4 2 4" xfId="53632"/>
    <cellStyle name="Обычный 3 9 2 4 3" xfId="53633"/>
    <cellStyle name="Обычный 3 9 2 4 3 2" xfId="53634"/>
    <cellStyle name="Обычный 3 9 2 4 3 2 2" xfId="53635"/>
    <cellStyle name="Обычный 3 9 2 4 3 3" xfId="53636"/>
    <cellStyle name="Обычный 3 9 2 4 4" xfId="53637"/>
    <cellStyle name="Обычный 3 9 2 4 4 2" xfId="53638"/>
    <cellStyle name="Обычный 3 9 2 4 5" xfId="53639"/>
    <cellStyle name="Обычный 3 9 2 5" xfId="53640"/>
    <cellStyle name="Обычный 3 9 2 5 2" xfId="53641"/>
    <cellStyle name="Обычный 3 9 2 5 2 2" xfId="53642"/>
    <cellStyle name="Обычный 3 9 2 5 2 2 2" xfId="53643"/>
    <cellStyle name="Обычный 3 9 2 5 2 3" xfId="53644"/>
    <cellStyle name="Обычный 3 9 2 5 3" xfId="53645"/>
    <cellStyle name="Обычный 3 9 2 5 3 2" xfId="53646"/>
    <cellStyle name="Обычный 3 9 2 5 4" xfId="53647"/>
    <cellStyle name="Обычный 3 9 2 6" xfId="53648"/>
    <cellStyle name="Обычный 3 9 2 6 2" xfId="53649"/>
    <cellStyle name="Обычный 3 9 2 6 2 2" xfId="53650"/>
    <cellStyle name="Обычный 3 9 2 6 3" xfId="53651"/>
    <cellStyle name="Обычный 3 9 2 7" xfId="53652"/>
    <cellStyle name="Обычный 3 9 2 7 2" xfId="53653"/>
    <cellStyle name="Обычный 3 9 2 8" xfId="53654"/>
    <cellStyle name="Обычный 3 9 20" xfId="53655"/>
    <cellStyle name="Обычный 3 9 20 2" xfId="53656"/>
    <cellStyle name="Обычный 3 9 20 2 2" xfId="53657"/>
    <cellStyle name="Обычный 3 9 20 2 2 2" xfId="53658"/>
    <cellStyle name="Обычный 3 9 20 2 2 2 2" xfId="53659"/>
    <cellStyle name="Обычный 3 9 20 2 2 2 2 2" xfId="53660"/>
    <cellStyle name="Обычный 3 9 20 2 2 2 2 2 2" xfId="53661"/>
    <cellStyle name="Обычный 3 9 20 2 2 2 2 3" xfId="53662"/>
    <cellStyle name="Обычный 3 9 20 2 2 2 3" xfId="53663"/>
    <cellStyle name="Обычный 3 9 20 2 2 2 3 2" xfId="53664"/>
    <cellStyle name="Обычный 3 9 20 2 2 2 4" xfId="53665"/>
    <cellStyle name="Обычный 3 9 20 2 2 3" xfId="53666"/>
    <cellStyle name="Обычный 3 9 20 2 2 3 2" xfId="53667"/>
    <cellStyle name="Обычный 3 9 20 2 2 3 2 2" xfId="53668"/>
    <cellStyle name="Обычный 3 9 20 2 2 3 3" xfId="53669"/>
    <cellStyle name="Обычный 3 9 20 2 2 4" xfId="53670"/>
    <cellStyle name="Обычный 3 9 20 2 2 4 2" xfId="53671"/>
    <cellStyle name="Обычный 3 9 20 2 2 5" xfId="53672"/>
    <cellStyle name="Обычный 3 9 20 2 3" xfId="53673"/>
    <cellStyle name="Обычный 3 9 20 2 3 2" xfId="53674"/>
    <cellStyle name="Обычный 3 9 20 2 3 2 2" xfId="53675"/>
    <cellStyle name="Обычный 3 9 20 2 3 2 2 2" xfId="53676"/>
    <cellStyle name="Обычный 3 9 20 2 3 2 2 2 2" xfId="53677"/>
    <cellStyle name="Обычный 3 9 20 2 3 2 2 3" xfId="53678"/>
    <cellStyle name="Обычный 3 9 20 2 3 2 3" xfId="53679"/>
    <cellStyle name="Обычный 3 9 20 2 3 2 3 2" xfId="53680"/>
    <cellStyle name="Обычный 3 9 20 2 3 2 4" xfId="53681"/>
    <cellStyle name="Обычный 3 9 20 2 3 3" xfId="53682"/>
    <cellStyle name="Обычный 3 9 20 2 3 3 2" xfId="53683"/>
    <cellStyle name="Обычный 3 9 20 2 3 3 2 2" xfId="53684"/>
    <cellStyle name="Обычный 3 9 20 2 3 3 3" xfId="53685"/>
    <cellStyle name="Обычный 3 9 20 2 3 4" xfId="53686"/>
    <cellStyle name="Обычный 3 9 20 2 3 4 2" xfId="53687"/>
    <cellStyle name="Обычный 3 9 20 2 3 5" xfId="53688"/>
    <cellStyle name="Обычный 3 9 20 2 4" xfId="53689"/>
    <cellStyle name="Обычный 3 9 20 2 4 2" xfId="53690"/>
    <cellStyle name="Обычный 3 9 20 2 4 2 2" xfId="53691"/>
    <cellStyle name="Обычный 3 9 20 2 4 2 2 2" xfId="53692"/>
    <cellStyle name="Обычный 3 9 20 2 4 2 3" xfId="53693"/>
    <cellStyle name="Обычный 3 9 20 2 4 3" xfId="53694"/>
    <cellStyle name="Обычный 3 9 20 2 4 3 2" xfId="53695"/>
    <cellStyle name="Обычный 3 9 20 2 4 4" xfId="53696"/>
    <cellStyle name="Обычный 3 9 20 2 5" xfId="53697"/>
    <cellStyle name="Обычный 3 9 20 2 5 2" xfId="53698"/>
    <cellStyle name="Обычный 3 9 20 2 5 2 2" xfId="53699"/>
    <cellStyle name="Обычный 3 9 20 2 5 3" xfId="53700"/>
    <cellStyle name="Обычный 3 9 20 2 6" xfId="53701"/>
    <cellStyle name="Обычный 3 9 20 2 6 2" xfId="53702"/>
    <cellStyle name="Обычный 3 9 20 2 7" xfId="53703"/>
    <cellStyle name="Обычный 3 9 20 3" xfId="53704"/>
    <cellStyle name="Обычный 3 9 20 3 2" xfId="53705"/>
    <cellStyle name="Обычный 3 9 20 3 2 2" xfId="53706"/>
    <cellStyle name="Обычный 3 9 20 3 2 2 2" xfId="53707"/>
    <cellStyle name="Обычный 3 9 20 3 2 2 2 2" xfId="53708"/>
    <cellStyle name="Обычный 3 9 20 3 2 2 3" xfId="53709"/>
    <cellStyle name="Обычный 3 9 20 3 2 3" xfId="53710"/>
    <cellStyle name="Обычный 3 9 20 3 2 3 2" xfId="53711"/>
    <cellStyle name="Обычный 3 9 20 3 2 4" xfId="53712"/>
    <cellStyle name="Обычный 3 9 20 3 3" xfId="53713"/>
    <cellStyle name="Обычный 3 9 20 3 3 2" xfId="53714"/>
    <cellStyle name="Обычный 3 9 20 3 3 2 2" xfId="53715"/>
    <cellStyle name="Обычный 3 9 20 3 3 3" xfId="53716"/>
    <cellStyle name="Обычный 3 9 20 3 4" xfId="53717"/>
    <cellStyle name="Обычный 3 9 20 3 4 2" xfId="53718"/>
    <cellStyle name="Обычный 3 9 20 3 5" xfId="53719"/>
    <cellStyle name="Обычный 3 9 20 4" xfId="53720"/>
    <cellStyle name="Обычный 3 9 20 4 2" xfId="53721"/>
    <cellStyle name="Обычный 3 9 20 4 2 2" xfId="53722"/>
    <cellStyle name="Обычный 3 9 20 4 2 2 2" xfId="53723"/>
    <cellStyle name="Обычный 3 9 20 4 2 2 2 2" xfId="53724"/>
    <cellStyle name="Обычный 3 9 20 4 2 2 3" xfId="53725"/>
    <cellStyle name="Обычный 3 9 20 4 2 3" xfId="53726"/>
    <cellStyle name="Обычный 3 9 20 4 2 3 2" xfId="53727"/>
    <cellStyle name="Обычный 3 9 20 4 2 4" xfId="53728"/>
    <cellStyle name="Обычный 3 9 20 4 3" xfId="53729"/>
    <cellStyle name="Обычный 3 9 20 4 3 2" xfId="53730"/>
    <cellStyle name="Обычный 3 9 20 4 3 2 2" xfId="53731"/>
    <cellStyle name="Обычный 3 9 20 4 3 3" xfId="53732"/>
    <cellStyle name="Обычный 3 9 20 4 4" xfId="53733"/>
    <cellStyle name="Обычный 3 9 20 4 4 2" xfId="53734"/>
    <cellStyle name="Обычный 3 9 20 4 5" xfId="53735"/>
    <cellStyle name="Обычный 3 9 20 5" xfId="53736"/>
    <cellStyle name="Обычный 3 9 20 5 2" xfId="53737"/>
    <cellStyle name="Обычный 3 9 20 5 2 2" xfId="53738"/>
    <cellStyle name="Обычный 3 9 20 5 2 2 2" xfId="53739"/>
    <cellStyle name="Обычный 3 9 20 5 2 3" xfId="53740"/>
    <cellStyle name="Обычный 3 9 20 5 3" xfId="53741"/>
    <cellStyle name="Обычный 3 9 20 5 3 2" xfId="53742"/>
    <cellStyle name="Обычный 3 9 20 5 4" xfId="53743"/>
    <cellStyle name="Обычный 3 9 20 6" xfId="53744"/>
    <cellStyle name="Обычный 3 9 20 6 2" xfId="53745"/>
    <cellStyle name="Обычный 3 9 20 6 2 2" xfId="53746"/>
    <cellStyle name="Обычный 3 9 20 6 3" xfId="53747"/>
    <cellStyle name="Обычный 3 9 20 7" xfId="53748"/>
    <cellStyle name="Обычный 3 9 20 7 2" xfId="53749"/>
    <cellStyle name="Обычный 3 9 20 8" xfId="53750"/>
    <cellStyle name="Обычный 3 9 21" xfId="53751"/>
    <cellStyle name="Обычный 3 9 21 2" xfId="53752"/>
    <cellStyle name="Обычный 3 9 21 2 2" xfId="53753"/>
    <cellStyle name="Обычный 3 9 21 2 2 2" xfId="53754"/>
    <cellStyle name="Обычный 3 9 21 2 2 2 2" xfId="53755"/>
    <cellStyle name="Обычный 3 9 21 2 2 2 2 2" xfId="53756"/>
    <cellStyle name="Обычный 3 9 21 2 2 2 2 2 2" xfId="53757"/>
    <cellStyle name="Обычный 3 9 21 2 2 2 2 3" xfId="53758"/>
    <cellStyle name="Обычный 3 9 21 2 2 2 3" xfId="53759"/>
    <cellStyle name="Обычный 3 9 21 2 2 2 3 2" xfId="53760"/>
    <cellStyle name="Обычный 3 9 21 2 2 2 4" xfId="53761"/>
    <cellStyle name="Обычный 3 9 21 2 2 3" xfId="53762"/>
    <cellStyle name="Обычный 3 9 21 2 2 3 2" xfId="53763"/>
    <cellStyle name="Обычный 3 9 21 2 2 3 2 2" xfId="53764"/>
    <cellStyle name="Обычный 3 9 21 2 2 3 3" xfId="53765"/>
    <cellStyle name="Обычный 3 9 21 2 2 4" xfId="53766"/>
    <cellStyle name="Обычный 3 9 21 2 2 4 2" xfId="53767"/>
    <cellStyle name="Обычный 3 9 21 2 2 5" xfId="53768"/>
    <cellStyle name="Обычный 3 9 21 2 3" xfId="53769"/>
    <cellStyle name="Обычный 3 9 21 2 3 2" xfId="53770"/>
    <cellStyle name="Обычный 3 9 21 2 3 2 2" xfId="53771"/>
    <cellStyle name="Обычный 3 9 21 2 3 2 2 2" xfId="53772"/>
    <cellStyle name="Обычный 3 9 21 2 3 2 2 2 2" xfId="53773"/>
    <cellStyle name="Обычный 3 9 21 2 3 2 2 3" xfId="53774"/>
    <cellStyle name="Обычный 3 9 21 2 3 2 3" xfId="53775"/>
    <cellStyle name="Обычный 3 9 21 2 3 2 3 2" xfId="53776"/>
    <cellStyle name="Обычный 3 9 21 2 3 2 4" xfId="53777"/>
    <cellStyle name="Обычный 3 9 21 2 3 3" xfId="53778"/>
    <cellStyle name="Обычный 3 9 21 2 3 3 2" xfId="53779"/>
    <cellStyle name="Обычный 3 9 21 2 3 3 2 2" xfId="53780"/>
    <cellStyle name="Обычный 3 9 21 2 3 3 3" xfId="53781"/>
    <cellStyle name="Обычный 3 9 21 2 3 4" xfId="53782"/>
    <cellStyle name="Обычный 3 9 21 2 3 4 2" xfId="53783"/>
    <cellStyle name="Обычный 3 9 21 2 3 5" xfId="53784"/>
    <cellStyle name="Обычный 3 9 21 2 4" xfId="53785"/>
    <cellStyle name="Обычный 3 9 21 2 4 2" xfId="53786"/>
    <cellStyle name="Обычный 3 9 21 2 4 2 2" xfId="53787"/>
    <cellStyle name="Обычный 3 9 21 2 4 2 2 2" xfId="53788"/>
    <cellStyle name="Обычный 3 9 21 2 4 2 3" xfId="53789"/>
    <cellStyle name="Обычный 3 9 21 2 4 3" xfId="53790"/>
    <cellStyle name="Обычный 3 9 21 2 4 3 2" xfId="53791"/>
    <cellStyle name="Обычный 3 9 21 2 4 4" xfId="53792"/>
    <cellStyle name="Обычный 3 9 21 2 5" xfId="53793"/>
    <cellStyle name="Обычный 3 9 21 2 5 2" xfId="53794"/>
    <cellStyle name="Обычный 3 9 21 2 5 2 2" xfId="53795"/>
    <cellStyle name="Обычный 3 9 21 2 5 3" xfId="53796"/>
    <cellStyle name="Обычный 3 9 21 2 6" xfId="53797"/>
    <cellStyle name="Обычный 3 9 21 2 6 2" xfId="53798"/>
    <cellStyle name="Обычный 3 9 21 2 7" xfId="53799"/>
    <cellStyle name="Обычный 3 9 21 3" xfId="53800"/>
    <cellStyle name="Обычный 3 9 21 3 2" xfId="53801"/>
    <cellStyle name="Обычный 3 9 21 3 2 2" xfId="53802"/>
    <cellStyle name="Обычный 3 9 21 3 2 2 2" xfId="53803"/>
    <cellStyle name="Обычный 3 9 21 3 2 2 2 2" xfId="53804"/>
    <cellStyle name="Обычный 3 9 21 3 2 2 3" xfId="53805"/>
    <cellStyle name="Обычный 3 9 21 3 2 3" xfId="53806"/>
    <cellStyle name="Обычный 3 9 21 3 2 3 2" xfId="53807"/>
    <cellStyle name="Обычный 3 9 21 3 2 4" xfId="53808"/>
    <cellStyle name="Обычный 3 9 21 3 3" xfId="53809"/>
    <cellStyle name="Обычный 3 9 21 3 3 2" xfId="53810"/>
    <cellStyle name="Обычный 3 9 21 3 3 2 2" xfId="53811"/>
    <cellStyle name="Обычный 3 9 21 3 3 3" xfId="53812"/>
    <cellStyle name="Обычный 3 9 21 3 4" xfId="53813"/>
    <cellStyle name="Обычный 3 9 21 3 4 2" xfId="53814"/>
    <cellStyle name="Обычный 3 9 21 3 5" xfId="53815"/>
    <cellStyle name="Обычный 3 9 21 4" xfId="53816"/>
    <cellStyle name="Обычный 3 9 21 4 2" xfId="53817"/>
    <cellStyle name="Обычный 3 9 21 4 2 2" xfId="53818"/>
    <cellStyle name="Обычный 3 9 21 4 2 2 2" xfId="53819"/>
    <cellStyle name="Обычный 3 9 21 4 2 2 2 2" xfId="53820"/>
    <cellStyle name="Обычный 3 9 21 4 2 2 3" xfId="53821"/>
    <cellStyle name="Обычный 3 9 21 4 2 3" xfId="53822"/>
    <cellStyle name="Обычный 3 9 21 4 2 3 2" xfId="53823"/>
    <cellStyle name="Обычный 3 9 21 4 2 4" xfId="53824"/>
    <cellStyle name="Обычный 3 9 21 4 3" xfId="53825"/>
    <cellStyle name="Обычный 3 9 21 4 3 2" xfId="53826"/>
    <cellStyle name="Обычный 3 9 21 4 3 2 2" xfId="53827"/>
    <cellStyle name="Обычный 3 9 21 4 3 3" xfId="53828"/>
    <cellStyle name="Обычный 3 9 21 4 4" xfId="53829"/>
    <cellStyle name="Обычный 3 9 21 4 4 2" xfId="53830"/>
    <cellStyle name="Обычный 3 9 21 4 5" xfId="53831"/>
    <cellStyle name="Обычный 3 9 21 5" xfId="53832"/>
    <cellStyle name="Обычный 3 9 21 5 2" xfId="53833"/>
    <cellStyle name="Обычный 3 9 21 5 2 2" xfId="53834"/>
    <cellStyle name="Обычный 3 9 21 5 2 2 2" xfId="53835"/>
    <cellStyle name="Обычный 3 9 21 5 2 3" xfId="53836"/>
    <cellStyle name="Обычный 3 9 21 5 3" xfId="53837"/>
    <cellStyle name="Обычный 3 9 21 5 3 2" xfId="53838"/>
    <cellStyle name="Обычный 3 9 21 5 4" xfId="53839"/>
    <cellStyle name="Обычный 3 9 21 6" xfId="53840"/>
    <cellStyle name="Обычный 3 9 21 6 2" xfId="53841"/>
    <cellStyle name="Обычный 3 9 21 6 2 2" xfId="53842"/>
    <cellStyle name="Обычный 3 9 21 6 3" xfId="53843"/>
    <cellStyle name="Обычный 3 9 21 7" xfId="53844"/>
    <cellStyle name="Обычный 3 9 21 7 2" xfId="53845"/>
    <cellStyle name="Обычный 3 9 21 8" xfId="53846"/>
    <cellStyle name="Обычный 3 9 22" xfId="53847"/>
    <cellStyle name="Обычный 3 9 22 2" xfId="53848"/>
    <cellStyle name="Обычный 3 9 22 2 2" xfId="53849"/>
    <cellStyle name="Обычный 3 9 22 2 2 2" xfId="53850"/>
    <cellStyle name="Обычный 3 9 22 2 2 2 2" xfId="53851"/>
    <cellStyle name="Обычный 3 9 22 2 2 2 2 2" xfId="53852"/>
    <cellStyle name="Обычный 3 9 22 2 2 2 2 2 2" xfId="53853"/>
    <cellStyle name="Обычный 3 9 22 2 2 2 2 3" xfId="53854"/>
    <cellStyle name="Обычный 3 9 22 2 2 2 3" xfId="53855"/>
    <cellStyle name="Обычный 3 9 22 2 2 2 3 2" xfId="53856"/>
    <cellStyle name="Обычный 3 9 22 2 2 2 4" xfId="53857"/>
    <cellStyle name="Обычный 3 9 22 2 2 3" xfId="53858"/>
    <cellStyle name="Обычный 3 9 22 2 2 3 2" xfId="53859"/>
    <cellStyle name="Обычный 3 9 22 2 2 3 2 2" xfId="53860"/>
    <cellStyle name="Обычный 3 9 22 2 2 3 3" xfId="53861"/>
    <cellStyle name="Обычный 3 9 22 2 2 4" xfId="53862"/>
    <cellStyle name="Обычный 3 9 22 2 2 4 2" xfId="53863"/>
    <cellStyle name="Обычный 3 9 22 2 2 5" xfId="53864"/>
    <cellStyle name="Обычный 3 9 22 2 3" xfId="53865"/>
    <cellStyle name="Обычный 3 9 22 2 3 2" xfId="53866"/>
    <cellStyle name="Обычный 3 9 22 2 3 2 2" xfId="53867"/>
    <cellStyle name="Обычный 3 9 22 2 3 2 2 2" xfId="53868"/>
    <cellStyle name="Обычный 3 9 22 2 3 2 2 2 2" xfId="53869"/>
    <cellStyle name="Обычный 3 9 22 2 3 2 2 3" xfId="53870"/>
    <cellStyle name="Обычный 3 9 22 2 3 2 3" xfId="53871"/>
    <cellStyle name="Обычный 3 9 22 2 3 2 3 2" xfId="53872"/>
    <cellStyle name="Обычный 3 9 22 2 3 2 4" xfId="53873"/>
    <cellStyle name="Обычный 3 9 22 2 3 3" xfId="53874"/>
    <cellStyle name="Обычный 3 9 22 2 3 3 2" xfId="53875"/>
    <cellStyle name="Обычный 3 9 22 2 3 3 2 2" xfId="53876"/>
    <cellStyle name="Обычный 3 9 22 2 3 3 3" xfId="53877"/>
    <cellStyle name="Обычный 3 9 22 2 3 4" xfId="53878"/>
    <cellStyle name="Обычный 3 9 22 2 3 4 2" xfId="53879"/>
    <cellStyle name="Обычный 3 9 22 2 3 5" xfId="53880"/>
    <cellStyle name="Обычный 3 9 22 2 4" xfId="53881"/>
    <cellStyle name="Обычный 3 9 22 2 4 2" xfId="53882"/>
    <cellStyle name="Обычный 3 9 22 2 4 2 2" xfId="53883"/>
    <cellStyle name="Обычный 3 9 22 2 4 2 2 2" xfId="53884"/>
    <cellStyle name="Обычный 3 9 22 2 4 2 3" xfId="53885"/>
    <cellStyle name="Обычный 3 9 22 2 4 3" xfId="53886"/>
    <cellStyle name="Обычный 3 9 22 2 4 3 2" xfId="53887"/>
    <cellStyle name="Обычный 3 9 22 2 4 4" xfId="53888"/>
    <cellStyle name="Обычный 3 9 22 2 5" xfId="53889"/>
    <cellStyle name="Обычный 3 9 22 2 5 2" xfId="53890"/>
    <cellStyle name="Обычный 3 9 22 2 5 2 2" xfId="53891"/>
    <cellStyle name="Обычный 3 9 22 2 5 3" xfId="53892"/>
    <cellStyle name="Обычный 3 9 22 2 6" xfId="53893"/>
    <cellStyle name="Обычный 3 9 22 2 6 2" xfId="53894"/>
    <cellStyle name="Обычный 3 9 22 2 7" xfId="53895"/>
    <cellStyle name="Обычный 3 9 22 3" xfId="53896"/>
    <cellStyle name="Обычный 3 9 22 3 2" xfId="53897"/>
    <cellStyle name="Обычный 3 9 22 3 2 2" xfId="53898"/>
    <cellStyle name="Обычный 3 9 22 3 2 2 2" xfId="53899"/>
    <cellStyle name="Обычный 3 9 22 3 2 2 2 2" xfId="53900"/>
    <cellStyle name="Обычный 3 9 22 3 2 2 3" xfId="53901"/>
    <cellStyle name="Обычный 3 9 22 3 2 3" xfId="53902"/>
    <cellStyle name="Обычный 3 9 22 3 2 3 2" xfId="53903"/>
    <cellStyle name="Обычный 3 9 22 3 2 4" xfId="53904"/>
    <cellStyle name="Обычный 3 9 22 3 3" xfId="53905"/>
    <cellStyle name="Обычный 3 9 22 3 3 2" xfId="53906"/>
    <cellStyle name="Обычный 3 9 22 3 3 2 2" xfId="53907"/>
    <cellStyle name="Обычный 3 9 22 3 3 3" xfId="53908"/>
    <cellStyle name="Обычный 3 9 22 3 4" xfId="53909"/>
    <cellStyle name="Обычный 3 9 22 3 4 2" xfId="53910"/>
    <cellStyle name="Обычный 3 9 22 3 5" xfId="53911"/>
    <cellStyle name="Обычный 3 9 22 4" xfId="53912"/>
    <cellStyle name="Обычный 3 9 22 4 2" xfId="53913"/>
    <cellStyle name="Обычный 3 9 22 4 2 2" xfId="53914"/>
    <cellStyle name="Обычный 3 9 22 4 2 2 2" xfId="53915"/>
    <cellStyle name="Обычный 3 9 22 4 2 2 2 2" xfId="53916"/>
    <cellStyle name="Обычный 3 9 22 4 2 2 3" xfId="53917"/>
    <cellStyle name="Обычный 3 9 22 4 2 3" xfId="53918"/>
    <cellStyle name="Обычный 3 9 22 4 2 3 2" xfId="53919"/>
    <cellStyle name="Обычный 3 9 22 4 2 4" xfId="53920"/>
    <cellStyle name="Обычный 3 9 22 4 3" xfId="53921"/>
    <cellStyle name="Обычный 3 9 22 4 3 2" xfId="53922"/>
    <cellStyle name="Обычный 3 9 22 4 3 2 2" xfId="53923"/>
    <cellStyle name="Обычный 3 9 22 4 3 3" xfId="53924"/>
    <cellStyle name="Обычный 3 9 22 4 4" xfId="53925"/>
    <cellStyle name="Обычный 3 9 22 4 4 2" xfId="53926"/>
    <cellStyle name="Обычный 3 9 22 4 5" xfId="53927"/>
    <cellStyle name="Обычный 3 9 22 5" xfId="53928"/>
    <cellStyle name="Обычный 3 9 22 5 2" xfId="53929"/>
    <cellStyle name="Обычный 3 9 22 5 2 2" xfId="53930"/>
    <cellStyle name="Обычный 3 9 22 5 2 2 2" xfId="53931"/>
    <cellStyle name="Обычный 3 9 22 5 2 3" xfId="53932"/>
    <cellStyle name="Обычный 3 9 22 5 3" xfId="53933"/>
    <cellStyle name="Обычный 3 9 22 5 3 2" xfId="53934"/>
    <cellStyle name="Обычный 3 9 22 5 4" xfId="53935"/>
    <cellStyle name="Обычный 3 9 22 6" xfId="53936"/>
    <cellStyle name="Обычный 3 9 22 6 2" xfId="53937"/>
    <cellStyle name="Обычный 3 9 22 6 2 2" xfId="53938"/>
    <cellStyle name="Обычный 3 9 22 6 3" xfId="53939"/>
    <cellStyle name="Обычный 3 9 22 7" xfId="53940"/>
    <cellStyle name="Обычный 3 9 22 7 2" xfId="53941"/>
    <cellStyle name="Обычный 3 9 22 8" xfId="53942"/>
    <cellStyle name="Обычный 3 9 23" xfId="53943"/>
    <cellStyle name="Обычный 3 9 23 2" xfId="53944"/>
    <cellStyle name="Обычный 3 9 23 2 2" xfId="53945"/>
    <cellStyle name="Обычный 3 9 23 2 2 2" xfId="53946"/>
    <cellStyle name="Обычный 3 9 23 2 2 2 2" xfId="53947"/>
    <cellStyle name="Обычный 3 9 23 2 2 2 2 2" xfId="53948"/>
    <cellStyle name="Обычный 3 9 23 2 2 2 2 2 2" xfId="53949"/>
    <cellStyle name="Обычный 3 9 23 2 2 2 2 3" xfId="53950"/>
    <cellStyle name="Обычный 3 9 23 2 2 2 3" xfId="53951"/>
    <cellStyle name="Обычный 3 9 23 2 2 2 3 2" xfId="53952"/>
    <cellStyle name="Обычный 3 9 23 2 2 2 4" xfId="53953"/>
    <cellStyle name="Обычный 3 9 23 2 2 3" xfId="53954"/>
    <cellStyle name="Обычный 3 9 23 2 2 3 2" xfId="53955"/>
    <cellStyle name="Обычный 3 9 23 2 2 3 2 2" xfId="53956"/>
    <cellStyle name="Обычный 3 9 23 2 2 3 3" xfId="53957"/>
    <cellStyle name="Обычный 3 9 23 2 2 4" xfId="53958"/>
    <cellStyle name="Обычный 3 9 23 2 2 4 2" xfId="53959"/>
    <cellStyle name="Обычный 3 9 23 2 2 5" xfId="53960"/>
    <cellStyle name="Обычный 3 9 23 2 3" xfId="53961"/>
    <cellStyle name="Обычный 3 9 23 2 3 2" xfId="53962"/>
    <cellStyle name="Обычный 3 9 23 2 3 2 2" xfId="53963"/>
    <cellStyle name="Обычный 3 9 23 2 3 2 2 2" xfId="53964"/>
    <cellStyle name="Обычный 3 9 23 2 3 2 2 2 2" xfId="53965"/>
    <cellStyle name="Обычный 3 9 23 2 3 2 2 3" xfId="53966"/>
    <cellStyle name="Обычный 3 9 23 2 3 2 3" xfId="53967"/>
    <cellStyle name="Обычный 3 9 23 2 3 2 3 2" xfId="53968"/>
    <cellStyle name="Обычный 3 9 23 2 3 2 4" xfId="53969"/>
    <cellStyle name="Обычный 3 9 23 2 3 3" xfId="53970"/>
    <cellStyle name="Обычный 3 9 23 2 3 3 2" xfId="53971"/>
    <cellStyle name="Обычный 3 9 23 2 3 3 2 2" xfId="53972"/>
    <cellStyle name="Обычный 3 9 23 2 3 3 3" xfId="53973"/>
    <cellStyle name="Обычный 3 9 23 2 3 4" xfId="53974"/>
    <cellStyle name="Обычный 3 9 23 2 3 4 2" xfId="53975"/>
    <cellStyle name="Обычный 3 9 23 2 3 5" xfId="53976"/>
    <cellStyle name="Обычный 3 9 23 2 4" xfId="53977"/>
    <cellStyle name="Обычный 3 9 23 2 4 2" xfId="53978"/>
    <cellStyle name="Обычный 3 9 23 2 4 2 2" xfId="53979"/>
    <cellStyle name="Обычный 3 9 23 2 4 2 2 2" xfId="53980"/>
    <cellStyle name="Обычный 3 9 23 2 4 2 3" xfId="53981"/>
    <cellStyle name="Обычный 3 9 23 2 4 3" xfId="53982"/>
    <cellStyle name="Обычный 3 9 23 2 4 3 2" xfId="53983"/>
    <cellStyle name="Обычный 3 9 23 2 4 4" xfId="53984"/>
    <cellStyle name="Обычный 3 9 23 2 5" xfId="53985"/>
    <cellStyle name="Обычный 3 9 23 2 5 2" xfId="53986"/>
    <cellStyle name="Обычный 3 9 23 2 5 2 2" xfId="53987"/>
    <cellStyle name="Обычный 3 9 23 2 5 3" xfId="53988"/>
    <cellStyle name="Обычный 3 9 23 2 6" xfId="53989"/>
    <cellStyle name="Обычный 3 9 23 2 6 2" xfId="53990"/>
    <cellStyle name="Обычный 3 9 23 2 7" xfId="53991"/>
    <cellStyle name="Обычный 3 9 23 3" xfId="53992"/>
    <cellStyle name="Обычный 3 9 23 3 2" xfId="53993"/>
    <cellStyle name="Обычный 3 9 23 3 2 2" xfId="53994"/>
    <cellStyle name="Обычный 3 9 23 3 2 2 2" xfId="53995"/>
    <cellStyle name="Обычный 3 9 23 3 2 2 2 2" xfId="53996"/>
    <cellStyle name="Обычный 3 9 23 3 2 2 3" xfId="53997"/>
    <cellStyle name="Обычный 3 9 23 3 2 3" xfId="53998"/>
    <cellStyle name="Обычный 3 9 23 3 2 3 2" xfId="53999"/>
    <cellStyle name="Обычный 3 9 23 3 2 4" xfId="54000"/>
    <cellStyle name="Обычный 3 9 23 3 3" xfId="54001"/>
    <cellStyle name="Обычный 3 9 23 3 3 2" xfId="54002"/>
    <cellStyle name="Обычный 3 9 23 3 3 2 2" xfId="54003"/>
    <cellStyle name="Обычный 3 9 23 3 3 3" xfId="54004"/>
    <cellStyle name="Обычный 3 9 23 3 4" xfId="54005"/>
    <cellStyle name="Обычный 3 9 23 3 4 2" xfId="54006"/>
    <cellStyle name="Обычный 3 9 23 3 5" xfId="54007"/>
    <cellStyle name="Обычный 3 9 23 4" xfId="54008"/>
    <cellStyle name="Обычный 3 9 23 4 2" xfId="54009"/>
    <cellStyle name="Обычный 3 9 23 4 2 2" xfId="54010"/>
    <cellStyle name="Обычный 3 9 23 4 2 2 2" xfId="54011"/>
    <cellStyle name="Обычный 3 9 23 4 2 2 2 2" xfId="54012"/>
    <cellStyle name="Обычный 3 9 23 4 2 2 3" xfId="54013"/>
    <cellStyle name="Обычный 3 9 23 4 2 3" xfId="54014"/>
    <cellStyle name="Обычный 3 9 23 4 2 3 2" xfId="54015"/>
    <cellStyle name="Обычный 3 9 23 4 2 4" xfId="54016"/>
    <cellStyle name="Обычный 3 9 23 4 3" xfId="54017"/>
    <cellStyle name="Обычный 3 9 23 4 3 2" xfId="54018"/>
    <cellStyle name="Обычный 3 9 23 4 3 2 2" xfId="54019"/>
    <cellStyle name="Обычный 3 9 23 4 3 3" xfId="54020"/>
    <cellStyle name="Обычный 3 9 23 4 4" xfId="54021"/>
    <cellStyle name="Обычный 3 9 23 4 4 2" xfId="54022"/>
    <cellStyle name="Обычный 3 9 23 4 5" xfId="54023"/>
    <cellStyle name="Обычный 3 9 23 5" xfId="54024"/>
    <cellStyle name="Обычный 3 9 23 5 2" xfId="54025"/>
    <cellStyle name="Обычный 3 9 23 5 2 2" xfId="54026"/>
    <cellStyle name="Обычный 3 9 23 5 2 2 2" xfId="54027"/>
    <cellStyle name="Обычный 3 9 23 5 2 3" xfId="54028"/>
    <cellStyle name="Обычный 3 9 23 5 3" xfId="54029"/>
    <cellStyle name="Обычный 3 9 23 5 3 2" xfId="54030"/>
    <cellStyle name="Обычный 3 9 23 5 4" xfId="54031"/>
    <cellStyle name="Обычный 3 9 23 6" xfId="54032"/>
    <cellStyle name="Обычный 3 9 23 6 2" xfId="54033"/>
    <cellStyle name="Обычный 3 9 23 6 2 2" xfId="54034"/>
    <cellStyle name="Обычный 3 9 23 6 3" xfId="54035"/>
    <cellStyle name="Обычный 3 9 23 7" xfId="54036"/>
    <cellStyle name="Обычный 3 9 23 7 2" xfId="54037"/>
    <cellStyle name="Обычный 3 9 23 8" xfId="54038"/>
    <cellStyle name="Обычный 3 9 24" xfId="54039"/>
    <cellStyle name="Обычный 3 9 24 2" xfId="54040"/>
    <cellStyle name="Обычный 3 9 24 2 2" xfId="54041"/>
    <cellStyle name="Обычный 3 9 24 2 2 2" xfId="54042"/>
    <cellStyle name="Обычный 3 9 24 2 2 2 2" xfId="54043"/>
    <cellStyle name="Обычный 3 9 24 2 2 2 2 2" xfId="54044"/>
    <cellStyle name="Обычный 3 9 24 2 2 2 2 2 2" xfId="54045"/>
    <cellStyle name="Обычный 3 9 24 2 2 2 2 3" xfId="54046"/>
    <cellStyle name="Обычный 3 9 24 2 2 2 3" xfId="54047"/>
    <cellStyle name="Обычный 3 9 24 2 2 2 3 2" xfId="54048"/>
    <cellStyle name="Обычный 3 9 24 2 2 2 4" xfId="54049"/>
    <cellStyle name="Обычный 3 9 24 2 2 3" xfId="54050"/>
    <cellStyle name="Обычный 3 9 24 2 2 3 2" xfId="54051"/>
    <cellStyle name="Обычный 3 9 24 2 2 3 2 2" xfId="54052"/>
    <cellStyle name="Обычный 3 9 24 2 2 3 3" xfId="54053"/>
    <cellStyle name="Обычный 3 9 24 2 2 4" xfId="54054"/>
    <cellStyle name="Обычный 3 9 24 2 2 4 2" xfId="54055"/>
    <cellStyle name="Обычный 3 9 24 2 2 5" xfId="54056"/>
    <cellStyle name="Обычный 3 9 24 2 3" xfId="54057"/>
    <cellStyle name="Обычный 3 9 24 2 3 2" xfId="54058"/>
    <cellStyle name="Обычный 3 9 24 2 3 2 2" xfId="54059"/>
    <cellStyle name="Обычный 3 9 24 2 3 2 2 2" xfId="54060"/>
    <cellStyle name="Обычный 3 9 24 2 3 2 2 2 2" xfId="54061"/>
    <cellStyle name="Обычный 3 9 24 2 3 2 2 3" xfId="54062"/>
    <cellStyle name="Обычный 3 9 24 2 3 2 3" xfId="54063"/>
    <cellStyle name="Обычный 3 9 24 2 3 2 3 2" xfId="54064"/>
    <cellStyle name="Обычный 3 9 24 2 3 2 4" xfId="54065"/>
    <cellStyle name="Обычный 3 9 24 2 3 3" xfId="54066"/>
    <cellStyle name="Обычный 3 9 24 2 3 3 2" xfId="54067"/>
    <cellStyle name="Обычный 3 9 24 2 3 3 2 2" xfId="54068"/>
    <cellStyle name="Обычный 3 9 24 2 3 3 3" xfId="54069"/>
    <cellStyle name="Обычный 3 9 24 2 3 4" xfId="54070"/>
    <cellStyle name="Обычный 3 9 24 2 3 4 2" xfId="54071"/>
    <cellStyle name="Обычный 3 9 24 2 3 5" xfId="54072"/>
    <cellStyle name="Обычный 3 9 24 2 4" xfId="54073"/>
    <cellStyle name="Обычный 3 9 24 2 4 2" xfId="54074"/>
    <cellStyle name="Обычный 3 9 24 2 4 2 2" xfId="54075"/>
    <cellStyle name="Обычный 3 9 24 2 4 2 2 2" xfId="54076"/>
    <cellStyle name="Обычный 3 9 24 2 4 2 3" xfId="54077"/>
    <cellStyle name="Обычный 3 9 24 2 4 3" xfId="54078"/>
    <cellStyle name="Обычный 3 9 24 2 4 3 2" xfId="54079"/>
    <cellStyle name="Обычный 3 9 24 2 4 4" xfId="54080"/>
    <cellStyle name="Обычный 3 9 24 2 5" xfId="54081"/>
    <cellStyle name="Обычный 3 9 24 2 5 2" xfId="54082"/>
    <cellStyle name="Обычный 3 9 24 2 5 2 2" xfId="54083"/>
    <cellStyle name="Обычный 3 9 24 2 5 3" xfId="54084"/>
    <cellStyle name="Обычный 3 9 24 2 6" xfId="54085"/>
    <cellStyle name="Обычный 3 9 24 2 6 2" xfId="54086"/>
    <cellStyle name="Обычный 3 9 24 2 7" xfId="54087"/>
    <cellStyle name="Обычный 3 9 24 3" xfId="54088"/>
    <cellStyle name="Обычный 3 9 24 3 2" xfId="54089"/>
    <cellStyle name="Обычный 3 9 24 3 2 2" xfId="54090"/>
    <cellStyle name="Обычный 3 9 24 3 2 2 2" xfId="54091"/>
    <cellStyle name="Обычный 3 9 24 3 2 2 2 2" xfId="54092"/>
    <cellStyle name="Обычный 3 9 24 3 2 2 3" xfId="54093"/>
    <cellStyle name="Обычный 3 9 24 3 2 3" xfId="54094"/>
    <cellStyle name="Обычный 3 9 24 3 2 3 2" xfId="54095"/>
    <cellStyle name="Обычный 3 9 24 3 2 4" xfId="54096"/>
    <cellStyle name="Обычный 3 9 24 3 3" xfId="54097"/>
    <cellStyle name="Обычный 3 9 24 3 3 2" xfId="54098"/>
    <cellStyle name="Обычный 3 9 24 3 3 2 2" xfId="54099"/>
    <cellStyle name="Обычный 3 9 24 3 3 3" xfId="54100"/>
    <cellStyle name="Обычный 3 9 24 3 4" xfId="54101"/>
    <cellStyle name="Обычный 3 9 24 3 4 2" xfId="54102"/>
    <cellStyle name="Обычный 3 9 24 3 5" xfId="54103"/>
    <cellStyle name="Обычный 3 9 24 4" xfId="54104"/>
    <cellStyle name="Обычный 3 9 24 4 2" xfId="54105"/>
    <cellStyle name="Обычный 3 9 24 4 2 2" xfId="54106"/>
    <cellStyle name="Обычный 3 9 24 4 2 2 2" xfId="54107"/>
    <cellStyle name="Обычный 3 9 24 4 2 2 2 2" xfId="54108"/>
    <cellStyle name="Обычный 3 9 24 4 2 2 3" xfId="54109"/>
    <cellStyle name="Обычный 3 9 24 4 2 3" xfId="54110"/>
    <cellStyle name="Обычный 3 9 24 4 2 3 2" xfId="54111"/>
    <cellStyle name="Обычный 3 9 24 4 2 4" xfId="54112"/>
    <cellStyle name="Обычный 3 9 24 4 3" xfId="54113"/>
    <cellStyle name="Обычный 3 9 24 4 3 2" xfId="54114"/>
    <cellStyle name="Обычный 3 9 24 4 3 2 2" xfId="54115"/>
    <cellStyle name="Обычный 3 9 24 4 3 3" xfId="54116"/>
    <cellStyle name="Обычный 3 9 24 4 4" xfId="54117"/>
    <cellStyle name="Обычный 3 9 24 4 4 2" xfId="54118"/>
    <cellStyle name="Обычный 3 9 24 4 5" xfId="54119"/>
    <cellStyle name="Обычный 3 9 24 5" xfId="54120"/>
    <cellStyle name="Обычный 3 9 24 5 2" xfId="54121"/>
    <cellStyle name="Обычный 3 9 24 5 2 2" xfId="54122"/>
    <cellStyle name="Обычный 3 9 24 5 2 2 2" xfId="54123"/>
    <cellStyle name="Обычный 3 9 24 5 2 3" xfId="54124"/>
    <cellStyle name="Обычный 3 9 24 5 3" xfId="54125"/>
    <cellStyle name="Обычный 3 9 24 5 3 2" xfId="54126"/>
    <cellStyle name="Обычный 3 9 24 5 4" xfId="54127"/>
    <cellStyle name="Обычный 3 9 24 6" xfId="54128"/>
    <cellStyle name="Обычный 3 9 24 6 2" xfId="54129"/>
    <cellStyle name="Обычный 3 9 24 6 2 2" xfId="54130"/>
    <cellStyle name="Обычный 3 9 24 6 3" xfId="54131"/>
    <cellStyle name="Обычный 3 9 24 7" xfId="54132"/>
    <cellStyle name="Обычный 3 9 24 7 2" xfId="54133"/>
    <cellStyle name="Обычный 3 9 24 8" xfId="54134"/>
    <cellStyle name="Обычный 3 9 25" xfId="54135"/>
    <cellStyle name="Обычный 3 9 25 2" xfId="54136"/>
    <cellStyle name="Обычный 3 9 25 2 2" xfId="54137"/>
    <cellStyle name="Обычный 3 9 25 2 2 2" xfId="54138"/>
    <cellStyle name="Обычный 3 9 25 2 2 2 2" xfId="54139"/>
    <cellStyle name="Обычный 3 9 25 2 2 2 2 2" xfId="54140"/>
    <cellStyle name="Обычный 3 9 25 2 2 2 2 2 2" xfId="54141"/>
    <cellStyle name="Обычный 3 9 25 2 2 2 2 3" xfId="54142"/>
    <cellStyle name="Обычный 3 9 25 2 2 2 3" xfId="54143"/>
    <cellStyle name="Обычный 3 9 25 2 2 2 3 2" xfId="54144"/>
    <cellStyle name="Обычный 3 9 25 2 2 2 4" xfId="54145"/>
    <cellStyle name="Обычный 3 9 25 2 2 3" xfId="54146"/>
    <cellStyle name="Обычный 3 9 25 2 2 3 2" xfId="54147"/>
    <cellStyle name="Обычный 3 9 25 2 2 3 2 2" xfId="54148"/>
    <cellStyle name="Обычный 3 9 25 2 2 3 3" xfId="54149"/>
    <cellStyle name="Обычный 3 9 25 2 2 4" xfId="54150"/>
    <cellStyle name="Обычный 3 9 25 2 2 4 2" xfId="54151"/>
    <cellStyle name="Обычный 3 9 25 2 2 5" xfId="54152"/>
    <cellStyle name="Обычный 3 9 25 2 3" xfId="54153"/>
    <cellStyle name="Обычный 3 9 25 2 3 2" xfId="54154"/>
    <cellStyle name="Обычный 3 9 25 2 3 2 2" xfId="54155"/>
    <cellStyle name="Обычный 3 9 25 2 3 2 2 2" xfId="54156"/>
    <cellStyle name="Обычный 3 9 25 2 3 2 2 2 2" xfId="54157"/>
    <cellStyle name="Обычный 3 9 25 2 3 2 2 3" xfId="54158"/>
    <cellStyle name="Обычный 3 9 25 2 3 2 3" xfId="54159"/>
    <cellStyle name="Обычный 3 9 25 2 3 2 3 2" xfId="54160"/>
    <cellStyle name="Обычный 3 9 25 2 3 2 4" xfId="54161"/>
    <cellStyle name="Обычный 3 9 25 2 3 3" xfId="54162"/>
    <cellStyle name="Обычный 3 9 25 2 3 3 2" xfId="54163"/>
    <cellStyle name="Обычный 3 9 25 2 3 3 2 2" xfId="54164"/>
    <cellStyle name="Обычный 3 9 25 2 3 3 3" xfId="54165"/>
    <cellStyle name="Обычный 3 9 25 2 3 4" xfId="54166"/>
    <cellStyle name="Обычный 3 9 25 2 3 4 2" xfId="54167"/>
    <cellStyle name="Обычный 3 9 25 2 3 5" xfId="54168"/>
    <cellStyle name="Обычный 3 9 25 2 4" xfId="54169"/>
    <cellStyle name="Обычный 3 9 25 2 4 2" xfId="54170"/>
    <cellStyle name="Обычный 3 9 25 2 4 2 2" xfId="54171"/>
    <cellStyle name="Обычный 3 9 25 2 4 2 2 2" xfId="54172"/>
    <cellStyle name="Обычный 3 9 25 2 4 2 3" xfId="54173"/>
    <cellStyle name="Обычный 3 9 25 2 4 3" xfId="54174"/>
    <cellStyle name="Обычный 3 9 25 2 4 3 2" xfId="54175"/>
    <cellStyle name="Обычный 3 9 25 2 4 4" xfId="54176"/>
    <cellStyle name="Обычный 3 9 25 2 5" xfId="54177"/>
    <cellStyle name="Обычный 3 9 25 2 5 2" xfId="54178"/>
    <cellStyle name="Обычный 3 9 25 2 5 2 2" xfId="54179"/>
    <cellStyle name="Обычный 3 9 25 2 5 3" xfId="54180"/>
    <cellStyle name="Обычный 3 9 25 2 6" xfId="54181"/>
    <cellStyle name="Обычный 3 9 25 2 6 2" xfId="54182"/>
    <cellStyle name="Обычный 3 9 25 2 7" xfId="54183"/>
    <cellStyle name="Обычный 3 9 25 3" xfId="54184"/>
    <cellStyle name="Обычный 3 9 25 3 2" xfId="54185"/>
    <cellStyle name="Обычный 3 9 25 3 2 2" xfId="54186"/>
    <cellStyle name="Обычный 3 9 25 3 2 2 2" xfId="54187"/>
    <cellStyle name="Обычный 3 9 25 3 2 2 2 2" xfId="54188"/>
    <cellStyle name="Обычный 3 9 25 3 2 2 3" xfId="54189"/>
    <cellStyle name="Обычный 3 9 25 3 2 3" xfId="54190"/>
    <cellStyle name="Обычный 3 9 25 3 2 3 2" xfId="54191"/>
    <cellStyle name="Обычный 3 9 25 3 2 4" xfId="54192"/>
    <cellStyle name="Обычный 3 9 25 3 3" xfId="54193"/>
    <cellStyle name="Обычный 3 9 25 3 3 2" xfId="54194"/>
    <cellStyle name="Обычный 3 9 25 3 3 2 2" xfId="54195"/>
    <cellStyle name="Обычный 3 9 25 3 3 3" xfId="54196"/>
    <cellStyle name="Обычный 3 9 25 3 4" xfId="54197"/>
    <cellStyle name="Обычный 3 9 25 3 4 2" xfId="54198"/>
    <cellStyle name="Обычный 3 9 25 3 5" xfId="54199"/>
    <cellStyle name="Обычный 3 9 25 4" xfId="54200"/>
    <cellStyle name="Обычный 3 9 25 4 2" xfId="54201"/>
    <cellStyle name="Обычный 3 9 25 4 2 2" xfId="54202"/>
    <cellStyle name="Обычный 3 9 25 4 2 2 2" xfId="54203"/>
    <cellStyle name="Обычный 3 9 25 4 2 2 2 2" xfId="54204"/>
    <cellStyle name="Обычный 3 9 25 4 2 2 3" xfId="54205"/>
    <cellStyle name="Обычный 3 9 25 4 2 3" xfId="54206"/>
    <cellStyle name="Обычный 3 9 25 4 2 3 2" xfId="54207"/>
    <cellStyle name="Обычный 3 9 25 4 2 4" xfId="54208"/>
    <cellStyle name="Обычный 3 9 25 4 3" xfId="54209"/>
    <cellStyle name="Обычный 3 9 25 4 3 2" xfId="54210"/>
    <cellStyle name="Обычный 3 9 25 4 3 2 2" xfId="54211"/>
    <cellStyle name="Обычный 3 9 25 4 3 3" xfId="54212"/>
    <cellStyle name="Обычный 3 9 25 4 4" xfId="54213"/>
    <cellStyle name="Обычный 3 9 25 4 4 2" xfId="54214"/>
    <cellStyle name="Обычный 3 9 25 4 5" xfId="54215"/>
    <cellStyle name="Обычный 3 9 25 5" xfId="54216"/>
    <cellStyle name="Обычный 3 9 25 5 2" xfId="54217"/>
    <cellStyle name="Обычный 3 9 25 5 2 2" xfId="54218"/>
    <cellStyle name="Обычный 3 9 25 5 2 2 2" xfId="54219"/>
    <cellStyle name="Обычный 3 9 25 5 2 3" xfId="54220"/>
    <cellStyle name="Обычный 3 9 25 5 3" xfId="54221"/>
    <cellStyle name="Обычный 3 9 25 5 3 2" xfId="54222"/>
    <cellStyle name="Обычный 3 9 25 5 4" xfId="54223"/>
    <cellStyle name="Обычный 3 9 25 6" xfId="54224"/>
    <cellStyle name="Обычный 3 9 25 6 2" xfId="54225"/>
    <cellStyle name="Обычный 3 9 25 6 2 2" xfId="54226"/>
    <cellStyle name="Обычный 3 9 25 6 3" xfId="54227"/>
    <cellStyle name="Обычный 3 9 25 7" xfId="54228"/>
    <cellStyle name="Обычный 3 9 25 7 2" xfId="54229"/>
    <cellStyle name="Обычный 3 9 25 8" xfId="54230"/>
    <cellStyle name="Обычный 3 9 26" xfId="54231"/>
    <cellStyle name="Обычный 3 9 26 2" xfId="54232"/>
    <cellStyle name="Обычный 3 9 26 2 2" xfId="54233"/>
    <cellStyle name="Обычный 3 9 26 2 2 2" xfId="54234"/>
    <cellStyle name="Обычный 3 9 26 2 2 2 2" xfId="54235"/>
    <cellStyle name="Обычный 3 9 26 2 2 2 2 2" xfId="54236"/>
    <cellStyle name="Обычный 3 9 26 2 2 2 2 2 2" xfId="54237"/>
    <cellStyle name="Обычный 3 9 26 2 2 2 2 3" xfId="54238"/>
    <cellStyle name="Обычный 3 9 26 2 2 2 3" xfId="54239"/>
    <cellStyle name="Обычный 3 9 26 2 2 2 3 2" xfId="54240"/>
    <cellStyle name="Обычный 3 9 26 2 2 2 4" xfId="54241"/>
    <cellStyle name="Обычный 3 9 26 2 2 3" xfId="54242"/>
    <cellStyle name="Обычный 3 9 26 2 2 3 2" xfId="54243"/>
    <cellStyle name="Обычный 3 9 26 2 2 3 2 2" xfId="54244"/>
    <cellStyle name="Обычный 3 9 26 2 2 3 3" xfId="54245"/>
    <cellStyle name="Обычный 3 9 26 2 2 4" xfId="54246"/>
    <cellStyle name="Обычный 3 9 26 2 2 4 2" xfId="54247"/>
    <cellStyle name="Обычный 3 9 26 2 2 5" xfId="54248"/>
    <cellStyle name="Обычный 3 9 26 2 3" xfId="54249"/>
    <cellStyle name="Обычный 3 9 26 2 3 2" xfId="54250"/>
    <cellStyle name="Обычный 3 9 26 2 3 2 2" xfId="54251"/>
    <cellStyle name="Обычный 3 9 26 2 3 2 2 2" xfId="54252"/>
    <cellStyle name="Обычный 3 9 26 2 3 2 2 2 2" xfId="54253"/>
    <cellStyle name="Обычный 3 9 26 2 3 2 2 3" xfId="54254"/>
    <cellStyle name="Обычный 3 9 26 2 3 2 3" xfId="54255"/>
    <cellStyle name="Обычный 3 9 26 2 3 2 3 2" xfId="54256"/>
    <cellStyle name="Обычный 3 9 26 2 3 2 4" xfId="54257"/>
    <cellStyle name="Обычный 3 9 26 2 3 3" xfId="54258"/>
    <cellStyle name="Обычный 3 9 26 2 3 3 2" xfId="54259"/>
    <cellStyle name="Обычный 3 9 26 2 3 3 2 2" xfId="54260"/>
    <cellStyle name="Обычный 3 9 26 2 3 3 3" xfId="54261"/>
    <cellStyle name="Обычный 3 9 26 2 3 4" xfId="54262"/>
    <cellStyle name="Обычный 3 9 26 2 3 4 2" xfId="54263"/>
    <cellStyle name="Обычный 3 9 26 2 3 5" xfId="54264"/>
    <cellStyle name="Обычный 3 9 26 2 4" xfId="54265"/>
    <cellStyle name="Обычный 3 9 26 2 4 2" xfId="54266"/>
    <cellStyle name="Обычный 3 9 26 2 4 2 2" xfId="54267"/>
    <cellStyle name="Обычный 3 9 26 2 4 2 2 2" xfId="54268"/>
    <cellStyle name="Обычный 3 9 26 2 4 2 3" xfId="54269"/>
    <cellStyle name="Обычный 3 9 26 2 4 3" xfId="54270"/>
    <cellStyle name="Обычный 3 9 26 2 4 3 2" xfId="54271"/>
    <cellStyle name="Обычный 3 9 26 2 4 4" xfId="54272"/>
    <cellStyle name="Обычный 3 9 26 2 5" xfId="54273"/>
    <cellStyle name="Обычный 3 9 26 2 5 2" xfId="54274"/>
    <cellStyle name="Обычный 3 9 26 2 5 2 2" xfId="54275"/>
    <cellStyle name="Обычный 3 9 26 2 5 3" xfId="54276"/>
    <cellStyle name="Обычный 3 9 26 2 6" xfId="54277"/>
    <cellStyle name="Обычный 3 9 26 2 6 2" xfId="54278"/>
    <cellStyle name="Обычный 3 9 26 2 7" xfId="54279"/>
    <cellStyle name="Обычный 3 9 26 3" xfId="54280"/>
    <cellStyle name="Обычный 3 9 26 3 2" xfId="54281"/>
    <cellStyle name="Обычный 3 9 26 3 2 2" xfId="54282"/>
    <cellStyle name="Обычный 3 9 26 3 2 2 2" xfId="54283"/>
    <cellStyle name="Обычный 3 9 26 3 2 2 2 2" xfId="54284"/>
    <cellStyle name="Обычный 3 9 26 3 2 2 3" xfId="54285"/>
    <cellStyle name="Обычный 3 9 26 3 2 3" xfId="54286"/>
    <cellStyle name="Обычный 3 9 26 3 2 3 2" xfId="54287"/>
    <cellStyle name="Обычный 3 9 26 3 2 4" xfId="54288"/>
    <cellStyle name="Обычный 3 9 26 3 3" xfId="54289"/>
    <cellStyle name="Обычный 3 9 26 3 3 2" xfId="54290"/>
    <cellStyle name="Обычный 3 9 26 3 3 2 2" xfId="54291"/>
    <cellStyle name="Обычный 3 9 26 3 3 3" xfId="54292"/>
    <cellStyle name="Обычный 3 9 26 3 4" xfId="54293"/>
    <cellStyle name="Обычный 3 9 26 3 4 2" xfId="54294"/>
    <cellStyle name="Обычный 3 9 26 3 5" xfId="54295"/>
    <cellStyle name="Обычный 3 9 26 4" xfId="54296"/>
    <cellStyle name="Обычный 3 9 26 4 2" xfId="54297"/>
    <cellStyle name="Обычный 3 9 26 4 2 2" xfId="54298"/>
    <cellStyle name="Обычный 3 9 26 4 2 2 2" xfId="54299"/>
    <cellStyle name="Обычный 3 9 26 4 2 2 2 2" xfId="54300"/>
    <cellStyle name="Обычный 3 9 26 4 2 2 3" xfId="54301"/>
    <cellStyle name="Обычный 3 9 26 4 2 3" xfId="54302"/>
    <cellStyle name="Обычный 3 9 26 4 2 3 2" xfId="54303"/>
    <cellStyle name="Обычный 3 9 26 4 2 4" xfId="54304"/>
    <cellStyle name="Обычный 3 9 26 4 3" xfId="54305"/>
    <cellStyle name="Обычный 3 9 26 4 3 2" xfId="54306"/>
    <cellStyle name="Обычный 3 9 26 4 3 2 2" xfId="54307"/>
    <cellStyle name="Обычный 3 9 26 4 3 3" xfId="54308"/>
    <cellStyle name="Обычный 3 9 26 4 4" xfId="54309"/>
    <cellStyle name="Обычный 3 9 26 4 4 2" xfId="54310"/>
    <cellStyle name="Обычный 3 9 26 4 5" xfId="54311"/>
    <cellStyle name="Обычный 3 9 26 5" xfId="54312"/>
    <cellStyle name="Обычный 3 9 26 5 2" xfId="54313"/>
    <cellStyle name="Обычный 3 9 26 5 2 2" xfId="54314"/>
    <cellStyle name="Обычный 3 9 26 5 2 2 2" xfId="54315"/>
    <cellStyle name="Обычный 3 9 26 5 2 3" xfId="54316"/>
    <cellStyle name="Обычный 3 9 26 5 3" xfId="54317"/>
    <cellStyle name="Обычный 3 9 26 5 3 2" xfId="54318"/>
    <cellStyle name="Обычный 3 9 26 5 4" xfId="54319"/>
    <cellStyle name="Обычный 3 9 26 6" xfId="54320"/>
    <cellStyle name="Обычный 3 9 26 6 2" xfId="54321"/>
    <cellStyle name="Обычный 3 9 26 6 2 2" xfId="54322"/>
    <cellStyle name="Обычный 3 9 26 6 3" xfId="54323"/>
    <cellStyle name="Обычный 3 9 26 7" xfId="54324"/>
    <cellStyle name="Обычный 3 9 26 7 2" xfId="54325"/>
    <cellStyle name="Обычный 3 9 26 8" xfId="54326"/>
    <cellStyle name="Обычный 3 9 27" xfId="54327"/>
    <cellStyle name="Обычный 3 9 27 2" xfId="54328"/>
    <cellStyle name="Обычный 3 9 27 2 2" xfId="54329"/>
    <cellStyle name="Обычный 3 9 27 2 2 2" xfId="54330"/>
    <cellStyle name="Обычный 3 9 27 2 2 2 2" xfId="54331"/>
    <cellStyle name="Обычный 3 9 27 2 2 2 2 2" xfId="54332"/>
    <cellStyle name="Обычный 3 9 27 2 2 2 2 2 2" xfId="54333"/>
    <cellStyle name="Обычный 3 9 27 2 2 2 2 3" xfId="54334"/>
    <cellStyle name="Обычный 3 9 27 2 2 2 3" xfId="54335"/>
    <cellStyle name="Обычный 3 9 27 2 2 2 3 2" xfId="54336"/>
    <cellStyle name="Обычный 3 9 27 2 2 2 4" xfId="54337"/>
    <cellStyle name="Обычный 3 9 27 2 2 3" xfId="54338"/>
    <cellStyle name="Обычный 3 9 27 2 2 3 2" xfId="54339"/>
    <cellStyle name="Обычный 3 9 27 2 2 3 2 2" xfId="54340"/>
    <cellStyle name="Обычный 3 9 27 2 2 3 3" xfId="54341"/>
    <cellStyle name="Обычный 3 9 27 2 2 4" xfId="54342"/>
    <cellStyle name="Обычный 3 9 27 2 2 4 2" xfId="54343"/>
    <cellStyle name="Обычный 3 9 27 2 2 5" xfId="54344"/>
    <cellStyle name="Обычный 3 9 27 2 3" xfId="54345"/>
    <cellStyle name="Обычный 3 9 27 2 3 2" xfId="54346"/>
    <cellStyle name="Обычный 3 9 27 2 3 2 2" xfId="54347"/>
    <cellStyle name="Обычный 3 9 27 2 3 2 2 2" xfId="54348"/>
    <cellStyle name="Обычный 3 9 27 2 3 2 2 2 2" xfId="54349"/>
    <cellStyle name="Обычный 3 9 27 2 3 2 2 3" xfId="54350"/>
    <cellStyle name="Обычный 3 9 27 2 3 2 3" xfId="54351"/>
    <cellStyle name="Обычный 3 9 27 2 3 2 3 2" xfId="54352"/>
    <cellStyle name="Обычный 3 9 27 2 3 2 4" xfId="54353"/>
    <cellStyle name="Обычный 3 9 27 2 3 3" xfId="54354"/>
    <cellStyle name="Обычный 3 9 27 2 3 3 2" xfId="54355"/>
    <cellStyle name="Обычный 3 9 27 2 3 3 2 2" xfId="54356"/>
    <cellStyle name="Обычный 3 9 27 2 3 3 3" xfId="54357"/>
    <cellStyle name="Обычный 3 9 27 2 3 4" xfId="54358"/>
    <cellStyle name="Обычный 3 9 27 2 3 4 2" xfId="54359"/>
    <cellStyle name="Обычный 3 9 27 2 3 5" xfId="54360"/>
    <cellStyle name="Обычный 3 9 27 2 4" xfId="54361"/>
    <cellStyle name="Обычный 3 9 27 2 4 2" xfId="54362"/>
    <cellStyle name="Обычный 3 9 27 2 4 2 2" xfId="54363"/>
    <cellStyle name="Обычный 3 9 27 2 4 2 2 2" xfId="54364"/>
    <cellStyle name="Обычный 3 9 27 2 4 2 3" xfId="54365"/>
    <cellStyle name="Обычный 3 9 27 2 4 3" xfId="54366"/>
    <cellStyle name="Обычный 3 9 27 2 4 3 2" xfId="54367"/>
    <cellStyle name="Обычный 3 9 27 2 4 4" xfId="54368"/>
    <cellStyle name="Обычный 3 9 27 2 5" xfId="54369"/>
    <cellStyle name="Обычный 3 9 27 2 5 2" xfId="54370"/>
    <cellStyle name="Обычный 3 9 27 2 5 2 2" xfId="54371"/>
    <cellStyle name="Обычный 3 9 27 2 5 3" xfId="54372"/>
    <cellStyle name="Обычный 3 9 27 2 6" xfId="54373"/>
    <cellStyle name="Обычный 3 9 27 2 6 2" xfId="54374"/>
    <cellStyle name="Обычный 3 9 27 2 7" xfId="54375"/>
    <cellStyle name="Обычный 3 9 27 3" xfId="54376"/>
    <cellStyle name="Обычный 3 9 27 3 2" xfId="54377"/>
    <cellStyle name="Обычный 3 9 27 3 2 2" xfId="54378"/>
    <cellStyle name="Обычный 3 9 27 3 2 2 2" xfId="54379"/>
    <cellStyle name="Обычный 3 9 27 3 2 2 2 2" xfId="54380"/>
    <cellStyle name="Обычный 3 9 27 3 2 2 3" xfId="54381"/>
    <cellStyle name="Обычный 3 9 27 3 2 3" xfId="54382"/>
    <cellStyle name="Обычный 3 9 27 3 2 3 2" xfId="54383"/>
    <cellStyle name="Обычный 3 9 27 3 2 4" xfId="54384"/>
    <cellStyle name="Обычный 3 9 27 3 3" xfId="54385"/>
    <cellStyle name="Обычный 3 9 27 3 3 2" xfId="54386"/>
    <cellStyle name="Обычный 3 9 27 3 3 2 2" xfId="54387"/>
    <cellStyle name="Обычный 3 9 27 3 3 3" xfId="54388"/>
    <cellStyle name="Обычный 3 9 27 3 4" xfId="54389"/>
    <cellStyle name="Обычный 3 9 27 3 4 2" xfId="54390"/>
    <cellStyle name="Обычный 3 9 27 3 5" xfId="54391"/>
    <cellStyle name="Обычный 3 9 27 4" xfId="54392"/>
    <cellStyle name="Обычный 3 9 27 4 2" xfId="54393"/>
    <cellStyle name="Обычный 3 9 27 4 2 2" xfId="54394"/>
    <cellStyle name="Обычный 3 9 27 4 2 2 2" xfId="54395"/>
    <cellStyle name="Обычный 3 9 27 4 2 2 2 2" xfId="54396"/>
    <cellStyle name="Обычный 3 9 27 4 2 2 3" xfId="54397"/>
    <cellStyle name="Обычный 3 9 27 4 2 3" xfId="54398"/>
    <cellStyle name="Обычный 3 9 27 4 2 3 2" xfId="54399"/>
    <cellStyle name="Обычный 3 9 27 4 2 4" xfId="54400"/>
    <cellStyle name="Обычный 3 9 27 4 3" xfId="54401"/>
    <cellStyle name="Обычный 3 9 27 4 3 2" xfId="54402"/>
    <cellStyle name="Обычный 3 9 27 4 3 2 2" xfId="54403"/>
    <cellStyle name="Обычный 3 9 27 4 3 3" xfId="54404"/>
    <cellStyle name="Обычный 3 9 27 4 4" xfId="54405"/>
    <cellStyle name="Обычный 3 9 27 4 4 2" xfId="54406"/>
    <cellStyle name="Обычный 3 9 27 4 5" xfId="54407"/>
    <cellStyle name="Обычный 3 9 27 5" xfId="54408"/>
    <cellStyle name="Обычный 3 9 27 5 2" xfId="54409"/>
    <cellStyle name="Обычный 3 9 27 5 2 2" xfId="54410"/>
    <cellStyle name="Обычный 3 9 27 5 2 2 2" xfId="54411"/>
    <cellStyle name="Обычный 3 9 27 5 2 3" xfId="54412"/>
    <cellStyle name="Обычный 3 9 27 5 3" xfId="54413"/>
    <cellStyle name="Обычный 3 9 27 5 3 2" xfId="54414"/>
    <cellStyle name="Обычный 3 9 27 5 4" xfId="54415"/>
    <cellStyle name="Обычный 3 9 27 6" xfId="54416"/>
    <cellStyle name="Обычный 3 9 27 6 2" xfId="54417"/>
    <cellStyle name="Обычный 3 9 27 6 2 2" xfId="54418"/>
    <cellStyle name="Обычный 3 9 27 6 3" xfId="54419"/>
    <cellStyle name="Обычный 3 9 27 7" xfId="54420"/>
    <cellStyle name="Обычный 3 9 27 7 2" xfId="54421"/>
    <cellStyle name="Обычный 3 9 27 8" xfId="54422"/>
    <cellStyle name="Обычный 3 9 28" xfId="54423"/>
    <cellStyle name="Обычный 3 9 28 2" xfId="54424"/>
    <cellStyle name="Обычный 3 9 28 2 2" xfId="54425"/>
    <cellStyle name="Обычный 3 9 28 2 2 2" xfId="54426"/>
    <cellStyle name="Обычный 3 9 28 2 2 2 2" xfId="54427"/>
    <cellStyle name="Обычный 3 9 28 2 2 2 2 2" xfId="54428"/>
    <cellStyle name="Обычный 3 9 28 2 2 2 2 2 2" xfId="54429"/>
    <cellStyle name="Обычный 3 9 28 2 2 2 2 3" xfId="54430"/>
    <cellStyle name="Обычный 3 9 28 2 2 2 3" xfId="54431"/>
    <cellStyle name="Обычный 3 9 28 2 2 2 3 2" xfId="54432"/>
    <cellStyle name="Обычный 3 9 28 2 2 2 4" xfId="54433"/>
    <cellStyle name="Обычный 3 9 28 2 2 3" xfId="54434"/>
    <cellStyle name="Обычный 3 9 28 2 2 3 2" xfId="54435"/>
    <cellStyle name="Обычный 3 9 28 2 2 3 2 2" xfId="54436"/>
    <cellStyle name="Обычный 3 9 28 2 2 3 3" xfId="54437"/>
    <cellStyle name="Обычный 3 9 28 2 2 4" xfId="54438"/>
    <cellStyle name="Обычный 3 9 28 2 2 4 2" xfId="54439"/>
    <cellStyle name="Обычный 3 9 28 2 2 5" xfId="54440"/>
    <cellStyle name="Обычный 3 9 28 2 3" xfId="54441"/>
    <cellStyle name="Обычный 3 9 28 2 3 2" xfId="54442"/>
    <cellStyle name="Обычный 3 9 28 2 3 2 2" xfId="54443"/>
    <cellStyle name="Обычный 3 9 28 2 3 2 2 2" xfId="54444"/>
    <cellStyle name="Обычный 3 9 28 2 3 2 2 2 2" xfId="54445"/>
    <cellStyle name="Обычный 3 9 28 2 3 2 2 3" xfId="54446"/>
    <cellStyle name="Обычный 3 9 28 2 3 2 3" xfId="54447"/>
    <cellStyle name="Обычный 3 9 28 2 3 2 3 2" xfId="54448"/>
    <cellStyle name="Обычный 3 9 28 2 3 2 4" xfId="54449"/>
    <cellStyle name="Обычный 3 9 28 2 3 3" xfId="54450"/>
    <cellStyle name="Обычный 3 9 28 2 3 3 2" xfId="54451"/>
    <cellStyle name="Обычный 3 9 28 2 3 3 2 2" xfId="54452"/>
    <cellStyle name="Обычный 3 9 28 2 3 3 3" xfId="54453"/>
    <cellStyle name="Обычный 3 9 28 2 3 4" xfId="54454"/>
    <cellStyle name="Обычный 3 9 28 2 3 4 2" xfId="54455"/>
    <cellStyle name="Обычный 3 9 28 2 3 5" xfId="54456"/>
    <cellStyle name="Обычный 3 9 28 2 4" xfId="54457"/>
    <cellStyle name="Обычный 3 9 28 2 4 2" xfId="54458"/>
    <cellStyle name="Обычный 3 9 28 2 4 2 2" xfId="54459"/>
    <cellStyle name="Обычный 3 9 28 2 4 2 2 2" xfId="54460"/>
    <cellStyle name="Обычный 3 9 28 2 4 2 3" xfId="54461"/>
    <cellStyle name="Обычный 3 9 28 2 4 3" xfId="54462"/>
    <cellStyle name="Обычный 3 9 28 2 4 3 2" xfId="54463"/>
    <cellStyle name="Обычный 3 9 28 2 4 4" xfId="54464"/>
    <cellStyle name="Обычный 3 9 28 2 5" xfId="54465"/>
    <cellStyle name="Обычный 3 9 28 2 5 2" xfId="54466"/>
    <cellStyle name="Обычный 3 9 28 2 5 2 2" xfId="54467"/>
    <cellStyle name="Обычный 3 9 28 2 5 3" xfId="54468"/>
    <cellStyle name="Обычный 3 9 28 2 6" xfId="54469"/>
    <cellStyle name="Обычный 3 9 28 2 6 2" xfId="54470"/>
    <cellStyle name="Обычный 3 9 28 2 7" xfId="54471"/>
    <cellStyle name="Обычный 3 9 28 3" xfId="54472"/>
    <cellStyle name="Обычный 3 9 28 3 2" xfId="54473"/>
    <cellStyle name="Обычный 3 9 28 3 2 2" xfId="54474"/>
    <cellStyle name="Обычный 3 9 28 3 2 2 2" xfId="54475"/>
    <cellStyle name="Обычный 3 9 28 3 2 2 2 2" xfId="54476"/>
    <cellStyle name="Обычный 3 9 28 3 2 2 3" xfId="54477"/>
    <cellStyle name="Обычный 3 9 28 3 2 3" xfId="54478"/>
    <cellStyle name="Обычный 3 9 28 3 2 3 2" xfId="54479"/>
    <cellStyle name="Обычный 3 9 28 3 2 4" xfId="54480"/>
    <cellStyle name="Обычный 3 9 28 3 3" xfId="54481"/>
    <cellStyle name="Обычный 3 9 28 3 3 2" xfId="54482"/>
    <cellStyle name="Обычный 3 9 28 3 3 2 2" xfId="54483"/>
    <cellStyle name="Обычный 3 9 28 3 3 3" xfId="54484"/>
    <cellStyle name="Обычный 3 9 28 3 4" xfId="54485"/>
    <cellStyle name="Обычный 3 9 28 3 4 2" xfId="54486"/>
    <cellStyle name="Обычный 3 9 28 3 5" xfId="54487"/>
    <cellStyle name="Обычный 3 9 28 4" xfId="54488"/>
    <cellStyle name="Обычный 3 9 28 4 2" xfId="54489"/>
    <cellStyle name="Обычный 3 9 28 4 2 2" xfId="54490"/>
    <cellStyle name="Обычный 3 9 28 4 2 2 2" xfId="54491"/>
    <cellStyle name="Обычный 3 9 28 4 2 2 2 2" xfId="54492"/>
    <cellStyle name="Обычный 3 9 28 4 2 2 3" xfId="54493"/>
    <cellStyle name="Обычный 3 9 28 4 2 3" xfId="54494"/>
    <cellStyle name="Обычный 3 9 28 4 2 3 2" xfId="54495"/>
    <cellStyle name="Обычный 3 9 28 4 2 4" xfId="54496"/>
    <cellStyle name="Обычный 3 9 28 4 3" xfId="54497"/>
    <cellStyle name="Обычный 3 9 28 4 3 2" xfId="54498"/>
    <cellStyle name="Обычный 3 9 28 4 3 2 2" xfId="54499"/>
    <cellStyle name="Обычный 3 9 28 4 3 3" xfId="54500"/>
    <cellStyle name="Обычный 3 9 28 4 4" xfId="54501"/>
    <cellStyle name="Обычный 3 9 28 4 4 2" xfId="54502"/>
    <cellStyle name="Обычный 3 9 28 4 5" xfId="54503"/>
    <cellStyle name="Обычный 3 9 28 5" xfId="54504"/>
    <cellStyle name="Обычный 3 9 28 5 2" xfId="54505"/>
    <cellStyle name="Обычный 3 9 28 5 2 2" xfId="54506"/>
    <cellStyle name="Обычный 3 9 28 5 2 2 2" xfId="54507"/>
    <cellStyle name="Обычный 3 9 28 5 2 3" xfId="54508"/>
    <cellStyle name="Обычный 3 9 28 5 3" xfId="54509"/>
    <cellStyle name="Обычный 3 9 28 5 3 2" xfId="54510"/>
    <cellStyle name="Обычный 3 9 28 5 4" xfId="54511"/>
    <cellStyle name="Обычный 3 9 28 6" xfId="54512"/>
    <cellStyle name="Обычный 3 9 28 6 2" xfId="54513"/>
    <cellStyle name="Обычный 3 9 28 6 2 2" xfId="54514"/>
    <cellStyle name="Обычный 3 9 28 6 3" xfId="54515"/>
    <cellStyle name="Обычный 3 9 28 7" xfId="54516"/>
    <cellStyle name="Обычный 3 9 28 7 2" xfId="54517"/>
    <cellStyle name="Обычный 3 9 28 8" xfId="54518"/>
    <cellStyle name="Обычный 3 9 29" xfId="54519"/>
    <cellStyle name="Обычный 3 9 29 2" xfId="54520"/>
    <cellStyle name="Обычный 3 9 29 2 2" xfId="54521"/>
    <cellStyle name="Обычный 3 9 29 2 2 2" xfId="54522"/>
    <cellStyle name="Обычный 3 9 29 2 2 2 2" xfId="54523"/>
    <cellStyle name="Обычный 3 9 29 2 2 2 2 2" xfId="54524"/>
    <cellStyle name="Обычный 3 9 29 2 2 2 2 2 2" xfId="54525"/>
    <cellStyle name="Обычный 3 9 29 2 2 2 2 3" xfId="54526"/>
    <cellStyle name="Обычный 3 9 29 2 2 2 3" xfId="54527"/>
    <cellStyle name="Обычный 3 9 29 2 2 2 3 2" xfId="54528"/>
    <cellStyle name="Обычный 3 9 29 2 2 2 4" xfId="54529"/>
    <cellStyle name="Обычный 3 9 29 2 2 3" xfId="54530"/>
    <cellStyle name="Обычный 3 9 29 2 2 3 2" xfId="54531"/>
    <cellStyle name="Обычный 3 9 29 2 2 3 2 2" xfId="54532"/>
    <cellStyle name="Обычный 3 9 29 2 2 3 3" xfId="54533"/>
    <cellStyle name="Обычный 3 9 29 2 2 4" xfId="54534"/>
    <cellStyle name="Обычный 3 9 29 2 2 4 2" xfId="54535"/>
    <cellStyle name="Обычный 3 9 29 2 2 5" xfId="54536"/>
    <cellStyle name="Обычный 3 9 29 2 3" xfId="54537"/>
    <cellStyle name="Обычный 3 9 29 2 3 2" xfId="54538"/>
    <cellStyle name="Обычный 3 9 29 2 3 2 2" xfId="54539"/>
    <cellStyle name="Обычный 3 9 29 2 3 2 2 2" xfId="54540"/>
    <cellStyle name="Обычный 3 9 29 2 3 2 2 2 2" xfId="54541"/>
    <cellStyle name="Обычный 3 9 29 2 3 2 2 3" xfId="54542"/>
    <cellStyle name="Обычный 3 9 29 2 3 2 3" xfId="54543"/>
    <cellStyle name="Обычный 3 9 29 2 3 2 3 2" xfId="54544"/>
    <cellStyle name="Обычный 3 9 29 2 3 2 4" xfId="54545"/>
    <cellStyle name="Обычный 3 9 29 2 3 3" xfId="54546"/>
    <cellStyle name="Обычный 3 9 29 2 3 3 2" xfId="54547"/>
    <cellStyle name="Обычный 3 9 29 2 3 3 2 2" xfId="54548"/>
    <cellStyle name="Обычный 3 9 29 2 3 3 3" xfId="54549"/>
    <cellStyle name="Обычный 3 9 29 2 3 4" xfId="54550"/>
    <cellStyle name="Обычный 3 9 29 2 3 4 2" xfId="54551"/>
    <cellStyle name="Обычный 3 9 29 2 3 5" xfId="54552"/>
    <cellStyle name="Обычный 3 9 29 2 4" xfId="54553"/>
    <cellStyle name="Обычный 3 9 29 2 4 2" xfId="54554"/>
    <cellStyle name="Обычный 3 9 29 2 4 2 2" xfId="54555"/>
    <cellStyle name="Обычный 3 9 29 2 4 2 2 2" xfId="54556"/>
    <cellStyle name="Обычный 3 9 29 2 4 2 3" xfId="54557"/>
    <cellStyle name="Обычный 3 9 29 2 4 3" xfId="54558"/>
    <cellStyle name="Обычный 3 9 29 2 4 3 2" xfId="54559"/>
    <cellStyle name="Обычный 3 9 29 2 4 4" xfId="54560"/>
    <cellStyle name="Обычный 3 9 29 2 5" xfId="54561"/>
    <cellStyle name="Обычный 3 9 29 2 5 2" xfId="54562"/>
    <cellStyle name="Обычный 3 9 29 2 5 2 2" xfId="54563"/>
    <cellStyle name="Обычный 3 9 29 2 5 3" xfId="54564"/>
    <cellStyle name="Обычный 3 9 29 2 6" xfId="54565"/>
    <cellStyle name="Обычный 3 9 29 2 6 2" xfId="54566"/>
    <cellStyle name="Обычный 3 9 29 2 7" xfId="54567"/>
    <cellStyle name="Обычный 3 9 29 3" xfId="54568"/>
    <cellStyle name="Обычный 3 9 29 3 2" xfId="54569"/>
    <cellStyle name="Обычный 3 9 29 3 2 2" xfId="54570"/>
    <cellStyle name="Обычный 3 9 29 3 2 2 2" xfId="54571"/>
    <cellStyle name="Обычный 3 9 29 3 2 2 2 2" xfId="54572"/>
    <cellStyle name="Обычный 3 9 29 3 2 2 3" xfId="54573"/>
    <cellStyle name="Обычный 3 9 29 3 2 3" xfId="54574"/>
    <cellStyle name="Обычный 3 9 29 3 2 3 2" xfId="54575"/>
    <cellStyle name="Обычный 3 9 29 3 2 4" xfId="54576"/>
    <cellStyle name="Обычный 3 9 29 3 3" xfId="54577"/>
    <cellStyle name="Обычный 3 9 29 3 3 2" xfId="54578"/>
    <cellStyle name="Обычный 3 9 29 3 3 2 2" xfId="54579"/>
    <cellStyle name="Обычный 3 9 29 3 3 3" xfId="54580"/>
    <cellStyle name="Обычный 3 9 29 3 4" xfId="54581"/>
    <cellStyle name="Обычный 3 9 29 3 4 2" xfId="54582"/>
    <cellStyle name="Обычный 3 9 29 3 5" xfId="54583"/>
    <cellStyle name="Обычный 3 9 29 4" xfId="54584"/>
    <cellStyle name="Обычный 3 9 29 4 2" xfId="54585"/>
    <cellStyle name="Обычный 3 9 29 4 2 2" xfId="54586"/>
    <cellStyle name="Обычный 3 9 29 4 2 2 2" xfId="54587"/>
    <cellStyle name="Обычный 3 9 29 4 2 2 2 2" xfId="54588"/>
    <cellStyle name="Обычный 3 9 29 4 2 2 3" xfId="54589"/>
    <cellStyle name="Обычный 3 9 29 4 2 3" xfId="54590"/>
    <cellStyle name="Обычный 3 9 29 4 2 3 2" xfId="54591"/>
    <cellStyle name="Обычный 3 9 29 4 2 4" xfId="54592"/>
    <cellStyle name="Обычный 3 9 29 4 3" xfId="54593"/>
    <cellStyle name="Обычный 3 9 29 4 3 2" xfId="54594"/>
    <cellStyle name="Обычный 3 9 29 4 3 2 2" xfId="54595"/>
    <cellStyle name="Обычный 3 9 29 4 3 3" xfId="54596"/>
    <cellStyle name="Обычный 3 9 29 4 4" xfId="54597"/>
    <cellStyle name="Обычный 3 9 29 4 4 2" xfId="54598"/>
    <cellStyle name="Обычный 3 9 29 4 5" xfId="54599"/>
    <cellStyle name="Обычный 3 9 29 5" xfId="54600"/>
    <cellStyle name="Обычный 3 9 29 5 2" xfId="54601"/>
    <cellStyle name="Обычный 3 9 29 5 2 2" xfId="54602"/>
    <cellStyle name="Обычный 3 9 29 5 2 2 2" xfId="54603"/>
    <cellStyle name="Обычный 3 9 29 5 2 3" xfId="54604"/>
    <cellStyle name="Обычный 3 9 29 5 3" xfId="54605"/>
    <cellStyle name="Обычный 3 9 29 5 3 2" xfId="54606"/>
    <cellStyle name="Обычный 3 9 29 5 4" xfId="54607"/>
    <cellStyle name="Обычный 3 9 29 6" xfId="54608"/>
    <cellStyle name="Обычный 3 9 29 6 2" xfId="54609"/>
    <cellStyle name="Обычный 3 9 29 6 2 2" xfId="54610"/>
    <cellStyle name="Обычный 3 9 29 6 3" xfId="54611"/>
    <cellStyle name="Обычный 3 9 29 7" xfId="54612"/>
    <cellStyle name="Обычный 3 9 29 7 2" xfId="54613"/>
    <cellStyle name="Обычный 3 9 29 8" xfId="54614"/>
    <cellStyle name="Обычный 3 9 3" xfId="54615"/>
    <cellStyle name="Обычный 3 9 3 2" xfId="54616"/>
    <cellStyle name="Обычный 3 9 3 2 2" xfId="54617"/>
    <cellStyle name="Обычный 3 9 3 2 2 2" xfId="54618"/>
    <cellStyle name="Обычный 3 9 3 2 2 2 2" xfId="54619"/>
    <cellStyle name="Обычный 3 9 3 2 2 2 2 2" xfId="54620"/>
    <cellStyle name="Обычный 3 9 3 2 2 2 2 2 2" xfId="54621"/>
    <cellStyle name="Обычный 3 9 3 2 2 2 2 3" xfId="54622"/>
    <cellStyle name="Обычный 3 9 3 2 2 2 3" xfId="54623"/>
    <cellStyle name="Обычный 3 9 3 2 2 2 3 2" xfId="54624"/>
    <cellStyle name="Обычный 3 9 3 2 2 2 4" xfId="54625"/>
    <cellStyle name="Обычный 3 9 3 2 2 3" xfId="54626"/>
    <cellStyle name="Обычный 3 9 3 2 2 3 2" xfId="54627"/>
    <cellStyle name="Обычный 3 9 3 2 2 3 2 2" xfId="54628"/>
    <cellStyle name="Обычный 3 9 3 2 2 3 3" xfId="54629"/>
    <cellStyle name="Обычный 3 9 3 2 2 4" xfId="54630"/>
    <cellStyle name="Обычный 3 9 3 2 2 4 2" xfId="54631"/>
    <cellStyle name="Обычный 3 9 3 2 2 5" xfId="54632"/>
    <cellStyle name="Обычный 3 9 3 2 3" xfId="54633"/>
    <cellStyle name="Обычный 3 9 3 2 3 2" xfId="54634"/>
    <cellStyle name="Обычный 3 9 3 2 3 2 2" xfId="54635"/>
    <cellStyle name="Обычный 3 9 3 2 3 2 2 2" xfId="54636"/>
    <cellStyle name="Обычный 3 9 3 2 3 2 2 2 2" xfId="54637"/>
    <cellStyle name="Обычный 3 9 3 2 3 2 2 3" xfId="54638"/>
    <cellStyle name="Обычный 3 9 3 2 3 2 3" xfId="54639"/>
    <cellStyle name="Обычный 3 9 3 2 3 2 3 2" xfId="54640"/>
    <cellStyle name="Обычный 3 9 3 2 3 2 4" xfId="54641"/>
    <cellStyle name="Обычный 3 9 3 2 3 3" xfId="54642"/>
    <cellStyle name="Обычный 3 9 3 2 3 3 2" xfId="54643"/>
    <cellStyle name="Обычный 3 9 3 2 3 3 2 2" xfId="54644"/>
    <cellStyle name="Обычный 3 9 3 2 3 3 3" xfId="54645"/>
    <cellStyle name="Обычный 3 9 3 2 3 4" xfId="54646"/>
    <cellStyle name="Обычный 3 9 3 2 3 4 2" xfId="54647"/>
    <cellStyle name="Обычный 3 9 3 2 3 5" xfId="54648"/>
    <cellStyle name="Обычный 3 9 3 2 4" xfId="54649"/>
    <cellStyle name="Обычный 3 9 3 2 4 2" xfId="54650"/>
    <cellStyle name="Обычный 3 9 3 2 4 2 2" xfId="54651"/>
    <cellStyle name="Обычный 3 9 3 2 4 2 2 2" xfId="54652"/>
    <cellStyle name="Обычный 3 9 3 2 4 2 3" xfId="54653"/>
    <cellStyle name="Обычный 3 9 3 2 4 3" xfId="54654"/>
    <cellStyle name="Обычный 3 9 3 2 4 3 2" xfId="54655"/>
    <cellStyle name="Обычный 3 9 3 2 4 4" xfId="54656"/>
    <cellStyle name="Обычный 3 9 3 2 5" xfId="54657"/>
    <cellStyle name="Обычный 3 9 3 2 5 2" xfId="54658"/>
    <cellStyle name="Обычный 3 9 3 2 5 2 2" xfId="54659"/>
    <cellStyle name="Обычный 3 9 3 2 5 3" xfId="54660"/>
    <cellStyle name="Обычный 3 9 3 2 6" xfId="54661"/>
    <cellStyle name="Обычный 3 9 3 2 6 2" xfId="54662"/>
    <cellStyle name="Обычный 3 9 3 2 7" xfId="54663"/>
    <cellStyle name="Обычный 3 9 3 3" xfId="54664"/>
    <cellStyle name="Обычный 3 9 3 3 2" xfId="54665"/>
    <cellStyle name="Обычный 3 9 3 3 2 2" xfId="54666"/>
    <cellStyle name="Обычный 3 9 3 3 2 2 2" xfId="54667"/>
    <cellStyle name="Обычный 3 9 3 3 2 2 2 2" xfId="54668"/>
    <cellStyle name="Обычный 3 9 3 3 2 2 3" xfId="54669"/>
    <cellStyle name="Обычный 3 9 3 3 2 3" xfId="54670"/>
    <cellStyle name="Обычный 3 9 3 3 2 3 2" xfId="54671"/>
    <cellStyle name="Обычный 3 9 3 3 2 4" xfId="54672"/>
    <cellStyle name="Обычный 3 9 3 3 3" xfId="54673"/>
    <cellStyle name="Обычный 3 9 3 3 3 2" xfId="54674"/>
    <cellStyle name="Обычный 3 9 3 3 3 2 2" xfId="54675"/>
    <cellStyle name="Обычный 3 9 3 3 3 3" xfId="54676"/>
    <cellStyle name="Обычный 3 9 3 3 4" xfId="54677"/>
    <cellStyle name="Обычный 3 9 3 3 4 2" xfId="54678"/>
    <cellStyle name="Обычный 3 9 3 3 5" xfId="54679"/>
    <cellStyle name="Обычный 3 9 3 4" xfId="54680"/>
    <cellStyle name="Обычный 3 9 3 4 2" xfId="54681"/>
    <cellStyle name="Обычный 3 9 3 4 2 2" xfId="54682"/>
    <cellStyle name="Обычный 3 9 3 4 2 2 2" xfId="54683"/>
    <cellStyle name="Обычный 3 9 3 4 2 2 2 2" xfId="54684"/>
    <cellStyle name="Обычный 3 9 3 4 2 2 3" xfId="54685"/>
    <cellStyle name="Обычный 3 9 3 4 2 3" xfId="54686"/>
    <cellStyle name="Обычный 3 9 3 4 2 3 2" xfId="54687"/>
    <cellStyle name="Обычный 3 9 3 4 2 4" xfId="54688"/>
    <cellStyle name="Обычный 3 9 3 4 3" xfId="54689"/>
    <cellStyle name="Обычный 3 9 3 4 3 2" xfId="54690"/>
    <cellStyle name="Обычный 3 9 3 4 3 2 2" xfId="54691"/>
    <cellStyle name="Обычный 3 9 3 4 3 3" xfId="54692"/>
    <cellStyle name="Обычный 3 9 3 4 4" xfId="54693"/>
    <cellStyle name="Обычный 3 9 3 4 4 2" xfId="54694"/>
    <cellStyle name="Обычный 3 9 3 4 5" xfId="54695"/>
    <cellStyle name="Обычный 3 9 3 5" xfId="54696"/>
    <cellStyle name="Обычный 3 9 3 5 2" xfId="54697"/>
    <cellStyle name="Обычный 3 9 3 5 2 2" xfId="54698"/>
    <cellStyle name="Обычный 3 9 3 5 2 2 2" xfId="54699"/>
    <cellStyle name="Обычный 3 9 3 5 2 3" xfId="54700"/>
    <cellStyle name="Обычный 3 9 3 5 3" xfId="54701"/>
    <cellStyle name="Обычный 3 9 3 5 3 2" xfId="54702"/>
    <cellStyle name="Обычный 3 9 3 5 4" xfId="54703"/>
    <cellStyle name="Обычный 3 9 3 6" xfId="54704"/>
    <cellStyle name="Обычный 3 9 3 6 2" xfId="54705"/>
    <cellStyle name="Обычный 3 9 3 6 2 2" xfId="54706"/>
    <cellStyle name="Обычный 3 9 3 6 3" xfId="54707"/>
    <cellStyle name="Обычный 3 9 3 7" xfId="54708"/>
    <cellStyle name="Обычный 3 9 3 7 2" xfId="54709"/>
    <cellStyle name="Обычный 3 9 3 8" xfId="54710"/>
    <cellStyle name="Обычный 3 9 30" xfId="54711"/>
    <cellStyle name="Обычный 3 9 30 2" xfId="54712"/>
    <cellStyle name="Обычный 3 9 30 2 2" xfId="54713"/>
    <cellStyle name="Обычный 3 9 30 2 2 2" xfId="54714"/>
    <cellStyle name="Обычный 3 9 30 2 2 2 2" xfId="54715"/>
    <cellStyle name="Обычный 3 9 30 2 2 2 2 2" xfId="54716"/>
    <cellStyle name="Обычный 3 9 30 2 2 2 2 2 2" xfId="54717"/>
    <cellStyle name="Обычный 3 9 30 2 2 2 2 3" xfId="54718"/>
    <cellStyle name="Обычный 3 9 30 2 2 2 3" xfId="54719"/>
    <cellStyle name="Обычный 3 9 30 2 2 2 3 2" xfId="54720"/>
    <cellStyle name="Обычный 3 9 30 2 2 2 4" xfId="54721"/>
    <cellStyle name="Обычный 3 9 30 2 2 3" xfId="54722"/>
    <cellStyle name="Обычный 3 9 30 2 2 3 2" xfId="54723"/>
    <cellStyle name="Обычный 3 9 30 2 2 3 2 2" xfId="54724"/>
    <cellStyle name="Обычный 3 9 30 2 2 3 3" xfId="54725"/>
    <cellStyle name="Обычный 3 9 30 2 2 4" xfId="54726"/>
    <cellStyle name="Обычный 3 9 30 2 2 4 2" xfId="54727"/>
    <cellStyle name="Обычный 3 9 30 2 2 5" xfId="54728"/>
    <cellStyle name="Обычный 3 9 30 2 3" xfId="54729"/>
    <cellStyle name="Обычный 3 9 30 2 3 2" xfId="54730"/>
    <cellStyle name="Обычный 3 9 30 2 3 2 2" xfId="54731"/>
    <cellStyle name="Обычный 3 9 30 2 3 2 2 2" xfId="54732"/>
    <cellStyle name="Обычный 3 9 30 2 3 2 2 2 2" xfId="54733"/>
    <cellStyle name="Обычный 3 9 30 2 3 2 2 3" xfId="54734"/>
    <cellStyle name="Обычный 3 9 30 2 3 2 3" xfId="54735"/>
    <cellStyle name="Обычный 3 9 30 2 3 2 3 2" xfId="54736"/>
    <cellStyle name="Обычный 3 9 30 2 3 2 4" xfId="54737"/>
    <cellStyle name="Обычный 3 9 30 2 3 3" xfId="54738"/>
    <cellStyle name="Обычный 3 9 30 2 3 3 2" xfId="54739"/>
    <cellStyle name="Обычный 3 9 30 2 3 3 2 2" xfId="54740"/>
    <cellStyle name="Обычный 3 9 30 2 3 3 3" xfId="54741"/>
    <cellStyle name="Обычный 3 9 30 2 3 4" xfId="54742"/>
    <cellStyle name="Обычный 3 9 30 2 3 4 2" xfId="54743"/>
    <cellStyle name="Обычный 3 9 30 2 3 5" xfId="54744"/>
    <cellStyle name="Обычный 3 9 30 2 4" xfId="54745"/>
    <cellStyle name="Обычный 3 9 30 2 4 2" xfId="54746"/>
    <cellStyle name="Обычный 3 9 30 2 4 2 2" xfId="54747"/>
    <cellStyle name="Обычный 3 9 30 2 4 2 2 2" xfId="54748"/>
    <cellStyle name="Обычный 3 9 30 2 4 2 3" xfId="54749"/>
    <cellStyle name="Обычный 3 9 30 2 4 3" xfId="54750"/>
    <cellStyle name="Обычный 3 9 30 2 4 3 2" xfId="54751"/>
    <cellStyle name="Обычный 3 9 30 2 4 4" xfId="54752"/>
    <cellStyle name="Обычный 3 9 30 2 5" xfId="54753"/>
    <cellStyle name="Обычный 3 9 30 2 5 2" xfId="54754"/>
    <cellStyle name="Обычный 3 9 30 2 5 2 2" xfId="54755"/>
    <cellStyle name="Обычный 3 9 30 2 5 3" xfId="54756"/>
    <cellStyle name="Обычный 3 9 30 2 6" xfId="54757"/>
    <cellStyle name="Обычный 3 9 30 2 6 2" xfId="54758"/>
    <cellStyle name="Обычный 3 9 30 2 7" xfId="54759"/>
    <cellStyle name="Обычный 3 9 30 3" xfId="54760"/>
    <cellStyle name="Обычный 3 9 30 3 2" xfId="54761"/>
    <cellStyle name="Обычный 3 9 30 3 2 2" xfId="54762"/>
    <cellStyle name="Обычный 3 9 30 3 2 2 2" xfId="54763"/>
    <cellStyle name="Обычный 3 9 30 3 2 2 2 2" xfId="54764"/>
    <cellStyle name="Обычный 3 9 30 3 2 2 3" xfId="54765"/>
    <cellStyle name="Обычный 3 9 30 3 2 3" xfId="54766"/>
    <cellStyle name="Обычный 3 9 30 3 2 3 2" xfId="54767"/>
    <cellStyle name="Обычный 3 9 30 3 2 4" xfId="54768"/>
    <cellStyle name="Обычный 3 9 30 3 3" xfId="54769"/>
    <cellStyle name="Обычный 3 9 30 3 3 2" xfId="54770"/>
    <cellStyle name="Обычный 3 9 30 3 3 2 2" xfId="54771"/>
    <cellStyle name="Обычный 3 9 30 3 3 3" xfId="54772"/>
    <cellStyle name="Обычный 3 9 30 3 4" xfId="54773"/>
    <cellStyle name="Обычный 3 9 30 3 4 2" xfId="54774"/>
    <cellStyle name="Обычный 3 9 30 3 5" xfId="54775"/>
    <cellStyle name="Обычный 3 9 30 4" xfId="54776"/>
    <cellStyle name="Обычный 3 9 30 4 2" xfId="54777"/>
    <cellStyle name="Обычный 3 9 30 4 2 2" xfId="54778"/>
    <cellStyle name="Обычный 3 9 30 4 2 2 2" xfId="54779"/>
    <cellStyle name="Обычный 3 9 30 4 2 2 2 2" xfId="54780"/>
    <cellStyle name="Обычный 3 9 30 4 2 2 3" xfId="54781"/>
    <cellStyle name="Обычный 3 9 30 4 2 3" xfId="54782"/>
    <cellStyle name="Обычный 3 9 30 4 2 3 2" xfId="54783"/>
    <cellStyle name="Обычный 3 9 30 4 2 4" xfId="54784"/>
    <cellStyle name="Обычный 3 9 30 4 3" xfId="54785"/>
    <cellStyle name="Обычный 3 9 30 4 3 2" xfId="54786"/>
    <cellStyle name="Обычный 3 9 30 4 3 2 2" xfId="54787"/>
    <cellStyle name="Обычный 3 9 30 4 3 3" xfId="54788"/>
    <cellStyle name="Обычный 3 9 30 4 4" xfId="54789"/>
    <cellStyle name="Обычный 3 9 30 4 4 2" xfId="54790"/>
    <cellStyle name="Обычный 3 9 30 4 5" xfId="54791"/>
    <cellStyle name="Обычный 3 9 30 5" xfId="54792"/>
    <cellStyle name="Обычный 3 9 30 5 2" xfId="54793"/>
    <cellStyle name="Обычный 3 9 30 5 2 2" xfId="54794"/>
    <cellStyle name="Обычный 3 9 30 5 2 2 2" xfId="54795"/>
    <cellStyle name="Обычный 3 9 30 5 2 3" xfId="54796"/>
    <cellStyle name="Обычный 3 9 30 5 3" xfId="54797"/>
    <cellStyle name="Обычный 3 9 30 5 3 2" xfId="54798"/>
    <cellStyle name="Обычный 3 9 30 5 4" xfId="54799"/>
    <cellStyle name="Обычный 3 9 30 6" xfId="54800"/>
    <cellStyle name="Обычный 3 9 30 6 2" xfId="54801"/>
    <cellStyle name="Обычный 3 9 30 6 2 2" xfId="54802"/>
    <cellStyle name="Обычный 3 9 30 6 3" xfId="54803"/>
    <cellStyle name="Обычный 3 9 30 7" xfId="54804"/>
    <cellStyle name="Обычный 3 9 30 7 2" xfId="54805"/>
    <cellStyle name="Обычный 3 9 30 8" xfId="54806"/>
    <cellStyle name="Обычный 3 9 31" xfId="54807"/>
    <cellStyle name="Обычный 3 9 31 2" xfId="54808"/>
    <cellStyle name="Обычный 3 9 31 2 2" xfId="54809"/>
    <cellStyle name="Обычный 3 9 31 2 2 2" xfId="54810"/>
    <cellStyle name="Обычный 3 9 31 2 2 2 2" xfId="54811"/>
    <cellStyle name="Обычный 3 9 31 2 2 2 2 2" xfId="54812"/>
    <cellStyle name="Обычный 3 9 31 2 2 2 2 2 2" xfId="54813"/>
    <cellStyle name="Обычный 3 9 31 2 2 2 2 3" xfId="54814"/>
    <cellStyle name="Обычный 3 9 31 2 2 2 3" xfId="54815"/>
    <cellStyle name="Обычный 3 9 31 2 2 2 3 2" xfId="54816"/>
    <cellStyle name="Обычный 3 9 31 2 2 2 4" xfId="54817"/>
    <cellStyle name="Обычный 3 9 31 2 2 3" xfId="54818"/>
    <cellStyle name="Обычный 3 9 31 2 2 3 2" xfId="54819"/>
    <cellStyle name="Обычный 3 9 31 2 2 3 2 2" xfId="54820"/>
    <cellStyle name="Обычный 3 9 31 2 2 3 3" xfId="54821"/>
    <cellStyle name="Обычный 3 9 31 2 2 4" xfId="54822"/>
    <cellStyle name="Обычный 3 9 31 2 2 4 2" xfId="54823"/>
    <cellStyle name="Обычный 3 9 31 2 2 5" xfId="54824"/>
    <cellStyle name="Обычный 3 9 31 2 3" xfId="54825"/>
    <cellStyle name="Обычный 3 9 31 2 3 2" xfId="54826"/>
    <cellStyle name="Обычный 3 9 31 2 3 2 2" xfId="54827"/>
    <cellStyle name="Обычный 3 9 31 2 3 2 2 2" xfId="54828"/>
    <cellStyle name="Обычный 3 9 31 2 3 2 2 2 2" xfId="54829"/>
    <cellStyle name="Обычный 3 9 31 2 3 2 2 3" xfId="54830"/>
    <cellStyle name="Обычный 3 9 31 2 3 2 3" xfId="54831"/>
    <cellStyle name="Обычный 3 9 31 2 3 2 3 2" xfId="54832"/>
    <cellStyle name="Обычный 3 9 31 2 3 2 4" xfId="54833"/>
    <cellStyle name="Обычный 3 9 31 2 3 3" xfId="54834"/>
    <cellStyle name="Обычный 3 9 31 2 3 3 2" xfId="54835"/>
    <cellStyle name="Обычный 3 9 31 2 3 3 2 2" xfId="54836"/>
    <cellStyle name="Обычный 3 9 31 2 3 3 3" xfId="54837"/>
    <cellStyle name="Обычный 3 9 31 2 3 4" xfId="54838"/>
    <cellStyle name="Обычный 3 9 31 2 3 4 2" xfId="54839"/>
    <cellStyle name="Обычный 3 9 31 2 3 5" xfId="54840"/>
    <cellStyle name="Обычный 3 9 31 2 4" xfId="54841"/>
    <cellStyle name="Обычный 3 9 31 2 4 2" xfId="54842"/>
    <cellStyle name="Обычный 3 9 31 2 4 2 2" xfId="54843"/>
    <cellStyle name="Обычный 3 9 31 2 4 2 2 2" xfId="54844"/>
    <cellStyle name="Обычный 3 9 31 2 4 2 3" xfId="54845"/>
    <cellStyle name="Обычный 3 9 31 2 4 3" xfId="54846"/>
    <cellStyle name="Обычный 3 9 31 2 4 3 2" xfId="54847"/>
    <cellStyle name="Обычный 3 9 31 2 4 4" xfId="54848"/>
    <cellStyle name="Обычный 3 9 31 2 5" xfId="54849"/>
    <cellStyle name="Обычный 3 9 31 2 5 2" xfId="54850"/>
    <cellStyle name="Обычный 3 9 31 2 5 2 2" xfId="54851"/>
    <cellStyle name="Обычный 3 9 31 2 5 3" xfId="54852"/>
    <cellStyle name="Обычный 3 9 31 2 6" xfId="54853"/>
    <cellStyle name="Обычный 3 9 31 2 6 2" xfId="54854"/>
    <cellStyle name="Обычный 3 9 31 2 7" xfId="54855"/>
    <cellStyle name="Обычный 3 9 31 3" xfId="54856"/>
    <cellStyle name="Обычный 3 9 31 3 2" xfId="54857"/>
    <cellStyle name="Обычный 3 9 31 3 2 2" xfId="54858"/>
    <cellStyle name="Обычный 3 9 31 3 2 2 2" xfId="54859"/>
    <cellStyle name="Обычный 3 9 31 3 2 2 2 2" xfId="54860"/>
    <cellStyle name="Обычный 3 9 31 3 2 2 3" xfId="54861"/>
    <cellStyle name="Обычный 3 9 31 3 2 3" xfId="54862"/>
    <cellStyle name="Обычный 3 9 31 3 2 3 2" xfId="54863"/>
    <cellStyle name="Обычный 3 9 31 3 2 4" xfId="54864"/>
    <cellStyle name="Обычный 3 9 31 3 3" xfId="54865"/>
    <cellStyle name="Обычный 3 9 31 3 3 2" xfId="54866"/>
    <cellStyle name="Обычный 3 9 31 3 3 2 2" xfId="54867"/>
    <cellStyle name="Обычный 3 9 31 3 3 3" xfId="54868"/>
    <cellStyle name="Обычный 3 9 31 3 4" xfId="54869"/>
    <cellStyle name="Обычный 3 9 31 3 4 2" xfId="54870"/>
    <cellStyle name="Обычный 3 9 31 3 5" xfId="54871"/>
    <cellStyle name="Обычный 3 9 31 4" xfId="54872"/>
    <cellStyle name="Обычный 3 9 31 4 2" xfId="54873"/>
    <cellStyle name="Обычный 3 9 31 4 2 2" xfId="54874"/>
    <cellStyle name="Обычный 3 9 31 4 2 2 2" xfId="54875"/>
    <cellStyle name="Обычный 3 9 31 4 2 2 2 2" xfId="54876"/>
    <cellStyle name="Обычный 3 9 31 4 2 2 3" xfId="54877"/>
    <cellStyle name="Обычный 3 9 31 4 2 3" xfId="54878"/>
    <cellStyle name="Обычный 3 9 31 4 2 3 2" xfId="54879"/>
    <cellStyle name="Обычный 3 9 31 4 2 4" xfId="54880"/>
    <cellStyle name="Обычный 3 9 31 4 3" xfId="54881"/>
    <cellStyle name="Обычный 3 9 31 4 3 2" xfId="54882"/>
    <cellStyle name="Обычный 3 9 31 4 3 2 2" xfId="54883"/>
    <cellStyle name="Обычный 3 9 31 4 3 3" xfId="54884"/>
    <cellStyle name="Обычный 3 9 31 4 4" xfId="54885"/>
    <cellStyle name="Обычный 3 9 31 4 4 2" xfId="54886"/>
    <cellStyle name="Обычный 3 9 31 4 5" xfId="54887"/>
    <cellStyle name="Обычный 3 9 31 5" xfId="54888"/>
    <cellStyle name="Обычный 3 9 31 5 2" xfId="54889"/>
    <cellStyle name="Обычный 3 9 31 5 2 2" xfId="54890"/>
    <cellStyle name="Обычный 3 9 31 5 2 2 2" xfId="54891"/>
    <cellStyle name="Обычный 3 9 31 5 2 3" xfId="54892"/>
    <cellStyle name="Обычный 3 9 31 5 3" xfId="54893"/>
    <cellStyle name="Обычный 3 9 31 5 3 2" xfId="54894"/>
    <cellStyle name="Обычный 3 9 31 5 4" xfId="54895"/>
    <cellStyle name="Обычный 3 9 31 6" xfId="54896"/>
    <cellStyle name="Обычный 3 9 31 6 2" xfId="54897"/>
    <cellStyle name="Обычный 3 9 31 6 2 2" xfId="54898"/>
    <cellStyle name="Обычный 3 9 31 6 3" xfId="54899"/>
    <cellStyle name="Обычный 3 9 31 7" xfId="54900"/>
    <cellStyle name="Обычный 3 9 31 7 2" xfId="54901"/>
    <cellStyle name="Обычный 3 9 31 8" xfId="54902"/>
    <cellStyle name="Обычный 3 9 32" xfId="54903"/>
    <cellStyle name="Обычный 3 9 32 2" xfId="54904"/>
    <cellStyle name="Обычный 3 9 32 2 2" xfId="54905"/>
    <cellStyle name="Обычный 3 9 32 2 2 2" xfId="54906"/>
    <cellStyle name="Обычный 3 9 32 2 2 2 2" xfId="54907"/>
    <cellStyle name="Обычный 3 9 32 2 2 2 2 2" xfId="54908"/>
    <cellStyle name="Обычный 3 9 32 2 2 2 2 2 2" xfId="54909"/>
    <cellStyle name="Обычный 3 9 32 2 2 2 2 3" xfId="54910"/>
    <cellStyle name="Обычный 3 9 32 2 2 2 3" xfId="54911"/>
    <cellStyle name="Обычный 3 9 32 2 2 2 3 2" xfId="54912"/>
    <cellStyle name="Обычный 3 9 32 2 2 2 4" xfId="54913"/>
    <cellStyle name="Обычный 3 9 32 2 2 3" xfId="54914"/>
    <cellStyle name="Обычный 3 9 32 2 2 3 2" xfId="54915"/>
    <cellStyle name="Обычный 3 9 32 2 2 3 2 2" xfId="54916"/>
    <cellStyle name="Обычный 3 9 32 2 2 3 3" xfId="54917"/>
    <cellStyle name="Обычный 3 9 32 2 2 4" xfId="54918"/>
    <cellStyle name="Обычный 3 9 32 2 2 4 2" xfId="54919"/>
    <cellStyle name="Обычный 3 9 32 2 2 5" xfId="54920"/>
    <cellStyle name="Обычный 3 9 32 2 3" xfId="54921"/>
    <cellStyle name="Обычный 3 9 32 2 3 2" xfId="54922"/>
    <cellStyle name="Обычный 3 9 32 2 3 2 2" xfId="54923"/>
    <cellStyle name="Обычный 3 9 32 2 3 2 2 2" xfId="54924"/>
    <cellStyle name="Обычный 3 9 32 2 3 2 2 2 2" xfId="54925"/>
    <cellStyle name="Обычный 3 9 32 2 3 2 2 3" xfId="54926"/>
    <cellStyle name="Обычный 3 9 32 2 3 2 3" xfId="54927"/>
    <cellStyle name="Обычный 3 9 32 2 3 2 3 2" xfId="54928"/>
    <cellStyle name="Обычный 3 9 32 2 3 2 4" xfId="54929"/>
    <cellStyle name="Обычный 3 9 32 2 3 3" xfId="54930"/>
    <cellStyle name="Обычный 3 9 32 2 3 3 2" xfId="54931"/>
    <cellStyle name="Обычный 3 9 32 2 3 3 2 2" xfId="54932"/>
    <cellStyle name="Обычный 3 9 32 2 3 3 3" xfId="54933"/>
    <cellStyle name="Обычный 3 9 32 2 3 4" xfId="54934"/>
    <cellStyle name="Обычный 3 9 32 2 3 4 2" xfId="54935"/>
    <cellStyle name="Обычный 3 9 32 2 3 5" xfId="54936"/>
    <cellStyle name="Обычный 3 9 32 2 4" xfId="54937"/>
    <cellStyle name="Обычный 3 9 32 2 4 2" xfId="54938"/>
    <cellStyle name="Обычный 3 9 32 2 4 2 2" xfId="54939"/>
    <cellStyle name="Обычный 3 9 32 2 4 2 2 2" xfId="54940"/>
    <cellStyle name="Обычный 3 9 32 2 4 2 3" xfId="54941"/>
    <cellStyle name="Обычный 3 9 32 2 4 3" xfId="54942"/>
    <cellStyle name="Обычный 3 9 32 2 4 3 2" xfId="54943"/>
    <cellStyle name="Обычный 3 9 32 2 4 4" xfId="54944"/>
    <cellStyle name="Обычный 3 9 32 2 5" xfId="54945"/>
    <cellStyle name="Обычный 3 9 32 2 5 2" xfId="54946"/>
    <cellStyle name="Обычный 3 9 32 2 5 2 2" xfId="54947"/>
    <cellStyle name="Обычный 3 9 32 2 5 3" xfId="54948"/>
    <cellStyle name="Обычный 3 9 32 2 6" xfId="54949"/>
    <cellStyle name="Обычный 3 9 32 2 6 2" xfId="54950"/>
    <cellStyle name="Обычный 3 9 32 2 7" xfId="54951"/>
    <cellStyle name="Обычный 3 9 32 3" xfId="54952"/>
    <cellStyle name="Обычный 3 9 32 3 2" xfId="54953"/>
    <cellStyle name="Обычный 3 9 32 3 2 2" xfId="54954"/>
    <cellStyle name="Обычный 3 9 32 3 2 2 2" xfId="54955"/>
    <cellStyle name="Обычный 3 9 32 3 2 2 2 2" xfId="54956"/>
    <cellStyle name="Обычный 3 9 32 3 2 2 3" xfId="54957"/>
    <cellStyle name="Обычный 3 9 32 3 2 3" xfId="54958"/>
    <cellStyle name="Обычный 3 9 32 3 2 3 2" xfId="54959"/>
    <cellStyle name="Обычный 3 9 32 3 2 4" xfId="54960"/>
    <cellStyle name="Обычный 3 9 32 3 3" xfId="54961"/>
    <cellStyle name="Обычный 3 9 32 3 3 2" xfId="54962"/>
    <cellStyle name="Обычный 3 9 32 3 3 2 2" xfId="54963"/>
    <cellStyle name="Обычный 3 9 32 3 3 3" xfId="54964"/>
    <cellStyle name="Обычный 3 9 32 3 4" xfId="54965"/>
    <cellStyle name="Обычный 3 9 32 3 4 2" xfId="54966"/>
    <cellStyle name="Обычный 3 9 32 3 5" xfId="54967"/>
    <cellStyle name="Обычный 3 9 32 4" xfId="54968"/>
    <cellStyle name="Обычный 3 9 32 4 2" xfId="54969"/>
    <cellStyle name="Обычный 3 9 32 4 2 2" xfId="54970"/>
    <cellStyle name="Обычный 3 9 32 4 2 2 2" xfId="54971"/>
    <cellStyle name="Обычный 3 9 32 4 2 2 2 2" xfId="54972"/>
    <cellStyle name="Обычный 3 9 32 4 2 2 3" xfId="54973"/>
    <cellStyle name="Обычный 3 9 32 4 2 3" xfId="54974"/>
    <cellStyle name="Обычный 3 9 32 4 2 3 2" xfId="54975"/>
    <cellStyle name="Обычный 3 9 32 4 2 4" xfId="54976"/>
    <cellStyle name="Обычный 3 9 32 4 3" xfId="54977"/>
    <cellStyle name="Обычный 3 9 32 4 3 2" xfId="54978"/>
    <cellStyle name="Обычный 3 9 32 4 3 2 2" xfId="54979"/>
    <cellStyle name="Обычный 3 9 32 4 3 3" xfId="54980"/>
    <cellStyle name="Обычный 3 9 32 4 4" xfId="54981"/>
    <cellStyle name="Обычный 3 9 32 4 4 2" xfId="54982"/>
    <cellStyle name="Обычный 3 9 32 4 5" xfId="54983"/>
    <cellStyle name="Обычный 3 9 32 5" xfId="54984"/>
    <cellStyle name="Обычный 3 9 32 5 2" xfId="54985"/>
    <cellStyle name="Обычный 3 9 32 5 2 2" xfId="54986"/>
    <cellStyle name="Обычный 3 9 32 5 2 2 2" xfId="54987"/>
    <cellStyle name="Обычный 3 9 32 5 2 3" xfId="54988"/>
    <cellStyle name="Обычный 3 9 32 5 3" xfId="54989"/>
    <cellStyle name="Обычный 3 9 32 5 3 2" xfId="54990"/>
    <cellStyle name="Обычный 3 9 32 5 4" xfId="54991"/>
    <cellStyle name="Обычный 3 9 32 6" xfId="54992"/>
    <cellStyle name="Обычный 3 9 32 6 2" xfId="54993"/>
    <cellStyle name="Обычный 3 9 32 6 2 2" xfId="54994"/>
    <cellStyle name="Обычный 3 9 32 6 3" xfId="54995"/>
    <cellStyle name="Обычный 3 9 32 7" xfId="54996"/>
    <cellStyle name="Обычный 3 9 32 7 2" xfId="54997"/>
    <cellStyle name="Обычный 3 9 32 8" xfId="54998"/>
    <cellStyle name="Обычный 3 9 33" xfId="54999"/>
    <cellStyle name="Обычный 3 9 33 2" xfId="55000"/>
    <cellStyle name="Обычный 3 9 33 2 2" xfId="55001"/>
    <cellStyle name="Обычный 3 9 33 2 2 2" xfId="55002"/>
    <cellStyle name="Обычный 3 9 33 2 2 2 2" xfId="55003"/>
    <cellStyle name="Обычный 3 9 33 2 2 2 2 2" xfId="55004"/>
    <cellStyle name="Обычный 3 9 33 2 2 2 2 2 2" xfId="55005"/>
    <cellStyle name="Обычный 3 9 33 2 2 2 2 3" xfId="55006"/>
    <cellStyle name="Обычный 3 9 33 2 2 2 3" xfId="55007"/>
    <cellStyle name="Обычный 3 9 33 2 2 2 3 2" xfId="55008"/>
    <cellStyle name="Обычный 3 9 33 2 2 2 4" xfId="55009"/>
    <cellStyle name="Обычный 3 9 33 2 2 3" xfId="55010"/>
    <cellStyle name="Обычный 3 9 33 2 2 3 2" xfId="55011"/>
    <cellStyle name="Обычный 3 9 33 2 2 3 2 2" xfId="55012"/>
    <cellStyle name="Обычный 3 9 33 2 2 3 3" xfId="55013"/>
    <cellStyle name="Обычный 3 9 33 2 2 4" xfId="55014"/>
    <cellStyle name="Обычный 3 9 33 2 2 4 2" xfId="55015"/>
    <cellStyle name="Обычный 3 9 33 2 2 5" xfId="55016"/>
    <cellStyle name="Обычный 3 9 33 2 3" xfId="55017"/>
    <cellStyle name="Обычный 3 9 33 2 3 2" xfId="55018"/>
    <cellStyle name="Обычный 3 9 33 2 3 2 2" xfId="55019"/>
    <cellStyle name="Обычный 3 9 33 2 3 2 2 2" xfId="55020"/>
    <cellStyle name="Обычный 3 9 33 2 3 2 2 2 2" xfId="55021"/>
    <cellStyle name="Обычный 3 9 33 2 3 2 2 3" xfId="55022"/>
    <cellStyle name="Обычный 3 9 33 2 3 2 3" xfId="55023"/>
    <cellStyle name="Обычный 3 9 33 2 3 2 3 2" xfId="55024"/>
    <cellStyle name="Обычный 3 9 33 2 3 2 4" xfId="55025"/>
    <cellStyle name="Обычный 3 9 33 2 3 3" xfId="55026"/>
    <cellStyle name="Обычный 3 9 33 2 3 3 2" xfId="55027"/>
    <cellStyle name="Обычный 3 9 33 2 3 3 2 2" xfId="55028"/>
    <cellStyle name="Обычный 3 9 33 2 3 3 3" xfId="55029"/>
    <cellStyle name="Обычный 3 9 33 2 3 4" xfId="55030"/>
    <cellStyle name="Обычный 3 9 33 2 3 4 2" xfId="55031"/>
    <cellStyle name="Обычный 3 9 33 2 3 5" xfId="55032"/>
    <cellStyle name="Обычный 3 9 33 2 4" xfId="55033"/>
    <cellStyle name="Обычный 3 9 33 2 4 2" xfId="55034"/>
    <cellStyle name="Обычный 3 9 33 2 4 2 2" xfId="55035"/>
    <cellStyle name="Обычный 3 9 33 2 4 2 2 2" xfId="55036"/>
    <cellStyle name="Обычный 3 9 33 2 4 2 3" xfId="55037"/>
    <cellStyle name="Обычный 3 9 33 2 4 3" xfId="55038"/>
    <cellStyle name="Обычный 3 9 33 2 4 3 2" xfId="55039"/>
    <cellStyle name="Обычный 3 9 33 2 4 4" xfId="55040"/>
    <cellStyle name="Обычный 3 9 33 2 5" xfId="55041"/>
    <cellStyle name="Обычный 3 9 33 2 5 2" xfId="55042"/>
    <cellStyle name="Обычный 3 9 33 2 5 2 2" xfId="55043"/>
    <cellStyle name="Обычный 3 9 33 2 5 3" xfId="55044"/>
    <cellStyle name="Обычный 3 9 33 2 6" xfId="55045"/>
    <cellStyle name="Обычный 3 9 33 2 6 2" xfId="55046"/>
    <cellStyle name="Обычный 3 9 33 2 7" xfId="55047"/>
    <cellStyle name="Обычный 3 9 33 3" xfId="55048"/>
    <cellStyle name="Обычный 3 9 33 3 2" xfId="55049"/>
    <cellStyle name="Обычный 3 9 33 3 2 2" xfId="55050"/>
    <cellStyle name="Обычный 3 9 33 3 2 2 2" xfId="55051"/>
    <cellStyle name="Обычный 3 9 33 3 2 2 2 2" xfId="55052"/>
    <cellStyle name="Обычный 3 9 33 3 2 2 3" xfId="55053"/>
    <cellStyle name="Обычный 3 9 33 3 2 3" xfId="55054"/>
    <cellStyle name="Обычный 3 9 33 3 2 3 2" xfId="55055"/>
    <cellStyle name="Обычный 3 9 33 3 2 4" xfId="55056"/>
    <cellStyle name="Обычный 3 9 33 3 3" xfId="55057"/>
    <cellStyle name="Обычный 3 9 33 3 3 2" xfId="55058"/>
    <cellStyle name="Обычный 3 9 33 3 3 2 2" xfId="55059"/>
    <cellStyle name="Обычный 3 9 33 3 3 3" xfId="55060"/>
    <cellStyle name="Обычный 3 9 33 3 4" xfId="55061"/>
    <cellStyle name="Обычный 3 9 33 3 4 2" xfId="55062"/>
    <cellStyle name="Обычный 3 9 33 3 5" xfId="55063"/>
    <cellStyle name="Обычный 3 9 33 4" xfId="55064"/>
    <cellStyle name="Обычный 3 9 33 4 2" xfId="55065"/>
    <cellStyle name="Обычный 3 9 33 4 2 2" xfId="55066"/>
    <cellStyle name="Обычный 3 9 33 4 2 2 2" xfId="55067"/>
    <cellStyle name="Обычный 3 9 33 4 2 2 2 2" xfId="55068"/>
    <cellStyle name="Обычный 3 9 33 4 2 2 3" xfId="55069"/>
    <cellStyle name="Обычный 3 9 33 4 2 3" xfId="55070"/>
    <cellStyle name="Обычный 3 9 33 4 2 3 2" xfId="55071"/>
    <cellStyle name="Обычный 3 9 33 4 2 4" xfId="55072"/>
    <cellStyle name="Обычный 3 9 33 4 3" xfId="55073"/>
    <cellStyle name="Обычный 3 9 33 4 3 2" xfId="55074"/>
    <cellStyle name="Обычный 3 9 33 4 3 2 2" xfId="55075"/>
    <cellStyle name="Обычный 3 9 33 4 3 3" xfId="55076"/>
    <cellStyle name="Обычный 3 9 33 4 4" xfId="55077"/>
    <cellStyle name="Обычный 3 9 33 4 4 2" xfId="55078"/>
    <cellStyle name="Обычный 3 9 33 4 5" xfId="55079"/>
    <cellStyle name="Обычный 3 9 33 5" xfId="55080"/>
    <cellStyle name="Обычный 3 9 33 5 2" xfId="55081"/>
    <cellStyle name="Обычный 3 9 33 5 2 2" xfId="55082"/>
    <cellStyle name="Обычный 3 9 33 5 2 2 2" xfId="55083"/>
    <cellStyle name="Обычный 3 9 33 5 2 3" xfId="55084"/>
    <cellStyle name="Обычный 3 9 33 5 3" xfId="55085"/>
    <cellStyle name="Обычный 3 9 33 5 3 2" xfId="55086"/>
    <cellStyle name="Обычный 3 9 33 5 4" xfId="55087"/>
    <cellStyle name="Обычный 3 9 33 6" xfId="55088"/>
    <cellStyle name="Обычный 3 9 33 6 2" xfId="55089"/>
    <cellStyle name="Обычный 3 9 33 6 2 2" xfId="55090"/>
    <cellStyle name="Обычный 3 9 33 6 3" xfId="55091"/>
    <cellStyle name="Обычный 3 9 33 7" xfId="55092"/>
    <cellStyle name="Обычный 3 9 33 7 2" xfId="55093"/>
    <cellStyle name="Обычный 3 9 33 8" xfId="55094"/>
    <cellStyle name="Обычный 3 9 34" xfId="55095"/>
    <cellStyle name="Обычный 3 9 34 2" xfId="55096"/>
    <cellStyle name="Обычный 3 9 34 2 2" xfId="55097"/>
    <cellStyle name="Обычный 3 9 34 2 2 2" xfId="55098"/>
    <cellStyle name="Обычный 3 9 34 2 2 2 2" xfId="55099"/>
    <cellStyle name="Обычный 3 9 34 2 2 2 2 2" xfId="55100"/>
    <cellStyle name="Обычный 3 9 34 2 2 2 2 2 2" xfId="55101"/>
    <cellStyle name="Обычный 3 9 34 2 2 2 2 3" xfId="55102"/>
    <cellStyle name="Обычный 3 9 34 2 2 2 3" xfId="55103"/>
    <cellStyle name="Обычный 3 9 34 2 2 2 3 2" xfId="55104"/>
    <cellStyle name="Обычный 3 9 34 2 2 2 4" xfId="55105"/>
    <cellStyle name="Обычный 3 9 34 2 2 3" xfId="55106"/>
    <cellStyle name="Обычный 3 9 34 2 2 3 2" xfId="55107"/>
    <cellStyle name="Обычный 3 9 34 2 2 3 2 2" xfId="55108"/>
    <cellStyle name="Обычный 3 9 34 2 2 3 3" xfId="55109"/>
    <cellStyle name="Обычный 3 9 34 2 2 4" xfId="55110"/>
    <cellStyle name="Обычный 3 9 34 2 2 4 2" xfId="55111"/>
    <cellStyle name="Обычный 3 9 34 2 2 5" xfId="55112"/>
    <cellStyle name="Обычный 3 9 34 2 3" xfId="55113"/>
    <cellStyle name="Обычный 3 9 34 2 3 2" xfId="55114"/>
    <cellStyle name="Обычный 3 9 34 2 3 2 2" xfId="55115"/>
    <cellStyle name="Обычный 3 9 34 2 3 2 2 2" xfId="55116"/>
    <cellStyle name="Обычный 3 9 34 2 3 2 2 2 2" xfId="55117"/>
    <cellStyle name="Обычный 3 9 34 2 3 2 2 3" xfId="55118"/>
    <cellStyle name="Обычный 3 9 34 2 3 2 3" xfId="55119"/>
    <cellStyle name="Обычный 3 9 34 2 3 2 3 2" xfId="55120"/>
    <cellStyle name="Обычный 3 9 34 2 3 2 4" xfId="55121"/>
    <cellStyle name="Обычный 3 9 34 2 3 3" xfId="55122"/>
    <cellStyle name="Обычный 3 9 34 2 3 3 2" xfId="55123"/>
    <cellStyle name="Обычный 3 9 34 2 3 3 2 2" xfId="55124"/>
    <cellStyle name="Обычный 3 9 34 2 3 3 3" xfId="55125"/>
    <cellStyle name="Обычный 3 9 34 2 3 4" xfId="55126"/>
    <cellStyle name="Обычный 3 9 34 2 3 4 2" xfId="55127"/>
    <cellStyle name="Обычный 3 9 34 2 3 5" xfId="55128"/>
    <cellStyle name="Обычный 3 9 34 2 4" xfId="55129"/>
    <cellStyle name="Обычный 3 9 34 2 4 2" xfId="55130"/>
    <cellStyle name="Обычный 3 9 34 2 4 2 2" xfId="55131"/>
    <cellStyle name="Обычный 3 9 34 2 4 2 2 2" xfId="55132"/>
    <cellStyle name="Обычный 3 9 34 2 4 2 3" xfId="55133"/>
    <cellStyle name="Обычный 3 9 34 2 4 3" xfId="55134"/>
    <cellStyle name="Обычный 3 9 34 2 4 3 2" xfId="55135"/>
    <cellStyle name="Обычный 3 9 34 2 4 4" xfId="55136"/>
    <cellStyle name="Обычный 3 9 34 2 5" xfId="55137"/>
    <cellStyle name="Обычный 3 9 34 2 5 2" xfId="55138"/>
    <cellStyle name="Обычный 3 9 34 2 5 2 2" xfId="55139"/>
    <cellStyle name="Обычный 3 9 34 2 5 3" xfId="55140"/>
    <cellStyle name="Обычный 3 9 34 2 6" xfId="55141"/>
    <cellStyle name="Обычный 3 9 34 2 6 2" xfId="55142"/>
    <cellStyle name="Обычный 3 9 34 2 7" xfId="55143"/>
    <cellStyle name="Обычный 3 9 34 3" xfId="55144"/>
    <cellStyle name="Обычный 3 9 34 3 2" xfId="55145"/>
    <cellStyle name="Обычный 3 9 34 3 2 2" xfId="55146"/>
    <cellStyle name="Обычный 3 9 34 3 2 2 2" xfId="55147"/>
    <cellStyle name="Обычный 3 9 34 3 2 2 2 2" xfId="55148"/>
    <cellStyle name="Обычный 3 9 34 3 2 2 3" xfId="55149"/>
    <cellStyle name="Обычный 3 9 34 3 2 3" xfId="55150"/>
    <cellStyle name="Обычный 3 9 34 3 2 3 2" xfId="55151"/>
    <cellStyle name="Обычный 3 9 34 3 2 4" xfId="55152"/>
    <cellStyle name="Обычный 3 9 34 3 3" xfId="55153"/>
    <cellStyle name="Обычный 3 9 34 3 3 2" xfId="55154"/>
    <cellStyle name="Обычный 3 9 34 3 3 2 2" xfId="55155"/>
    <cellStyle name="Обычный 3 9 34 3 3 3" xfId="55156"/>
    <cellStyle name="Обычный 3 9 34 3 4" xfId="55157"/>
    <cellStyle name="Обычный 3 9 34 3 4 2" xfId="55158"/>
    <cellStyle name="Обычный 3 9 34 3 5" xfId="55159"/>
    <cellStyle name="Обычный 3 9 34 4" xfId="55160"/>
    <cellStyle name="Обычный 3 9 34 4 2" xfId="55161"/>
    <cellStyle name="Обычный 3 9 34 4 2 2" xfId="55162"/>
    <cellStyle name="Обычный 3 9 34 4 2 2 2" xfId="55163"/>
    <cellStyle name="Обычный 3 9 34 4 2 2 2 2" xfId="55164"/>
    <cellStyle name="Обычный 3 9 34 4 2 2 3" xfId="55165"/>
    <cellStyle name="Обычный 3 9 34 4 2 3" xfId="55166"/>
    <cellStyle name="Обычный 3 9 34 4 2 3 2" xfId="55167"/>
    <cellStyle name="Обычный 3 9 34 4 2 4" xfId="55168"/>
    <cellStyle name="Обычный 3 9 34 4 3" xfId="55169"/>
    <cellStyle name="Обычный 3 9 34 4 3 2" xfId="55170"/>
    <cellStyle name="Обычный 3 9 34 4 3 2 2" xfId="55171"/>
    <cellStyle name="Обычный 3 9 34 4 3 3" xfId="55172"/>
    <cellStyle name="Обычный 3 9 34 4 4" xfId="55173"/>
    <cellStyle name="Обычный 3 9 34 4 4 2" xfId="55174"/>
    <cellStyle name="Обычный 3 9 34 4 5" xfId="55175"/>
    <cellStyle name="Обычный 3 9 34 5" xfId="55176"/>
    <cellStyle name="Обычный 3 9 34 5 2" xfId="55177"/>
    <cellStyle name="Обычный 3 9 34 5 2 2" xfId="55178"/>
    <cellStyle name="Обычный 3 9 34 5 2 2 2" xfId="55179"/>
    <cellStyle name="Обычный 3 9 34 5 2 3" xfId="55180"/>
    <cellStyle name="Обычный 3 9 34 5 3" xfId="55181"/>
    <cellStyle name="Обычный 3 9 34 5 3 2" xfId="55182"/>
    <cellStyle name="Обычный 3 9 34 5 4" xfId="55183"/>
    <cellStyle name="Обычный 3 9 34 6" xfId="55184"/>
    <cellStyle name="Обычный 3 9 34 6 2" xfId="55185"/>
    <cellStyle name="Обычный 3 9 34 6 2 2" xfId="55186"/>
    <cellStyle name="Обычный 3 9 34 6 3" xfId="55187"/>
    <cellStyle name="Обычный 3 9 34 7" xfId="55188"/>
    <cellStyle name="Обычный 3 9 34 7 2" xfId="55189"/>
    <cellStyle name="Обычный 3 9 34 8" xfId="55190"/>
    <cellStyle name="Обычный 3 9 35" xfId="55191"/>
    <cellStyle name="Обычный 3 9 35 2" xfId="55192"/>
    <cellStyle name="Обычный 3 9 35 2 2" xfId="55193"/>
    <cellStyle name="Обычный 3 9 35 2 2 2" xfId="55194"/>
    <cellStyle name="Обычный 3 9 35 2 2 2 2" xfId="55195"/>
    <cellStyle name="Обычный 3 9 35 2 2 2 2 2" xfId="55196"/>
    <cellStyle name="Обычный 3 9 35 2 2 2 2 2 2" xfId="55197"/>
    <cellStyle name="Обычный 3 9 35 2 2 2 2 3" xfId="55198"/>
    <cellStyle name="Обычный 3 9 35 2 2 2 3" xfId="55199"/>
    <cellStyle name="Обычный 3 9 35 2 2 2 3 2" xfId="55200"/>
    <cellStyle name="Обычный 3 9 35 2 2 2 4" xfId="55201"/>
    <cellStyle name="Обычный 3 9 35 2 2 3" xfId="55202"/>
    <cellStyle name="Обычный 3 9 35 2 2 3 2" xfId="55203"/>
    <cellStyle name="Обычный 3 9 35 2 2 3 2 2" xfId="55204"/>
    <cellStyle name="Обычный 3 9 35 2 2 3 3" xfId="55205"/>
    <cellStyle name="Обычный 3 9 35 2 2 4" xfId="55206"/>
    <cellStyle name="Обычный 3 9 35 2 2 4 2" xfId="55207"/>
    <cellStyle name="Обычный 3 9 35 2 2 5" xfId="55208"/>
    <cellStyle name="Обычный 3 9 35 2 3" xfId="55209"/>
    <cellStyle name="Обычный 3 9 35 2 3 2" xfId="55210"/>
    <cellStyle name="Обычный 3 9 35 2 3 2 2" xfId="55211"/>
    <cellStyle name="Обычный 3 9 35 2 3 2 2 2" xfId="55212"/>
    <cellStyle name="Обычный 3 9 35 2 3 2 2 2 2" xfId="55213"/>
    <cellStyle name="Обычный 3 9 35 2 3 2 2 3" xfId="55214"/>
    <cellStyle name="Обычный 3 9 35 2 3 2 3" xfId="55215"/>
    <cellStyle name="Обычный 3 9 35 2 3 2 3 2" xfId="55216"/>
    <cellStyle name="Обычный 3 9 35 2 3 2 4" xfId="55217"/>
    <cellStyle name="Обычный 3 9 35 2 3 3" xfId="55218"/>
    <cellStyle name="Обычный 3 9 35 2 3 3 2" xfId="55219"/>
    <cellStyle name="Обычный 3 9 35 2 3 3 2 2" xfId="55220"/>
    <cellStyle name="Обычный 3 9 35 2 3 3 3" xfId="55221"/>
    <cellStyle name="Обычный 3 9 35 2 3 4" xfId="55222"/>
    <cellStyle name="Обычный 3 9 35 2 3 4 2" xfId="55223"/>
    <cellStyle name="Обычный 3 9 35 2 3 5" xfId="55224"/>
    <cellStyle name="Обычный 3 9 35 2 4" xfId="55225"/>
    <cellStyle name="Обычный 3 9 35 2 4 2" xfId="55226"/>
    <cellStyle name="Обычный 3 9 35 2 4 2 2" xfId="55227"/>
    <cellStyle name="Обычный 3 9 35 2 4 2 2 2" xfId="55228"/>
    <cellStyle name="Обычный 3 9 35 2 4 2 3" xfId="55229"/>
    <cellStyle name="Обычный 3 9 35 2 4 3" xfId="55230"/>
    <cellStyle name="Обычный 3 9 35 2 4 3 2" xfId="55231"/>
    <cellStyle name="Обычный 3 9 35 2 4 4" xfId="55232"/>
    <cellStyle name="Обычный 3 9 35 2 5" xfId="55233"/>
    <cellStyle name="Обычный 3 9 35 2 5 2" xfId="55234"/>
    <cellStyle name="Обычный 3 9 35 2 5 2 2" xfId="55235"/>
    <cellStyle name="Обычный 3 9 35 2 5 3" xfId="55236"/>
    <cellStyle name="Обычный 3 9 35 2 6" xfId="55237"/>
    <cellStyle name="Обычный 3 9 35 2 6 2" xfId="55238"/>
    <cellStyle name="Обычный 3 9 35 2 7" xfId="55239"/>
    <cellStyle name="Обычный 3 9 35 3" xfId="55240"/>
    <cellStyle name="Обычный 3 9 35 3 2" xfId="55241"/>
    <cellStyle name="Обычный 3 9 35 3 2 2" xfId="55242"/>
    <cellStyle name="Обычный 3 9 35 3 2 2 2" xfId="55243"/>
    <cellStyle name="Обычный 3 9 35 3 2 2 2 2" xfId="55244"/>
    <cellStyle name="Обычный 3 9 35 3 2 2 3" xfId="55245"/>
    <cellStyle name="Обычный 3 9 35 3 2 3" xfId="55246"/>
    <cellStyle name="Обычный 3 9 35 3 2 3 2" xfId="55247"/>
    <cellStyle name="Обычный 3 9 35 3 2 4" xfId="55248"/>
    <cellStyle name="Обычный 3 9 35 3 3" xfId="55249"/>
    <cellStyle name="Обычный 3 9 35 3 3 2" xfId="55250"/>
    <cellStyle name="Обычный 3 9 35 3 3 2 2" xfId="55251"/>
    <cellStyle name="Обычный 3 9 35 3 3 3" xfId="55252"/>
    <cellStyle name="Обычный 3 9 35 3 4" xfId="55253"/>
    <cellStyle name="Обычный 3 9 35 3 4 2" xfId="55254"/>
    <cellStyle name="Обычный 3 9 35 3 5" xfId="55255"/>
    <cellStyle name="Обычный 3 9 35 4" xfId="55256"/>
    <cellStyle name="Обычный 3 9 35 4 2" xfId="55257"/>
    <cellStyle name="Обычный 3 9 35 4 2 2" xfId="55258"/>
    <cellStyle name="Обычный 3 9 35 4 2 2 2" xfId="55259"/>
    <cellStyle name="Обычный 3 9 35 4 2 2 2 2" xfId="55260"/>
    <cellStyle name="Обычный 3 9 35 4 2 2 3" xfId="55261"/>
    <cellStyle name="Обычный 3 9 35 4 2 3" xfId="55262"/>
    <cellStyle name="Обычный 3 9 35 4 2 3 2" xfId="55263"/>
    <cellStyle name="Обычный 3 9 35 4 2 4" xfId="55264"/>
    <cellStyle name="Обычный 3 9 35 4 3" xfId="55265"/>
    <cellStyle name="Обычный 3 9 35 4 3 2" xfId="55266"/>
    <cellStyle name="Обычный 3 9 35 4 3 2 2" xfId="55267"/>
    <cellStyle name="Обычный 3 9 35 4 3 3" xfId="55268"/>
    <cellStyle name="Обычный 3 9 35 4 4" xfId="55269"/>
    <cellStyle name="Обычный 3 9 35 4 4 2" xfId="55270"/>
    <cellStyle name="Обычный 3 9 35 4 5" xfId="55271"/>
    <cellStyle name="Обычный 3 9 35 5" xfId="55272"/>
    <cellStyle name="Обычный 3 9 35 5 2" xfId="55273"/>
    <cellStyle name="Обычный 3 9 35 5 2 2" xfId="55274"/>
    <cellStyle name="Обычный 3 9 35 5 2 2 2" xfId="55275"/>
    <cellStyle name="Обычный 3 9 35 5 2 3" xfId="55276"/>
    <cellStyle name="Обычный 3 9 35 5 3" xfId="55277"/>
    <cellStyle name="Обычный 3 9 35 5 3 2" xfId="55278"/>
    <cellStyle name="Обычный 3 9 35 5 4" xfId="55279"/>
    <cellStyle name="Обычный 3 9 35 6" xfId="55280"/>
    <cellStyle name="Обычный 3 9 35 6 2" xfId="55281"/>
    <cellStyle name="Обычный 3 9 35 6 2 2" xfId="55282"/>
    <cellStyle name="Обычный 3 9 35 6 3" xfId="55283"/>
    <cellStyle name="Обычный 3 9 35 7" xfId="55284"/>
    <cellStyle name="Обычный 3 9 35 7 2" xfId="55285"/>
    <cellStyle name="Обычный 3 9 35 8" xfId="55286"/>
    <cellStyle name="Обычный 3 9 36" xfId="55287"/>
    <cellStyle name="Обычный 3 9 36 2" xfId="55288"/>
    <cellStyle name="Обычный 3 9 36 2 2" xfId="55289"/>
    <cellStyle name="Обычный 3 9 36 2 2 2" xfId="55290"/>
    <cellStyle name="Обычный 3 9 36 2 2 2 2" xfId="55291"/>
    <cellStyle name="Обычный 3 9 36 2 2 2 2 2" xfId="55292"/>
    <cellStyle name="Обычный 3 9 36 2 2 2 2 2 2" xfId="55293"/>
    <cellStyle name="Обычный 3 9 36 2 2 2 2 3" xfId="55294"/>
    <cellStyle name="Обычный 3 9 36 2 2 2 3" xfId="55295"/>
    <cellStyle name="Обычный 3 9 36 2 2 2 3 2" xfId="55296"/>
    <cellStyle name="Обычный 3 9 36 2 2 2 4" xfId="55297"/>
    <cellStyle name="Обычный 3 9 36 2 2 3" xfId="55298"/>
    <cellStyle name="Обычный 3 9 36 2 2 3 2" xfId="55299"/>
    <cellStyle name="Обычный 3 9 36 2 2 3 2 2" xfId="55300"/>
    <cellStyle name="Обычный 3 9 36 2 2 3 3" xfId="55301"/>
    <cellStyle name="Обычный 3 9 36 2 2 4" xfId="55302"/>
    <cellStyle name="Обычный 3 9 36 2 2 4 2" xfId="55303"/>
    <cellStyle name="Обычный 3 9 36 2 2 5" xfId="55304"/>
    <cellStyle name="Обычный 3 9 36 2 3" xfId="55305"/>
    <cellStyle name="Обычный 3 9 36 2 3 2" xfId="55306"/>
    <cellStyle name="Обычный 3 9 36 2 3 2 2" xfId="55307"/>
    <cellStyle name="Обычный 3 9 36 2 3 2 2 2" xfId="55308"/>
    <cellStyle name="Обычный 3 9 36 2 3 2 2 2 2" xfId="55309"/>
    <cellStyle name="Обычный 3 9 36 2 3 2 2 3" xfId="55310"/>
    <cellStyle name="Обычный 3 9 36 2 3 2 3" xfId="55311"/>
    <cellStyle name="Обычный 3 9 36 2 3 2 3 2" xfId="55312"/>
    <cellStyle name="Обычный 3 9 36 2 3 2 4" xfId="55313"/>
    <cellStyle name="Обычный 3 9 36 2 3 3" xfId="55314"/>
    <cellStyle name="Обычный 3 9 36 2 3 3 2" xfId="55315"/>
    <cellStyle name="Обычный 3 9 36 2 3 3 2 2" xfId="55316"/>
    <cellStyle name="Обычный 3 9 36 2 3 3 3" xfId="55317"/>
    <cellStyle name="Обычный 3 9 36 2 3 4" xfId="55318"/>
    <cellStyle name="Обычный 3 9 36 2 3 4 2" xfId="55319"/>
    <cellStyle name="Обычный 3 9 36 2 3 5" xfId="55320"/>
    <cellStyle name="Обычный 3 9 36 2 4" xfId="55321"/>
    <cellStyle name="Обычный 3 9 36 2 4 2" xfId="55322"/>
    <cellStyle name="Обычный 3 9 36 2 4 2 2" xfId="55323"/>
    <cellStyle name="Обычный 3 9 36 2 4 2 2 2" xfId="55324"/>
    <cellStyle name="Обычный 3 9 36 2 4 2 3" xfId="55325"/>
    <cellStyle name="Обычный 3 9 36 2 4 3" xfId="55326"/>
    <cellStyle name="Обычный 3 9 36 2 4 3 2" xfId="55327"/>
    <cellStyle name="Обычный 3 9 36 2 4 4" xfId="55328"/>
    <cellStyle name="Обычный 3 9 36 2 5" xfId="55329"/>
    <cellStyle name="Обычный 3 9 36 2 5 2" xfId="55330"/>
    <cellStyle name="Обычный 3 9 36 2 5 2 2" xfId="55331"/>
    <cellStyle name="Обычный 3 9 36 2 5 3" xfId="55332"/>
    <cellStyle name="Обычный 3 9 36 2 6" xfId="55333"/>
    <cellStyle name="Обычный 3 9 36 2 6 2" xfId="55334"/>
    <cellStyle name="Обычный 3 9 36 2 7" xfId="55335"/>
    <cellStyle name="Обычный 3 9 36 3" xfId="55336"/>
    <cellStyle name="Обычный 3 9 36 3 2" xfId="55337"/>
    <cellStyle name="Обычный 3 9 36 3 2 2" xfId="55338"/>
    <cellStyle name="Обычный 3 9 36 3 2 2 2" xfId="55339"/>
    <cellStyle name="Обычный 3 9 36 3 2 2 2 2" xfId="55340"/>
    <cellStyle name="Обычный 3 9 36 3 2 2 3" xfId="55341"/>
    <cellStyle name="Обычный 3 9 36 3 2 3" xfId="55342"/>
    <cellStyle name="Обычный 3 9 36 3 2 3 2" xfId="55343"/>
    <cellStyle name="Обычный 3 9 36 3 2 4" xfId="55344"/>
    <cellStyle name="Обычный 3 9 36 3 3" xfId="55345"/>
    <cellStyle name="Обычный 3 9 36 3 3 2" xfId="55346"/>
    <cellStyle name="Обычный 3 9 36 3 3 2 2" xfId="55347"/>
    <cellStyle name="Обычный 3 9 36 3 3 3" xfId="55348"/>
    <cellStyle name="Обычный 3 9 36 3 4" xfId="55349"/>
    <cellStyle name="Обычный 3 9 36 3 4 2" xfId="55350"/>
    <cellStyle name="Обычный 3 9 36 3 5" xfId="55351"/>
    <cellStyle name="Обычный 3 9 36 4" xfId="55352"/>
    <cellStyle name="Обычный 3 9 36 4 2" xfId="55353"/>
    <cellStyle name="Обычный 3 9 36 4 2 2" xfId="55354"/>
    <cellStyle name="Обычный 3 9 36 4 2 2 2" xfId="55355"/>
    <cellStyle name="Обычный 3 9 36 4 2 2 2 2" xfId="55356"/>
    <cellStyle name="Обычный 3 9 36 4 2 2 3" xfId="55357"/>
    <cellStyle name="Обычный 3 9 36 4 2 3" xfId="55358"/>
    <cellStyle name="Обычный 3 9 36 4 2 3 2" xfId="55359"/>
    <cellStyle name="Обычный 3 9 36 4 2 4" xfId="55360"/>
    <cellStyle name="Обычный 3 9 36 4 3" xfId="55361"/>
    <cellStyle name="Обычный 3 9 36 4 3 2" xfId="55362"/>
    <cellStyle name="Обычный 3 9 36 4 3 2 2" xfId="55363"/>
    <cellStyle name="Обычный 3 9 36 4 3 3" xfId="55364"/>
    <cellStyle name="Обычный 3 9 36 4 4" xfId="55365"/>
    <cellStyle name="Обычный 3 9 36 4 4 2" xfId="55366"/>
    <cellStyle name="Обычный 3 9 36 4 5" xfId="55367"/>
    <cellStyle name="Обычный 3 9 36 5" xfId="55368"/>
    <cellStyle name="Обычный 3 9 36 5 2" xfId="55369"/>
    <cellStyle name="Обычный 3 9 36 5 2 2" xfId="55370"/>
    <cellStyle name="Обычный 3 9 36 5 2 2 2" xfId="55371"/>
    <cellStyle name="Обычный 3 9 36 5 2 3" xfId="55372"/>
    <cellStyle name="Обычный 3 9 36 5 3" xfId="55373"/>
    <cellStyle name="Обычный 3 9 36 5 3 2" xfId="55374"/>
    <cellStyle name="Обычный 3 9 36 5 4" xfId="55375"/>
    <cellStyle name="Обычный 3 9 36 6" xfId="55376"/>
    <cellStyle name="Обычный 3 9 36 6 2" xfId="55377"/>
    <cellStyle name="Обычный 3 9 36 6 2 2" xfId="55378"/>
    <cellStyle name="Обычный 3 9 36 6 3" xfId="55379"/>
    <cellStyle name="Обычный 3 9 36 7" xfId="55380"/>
    <cellStyle name="Обычный 3 9 36 7 2" xfId="55381"/>
    <cellStyle name="Обычный 3 9 36 8" xfId="55382"/>
    <cellStyle name="Обычный 3 9 37" xfId="55383"/>
    <cellStyle name="Обычный 3 9 37 2" xfId="55384"/>
    <cellStyle name="Обычный 3 9 37 2 2" xfId="55385"/>
    <cellStyle name="Обычный 3 9 37 2 2 2" xfId="55386"/>
    <cellStyle name="Обычный 3 9 37 2 2 2 2" xfId="55387"/>
    <cellStyle name="Обычный 3 9 37 2 2 2 2 2" xfId="55388"/>
    <cellStyle name="Обычный 3 9 37 2 2 2 2 2 2" xfId="55389"/>
    <cellStyle name="Обычный 3 9 37 2 2 2 2 3" xfId="55390"/>
    <cellStyle name="Обычный 3 9 37 2 2 2 3" xfId="55391"/>
    <cellStyle name="Обычный 3 9 37 2 2 2 3 2" xfId="55392"/>
    <cellStyle name="Обычный 3 9 37 2 2 2 4" xfId="55393"/>
    <cellStyle name="Обычный 3 9 37 2 2 3" xfId="55394"/>
    <cellStyle name="Обычный 3 9 37 2 2 3 2" xfId="55395"/>
    <cellStyle name="Обычный 3 9 37 2 2 3 2 2" xfId="55396"/>
    <cellStyle name="Обычный 3 9 37 2 2 3 3" xfId="55397"/>
    <cellStyle name="Обычный 3 9 37 2 2 4" xfId="55398"/>
    <cellStyle name="Обычный 3 9 37 2 2 4 2" xfId="55399"/>
    <cellStyle name="Обычный 3 9 37 2 2 5" xfId="55400"/>
    <cellStyle name="Обычный 3 9 37 2 3" xfId="55401"/>
    <cellStyle name="Обычный 3 9 37 2 3 2" xfId="55402"/>
    <cellStyle name="Обычный 3 9 37 2 3 2 2" xfId="55403"/>
    <cellStyle name="Обычный 3 9 37 2 3 2 2 2" xfId="55404"/>
    <cellStyle name="Обычный 3 9 37 2 3 2 2 2 2" xfId="55405"/>
    <cellStyle name="Обычный 3 9 37 2 3 2 2 3" xfId="55406"/>
    <cellStyle name="Обычный 3 9 37 2 3 2 3" xfId="55407"/>
    <cellStyle name="Обычный 3 9 37 2 3 2 3 2" xfId="55408"/>
    <cellStyle name="Обычный 3 9 37 2 3 2 4" xfId="55409"/>
    <cellStyle name="Обычный 3 9 37 2 3 3" xfId="55410"/>
    <cellStyle name="Обычный 3 9 37 2 3 3 2" xfId="55411"/>
    <cellStyle name="Обычный 3 9 37 2 3 3 2 2" xfId="55412"/>
    <cellStyle name="Обычный 3 9 37 2 3 3 3" xfId="55413"/>
    <cellStyle name="Обычный 3 9 37 2 3 4" xfId="55414"/>
    <cellStyle name="Обычный 3 9 37 2 3 4 2" xfId="55415"/>
    <cellStyle name="Обычный 3 9 37 2 3 5" xfId="55416"/>
    <cellStyle name="Обычный 3 9 37 2 4" xfId="55417"/>
    <cellStyle name="Обычный 3 9 37 2 4 2" xfId="55418"/>
    <cellStyle name="Обычный 3 9 37 2 4 2 2" xfId="55419"/>
    <cellStyle name="Обычный 3 9 37 2 4 2 2 2" xfId="55420"/>
    <cellStyle name="Обычный 3 9 37 2 4 2 3" xfId="55421"/>
    <cellStyle name="Обычный 3 9 37 2 4 3" xfId="55422"/>
    <cellStyle name="Обычный 3 9 37 2 4 3 2" xfId="55423"/>
    <cellStyle name="Обычный 3 9 37 2 4 4" xfId="55424"/>
    <cellStyle name="Обычный 3 9 37 2 5" xfId="55425"/>
    <cellStyle name="Обычный 3 9 37 2 5 2" xfId="55426"/>
    <cellStyle name="Обычный 3 9 37 2 5 2 2" xfId="55427"/>
    <cellStyle name="Обычный 3 9 37 2 5 3" xfId="55428"/>
    <cellStyle name="Обычный 3 9 37 2 6" xfId="55429"/>
    <cellStyle name="Обычный 3 9 37 2 6 2" xfId="55430"/>
    <cellStyle name="Обычный 3 9 37 2 7" xfId="55431"/>
    <cellStyle name="Обычный 3 9 37 3" xfId="55432"/>
    <cellStyle name="Обычный 3 9 37 3 2" xfId="55433"/>
    <cellStyle name="Обычный 3 9 37 3 2 2" xfId="55434"/>
    <cellStyle name="Обычный 3 9 37 3 2 2 2" xfId="55435"/>
    <cellStyle name="Обычный 3 9 37 3 2 2 2 2" xfId="55436"/>
    <cellStyle name="Обычный 3 9 37 3 2 2 3" xfId="55437"/>
    <cellStyle name="Обычный 3 9 37 3 2 3" xfId="55438"/>
    <cellStyle name="Обычный 3 9 37 3 2 3 2" xfId="55439"/>
    <cellStyle name="Обычный 3 9 37 3 2 4" xfId="55440"/>
    <cellStyle name="Обычный 3 9 37 3 3" xfId="55441"/>
    <cellStyle name="Обычный 3 9 37 3 3 2" xfId="55442"/>
    <cellStyle name="Обычный 3 9 37 3 3 2 2" xfId="55443"/>
    <cellStyle name="Обычный 3 9 37 3 3 3" xfId="55444"/>
    <cellStyle name="Обычный 3 9 37 3 4" xfId="55445"/>
    <cellStyle name="Обычный 3 9 37 3 4 2" xfId="55446"/>
    <cellStyle name="Обычный 3 9 37 3 5" xfId="55447"/>
    <cellStyle name="Обычный 3 9 37 4" xfId="55448"/>
    <cellStyle name="Обычный 3 9 37 4 2" xfId="55449"/>
    <cellStyle name="Обычный 3 9 37 4 2 2" xfId="55450"/>
    <cellStyle name="Обычный 3 9 37 4 2 2 2" xfId="55451"/>
    <cellStyle name="Обычный 3 9 37 4 2 2 2 2" xfId="55452"/>
    <cellStyle name="Обычный 3 9 37 4 2 2 3" xfId="55453"/>
    <cellStyle name="Обычный 3 9 37 4 2 3" xfId="55454"/>
    <cellStyle name="Обычный 3 9 37 4 2 3 2" xfId="55455"/>
    <cellStyle name="Обычный 3 9 37 4 2 4" xfId="55456"/>
    <cellStyle name="Обычный 3 9 37 4 3" xfId="55457"/>
    <cellStyle name="Обычный 3 9 37 4 3 2" xfId="55458"/>
    <cellStyle name="Обычный 3 9 37 4 3 2 2" xfId="55459"/>
    <cellStyle name="Обычный 3 9 37 4 3 3" xfId="55460"/>
    <cellStyle name="Обычный 3 9 37 4 4" xfId="55461"/>
    <cellStyle name="Обычный 3 9 37 4 4 2" xfId="55462"/>
    <cellStyle name="Обычный 3 9 37 4 5" xfId="55463"/>
    <cellStyle name="Обычный 3 9 37 5" xfId="55464"/>
    <cellStyle name="Обычный 3 9 37 5 2" xfId="55465"/>
    <cellStyle name="Обычный 3 9 37 5 2 2" xfId="55466"/>
    <cellStyle name="Обычный 3 9 37 5 2 2 2" xfId="55467"/>
    <cellStyle name="Обычный 3 9 37 5 2 3" xfId="55468"/>
    <cellStyle name="Обычный 3 9 37 5 3" xfId="55469"/>
    <cellStyle name="Обычный 3 9 37 5 3 2" xfId="55470"/>
    <cellStyle name="Обычный 3 9 37 5 4" xfId="55471"/>
    <cellStyle name="Обычный 3 9 37 6" xfId="55472"/>
    <cellStyle name="Обычный 3 9 37 6 2" xfId="55473"/>
    <cellStyle name="Обычный 3 9 37 6 2 2" xfId="55474"/>
    <cellStyle name="Обычный 3 9 37 6 3" xfId="55475"/>
    <cellStyle name="Обычный 3 9 37 7" xfId="55476"/>
    <cellStyle name="Обычный 3 9 37 7 2" xfId="55477"/>
    <cellStyle name="Обычный 3 9 37 8" xfId="55478"/>
    <cellStyle name="Обычный 3 9 38" xfId="55479"/>
    <cellStyle name="Обычный 3 9 38 2" xfId="55480"/>
    <cellStyle name="Обычный 3 9 38 2 2" xfId="55481"/>
    <cellStyle name="Обычный 3 9 38 2 2 2" xfId="55482"/>
    <cellStyle name="Обычный 3 9 38 2 2 2 2" xfId="55483"/>
    <cellStyle name="Обычный 3 9 38 2 2 2 2 2" xfId="55484"/>
    <cellStyle name="Обычный 3 9 38 2 2 2 2 2 2" xfId="55485"/>
    <cellStyle name="Обычный 3 9 38 2 2 2 2 3" xfId="55486"/>
    <cellStyle name="Обычный 3 9 38 2 2 2 3" xfId="55487"/>
    <cellStyle name="Обычный 3 9 38 2 2 2 3 2" xfId="55488"/>
    <cellStyle name="Обычный 3 9 38 2 2 2 4" xfId="55489"/>
    <cellStyle name="Обычный 3 9 38 2 2 3" xfId="55490"/>
    <cellStyle name="Обычный 3 9 38 2 2 3 2" xfId="55491"/>
    <cellStyle name="Обычный 3 9 38 2 2 3 2 2" xfId="55492"/>
    <cellStyle name="Обычный 3 9 38 2 2 3 3" xfId="55493"/>
    <cellStyle name="Обычный 3 9 38 2 2 4" xfId="55494"/>
    <cellStyle name="Обычный 3 9 38 2 2 4 2" xfId="55495"/>
    <cellStyle name="Обычный 3 9 38 2 2 5" xfId="55496"/>
    <cellStyle name="Обычный 3 9 38 2 3" xfId="55497"/>
    <cellStyle name="Обычный 3 9 38 2 3 2" xfId="55498"/>
    <cellStyle name="Обычный 3 9 38 2 3 2 2" xfId="55499"/>
    <cellStyle name="Обычный 3 9 38 2 3 2 2 2" xfId="55500"/>
    <cellStyle name="Обычный 3 9 38 2 3 2 2 2 2" xfId="55501"/>
    <cellStyle name="Обычный 3 9 38 2 3 2 2 3" xfId="55502"/>
    <cellStyle name="Обычный 3 9 38 2 3 2 3" xfId="55503"/>
    <cellStyle name="Обычный 3 9 38 2 3 2 3 2" xfId="55504"/>
    <cellStyle name="Обычный 3 9 38 2 3 2 4" xfId="55505"/>
    <cellStyle name="Обычный 3 9 38 2 3 3" xfId="55506"/>
    <cellStyle name="Обычный 3 9 38 2 3 3 2" xfId="55507"/>
    <cellStyle name="Обычный 3 9 38 2 3 3 2 2" xfId="55508"/>
    <cellStyle name="Обычный 3 9 38 2 3 3 3" xfId="55509"/>
    <cellStyle name="Обычный 3 9 38 2 3 4" xfId="55510"/>
    <cellStyle name="Обычный 3 9 38 2 3 4 2" xfId="55511"/>
    <cellStyle name="Обычный 3 9 38 2 3 5" xfId="55512"/>
    <cellStyle name="Обычный 3 9 38 2 4" xfId="55513"/>
    <cellStyle name="Обычный 3 9 38 2 4 2" xfId="55514"/>
    <cellStyle name="Обычный 3 9 38 2 4 2 2" xfId="55515"/>
    <cellStyle name="Обычный 3 9 38 2 4 2 2 2" xfId="55516"/>
    <cellStyle name="Обычный 3 9 38 2 4 2 3" xfId="55517"/>
    <cellStyle name="Обычный 3 9 38 2 4 3" xfId="55518"/>
    <cellStyle name="Обычный 3 9 38 2 4 3 2" xfId="55519"/>
    <cellStyle name="Обычный 3 9 38 2 4 4" xfId="55520"/>
    <cellStyle name="Обычный 3 9 38 2 5" xfId="55521"/>
    <cellStyle name="Обычный 3 9 38 2 5 2" xfId="55522"/>
    <cellStyle name="Обычный 3 9 38 2 5 2 2" xfId="55523"/>
    <cellStyle name="Обычный 3 9 38 2 5 3" xfId="55524"/>
    <cellStyle name="Обычный 3 9 38 2 6" xfId="55525"/>
    <cellStyle name="Обычный 3 9 38 2 6 2" xfId="55526"/>
    <cellStyle name="Обычный 3 9 38 2 7" xfId="55527"/>
    <cellStyle name="Обычный 3 9 38 3" xfId="55528"/>
    <cellStyle name="Обычный 3 9 38 3 2" xfId="55529"/>
    <cellStyle name="Обычный 3 9 38 3 2 2" xfId="55530"/>
    <cellStyle name="Обычный 3 9 38 3 2 2 2" xfId="55531"/>
    <cellStyle name="Обычный 3 9 38 3 2 2 2 2" xfId="55532"/>
    <cellStyle name="Обычный 3 9 38 3 2 2 3" xfId="55533"/>
    <cellStyle name="Обычный 3 9 38 3 2 3" xfId="55534"/>
    <cellStyle name="Обычный 3 9 38 3 2 3 2" xfId="55535"/>
    <cellStyle name="Обычный 3 9 38 3 2 4" xfId="55536"/>
    <cellStyle name="Обычный 3 9 38 3 3" xfId="55537"/>
    <cellStyle name="Обычный 3 9 38 3 3 2" xfId="55538"/>
    <cellStyle name="Обычный 3 9 38 3 3 2 2" xfId="55539"/>
    <cellStyle name="Обычный 3 9 38 3 3 3" xfId="55540"/>
    <cellStyle name="Обычный 3 9 38 3 4" xfId="55541"/>
    <cellStyle name="Обычный 3 9 38 3 4 2" xfId="55542"/>
    <cellStyle name="Обычный 3 9 38 3 5" xfId="55543"/>
    <cellStyle name="Обычный 3 9 38 4" xfId="55544"/>
    <cellStyle name="Обычный 3 9 38 4 2" xfId="55545"/>
    <cellStyle name="Обычный 3 9 38 4 2 2" xfId="55546"/>
    <cellStyle name="Обычный 3 9 38 4 2 2 2" xfId="55547"/>
    <cellStyle name="Обычный 3 9 38 4 2 2 2 2" xfId="55548"/>
    <cellStyle name="Обычный 3 9 38 4 2 2 3" xfId="55549"/>
    <cellStyle name="Обычный 3 9 38 4 2 3" xfId="55550"/>
    <cellStyle name="Обычный 3 9 38 4 2 3 2" xfId="55551"/>
    <cellStyle name="Обычный 3 9 38 4 2 4" xfId="55552"/>
    <cellStyle name="Обычный 3 9 38 4 3" xfId="55553"/>
    <cellStyle name="Обычный 3 9 38 4 3 2" xfId="55554"/>
    <cellStyle name="Обычный 3 9 38 4 3 2 2" xfId="55555"/>
    <cellStyle name="Обычный 3 9 38 4 3 3" xfId="55556"/>
    <cellStyle name="Обычный 3 9 38 4 4" xfId="55557"/>
    <cellStyle name="Обычный 3 9 38 4 4 2" xfId="55558"/>
    <cellStyle name="Обычный 3 9 38 4 5" xfId="55559"/>
    <cellStyle name="Обычный 3 9 38 5" xfId="55560"/>
    <cellStyle name="Обычный 3 9 38 5 2" xfId="55561"/>
    <cellStyle name="Обычный 3 9 38 5 2 2" xfId="55562"/>
    <cellStyle name="Обычный 3 9 38 5 2 2 2" xfId="55563"/>
    <cellStyle name="Обычный 3 9 38 5 2 3" xfId="55564"/>
    <cellStyle name="Обычный 3 9 38 5 3" xfId="55565"/>
    <cellStyle name="Обычный 3 9 38 5 3 2" xfId="55566"/>
    <cellStyle name="Обычный 3 9 38 5 4" xfId="55567"/>
    <cellStyle name="Обычный 3 9 38 6" xfId="55568"/>
    <cellStyle name="Обычный 3 9 38 6 2" xfId="55569"/>
    <cellStyle name="Обычный 3 9 38 6 2 2" xfId="55570"/>
    <cellStyle name="Обычный 3 9 38 6 3" xfId="55571"/>
    <cellStyle name="Обычный 3 9 38 7" xfId="55572"/>
    <cellStyle name="Обычный 3 9 38 7 2" xfId="55573"/>
    <cellStyle name="Обычный 3 9 38 8" xfId="55574"/>
    <cellStyle name="Обычный 3 9 39" xfId="55575"/>
    <cellStyle name="Обычный 3 9 39 2" xfId="55576"/>
    <cellStyle name="Обычный 3 9 39 2 2" xfId="55577"/>
    <cellStyle name="Обычный 3 9 39 2 2 2" xfId="55578"/>
    <cellStyle name="Обычный 3 9 39 2 2 2 2" xfId="55579"/>
    <cellStyle name="Обычный 3 9 39 2 2 2 2 2" xfId="55580"/>
    <cellStyle name="Обычный 3 9 39 2 2 2 2 2 2" xfId="55581"/>
    <cellStyle name="Обычный 3 9 39 2 2 2 2 3" xfId="55582"/>
    <cellStyle name="Обычный 3 9 39 2 2 2 3" xfId="55583"/>
    <cellStyle name="Обычный 3 9 39 2 2 2 3 2" xfId="55584"/>
    <cellStyle name="Обычный 3 9 39 2 2 2 4" xfId="55585"/>
    <cellStyle name="Обычный 3 9 39 2 2 3" xfId="55586"/>
    <cellStyle name="Обычный 3 9 39 2 2 3 2" xfId="55587"/>
    <cellStyle name="Обычный 3 9 39 2 2 3 2 2" xfId="55588"/>
    <cellStyle name="Обычный 3 9 39 2 2 3 3" xfId="55589"/>
    <cellStyle name="Обычный 3 9 39 2 2 4" xfId="55590"/>
    <cellStyle name="Обычный 3 9 39 2 2 4 2" xfId="55591"/>
    <cellStyle name="Обычный 3 9 39 2 2 5" xfId="55592"/>
    <cellStyle name="Обычный 3 9 39 2 3" xfId="55593"/>
    <cellStyle name="Обычный 3 9 39 2 3 2" xfId="55594"/>
    <cellStyle name="Обычный 3 9 39 2 3 2 2" xfId="55595"/>
    <cellStyle name="Обычный 3 9 39 2 3 2 2 2" xfId="55596"/>
    <cellStyle name="Обычный 3 9 39 2 3 2 2 2 2" xfId="55597"/>
    <cellStyle name="Обычный 3 9 39 2 3 2 2 3" xfId="55598"/>
    <cellStyle name="Обычный 3 9 39 2 3 2 3" xfId="55599"/>
    <cellStyle name="Обычный 3 9 39 2 3 2 3 2" xfId="55600"/>
    <cellStyle name="Обычный 3 9 39 2 3 2 4" xfId="55601"/>
    <cellStyle name="Обычный 3 9 39 2 3 3" xfId="55602"/>
    <cellStyle name="Обычный 3 9 39 2 3 3 2" xfId="55603"/>
    <cellStyle name="Обычный 3 9 39 2 3 3 2 2" xfId="55604"/>
    <cellStyle name="Обычный 3 9 39 2 3 3 3" xfId="55605"/>
    <cellStyle name="Обычный 3 9 39 2 3 4" xfId="55606"/>
    <cellStyle name="Обычный 3 9 39 2 3 4 2" xfId="55607"/>
    <cellStyle name="Обычный 3 9 39 2 3 5" xfId="55608"/>
    <cellStyle name="Обычный 3 9 39 2 4" xfId="55609"/>
    <cellStyle name="Обычный 3 9 39 2 4 2" xfId="55610"/>
    <cellStyle name="Обычный 3 9 39 2 4 2 2" xfId="55611"/>
    <cellStyle name="Обычный 3 9 39 2 4 2 2 2" xfId="55612"/>
    <cellStyle name="Обычный 3 9 39 2 4 2 3" xfId="55613"/>
    <cellStyle name="Обычный 3 9 39 2 4 3" xfId="55614"/>
    <cellStyle name="Обычный 3 9 39 2 4 3 2" xfId="55615"/>
    <cellStyle name="Обычный 3 9 39 2 4 4" xfId="55616"/>
    <cellStyle name="Обычный 3 9 39 2 5" xfId="55617"/>
    <cellStyle name="Обычный 3 9 39 2 5 2" xfId="55618"/>
    <cellStyle name="Обычный 3 9 39 2 5 2 2" xfId="55619"/>
    <cellStyle name="Обычный 3 9 39 2 5 3" xfId="55620"/>
    <cellStyle name="Обычный 3 9 39 2 6" xfId="55621"/>
    <cellStyle name="Обычный 3 9 39 2 6 2" xfId="55622"/>
    <cellStyle name="Обычный 3 9 39 2 7" xfId="55623"/>
    <cellStyle name="Обычный 3 9 39 3" xfId="55624"/>
    <cellStyle name="Обычный 3 9 39 3 2" xfId="55625"/>
    <cellStyle name="Обычный 3 9 39 3 2 2" xfId="55626"/>
    <cellStyle name="Обычный 3 9 39 3 2 2 2" xfId="55627"/>
    <cellStyle name="Обычный 3 9 39 3 2 2 2 2" xfId="55628"/>
    <cellStyle name="Обычный 3 9 39 3 2 2 3" xfId="55629"/>
    <cellStyle name="Обычный 3 9 39 3 2 3" xfId="55630"/>
    <cellStyle name="Обычный 3 9 39 3 2 3 2" xfId="55631"/>
    <cellStyle name="Обычный 3 9 39 3 2 4" xfId="55632"/>
    <cellStyle name="Обычный 3 9 39 3 3" xfId="55633"/>
    <cellStyle name="Обычный 3 9 39 3 3 2" xfId="55634"/>
    <cellStyle name="Обычный 3 9 39 3 3 2 2" xfId="55635"/>
    <cellStyle name="Обычный 3 9 39 3 3 3" xfId="55636"/>
    <cellStyle name="Обычный 3 9 39 3 4" xfId="55637"/>
    <cellStyle name="Обычный 3 9 39 3 4 2" xfId="55638"/>
    <cellStyle name="Обычный 3 9 39 3 5" xfId="55639"/>
    <cellStyle name="Обычный 3 9 39 4" xfId="55640"/>
    <cellStyle name="Обычный 3 9 39 4 2" xfId="55641"/>
    <cellStyle name="Обычный 3 9 39 4 2 2" xfId="55642"/>
    <cellStyle name="Обычный 3 9 39 4 2 2 2" xfId="55643"/>
    <cellStyle name="Обычный 3 9 39 4 2 2 2 2" xfId="55644"/>
    <cellStyle name="Обычный 3 9 39 4 2 2 3" xfId="55645"/>
    <cellStyle name="Обычный 3 9 39 4 2 3" xfId="55646"/>
    <cellStyle name="Обычный 3 9 39 4 2 3 2" xfId="55647"/>
    <cellStyle name="Обычный 3 9 39 4 2 4" xfId="55648"/>
    <cellStyle name="Обычный 3 9 39 4 3" xfId="55649"/>
    <cellStyle name="Обычный 3 9 39 4 3 2" xfId="55650"/>
    <cellStyle name="Обычный 3 9 39 4 3 2 2" xfId="55651"/>
    <cellStyle name="Обычный 3 9 39 4 3 3" xfId="55652"/>
    <cellStyle name="Обычный 3 9 39 4 4" xfId="55653"/>
    <cellStyle name="Обычный 3 9 39 4 4 2" xfId="55654"/>
    <cellStyle name="Обычный 3 9 39 4 5" xfId="55655"/>
    <cellStyle name="Обычный 3 9 39 5" xfId="55656"/>
    <cellStyle name="Обычный 3 9 39 5 2" xfId="55657"/>
    <cellStyle name="Обычный 3 9 39 5 2 2" xfId="55658"/>
    <cellStyle name="Обычный 3 9 39 5 2 2 2" xfId="55659"/>
    <cellStyle name="Обычный 3 9 39 5 2 3" xfId="55660"/>
    <cellStyle name="Обычный 3 9 39 5 3" xfId="55661"/>
    <cellStyle name="Обычный 3 9 39 5 3 2" xfId="55662"/>
    <cellStyle name="Обычный 3 9 39 5 4" xfId="55663"/>
    <cellStyle name="Обычный 3 9 39 6" xfId="55664"/>
    <cellStyle name="Обычный 3 9 39 6 2" xfId="55665"/>
    <cellStyle name="Обычный 3 9 39 6 2 2" xfId="55666"/>
    <cellStyle name="Обычный 3 9 39 6 3" xfId="55667"/>
    <cellStyle name="Обычный 3 9 39 7" xfId="55668"/>
    <cellStyle name="Обычный 3 9 39 7 2" xfId="55669"/>
    <cellStyle name="Обычный 3 9 39 8" xfId="55670"/>
    <cellStyle name="Обычный 3 9 4" xfId="55671"/>
    <cellStyle name="Обычный 3 9 4 2" xfId="55672"/>
    <cellStyle name="Обычный 3 9 4 2 2" xfId="55673"/>
    <cellStyle name="Обычный 3 9 4 2 2 2" xfId="55674"/>
    <cellStyle name="Обычный 3 9 4 2 2 2 2" xfId="55675"/>
    <cellStyle name="Обычный 3 9 4 2 2 2 2 2" xfId="55676"/>
    <cellStyle name="Обычный 3 9 4 2 2 2 2 2 2" xfId="55677"/>
    <cellStyle name="Обычный 3 9 4 2 2 2 2 3" xfId="55678"/>
    <cellStyle name="Обычный 3 9 4 2 2 2 3" xfId="55679"/>
    <cellStyle name="Обычный 3 9 4 2 2 2 3 2" xfId="55680"/>
    <cellStyle name="Обычный 3 9 4 2 2 2 4" xfId="55681"/>
    <cellStyle name="Обычный 3 9 4 2 2 3" xfId="55682"/>
    <cellStyle name="Обычный 3 9 4 2 2 3 2" xfId="55683"/>
    <cellStyle name="Обычный 3 9 4 2 2 3 2 2" xfId="55684"/>
    <cellStyle name="Обычный 3 9 4 2 2 3 3" xfId="55685"/>
    <cellStyle name="Обычный 3 9 4 2 2 4" xfId="55686"/>
    <cellStyle name="Обычный 3 9 4 2 2 4 2" xfId="55687"/>
    <cellStyle name="Обычный 3 9 4 2 2 5" xfId="55688"/>
    <cellStyle name="Обычный 3 9 4 2 3" xfId="55689"/>
    <cellStyle name="Обычный 3 9 4 2 3 2" xfId="55690"/>
    <cellStyle name="Обычный 3 9 4 2 3 2 2" xfId="55691"/>
    <cellStyle name="Обычный 3 9 4 2 3 2 2 2" xfId="55692"/>
    <cellStyle name="Обычный 3 9 4 2 3 2 2 2 2" xfId="55693"/>
    <cellStyle name="Обычный 3 9 4 2 3 2 2 3" xfId="55694"/>
    <cellStyle name="Обычный 3 9 4 2 3 2 3" xfId="55695"/>
    <cellStyle name="Обычный 3 9 4 2 3 2 3 2" xfId="55696"/>
    <cellStyle name="Обычный 3 9 4 2 3 2 4" xfId="55697"/>
    <cellStyle name="Обычный 3 9 4 2 3 3" xfId="55698"/>
    <cellStyle name="Обычный 3 9 4 2 3 3 2" xfId="55699"/>
    <cellStyle name="Обычный 3 9 4 2 3 3 2 2" xfId="55700"/>
    <cellStyle name="Обычный 3 9 4 2 3 3 3" xfId="55701"/>
    <cellStyle name="Обычный 3 9 4 2 3 4" xfId="55702"/>
    <cellStyle name="Обычный 3 9 4 2 3 4 2" xfId="55703"/>
    <cellStyle name="Обычный 3 9 4 2 3 5" xfId="55704"/>
    <cellStyle name="Обычный 3 9 4 2 4" xfId="55705"/>
    <cellStyle name="Обычный 3 9 4 2 4 2" xfId="55706"/>
    <cellStyle name="Обычный 3 9 4 2 4 2 2" xfId="55707"/>
    <cellStyle name="Обычный 3 9 4 2 4 2 2 2" xfId="55708"/>
    <cellStyle name="Обычный 3 9 4 2 4 2 3" xfId="55709"/>
    <cellStyle name="Обычный 3 9 4 2 4 3" xfId="55710"/>
    <cellStyle name="Обычный 3 9 4 2 4 3 2" xfId="55711"/>
    <cellStyle name="Обычный 3 9 4 2 4 4" xfId="55712"/>
    <cellStyle name="Обычный 3 9 4 2 5" xfId="55713"/>
    <cellStyle name="Обычный 3 9 4 2 5 2" xfId="55714"/>
    <cellStyle name="Обычный 3 9 4 2 5 2 2" xfId="55715"/>
    <cellStyle name="Обычный 3 9 4 2 5 3" xfId="55716"/>
    <cellStyle name="Обычный 3 9 4 2 6" xfId="55717"/>
    <cellStyle name="Обычный 3 9 4 2 6 2" xfId="55718"/>
    <cellStyle name="Обычный 3 9 4 2 7" xfId="55719"/>
    <cellStyle name="Обычный 3 9 4 3" xfId="55720"/>
    <cellStyle name="Обычный 3 9 4 3 2" xfId="55721"/>
    <cellStyle name="Обычный 3 9 4 3 2 2" xfId="55722"/>
    <cellStyle name="Обычный 3 9 4 3 2 2 2" xfId="55723"/>
    <cellStyle name="Обычный 3 9 4 3 2 2 2 2" xfId="55724"/>
    <cellStyle name="Обычный 3 9 4 3 2 2 3" xfId="55725"/>
    <cellStyle name="Обычный 3 9 4 3 2 3" xfId="55726"/>
    <cellStyle name="Обычный 3 9 4 3 2 3 2" xfId="55727"/>
    <cellStyle name="Обычный 3 9 4 3 2 4" xfId="55728"/>
    <cellStyle name="Обычный 3 9 4 3 3" xfId="55729"/>
    <cellStyle name="Обычный 3 9 4 3 3 2" xfId="55730"/>
    <cellStyle name="Обычный 3 9 4 3 3 2 2" xfId="55731"/>
    <cellStyle name="Обычный 3 9 4 3 3 3" xfId="55732"/>
    <cellStyle name="Обычный 3 9 4 3 4" xfId="55733"/>
    <cellStyle name="Обычный 3 9 4 3 4 2" xfId="55734"/>
    <cellStyle name="Обычный 3 9 4 3 5" xfId="55735"/>
    <cellStyle name="Обычный 3 9 4 4" xfId="55736"/>
    <cellStyle name="Обычный 3 9 4 4 2" xfId="55737"/>
    <cellStyle name="Обычный 3 9 4 4 2 2" xfId="55738"/>
    <cellStyle name="Обычный 3 9 4 4 2 2 2" xfId="55739"/>
    <cellStyle name="Обычный 3 9 4 4 2 2 2 2" xfId="55740"/>
    <cellStyle name="Обычный 3 9 4 4 2 2 3" xfId="55741"/>
    <cellStyle name="Обычный 3 9 4 4 2 3" xfId="55742"/>
    <cellStyle name="Обычный 3 9 4 4 2 3 2" xfId="55743"/>
    <cellStyle name="Обычный 3 9 4 4 2 4" xfId="55744"/>
    <cellStyle name="Обычный 3 9 4 4 3" xfId="55745"/>
    <cellStyle name="Обычный 3 9 4 4 3 2" xfId="55746"/>
    <cellStyle name="Обычный 3 9 4 4 3 2 2" xfId="55747"/>
    <cellStyle name="Обычный 3 9 4 4 3 3" xfId="55748"/>
    <cellStyle name="Обычный 3 9 4 4 4" xfId="55749"/>
    <cellStyle name="Обычный 3 9 4 4 4 2" xfId="55750"/>
    <cellStyle name="Обычный 3 9 4 4 5" xfId="55751"/>
    <cellStyle name="Обычный 3 9 4 5" xfId="55752"/>
    <cellStyle name="Обычный 3 9 4 5 2" xfId="55753"/>
    <cellStyle name="Обычный 3 9 4 5 2 2" xfId="55754"/>
    <cellStyle name="Обычный 3 9 4 5 2 2 2" xfId="55755"/>
    <cellStyle name="Обычный 3 9 4 5 2 3" xfId="55756"/>
    <cellStyle name="Обычный 3 9 4 5 3" xfId="55757"/>
    <cellStyle name="Обычный 3 9 4 5 3 2" xfId="55758"/>
    <cellStyle name="Обычный 3 9 4 5 4" xfId="55759"/>
    <cellStyle name="Обычный 3 9 4 6" xfId="55760"/>
    <cellStyle name="Обычный 3 9 4 6 2" xfId="55761"/>
    <cellStyle name="Обычный 3 9 4 6 2 2" xfId="55762"/>
    <cellStyle name="Обычный 3 9 4 6 3" xfId="55763"/>
    <cellStyle name="Обычный 3 9 4 7" xfId="55764"/>
    <cellStyle name="Обычный 3 9 4 7 2" xfId="55765"/>
    <cellStyle name="Обычный 3 9 4 8" xfId="55766"/>
    <cellStyle name="Обычный 3 9 40" xfId="55767"/>
    <cellStyle name="Обычный 3 9 40 2" xfId="55768"/>
    <cellStyle name="Обычный 3 9 40 2 2" xfId="55769"/>
    <cellStyle name="Обычный 3 9 40 2 2 2" xfId="55770"/>
    <cellStyle name="Обычный 3 9 40 2 2 2 2" xfId="55771"/>
    <cellStyle name="Обычный 3 9 40 2 2 2 2 2" xfId="55772"/>
    <cellStyle name="Обычный 3 9 40 2 2 2 2 2 2" xfId="55773"/>
    <cellStyle name="Обычный 3 9 40 2 2 2 2 3" xfId="55774"/>
    <cellStyle name="Обычный 3 9 40 2 2 2 3" xfId="55775"/>
    <cellStyle name="Обычный 3 9 40 2 2 2 3 2" xfId="55776"/>
    <cellStyle name="Обычный 3 9 40 2 2 2 4" xfId="55777"/>
    <cellStyle name="Обычный 3 9 40 2 2 3" xfId="55778"/>
    <cellStyle name="Обычный 3 9 40 2 2 3 2" xfId="55779"/>
    <cellStyle name="Обычный 3 9 40 2 2 3 2 2" xfId="55780"/>
    <cellStyle name="Обычный 3 9 40 2 2 3 3" xfId="55781"/>
    <cellStyle name="Обычный 3 9 40 2 2 4" xfId="55782"/>
    <cellStyle name="Обычный 3 9 40 2 2 4 2" xfId="55783"/>
    <cellStyle name="Обычный 3 9 40 2 2 5" xfId="55784"/>
    <cellStyle name="Обычный 3 9 40 2 3" xfId="55785"/>
    <cellStyle name="Обычный 3 9 40 2 3 2" xfId="55786"/>
    <cellStyle name="Обычный 3 9 40 2 3 2 2" xfId="55787"/>
    <cellStyle name="Обычный 3 9 40 2 3 2 2 2" xfId="55788"/>
    <cellStyle name="Обычный 3 9 40 2 3 2 2 2 2" xfId="55789"/>
    <cellStyle name="Обычный 3 9 40 2 3 2 2 3" xfId="55790"/>
    <cellStyle name="Обычный 3 9 40 2 3 2 3" xfId="55791"/>
    <cellStyle name="Обычный 3 9 40 2 3 2 3 2" xfId="55792"/>
    <cellStyle name="Обычный 3 9 40 2 3 2 4" xfId="55793"/>
    <cellStyle name="Обычный 3 9 40 2 3 3" xfId="55794"/>
    <cellStyle name="Обычный 3 9 40 2 3 3 2" xfId="55795"/>
    <cellStyle name="Обычный 3 9 40 2 3 3 2 2" xfId="55796"/>
    <cellStyle name="Обычный 3 9 40 2 3 3 3" xfId="55797"/>
    <cellStyle name="Обычный 3 9 40 2 3 4" xfId="55798"/>
    <cellStyle name="Обычный 3 9 40 2 3 4 2" xfId="55799"/>
    <cellStyle name="Обычный 3 9 40 2 3 5" xfId="55800"/>
    <cellStyle name="Обычный 3 9 40 2 4" xfId="55801"/>
    <cellStyle name="Обычный 3 9 40 2 4 2" xfId="55802"/>
    <cellStyle name="Обычный 3 9 40 2 4 2 2" xfId="55803"/>
    <cellStyle name="Обычный 3 9 40 2 4 2 2 2" xfId="55804"/>
    <cellStyle name="Обычный 3 9 40 2 4 2 3" xfId="55805"/>
    <cellStyle name="Обычный 3 9 40 2 4 3" xfId="55806"/>
    <cellStyle name="Обычный 3 9 40 2 4 3 2" xfId="55807"/>
    <cellStyle name="Обычный 3 9 40 2 4 4" xfId="55808"/>
    <cellStyle name="Обычный 3 9 40 2 5" xfId="55809"/>
    <cellStyle name="Обычный 3 9 40 2 5 2" xfId="55810"/>
    <cellStyle name="Обычный 3 9 40 2 5 2 2" xfId="55811"/>
    <cellStyle name="Обычный 3 9 40 2 5 3" xfId="55812"/>
    <cellStyle name="Обычный 3 9 40 2 6" xfId="55813"/>
    <cellStyle name="Обычный 3 9 40 2 6 2" xfId="55814"/>
    <cellStyle name="Обычный 3 9 40 2 7" xfId="55815"/>
    <cellStyle name="Обычный 3 9 40 3" xfId="55816"/>
    <cellStyle name="Обычный 3 9 40 3 2" xfId="55817"/>
    <cellStyle name="Обычный 3 9 40 3 2 2" xfId="55818"/>
    <cellStyle name="Обычный 3 9 40 3 2 2 2" xfId="55819"/>
    <cellStyle name="Обычный 3 9 40 3 2 2 2 2" xfId="55820"/>
    <cellStyle name="Обычный 3 9 40 3 2 2 3" xfId="55821"/>
    <cellStyle name="Обычный 3 9 40 3 2 3" xfId="55822"/>
    <cellStyle name="Обычный 3 9 40 3 2 3 2" xfId="55823"/>
    <cellStyle name="Обычный 3 9 40 3 2 4" xfId="55824"/>
    <cellStyle name="Обычный 3 9 40 3 3" xfId="55825"/>
    <cellStyle name="Обычный 3 9 40 3 3 2" xfId="55826"/>
    <cellStyle name="Обычный 3 9 40 3 3 2 2" xfId="55827"/>
    <cellStyle name="Обычный 3 9 40 3 3 3" xfId="55828"/>
    <cellStyle name="Обычный 3 9 40 3 4" xfId="55829"/>
    <cellStyle name="Обычный 3 9 40 3 4 2" xfId="55830"/>
    <cellStyle name="Обычный 3 9 40 3 5" xfId="55831"/>
    <cellStyle name="Обычный 3 9 40 4" xfId="55832"/>
    <cellStyle name="Обычный 3 9 40 4 2" xfId="55833"/>
    <cellStyle name="Обычный 3 9 40 4 2 2" xfId="55834"/>
    <cellStyle name="Обычный 3 9 40 4 2 2 2" xfId="55835"/>
    <cellStyle name="Обычный 3 9 40 4 2 2 2 2" xfId="55836"/>
    <cellStyle name="Обычный 3 9 40 4 2 2 3" xfId="55837"/>
    <cellStyle name="Обычный 3 9 40 4 2 3" xfId="55838"/>
    <cellStyle name="Обычный 3 9 40 4 2 3 2" xfId="55839"/>
    <cellStyle name="Обычный 3 9 40 4 2 4" xfId="55840"/>
    <cellStyle name="Обычный 3 9 40 4 3" xfId="55841"/>
    <cellStyle name="Обычный 3 9 40 4 3 2" xfId="55842"/>
    <cellStyle name="Обычный 3 9 40 4 3 2 2" xfId="55843"/>
    <cellStyle name="Обычный 3 9 40 4 3 3" xfId="55844"/>
    <cellStyle name="Обычный 3 9 40 4 4" xfId="55845"/>
    <cellStyle name="Обычный 3 9 40 4 4 2" xfId="55846"/>
    <cellStyle name="Обычный 3 9 40 4 5" xfId="55847"/>
    <cellStyle name="Обычный 3 9 40 5" xfId="55848"/>
    <cellStyle name="Обычный 3 9 40 5 2" xfId="55849"/>
    <cellStyle name="Обычный 3 9 40 5 2 2" xfId="55850"/>
    <cellStyle name="Обычный 3 9 40 5 2 2 2" xfId="55851"/>
    <cellStyle name="Обычный 3 9 40 5 2 3" xfId="55852"/>
    <cellStyle name="Обычный 3 9 40 5 3" xfId="55853"/>
    <cellStyle name="Обычный 3 9 40 5 3 2" xfId="55854"/>
    <cellStyle name="Обычный 3 9 40 5 4" xfId="55855"/>
    <cellStyle name="Обычный 3 9 40 6" xfId="55856"/>
    <cellStyle name="Обычный 3 9 40 6 2" xfId="55857"/>
    <cellStyle name="Обычный 3 9 40 6 2 2" xfId="55858"/>
    <cellStyle name="Обычный 3 9 40 6 3" xfId="55859"/>
    <cellStyle name="Обычный 3 9 40 7" xfId="55860"/>
    <cellStyle name="Обычный 3 9 40 7 2" xfId="55861"/>
    <cellStyle name="Обычный 3 9 40 8" xfId="55862"/>
    <cellStyle name="Обычный 3 9 41" xfId="55863"/>
    <cellStyle name="Обычный 3 9 41 2" xfId="55864"/>
    <cellStyle name="Обычный 3 9 41 2 2" xfId="55865"/>
    <cellStyle name="Обычный 3 9 41 2 2 2" xfId="55866"/>
    <cellStyle name="Обычный 3 9 41 2 2 2 2" xfId="55867"/>
    <cellStyle name="Обычный 3 9 41 2 2 2 2 2" xfId="55868"/>
    <cellStyle name="Обычный 3 9 41 2 2 2 2 2 2" xfId="55869"/>
    <cellStyle name="Обычный 3 9 41 2 2 2 2 3" xfId="55870"/>
    <cellStyle name="Обычный 3 9 41 2 2 2 3" xfId="55871"/>
    <cellStyle name="Обычный 3 9 41 2 2 2 3 2" xfId="55872"/>
    <cellStyle name="Обычный 3 9 41 2 2 2 4" xfId="55873"/>
    <cellStyle name="Обычный 3 9 41 2 2 3" xfId="55874"/>
    <cellStyle name="Обычный 3 9 41 2 2 3 2" xfId="55875"/>
    <cellStyle name="Обычный 3 9 41 2 2 3 2 2" xfId="55876"/>
    <cellStyle name="Обычный 3 9 41 2 2 3 3" xfId="55877"/>
    <cellStyle name="Обычный 3 9 41 2 2 4" xfId="55878"/>
    <cellStyle name="Обычный 3 9 41 2 2 4 2" xfId="55879"/>
    <cellStyle name="Обычный 3 9 41 2 2 5" xfId="55880"/>
    <cellStyle name="Обычный 3 9 41 2 3" xfId="55881"/>
    <cellStyle name="Обычный 3 9 41 2 3 2" xfId="55882"/>
    <cellStyle name="Обычный 3 9 41 2 3 2 2" xfId="55883"/>
    <cellStyle name="Обычный 3 9 41 2 3 2 2 2" xfId="55884"/>
    <cellStyle name="Обычный 3 9 41 2 3 2 2 2 2" xfId="55885"/>
    <cellStyle name="Обычный 3 9 41 2 3 2 2 3" xfId="55886"/>
    <cellStyle name="Обычный 3 9 41 2 3 2 3" xfId="55887"/>
    <cellStyle name="Обычный 3 9 41 2 3 2 3 2" xfId="55888"/>
    <cellStyle name="Обычный 3 9 41 2 3 2 4" xfId="55889"/>
    <cellStyle name="Обычный 3 9 41 2 3 3" xfId="55890"/>
    <cellStyle name="Обычный 3 9 41 2 3 3 2" xfId="55891"/>
    <cellStyle name="Обычный 3 9 41 2 3 3 2 2" xfId="55892"/>
    <cellStyle name="Обычный 3 9 41 2 3 3 3" xfId="55893"/>
    <cellStyle name="Обычный 3 9 41 2 3 4" xfId="55894"/>
    <cellStyle name="Обычный 3 9 41 2 3 4 2" xfId="55895"/>
    <cellStyle name="Обычный 3 9 41 2 3 5" xfId="55896"/>
    <cellStyle name="Обычный 3 9 41 2 4" xfId="55897"/>
    <cellStyle name="Обычный 3 9 41 2 4 2" xfId="55898"/>
    <cellStyle name="Обычный 3 9 41 2 4 2 2" xfId="55899"/>
    <cellStyle name="Обычный 3 9 41 2 4 2 2 2" xfId="55900"/>
    <cellStyle name="Обычный 3 9 41 2 4 2 3" xfId="55901"/>
    <cellStyle name="Обычный 3 9 41 2 4 3" xfId="55902"/>
    <cellStyle name="Обычный 3 9 41 2 4 3 2" xfId="55903"/>
    <cellStyle name="Обычный 3 9 41 2 4 4" xfId="55904"/>
    <cellStyle name="Обычный 3 9 41 2 5" xfId="55905"/>
    <cellStyle name="Обычный 3 9 41 2 5 2" xfId="55906"/>
    <cellStyle name="Обычный 3 9 41 2 5 2 2" xfId="55907"/>
    <cellStyle name="Обычный 3 9 41 2 5 3" xfId="55908"/>
    <cellStyle name="Обычный 3 9 41 2 6" xfId="55909"/>
    <cellStyle name="Обычный 3 9 41 2 6 2" xfId="55910"/>
    <cellStyle name="Обычный 3 9 41 2 7" xfId="55911"/>
    <cellStyle name="Обычный 3 9 41 3" xfId="55912"/>
    <cellStyle name="Обычный 3 9 41 3 2" xfId="55913"/>
    <cellStyle name="Обычный 3 9 41 3 2 2" xfId="55914"/>
    <cellStyle name="Обычный 3 9 41 3 2 2 2" xfId="55915"/>
    <cellStyle name="Обычный 3 9 41 3 2 2 2 2" xfId="55916"/>
    <cellStyle name="Обычный 3 9 41 3 2 2 3" xfId="55917"/>
    <cellStyle name="Обычный 3 9 41 3 2 3" xfId="55918"/>
    <cellStyle name="Обычный 3 9 41 3 2 3 2" xfId="55919"/>
    <cellStyle name="Обычный 3 9 41 3 2 4" xfId="55920"/>
    <cellStyle name="Обычный 3 9 41 3 3" xfId="55921"/>
    <cellStyle name="Обычный 3 9 41 3 3 2" xfId="55922"/>
    <cellStyle name="Обычный 3 9 41 3 3 2 2" xfId="55923"/>
    <cellStyle name="Обычный 3 9 41 3 3 3" xfId="55924"/>
    <cellStyle name="Обычный 3 9 41 3 4" xfId="55925"/>
    <cellStyle name="Обычный 3 9 41 3 4 2" xfId="55926"/>
    <cellStyle name="Обычный 3 9 41 3 5" xfId="55927"/>
    <cellStyle name="Обычный 3 9 41 4" xfId="55928"/>
    <cellStyle name="Обычный 3 9 41 4 2" xfId="55929"/>
    <cellStyle name="Обычный 3 9 41 4 2 2" xfId="55930"/>
    <cellStyle name="Обычный 3 9 41 4 2 2 2" xfId="55931"/>
    <cellStyle name="Обычный 3 9 41 4 2 2 2 2" xfId="55932"/>
    <cellStyle name="Обычный 3 9 41 4 2 2 3" xfId="55933"/>
    <cellStyle name="Обычный 3 9 41 4 2 3" xfId="55934"/>
    <cellStyle name="Обычный 3 9 41 4 2 3 2" xfId="55935"/>
    <cellStyle name="Обычный 3 9 41 4 2 4" xfId="55936"/>
    <cellStyle name="Обычный 3 9 41 4 3" xfId="55937"/>
    <cellStyle name="Обычный 3 9 41 4 3 2" xfId="55938"/>
    <cellStyle name="Обычный 3 9 41 4 3 2 2" xfId="55939"/>
    <cellStyle name="Обычный 3 9 41 4 3 3" xfId="55940"/>
    <cellStyle name="Обычный 3 9 41 4 4" xfId="55941"/>
    <cellStyle name="Обычный 3 9 41 4 4 2" xfId="55942"/>
    <cellStyle name="Обычный 3 9 41 4 5" xfId="55943"/>
    <cellStyle name="Обычный 3 9 41 5" xfId="55944"/>
    <cellStyle name="Обычный 3 9 41 5 2" xfId="55945"/>
    <cellStyle name="Обычный 3 9 41 5 2 2" xfId="55946"/>
    <cellStyle name="Обычный 3 9 41 5 2 2 2" xfId="55947"/>
    <cellStyle name="Обычный 3 9 41 5 2 3" xfId="55948"/>
    <cellStyle name="Обычный 3 9 41 5 3" xfId="55949"/>
    <cellStyle name="Обычный 3 9 41 5 3 2" xfId="55950"/>
    <cellStyle name="Обычный 3 9 41 5 4" xfId="55951"/>
    <cellStyle name="Обычный 3 9 41 6" xfId="55952"/>
    <cellStyle name="Обычный 3 9 41 6 2" xfId="55953"/>
    <cellStyle name="Обычный 3 9 41 6 2 2" xfId="55954"/>
    <cellStyle name="Обычный 3 9 41 6 3" xfId="55955"/>
    <cellStyle name="Обычный 3 9 41 7" xfId="55956"/>
    <cellStyle name="Обычный 3 9 41 7 2" xfId="55957"/>
    <cellStyle name="Обычный 3 9 41 8" xfId="55958"/>
    <cellStyle name="Обычный 3 9 42" xfId="55959"/>
    <cellStyle name="Обычный 3 9 42 2" xfId="55960"/>
    <cellStyle name="Обычный 3 9 42 2 2" xfId="55961"/>
    <cellStyle name="Обычный 3 9 42 2 2 2" xfId="55962"/>
    <cellStyle name="Обычный 3 9 42 2 2 2 2" xfId="55963"/>
    <cellStyle name="Обычный 3 9 42 2 2 2 2 2" xfId="55964"/>
    <cellStyle name="Обычный 3 9 42 2 2 2 2 2 2" xfId="55965"/>
    <cellStyle name="Обычный 3 9 42 2 2 2 2 3" xfId="55966"/>
    <cellStyle name="Обычный 3 9 42 2 2 2 3" xfId="55967"/>
    <cellStyle name="Обычный 3 9 42 2 2 2 3 2" xfId="55968"/>
    <cellStyle name="Обычный 3 9 42 2 2 2 4" xfId="55969"/>
    <cellStyle name="Обычный 3 9 42 2 2 3" xfId="55970"/>
    <cellStyle name="Обычный 3 9 42 2 2 3 2" xfId="55971"/>
    <cellStyle name="Обычный 3 9 42 2 2 3 2 2" xfId="55972"/>
    <cellStyle name="Обычный 3 9 42 2 2 3 3" xfId="55973"/>
    <cellStyle name="Обычный 3 9 42 2 2 4" xfId="55974"/>
    <cellStyle name="Обычный 3 9 42 2 2 4 2" xfId="55975"/>
    <cellStyle name="Обычный 3 9 42 2 2 5" xfId="55976"/>
    <cellStyle name="Обычный 3 9 42 2 3" xfId="55977"/>
    <cellStyle name="Обычный 3 9 42 2 3 2" xfId="55978"/>
    <cellStyle name="Обычный 3 9 42 2 3 2 2" xfId="55979"/>
    <cellStyle name="Обычный 3 9 42 2 3 2 2 2" xfId="55980"/>
    <cellStyle name="Обычный 3 9 42 2 3 2 2 2 2" xfId="55981"/>
    <cellStyle name="Обычный 3 9 42 2 3 2 2 3" xfId="55982"/>
    <cellStyle name="Обычный 3 9 42 2 3 2 3" xfId="55983"/>
    <cellStyle name="Обычный 3 9 42 2 3 2 3 2" xfId="55984"/>
    <cellStyle name="Обычный 3 9 42 2 3 2 4" xfId="55985"/>
    <cellStyle name="Обычный 3 9 42 2 3 3" xfId="55986"/>
    <cellStyle name="Обычный 3 9 42 2 3 3 2" xfId="55987"/>
    <cellStyle name="Обычный 3 9 42 2 3 3 2 2" xfId="55988"/>
    <cellStyle name="Обычный 3 9 42 2 3 3 3" xfId="55989"/>
    <cellStyle name="Обычный 3 9 42 2 3 4" xfId="55990"/>
    <cellStyle name="Обычный 3 9 42 2 3 4 2" xfId="55991"/>
    <cellStyle name="Обычный 3 9 42 2 3 5" xfId="55992"/>
    <cellStyle name="Обычный 3 9 42 2 4" xfId="55993"/>
    <cellStyle name="Обычный 3 9 42 2 4 2" xfId="55994"/>
    <cellStyle name="Обычный 3 9 42 2 4 2 2" xfId="55995"/>
    <cellStyle name="Обычный 3 9 42 2 4 2 2 2" xfId="55996"/>
    <cellStyle name="Обычный 3 9 42 2 4 2 3" xfId="55997"/>
    <cellStyle name="Обычный 3 9 42 2 4 3" xfId="55998"/>
    <cellStyle name="Обычный 3 9 42 2 4 3 2" xfId="55999"/>
    <cellStyle name="Обычный 3 9 42 2 4 4" xfId="56000"/>
    <cellStyle name="Обычный 3 9 42 2 5" xfId="56001"/>
    <cellStyle name="Обычный 3 9 42 2 5 2" xfId="56002"/>
    <cellStyle name="Обычный 3 9 42 2 5 2 2" xfId="56003"/>
    <cellStyle name="Обычный 3 9 42 2 5 3" xfId="56004"/>
    <cellStyle name="Обычный 3 9 42 2 6" xfId="56005"/>
    <cellStyle name="Обычный 3 9 42 2 6 2" xfId="56006"/>
    <cellStyle name="Обычный 3 9 42 2 7" xfId="56007"/>
    <cellStyle name="Обычный 3 9 42 3" xfId="56008"/>
    <cellStyle name="Обычный 3 9 42 3 2" xfId="56009"/>
    <cellStyle name="Обычный 3 9 42 3 2 2" xfId="56010"/>
    <cellStyle name="Обычный 3 9 42 3 2 2 2" xfId="56011"/>
    <cellStyle name="Обычный 3 9 42 3 2 2 2 2" xfId="56012"/>
    <cellStyle name="Обычный 3 9 42 3 2 2 3" xfId="56013"/>
    <cellStyle name="Обычный 3 9 42 3 2 3" xfId="56014"/>
    <cellStyle name="Обычный 3 9 42 3 2 3 2" xfId="56015"/>
    <cellStyle name="Обычный 3 9 42 3 2 4" xfId="56016"/>
    <cellStyle name="Обычный 3 9 42 3 3" xfId="56017"/>
    <cellStyle name="Обычный 3 9 42 3 3 2" xfId="56018"/>
    <cellStyle name="Обычный 3 9 42 3 3 2 2" xfId="56019"/>
    <cellStyle name="Обычный 3 9 42 3 3 3" xfId="56020"/>
    <cellStyle name="Обычный 3 9 42 3 4" xfId="56021"/>
    <cellStyle name="Обычный 3 9 42 3 4 2" xfId="56022"/>
    <cellStyle name="Обычный 3 9 42 3 5" xfId="56023"/>
    <cellStyle name="Обычный 3 9 42 4" xfId="56024"/>
    <cellStyle name="Обычный 3 9 42 4 2" xfId="56025"/>
    <cellStyle name="Обычный 3 9 42 4 2 2" xfId="56026"/>
    <cellStyle name="Обычный 3 9 42 4 2 2 2" xfId="56027"/>
    <cellStyle name="Обычный 3 9 42 4 2 2 2 2" xfId="56028"/>
    <cellStyle name="Обычный 3 9 42 4 2 2 3" xfId="56029"/>
    <cellStyle name="Обычный 3 9 42 4 2 3" xfId="56030"/>
    <cellStyle name="Обычный 3 9 42 4 2 3 2" xfId="56031"/>
    <cellStyle name="Обычный 3 9 42 4 2 4" xfId="56032"/>
    <cellStyle name="Обычный 3 9 42 4 3" xfId="56033"/>
    <cellStyle name="Обычный 3 9 42 4 3 2" xfId="56034"/>
    <cellStyle name="Обычный 3 9 42 4 3 2 2" xfId="56035"/>
    <cellStyle name="Обычный 3 9 42 4 3 3" xfId="56036"/>
    <cellStyle name="Обычный 3 9 42 4 4" xfId="56037"/>
    <cellStyle name="Обычный 3 9 42 4 4 2" xfId="56038"/>
    <cellStyle name="Обычный 3 9 42 4 5" xfId="56039"/>
    <cellStyle name="Обычный 3 9 42 5" xfId="56040"/>
    <cellStyle name="Обычный 3 9 42 5 2" xfId="56041"/>
    <cellStyle name="Обычный 3 9 42 5 2 2" xfId="56042"/>
    <cellStyle name="Обычный 3 9 42 5 2 2 2" xfId="56043"/>
    <cellStyle name="Обычный 3 9 42 5 2 3" xfId="56044"/>
    <cellStyle name="Обычный 3 9 42 5 3" xfId="56045"/>
    <cellStyle name="Обычный 3 9 42 5 3 2" xfId="56046"/>
    <cellStyle name="Обычный 3 9 42 5 4" xfId="56047"/>
    <cellStyle name="Обычный 3 9 42 6" xfId="56048"/>
    <cellStyle name="Обычный 3 9 42 6 2" xfId="56049"/>
    <cellStyle name="Обычный 3 9 42 6 2 2" xfId="56050"/>
    <cellStyle name="Обычный 3 9 42 6 3" xfId="56051"/>
    <cellStyle name="Обычный 3 9 42 7" xfId="56052"/>
    <cellStyle name="Обычный 3 9 42 7 2" xfId="56053"/>
    <cellStyle name="Обычный 3 9 42 8" xfId="56054"/>
    <cellStyle name="Обычный 3 9 43" xfId="56055"/>
    <cellStyle name="Обычный 3 9 43 2" xfId="56056"/>
    <cellStyle name="Обычный 3 9 43 2 2" xfId="56057"/>
    <cellStyle name="Обычный 3 9 43 2 2 2" xfId="56058"/>
    <cellStyle name="Обычный 3 9 43 2 2 2 2" xfId="56059"/>
    <cellStyle name="Обычный 3 9 43 2 2 2 2 2" xfId="56060"/>
    <cellStyle name="Обычный 3 9 43 2 2 2 2 2 2" xfId="56061"/>
    <cellStyle name="Обычный 3 9 43 2 2 2 2 3" xfId="56062"/>
    <cellStyle name="Обычный 3 9 43 2 2 2 3" xfId="56063"/>
    <cellStyle name="Обычный 3 9 43 2 2 2 3 2" xfId="56064"/>
    <cellStyle name="Обычный 3 9 43 2 2 2 4" xfId="56065"/>
    <cellStyle name="Обычный 3 9 43 2 2 3" xfId="56066"/>
    <cellStyle name="Обычный 3 9 43 2 2 3 2" xfId="56067"/>
    <cellStyle name="Обычный 3 9 43 2 2 3 2 2" xfId="56068"/>
    <cellStyle name="Обычный 3 9 43 2 2 3 3" xfId="56069"/>
    <cellStyle name="Обычный 3 9 43 2 2 4" xfId="56070"/>
    <cellStyle name="Обычный 3 9 43 2 2 4 2" xfId="56071"/>
    <cellStyle name="Обычный 3 9 43 2 2 5" xfId="56072"/>
    <cellStyle name="Обычный 3 9 43 2 3" xfId="56073"/>
    <cellStyle name="Обычный 3 9 43 2 3 2" xfId="56074"/>
    <cellStyle name="Обычный 3 9 43 2 3 2 2" xfId="56075"/>
    <cellStyle name="Обычный 3 9 43 2 3 2 2 2" xfId="56076"/>
    <cellStyle name="Обычный 3 9 43 2 3 2 2 2 2" xfId="56077"/>
    <cellStyle name="Обычный 3 9 43 2 3 2 2 3" xfId="56078"/>
    <cellStyle name="Обычный 3 9 43 2 3 2 3" xfId="56079"/>
    <cellStyle name="Обычный 3 9 43 2 3 2 3 2" xfId="56080"/>
    <cellStyle name="Обычный 3 9 43 2 3 2 4" xfId="56081"/>
    <cellStyle name="Обычный 3 9 43 2 3 3" xfId="56082"/>
    <cellStyle name="Обычный 3 9 43 2 3 3 2" xfId="56083"/>
    <cellStyle name="Обычный 3 9 43 2 3 3 2 2" xfId="56084"/>
    <cellStyle name="Обычный 3 9 43 2 3 3 3" xfId="56085"/>
    <cellStyle name="Обычный 3 9 43 2 3 4" xfId="56086"/>
    <cellStyle name="Обычный 3 9 43 2 3 4 2" xfId="56087"/>
    <cellStyle name="Обычный 3 9 43 2 3 5" xfId="56088"/>
    <cellStyle name="Обычный 3 9 43 2 4" xfId="56089"/>
    <cellStyle name="Обычный 3 9 43 2 4 2" xfId="56090"/>
    <cellStyle name="Обычный 3 9 43 2 4 2 2" xfId="56091"/>
    <cellStyle name="Обычный 3 9 43 2 4 2 2 2" xfId="56092"/>
    <cellStyle name="Обычный 3 9 43 2 4 2 3" xfId="56093"/>
    <cellStyle name="Обычный 3 9 43 2 4 3" xfId="56094"/>
    <cellStyle name="Обычный 3 9 43 2 4 3 2" xfId="56095"/>
    <cellStyle name="Обычный 3 9 43 2 4 4" xfId="56096"/>
    <cellStyle name="Обычный 3 9 43 2 5" xfId="56097"/>
    <cellStyle name="Обычный 3 9 43 2 5 2" xfId="56098"/>
    <cellStyle name="Обычный 3 9 43 2 5 2 2" xfId="56099"/>
    <cellStyle name="Обычный 3 9 43 2 5 3" xfId="56100"/>
    <cellStyle name="Обычный 3 9 43 2 6" xfId="56101"/>
    <cellStyle name="Обычный 3 9 43 2 6 2" xfId="56102"/>
    <cellStyle name="Обычный 3 9 43 2 7" xfId="56103"/>
    <cellStyle name="Обычный 3 9 43 3" xfId="56104"/>
    <cellStyle name="Обычный 3 9 43 3 2" xfId="56105"/>
    <cellStyle name="Обычный 3 9 43 3 2 2" xfId="56106"/>
    <cellStyle name="Обычный 3 9 43 3 2 2 2" xfId="56107"/>
    <cellStyle name="Обычный 3 9 43 3 2 2 2 2" xfId="56108"/>
    <cellStyle name="Обычный 3 9 43 3 2 2 3" xfId="56109"/>
    <cellStyle name="Обычный 3 9 43 3 2 3" xfId="56110"/>
    <cellStyle name="Обычный 3 9 43 3 2 3 2" xfId="56111"/>
    <cellStyle name="Обычный 3 9 43 3 2 4" xfId="56112"/>
    <cellStyle name="Обычный 3 9 43 3 3" xfId="56113"/>
    <cellStyle name="Обычный 3 9 43 3 3 2" xfId="56114"/>
    <cellStyle name="Обычный 3 9 43 3 3 2 2" xfId="56115"/>
    <cellStyle name="Обычный 3 9 43 3 3 3" xfId="56116"/>
    <cellStyle name="Обычный 3 9 43 3 4" xfId="56117"/>
    <cellStyle name="Обычный 3 9 43 3 4 2" xfId="56118"/>
    <cellStyle name="Обычный 3 9 43 3 5" xfId="56119"/>
    <cellStyle name="Обычный 3 9 43 4" xfId="56120"/>
    <cellStyle name="Обычный 3 9 43 4 2" xfId="56121"/>
    <cellStyle name="Обычный 3 9 43 4 2 2" xfId="56122"/>
    <cellStyle name="Обычный 3 9 43 4 2 2 2" xfId="56123"/>
    <cellStyle name="Обычный 3 9 43 4 2 2 2 2" xfId="56124"/>
    <cellStyle name="Обычный 3 9 43 4 2 2 3" xfId="56125"/>
    <cellStyle name="Обычный 3 9 43 4 2 3" xfId="56126"/>
    <cellStyle name="Обычный 3 9 43 4 2 3 2" xfId="56127"/>
    <cellStyle name="Обычный 3 9 43 4 2 4" xfId="56128"/>
    <cellStyle name="Обычный 3 9 43 4 3" xfId="56129"/>
    <cellStyle name="Обычный 3 9 43 4 3 2" xfId="56130"/>
    <cellStyle name="Обычный 3 9 43 4 3 2 2" xfId="56131"/>
    <cellStyle name="Обычный 3 9 43 4 3 3" xfId="56132"/>
    <cellStyle name="Обычный 3 9 43 4 4" xfId="56133"/>
    <cellStyle name="Обычный 3 9 43 4 4 2" xfId="56134"/>
    <cellStyle name="Обычный 3 9 43 4 5" xfId="56135"/>
    <cellStyle name="Обычный 3 9 43 5" xfId="56136"/>
    <cellStyle name="Обычный 3 9 43 5 2" xfId="56137"/>
    <cellStyle name="Обычный 3 9 43 5 2 2" xfId="56138"/>
    <cellStyle name="Обычный 3 9 43 5 2 2 2" xfId="56139"/>
    <cellStyle name="Обычный 3 9 43 5 2 3" xfId="56140"/>
    <cellStyle name="Обычный 3 9 43 5 3" xfId="56141"/>
    <cellStyle name="Обычный 3 9 43 5 3 2" xfId="56142"/>
    <cellStyle name="Обычный 3 9 43 5 4" xfId="56143"/>
    <cellStyle name="Обычный 3 9 43 6" xfId="56144"/>
    <cellStyle name="Обычный 3 9 43 6 2" xfId="56145"/>
    <cellStyle name="Обычный 3 9 43 6 2 2" xfId="56146"/>
    <cellStyle name="Обычный 3 9 43 6 3" xfId="56147"/>
    <cellStyle name="Обычный 3 9 43 7" xfId="56148"/>
    <cellStyle name="Обычный 3 9 43 7 2" xfId="56149"/>
    <cellStyle name="Обычный 3 9 43 8" xfId="56150"/>
    <cellStyle name="Обычный 3 9 44" xfId="56151"/>
    <cellStyle name="Обычный 3 9 44 2" xfId="56152"/>
    <cellStyle name="Обычный 3 9 44 2 2" xfId="56153"/>
    <cellStyle name="Обычный 3 9 44 2 2 2" xfId="56154"/>
    <cellStyle name="Обычный 3 9 44 2 2 2 2" xfId="56155"/>
    <cellStyle name="Обычный 3 9 44 2 2 2 2 2" xfId="56156"/>
    <cellStyle name="Обычный 3 9 44 2 2 2 2 2 2" xfId="56157"/>
    <cellStyle name="Обычный 3 9 44 2 2 2 2 3" xfId="56158"/>
    <cellStyle name="Обычный 3 9 44 2 2 2 3" xfId="56159"/>
    <cellStyle name="Обычный 3 9 44 2 2 2 3 2" xfId="56160"/>
    <cellStyle name="Обычный 3 9 44 2 2 2 4" xfId="56161"/>
    <cellStyle name="Обычный 3 9 44 2 2 3" xfId="56162"/>
    <cellStyle name="Обычный 3 9 44 2 2 3 2" xfId="56163"/>
    <cellStyle name="Обычный 3 9 44 2 2 3 2 2" xfId="56164"/>
    <cellStyle name="Обычный 3 9 44 2 2 3 3" xfId="56165"/>
    <cellStyle name="Обычный 3 9 44 2 2 4" xfId="56166"/>
    <cellStyle name="Обычный 3 9 44 2 2 4 2" xfId="56167"/>
    <cellStyle name="Обычный 3 9 44 2 2 5" xfId="56168"/>
    <cellStyle name="Обычный 3 9 44 2 3" xfId="56169"/>
    <cellStyle name="Обычный 3 9 44 2 3 2" xfId="56170"/>
    <cellStyle name="Обычный 3 9 44 2 3 2 2" xfId="56171"/>
    <cellStyle name="Обычный 3 9 44 2 3 2 2 2" xfId="56172"/>
    <cellStyle name="Обычный 3 9 44 2 3 2 2 2 2" xfId="56173"/>
    <cellStyle name="Обычный 3 9 44 2 3 2 2 3" xfId="56174"/>
    <cellStyle name="Обычный 3 9 44 2 3 2 3" xfId="56175"/>
    <cellStyle name="Обычный 3 9 44 2 3 2 3 2" xfId="56176"/>
    <cellStyle name="Обычный 3 9 44 2 3 2 4" xfId="56177"/>
    <cellStyle name="Обычный 3 9 44 2 3 3" xfId="56178"/>
    <cellStyle name="Обычный 3 9 44 2 3 3 2" xfId="56179"/>
    <cellStyle name="Обычный 3 9 44 2 3 3 2 2" xfId="56180"/>
    <cellStyle name="Обычный 3 9 44 2 3 3 3" xfId="56181"/>
    <cellStyle name="Обычный 3 9 44 2 3 4" xfId="56182"/>
    <cellStyle name="Обычный 3 9 44 2 3 4 2" xfId="56183"/>
    <cellStyle name="Обычный 3 9 44 2 3 5" xfId="56184"/>
    <cellStyle name="Обычный 3 9 44 2 4" xfId="56185"/>
    <cellStyle name="Обычный 3 9 44 2 4 2" xfId="56186"/>
    <cellStyle name="Обычный 3 9 44 2 4 2 2" xfId="56187"/>
    <cellStyle name="Обычный 3 9 44 2 4 2 2 2" xfId="56188"/>
    <cellStyle name="Обычный 3 9 44 2 4 2 3" xfId="56189"/>
    <cellStyle name="Обычный 3 9 44 2 4 3" xfId="56190"/>
    <cellStyle name="Обычный 3 9 44 2 4 3 2" xfId="56191"/>
    <cellStyle name="Обычный 3 9 44 2 4 4" xfId="56192"/>
    <cellStyle name="Обычный 3 9 44 2 5" xfId="56193"/>
    <cellStyle name="Обычный 3 9 44 2 5 2" xfId="56194"/>
    <cellStyle name="Обычный 3 9 44 2 5 2 2" xfId="56195"/>
    <cellStyle name="Обычный 3 9 44 2 5 3" xfId="56196"/>
    <cellStyle name="Обычный 3 9 44 2 6" xfId="56197"/>
    <cellStyle name="Обычный 3 9 44 2 6 2" xfId="56198"/>
    <cellStyle name="Обычный 3 9 44 2 7" xfId="56199"/>
    <cellStyle name="Обычный 3 9 44 3" xfId="56200"/>
    <cellStyle name="Обычный 3 9 44 3 2" xfId="56201"/>
    <cellStyle name="Обычный 3 9 44 3 2 2" xfId="56202"/>
    <cellStyle name="Обычный 3 9 44 3 2 2 2" xfId="56203"/>
    <cellStyle name="Обычный 3 9 44 3 2 2 2 2" xfId="56204"/>
    <cellStyle name="Обычный 3 9 44 3 2 2 3" xfId="56205"/>
    <cellStyle name="Обычный 3 9 44 3 2 3" xfId="56206"/>
    <cellStyle name="Обычный 3 9 44 3 2 3 2" xfId="56207"/>
    <cellStyle name="Обычный 3 9 44 3 2 4" xfId="56208"/>
    <cellStyle name="Обычный 3 9 44 3 3" xfId="56209"/>
    <cellStyle name="Обычный 3 9 44 3 3 2" xfId="56210"/>
    <cellStyle name="Обычный 3 9 44 3 3 2 2" xfId="56211"/>
    <cellStyle name="Обычный 3 9 44 3 3 3" xfId="56212"/>
    <cellStyle name="Обычный 3 9 44 3 4" xfId="56213"/>
    <cellStyle name="Обычный 3 9 44 3 4 2" xfId="56214"/>
    <cellStyle name="Обычный 3 9 44 3 5" xfId="56215"/>
    <cellStyle name="Обычный 3 9 44 4" xfId="56216"/>
    <cellStyle name="Обычный 3 9 44 4 2" xfId="56217"/>
    <cellStyle name="Обычный 3 9 44 4 2 2" xfId="56218"/>
    <cellStyle name="Обычный 3 9 44 4 2 2 2" xfId="56219"/>
    <cellStyle name="Обычный 3 9 44 4 2 2 2 2" xfId="56220"/>
    <cellStyle name="Обычный 3 9 44 4 2 2 3" xfId="56221"/>
    <cellStyle name="Обычный 3 9 44 4 2 3" xfId="56222"/>
    <cellStyle name="Обычный 3 9 44 4 2 3 2" xfId="56223"/>
    <cellStyle name="Обычный 3 9 44 4 2 4" xfId="56224"/>
    <cellStyle name="Обычный 3 9 44 4 3" xfId="56225"/>
    <cellStyle name="Обычный 3 9 44 4 3 2" xfId="56226"/>
    <cellStyle name="Обычный 3 9 44 4 3 2 2" xfId="56227"/>
    <cellStyle name="Обычный 3 9 44 4 3 3" xfId="56228"/>
    <cellStyle name="Обычный 3 9 44 4 4" xfId="56229"/>
    <cellStyle name="Обычный 3 9 44 4 4 2" xfId="56230"/>
    <cellStyle name="Обычный 3 9 44 4 5" xfId="56231"/>
    <cellStyle name="Обычный 3 9 44 5" xfId="56232"/>
    <cellStyle name="Обычный 3 9 44 5 2" xfId="56233"/>
    <cellStyle name="Обычный 3 9 44 5 2 2" xfId="56234"/>
    <cellStyle name="Обычный 3 9 44 5 2 2 2" xfId="56235"/>
    <cellStyle name="Обычный 3 9 44 5 2 3" xfId="56236"/>
    <cellStyle name="Обычный 3 9 44 5 3" xfId="56237"/>
    <cellStyle name="Обычный 3 9 44 5 3 2" xfId="56238"/>
    <cellStyle name="Обычный 3 9 44 5 4" xfId="56239"/>
    <cellStyle name="Обычный 3 9 44 6" xfId="56240"/>
    <cellStyle name="Обычный 3 9 44 6 2" xfId="56241"/>
    <cellStyle name="Обычный 3 9 44 6 2 2" xfId="56242"/>
    <cellStyle name="Обычный 3 9 44 6 3" xfId="56243"/>
    <cellStyle name="Обычный 3 9 44 7" xfId="56244"/>
    <cellStyle name="Обычный 3 9 44 7 2" xfId="56245"/>
    <cellStyle name="Обычный 3 9 44 8" xfId="56246"/>
    <cellStyle name="Обычный 3 9 45" xfId="56247"/>
    <cellStyle name="Обычный 3 9 45 2" xfId="56248"/>
    <cellStyle name="Обычный 3 9 45 2 2" xfId="56249"/>
    <cellStyle name="Обычный 3 9 45 2 2 2" xfId="56250"/>
    <cellStyle name="Обычный 3 9 45 2 2 2 2" xfId="56251"/>
    <cellStyle name="Обычный 3 9 45 2 2 2 2 2" xfId="56252"/>
    <cellStyle name="Обычный 3 9 45 2 2 2 2 2 2" xfId="56253"/>
    <cellStyle name="Обычный 3 9 45 2 2 2 2 3" xfId="56254"/>
    <cellStyle name="Обычный 3 9 45 2 2 2 3" xfId="56255"/>
    <cellStyle name="Обычный 3 9 45 2 2 2 3 2" xfId="56256"/>
    <cellStyle name="Обычный 3 9 45 2 2 2 4" xfId="56257"/>
    <cellStyle name="Обычный 3 9 45 2 2 3" xfId="56258"/>
    <cellStyle name="Обычный 3 9 45 2 2 3 2" xfId="56259"/>
    <cellStyle name="Обычный 3 9 45 2 2 3 2 2" xfId="56260"/>
    <cellStyle name="Обычный 3 9 45 2 2 3 3" xfId="56261"/>
    <cellStyle name="Обычный 3 9 45 2 2 4" xfId="56262"/>
    <cellStyle name="Обычный 3 9 45 2 2 4 2" xfId="56263"/>
    <cellStyle name="Обычный 3 9 45 2 2 5" xfId="56264"/>
    <cellStyle name="Обычный 3 9 45 2 3" xfId="56265"/>
    <cellStyle name="Обычный 3 9 45 2 3 2" xfId="56266"/>
    <cellStyle name="Обычный 3 9 45 2 3 2 2" xfId="56267"/>
    <cellStyle name="Обычный 3 9 45 2 3 2 2 2" xfId="56268"/>
    <cellStyle name="Обычный 3 9 45 2 3 2 2 2 2" xfId="56269"/>
    <cellStyle name="Обычный 3 9 45 2 3 2 2 3" xfId="56270"/>
    <cellStyle name="Обычный 3 9 45 2 3 2 3" xfId="56271"/>
    <cellStyle name="Обычный 3 9 45 2 3 2 3 2" xfId="56272"/>
    <cellStyle name="Обычный 3 9 45 2 3 2 4" xfId="56273"/>
    <cellStyle name="Обычный 3 9 45 2 3 3" xfId="56274"/>
    <cellStyle name="Обычный 3 9 45 2 3 3 2" xfId="56275"/>
    <cellStyle name="Обычный 3 9 45 2 3 3 2 2" xfId="56276"/>
    <cellStyle name="Обычный 3 9 45 2 3 3 3" xfId="56277"/>
    <cellStyle name="Обычный 3 9 45 2 3 4" xfId="56278"/>
    <cellStyle name="Обычный 3 9 45 2 3 4 2" xfId="56279"/>
    <cellStyle name="Обычный 3 9 45 2 3 5" xfId="56280"/>
    <cellStyle name="Обычный 3 9 45 2 4" xfId="56281"/>
    <cellStyle name="Обычный 3 9 45 2 4 2" xfId="56282"/>
    <cellStyle name="Обычный 3 9 45 2 4 2 2" xfId="56283"/>
    <cellStyle name="Обычный 3 9 45 2 4 2 2 2" xfId="56284"/>
    <cellStyle name="Обычный 3 9 45 2 4 2 3" xfId="56285"/>
    <cellStyle name="Обычный 3 9 45 2 4 3" xfId="56286"/>
    <cellStyle name="Обычный 3 9 45 2 4 3 2" xfId="56287"/>
    <cellStyle name="Обычный 3 9 45 2 4 4" xfId="56288"/>
    <cellStyle name="Обычный 3 9 45 2 5" xfId="56289"/>
    <cellStyle name="Обычный 3 9 45 2 5 2" xfId="56290"/>
    <cellStyle name="Обычный 3 9 45 2 5 2 2" xfId="56291"/>
    <cellStyle name="Обычный 3 9 45 2 5 3" xfId="56292"/>
    <cellStyle name="Обычный 3 9 45 2 6" xfId="56293"/>
    <cellStyle name="Обычный 3 9 45 2 6 2" xfId="56294"/>
    <cellStyle name="Обычный 3 9 45 2 7" xfId="56295"/>
    <cellStyle name="Обычный 3 9 45 3" xfId="56296"/>
    <cellStyle name="Обычный 3 9 45 3 2" xfId="56297"/>
    <cellStyle name="Обычный 3 9 45 3 2 2" xfId="56298"/>
    <cellStyle name="Обычный 3 9 45 3 2 2 2" xfId="56299"/>
    <cellStyle name="Обычный 3 9 45 3 2 2 2 2" xfId="56300"/>
    <cellStyle name="Обычный 3 9 45 3 2 2 3" xfId="56301"/>
    <cellStyle name="Обычный 3 9 45 3 2 3" xfId="56302"/>
    <cellStyle name="Обычный 3 9 45 3 2 3 2" xfId="56303"/>
    <cellStyle name="Обычный 3 9 45 3 2 4" xfId="56304"/>
    <cellStyle name="Обычный 3 9 45 3 3" xfId="56305"/>
    <cellStyle name="Обычный 3 9 45 3 3 2" xfId="56306"/>
    <cellStyle name="Обычный 3 9 45 3 3 2 2" xfId="56307"/>
    <cellStyle name="Обычный 3 9 45 3 3 3" xfId="56308"/>
    <cellStyle name="Обычный 3 9 45 3 4" xfId="56309"/>
    <cellStyle name="Обычный 3 9 45 3 4 2" xfId="56310"/>
    <cellStyle name="Обычный 3 9 45 3 5" xfId="56311"/>
    <cellStyle name="Обычный 3 9 45 4" xfId="56312"/>
    <cellStyle name="Обычный 3 9 45 4 2" xfId="56313"/>
    <cellStyle name="Обычный 3 9 45 4 2 2" xfId="56314"/>
    <cellStyle name="Обычный 3 9 45 4 2 2 2" xfId="56315"/>
    <cellStyle name="Обычный 3 9 45 4 2 2 2 2" xfId="56316"/>
    <cellStyle name="Обычный 3 9 45 4 2 2 3" xfId="56317"/>
    <cellStyle name="Обычный 3 9 45 4 2 3" xfId="56318"/>
    <cellStyle name="Обычный 3 9 45 4 2 3 2" xfId="56319"/>
    <cellStyle name="Обычный 3 9 45 4 2 4" xfId="56320"/>
    <cellStyle name="Обычный 3 9 45 4 3" xfId="56321"/>
    <cellStyle name="Обычный 3 9 45 4 3 2" xfId="56322"/>
    <cellStyle name="Обычный 3 9 45 4 3 2 2" xfId="56323"/>
    <cellStyle name="Обычный 3 9 45 4 3 3" xfId="56324"/>
    <cellStyle name="Обычный 3 9 45 4 4" xfId="56325"/>
    <cellStyle name="Обычный 3 9 45 4 4 2" xfId="56326"/>
    <cellStyle name="Обычный 3 9 45 4 5" xfId="56327"/>
    <cellStyle name="Обычный 3 9 45 5" xfId="56328"/>
    <cellStyle name="Обычный 3 9 45 5 2" xfId="56329"/>
    <cellStyle name="Обычный 3 9 45 5 2 2" xfId="56330"/>
    <cellStyle name="Обычный 3 9 45 5 2 2 2" xfId="56331"/>
    <cellStyle name="Обычный 3 9 45 5 2 3" xfId="56332"/>
    <cellStyle name="Обычный 3 9 45 5 3" xfId="56333"/>
    <cellStyle name="Обычный 3 9 45 5 3 2" xfId="56334"/>
    <cellStyle name="Обычный 3 9 45 5 4" xfId="56335"/>
    <cellStyle name="Обычный 3 9 45 6" xfId="56336"/>
    <cellStyle name="Обычный 3 9 45 6 2" xfId="56337"/>
    <cellStyle name="Обычный 3 9 45 6 2 2" xfId="56338"/>
    <cellStyle name="Обычный 3 9 45 6 3" xfId="56339"/>
    <cellStyle name="Обычный 3 9 45 7" xfId="56340"/>
    <cellStyle name="Обычный 3 9 45 7 2" xfId="56341"/>
    <cellStyle name="Обычный 3 9 45 8" xfId="56342"/>
    <cellStyle name="Обычный 3 9 46" xfId="56343"/>
    <cellStyle name="Обычный 3 9 46 2" xfId="56344"/>
    <cellStyle name="Обычный 3 9 46 2 2" xfId="56345"/>
    <cellStyle name="Обычный 3 9 46 2 2 2" xfId="56346"/>
    <cellStyle name="Обычный 3 9 46 2 2 2 2" xfId="56347"/>
    <cellStyle name="Обычный 3 9 46 2 2 2 2 2" xfId="56348"/>
    <cellStyle name="Обычный 3 9 46 2 2 2 2 2 2" xfId="56349"/>
    <cellStyle name="Обычный 3 9 46 2 2 2 2 3" xfId="56350"/>
    <cellStyle name="Обычный 3 9 46 2 2 2 3" xfId="56351"/>
    <cellStyle name="Обычный 3 9 46 2 2 2 3 2" xfId="56352"/>
    <cellStyle name="Обычный 3 9 46 2 2 2 4" xfId="56353"/>
    <cellStyle name="Обычный 3 9 46 2 2 3" xfId="56354"/>
    <cellStyle name="Обычный 3 9 46 2 2 3 2" xfId="56355"/>
    <cellStyle name="Обычный 3 9 46 2 2 3 2 2" xfId="56356"/>
    <cellStyle name="Обычный 3 9 46 2 2 3 3" xfId="56357"/>
    <cellStyle name="Обычный 3 9 46 2 2 4" xfId="56358"/>
    <cellStyle name="Обычный 3 9 46 2 2 4 2" xfId="56359"/>
    <cellStyle name="Обычный 3 9 46 2 2 5" xfId="56360"/>
    <cellStyle name="Обычный 3 9 46 2 3" xfId="56361"/>
    <cellStyle name="Обычный 3 9 46 2 3 2" xfId="56362"/>
    <cellStyle name="Обычный 3 9 46 2 3 2 2" xfId="56363"/>
    <cellStyle name="Обычный 3 9 46 2 3 2 2 2" xfId="56364"/>
    <cellStyle name="Обычный 3 9 46 2 3 2 2 2 2" xfId="56365"/>
    <cellStyle name="Обычный 3 9 46 2 3 2 2 3" xfId="56366"/>
    <cellStyle name="Обычный 3 9 46 2 3 2 3" xfId="56367"/>
    <cellStyle name="Обычный 3 9 46 2 3 2 3 2" xfId="56368"/>
    <cellStyle name="Обычный 3 9 46 2 3 2 4" xfId="56369"/>
    <cellStyle name="Обычный 3 9 46 2 3 3" xfId="56370"/>
    <cellStyle name="Обычный 3 9 46 2 3 3 2" xfId="56371"/>
    <cellStyle name="Обычный 3 9 46 2 3 3 2 2" xfId="56372"/>
    <cellStyle name="Обычный 3 9 46 2 3 3 3" xfId="56373"/>
    <cellStyle name="Обычный 3 9 46 2 3 4" xfId="56374"/>
    <cellStyle name="Обычный 3 9 46 2 3 4 2" xfId="56375"/>
    <cellStyle name="Обычный 3 9 46 2 3 5" xfId="56376"/>
    <cellStyle name="Обычный 3 9 46 2 4" xfId="56377"/>
    <cellStyle name="Обычный 3 9 46 2 4 2" xfId="56378"/>
    <cellStyle name="Обычный 3 9 46 2 4 2 2" xfId="56379"/>
    <cellStyle name="Обычный 3 9 46 2 4 2 2 2" xfId="56380"/>
    <cellStyle name="Обычный 3 9 46 2 4 2 3" xfId="56381"/>
    <cellStyle name="Обычный 3 9 46 2 4 3" xfId="56382"/>
    <cellStyle name="Обычный 3 9 46 2 4 3 2" xfId="56383"/>
    <cellStyle name="Обычный 3 9 46 2 4 4" xfId="56384"/>
    <cellStyle name="Обычный 3 9 46 2 5" xfId="56385"/>
    <cellStyle name="Обычный 3 9 46 2 5 2" xfId="56386"/>
    <cellStyle name="Обычный 3 9 46 2 5 2 2" xfId="56387"/>
    <cellStyle name="Обычный 3 9 46 2 5 3" xfId="56388"/>
    <cellStyle name="Обычный 3 9 46 2 6" xfId="56389"/>
    <cellStyle name="Обычный 3 9 46 2 6 2" xfId="56390"/>
    <cellStyle name="Обычный 3 9 46 2 7" xfId="56391"/>
    <cellStyle name="Обычный 3 9 46 3" xfId="56392"/>
    <cellStyle name="Обычный 3 9 46 3 2" xfId="56393"/>
    <cellStyle name="Обычный 3 9 46 3 2 2" xfId="56394"/>
    <cellStyle name="Обычный 3 9 46 3 2 2 2" xfId="56395"/>
    <cellStyle name="Обычный 3 9 46 3 2 2 2 2" xfId="56396"/>
    <cellStyle name="Обычный 3 9 46 3 2 2 3" xfId="56397"/>
    <cellStyle name="Обычный 3 9 46 3 2 3" xfId="56398"/>
    <cellStyle name="Обычный 3 9 46 3 2 3 2" xfId="56399"/>
    <cellStyle name="Обычный 3 9 46 3 2 4" xfId="56400"/>
    <cellStyle name="Обычный 3 9 46 3 3" xfId="56401"/>
    <cellStyle name="Обычный 3 9 46 3 3 2" xfId="56402"/>
    <cellStyle name="Обычный 3 9 46 3 3 2 2" xfId="56403"/>
    <cellStyle name="Обычный 3 9 46 3 3 3" xfId="56404"/>
    <cellStyle name="Обычный 3 9 46 3 4" xfId="56405"/>
    <cellStyle name="Обычный 3 9 46 3 4 2" xfId="56406"/>
    <cellStyle name="Обычный 3 9 46 3 5" xfId="56407"/>
    <cellStyle name="Обычный 3 9 46 4" xfId="56408"/>
    <cellStyle name="Обычный 3 9 46 4 2" xfId="56409"/>
    <cellStyle name="Обычный 3 9 46 4 2 2" xfId="56410"/>
    <cellStyle name="Обычный 3 9 46 4 2 2 2" xfId="56411"/>
    <cellStyle name="Обычный 3 9 46 4 2 2 2 2" xfId="56412"/>
    <cellStyle name="Обычный 3 9 46 4 2 2 3" xfId="56413"/>
    <cellStyle name="Обычный 3 9 46 4 2 3" xfId="56414"/>
    <cellStyle name="Обычный 3 9 46 4 2 3 2" xfId="56415"/>
    <cellStyle name="Обычный 3 9 46 4 2 4" xfId="56416"/>
    <cellStyle name="Обычный 3 9 46 4 3" xfId="56417"/>
    <cellStyle name="Обычный 3 9 46 4 3 2" xfId="56418"/>
    <cellStyle name="Обычный 3 9 46 4 3 2 2" xfId="56419"/>
    <cellStyle name="Обычный 3 9 46 4 3 3" xfId="56420"/>
    <cellStyle name="Обычный 3 9 46 4 4" xfId="56421"/>
    <cellStyle name="Обычный 3 9 46 4 4 2" xfId="56422"/>
    <cellStyle name="Обычный 3 9 46 4 5" xfId="56423"/>
    <cellStyle name="Обычный 3 9 46 5" xfId="56424"/>
    <cellStyle name="Обычный 3 9 46 5 2" xfId="56425"/>
    <cellStyle name="Обычный 3 9 46 5 2 2" xfId="56426"/>
    <cellStyle name="Обычный 3 9 46 5 2 2 2" xfId="56427"/>
    <cellStyle name="Обычный 3 9 46 5 2 3" xfId="56428"/>
    <cellStyle name="Обычный 3 9 46 5 3" xfId="56429"/>
    <cellStyle name="Обычный 3 9 46 5 3 2" xfId="56430"/>
    <cellStyle name="Обычный 3 9 46 5 4" xfId="56431"/>
    <cellStyle name="Обычный 3 9 46 6" xfId="56432"/>
    <cellStyle name="Обычный 3 9 46 6 2" xfId="56433"/>
    <cellStyle name="Обычный 3 9 46 6 2 2" xfId="56434"/>
    <cellStyle name="Обычный 3 9 46 6 3" xfId="56435"/>
    <cellStyle name="Обычный 3 9 46 7" xfId="56436"/>
    <cellStyle name="Обычный 3 9 46 7 2" xfId="56437"/>
    <cellStyle name="Обычный 3 9 46 8" xfId="56438"/>
    <cellStyle name="Обычный 3 9 47" xfId="56439"/>
    <cellStyle name="Обычный 3 9 47 2" xfId="56440"/>
    <cellStyle name="Обычный 3 9 47 2 2" xfId="56441"/>
    <cellStyle name="Обычный 3 9 47 2 2 2" xfId="56442"/>
    <cellStyle name="Обычный 3 9 47 2 2 2 2" xfId="56443"/>
    <cellStyle name="Обычный 3 9 47 2 2 2 2 2" xfId="56444"/>
    <cellStyle name="Обычный 3 9 47 2 2 2 2 2 2" xfId="56445"/>
    <cellStyle name="Обычный 3 9 47 2 2 2 2 3" xfId="56446"/>
    <cellStyle name="Обычный 3 9 47 2 2 2 3" xfId="56447"/>
    <cellStyle name="Обычный 3 9 47 2 2 2 3 2" xfId="56448"/>
    <cellStyle name="Обычный 3 9 47 2 2 2 4" xfId="56449"/>
    <cellStyle name="Обычный 3 9 47 2 2 3" xfId="56450"/>
    <cellStyle name="Обычный 3 9 47 2 2 3 2" xfId="56451"/>
    <cellStyle name="Обычный 3 9 47 2 2 3 2 2" xfId="56452"/>
    <cellStyle name="Обычный 3 9 47 2 2 3 3" xfId="56453"/>
    <cellStyle name="Обычный 3 9 47 2 2 4" xfId="56454"/>
    <cellStyle name="Обычный 3 9 47 2 2 4 2" xfId="56455"/>
    <cellStyle name="Обычный 3 9 47 2 2 5" xfId="56456"/>
    <cellStyle name="Обычный 3 9 47 2 3" xfId="56457"/>
    <cellStyle name="Обычный 3 9 47 2 3 2" xfId="56458"/>
    <cellStyle name="Обычный 3 9 47 2 3 2 2" xfId="56459"/>
    <cellStyle name="Обычный 3 9 47 2 3 2 2 2" xfId="56460"/>
    <cellStyle name="Обычный 3 9 47 2 3 2 2 2 2" xfId="56461"/>
    <cellStyle name="Обычный 3 9 47 2 3 2 2 3" xfId="56462"/>
    <cellStyle name="Обычный 3 9 47 2 3 2 3" xfId="56463"/>
    <cellStyle name="Обычный 3 9 47 2 3 2 3 2" xfId="56464"/>
    <cellStyle name="Обычный 3 9 47 2 3 2 4" xfId="56465"/>
    <cellStyle name="Обычный 3 9 47 2 3 3" xfId="56466"/>
    <cellStyle name="Обычный 3 9 47 2 3 3 2" xfId="56467"/>
    <cellStyle name="Обычный 3 9 47 2 3 3 2 2" xfId="56468"/>
    <cellStyle name="Обычный 3 9 47 2 3 3 3" xfId="56469"/>
    <cellStyle name="Обычный 3 9 47 2 3 4" xfId="56470"/>
    <cellStyle name="Обычный 3 9 47 2 3 4 2" xfId="56471"/>
    <cellStyle name="Обычный 3 9 47 2 3 5" xfId="56472"/>
    <cellStyle name="Обычный 3 9 47 2 4" xfId="56473"/>
    <cellStyle name="Обычный 3 9 47 2 4 2" xfId="56474"/>
    <cellStyle name="Обычный 3 9 47 2 4 2 2" xfId="56475"/>
    <cellStyle name="Обычный 3 9 47 2 4 2 2 2" xfId="56476"/>
    <cellStyle name="Обычный 3 9 47 2 4 2 3" xfId="56477"/>
    <cellStyle name="Обычный 3 9 47 2 4 3" xfId="56478"/>
    <cellStyle name="Обычный 3 9 47 2 4 3 2" xfId="56479"/>
    <cellStyle name="Обычный 3 9 47 2 4 4" xfId="56480"/>
    <cellStyle name="Обычный 3 9 47 2 5" xfId="56481"/>
    <cellStyle name="Обычный 3 9 47 2 5 2" xfId="56482"/>
    <cellStyle name="Обычный 3 9 47 2 5 2 2" xfId="56483"/>
    <cellStyle name="Обычный 3 9 47 2 5 3" xfId="56484"/>
    <cellStyle name="Обычный 3 9 47 2 6" xfId="56485"/>
    <cellStyle name="Обычный 3 9 47 2 6 2" xfId="56486"/>
    <cellStyle name="Обычный 3 9 47 2 7" xfId="56487"/>
    <cellStyle name="Обычный 3 9 47 3" xfId="56488"/>
    <cellStyle name="Обычный 3 9 47 3 2" xfId="56489"/>
    <cellStyle name="Обычный 3 9 47 3 2 2" xfId="56490"/>
    <cellStyle name="Обычный 3 9 47 3 2 2 2" xfId="56491"/>
    <cellStyle name="Обычный 3 9 47 3 2 2 2 2" xfId="56492"/>
    <cellStyle name="Обычный 3 9 47 3 2 2 3" xfId="56493"/>
    <cellStyle name="Обычный 3 9 47 3 2 3" xfId="56494"/>
    <cellStyle name="Обычный 3 9 47 3 2 3 2" xfId="56495"/>
    <cellStyle name="Обычный 3 9 47 3 2 4" xfId="56496"/>
    <cellStyle name="Обычный 3 9 47 3 3" xfId="56497"/>
    <cellStyle name="Обычный 3 9 47 3 3 2" xfId="56498"/>
    <cellStyle name="Обычный 3 9 47 3 3 2 2" xfId="56499"/>
    <cellStyle name="Обычный 3 9 47 3 3 3" xfId="56500"/>
    <cellStyle name="Обычный 3 9 47 3 4" xfId="56501"/>
    <cellStyle name="Обычный 3 9 47 3 4 2" xfId="56502"/>
    <cellStyle name="Обычный 3 9 47 3 5" xfId="56503"/>
    <cellStyle name="Обычный 3 9 47 4" xfId="56504"/>
    <cellStyle name="Обычный 3 9 47 4 2" xfId="56505"/>
    <cellStyle name="Обычный 3 9 47 4 2 2" xfId="56506"/>
    <cellStyle name="Обычный 3 9 47 4 2 2 2" xfId="56507"/>
    <cellStyle name="Обычный 3 9 47 4 2 2 2 2" xfId="56508"/>
    <cellStyle name="Обычный 3 9 47 4 2 2 3" xfId="56509"/>
    <cellStyle name="Обычный 3 9 47 4 2 3" xfId="56510"/>
    <cellStyle name="Обычный 3 9 47 4 2 3 2" xfId="56511"/>
    <cellStyle name="Обычный 3 9 47 4 2 4" xfId="56512"/>
    <cellStyle name="Обычный 3 9 47 4 3" xfId="56513"/>
    <cellStyle name="Обычный 3 9 47 4 3 2" xfId="56514"/>
    <cellStyle name="Обычный 3 9 47 4 3 2 2" xfId="56515"/>
    <cellStyle name="Обычный 3 9 47 4 3 3" xfId="56516"/>
    <cellStyle name="Обычный 3 9 47 4 4" xfId="56517"/>
    <cellStyle name="Обычный 3 9 47 4 4 2" xfId="56518"/>
    <cellStyle name="Обычный 3 9 47 4 5" xfId="56519"/>
    <cellStyle name="Обычный 3 9 47 5" xfId="56520"/>
    <cellStyle name="Обычный 3 9 47 5 2" xfId="56521"/>
    <cellStyle name="Обычный 3 9 47 5 2 2" xfId="56522"/>
    <cellStyle name="Обычный 3 9 47 5 2 2 2" xfId="56523"/>
    <cellStyle name="Обычный 3 9 47 5 2 3" xfId="56524"/>
    <cellStyle name="Обычный 3 9 47 5 3" xfId="56525"/>
    <cellStyle name="Обычный 3 9 47 5 3 2" xfId="56526"/>
    <cellStyle name="Обычный 3 9 47 5 4" xfId="56527"/>
    <cellStyle name="Обычный 3 9 47 6" xfId="56528"/>
    <cellStyle name="Обычный 3 9 47 6 2" xfId="56529"/>
    <cellStyle name="Обычный 3 9 47 6 2 2" xfId="56530"/>
    <cellStyle name="Обычный 3 9 47 6 3" xfId="56531"/>
    <cellStyle name="Обычный 3 9 47 7" xfId="56532"/>
    <cellStyle name="Обычный 3 9 47 7 2" xfId="56533"/>
    <cellStyle name="Обычный 3 9 47 8" xfId="56534"/>
    <cellStyle name="Обычный 3 9 48" xfId="56535"/>
    <cellStyle name="Обычный 3 9 48 2" xfId="56536"/>
    <cellStyle name="Обычный 3 9 48 2 2" xfId="56537"/>
    <cellStyle name="Обычный 3 9 48 2 2 2" xfId="56538"/>
    <cellStyle name="Обычный 3 9 48 2 2 2 2" xfId="56539"/>
    <cellStyle name="Обычный 3 9 48 2 2 2 2 2" xfId="56540"/>
    <cellStyle name="Обычный 3 9 48 2 2 2 3" xfId="56541"/>
    <cellStyle name="Обычный 3 9 48 2 2 3" xfId="56542"/>
    <cellStyle name="Обычный 3 9 48 2 2 3 2" xfId="56543"/>
    <cellStyle name="Обычный 3 9 48 2 2 4" xfId="56544"/>
    <cellStyle name="Обычный 3 9 48 2 3" xfId="56545"/>
    <cellStyle name="Обычный 3 9 48 2 3 2" xfId="56546"/>
    <cellStyle name="Обычный 3 9 48 2 3 2 2" xfId="56547"/>
    <cellStyle name="Обычный 3 9 48 2 3 3" xfId="56548"/>
    <cellStyle name="Обычный 3 9 48 2 4" xfId="56549"/>
    <cellStyle name="Обычный 3 9 48 2 4 2" xfId="56550"/>
    <cellStyle name="Обычный 3 9 48 2 5" xfId="56551"/>
    <cellStyle name="Обычный 3 9 48 3" xfId="56552"/>
    <cellStyle name="Обычный 3 9 48 3 2" xfId="56553"/>
    <cellStyle name="Обычный 3 9 48 3 2 2" xfId="56554"/>
    <cellStyle name="Обычный 3 9 48 3 2 2 2" xfId="56555"/>
    <cellStyle name="Обычный 3 9 48 3 2 2 2 2" xfId="56556"/>
    <cellStyle name="Обычный 3 9 48 3 2 2 3" xfId="56557"/>
    <cellStyle name="Обычный 3 9 48 3 2 3" xfId="56558"/>
    <cellStyle name="Обычный 3 9 48 3 2 3 2" xfId="56559"/>
    <cellStyle name="Обычный 3 9 48 3 2 4" xfId="56560"/>
    <cellStyle name="Обычный 3 9 48 3 3" xfId="56561"/>
    <cellStyle name="Обычный 3 9 48 3 3 2" xfId="56562"/>
    <cellStyle name="Обычный 3 9 48 3 3 2 2" xfId="56563"/>
    <cellStyle name="Обычный 3 9 48 3 3 3" xfId="56564"/>
    <cellStyle name="Обычный 3 9 48 3 4" xfId="56565"/>
    <cellStyle name="Обычный 3 9 48 3 4 2" xfId="56566"/>
    <cellStyle name="Обычный 3 9 48 3 5" xfId="56567"/>
    <cellStyle name="Обычный 3 9 48 4" xfId="56568"/>
    <cellStyle name="Обычный 3 9 48 4 2" xfId="56569"/>
    <cellStyle name="Обычный 3 9 48 4 2 2" xfId="56570"/>
    <cellStyle name="Обычный 3 9 48 4 2 2 2" xfId="56571"/>
    <cellStyle name="Обычный 3 9 48 4 2 3" xfId="56572"/>
    <cellStyle name="Обычный 3 9 48 4 3" xfId="56573"/>
    <cellStyle name="Обычный 3 9 48 4 3 2" xfId="56574"/>
    <cellStyle name="Обычный 3 9 48 4 4" xfId="56575"/>
    <cellStyle name="Обычный 3 9 48 5" xfId="56576"/>
    <cellStyle name="Обычный 3 9 48 5 2" xfId="56577"/>
    <cellStyle name="Обычный 3 9 48 5 2 2" xfId="56578"/>
    <cellStyle name="Обычный 3 9 48 5 3" xfId="56579"/>
    <cellStyle name="Обычный 3 9 48 6" xfId="56580"/>
    <cellStyle name="Обычный 3 9 48 6 2" xfId="56581"/>
    <cellStyle name="Обычный 3 9 48 7" xfId="56582"/>
    <cellStyle name="Обычный 3 9 49" xfId="56583"/>
    <cellStyle name="Обычный 3 9 49 2" xfId="56584"/>
    <cellStyle name="Обычный 3 9 49 2 2" xfId="56585"/>
    <cellStyle name="Обычный 3 9 49 2 2 2" xfId="56586"/>
    <cellStyle name="Обычный 3 9 49 2 2 2 2" xfId="56587"/>
    <cellStyle name="Обычный 3 9 49 2 2 3" xfId="56588"/>
    <cellStyle name="Обычный 3 9 49 2 3" xfId="56589"/>
    <cellStyle name="Обычный 3 9 49 2 3 2" xfId="56590"/>
    <cellStyle name="Обычный 3 9 49 2 4" xfId="56591"/>
    <cellStyle name="Обычный 3 9 49 3" xfId="56592"/>
    <cellStyle name="Обычный 3 9 49 3 2" xfId="56593"/>
    <cellStyle name="Обычный 3 9 49 3 2 2" xfId="56594"/>
    <cellStyle name="Обычный 3 9 49 3 3" xfId="56595"/>
    <cellStyle name="Обычный 3 9 49 4" xfId="56596"/>
    <cellStyle name="Обычный 3 9 49 4 2" xfId="56597"/>
    <cellStyle name="Обычный 3 9 49 5" xfId="56598"/>
    <cellStyle name="Обычный 3 9 5" xfId="56599"/>
    <cellStyle name="Обычный 3 9 5 2" xfId="56600"/>
    <cellStyle name="Обычный 3 9 5 2 2" xfId="56601"/>
    <cellStyle name="Обычный 3 9 5 2 2 2" xfId="56602"/>
    <cellStyle name="Обычный 3 9 5 2 2 2 2" xfId="56603"/>
    <cellStyle name="Обычный 3 9 5 2 2 2 2 2" xfId="56604"/>
    <cellStyle name="Обычный 3 9 5 2 2 2 2 2 2" xfId="56605"/>
    <cellStyle name="Обычный 3 9 5 2 2 2 2 3" xfId="56606"/>
    <cellStyle name="Обычный 3 9 5 2 2 2 3" xfId="56607"/>
    <cellStyle name="Обычный 3 9 5 2 2 2 3 2" xfId="56608"/>
    <cellStyle name="Обычный 3 9 5 2 2 2 4" xfId="56609"/>
    <cellStyle name="Обычный 3 9 5 2 2 3" xfId="56610"/>
    <cellStyle name="Обычный 3 9 5 2 2 3 2" xfId="56611"/>
    <cellStyle name="Обычный 3 9 5 2 2 3 2 2" xfId="56612"/>
    <cellStyle name="Обычный 3 9 5 2 2 3 3" xfId="56613"/>
    <cellStyle name="Обычный 3 9 5 2 2 4" xfId="56614"/>
    <cellStyle name="Обычный 3 9 5 2 2 4 2" xfId="56615"/>
    <cellStyle name="Обычный 3 9 5 2 2 5" xfId="56616"/>
    <cellStyle name="Обычный 3 9 5 2 3" xfId="56617"/>
    <cellStyle name="Обычный 3 9 5 2 3 2" xfId="56618"/>
    <cellStyle name="Обычный 3 9 5 2 3 2 2" xfId="56619"/>
    <cellStyle name="Обычный 3 9 5 2 3 2 2 2" xfId="56620"/>
    <cellStyle name="Обычный 3 9 5 2 3 2 2 2 2" xfId="56621"/>
    <cellStyle name="Обычный 3 9 5 2 3 2 2 3" xfId="56622"/>
    <cellStyle name="Обычный 3 9 5 2 3 2 3" xfId="56623"/>
    <cellStyle name="Обычный 3 9 5 2 3 2 3 2" xfId="56624"/>
    <cellStyle name="Обычный 3 9 5 2 3 2 4" xfId="56625"/>
    <cellStyle name="Обычный 3 9 5 2 3 3" xfId="56626"/>
    <cellStyle name="Обычный 3 9 5 2 3 3 2" xfId="56627"/>
    <cellStyle name="Обычный 3 9 5 2 3 3 2 2" xfId="56628"/>
    <cellStyle name="Обычный 3 9 5 2 3 3 3" xfId="56629"/>
    <cellStyle name="Обычный 3 9 5 2 3 4" xfId="56630"/>
    <cellStyle name="Обычный 3 9 5 2 3 4 2" xfId="56631"/>
    <cellStyle name="Обычный 3 9 5 2 3 5" xfId="56632"/>
    <cellStyle name="Обычный 3 9 5 2 4" xfId="56633"/>
    <cellStyle name="Обычный 3 9 5 2 4 2" xfId="56634"/>
    <cellStyle name="Обычный 3 9 5 2 4 2 2" xfId="56635"/>
    <cellStyle name="Обычный 3 9 5 2 4 2 2 2" xfId="56636"/>
    <cellStyle name="Обычный 3 9 5 2 4 2 3" xfId="56637"/>
    <cellStyle name="Обычный 3 9 5 2 4 3" xfId="56638"/>
    <cellStyle name="Обычный 3 9 5 2 4 3 2" xfId="56639"/>
    <cellStyle name="Обычный 3 9 5 2 4 4" xfId="56640"/>
    <cellStyle name="Обычный 3 9 5 2 5" xfId="56641"/>
    <cellStyle name="Обычный 3 9 5 2 5 2" xfId="56642"/>
    <cellStyle name="Обычный 3 9 5 2 5 2 2" xfId="56643"/>
    <cellStyle name="Обычный 3 9 5 2 5 3" xfId="56644"/>
    <cellStyle name="Обычный 3 9 5 2 6" xfId="56645"/>
    <cellStyle name="Обычный 3 9 5 2 6 2" xfId="56646"/>
    <cellStyle name="Обычный 3 9 5 2 7" xfId="56647"/>
    <cellStyle name="Обычный 3 9 5 3" xfId="56648"/>
    <cellStyle name="Обычный 3 9 5 3 2" xfId="56649"/>
    <cellStyle name="Обычный 3 9 5 3 2 2" xfId="56650"/>
    <cellStyle name="Обычный 3 9 5 3 2 2 2" xfId="56651"/>
    <cellStyle name="Обычный 3 9 5 3 2 2 2 2" xfId="56652"/>
    <cellStyle name="Обычный 3 9 5 3 2 2 3" xfId="56653"/>
    <cellStyle name="Обычный 3 9 5 3 2 3" xfId="56654"/>
    <cellStyle name="Обычный 3 9 5 3 2 3 2" xfId="56655"/>
    <cellStyle name="Обычный 3 9 5 3 2 4" xfId="56656"/>
    <cellStyle name="Обычный 3 9 5 3 3" xfId="56657"/>
    <cellStyle name="Обычный 3 9 5 3 3 2" xfId="56658"/>
    <cellStyle name="Обычный 3 9 5 3 3 2 2" xfId="56659"/>
    <cellStyle name="Обычный 3 9 5 3 3 3" xfId="56660"/>
    <cellStyle name="Обычный 3 9 5 3 4" xfId="56661"/>
    <cellStyle name="Обычный 3 9 5 3 4 2" xfId="56662"/>
    <cellStyle name="Обычный 3 9 5 3 5" xfId="56663"/>
    <cellStyle name="Обычный 3 9 5 4" xfId="56664"/>
    <cellStyle name="Обычный 3 9 5 4 2" xfId="56665"/>
    <cellStyle name="Обычный 3 9 5 4 2 2" xfId="56666"/>
    <cellStyle name="Обычный 3 9 5 4 2 2 2" xfId="56667"/>
    <cellStyle name="Обычный 3 9 5 4 2 2 2 2" xfId="56668"/>
    <cellStyle name="Обычный 3 9 5 4 2 2 3" xfId="56669"/>
    <cellStyle name="Обычный 3 9 5 4 2 3" xfId="56670"/>
    <cellStyle name="Обычный 3 9 5 4 2 3 2" xfId="56671"/>
    <cellStyle name="Обычный 3 9 5 4 2 4" xfId="56672"/>
    <cellStyle name="Обычный 3 9 5 4 3" xfId="56673"/>
    <cellStyle name="Обычный 3 9 5 4 3 2" xfId="56674"/>
    <cellStyle name="Обычный 3 9 5 4 3 2 2" xfId="56675"/>
    <cellStyle name="Обычный 3 9 5 4 3 3" xfId="56676"/>
    <cellStyle name="Обычный 3 9 5 4 4" xfId="56677"/>
    <cellStyle name="Обычный 3 9 5 4 4 2" xfId="56678"/>
    <cellStyle name="Обычный 3 9 5 4 5" xfId="56679"/>
    <cellStyle name="Обычный 3 9 5 5" xfId="56680"/>
    <cellStyle name="Обычный 3 9 5 5 2" xfId="56681"/>
    <cellStyle name="Обычный 3 9 5 5 2 2" xfId="56682"/>
    <cellStyle name="Обычный 3 9 5 5 2 2 2" xfId="56683"/>
    <cellStyle name="Обычный 3 9 5 5 2 3" xfId="56684"/>
    <cellStyle name="Обычный 3 9 5 5 3" xfId="56685"/>
    <cellStyle name="Обычный 3 9 5 5 3 2" xfId="56686"/>
    <cellStyle name="Обычный 3 9 5 5 4" xfId="56687"/>
    <cellStyle name="Обычный 3 9 5 6" xfId="56688"/>
    <cellStyle name="Обычный 3 9 5 6 2" xfId="56689"/>
    <cellStyle name="Обычный 3 9 5 6 2 2" xfId="56690"/>
    <cellStyle name="Обычный 3 9 5 6 3" xfId="56691"/>
    <cellStyle name="Обычный 3 9 5 7" xfId="56692"/>
    <cellStyle name="Обычный 3 9 5 7 2" xfId="56693"/>
    <cellStyle name="Обычный 3 9 5 8" xfId="56694"/>
    <cellStyle name="Обычный 3 9 50" xfId="56695"/>
    <cellStyle name="Обычный 3 9 50 2" xfId="56696"/>
    <cellStyle name="Обычный 3 9 50 2 2" xfId="56697"/>
    <cellStyle name="Обычный 3 9 50 2 2 2" xfId="56698"/>
    <cellStyle name="Обычный 3 9 50 2 2 2 2" xfId="56699"/>
    <cellStyle name="Обычный 3 9 50 2 2 3" xfId="56700"/>
    <cellStyle name="Обычный 3 9 50 2 3" xfId="56701"/>
    <cellStyle name="Обычный 3 9 50 2 3 2" xfId="56702"/>
    <cellStyle name="Обычный 3 9 50 2 4" xfId="56703"/>
    <cellStyle name="Обычный 3 9 50 3" xfId="56704"/>
    <cellStyle name="Обычный 3 9 50 3 2" xfId="56705"/>
    <cellStyle name="Обычный 3 9 50 3 2 2" xfId="56706"/>
    <cellStyle name="Обычный 3 9 50 3 3" xfId="56707"/>
    <cellStyle name="Обычный 3 9 50 4" xfId="56708"/>
    <cellStyle name="Обычный 3 9 50 4 2" xfId="56709"/>
    <cellStyle name="Обычный 3 9 50 5" xfId="56710"/>
    <cellStyle name="Обычный 3 9 51" xfId="56711"/>
    <cellStyle name="Обычный 3 9 51 2" xfId="56712"/>
    <cellStyle name="Обычный 3 9 51 2 2" xfId="56713"/>
    <cellStyle name="Обычный 3 9 51 2 2 2" xfId="56714"/>
    <cellStyle name="Обычный 3 9 51 2 3" xfId="56715"/>
    <cellStyle name="Обычный 3 9 51 3" xfId="56716"/>
    <cellStyle name="Обычный 3 9 51 3 2" xfId="56717"/>
    <cellStyle name="Обычный 3 9 51 4" xfId="56718"/>
    <cellStyle name="Обычный 3 9 52" xfId="56719"/>
    <cellStyle name="Обычный 3 9 52 2" xfId="56720"/>
    <cellStyle name="Обычный 3 9 52 2 2" xfId="56721"/>
    <cellStyle name="Обычный 3 9 52 3" xfId="56722"/>
    <cellStyle name="Обычный 3 9 53" xfId="56723"/>
    <cellStyle name="Обычный 3 9 53 2" xfId="56724"/>
    <cellStyle name="Обычный 3 9 54" xfId="56725"/>
    <cellStyle name="Обычный 3 9 6" xfId="56726"/>
    <cellStyle name="Обычный 3 9 6 2" xfId="56727"/>
    <cellStyle name="Обычный 3 9 6 2 2" xfId="56728"/>
    <cellStyle name="Обычный 3 9 6 2 2 2" xfId="56729"/>
    <cellStyle name="Обычный 3 9 6 2 2 2 2" xfId="56730"/>
    <cellStyle name="Обычный 3 9 6 2 2 2 2 2" xfId="56731"/>
    <cellStyle name="Обычный 3 9 6 2 2 2 2 2 2" xfId="56732"/>
    <cellStyle name="Обычный 3 9 6 2 2 2 2 3" xfId="56733"/>
    <cellStyle name="Обычный 3 9 6 2 2 2 3" xfId="56734"/>
    <cellStyle name="Обычный 3 9 6 2 2 2 3 2" xfId="56735"/>
    <cellStyle name="Обычный 3 9 6 2 2 2 4" xfId="56736"/>
    <cellStyle name="Обычный 3 9 6 2 2 3" xfId="56737"/>
    <cellStyle name="Обычный 3 9 6 2 2 3 2" xfId="56738"/>
    <cellStyle name="Обычный 3 9 6 2 2 3 2 2" xfId="56739"/>
    <cellStyle name="Обычный 3 9 6 2 2 3 3" xfId="56740"/>
    <cellStyle name="Обычный 3 9 6 2 2 4" xfId="56741"/>
    <cellStyle name="Обычный 3 9 6 2 2 4 2" xfId="56742"/>
    <cellStyle name="Обычный 3 9 6 2 2 5" xfId="56743"/>
    <cellStyle name="Обычный 3 9 6 2 3" xfId="56744"/>
    <cellStyle name="Обычный 3 9 6 2 3 2" xfId="56745"/>
    <cellStyle name="Обычный 3 9 6 2 3 2 2" xfId="56746"/>
    <cellStyle name="Обычный 3 9 6 2 3 2 2 2" xfId="56747"/>
    <cellStyle name="Обычный 3 9 6 2 3 2 2 2 2" xfId="56748"/>
    <cellStyle name="Обычный 3 9 6 2 3 2 2 3" xfId="56749"/>
    <cellStyle name="Обычный 3 9 6 2 3 2 3" xfId="56750"/>
    <cellStyle name="Обычный 3 9 6 2 3 2 3 2" xfId="56751"/>
    <cellStyle name="Обычный 3 9 6 2 3 2 4" xfId="56752"/>
    <cellStyle name="Обычный 3 9 6 2 3 3" xfId="56753"/>
    <cellStyle name="Обычный 3 9 6 2 3 3 2" xfId="56754"/>
    <cellStyle name="Обычный 3 9 6 2 3 3 2 2" xfId="56755"/>
    <cellStyle name="Обычный 3 9 6 2 3 3 3" xfId="56756"/>
    <cellStyle name="Обычный 3 9 6 2 3 4" xfId="56757"/>
    <cellStyle name="Обычный 3 9 6 2 3 4 2" xfId="56758"/>
    <cellStyle name="Обычный 3 9 6 2 3 5" xfId="56759"/>
    <cellStyle name="Обычный 3 9 6 2 4" xfId="56760"/>
    <cellStyle name="Обычный 3 9 6 2 4 2" xfId="56761"/>
    <cellStyle name="Обычный 3 9 6 2 4 2 2" xfId="56762"/>
    <cellStyle name="Обычный 3 9 6 2 4 2 2 2" xfId="56763"/>
    <cellStyle name="Обычный 3 9 6 2 4 2 3" xfId="56764"/>
    <cellStyle name="Обычный 3 9 6 2 4 3" xfId="56765"/>
    <cellStyle name="Обычный 3 9 6 2 4 3 2" xfId="56766"/>
    <cellStyle name="Обычный 3 9 6 2 4 4" xfId="56767"/>
    <cellStyle name="Обычный 3 9 6 2 5" xfId="56768"/>
    <cellStyle name="Обычный 3 9 6 2 5 2" xfId="56769"/>
    <cellStyle name="Обычный 3 9 6 2 5 2 2" xfId="56770"/>
    <cellStyle name="Обычный 3 9 6 2 5 3" xfId="56771"/>
    <cellStyle name="Обычный 3 9 6 2 6" xfId="56772"/>
    <cellStyle name="Обычный 3 9 6 2 6 2" xfId="56773"/>
    <cellStyle name="Обычный 3 9 6 2 7" xfId="56774"/>
    <cellStyle name="Обычный 3 9 6 3" xfId="56775"/>
    <cellStyle name="Обычный 3 9 6 3 2" xfId="56776"/>
    <cellStyle name="Обычный 3 9 6 3 2 2" xfId="56777"/>
    <cellStyle name="Обычный 3 9 6 3 2 2 2" xfId="56778"/>
    <cellStyle name="Обычный 3 9 6 3 2 2 2 2" xfId="56779"/>
    <cellStyle name="Обычный 3 9 6 3 2 2 3" xfId="56780"/>
    <cellStyle name="Обычный 3 9 6 3 2 3" xfId="56781"/>
    <cellStyle name="Обычный 3 9 6 3 2 3 2" xfId="56782"/>
    <cellStyle name="Обычный 3 9 6 3 2 4" xfId="56783"/>
    <cellStyle name="Обычный 3 9 6 3 3" xfId="56784"/>
    <cellStyle name="Обычный 3 9 6 3 3 2" xfId="56785"/>
    <cellStyle name="Обычный 3 9 6 3 3 2 2" xfId="56786"/>
    <cellStyle name="Обычный 3 9 6 3 3 3" xfId="56787"/>
    <cellStyle name="Обычный 3 9 6 3 4" xfId="56788"/>
    <cellStyle name="Обычный 3 9 6 3 4 2" xfId="56789"/>
    <cellStyle name="Обычный 3 9 6 3 5" xfId="56790"/>
    <cellStyle name="Обычный 3 9 6 4" xfId="56791"/>
    <cellStyle name="Обычный 3 9 6 4 2" xfId="56792"/>
    <cellStyle name="Обычный 3 9 6 4 2 2" xfId="56793"/>
    <cellStyle name="Обычный 3 9 6 4 2 2 2" xfId="56794"/>
    <cellStyle name="Обычный 3 9 6 4 2 2 2 2" xfId="56795"/>
    <cellStyle name="Обычный 3 9 6 4 2 2 3" xfId="56796"/>
    <cellStyle name="Обычный 3 9 6 4 2 3" xfId="56797"/>
    <cellStyle name="Обычный 3 9 6 4 2 3 2" xfId="56798"/>
    <cellStyle name="Обычный 3 9 6 4 2 4" xfId="56799"/>
    <cellStyle name="Обычный 3 9 6 4 3" xfId="56800"/>
    <cellStyle name="Обычный 3 9 6 4 3 2" xfId="56801"/>
    <cellStyle name="Обычный 3 9 6 4 3 2 2" xfId="56802"/>
    <cellStyle name="Обычный 3 9 6 4 3 3" xfId="56803"/>
    <cellStyle name="Обычный 3 9 6 4 4" xfId="56804"/>
    <cellStyle name="Обычный 3 9 6 4 4 2" xfId="56805"/>
    <cellStyle name="Обычный 3 9 6 4 5" xfId="56806"/>
    <cellStyle name="Обычный 3 9 6 5" xfId="56807"/>
    <cellStyle name="Обычный 3 9 6 5 2" xfId="56808"/>
    <cellStyle name="Обычный 3 9 6 5 2 2" xfId="56809"/>
    <cellStyle name="Обычный 3 9 6 5 2 2 2" xfId="56810"/>
    <cellStyle name="Обычный 3 9 6 5 2 3" xfId="56811"/>
    <cellStyle name="Обычный 3 9 6 5 3" xfId="56812"/>
    <cellStyle name="Обычный 3 9 6 5 3 2" xfId="56813"/>
    <cellStyle name="Обычный 3 9 6 5 4" xfId="56814"/>
    <cellStyle name="Обычный 3 9 6 6" xfId="56815"/>
    <cellStyle name="Обычный 3 9 6 6 2" xfId="56816"/>
    <cellStyle name="Обычный 3 9 6 6 2 2" xfId="56817"/>
    <cellStyle name="Обычный 3 9 6 6 3" xfId="56818"/>
    <cellStyle name="Обычный 3 9 6 7" xfId="56819"/>
    <cellStyle name="Обычный 3 9 6 7 2" xfId="56820"/>
    <cellStyle name="Обычный 3 9 6 8" xfId="56821"/>
    <cellStyle name="Обычный 3 9 7" xfId="56822"/>
    <cellStyle name="Обычный 3 9 7 2" xfId="56823"/>
    <cellStyle name="Обычный 3 9 7 2 2" xfId="56824"/>
    <cellStyle name="Обычный 3 9 7 2 2 2" xfId="56825"/>
    <cellStyle name="Обычный 3 9 7 2 2 2 2" xfId="56826"/>
    <cellStyle name="Обычный 3 9 7 2 2 2 2 2" xfId="56827"/>
    <cellStyle name="Обычный 3 9 7 2 2 2 2 2 2" xfId="56828"/>
    <cellStyle name="Обычный 3 9 7 2 2 2 2 3" xfId="56829"/>
    <cellStyle name="Обычный 3 9 7 2 2 2 3" xfId="56830"/>
    <cellStyle name="Обычный 3 9 7 2 2 2 3 2" xfId="56831"/>
    <cellStyle name="Обычный 3 9 7 2 2 2 4" xfId="56832"/>
    <cellStyle name="Обычный 3 9 7 2 2 3" xfId="56833"/>
    <cellStyle name="Обычный 3 9 7 2 2 3 2" xfId="56834"/>
    <cellStyle name="Обычный 3 9 7 2 2 3 2 2" xfId="56835"/>
    <cellStyle name="Обычный 3 9 7 2 2 3 3" xfId="56836"/>
    <cellStyle name="Обычный 3 9 7 2 2 4" xfId="56837"/>
    <cellStyle name="Обычный 3 9 7 2 2 4 2" xfId="56838"/>
    <cellStyle name="Обычный 3 9 7 2 2 5" xfId="56839"/>
    <cellStyle name="Обычный 3 9 7 2 3" xfId="56840"/>
    <cellStyle name="Обычный 3 9 7 2 3 2" xfId="56841"/>
    <cellStyle name="Обычный 3 9 7 2 3 2 2" xfId="56842"/>
    <cellStyle name="Обычный 3 9 7 2 3 2 2 2" xfId="56843"/>
    <cellStyle name="Обычный 3 9 7 2 3 2 2 2 2" xfId="56844"/>
    <cellStyle name="Обычный 3 9 7 2 3 2 2 3" xfId="56845"/>
    <cellStyle name="Обычный 3 9 7 2 3 2 3" xfId="56846"/>
    <cellStyle name="Обычный 3 9 7 2 3 2 3 2" xfId="56847"/>
    <cellStyle name="Обычный 3 9 7 2 3 2 4" xfId="56848"/>
    <cellStyle name="Обычный 3 9 7 2 3 3" xfId="56849"/>
    <cellStyle name="Обычный 3 9 7 2 3 3 2" xfId="56850"/>
    <cellStyle name="Обычный 3 9 7 2 3 3 2 2" xfId="56851"/>
    <cellStyle name="Обычный 3 9 7 2 3 3 3" xfId="56852"/>
    <cellStyle name="Обычный 3 9 7 2 3 4" xfId="56853"/>
    <cellStyle name="Обычный 3 9 7 2 3 4 2" xfId="56854"/>
    <cellStyle name="Обычный 3 9 7 2 3 5" xfId="56855"/>
    <cellStyle name="Обычный 3 9 7 2 4" xfId="56856"/>
    <cellStyle name="Обычный 3 9 7 2 4 2" xfId="56857"/>
    <cellStyle name="Обычный 3 9 7 2 4 2 2" xfId="56858"/>
    <cellStyle name="Обычный 3 9 7 2 4 2 2 2" xfId="56859"/>
    <cellStyle name="Обычный 3 9 7 2 4 2 3" xfId="56860"/>
    <cellStyle name="Обычный 3 9 7 2 4 3" xfId="56861"/>
    <cellStyle name="Обычный 3 9 7 2 4 3 2" xfId="56862"/>
    <cellStyle name="Обычный 3 9 7 2 4 4" xfId="56863"/>
    <cellStyle name="Обычный 3 9 7 2 5" xfId="56864"/>
    <cellStyle name="Обычный 3 9 7 2 5 2" xfId="56865"/>
    <cellStyle name="Обычный 3 9 7 2 5 2 2" xfId="56866"/>
    <cellStyle name="Обычный 3 9 7 2 5 3" xfId="56867"/>
    <cellStyle name="Обычный 3 9 7 2 6" xfId="56868"/>
    <cellStyle name="Обычный 3 9 7 2 6 2" xfId="56869"/>
    <cellStyle name="Обычный 3 9 7 2 7" xfId="56870"/>
    <cellStyle name="Обычный 3 9 7 3" xfId="56871"/>
    <cellStyle name="Обычный 3 9 7 3 2" xfId="56872"/>
    <cellStyle name="Обычный 3 9 7 3 2 2" xfId="56873"/>
    <cellStyle name="Обычный 3 9 7 3 2 2 2" xfId="56874"/>
    <cellStyle name="Обычный 3 9 7 3 2 2 2 2" xfId="56875"/>
    <cellStyle name="Обычный 3 9 7 3 2 2 3" xfId="56876"/>
    <cellStyle name="Обычный 3 9 7 3 2 3" xfId="56877"/>
    <cellStyle name="Обычный 3 9 7 3 2 3 2" xfId="56878"/>
    <cellStyle name="Обычный 3 9 7 3 2 4" xfId="56879"/>
    <cellStyle name="Обычный 3 9 7 3 3" xfId="56880"/>
    <cellStyle name="Обычный 3 9 7 3 3 2" xfId="56881"/>
    <cellStyle name="Обычный 3 9 7 3 3 2 2" xfId="56882"/>
    <cellStyle name="Обычный 3 9 7 3 3 3" xfId="56883"/>
    <cellStyle name="Обычный 3 9 7 3 4" xfId="56884"/>
    <cellStyle name="Обычный 3 9 7 3 4 2" xfId="56885"/>
    <cellStyle name="Обычный 3 9 7 3 5" xfId="56886"/>
    <cellStyle name="Обычный 3 9 7 4" xfId="56887"/>
    <cellStyle name="Обычный 3 9 7 4 2" xfId="56888"/>
    <cellStyle name="Обычный 3 9 7 4 2 2" xfId="56889"/>
    <cellStyle name="Обычный 3 9 7 4 2 2 2" xfId="56890"/>
    <cellStyle name="Обычный 3 9 7 4 2 2 2 2" xfId="56891"/>
    <cellStyle name="Обычный 3 9 7 4 2 2 3" xfId="56892"/>
    <cellStyle name="Обычный 3 9 7 4 2 3" xfId="56893"/>
    <cellStyle name="Обычный 3 9 7 4 2 3 2" xfId="56894"/>
    <cellStyle name="Обычный 3 9 7 4 2 4" xfId="56895"/>
    <cellStyle name="Обычный 3 9 7 4 3" xfId="56896"/>
    <cellStyle name="Обычный 3 9 7 4 3 2" xfId="56897"/>
    <cellStyle name="Обычный 3 9 7 4 3 2 2" xfId="56898"/>
    <cellStyle name="Обычный 3 9 7 4 3 3" xfId="56899"/>
    <cellStyle name="Обычный 3 9 7 4 4" xfId="56900"/>
    <cellStyle name="Обычный 3 9 7 4 4 2" xfId="56901"/>
    <cellStyle name="Обычный 3 9 7 4 5" xfId="56902"/>
    <cellStyle name="Обычный 3 9 7 5" xfId="56903"/>
    <cellStyle name="Обычный 3 9 7 5 2" xfId="56904"/>
    <cellStyle name="Обычный 3 9 7 5 2 2" xfId="56905"/>
    <cellStyle name="Обычный 3 9 7 5 2 2 2" xfId="56906"/>
    <cellStyle name="Обычный 3 9 7 5 2 3" xfId="56907"/>
    <cellStyle name="Обычный 3 9 7 5 3" xfId="56908"/>
    <cellStyle name="Обычный 3 9 7 5 3 2" xfId="56909"/>
    <cellStyle name="Обычный 3 9 7 5 4" xfId="56910"/>
    <cellStyle name="Обычный 3 9 7 6" xfId="56911"/>
    <cellStyle name="Обычный 3 9 7 6 2" xfId="56912"/>
    <cellStyle name="Обычный 3 9 7 6 2 2" xfId="56913"/>
    <cellStyle name="Обычный 3 9 7 6 3" xfId="56914"/>
    <cellStyle name="Обычный 3 9 7 7" xfId="56915"/>
    <cellStyle name="Обычный 3 9 7 7 2" xfId="56916"/>
    <cellStyle name="Обычный 3 9 7 8" xfId="56917"/>
    <cellStyle name="Обычный 3 9 8" xfId="56918"/>
    <cellStyle name="Обычный 3 9 8 2" xfId="56919"/>
    <cellStyle name="Обычный 3 9 8 2 2" xfId="56920"/>
    <cellStyle name="Обычный 3 9 8 2 2 2" xfId="56921"/>
    <cellStyle name="Обычный 3 9 8 2 2 2 2" xfId="56922"/>
    <cellStyle name="Обычный 3 9 8 2 2 2 2 2" xfId="56923"/>
    <cellStyle name="Обычный 3 9 8 2 2 2 2 2 2" xfId="56924"/>
    <cellStyle name="Обычный 3 9 8 2 2 2 2 3" xfId="56925"/>
    <cellStyle name="Обычный 3 9 8 2 2 2 3" xfId="56926"/>
    <cellStyle name="Обычный 3 9 8 2 2 2 3 2" xfId="56927"/>
    <cellStyle name="Обычный 3 9 8 2 2 2 4" xfId="56928"/>
    <cellStyle name="Обычный 3 9 8 2 2 3" xfId="56929"/>
    <cellStyle name="Обычный 3 9 8 2 2 3 2" xfId="56930"/>
    <cellStyle name="Обычный 3 9 8 2 2 3 2 2" xfId="56931"/>
    <cellStyle name="Обычный 3 9 8 2 2 3 3" xfId="56932"/>
    <cellStyle name="Обычный 3 9 8 2 2 4" xfId="56933"/>
    <cellStyle name="Обычный 3 9 8 2 2 4 2" xfId="56934"/>
    <cellStyle name="Обычный 3 9 8 2 2 5" xfId="56935"/>
    <cellStyle name="Обычный 3 9 8 2 3" xfId="56936"/>
    <cellStyle name="Обычный 3 9 8 2 3 2" xfId="56937"/>
    <cellStyle name="Обычный 3 9 8 2 3 2 2" xfId="56938"/>
    <cellStyle name="Обычный 3 9 8 2 3 2 2 2" xfId="56939"/>
    <cellStyle name="Обычный 3 9 8 2 3 2 2 2 2" xfId="56940"/>
    <cellStyle name="Обычный 3 9 8 2 3 2 2 3" xfId="56941"/>
    <cellStyle name="Обычный 3 9 8 2 3 2 3" xfId="56942"/>
    <cellStyle name="Обычный 3 9 8 2 3 2 3 2" xfId="56943"/>
    <cellStyle name="Обычный 3 9 8 2 3 2 4" xfId="56944"/>
    <cellStyle name="Обычный 3 9 8 2 3 3" xfId="56945"/>
    <cellStyle name="Обычный 3 9 8 2 3 3 2" xfId="56946"/>
    <cellStyle name="Обычный 3 9 8 2 3 3 2 2" xfId="56947"/>
    <cellStyle name="Обычный 3 9 8 2 3 3 3" xfId="56948"/>
    <cellStyle name="Обычный 3 9 8 2 3 4" xfId="56949"/>
    <cellStyle name="Обычный 3 9 8 2 3 4 2" xfId="56950"/>
    <cellStyle name="Обычный 3 9 8 2 3 5" xfId="56951"/>
    <cellStyle name="Обычный 3 9 8 2 4" xfId="56952"/>
    <cellStyle name="Обычный 3 9 8 2 4 2" xfId="56953"/>
    <cellStyle name="Обычный 3 9 8 2 4 2 2" xfId="56954"/>
    <cellStyle name="Обычный 3 9 8 2 4 2 2 2" xfId="56955"/>
    <cellStyle name="Обычный 3 9 8 2 4 2 3" xfId="56956"/>
    <cellStyle name="Обычный 3 9 8 2 4 3" xfId="56957"/>
    <cellStyle name="Обычный 3 9 8 2 4 3 2" xfId="56958"/>
    <cellStyle name="Обычный 3 9 8 2 4 4" xfId="56959"/>
    <cellStyle name="Обычный 3 9 8 2 5" xfId="56960"/>
    <cellStyle name="Обычный 3 9 8 2 5 2" xfId="56961"/>
    <cellStyle name="Обычный 3 9 8 2 5 2 2" xfId="56962"/>
    <cellStyle name="Обычный 3 9 8 2 5 3" xfId="56963"/>
    <cellStyle name="Обычный 3 9 8 2 6" xfId="56964"/>
    <cellStyle name="Обычный 3 9 8 2 6 2" xfId="56965"/>
    <cellStyle name="Обычный 3 9 8 2 7" xfId="56966"/>
    <cellStyle name="Обычный 3 9 8 3" xfId="56967"/>
    <cellStyle name="Обычный 3 9 8 3 2" xfId="56968"/>
    <cellStyle name="Обычный 3 9 8 3 2 2" xfId="56969"/>
    <cellStyle name="Обычный 3 9 8 3 2 2 2" xfId="56970"/>
    <cellStyle name="Обычный 3 9 8 3 2 2 2 2" xfId="56971"/>
    <cellStyle name="Обычный 3 9 8 3 2 2 3" xfId="56972"/>
    <cellStyle name="Обычный 3 9 8 3 2 3" xfId="56973"/>
    <cellStyle name="Обычный 3 9 8 3 2 3 2" xfId="56974"/>
    <cellStyle name="Обычный 3 9 8 3 2 4" xfId="56975"/>
    <cellStyle name="Обычный 3 9 8 3 3" xfId="56976"/>
    <cellStyle name="Обычный 3 9 8 3 3 2" xfId="56977"/>
    <cellStyle name="Обычный 3 9 8 3 3 2 2" xfId="56978"/>
    <cellStyle name="Обычный 3 9 8 3 3 3" xfId="56979"/>
    <cellStyle name="Обычный 3 9 8 3 4" xfId="56980"/>
    <cellStyle name="Обычный 3 9 8 3 4 2" xfId="56981"/>
    <cellStyle name="Обычный 3 9 8 3 5" xfId="56982"/>
    <cellStyle name="Обычный 3 9 8 4" xfId="56983"/>
    <cellStyle name="Обычный 3 9 8 4 2" xfId="56984"/>
    <cellStyle name="Обычный 3 9 8 4 2 2" xfId="56985"/>
    <cellStyle name="Обычный 3 9 8 4 2 2 2" xfId="56986"/>
    <cellStyle name="Обычный 3 9 8 4 2 2 2 2" xfId="56987"/>
    <cellStyle name="Обычный 3 9 8 4 2 2 3" xfId="56988"/>
    <cellStyle name="Обычный 3 9 8 4 2 3" xfId="56989"/>
    <cellStyle name="Обычный 3 9 8 4 2 3 2" xfId="56990"/>
    <cellStyle name="Обычный 3 9 8 4 2 4" xfId="56991"/>
    <cellStyle name="Обычный 3 9 8 4 3" xfId="56992"/>
    <cellStyle name="Обычный 3 9 8 4 3 2" xfId="56993"/>
    <cellStyle name="Обычный 3 9 8 4 3 2 2" xfId="56994"/>
    <cellStyle name="Обычный 3 9 8 4 3 3" xfId="56995"/>
    <cellStyle name="Обычный 3 9 8 4 4" xfId="56996"/>
    <cellStyle name="Обычный 3 9 8 4 4 2" xfId="56997"/>
    <cellStyle name="Обычный 3 9 8 4 5" xfId="56998"/>
    <cellStyle name="Обычный 3 9 8 5" xfId="56999"/>
    <cellStyle name="Обычный 3 9 8 5 2" xfId="57000"/>
    <cellStyle name="Обычный 3 9 8 5 2 2" xfId="57001"/>
    <cellStyle name="Обычный 3 9 8 5 2 2 2" xfId="57002"/>
    <cellStyle name="Обычный 3 9 8 5 2 3" xfId="57003"/>
    <cellStyle name="Обычный 3 9 8 5 3" xfId="57004"/>
    <cellStyle name="Обычный 3 9 8 5 3 2" xfId="57005"/>
    <cellStyle name="Обычный 3 9 8 5 4" xfId="57006"/>
    <cellStyle name="Обычный 3 9 8 6" xfId="57007"/>
    <cellStyle name="Обычный 3 9 8 6 2" xfId="57008"/>
    <cellStyle name="Обычный 3 9 8 6 2 2" xfId="57009"/>
    <cellStyle name="Обычный 3 9 8 6 3" xfId="57010"/>
    <cellStyle name="Обычный 3 9 8 7" xfId="57011"/>
    <cellStyle name="Обычный 3 9 8 7 2" xfId="57012"/>
    <cellStyle name="Обычный 3 9 8 8" xfId="57013"/>
    <cellStyle name="Обычный 3 9 9" xfId="57014"/>
    <cellStyle name="Обычный 3 9 9 2" xfId="57015"/>
    <cellStyle name="Обычный 3 9 9 2 2" xfId="57016"/>
    <cellStyle name="Обычный 3 9 9 2 2 2" xfId="57017"/>
    <cellStyle name="Обычный 3 9 9 2 2 2 2" xfId="57018"/>
    <cellStyle name="Обычный 3 9 9 2 2 2 2 2" xfId="57019"/>
    <cellStyle name="Обычный 3 9 9 2 2 2 2 2 2" xfId="57020"/>
    <cellStyle name="Обычный 3 9 9 2 2 2 2 3" xfId="57021"/>
    <cellStyle name="Обычный 3 9 9 2 2 2 3" xfId="57022"/>
    <cellStyle name="Обычный 3 9 9 2 2 2 3 2" xfId="57023"/>
    <cellStyle name="Обычный 3 9 9 2 2 2 4" xfId="57024"/>
    <cellStyle name="Обычный 3 9 9 2 2 3" xfId="57025"/>
    <cellStyle name="Обычный 3 9 9 2 2 3 2" xfId="57026"/>
    <cellStyle name="Обычный 3 9 9 2 2 3 2 2" xfId="57027"/>
    <cellStyle name="Обычный 3 9 9 2 2 3 3" xfId="57028"/>
    <cellStyle name="Обычный 3 9 9 2 2 4" xfId="57029"/>
    <cellStyle name="Обычный 3 9 9 2 2 4 2" xfId="57030"/>
    <cellStyle name="Обычный 3 9 9 2 2 5" xfId="57031"/>
    <cellStyle name="Обычный 3 9 9 2 3" xfId="57032"/>
    <cellStyle name="Обычный 3 9 9 2 3 2" xfId="57033"/>
    <cellStyle name="Обычный 3 9 9 2 3 2 2" xfId="57034"/>
    <cellStyle name="Обычный 3 9 9 2 3 2 2 2" xfId="57035"/>
    <cellStyle name="Обычный 3 9 9 2 3 2 2 2 2" xfId="57036"/>
    <cellStyle name="Обычный 3 9 9 2 3 2 2 3" xfId="57037"/>
    <cellStyle name="Обычный 3 9 9 2 3 2 3" xfId="57038"/>
    <cellStyle name="Обычный 3 9 9 2 3 2 3 2" xfId="57039"/>
    <cellStyle name="Обычный 3 9 9 2 3 2 4" xfId="57040"/>
    <cellStyle name="Обычный 3 9 9 2 3 3" xfId="57041"/>
    <cellStyle name="Обычный 3 9 9 2 3 3 2" xfId="57042"/>
    <cellStyle name="Обычный 3 9 9 2 3 3 2 2" xfId="57043"/>
    <cellStyle name="Обычный 3 9 9 2 3 3 3" xfId="57044"/>
    <cellStyle name="Обычный 3 9 9 2 3 4" xfId="57045"/>
    <cellStyle name="Обычный 3 9 9 2 3 4 2" xfId="57046"/>
    <cellStyle name="Обычный 3 9 9 2 3 5" xfId="57047"/>
    <cellStyle name="Обычный 3 9 9 2 4" xfId="57048"/>
    <cellStyle name="Обычный 3 9 9 2 4 2" xfId="57049"/>
    <cellStyle name="Обычный 3 9 9 2 4 2 2" xfId="57050"/>
    <cellStyle name="Обычный 3 9 9 2 4 2 2 2" xfId="57051"/>
    <cellStyle name="Обычный 3 9 9 2 4 2 3" xfId="57052"/>
    <cellStyle name="Обычный 3 9 9 2 4 3" xfId="57053"/>
    <cellStyle name="Обычный 3 9 9 2 4 3 2" xfId="57054"/>
    <cellStyle name="Обычный 3 9 9 2 4 4" xfId="57055"/>
    <cellStyle name="Обычный 3 9 9 2 5" xfId="57056"/>
    <cellStyle name="Обычный 3 9 9 2 5 2" xfId="57057"/>
    <cellStyle name="Обычный 3 9 9 2 5 2 2" xfId="57058"/>
    <cellStyle name="Обычный 3 9 9 2 5 3" xfId="57059"/>
    <cellStyle name="Обычный 3 9 9 2 6" xfId="57060"/>
    <cellStyle name="Обычный 3 9 9 2 6 2" xfId="57061"/>
    <cellStyle name="Обычный 3 9 9 2 7" xfId="57062"/>
    <cellStyle name="Обычный 3 9 9 3" xfId="57063"/>
    <cellStyle name="Обычный 3 9 9 3 2" xfId="57064"/>
    <cellStyle name="Обычный 3 9 9 3 2 2" xfId="57065"/>
    <cellStyle name="Обычный 3 9 9 3 2 2 2" xfId="57066"/>
    <cellStyle name="Обычный 3 9 9 3 2 2 2 2" xfId="57067"/>
    <cellStyle name="Обычный 3 9 9 3 2 2 3" xfId="57068"/>
    <cellStyle name="Обычный 3 9 9 3 2 3" xfId="57069"/>
    <cellStyle name="Обычный 3 9 9 3 2 3 2" xfId="57070"/>
    <cellStyle name="Обычный 3 9 9 3 2 4" xfId="57071"/>
    <cellStyle name="Обычный 3 9 9 3 3" xfId="57072"/>
    <cellStyle name="Обычный 3 9 9 3 3 2" xfId="57073"/>
    <cellStyle name="Обычный 3 9 9 3 3 2 2" xfId="57074"/>
    <cellStyle name="Обычный 3 9 9 3 3 3" xfId="57075"/>
    <cellStyle name="Обычный 3 9 9 3 4" xfId="57076"/>
    <cellStyle name="Обычный 3 9 9 3 4 2" xfId="57077"/>
    <cellStyle name="Обычный 3 9 9 3 5" xfId="57078"/>
    <cellStyle name="Обычный 3 9 9 4" xfId="57079"/>
    <cellStyle name="Обычный 3 9 9 4 2" xfId="57080"/>
    <cellStyle name="Обычный 3 9 9 4 2 2" xfId="57081"/>
    <cellStyle name="Обычный 3 9 9 4 2 2 2" xfId="57082"/>
    <cellStyle name="Обычный 3 9 9 4 2 2 2 2" xfId="57083"/>
    <cellStyle name="Обычный 3 9 9 4 2 2 3" xfId="57084"/>
    <cellStyle name="Обычный 3 9 9 4 2 3" xfId="57085"/>
    <cellStyle name="Обычный 3 9 9 4 2 3 2" xfId="57086"/>
    <cellStyle name="Обычный 3 9 9 4 2 4" xfId="57087"/>
    <cellStyle name="Обычный 3 9 9 4 3" xfId="57088"/>
    <cellStyle name="Обычный 3 9 9 4 3 2" xfId="57089"/>
    <cellStyle name="Обычный 3 9 9 4 3 2 2" xfId="57090"/>
    <cellStyle name="Обычный 3 9 9 4 3 3" xfId="57091"/>
    <cellStyle name="Обычный 3 9 9 4 4" xfId="57092"/>
    <cellStyle name="Обычный 3 9 9 4 4 2" xfId="57093"/>
    <cellStyle name="Обычный 3 9 9 4 5" xfId="57094"/>
    <cellStyle name="Обычный 3 9 9 5" xfId="57095"/>
    <cellStyle name="Обычный 3 9 9 5 2" xfId="57096"/>
    <cellStyle name="Обычный 3 9 9 5 2 2" xfId="57097"/>
    <cellStyle name="Обычный 3 9 9 5 2 2 2" xfId="57098"/>
    <cellStyle name="Обычный 3 9 9 5 2 3" xfId="57099"/>
    <cellStyle name="Обычный 3 9 9 5 3" xfId="57100"/>
    <cellStyle name="Обычный 3 9 9 5 3 2" xfId="57101"/>
    <cellStyle name="Обычный 3 9 9 5 4" xfId="57102"/>
    <cellStyle name="Обычный 3 9 9 6" xfId="57103"/>
    <cellStyle name="Обычный 3 9 9 6 2" xfId="57104"/>
    <cellStyle name="Обычный 3 9 9 6 2 2" xfId="57105"/>
    <cellStyle name="Обычный 3 9 9 6 3" xfId="57106"/>
    <cellStyle name="Обычный 3 9 9 7" xfId="57107"/>
    <cellStyle name="Обычный 3 9 9 7 2" xfId="57108"/>
    <cellStyle name="Обычный 3 9 9 8" xfId="57109"/>
    <cellStyle name="Обычный 4" xfId="57110"/>
    <cellStyle name="Обычный 4 10" xfId="57111"/>
    <cellStyle name="Обычный 4 2" xfId="57112"/>
    <cellStyle name="Обычный 5" xfId="57113"/>
    <cellStyle name="Обычный 5 10" xfId="3"/>
    <cellStyle name="Обычный 5 10 2" xfId="58946"/>
    <cellStyle name="Обычный 5 2" xfId="57114"/>
    <cellStyle name="Обычный 5 3" xfId="57115"/>
    <cellStyle name="Обычный 5 3 2" xfId="57116"/>
    <cellStyle name="Обычный 5 3 3" xfId="57117"/>
    <cellStyle name="Обычный 5 3 4" xfId="57118"/>
    <cellStyle name="Обычный 5 3 4 2" xfId="57119"/>
    <cellStyle name="Обычный 5 4" xfId="57120"/>
    <cellStyle name="Обычный 5 5" xfId="57121"/>
    <cellStyle name="Обычный 5 6" xfId="57122"/>
    <cellStyle name="Обычный 5 6 2" xfId="57123"/>
    <cellStyle name="Обычный 5 6 3" xfId="58955"/>
    <cellStyle name="Обычный 5 7" xfId="57124"/>
    <cellStyle name="Обычный 5 8" xfId="14"/>
    <cellStyle name="Обычный 5 8 2" xfId="58951"/>
    <cellStyle name="Обычный 5 9" xfId="2"/>
    <cellStyle name="Обычный 5 9 2" xfId="58945"/>
    <cellStyle name="Обычный 6" xfId="57125"/>
    <cellStyle name="Обычный 6 2" xfId="16"/>
    <cellStyle name="Обычный 6 3" xfId="57126"/>
    <cellStyle name="Обычный 7" xfId="57127"/>
    <cellStyle name="Обычный 7 10" xfId="57128"/>
    <cellStyle name="Обычный 7 11" xfId="57129"/>
    <cellStyle name="Обычный 7 12" xfId="57130"/>
    <cellStyle name="Обычный 7 13" xfId="57131"/>
    <cellStyle name="Обычный 7 14" xfId="57132"/>
    <cellStyle name="Обычный 7 15" xfId="57133"/>
    <cellStyle name="Обычный 7 16" xfId="57134"/>
    <cellStyle name="Обычный 7 17" xfId="57135"/>
    <cellStyle name="Обычный 7 18" xfId="57136"/>
    <cellStyle name="Обычный 7 19" xfId="57137"/>
    <cellStyle name="Обычный 7 2" xfId="57138"/>
    <cellStyle name="Обычный 7 20" xfId="57139"/>
    <cellStyle name="Обычный 7 21" xfId="57140"/>
    <cellStyle name="Обычный 7 22" xfId="57141"/>
    <cellStyle name="Обычный 7 23" xfId="57142"/>
    <cellStyle name="Обычный 7 24" xfId="57143"/>
    <cellStyle name="Обычный 7 25" xfId="57144"/>
    <cellStyle name="Обычный 7 26" xfId="57145"/>
    <cellStyle name="Обычный 7 27" xfId="57146"/>
    <cellStyle name="Обычный 7 28" xfId="57147"/>
    <cellStyle name="Обычный 7 29" xfId="57148"/>
    <cellStyle name="Обычный 7 3" xfId="57149"/>
    <cellStyle name="Обычный 7 30" xfId="57150"/>
    <cellStyle name="Обычный 7 31" xfId="57151"/>
    <cellStyle name="Обычный 7 32" xfId="57152"/>
    <cellStyle name="Обычный 7 33" xfId="57153"/>
    <cellStyle name="Обычный 7 34" xfId="57154"/>
    <cellStyle name="Обычный 7 35" xfId="57155"/>
    <cellStyle name="Обычный 7 36" xfId="57156"/>
    <cellStyle name="Обычный 7 37" xfId="57157"/>
    <cellStyle name="Обычный 7 38" xfId="57158"/>
    <cellStyle name="Обычный 7 39" xfId="57159"/>
    <cellStyle name="Обычный 7 4" xfId="57160"/>
    <cellStyle name="Обычный 7 40" xfId="57161"/>
    <cellStyle name="Обычный 7 41" xfId="57162"/>
    <cellStyle name="Обычный 7 42" xfId="57163"/>
    <cellStyle name="Обычный 7 43" xfId="57164"/>
    <cellStyle name="Обычный 7 44" xfId="57165"/>
    <cellStyle name="Обычный 7 44 2" xfId="57166"/>
    <cellStyle name="Обычный 7 44 2 2" xfId="57167"/>
    <cellStyle name="Обычный 7 44 2 2 2" xfId="57168"/>
    <cellStyle name="Обычный 7 44 2 2 2 2" xfId="57169"/>
    <cellStyle name="Обычный 7 44 2 2 2 2 2" xfId="57170"/>
    <cellStyle name="Обычный 7 44 2 2 2 2 2 2" xfId="57171"/>
    <cellStyle name="Обычный 7 44 2 2 2 2 3" xfId="57172"/>
    <cellStyle name="Обычный 7 44 2 2 2 3" xfId="57173"/>
    <cellStyle name="Обычный 7 44 2 2 2 3 2" xfId="57174"/>
    <cellStyle name="Обычный 7 44 2 2 2 4" xfId="57175"/>
    <cellStyle name="Обычный 7 44 2 2 3" xfId="57176"/>
    <cellStyle name="Обычный 7 44 2 2 3 2" xfId="57177"/>
    <cellStyle name="Обычный 7 44 2 2 3 2 2" xfId="57178"/>
    <cellStyle name="Обычный 7 44 2 2 3 3" xfId="57179"/>
    <cellStyle name="Обычный 7 44 2 2 4" xfId="57180"/>
    <cellStyle name="Обычный 7 44 2 2 4 2" xfId="57181"/>
    <cellStyle name="Обычный 7 44 2 2 5" xfId="57182"/>
    <cellStyle name="Обычный 7 44 2 3" xfId="57183"/>
    <cellStyle name="Обычный 7 44 2 3 2" xfId="57184"/>
    <cellStyle name="Обычный 7 44 2 3 2 2" xfId="57185"/>
    <cellStyle name="Обычный 7 44 2 3 2 2 2" xfId="57186"/>
    <cellStyle name="Обычный 7 44 2 3 2 2 2 2" xfId="57187"/>
    <cellStyle name="Обычный 7 44 2 3 2 2 3" xfId="57188"/>
    <cellStyle name="Обычный 7 44 2 3 2 3" xfId="57189"/>
    <cellStyle name="Обычный 7 44 2 3 2 3 2" xfId="57190"/>
    <cellStyle name="Обычный 7 44 2 3 2 4" xfId="57191"/>
    <cellStyle name="Обычный 7 44 2 3 3" xfId="57192"/>
    <cellStyle name="Обычный 7 44 2 3 3 2" xfId="57193"/>
    <cellStyle name="Обычный 7 44 2 3 3 2 2" xfId="57194"/>
    <cellStyle name="Обычный 7 44 2 3 3 3" xfId="57195"/>
    <cellStyle name="Обычный 7 44 2 3 4" xfId="57196"/>
    <cellStyle name="Обычный 7 44 2 3 4 2" xfId="57197"/>
    <cellStyle name="Обычный 7 44 2 3 5" xfId="57198"/>
    <cellStyle name="Обычный 7 44 2 4" xfId="57199"/>
    <cellStyle name="Обычный 7 44 2 4 2" xfId="57200"/>
    <cellStyle name="Обычный 7 44 2 4 2 2" xfId="57201"/>
    <cellStyle name="Обычный 7 44 2 4 2 2 2" xfId="57202"/>
    <cellStyle name="Обычный 7 44 2 4 2 3" xfId="57203"/>
    <cellStyle name="Обычный 7 44 2 4 3" xfId="57204"/>
    <cellStyle name="Обычный 7 44 2 4 3 2" xfId="57205"/>
    <cellStyle name="Обычный 7 44 2 4 4" xfId="57206"/>
    <cellStyle name="Обычный 7 44 2 5" xfId="57207"/>
    <cellStyle name="Обычный 7 44 2 5 2" xfId="57208"/>
    <cellStyle name="Обычный 7 44 2 5 2 2" xfId="57209"/>
    <cellStyle name="Обычный 7 44 2 5 3" xfId="57210"/>
    <cellStyle name="Обычный 7 44 2 6" xfId="57211"/>
    <cellStyle name="Обычный 7 44 2 6 2" xfId="57212"/>
    <cellStyle name="Обычный 7 44 2 7" xfId="57213"/>
    <cellStyle name="Обычный 7 44 3" xfId="57214"/>
    <cellStyle name="Обычный 7 44 3 2" xfId="57215"/>
    <cellStyle name="Обычный 7 44 3 2 2" xfId="57216"/>
    <cellStyle name="Обычный 7 44 3 2 2 2" xfId="57217"/>
    <cellStyle name="Обычный 7 44 3 2 2 2 2" xfId="57218"/>
    <cellStyle name="Обычный 7 44 3 2 2 3" xfId="57219"/>
    <cellStyle name="Обычный 7 44 3 2 3" xfId="57220"/>
    <cellStyle name="Обычный 7 44 3 2 3 2" xfId="57221"/>
    <cellStyle name="Обычный 7 44 3 2 4" xfId="57222"/>
    <cellStyle name="Обычный 7 44 3 3" xfId="57223"/>
    <cellStyle name="Обычный 7 44 3 3 2" xfId="57224"/>
    <cellStyle name="Обычный 7 44 3 3 2 2" xfId="57225"/>
    <cellStyle name="Обычный 7 44 3 3 3" xfId="57226"/>
    <cellStyle name="Обычный 7 44 3 4" xfId="57227"/>
    <cellStyle name="Обычный 7 44 3 4 2" xfId="57228"/>
    <cellStyle name="Обычный 7 44 3 5" xfId="57229"/>
    <cellStyle name="Обычный 7 44 4" xfId="57230"/>
    <cellStyle name="Обычный 7 44 4 2" xfId="57231"/>
    <cellStyle name="Обычный 7 44 4 2 2" xfId="57232"/>
    <cellStyle name="Обычный 7 44 4 2 2 2" xfId="57233"/>
    <cellStyle name="Обычный 7 44 4 2 2 2 2" xfId="57234"/>
    <cellStyle name="Обычный 7 44 4 2 2 3" xfId="57235"/>
    <cellStyle name="Обычный 7 44 4 2 3" xfId="57236"/>
    <cellStyle name="Обычный 7 44 4 2 3 2" xfId="57237"/>
    <cellStyle name="Обычный 7 44 4 2 4" xfId="57238"/>
    <cellStyle name="Обычный 7 44 4 3" xfId="57239"/>
    <cellStyle name="Обычный 7 44 4 3 2" xfId="57240"/>
    <cellStyle name="Обычный 7 44 4 3 2 2" xfId="57241"/>
    <cellStyle name="Обычный 7 44 4 3 3" xfId="57242"/>
    <cellStyle name="Обычный 7 44 4 4" xfId="57243"/>
    <cellStyle name="Обычный 7 44 4 4 2" xfId="57244"/>
    <cellStyle name="Обычный 7 44 4 5" xfId="57245"/>
    <cellStyle name="Обычный 7 44 5" xfId="57246"/>
    <cellStyle name="Обычный 7 44 5 2" xfId="57247"/>
    <cellStyle name="Обычный 7 44 5 2 2" xfId="57248"/>
    <cellStyle name="Обычный 7 44 5 2 2 2" xfId="57249"/>
    <cellStyle name="Обычный 7 44 5 2 3" xfId="57250"/>
    <cellStyle name="Обычный 7 44 5 3" xfId="57251"/>
    <cellStyle name="Обычный 7 44 5 3 2" xfId="57252"/>
    <cellStyle name="Обычный 7 44 5 4" xfId="57253"/>
    <cellStyle name="Обычный 7 44 6" xfId="57254"/>
    <cellStyle name="Обычный 7 44 6 2" xfId="57255"/>
    <cellStyle name="Обычный 7 44 6 2 2" xfId="57256"/>
    <cellStyle name="Обычный 7 44 6 3" xfId="57257"/>
    <cellStyle name="Обычный 7 44 7" xfId="57258"/>
    <cellStyle name="Обычный 7 44 7 2" xfId="57259"/>
    <cellStyle name="Обычный 7 44 8" xfId="57260"/>
    <cellStyle name="Обычный 7 45" xfId="57261"/>
    <cellStyle name="Обычный 7 45 2" xfId="57262"/>
    <cellStyle name="Обычный 7 45 2 2" xfId="57263"/>
    <cellStyle name="Обычный 7 45 2 2 2" xfId="57264"/>
    <cellStyle name="Обычный 7 45 2 2 2 2" xfId="57265"/>
    <cellStyle name="Обычный 7 45 2 2 2 2 2" xfId="57266"/>
    <cellStyle name="Обычный 7 45 2 2 2 2 2 2" xfId="57267"/>
    <cellStyle name="Обычный 7 45 2 2 2 2 3" xfId="57268"/>
    <cellStyle name="Обычный 7 45 2 2 2 3" xfId="57269"/>
    <cellStyle name="Обычный 7 45 2 2 2 3 2" xfId="57270"/>
    <cellStyle name="Обычный 7 45 2 2 2 4" xfId="57271"/>
    <cellStyle name="Обычный 7 45 2 2 3" xfId="57272"/>
    <cellStyle name="Обычный 7 45 2 2 3 2" xfId="57273"/>
    <cellStyle name="Обычный 7 45 2 2 3 2 2" xfId="57274"/>
    <cellStyle name="Обычный 7 45 2 2 3 3" xfId="57275"/>
    <cellStyle name="Обычный 7 45 2 2 4" xfId="57276"/>
    <cellStyle name="Обычный 7 45 2 2 4 2" xfId="57277"/>
    <cellStyle name="Обычный 7 45 2 2 5" xfId="57278"/>
    <cellStyle name="Обычный 7 45 2 3" xfId="57279"/>
    <cellStyle name="Обычный 7 45 2 3 2" xfId="57280"/>
    <cellStyle name="Обычный 7 45 2 3 2 2" xfId="57281"/>
    <cellStyle name="Обычный 7 45 2 3 2 2 2" xfId="57282"/>
    <cellStyle name="Обычный 7 45 2 3 2 2 2 2" xfId="57283"/>
    <cellStyle name="Обычный 7 45 2 3 2 2 3" xfId="57284"/>
    <cellStyle name="Обычный 7 45 2 3 2 3" xfId="57285"/>
    <cellStyle name="Обычный 7 45 2 3 2 3 2" xfId="57286"/>
    <cellStyle name="Обычный 7 45 2 3 2 4" xfId="57287"/>
    <cellStyle name="Обычный 7 45 2 3 3" xfId="57288"/>
    <cellStyle name="Обычный 7 45 2 3 3 2" xfId="57289"/>
    <cellStyle name="Обычный 7 45 2 3 3 2 2" xfId="57290"/>
    <cellStyle name="Обычный 7 45 2 3 3 3" xfId="57291"/>
    <cellStyle name="Обычный 7 45 2 3 4" xfId="57292"/>
    <cellStyle name="Обычный 7 45 2 3 4 2" xfId="57293"/>
    <cellStyle name="Обычный 7 45 2 3 5" xfId="57294"/>
    <cellStyle name="Обычный 7 45 2 4" xfId="57295"/>
    <cellStyle name="Обычный 7 45 2 4 2" xfId="57296"/>
    <cellStyle name="Обычный 7 45 2 4 2 2" xfId="57297"/>
    <cellStyle name="Обычный 7 45 2 4 2 2 2" xfId="57298"/>
    <cellStyle name="Обычный 7 45 2 4 2 3" xfId="57299"/>
    <cellStyle name="Обычный 7 45 2 4 3" xfId="57300"/>
    <cellStyle name="Обычный 7 45 2 4 3 2" xfId="57301"/>
    <cellStyle name="Обычный 7 45 2 4 4" xfId="57302"/>
    <cellStyle name="Обычный 7 45 2 5" xfId="57303"/>
    <cellStyle name="Обычный 7 45 2 5 2" xfId="57304"/>
    <cellStyle name="Обычный 7 45 2 5 2 2" xfId="57305"/>
    <cellStyle name="Обычный 7 45 2 5 3" xfId="57306"/>
    <cellStyle name="Обычный 7 45 2 6" xfId="57307"/>
    <cellStyle name="Обычный 7 45 2 6 2" xfId="57308"/>
    <cellStyle name="Обычный 7 45 2 7" xfId="57309"/>
    <cellStyle name="Обычный 7 45 3" xfId="57310"/>
    <cellStyle name="Обычный 7 45 3 2" xfId="57311"/>
    <cellStyle name="Обычный 7 45 3 2 2" xfId="57312"/>
    <cellStyle name="Обычный 7 45 3 2 2 2" xfId="57313"/>
    <cellStyle name="Обычный 7 45 3 2 2 2 2" xfId="57314"/>
    <cellStyle name="Обычный 7 45 3 2 2 3" xfId="57315"/>
    <cellStyle name="Обычный 7 45 3 2 3" xfId="57316"/>
    <cellStyle name="Обычный 7 45 3 2 3 2" xfId="57317"/>
    <cellStyle name="Обычный 7 45 3 2 4" xfId="57318"/>
    <cellStyle name="Обычный 7 45 3 3" xfId="57319"/>
    <cellStyle name="Обычный 7 45 3 3 2" xfId="57320"/>
    <cellStyle name="Обычный 7 45 3 3 2 2" xfId="57321"/>
    <cellStyle name="Обычный 7 45 3 3 3" xfId="57322"/>
    <cellStyle name="Обычный 7 45 3 4" xfId="57323"/>
    <cellStyle name="Обычный 7 45 3 4 2" xfId="57324"/>
    <cellStyle name="Обычный 7 45 3 5" xfId="57325"/>
    <cellStyle name="Обычный 7 45 4" xfId="57326"/>
    <cellStyle name="Обычный 7 45 4 2" xfId="57327"/>
    <cellStyle name="Обычный 7 45 4 2 2" xfId="57328"/>
    <cellStyle name="Обычный 7 45 4 2 2 2" xfId="57329"/>
    <cellStyle name="Обычный 7 45 4 2 2 2 2" xfId="57330"/>
    <cellStyle name="Обычный 7 45 4 2 2 3" xfId="57331"/>
    <cellStyle name="Обычный 7 45 4 2 3" xfId="57332"/>
    <cellStyle name="Обычный 7 45 4 2 3 2" xfId="57333"/>
    <cellStyle name="Обычный 7 45 4 2 4" xfId="57334"/>
    <cellStyle name="Обычный 7 45 4 3" xfId="57335"/>
    <cellStyle name="Обычный 7 45 4 3 2" xfId="57336"/>
    <cellStyle name="Обычный 7 45 4 3 2 2" xfId="57337"/>
    <cellStyle name="Обычный 7 45 4 3 3" xfId="57338"/>
    <cellStyle name="Обычный 7 45 4 4" xfId="57339"/>
    <cellStyle name="Обычный 7 45 4 4 2" xfId="57340"/>
    <cellStyle name="Обычный 7 45 4 5" xfId="57341"/>
    <cellStyle name="Обычный 7 45 5" xfId="57342"/>
    <cellStyle name="Обычный 7 45 5 2" xfId="57343"/>
    <cellStyle name="Обычный 7 45 5 2 2" xfId="57344"/>
    <cellStyle name="Обычный 7 45 5 2 2 2" xfId="57345"/>
    <cellStyle name="Обычный 7 45 5 2 3" xfId="57346"/>
    <cellStyle name="Обычный 7 45 5 3" xfId="57347"/>
    <cellStyle name="Обычный 7 45 5 3 2" xfId="57348"/>
    <cellStyle name="Обычный 7 45 5 4" xfId="57349"/>
    <cellStyle name="Обычный 7 45 6" xfId="57350"/>
    <cellStyle name="Обычный 7 45 6 2" xfId="57351"/>
    <cellStyle name="Обычный 7 45 6 2 2" xfId="57352"/>
    <cellStyle name="Обычный 7 45 6 3" xfId="57353"/>
    <cellStyle name="Обычный 7 45 7" xfId="57354"/>
    <cellStyle name="Обычный 7 45 7 2" xfId="57355"/>
    <cellStyle name="Обычный 7 45 8" xfId="57356"/>
    <cellStyle name="Обычный 7 46" xfId="57357"/>
    <cellStyle name="Обычный 7 46 2" xfId="57358"/>
    <cellStyle name="Обычный 7 46 2 2" xfId="57359"/>
    <cellStyle name="Обычный 7 46 2 2 2" xfId="57360"/>
    <cellStyle name="Обычный 7 46 2 2 2 2" xfId="57361"/>
    <cellStyle name="Обычный 7 46 2 2 2 2 2" xfId="57362"/>
    <cellStyle name="Обычный 7 46 2 2 2 3" xfId="57363"/>
    <cellStyle name="Обычный 7 46 2 2 3" xfId="57364"/>
    <cellStyle name="Обычный 7 46 2 2 3 2" xfId="57365"/>
    <cellStyle name="Обычный 7 46 2 2 4" xfId="57366"/>
    <cellStyle name="Обычный 7 46 2 3" xfId="57367"/>
    <cellStyle name="Обычный 7 46 2 3 2" xfId="57368"/>
    <cellStyle name="Обычный 7 46 2 3 2 2" xfId="57369"/>
    <cellStyle name="Обычный 7 46 2 3 3" xfId="57370"/>
    <cellStyle name="Обычный 7 46 2 4" xfId="57371"/>
    <cellStyle name="Обычный 7 46 2 4 2" xfId="57372"/>
    <cellStyle name="Обычный 7 46 2 5" xfId="57373"/>
    <cellStyle name="Обычный 7 46 3" xfId="57374"/>
    <cellStyle name="Обычный 7 46 3 2" xfId="57375"/>
    <cellStyle name="Обычный 7 46 3 2 2" xfId="57376"/>
    <cellStyle name="Обычный 7 46 3 2 2 2" xfId="57377"/>
    <cellStyle name="Обычный 7 46 3 2 2 2 2" xfId="57378"/>
    <cellStyle name="Обычный 7 46 3 2 2 3" xfId="57379"/>
    <cellStyle name="Обычный 7 46 3 2 3" xfId="57380"/>
    <cellStyle name="Обычный 7 46 3 2 3 2" xfId="57381"/>
    <cellStyle name="Обычный 7 46 3 2 4" xfId="57382"/>
    <cellStyle name="Обычный 7 46 3 3" xfId="57383"/>
    <cellStyle name="Обычный 7 46 3 3 2" xfId="57384"/>
    <cellStyle name="Обычный 7 46 3 3 2 2" xfId="57385"/>
    <cellStyle name="Обычный 7 46 3 3 3" xfId="57386"/>
    <cellStyle name="Обычный 7 46 3 4" xfId="57387"/>
    <cellStyle name="Обычный 7 46 3 4 2" xfId="57388"/>
    <cellStyle name="Обычный 7 46 3 5" xfId="57389"/>
    <cellStyle name="Обычный 7 46 4" xfId="57390"/>
    <cellStyle name="Обычный 7 46 4 2" xfId="57391"/>
    <cellStyle name="Обычный 7 46 4 2 2" xfId="57392"/>
    <cellStyle name="Обычный 7 46 4 2 2 2" xfId="57393"/>
    <cellStyle name="Обычный 7 46 4 2 3" xfId="57394"/>
    <cellStyle name="Обычный 7 46 4 3" xfId="57395"/>
    <cellStyle name="Обычный 7 46 4 3 2" xfId="57396"/>
    <cellStyle name="Обычный 7 46 4 4" xfId="57397"/>
    <cellStyle name="Обычный 7 46 5" xfId="57398"/>
    <cellStyle name="Обычный 7 46 5 2" xfId="57399"/>
    <cellStyle name="Обычный 7 46 5 2 2" xfId="57400"/>
    <cellStyle name="Обычный 7 46 5 3" xfId="57401"/>
    <cellStyle name="Обычный 7 46 6" xfId="57402"/>
    <cellStyle name="Обычный 7 46 6 2" xfId="57403"/>
    <cellStyle name="Обычный 7 46 7" xfId="57404"/>
    <cellStyle name="Обычный 7 47" xfId="57405"/>
    <cellStyle name="Обычный 7 47 2" xfId="57406"/>
    <cellStyle name="Обычный 7 47 2 2" xfId="57407"/>
    <cellStyle name="Обычный 7 47 2 2 2" xfId="57408"/>
    <cellStyle name="Обычный 7 47 2 2 2 2" xfId="57409"/>
    <cellStyle name="Обычный 7 47 2 2 3" xfId="57410"/>
    <cellStyle name="Обычный 7 47 2 3" xfId="57411"/>
    <cellStyle name="Обычный 7 47 2 3 2" xfId="57412"/>
    <cellStyle name="Обычный 7 47 2 4" xfId="57413"/>
    <cellStyle name="Обычный 7 47 3" xfId="57414"/>
    <cellStyle name="Обычный 7 47 3 2" xfId="57415"/>
    <cellStyle name="Обычный 7 47 3 2 2" xfId="57416"/>
    <cellStyle name="Обычный 7 47 3 3" xfId="57417"/>
    <cellStyle name="Обычный 7 47 4" xfId="57418"/>
    <cellStyle name="Обычный 7 47 4 2" xfId="57419"/>
    <cellStyle name="Обычный 7 47 5" xfId="57420"/>
    <cellStyle name="Обычный 7 48" xfId="57421"/>
    <cellStyle name="Обычный 7 48 2" xfId="57422"/>
    <cellStyle name="Обычный 7 48 2 2" xfId="57423"/>
    <cellStyle name="Обычный 7 48 2 2 2" xfId="57424"/>
    <cellStyle name="Обычный 7 48 2 2 2 2" xfId="57425"/>
    <cellStyle name="Обычный 7 48 2 2 3" xfId="57426"/>
    <cellStyle name="Обычный 7 48 2 3" xfId="57427"/>
    <cellStyle name="Обычный 7 48 2 3 2" xfId="57428"/>
    <cellStyle name="Обычный 7 48 2 4" xfId="57429"/>
    <cellStyle name="Обычный 7 48 3" xfId="57430"/>
    <cellStyle name="Обычный 7 48 3 2" xfId="57431"/>
    <cellStyle name="Обычный 7 48 3 2 2" xfId="57432"/>
    <cellStyle name="Обычный 7 48 3 3" xfId="57433"/>
    <cellStyle name="Обычный 7 48 4" xfId="57434"/>
    <cellStyle name="Обычный 7 48 4 2" xfId="57435"/>
    <cellStyle name="Обычный 7 48 5" xfId="57436"/>
    <cellStyle name="Обычный 7 49" xfId="57437"/>
    <cellStyle name="Обычный 7 49 2" xfId="57438"/>
    <cellStyle name="Обычный 7 49 2 2" xfId="57439"/>
    <cellStyle name="Обычный 7 49 2 2 2" xfId="57440"/>
    <cellStyle name="Обычный 7 49 2 3" xfId="57441"/>
    <cellStyle name="Обычный 7 49 3" xfId="57442"/>
    <cellStyle name="Обычный 7 49 3 2" xfId="57443"/>
    <cellStyle name="Обычный 7 49 4" xfId="57444"/>
    <cellStyle name="Обычный 7 5" xfId="57445"/>
    <cellStyle name="Обычный 7 50" xfId="57446"/>
    <cellStyle name="Обычный 7 50 2" xfId="57447"/>
    <cellStyle name="Обычный 7 50 2 2" xfId="57448"/>
    <cellStyle name="Обычный 7 50 3" xfId="57449"/>
    <cellStyle name="Обычный 7 51" xfId="57450"/>
    <cellStyle name="Обычный 7 51 2" xfId="57451"/>
    <cellStyle name="Обычный 7 52" xfId="57452"/>
    <cellStyle name="Обычный 7 53" xfId="57453"/>
    <cellStyle name="Обычный 7 6" xfId="57454"/>
    <cellStyle name="Обычный 7 7" xfId="57455"/>
    <cellStyle name="Обычный 7 8" xfId="57456"/>
    <cellStyle name="Обычный 7 8 2" xfId="57457"/>
    <cellStyle name="Обычный 7 8 2 10" xfId="57458"/>
    <cellStyle name="Обычный 7 8 2 10 2" xfId="57459"/>
    <cellStyle name="Обычный 7 8 2 10 2 2" xfId="57460"/>
    <cellStyle name="Обычный 7 8 2 10 3" xfId="57461"/>
    <cellStyle name="Обычный 7 8 2 11" xfId="57462"/>
    <cellStyle name="Обычный 7 8 2 11 2" xfId="57463"/>
    <cellStyle name="Обычный 7 8 2 12" xfId="57464"/>
    <cellStyle name="Обычный 7 8 2 2" xfId="57465"/>
    <cellStyle name="Обычный 7 8 2 2 2" xfId="57466"/>
    <cellStyle name="Обычный 7 8 2 2 2 10" xfId="57467"/>
    <cellStyle name="Обычный 7 8 2 2 2 2" xfId="57468"/>
    <cellStyle name="Обычный 7 8 2 2 2 2 2" xfId="57469"/>
    <cellStyle name="Обычный 7 8 2 2 2 2 2 2" xfId="57470"/>
    <cellStyle name="Обычный 7 8 2 2 2 2 2 3" xfId="57471"/>
    <cellStyle name="Обычный 7 8 2 2 2 2 2 3 2" xfId="57472"/>
    <cellStyle name="Обычный 7 8 2 2 2 2 2 3 2 2" xfId="57473"/>
    <cellStyle name="Обычный 7 8 2 2 2 2 2 3 2 2 2" xfId="57474"/>
    <cellStyle name="Обычный 7 8 2 2 2 2 2 3 2 2 2 2" xfId="57475"/>
    <cellStyle name="Обычный 7 8 2 2 2 2 2 3 2 2 2 2 2" xfId="57476"/>
    <cellStyle name="Обычный 7 8 2 2 2 2 2 3 2 2 2 3" xfId="57477"/>
    <cellStyle name="Обычный 7 8 2 2 2 2 2 3 2 2 3" xfId="57478"/>
    <cellStyle name="Обычный 7 8 2 2 2 2 2 3 2 2 3 2" xfId="57479"/>
    <cellStyle name="Обычный 7 8 2 2 2 2 2 3 2 2 4" xfId="57480"/>
    <cellStyle name="Обычный 7 8 2 2 2 2 2 3 2 3" xfId="57481"/>
    <cellStyle name="Обычный 7 8 2 2 2 2 2 3 2 3 2" xfId="57482"/>
    <cellStyle name="Обычный 7 8 2 2 2 2 2 3 2 3 2 2" xfId="57483"/>
    <cellStyle name="Обычный 7 8 2 2 2 2 2 3 2 3 3" xfId="57484"/>
    <cellStyle name="Обычный 7 8 2 2 2 2 2 3 2 4" xfId="57485"/>
    <cellStyle name="Обычный 7 8 2 2 2 2 2 3 2 4 2" xfId="57486"/>
    <cellStyle name="Обычный 7 8 2 2 2 2 2 3 2 5" xfId="57487"/>
    <cellStyle name="Обычный 7 8 2 2 2 2 2 3 3" xfId="57488"/>
    <cellStyle name="Обычный 7 8 2 2 2 2 2 3 3 2" xfId="57489"/>
    <cellStyle name="Обычный 7 8 2 2 2 2 2 3 3 2 2" xfId="57490"/>
    <cellStyle name="Обычный 7 8 2 2 2 2 2 3 3 2 2 2" xfId="57491"/>
    <cellStyle name="Обычный 7 8 2 2 2 2 2 3 3 2 2 2 2" xfId="57492"/>
    <cellStyle name="Обычный 7 8 2 2 2 2 2 3 3 2 2 3" xfId="57493"/>
    <cellStyle name="Обычный 7 8 2 2 2 2 2 3 3 2 3" xfId="57494"/>
    <cellStyle name="Обычный 7 8 2 2 2 2 2 3 3 2 3 2" xfId="57495"/>
    <cellStyle name="Обычный 7 8 2 2 2 2 2 3 3 2 4" xfId="57496"/>
    <cellStyle name="Обычный 7 8 2 2 2 2 2 3 3 3" xfId="57497"/>
    <cellStyle name="Обычный 7 8 2 2 2 2 2 3 3 3 2" xfId="57498"/>
    <cellStyle name="Обычный 7 8 2 2 2 2 2 3 3 3 2 2" xfId="57499"/>
    <cellStyle name="Обычный 7 8 2 2 2 2 2 3 3 3 3" xfId="57500"/>
    <cellStyle name="Обычный 7 8 2 2 2 2 2 3 3 4" xfId="57501"/>
    <cellStyle name="Обычный 7 8 2 2 2 2 2 3 3 4 2" xfId="57502"/>
    <cellStyle name="Обычный 7 8 2 2 2 2 2 3 3 5" xfId="57503"/>
    <cellStyle name="Обычный 7 8 2 2 2 2 2 3 4" xfId="57504"/>
    <cellStyle name="Обычный 7 8 2 2 2 2 2 3 4 2" xfId="57505"/>
    <cellStyle name="Обычный 7 8 2 2 2 2 2 3 4 2 2" xfId="57506"/>
    <cellStyle name="Обычный 7 8 2 2 2 2 2 3 4 2 2 2" xfId="57507"/>
    <cellStyle name="Обычный 7 8 2 2 2 2 2 3 4 2 3" xfId="57508"/>
    <cellStyle name="Обычный 7 8 2 2 2 2 2 3 4 3" xfId="57509"/>
    <cellStyle name="Обычный 7 8 2 2 2 2 2 3 4 3 2" xfId="57510"/>
    <cellStyle name="Обычный 7 8 2 2 2 2 2 3 4 4" xfId="57511"/>
    <cellStyle name="Обычный 7 8 2 2 2 2 2 3 5" xfId="57512"/>
    <cellStyle name="Обычный 7 8 2 2 2 2 2 3 5 2" xfId="57513"/>
    <cellStyle name="Обычный 7 8 2 2 2 2 2 3 5 2 2" xfId="57514"/>
    <cellStyle name="Обычный 7 8 2 2 2 2 2 3 5 3" xfId="57515"/>
    <cellStyle name="Обычный 7 8 2 2 2 2 2 3 6" xfId="57516"/>
    <cellStyle name="Обычный 7 8 2 2 2 2 2 3 6 2" xfId="57517"/>
    <cellStyle name="Обычный 7 8 2 2 2 2 2 3 7" xfId="57518"/>
    <cellStyle name="Обычный 7 8 2 2 2 2 2 4" xfId="57519"/>
    <cellStyle name="Обычный 7 8 2 2 2 2 2 4 2" xfId="57520"/>
    <cellStyle name="Обычный 7 8 2 2 2 2 2 4 2 2" xfId="57521"/>
    <cellStyle name="Обычный 7 8 2 2 2 2 2 4 2 2 2" xfId="57522"/>
    <cellStyle name="Обычный 7 8 2 2 2 2 2 4 2 2 2 2" xfId="57523"/>
    <cellStyle name="Обычный 7 8 2 2 2 2 2 4 2 2 3" xfId="57524"/>
    <cellStyle name="Обычный 7 8 2 2 2 2 2 4 2 3" xfId="57525"/>
    <cellStyle name="Обычный 7 8 2 2 2 2 2 4 2 3 2" xfId="57526"/>
    <cellStyle name="Обычный 7 8 2 2 2 2 2 4 2 4" xfId="57527"/>
    <cellStyle name="Обычный 7 8 2 2 2 2 2 4 3" xfId="57528"/>
    <cellStyle name="Обычный 7 8 2 2 2 2 2 4 3 2" xfId="57529"/>
    <cellStyle name="Обычный 7 8 2 2 2 2 2 4 3 2 2" xfId="57530"/>
    <cellStyle name="Обычный 7 8 2 2 2 2 2 4 3 3" xfId="57531"/>
    <cellStyle name="Обычный 7 8 2 2 2 2 2 4 4" xfId="57532"/>
    <cellStyle name="Обычный 7 8 2 2 2 2 2 4 4 2" xfId="57533"/>
    <cellStyle name="Обычный 7 8 2 2 2 2 2 4 5" xfId="57534"/>
    <cellStyle name="Обычный 7 8 2 2 2 2 2 5" xfId="57535"/>
    <cellStyle name="Обычный 7 8 2 2 2 2 2 5 2" xfId="57536"/>
    <cellStyle name="Обычный 7 8 2 2 2 2 2 5 2 2" xfId="57537"/>
    <cellStyle name="Обычный 7 8 2 2 2 2 2 5 2 2 2" xfId="57538"/>
    <cellStyle name="Обычный 7 8 2 2 2 2 2 5 2 2 2 2" xfId="57539"/>
    <cellStyle name="Обычный 7 8 2 2 2 2 2 5 2 2 3" xfId="57540"/>
    <cellStyle name="Обычный 7 8 2 2 2 2 2 5 2 3" xfId="57541"/>
    <cellStyle name="Обычный 7 8 2 2 2 2 2 5 2 3 2" xfId="57542"/>
    <cellStyle name="Обычный 7 8 2 2 2 2 2 5 2 4" xfId="57543"/>
    <cellStyle name="Обычный 7 8 2 2 2 2 2 5 3" xfId="57544"/>
    <cellStyle name="Обычный 7 8 2 2 2 2 2 5 3 2" xfId="57545"/>
    <cellStyle name="Обычный 7 8 2 2 2 2 2 5 3 2 2" xfId="57546"/>
    <cellStyle name="Обычный 7 8 2 2 2 2 2 5 3 3" xfId="57547"/>
    <cellStyle name="Обычный 7 8 2 2 2 2 2 5 4" xfId="57548"/>
    <cellStyle name="Обычный 7 8 2 2 2 2 2 5 4 2" xfId="57549"/>
    <cellStyle name="Обычный 7 8 2 2 2 2 2 5 5" xfId="57550"/>
    <cellStyle name="Обычный 7 8 2 2 2 2 2 6" xfId="57551"/>
    <cellStyle name="Обычный 7 8 2 2 2 2 2 6 2" xfId="57552"/>
    <cellStyle name="Обычный 7 8 2 2 2 2 2 6 2 2" xfId="57553"/>
    <cellStyle name="Обычный 7 8 2 2 2 2 2 6 2 2 2" xfId="57554"/>
    <cellStyle name="Обычный 7 8 2 2 2 2 2 6 2 3" xfId="57555"/>
    <cellStyle name="Обычный 7 8 2 2 2 2 2 6 3" xfId="57556"/>
    <cellStyle name="Обычный 7 8 2 2 2 2 2 6 3 2" xfId="57557"/>
    <cellStyle name="Обычный 7 8 2 2 2 2 2 6 4" xfId="57558"/>
    <cellStyle name="Обычный 7 8 2 2 2 2 2 7" xfId="57559"/>
    <cellStyle name="Обычный 7 8 2 2 2 2 2 7 2" xfId="57560"/>
    <cellStyle name="Обычный 7 8 2 2 2 2 2 7 2 2" xfId="57561"/>
    <cellStyle name="Обычный 7 8 2 2 2 2 2 7 3" xfId="57562"/>
    <cellStyle name="Обычный 7 8 2 2 2 2 2 8" xfId="57563"/>
    <cellStyle name="Обычный 7 8 2 2 2 2 2 8 2" xfId="57564"/>
    <cellStyle name="Обычный 7 8 2 2 2 2 2 9" xfId="57565"/>
    <cellStyle name="Обычный 7 8 2 2 2 3" xfId="57566"/>
    <cellStyle name="Обычный 7 8 2 2 2 4" xfId="57567"/>
    <cellStyle name="Обычный 7 8 2 2 2 4 2" xfId="57568"/>
    <cellStyle name="Обычный 7 8 2 2 2 4 2 2" xfId="57569"/>
    <cellStyle name="Обычный 7 8 2 2 2 4 2 2 2" xfId="57570"/>
    <cellStyle name="Обычный 7 8 2 2 2 4 2 2 2 2" xfId="57571"/>
    <cellStyle name="Обычный 7 8 2 2 2 4 2 2 2 2 2" xfId="57572"/>
    <cellStyle name="Обычный 7 8 2 2 2 4 2 2 2 3" xfId="57573"/>
    <cellStyle name="Обычный 7 8 2 2 2 4 2 2 3" xfId="57574"/>
    <cellStyle name="Обычный 7 8 2 2 2 4 2 2 3 2" xfId="57575"/>
    <cellStyle name="Обычный 7 8 2 2 2 4 2 2 4" xfId="57576"/>
    <cellStyle name="Обычный 7 8 2 2 2 4 2 3" xfId="57577"/>
    <cellStyle name="Обычный 7 8 2 2 2 4 2 3 2" xfId="57578"/>
    <cellStyle name="Обычный 7 8 2 2 2 4 2 3 2 2" xfId="57579"/>
    <cellStyle name="Обычный 7 8 2 2 2 4 2 3 3" xfId="57580"/>
    <cellStyle name="Обычный 7 8 2 2 2 4 2 4" xfId="57581"/>
    <cellStyle name="Обычный 7 8 2 2 2 4 2 4 2" xfId="57582"/>
    <cellStyle name="Обычный 7 8 2 2 2 4 2 5" xfId="57583"/>
    <cellStyle name="Обычный 7 8 2 2 2 4 3" xfId="57584"/>
    <cellStyle name="Обычный 7 8 2 2 2 4 3 2" xfId="57585"/>
    <cellStyle name="Обычный 7 8 2 2 2 4 3 2 2" xfId="57586"/>
    <cellStyle name="Обычный 7 8 2 2 2 4 3 2 2 2" xfId="57587"/>
    <cellStyle name="Обычный 7 8 2 2 2 4 3 2 2 2 2" xfId="57588"/>
    <cellStyle name="Обычный 7 8 2 2 2 4 3 2 2 3" xfId="57589"/>
    <cellStyle name="Обычный 7 8 2 2 2 4 3 2 3" xfId="57590"/>
    <cellStyle name="Обычный 7 8 2 2 2 4 3 2 3 2" xfId="57591"/>
    <cellStyle name="Обычный 7 8 2 2 2 4 3 2 4" xfId="57592"/>
    <cellStyle name="Обычный 7 8 2 2 2 4 3 3" xfId="57593"/>
    <cellStyle name="Обычный 7 8 2 2 2 4 3 3 2" xfId="57594"/>
    <cellStyle name="Обычный 7 8 2 2 2 4 3 3 2 2" xfId="57595"/>
    <cellStyle name="Обычный 7 8 2 2 2 4 3 3 3" xfId="57596"/>
    <cellStyle name="Обычный 7 8 2 2 2 4 3 4" xfId="57597"/>
    <cellStyle name="Обычный 7 8 2 2 2 4 3 4 2" xfId="57598"/>
    <cellStyle name="Обычный 7 8 2 2 2 4 3 5" xfId="57599"/>
    <cellStyle name="Обычный 7 8 2 2 2 4 4" xfId="57600"/>
    <cellStyle name="Обычный 7 8 2 2 2 4 4 2" xfId="57601"/>
    <cellStyle name="Обычный 7 8 2 2 2 4 4 2 2" xfId="57602"/>
    <cellStyle name="Обычный 7 8 2 2 2 4 4 2 2 2" xfId="57603"/>
    <cellStyle name="Обычный 7 8 2 2 2 4 4 2 3" xfId="57604"/>
    <cellStyle name="Обычный 7 8 2 2 2 4 4 3" xfId="57605"/>
    <cellStyle name="Обычный 7 8 2 2 2 4 4 3 2" xfId="57606"/>
    <cellStyle name="Обычный 7 8 2 2 2 4 4 4" xfId="57607"/>
    <cellStyle name="Обычный 7 8 2 2 2 4 5" xfId="57608"/>
    <cellStyle name="Обычный 7 8 2 2 2 4 5 2" xfId="57609"/>
    <cellStyle name="Обычный 7 8 2 2 2 4 5 2 2" xfId="57610"/>
    <cellStyle name="Обычный 7 8 2 2 2 4 5 3" xfId="57611"/>
    <cellStyle name="Обычный 7 8 2 2 2 4 6" xfId="57612"/>
    <cellStyle name="Обычный 7 8 2 2 2 4 6 2" xfId="57613"/>
    <cellStyle name="Обычный 7 8 2 2 2 4 7" xfId="57614"/>
    <cellStyle name="Обычный 7 8 2 2 2 5" xfId="57615"/>
    <cellStyle name="Обычный 7 8 2 2 2 5 2" xfId="57616"/>
    <cellStyle name="Обычный 7 8 2 2 2 5 2 2" xfId="57617"/>
    <cellStyle name="Обычный 7 8 2 2 2 5 2 2 2" xfId="57618"/>
    <cellStyle name="Обычный 7 8 2 2 2 5 2 2 2 2" xfId="57619"/>
    <cellStyle name="Обычный 7 8 2 2 2 5 2 2 3" xfId="57620"/>
    <cellStyle name="Обычный 7 8 2 2 2 5 2 3" xfId="57621"/>
    <cellStyle name="Обычный 7 8 2 2 2 5 2 3 2" xfId="57622"/>
    <cellStyle name="Обычный 7 8 2 2 2 5 2 4" xfId="57623"/>
    <cellStyle name="Обычный 7 8 2 2 2 5 3" xfId="57624"/>
    <cellStyle name="Обычный 7 8 2 2 2 5 3 2" xfId="57625"/>
    <cellStyle name="Обычный 7 8 2 2 2 5 3 2 2" xfId="57626"/>
    <cellStyle name="Обычный 7 8 2 2 2 5 3 3" xfId="57627"/>
    <cellStyle name="Обычный 7 8 2 2 2 5 4" xfId="57628"/>
    <cellStyle name="Обычный 7 8 2 2 2 5 4 2" xfId="57629"/>
    <cellStyle name="Обычный 7 8 2 2 2 5 5" xfId="57630"/>
    <cellStyle name="Обычный 7 8 2 2 2 6" xfId="57631"/>
    <cellStyle name="Обычный 7 8 2 2 2 6 2" xfId="57632"/>
    <cellStyle name="Обычный 7 8 2 2 2 6 2 2" xfId="57633"/>
    <cellStyle name="Обычный 7 8 2 2 2 6 2 2 2" xfId="57634"/>
    <cellStyle name="Обычный 7 8 2 2 2 6 2 2 2 2" xfId="57635"/>
    <cellStyle name="Обычный 7 8 2 2 2 6 2 2 3" xfId="57636"/>
    <cellStyle name="Обычный 7 8 2 2 2 6 2 3" xfId="57637"/>
    <cellStyle name="Обычный 7 8 2 2 2 6 2 3 2" xfId="57638"/>
    <cellStyle name="Обычный 7 8 2 2 2 6 2 4" xfId="57639"/>
    <cellStyle name="Обычный 7 8 2 2 2 6 3" xfId="57640"/>
    <cellStyle name="Обычный 7 8 2 2 2 6 3 2" xfId="57641"/>
    <cellStyle name="Обычный 7 8 2 2 2 6 3 2 2" xfId="57642"/>
    <cellStyle name="Обычный 7 8 2 2 2 6 3 3" xfId="57643"/>
    <cellStyle name="Обычный 7 8 2 2 2 6 4" xfId="57644"/>
    <cellStyle name="Обычный 7 8 2 2 2 6 4 2" xfId="57645"/>
    <cellStyle name="Обычный 7 8 2 2 2 6 5" xfId="57646"/>
    <cellStyle name="Обычный 7 8 2 2 2 7" xfId="57647"/>
    <cellStyle name="Обычный 7 8 2 2 2 7 2" xfId="57648"/>
    <cellStyle name="Обычный 7 8 2 2 2 7 2 2" xfId="57649"/>
    <cellStyle name="Обычный 7 8 2 2 2 7 2 2 2" xfId="57650"/>
    <cellStyle name="Обычный 7 8 2 2 2 7 2 3" xfId="57651"/>
    <cellStyle name="Обычный 7 8 2 2 2 7 3" xfId="57652"/>
    <cellStyle name="Обычный 7 8 2 2 2 7 3 2" xfId="57653"/>
    <cellStyle name="Обычный 7 8 2 2 2 7 4" xfId="57654"/>
    <cellStyle name="Обычный 7 8 2 2 2 8" xfId="57655"/>
    <cellStyle name="Обычный 7 8 2 2 2 8 2" xfId="57656"/>
    <cellStyle name="Обычный 7 8 2 2 2 8 2 2" xfId="57657"/>
    <cellStyle name="Обычный 7 8 2 2 2 8 3" xfId="57658"/>
    <cellStyle name="Обычный 7 8 2 2 2 9" xfId="57659"/>
    <cellStyle name="Обычный 7 8 2 2 2 9 2" xfId="57660"/>
    <cellStyle name="Обычный 7 8 2 2 3" xfId="57661"/>
    <cellStyle name="Обычный 7 8 2 2 3 2" xfId="57662"/>
    <cellStyle name="Обычный 7 8 2 2 3 3" xfId="57663"/>
    <cellStyle name="Обычный 7 8 2 2 3 3 2" xfId="57664"/>
    <cellStyle name="Обычный 7 8 2 2 3 3 2 2" xfId="57665"/>
    <cellStyle name="Обычный 7 8 2 2 3 3 2 2 2" xfId="57666"/>
    <cellStyle name="Обычный 7 8 2 2 3 3 2 2 2 2" xfId="57667"/>
    <cellStyle name="Обычный 7 8 2 2 3 3 2 2 2 2 2" xfId="57668"/>
    <cellStyle name="Обычный 7 8 2 2 3 3 2 2 2 3" xfId="57669"/>
    <cellStyle name="Обычный 7 8 2 2 3 3 2 2 3" xfId="57670"/>
    <cellStyle name="Обычный 7 8 2 2 3 3 2 2 3 2" xfId="57671"/>
    <cellStyle name="Обычный 7 8 2 2 3 3 2 2 4" xfId="57672"/>
    <cellStyle name="Обычный 7 8 2 2 3 3 2 3" xfId="57673"/>
    <cellStyle name="Обычный 7 8 2 2 3 3 2 3 2" xfId="57674"/>
    <cellStyle name="Обычный 7 8 2 2 3 3 2 3 2 2" xfId="57675"/>
    <cellStyle name="Обычный 7 8 2 2 3 3 2 3 3" xfId="57676"/>
    <cellStyle name="Обычный 7 8 2 2 3 3 2 4" xfId="57677"/>
    <cellStyle name="Обычный 7 8 2 2 3 3 2 4 2" xfId="57678"/>
    <cellStyle name="Обычный 7 8 2 2 3 3 2 5" xfId="57679"/>
    <cellStyle name="Обычный 7 8 2 2 3 3 3" xfId="57680"/>
    <cellStyle name="Обычный 7 8 2 2 3 3 3 2" xfId="57681"/>
    <cellStyle name="Обычный 7 8 2 2 3 3 3 2 2" xfId="57682"/>
    <cellStyle name="Обычный 7 8 2 2 3 3 3 2 2 2" xfId="57683"/>
    <cellStyle name="Обычный 7 8 2 2 3 3 3 2 2 2 2" xfId="57684"/>
    <cellStyle name="Обычный 7 8 2 2 3 3 3 2 2 3" xfId="57685"/>
    <cellStyle name="Обычный 7 8 2 2 3 3 3 2 3" xfId="57686"/>
    <cellStyle name="Обычный 7 8 2 2 3 3 3 2 3 2" xfId="57687"/>
    <cellStyle name="Обычный 7 8 2 2 3 3 3 2 4" xfId="57688"/>
    <cellStyle name="Обычный 7 8 2 2 3 3 3 3" xfId="57689"/>
    <cellStyle name="Обычный 7 8 2 2 3 3 3 3 2" xfId="57690"/>
    <cellStyle name="Обычный 7 8 2 2 3 3 3 3 2 2" xfId="57691"/>
    <cellStyle name="Обычный 7 8 2 2 3 3 3 3 3" xfId="57692"/>
    <cellStyle name="Обычный 7 8 2 2 3 3 3 4" xfId="57693"/>
    <cellStyle name="Обычный 7 8 2 2 3 3 3 4 2" xfId="57694"/>
    <cellStyle name="Обычный 7 8 2 2 3 3 3 5" xfId="57695"/>
    <cellStyle name="Обычный 7 8 2 2 3 3 4" xfId="57696"/>
    <cellStyle name="Обычный 7 8 2 2 3 3 4 2" xfId="57697"/>
    <cellStyle name="Обычный 7 8 2 2 3 3 4 2 2" xfId="57698"/>
    <cellStyle name="Обычный 7 8 2 2 3 3 4 2 2 2" xfId="57699"/>
    <cellStyle name="Обычный 7 8 2 2 3 3 4 2 3" xfId="57700"/>
    <cellStyle name="Обычный 7 8 2 2 3 3 4 3" xfId="57701"/>
    <cellStyle name="Обычный 7 8 2 2 3 3 4 3 2" xfId="57702"/>
    <cellStyle name="Обычный 7 8 2 2 3 3 4 4" xfId="57703"/>
    <cellStyle name="Обычный 7 8 2 2 3 3 5" xfId="57704"/>
    <cellStyle name="Обычный 7 8 2 2 3 3 5 2" xfId="57705"/>
    <cellStyle name="Обычный 7 8 2 2 3 3 5 2 2" xfId="57706"/>
    <cellStyle name="Обычный 7 8 2 2 3 3 5 3" xfId="57707"/>
    <cellStyle name="Обычный 7 8 2 2 3 3 6" xfId="57708"/>
    <cellStyle name="Обычный 7 8 2 2 3 3 6 2" xfId="57709"/>
    <cellStyle name="Обычный 7 8 2 2 3 3 7" xfId="57710"/>
    <cellStyle name="Обычный 7 8 2 2 3 4" xfId="57711"/>
    <cellStyle name="Обычный 7 8 2 2 3 4 2" xfId="57712"/>
    <cellStyle name="Обычный 7 8 2 2 3 4 2 2" xfId="57713"/>
    <cellStyle name="Обычный 7 8 2 2 3 4 2 2 2" xfId="57714"/>
    <cellStyle name="Обычный 7 8 2 2 3 4 2 2 2 2" xfId="57715"/>
    <cellStyle name="Обычный 7 8 2 2 3 4 2 2 3" xfId="57716"/>
    <cellStyle name="Обычный 7 8 2 2 3 4 2 3" xfId="57717"/>
    <cellStyle name="Обычный 7 8 2 2 3 4 2 3 2" xfId="57718"/>
    <cellStyle name="Обычный 7 8 2 2 3 4 2 4" xfId="57719"/>
    <cellStyle name="Обычный 7 8 2 2 3 4 3" xfId="57720"/>
    <cellStyle name="Обычный 7 8 2 2 3 4 3 2" xfId="57721"/>
    <cellStyle name="Обычный 7 8 2 2 3 4 3 2 2" xfId="57722"/>
    <cellStyle name="Обычный 7 8 2 2 3 4 3 3" xfId="57723"/>
    <cellStyle name="Обычный 7 8 2 2 3 4 4" xfId="57724"/>
    <cellStyle name="Обычный 7 8 2 2 3 4 4 2" xfId="57725"/>
    <cellStyle name="Обычный 7 8 2 2 3 4 5" xfId="57726"/>
    <cellStyle name="Обычный 7 8 2 2 3 5" xfId="57727"/>
    <cellStyle name="Обычный 7 8 2 2 3 5 2" xfId="57728"/>
    <cellStyle name="Обычный 7 8 2 2 3 5 2 2" xfId="57729"/>
    <cellStyle name="Обычный 7 8 2 2 3 5 2 2 2" xfId="57730"/>
    <cellStyle name="Обычный 7 8 2 2 3 5 2 2 2 2" xfId="57731"/>
    <cellStyle name="Обычный 7 8 2 2 3 5 2 2 3" xfId="57732"/>
    <cellStyle name="Обычный 7 8 2 2 3 5 2 3" xfId="57733"/>
    <cellStyle name="Обычный 7 8 2 2 3 5 2 3 2" xfId="57734"/>
    <cellStyle name="Обычный 7 8 2 2 3 5 2 4" xfId="57735"/>
    <cellStyle name="Обычный 7 8 2 2 3 5 3" xfId="57736"/>
    <cellStyle name="Обычный 7 8 2 2 3 5 3 2" xfId="57737"/>
    <cellStyle name="Обычный 7 8 2 2 3 5 3 2 2" xfId="57738"/>
    <cellStyle name="Обычный 7 8 2 2 3 5 3 3" xfId="57739"/>
    <cellStyle name="Обычный 7 8 2 2 3 5 4" xfId="57740"/>
    <cellStyle name="Обычный 7 8 2 2 3 5 4 2" xfId="57741"/>
    <cellStyle name="Обычный 7 8 2 2 3 5 5" xfId="57742"/>
    <cellStyle name="Обычный 7 8 2 2 3 6" xfId="57743"/>
    <cellStyle name="Обычный 7 8 2 2 3 6 2" xfId="57744"/>
    <cellStyle name="Обычный 7 8 2 2 3 6 2 2" xfId="57745"/>
    <cellStyle name="Обычный 7 8 2 2 3 6 2 2 2" xfId="57746"/>
    <cellStyle name="Обычный 7 8 2 2 3 6 2 3" xfId="57747"/>
    <cellStyle name="Обычный 7 8 2 2 3 6 3" xfId="57748"/>
    <cellStyle name="Обычный 7 8 2 2 3 6 3 2" xfId="57749"/>
    <cellStyle name="Обычный 7 8 2 2 3 6 4" xfId="57750"/>
    <cellStyle name="Обычный 7 8 2 2 3 7" xfId="57751"/>
    <cellStyle name="Обычный 7 8 2 2 3 7 2" xfId="57752"/>
    <cellStyle name="Обычный 7 8 2 2 3 7 2 2" xfId="57753"/>
    <cellStyle name="Обычный 7 8 2 2 3 7 3" xfId="57754"/>
    <cellStyle name="Обычный 7 8 2 2 3 8" xfId="57755"/>
    <cellStyle name="Обычный 7 8 2 2 3 8 2" xfId="57756"/>
    <cellStyle name="Обычный 7 8 2 2 3 9" xfId="57757"/>
    <cellStyle name="Обычный 7 8 2 3" xfId="57758"/>
    <cellStyle name="Обычный 7 8 2 4" xfId="57759"/>
    <cellStyle name="Обычный 7 8 2 4 2" xfId="57760"/>
    <cellStyle name="Обычный 7 8 2 4 2 2" xfId="57761"/>
    <cellStyle name="Обычный 7 8 2 4 2 3" xfId="57762"/>
    <cellStyle name="Обычный 7 8 2 4 2 3 2" xfId="57763"/>
    <cellStyle name="Обычный 7 8 2 4 2 3 2 2" xfId="57764"/>
    <cellStyle name="Обычный 7 8 2 4 2 3 2 2 2" xfId="57765"/>
    <cellStyle name="Обычный 7 8 2 4 2 3 2 2 2 2" xfId="57766"/>
    <cellStyle name="Обычный 7 8 2 4 2 3 2 2 2 2 2" xfId="57767"/>
    <cellStyle name="Обычный 7 8 2 4 2 3 2 2 2 3" xfId="57768"/>
    <cellStyle name="Обычный 7 8 2 4 2 3 2 2 3" xfId="57769"/>
    <cellStyle name="Обычный 7 8 2 4 2 3 2 2 3 2" xfId="57770"/>
    <cellStyle name="Обычный 7 8 2 4 2 3 2 2 4" xfId="57771"/>
    <cellStyle name="Обычный 7 8 2 4 2 3 2 3" xfId="57772"/>
    <cellStyle name="Обычный 7 8 2 4 2 3 2 3 2" xfId="57773"/>
    <cellStyle name="Обычный 7 8 2 4 2 3 2 3 2 2" xfId="57774"/>
    <cellStyle name="Обычный 7 8 2 4 2 3 2 3 3" xfId="57775"/>
    <cellStyle name="Обычный 7 8 2 4 2 3 2 4" xfId="57776"/>
    <cellStyle name="Обычный 7 8 2 4 2 3 2 4 2" xfId="57777"/>
    <cellStyle name="Обычный 7 8 2 4 2 3 2 5" xfId="57778"/>
    <cellStyle name="Обычный 7 8 2 4 2 3 3" xfId="57779"/>
    <cellStyle name="Обычный 7 8 2 4 2 3 3 2" xfId="57780"/>
    <cellStyle name="Обычный 7 8 2 4 2 3 3 2 2" xfId="57781"/>
    <cellStyle name="Обычный 7 8 2 4 2 3 3 2 2 2" xfId="57782"/>
    <cellStyle name="Обычный 7 8 2 4 2 3 3 2 2 2 2" xfId="57783"/>
    <cellStyle name="Обычный 7 8 2 4 2 3 3 2 2 3" xfId="57784"/>
    <cellStyle name="Обычный 7 8 2 4 2 3 3 2 3" xfId="57785"/>
    <cellStyle name="Обычный 7 8 2 4 2 3 3 2 3 2" xfId="57786"/>
    <cellStyle name="Обычный 7 8 2 4 2 3 3 2 4" xfId="57787"/>
    <cellStyle name="Обычный 7 8 2 4 2 3 3 3" xfId="57788"/>
    <cellStyle name="Обычный 7 8 2 4 2 3 3 3 2" xfId="57789"/>
    <cellStyle name="Обычный 7 8 2 4 2 3 3 3 2 2" xfId="57790"/>
    <cellStyle name="Обычный 7 8 2 4 2 3 3 3 3" xfId="57791"/>
    <cellStyle name="Обычный 7 8 2 4 2 3 3 4" xfId="57792"/>
    <cellStyle name="Обычный 7 8 2 4 2 3 3 4 2" xfId="57793"/>
    <cellStyle name="Обычный 7 8 2 4 2 3 3 5" xfId="57794"/>
    <cellStyle name="Обычный 7 8 2 4 2 3 4" xfId="57795"/>
    <cellStyle name="Обычный 7 8 2 4 2 3 4 2" xfId="57796"/>
    <cellStyle name="Обычный 7 8 2 4 2 3 4 2 2" xfId="57797"/>
    <cellStyle name="Обычный 7 8 2 4 2 3 4 2 2 2" xfId="57798"/>
    <cellStyle name="Обычный 7 8 2 4 2 3 4 2 3" xfId="57799"/>
    <cellStyle name="Обычный 7 8 2 4 2 3 4 3" xfId="57800"/>
    <cellStyle name="Обычный 7 8 2 4 2 3 4 3 2" xfId="57801"/>
    <cellStyle name="Обычный 7 8 2 4 2 3 4 4" xfId="57802"/>
    <cellStyle name="Обычный 7 8 2 4 2 3 5" xfId="57803"/>
    <cellStyle name="Обычный 7 8 2 4 2 3 5 2" xfId="57804"/>
    <cellStyle name="Обычный 7 8 2 4 2 3 5 2 2" xfId="57805"/>
    <cellStyle name="Обычный 7 8 2 4 2 3 5 3" xfId="57806"/>
    <cellStyle name="Обычный 7 8 2 4 2 3 6" xfId="57807"/>
    <cellStyle name="Обычный 7 8 2 4 2 3 6 2" xfId="57808"/>
    <cellStyle name="Обычный 7 8 2 4 2 3 7" xfId="57809"/>
    <cellStyle name="Обычный 7 8 2 4 2 4" xfId="57810"/>
    <cellStyle name="Обычный 7 8 2 4 2 4 2" xfId="57811"/>
    <cellStyle name="Обычный 7 8 2 4 2 4 2 2" xfId="57812"/>
    <cellStyle name="Обычный 7 8 2 4 2 4 2 2 2" xfId="57813"/>
    <cellStyle name="Обычный 7 8 2 4 2 4 2 2 2 2" xfId="57814"/>
    <cellStyle name="Обычный 7 8 2 4 2 4 2 2 3" xfId="57815"/>
    <cellStyle name="Обычный 7 8 2 4 2 4 2 3" xfId="57816"/>
    <cellStyle name="Обычный 7 8 2 4 2 4 2 3 2" xfId="57817"/>
    <cellStyle name="Обычный 7 8 2 4 2 4 2 4" xfId="57818"/>
    <cellStyle name="Обычный 7 8 2 4 2 4 3" xfId="57819"/>
    <cellStyle name="Обычный 7 8 2 4 2 4 3 2" xfId="57820"/>
    <cellStyle name="Обычный 7 8 2 4 2 4 3 2 2" xfId="57821"/>
    <cellStyle name="Обычный 7 8 2 4 2 4 3 3" xfId="57822"/>
    <cellStyle name="Обычный 7 8 2 4 2 4 4" xfId="57823"/>
    <cellStyle name="Обычный 7 8 2 4 2 4 4 2" xfId="57824"/>
    <cellStyle name="Обычный 7 8 2 4 2 4 5" xfId="57825"/>
    <cellStyle name="Обычный 7 8 2 4 2 5" xfId="57826"/>
    <cellStyle name="Обычный 7 8 2 4 2 5 2" xfId="57827"/>
    <cellStyle name="Обычный 7 8 2 4 2 5 2 2" xfId="57828"/>
    <cellStyle name="Обычный 7 8 2 4 2 5 2 2 2" xfId="57829"/>
    <cellStyle name="Обычный 7 8 2 4 2 5 2 2 2 2" xfId="57830"/>
    <cellStyle name="Обычный 7 8 2 4 2 5 2 2 3" xfId="57831"/>
    <cellStyle name="Обычный 7 8 2 4 2 5 2 3" xfId="57832"/>
    <cellStyle name="Обычный 7 8 2 4 2 5 2 3 2" xfId="57833"/>
    <cellStyle name="Обычный 7 8 2 4 2 5 2 4" xfId="57834"/>
    <cellStyle name="Обычный 7 8 2 4 2 5 3" xfId="57835"/>
    <cellStyle name="Обычный 7 8 2 4 2 5 3 2" xfId="57836"/>
    <cellStyle name="Обычный 7 8 2 4 2 5 3 2 2" xfId="57837"/>
    <cellStyle name="Обычный 7 8 2 4 2 5 3 3" xfId="57838"/>
    <cellStyle name="Обычный 7 8 2 4 2 5 4" xfId="57839"/>
    <cellStyle name="Обычный 7 8 2 4 2 5 4 2" xfId="57840"/>
    <cellStyle name="Обычный 7 8 2 4 2 5 5" xfId="57841"/>
    <cellStyle name="Обычный 7 8 2 4 2 6" xfId="57842"/>
    <cellStyle name="Обычный 7 8 2 4 2 6 2" xfId="57843"/>
    <cellStyle name="Обычный 7 8 2 4 2 6 2 2" xfId="57844"/>
    <cellStyle name="Обычный 7 8 2 4 2 6 2 2 2" xfId="57845"/>
    <cellStyle name="Обычный 7 8 2 4 2 6 2 3" xfId="57846"/>
    <cellStyle name="Обычный 7 8 2 4 2 6 3" xfId="57847"/>
    <cellStyle name="Обычный 7 8 2 4 2 6 3 2" xfId="57848"/>
    <cellStyle name="Обычный 7 8 2 4 2 6 4" xfId="57849"/>
    <cellStyle name="Обычный 7 8 2 4 2 7" xfId="57850"/>
    <cellStyle name="Обычный 7 8 2 4 2 7 2" xfId="57851"/>
    <cellStyle name="Обычный 7 8 2 4 2 7 2 2" xfId="57852"/>
    <cellStyle name="Обычный 7 8 2 4 2 7 3" xfId="57853"/>
    <cellStyle name="Обычный 7 8 2 4 2 8" xfId="57854"/>
    <cellStyle name="Обычный 7 8 2 4 2 8 2" xfId="57855"/>
    <cellStyle name="Обычный 7 8 2 4 2 9" xfId="57856"/>
    <cellStyle name="Обычный 7 8 2 5" xfId="57857"/>
    <cellStyle name="Обычный 7 8 2 6" xfId="57858"/>
    <cellStyle name="Обычный 7 8 2 6 2" xfId="57859"/>
    <cellStyle name="Обычный 7 8 2 6 2 2" xfId="57860"/>
    <cellStyle name="Обычный 7 8 2 6 2 2 2" xfId="57861"/>
    <cellStyle name="Обычный 7 8 2 6 2 2 2 2" xfId="57862"/>
    <cellStyle name="Обычный 7 8 2 6 2 2 2 2 2" xfId="57863"/>
    <cellStyle name="Обычный 7 8 2 6 2 2 2 3" xfId="57864"/>
    <cellStyle name="Обычный 7 8 2 6 2 2 3" xfId="57865"/>
    <cellStyle name="Обычный 7 8 2 6 2 2 3 2" xfId="57866"/>
    <cellStyle name="Обычный 7 8 2 6 2 2 4" xfId="57867"/>
    <cellStyle name="Обычный 7 8 2 6 2 3" xfId="57868"/>
    <cellStyle name="Обычный 7 8 2 6 2 3 2" xfId="57869"/>
    <cellStyle name="Обычный 7 8 2 6 2 3 2 2" xfId="57870"/>
    <cellStyle name="Обычный 7 8 2 6 2 3 3" xfId="57871"/>
    <cellStyle name="Обычный 7 8 2 6 2 4" xfId="57872"/>
    <cellStyle name="Обычный 7 8 2 6 2 4 2" xfId="57873"/>
    <cellStyle name="Обычный 7 8 2 6 2 5" xfId="57874"/>
    <cellStyle name="Обычный 7 8 2 6 3" xfId="57875"/>
    <cellStyle name="Обычный 7 8 2 6 3 2" xfId="57876"/>
    <cellStyle name="Обычный 7 8 2 6 3 2 2" xfId="57877"/>
    <cellStyle name="Обычный 7 8 2 6 3 2 2 2" xfId="57878"/>
    <cellStyle name="Обычный 7 8 2 6 3 2 2 2 2" xfId="57879"/>
    <cellStyle name="Обычный 7 8 2 6 3 2 2 3" xfId="57880"/>
    <cellStyle name="Обычный 7 8 2 6 3 2 3" xfId="57881"/>
    <cellStyle name="Обычный 7 8 2 6 3 2 3 2" xfId="57882"/>
    <cellStyle name="Обычный 7 8 2 6 3 2 4" xfId="57883"/>
    <cellStyle name="Обычный 7 8 2 6 3 3" xfId="57884"/>
    <cellStyle name="Обычный 7 8 2 6 3 3 2" xfId="57885"/>
    <cellStyle name="Обычный 7 8 2 6 3 3 2 2" xfId="57886"/>
    <cellStyle name="Обычный 7 8 2 6 3 3 3" xfId="57887"/>
    <cellStyle name="Обычный 7 8 2 6 3 4" xfId="57888"/>
    <cellStyle name="Обычный 7 8 2 6 3 4 2" xfId="57889"/>
    <cellStyle name="Обычный 7 8 2 6 3 5" xfId="57890"/>
    <cellStyle name="Обычный 7 8 2 6 4" xfId="57891"/>
    <cellStyle name="Обычный 7 8 2 6 4 2" xfId="57892"/>
    <cellStyle name="Обычный 7 8 2 6 4 2 2" xfId="57893"/>
    <cellStyle name="Обычный 7 8 2 6 4 2 2 2" xfId="57894"/>
    <cellStyle name="Обычный 7 8 2 6 4 2 3" xfId="57895"/>
    <cellStyle name="Обычный 7 8 2 6 4 3" xfId="57896"/>
    <cellStyle name="Обычный 7 8 2 6 4 3 2" xfId="57897"/>
    <cellStyle name="Обычный 7 8 2 6 4 4" xfId="57898"/>
    <cellStyle name="Обычный 7 8 2 6 5" xfId="57899"/>
    <cellStyle name="Обычный 7 8 2 6 5 2" xfId="57900"/>
    <cellStyle name="Обычный 7 8 2 6 5 2 2" xfId="57901"/>
    <cellStyle name="Обычный 7 8 2 6 5 3" xfId="57902"/>
    <cellStyle name="Обычный 7 8 2 6 6" xfId="57903"/>
    <cellStyle name="Обычный 7 8 2 6 6 2" xfId="57904"/>
    <cellStyle name="Обычный 7 8 2 6 7" xfId="57905"/>
    <cellStyle name="Обычный 7 8 2 7" xfId="57906"/>
    <cellStyle name="Обычный 7 8 2 7 2" xfId="57907"/>
    <cellStyle name="Обычный 7 8 2 7 2 2" xfId="57908"/>
    <cellStyle name="Обычный 7 8 2 7 2 2 2" xfId="57909"/>
    <cellStyle name="Обычный 7 8 2 7 2 2 2 2" xfId="57910"/>
    <cellStyle name="Обычный 7 8 2 7 2 2 3" xfId="57911"/>
    <cellStyle name="Обычный 7 8 2 7 2 3" xfId="57912"/>
    <cellStyle name="Обычный 7 8 2 7 2 3 2" xfId="57913"/>
    <cellStyle name="Обычный 7 8 2 7 2 4" xfId="57914"/>
    <cellStyle name="Обычный 7 8 2 7 3" xfId="57915"/>
    <cellStyle name="Обычный 7 8 2 7 3 2" xfId="57916"/>
    <cellStyle name="Обычный 7 8 2 7 3 2 2" xfId="57917"/>
    <cellStyle name="Обычный 7 8 2 7 3 3" xfId="57918"/>
    <cellStyle name="Обычный 7 8 2 7 4" xfId="57919"/>
    <cellStyle name="Обычный 7 8 2 7 4 2" xfId="57920"/>
    <cellStyle name="Обычный 7 8 2 7 5" xfId="57921"/>
    <cellStyle name="Обычный 7 8 2 8" xfId="57922"/>
    <cellStyle name="Обычный 7 8 2 8 2" xfId="57923"/>
    <cellStyle name="Обычный 7 8 2 8 2 2" xfId="57924"/>
    <cellStyle name="Обычный 7 8 2 8 2 2 2" xfId="57925"/>
    <cellStyle name="Обычный 7 8 2 8 2 2 2 2" xfId="57926"/>
    <cellStyle name="Обычный 7 8 2 8 2 2 3" xfId="57927"/>
    <cellStyle name="Обычный 7 8 2 8 2 3" xfId="57928"/>
    <cellStyle name="Обычный 7 8 2 8 2 3 2" xfId="57929"/>
    <cellStyle name="Обычный 7 8 2 8 2 4" xfId="57930"/>
    <cellStyle name="Обычный 7 8 2 8 3" xfId="57931"/>
    <cellStyle name="Обычный 7 8 2 8 3 2" xfId="57932"/>
    <cellStyle name="Обычный 7 8 2 8 3 2 2" xfId="57933"/>
    <cellStyle name="Обычный 7 8 2 8 3 3" xfId="57934"/>
    <cellStyle name="Обычный 7 8 2 8 4" xfId="57935"/>
    <cellStyle name="Обычный 7 8 2 8 4 2" xfId="57936"/>
    <cellStyle name="Обычный 7 8 2 8 5" xfId="57937"/>
    <cellStyle name="Обычный 7 8 2 9" xfId="57938"/>
    <cellStyle name="Обычный 7 8 2 9 2" xfId="57939"/>
    <cellStyle name="Обычный 7 8 2 9 2 2" xfId="57940"/>
    <cellStyle name="Обычный 7 8 2 9 2 2 2" xfId="57941"/>
    <cellStyle name="Обычный 7 8 2 9 2 3" xfId="57942"/>
    <cellStyle name="Обычный 7 8 2 9 3" xfId="57943"/>
    <cellStyle name="Обычный 7 8 2 9 3 2" xfId="57944"/>
    <cellStyle name="Обычный 7 8 2 9 4" xfId="57945"/>
    <cellStyle name="Обычный 7 8 3" xfId="57946"/>
    <cellStyle name="Обычный 7 8 3 10" xfId="57947"/>
    <cellStyle name="Обычный 7 8 3 2" xfId="57948"/>
    <cellStyle name="Обычный 7 8 3 2 2" xfId="57949"/>
    <cellStyle name="Обычный 7 8 3 2 2 2" xfId="57950"/>
    <cellStyle name="Обычный 7 8 3 2 2 2 2" xfId="57951"/>
    <cellStyle name="Обычный 7 8 3 2 2 2 2 2" xfId="57952"/>
    <cellStyle name="Обычный 7 8 3 2 2 2 2 2 2" xfId="57953"/>
    <cellStyle name="Обычный 7 8 3 2 2 2 2 2 2 2" xfId="57954"/>
    <cellStyle name="Обычный 7 8 3 2 2 2 2 2 2 2 2" xfId="57955"/>
    <cellStyle name="Обычный 7 8 3 2 2 2 2 2 2 2 2 2" xfId="57956"/>
    <cellStyle name="Обычный 7 8 3 2 2 2 2 2 2 2 2 2 2" xfId="57957"/>
    <cellStyle name="Обычный 7 8 3 2 2 2 2 2 2 2 2 3" xfId="57958"/>
    <cellStyle name="Обычный 7 8 3 2 2 2 2 2 2 2 3" xfId="57959"/>
    <cellStyle name="Обычный 7 8 3 2 2 2 2 2 2 2 3 2" xfId="57960"/>
    <cellStyle name="Обычный 7 8 3 2 2 2 2 2 2 2 4" xfId="57961"/>
    <cellStyle name="Обычный 7 8 3 2 2 2 2 2 2 3" xfId="57962"/>
    <cellStyle name="Обычный 7 8 3 2 2 2 2 2 2 3 2" xfId="57963"/>
    <cellStyle name="Обычный 7 8 3 2 2 2 2 2 2 3 2 2" xfId="57964"/>
    <cellStyle name="Обычный 7 8 3 2 2 2 2 2 2 3 3" xfId="57965"/>
    <cellStyle name="Обычный 7 8 3 2 2 2 2 2 2 4" xfId="57966"/>
    <cellStyle name="Обычный 7 8 3 2 2 2 2 2 2 4 2" xfId="57967"/>
    <cellStyle name="Обычный 7 8 3 2 2 2 2 2 2 5" xfId="57968"/>
    <cellStyle name="Обычный 7 8 3 2 2 2 2 2 3" xfId="57969"/>
    <cellStyle name="Обычный 7 8 3 2 2 2 2 2 3 2" xfId="57970"/>
    <cellStyle name="Обычный 7 8 3 2 2 2 2 2 3 2 2" xfId="57971"/>
    <cellStyle name="Обычный 7 8 3 2 2 2 2 2 3 2 2 2" xfId="57972"/>
    <cellStyle name="Обычный 7 8 3 2 2 2 2 2 3 2 2 2 2" xfId="57973"/>
    <cellStyle name="Обычный 7 8 3 2 2 2 2 2 3 2 2 3" xfId="57974"/>
    <cellStyle name="Обычный 7 8 3 2 2 2 2 2 3 2 3" xfId="57975"/>
    <cellStyle name="Обычный 7 8 3 2 2 2 2 2 3 2 3 2" xfId="57976"/>
    <cellStyle name="Обычный 7 8 3 2 2 2 2 2 3 2 4" xfId="57977"/>
    <cellStyle name="Обычный 7 8 3 2 2 2 2 2 3 3" xfId="57978"/>
    <cellStyle name="Обычный 7 8 3 2 2 2 2 2 3 3 2" xfId="57979"/>
    <cellStyle name="Обычный 7 8 3 2 2 2 2 2 3 3 2 2" xfId="57980"/>
    <cellStyle name="Обычный 7 8 3 2 2 2 2 2 3 3 3" xfId="57981"/>
    <cellStyle name="Обычный 7 8 3 2 2 2 2 2 3 4" xfId="57982"/>
    <cellStyle name="Обычный 7 8 3 2 2 2 2 2 3 4 2" xfId="57983"/>
    <cellStyle name="Обычный 7 8 3 2 2 2 2 2 3 5" xfId="57984"/>
    <cellStyle name="Обычный 7 8 3 2 2 2 2 2 4" xfId="57985"/>
    <cellStyle name="Обычный 7 8 3 2 2 2 2 2 4 2" xfId="57986"/>
    <cellStyle name="Обычный 7 8 3 2 2 2 2 2 4 2 2" xfId="57987"/>
    <cellStyle name="Обычный 7 8 3 2 2 2 2 2 4 2 2 2" xfId="57988"/>
    <cellStyle name="Обычный 7 8 3 2 2 2 2 2 4 2 3" xfId="57989"/>
    <cellStyle name="Обычный 7 8 3 2 2 2 2 2 4 3" xfId="57990"/>
    <cellStyle name="Обычный 7 8 3 2 2 2 2 2 4 3 2" xfId="57991"/>
    <cellStyle name="Обычный 7 8 3 2 2 2 2 2 4 4" xfId="57992"/>
    <cellStyle name="Обычный 7 8 3 2 2 2 2 2 5" xfId="57993"/>
    <cellStyle name="Обычный 7 8 3 2 2 2 2 2 5 2" xfId="57994"/>
    <cellStyle name="Обычный 7 8 3 2 2 2 2 2 5 2 2" xfId="57995"/>
    <cellStyle name="Обычный 7 8 3 2 2 2 2 2 5 3" xfId="57996"/>
    <cellStyle name="Обычный 7 8 3 2 2 2 2 2 6" xfId="57997"/>
    <cellStyle name="Обычный 7 8 3 2 2 2 2 2 6 2" xfId="57998"/>
    <cellStyle name="Обычный 7 8 3 2 2 2 2 2 7" xfId="57999"/>
    <cellStyle name="Обычный 7 8 3 2 2 2 2 3" xfId="58000"/>
    <cellStyle name="Обычный 7 8 3 2 2 2 2 3 2" xfId="58001"/>
    <cellStyle name="Обычный 7 8 3 2 2 2 2 3 2 2" xfId="58002"/>
    <cellStyle name="Обычный 7 8 3 2 2 2 2 3 2 2 2" xfId="58003"/>
    <cellStyle name="Обычный 7 8 3 2 2 2 2 3 2 2 2 2" xfId="58004"/>
    <cellStyle name="Обычный 7 8 3 2 2 2 2 3 2 2 3" xfId="58005"/>
    <cellStyle name="Обычный 7 8 3 2 2 2 2 3 2 3" xfId="58006"/>
    <cellStyle name="Обычный 7 8 3 2 2 2 2 3 2 3 2" xfId="58007"/>
    <cellStyle name="Обычный 7 8 3 2 2 2 2 3 2 4" xfId="58008"/>
    <cellStyle name="Обычный 7 8 3 2 2 2 2 3 3" xfId="58009"/>
    <cellStyle name="Обычный 7 8 3 2 2 2 2 3 3 2" xfId="58010"/>
    <cellStyle name="Обычный 7 8 3 2 2 2 2 3 3 2 2" xfId="58011"/>
    <cellStyle name="Обычный 7 8 3 2 2 2 2 3 3 3" xfId="58012"/>
    <cellStyle name="Обычный 7 8 3 2 2 2 2 3 4" xfId="58013"/>
    <cellStyle name="Обычный 7 8 3 2 2 2 2 3 4 2" xfId="58014"/>
    <cellStyle name="Обычный 7 8 3 2 2 2 2 3 5" xfId="58015"/>
    <cellStyle name="Обычный 7 8 3 2 2 2 2 4" xfId="58016"/>
    <cellStyle name="Обычный 7 8 3 2 2 2 2 4 2" xfId="58017"/>
    <cellStyle name="Обычный 7 8 3 2 2 2 2 4 2 2" xfId="58018"/>
    <cellStyle name="Обычный 7 8 3 2 2 2 2 4 2 2 2" xfId="58019"/>
    <cellStyle name="Обычный 7 8 3 2 2 2 2 4 2 2 2 2" xfId="58020"/>
    <cellStyle name="Обычный 7 8 3 2 2 2 2 4 2 2 3" xfId="58021"/>
    <cellStyle name="Обычный 7 8 3 2 2 2 2 4 2 3" xfId="58022"/>
    <cellStyle name="Обычный 7 8 3 2 2 2 2 4 2 3 2" xfId="58023"/>
    <cellStyle name="Обычный 7 8 3 2 2 2 2 4 2 4" xfId="58024"/>
    <cellStyle name="Обычный 7 8 3 2 2 2 2 4 3" xfId="58025"/>
    <cellStyle name="Обычный 7 8 3 2 2 2 2 4 3 2" xfId="58026"/>
    <cellStyle name="Обычный 7 8 3 2 2 2 2 4 3 2 2" xfId="58027"/>
    <cellStyle name="Обычный 7 8 3 2 2 2 2 4 3 3" xfId="58028"/>
    <cellStyle name="Обычный 7 8 3 2 2 2 2 4 4" xfId="58029"/>
    <cellStyle name="Обычный 7 8 3 2 2 2 2 4 4 2" xfId="58030"/>
    <cellStyle name="Обычный 7 8 3 2 2 2 2 4 5" xfId="58031"/>
    <cellStyle name="Обычный 7 8 3 2 2 2 2 5" xfId="58032"/>
    <cellStyle name="Обычный 7 8 3 2 2 2 2 5 2" xfId="58033"/>
    <cellStyle name="Обычный 7 8 3 2 2 2 2 5 2 2" xfId="58034"/>
    <cellStyle name="Обычный 7 8 3 2 2 2 2 5 2 2 2" xfId="58035"/>
    <cellStyle name="Обычный 7 8 3 2 2 2 2 5 2 3" xfId="58036"/>
    <cellStyle name="Обычный 7 8 3 2 2 2 2 5 3" xfId="58037"/>
    <cellStyle name="Обычный 7 8 3 2 2 2 2 5 3 2" xfId="58038"/>
    <cellStyle name="Обычный 7 8 3 2 2 2 2 5 4" xfId="58039"/>
    <cellStyle name="Обычный 7 8 3 2 2 2 2 6" xfId="58040"/>
    <cellStyle name="Обычный 7 8 3 2 2 2 2 6 2" xfId="58041"/>
    <cellStyle name="Обычный 7 8 3 2 2 2 2 6 2 2" xfId="58042"/>
    <cellStyle name="Обычный 7 8 3 2 2 2 2 6 3" xfId="58043"/>
    <cellStyle name="Обычный 7 8 3 2 2 2 2 7" xfId="58044"/>
    <cellStyle name="Обычный 7 8 3 2 2 2 2 7 2" xfId="58045"/>
    <cellStyle name="Обычный 7 8 3 2 2 2 2 8" xfId="58046"/>
    <cellStyle name="Обычный 7 8 3 2 2 3" xfId="58047"/>
    <cellStyle name="Обычный 7 8 3 2 2 3 2" xfId="58048"/>
    <cellStyle name="Обычный 7 8 3 2 2 3 2 2" xfId="58049"/>
    <cellStyle name="Обычный 7 8 3 2 2 3 2 2 2" xfId="58050"/>
    <cellStyle name="Обычный 7 8 3 2 2 3 2 2 2 2" xfId="58051"/>
    <cellStyle name="Обычный 7 8 3 2 2 3 2 2 2 2 2" xfId="58052"/>
    <cellStyle name="Обычный 7 8 3 2 2 3 2 2 2 3" xfId="58053"/>
    <cellStyle name="Обычный 7 8 3 2 2 3 2 2 3" xfId="58054"/>
    <cellStyle name="Обычный 7 8 3 2 2 3 2 2 3 2" xfId="58055"/>
    <cellStyle name="Обычный 7 8 3 2 2 3 2 2 4" xfId="58056"/>
    <cellStyle name="Обычный 7 8 3 2 2 3 2 3" xfId="58057"/>
    <cellStyle name="Обычный 7 8 3 2 2 3 2 3 2" xfId="58058"/>
    <cellStyle name="Обычный 7 8 3 2 2 3 2 3 2 2" xfId="58059"/>
    <cellStyle name="Обычный 7 8 3 2 2 3 2 3 3" xfId="58060"/>
    <cellStyle name="Обычный 7 8 3 2 2 3 2 4" xfId="58061"/>
    <cellStyle name="Обычный 7 8 3 2 2 3 2 4 2" xfId="58062"/>
    <cellStyle name="Обычный 7 8 3 2 2 3 2 5" xfId="58063"/>
    <cellStyle name="Обычный 7 8 3 2 2 3 3" xfId="58064"/>
    <cellStyle name="Обычный 7 8 3 2 2 3 3 2" xfId="58065"/>
    <cellStyle name="Обычный 7 8 3 2 2 3 3 2 2" xfId="58066"/>
    <cellStyle name="Обычный 7 8 3 2 2 3 3 2 2 2" xfId="58067"/>
    <cellStyle name="Обычный 7 8 3 2 2 3 3 2 2 2 2" xfId="58068"/>
    <cellStyle name="Обычный 7 8 3 2 2 3 3 2 2 3" xfId="58069"/>
    <cellStyle name="Обычный 7 8 3 2 2 3 3 2 3" xfId="58070"/>
    <cellStyle name="Обычный 7 8 3 2 2 3 3 2 3 2" xfId="58071"/>
    <cellStyle name="Обычный 7 8 3 2 2 3 3 2 4" xfId="58072"/>
    <cellStyle name="Обычный 7 8 3 2 2 3 3 3" xfId="58073"/>
    <cellStyle name="Обычный 7 8 3 2 2 3 3 3 2" xfId="58074"/>
    <cellStyle name="Обычный 7 8 3 2 2 3 3 3 2 2" xfId="58075"/>
    <cellStyle name="Обычный 7 8 3 2 2 3 3 3 3" xfId="58076"/>
    <cellStyle name="Обычный 7 8 3 2 2 3 3 4" xfId="58077"/>
    <cellStyle name="Обычный 7 8 3 2 2 3 3 4 2" xfId="58078"/>
    <cellStyle name="Обычный 7 8 3 2 2 3 3 5" xfId="58079"/>
    <cellStyle name="Обычный 7 8 3 2 2 3 4" xfId="58080"/>
    <cellStyle name="Обычный 7 8 3 2 2 3 4 2" xfId="58081"/>
    <cellStyle name="Обычный 7 8 3 2 2 3 4 2 2" xfId="58082"/>
    <cellStyle name="Обычный 7 8 3 2 2 3 4 2 2 2" xfId="58083"/>
    <cellStyle name="Обычный 7 8 3 2 2 3 4 2 3" xfId="58084"/>
    <cellStyle name="Обычный 7 8 3 2 2 3 4 3" xfId="58085"/>
    <cellStyle name="Обычный 7 8 3 2 2 3 4 3 2" xfId="58086"/>
    <cellStyle name="Обычный 7 8 3 2 2 3 4 4" xfId="58087"/>
    <cellStyle name="Обычный 7 8 3 2 2 3 5" xfId="58088"/>
    <cellStyle name="Обычный 7 8 3 2 2 3 5 2" xfId="58089"/>
    <cellStyle name="Обычный 7 8 3 2 2 3 5 2 2" xfId="58090"/>
    <cellStyle name="Обычный 7 8 3 2 2 3 5 3" xfId="58091"/>
    <cellStyle name="Обычный 7 8 3 2 2 3 6" xfId="58092"/>
    <cellStyle name="Обычный 7 8 3 2 2 3 6 2" xfId="58093"/>
    <cellStyle name="Обычный 7 8 3 2 2 3 7" xfId="58094"/>
    <cellStyle name="Обычный 7 8 3 2 2 4" xfId="58095"/>
    <cellStyle name="Обычный 7 8 3 2 2 4 2" xfId="58096"/>
    <cellStyle name="Обычный 7 8 3 2 2 4 2 2" xfId="58097"/>
    <cellStyle name="Обычный 7 8 3 2 2 4 2 2 2" xfId="58098"/>
    <cellStyle name="Обычный 7 8 3 2 2 4 2 2 2 2" xfId="58099"/>
    <cellStyle name="Обычный 7 8 3 2 2 4 2 2 3" xfId="58100"/>
    <cellStyle name="Обычный 7 8 3 2 2 4 2 3" xfId="58101"/>
    <cellStyle name="Обычный 7 8 3 2 2 4 2 3 2" xfId="58102"/>
    <cellStyle name="Обычный 7 8 3 2 2 4 2 4" xfId="58103"/>
    <cellStyle name="Обычный 7 8 3 2 2 4 3" xfId="58104"/>
    <cellStyle name="Обычный 7 8 3 2 2 4 3 2" xfId="58105"/>
    <cellStyle name="Обычный 7 8 3 2 2 4 3 2 2" xfId="58106"/>
    <cellStyle name="Обычный 7 8 3 2 2 4 3 3" xfId="58107"/>
    <cellStyle name="Обычный 7 8 3 2 2 4 4" xfId="58108"/>
    <cellStyle name="Обычный 7 8 3 2 2 4 4 2" xfId="58109"/>
    <cellStyle name="Обычный 7 8 3 2 2 4 5" xfId="58110"/>
    <cellStyle name="Обычный 7 8 3 2 2 5" xfId="58111"/>
    <cellStyle name="Обычный 7 8 3 2 2 5 2" xfId="58112"/>
    <cellStyle name="Обычный 7 8 3 2 2 5 2 2" xfId="58113"/>
    <cellStyle name="Обычный 7 8 3 2 2 5 2 2 2" xfId="58114"/>
    <cellStyle name="Обычный 7 8 3 2 2 5 2 2 2 2" xfId="58115"/>
    <cellStyle name="Обычный 7 8 3 2 2 5 2 2 3" xfId="58116"/>
    <cellStyle name="Обычный 7 8 3 2 2 5 2 3" xfId="58117"/>
    <cellStyle name="Обычный 7 8 3 2 2 5 2 3 2" xfId="58118"/>
    <cellStyle name="Обычный 7 8 3 2 2 5 2 4" xfId="58119"/>
    <cellStyle name="Обычный 7 8 3 2 2 5 3" xfId="58120"/>
    <cellStyle name="Обычный 7 8 3 2 2 5 3 2" xfId="58121"/>
    <cellStyle name="Обычный 7 8 3 2 2 5 3 2 2" xfId="58122"/>
    <cellStyle name="Обычный 7 8 3 2 2 5 3 3" xfId="58123"/>
    <cellStyle name="Обычный 7 8 3 2 2 5 4" xfId="58124"/>
    <cellStyle name="Обычный 7 8 3 2 2 5 4 2" xfId="58125"/>
    <cellStyle name="Обычный 7 8 3 2 2 5 5" xfId="58126"/>
    <cellStyle name="Обычный 7 8 3 2 2 6" xfId="58127"/>
    <cellStyle name="Обычный 7 8 3 2 2 6 2" xfId="58128"/>
    <cellStyle name="Обычный 7 8 3 2 2 6 2 2" xfId="58129"/>
    <cellStyle name="Обычный 7 8 3 2 2 6 2 2 2" xfId="58130"/>
    <cellStyle name="Обычный 7 8 3 2 2 6 2 3" xfId="58131"/>
    <cellStyle name="Обычный 7 8 3 2 2 6 3" xfId="58132"/>
    <cellStyle name="Обычный 7 8 3 2 2 6 3 2" xfId="58133"/>
    <cellStyle name="Обычный 7 8 3 2 2 6 4" xfId="58134"/>
    <cellStyle name="Обычный 7 8 3 2 2 7" xfId="58135"/>
    <cellStyle name="Обычный 7 8 3 2 2 7 2" xfId="58136"/>
    <cellStyle name="Обычный 7 8 3 2 2 7 2 2" xfId="58137"/>
    <cellStyle name="Обычный 7 8 3 2 2 7 3" xfId="58138"/>
    <cellStyle name="Обычный 7 8 3 2 2 8" xfId="58139"/>
    <cellStyle name="Обычный 7 8 3 2 2 8 2" xfId="58140"/>
    <cellStyle name="Обычный 7 8 3 2 2 9" xfId="58141"/>
    <cellStyle name="Обычный 7 8 3 2 3" xfId="58142"/>
    <cellStyle name="Обычный 7 8 3 2 3 2" xfId="58143"/>
    <cellStyle name="Обычный 7 8 3 2 3 2 2" xfId="58144"/>
    <cellStyle name="Обычный 7 8 3 2 3 2 2 2" xfId="58145"/>
    <cellStyle name="Обычный 7 8 3 2 3 2 2 2 2" xfId="58146"/>
    <cellStyle name="Обычный 7 8 3 2 3 2 2 2 2 2" xfId="58147"/>
    <cellStyle name="Обычный 7 8 3 2 3 2 2 2 2 2 2" xfId="58148"/>
    <cellStyle name="Обычный 7 8 3 2 3 2 2 2 2 3" xfId="58149"/>
    <cellStyle name="Обычный 7 8 3 2 3 2 2 2 3" xfId="58150"/>
    <cellStyle name="Обычный 7 8 3 2 3 2 2 2 3 2" xfId="58151"/>
    <cellStyle name="Обычный 7 8 3 2 3 2 2 2 4" xfId="58152"/>
    <cellStyle name="Обычный 7 8 3 2 3 2 2 3" xfId="58153"/>
    <cellStyle name="Обычный 7 8 3 2 3 2 2 3 2" xfId="58154"/>
    <cellStyle name="Обычный 7 8 3 2 3 2 2 3 2 2" xfId="58155"/>
    <cellStyle name="Обычный 7 8 3 2 3 2 2 3 3" xfId="58156"/>
    <cellStyle name="Обычный 7 8 3 2 3 2 2 4" xfId="58157"/>
    <cellStyle name="Обычный 7 8 3 2 3 2 2 4 2" xfId="58158"/>
    <cellStyle name="Обычный 7 8 3 2 3 2 2 5" xfId="58159"/>
    <cellStyle name="Обычный 7 8 3 2 3 2 3" xfId="58160"/>
    <cellStyle name="Обычный 7 8 3 2 3 2 3 2" xfId="58161"/>
    <cellStyle name="Обычный 7 8 3 2 3 2 3 2 2" xfId="58162"/>
    <cellStyle name="Обычный 7 8 3 2 3 2 3 2 2 2" xfId="58163"/>
    <cellStyle name="Обычный 7 8 3 2 3 2 3 2 2 2 2" xfId="58164"/>
    <cellStyle name="Обычный 7 8 3 2 3 2 3 2 2 3" xfId="58165"/>
    <cellStyle name="Обычный 7 8 3 2 3 2 3 2 3" xfId="58166"/>
    <cellStyle name="Обычный 7 8 3 2 3 2 3 2 3 2" xfId="58167"/>
    <cellStyle name="Обычный 7 8 3 2 3 2 3 2 4" xfId="58168"/>
    <cellStyle name="Обычный 7 8 3 2 3 2 3 3" xfId="58169"/>
    <cellStyle name="Обычный 7 8 3 2 3 2 3 3 2" xfId="58170"/>
    <cellStyle name="Обычный 7 8 3 2 3 2 3 3 2 2" xfId="58171"/>
    <cellStyle name="Обычный 7 8 3 2 3 2 3 3 3" xfId="58172"/>
    <cellStyle name="Обычный 7 8 3 2 3 2 3 4" xfId="58173"/>
    <cellStyle name="Обычный 7 8 3 2 3 2 3 4 2" xfId="58174"/>
    <cellStyle name="Обычный 7 8 3 2 3 2 3 5" xfId="58175"/>
    <cellStyle name="Обычный 7 8 3 2 3 2 4" xfId="58176"/>
    <cellStyle name="Обычный 7 8 3 2 3 2 4 2" xfId="58177"/>
    <cellStyle name="Обычный 7 8 3 2 3 2 4 2 2" xfId="58178"/>
    <cellStyle name="Обычный 7 8 3 2 3 2 4 2 2 2" xfId="58179"/>
    <cellStyle name="Обычный 7 8 3 2 3 2 4 2 3" xfId="58180"/>
    <cellStyle name="Обычный 7 8 3 2 3 2 4 3" xfId="58181"/>
    <cellStyle name="Обычный 7 8 3 2 3 2 4 3 2" xfId="58182"/>
    <cellStyle name="Обычный 7 8 3 2 3 2 4 4" xfId="58183"/>
    <cellStyle name="Обычный 7 8 3 2 3 2 5" xfId="58184"/>
    <cellStyle name="Обычный 7 8 3 2 3 2 5 2" xfId="58185"/>
    <cellStyle name="Обычный 7 8 3 2 3 2 5 2 2" xfId="58186"/>
    <cellStyle name="Обычный 7 8 3 2 3 2 5 3" xfId="58187"/>
    <cellStyle name="Обычный 7 8 3 2 3 2 6" xfId="58188"/>
    <cellStyle name="Обычный 7 8 3 2 3 2 6 2" xfId="58189"/>
    <cellStyle name="Обычный 7 8 3 2 3 2 7" xfId="58190"/>
    <cellStyle name="Обычный 7 8 3 2 3 3" xfId="58191"/>
    <cellStyle name="Обычный 7 8 3 2 3 3 2" xfId="58192"/>
    <cellStyle name="Обычный 7 8 3 2 3 3 2 2" xfId="58193"/>
    <cellStyle name="Обычный 7 8 3 2 3 3 2 2 2" xfId="58194"/>
    <cellStyle name="Обычный 7 8 3 2 3 3 2 2 2 2" xfId="58195"/>
    <cellStyle name="Обычный 7 8 3 2 3 3 2 2 3" xfId="58196"/>
    <cellStyle name="Обычный 7 8 3 2 3 3 2 3" xfId="58197"/>
    <cellStyle name="Обычный 7 8 3 2 3 3 2 3 2" xfId="58198"/>
    <cellStyle name="Обычный 7 8 3 2 3 3 2 4" xfId="58199"/>
    <cellStyle name="Обычный 7 8 3 2 3 3 3" xfId="58200"/>
    <cellStyle name="Обычный 7 8 3 2 3 3 3 2" xfId="58201"/>
    <cellStyle name="Обычный 7 8 3 2 3 3 3 2 2" xfId="58202"/>
    <cellStyle name="Обычный 7 8 3 2 3 3 3 3" xfId="58203"/>
    <cellStyle name="Обычный 7 8 3 2 3 3 4" xfId="58204"/>
    <cellStyle name="Обычный 7 8 3 2 3 3 4 2" xfId="58205"/>
    <cellStyle name="Обычный 7 8 3 2 3 3 5" xfId="58206"/>
    <cellStyle name="Обычный 7 8 3 2 3 4" xfId="58207"/>
    <cellStyle name="Обычный 7 8 3 2 3 4 2" xfId="58208"/>
    <cellStyle name="Обычный 7 8 3 2 3 4 2 2" xfId="58209"/>
    <cellStyle name="Обычный 7 8 3 2 3 4 2 2 2" xfId="58210"/>
    <cellStyle name="Обычный 7 8 3 2 3 4 2 2 2 2" xfId="58211"/>
    <cellStyle name="Обычный 7 8 3 2 3 4 2 2 3" xfId="58212"/>
    <cellStyle name="Обычный 7 8 3 2 3 4 2 3" xfId="58213"/>
    <cellStyle name="Обычный 7 8 3 2 3 4 2 3 2" xfId="58214"/>
    <cellStyle name="Обычный 7 8 3 2 3 4 2 4" xfId="58215"/>
    <cellStyle name="Обычный 7 8 3 2 3 4 3" xfId="58216"/>
    <cellStyle name="Обычный 7 8 3 2 3 4 3 2" xfId="58217"/>
    <cellStyle name="Обычный 7 8 3 2 3 4 3 2 2" xfId="58218"/>
    <cellStyle name="Обычный 7 8 3 2 3 4 3 3" xfId="58219"/>
    <cellStyle name="Обычный 7 8 3 2 3 4 4" xfId="58220"/>
    <cellStyle name="Обычный 7 8 3 2 3 4 4 2" xfId="58221"/>
    <cellStyle name="Обычный 7 8 3 2 3 4 5" xfId="58222"/>
    <cellStyle name="Обычный 7 8 3 2 3 5" xfId="58223"/>
    <cellStyle name="Обычный 7 8 3 2 3 5 2" xfId="58224"/>
    <cellStyle name="Обычный 7 8 3 2 3 5 2 2" xfId="58225"/>
    <cellStyle name="Обычный 7 8 3 2 3 5 2 2 2" xfId="58226"/>
    <cellStyle name="Обычный 7 8 3 2 3 5 2 3" xfId="58227"/>
    <cellStyle name="Обычный 7 8 3 2 3 5 3" xfId="58228"/>
    <cellStyle name="Обычный 7 8 3 2 3 5 3 2" xfId="58229"/>
    <cellStyle name="Обычный 7 8 3 2 3 5 4" xfId="58230"/>
    <cellStyle name="Обычный 7 8 3 2 3 6" xfId="58231"/>
    <cellStyle name="Обычный 7 8 3 2 3 6 2" xfId="58232"/>
    <cellStyle name="Обычный 7 8 3 2 3 6 2 2" xfId="58233"/>
    <cellStyle name="Обычный 7 8 3 2 3 6 3" xfId="58234"/>
    <cellStyle name="Обычный 7 8 3 2 3 7" xfId="58235"/>
    <cellStyle name="Обычный 7 8 3 2 3 7 2" xfId="58236"/>
    <cellStyle name="Обычный 7 8 3 2 3 8" xfId="58237"/>
    <cellStyle name="Обычный 7 8 3 3" xfId="58238"/>
    <cellStyle name="Обычный 7 8 3 3 2" xfId="58239"/>
    <cellStyle name="Обычный 7 8 3 3 2 2" xfId="58240"/>
    <cellStyle name="Обычный 7 8 3 3 2 2 2" xfId="58241"/>
    <cellStyle name="Обычный 7 8 3 3 2 2 2 2" xfId="58242"/>
    <cellStyle name="Обычный 7 8 3 3 2 2 2 2 2" xfId="58243"/>
    <cellStyle name="Обычный 7 8 3 3 2 2 2 2 2 2" xfId="58244"/>
    <cellStyle name="Обычный 7 8 3 3 2 2 2 2 2 2 2" xfId="58245"/>
    <cellStyle name="Обычный 7 8 3 3 2 2 2 2 2 3" xfId="58246"/>
    <cellStyle name="Обычный 7 8 3 3 2 2 2 2 3" xfId="58247"/>
    <cellStyle name="Обычный 7 8 3 3 2 2 2 2 3 2" xfId="58248"/>
    <cellStyle name="Обычный 7 8 3 3 2 2 2 2 4" xfId="58249"/>
    <cellStyle name="Обычный 7 8 3 3 2 2 2 3" xfId="58250"/>
    <cellStyle name="Обычный 7 8 3 3 2 2 2 3 2" xfId="58251"/>
    <cellStyle name="Обычный 7 8 3 3 2 2 2 3 2 2" xfId="58252"/>
    <cellStyle name="Обычный 7 8 3 3 2 2 2 3 3" xfId="58253"/>
    <cellStyle name="Обычный 7 8 3 3 2 2 2 4" xfId="58254"/>
    <cellStyle name="Обычный 7 8 3 3 2 2 2 4 2" xfId="58255"/>
    <cellStyle name="Обычный 7 8 3 3 2 2 2 5" xfId="58256"/>
    <cellStyle name="Обычный 7 8 3 3 2 2 3" xfId="58257"/>
    <cellStyle name="Обычный 7 8 3 3 2 2 3 2" xfId="58258"/>
    <cellStyle name="Обычный 7 8 3 3 2 2 3 2 2" xfId="58259"/>
    <cellStyle name="Обычный 7 8 3 3 2 2 3 2 2 2" xfId="58260"/>
    <cellStyle name="Обычный 7 8 3 3 2 2 3 2 2 2 2" xfId="58261"/>
    <cellStyle name="Обычный 7 8 3 3 2 2 3 2 2 3" xfId="58262"/>
    <cellStyle name="Обычный 7 8 3 3 2 2 3 2 3" xfId="58263"/>
    <cellStyle name="Обычный 7 8 3 3 2 2 3 2 3 2" xfId="58264"/>
    <cellStyle name="Обычный 7 8 3 3 2 2 3 2 4" xfId="58265"/>
    <cellStyle name="Обычный 7 8 3 3 2 2 3 3" xfId="58266"/>
    <cellStyle name="Обычный 7 8 3 3 2 2 3 3 2" xfId="58267"/>
    <cellStyle name="Обычный 7 8 3 3 2 2 3 3 2 2" xfId="58268"/>
    <cellStyle name="Обычный 7 8 3 3 2 2 3 3 3" xfId="58269"/>
    <cellStyle name="Обычный 7 8 3 3 2 2 3 4" xfId="58270"/>
    <cellStyle name="Обычный 7 8 3 3 2 2 3 4 2" xfId="58271"/>
    <cellStyle name="Обычный 7 8 3 3 2 2 3 5" xfId="58272"/>
    <cellStyle name="Обычный 7 8 3 3 2 2 4" xfId="58273"/>
    <cellStyle name="Обычный 7 8 3 3 2 2 4 2" xfId="58274"/>
    <cellStyle name="Обычный 7 8 3 3 2 2 4 2 2" xfId="58275"/>
    <cellStyle name="Обычный 7 8 3 3 2 2 4 2 2 2" xfId="58276"/>
    <cellStyle name="Обычный 7 8 3 3 2 2 4 2 3" xfId="58277"/>
    <cellStyle name="Обычный 7 8 3 3 2 2 4 3" xfId="58278"/>
    <cellStyle name="Обычный 7 8 3 3 2 2 4 3 2" xfId="58279"/>
    <cellStyle name="Обычный 7 8 3 3 2 2 4 4" xfId="58280"/>
    <cellStyle name="Обычный 7 8 3 3 2 2 5" xfId="58281"/>
    <cellStyle name="Обычный 7 8 3 3 2 2 5 2" xfId="58282"/>
    <cellStyle name="Обычный 7 8 3 3 2 2 5 2 2" xfId="58283"/>
    <cellStyle name="Обычный 7 8 3 3 2 2 5 3" xfId="58284"/>
    <cellStyle name="Обычный 7 8 3 3 2 2 6" xfId="58285"/>
    <cellStyle name="Обычный 7 8 3 3 2 2 6 2" xfId="58286"/>
    <cellStyle name="Обычный 7 8 3 3 2 2 7" xfId="58287"/>
    <cellStyle name="Обычный 7 8 3 3 2 3" xfId="58288"/>
    <cellStyle name="Обычный 7 8 3 3 2 3 2" xfId="58289"/>
    <cellStyle name="Обычный 7 8 3 3 2 3 2 2" xfId="58290"/>
    <cellStyle name="Обычный 7 8 3 3 2 3 2 2 2" xfId="58291"/>
    <cellStyle name="Обычный 7 8 3 3 2 3 2 2 2 2" xfId="58292"/>
    <cellStyle name="Обычный 7 8 3 3 2 3 2 2 3" xfId="58293"/>
    <cellStyle name="Обычный 7 8 3 3 2 3 2 3" xfId="58294"/>
    <cellStyle name="Обычный 7 8 3 3 2 3 2 3 2" xfId="58295"/>
    <cellStyle name="Обычный 7 8 3 3 2 3 2 4" xfId="58296"/>
    <cellStyle name="Обычный 7 8 3 3 2 3 3" xfId="58297"/>
    <cellStyle name="Обычный 7 8 3 3 2 3 3 2" xfId="58298"/>
    <cellStyle name="Обычный 7 8 3 3 2 3 3 2 2" xfId="58299"/>
    <cellStyle name="Обычный 7 8 3 3 2 3 3 3" xfId="58300"/>
    <cellStyle name="Обычный 7 8 3 3 2 3 4" xfId="58301"/>
    <cellStyle name="Обычный 7 8 3 3 2 3 4 2" xfId="58302"/>
    <cellStyle name="Обычный 7 8 3 3 2 3 5" xfId="58303"/>
    <cellStyle name="Обычный 7 8 3 3 2 4" xfId="58304"/>
    <cellStyle name="Обычный 7 8 3 3 2 4 2" xfId="58305"/>
    <cellStyle name="Обычный 7 8 3 3 2 4 2 2" xfId="58306"/>
    <cellStyle name="Обычный 7 8 3 3 2 4 2 2 2" xfId="58307"/>
    <cellStyle name="Обычный 7 8 3 3 2 4 2 2 2 2" xfId="58308"/>
    <cellStyle name="Обычный 7 8 3 3 2 4 2 2 3" xfId="58309"/>
    <cellStyle name="Обычный 7 8 3 3 2 4 2 3" xfId="58310"/>
    <cellStyle name="Обычный 7 8 3 3 2 4 2 3 2" xfId="58311"/>
    <cellStyle name="Обычный 7 8 3 3 2 4 2 4" xfId="58312"/>
    <cellStyle name="Обычный 7 8 3 3 2 4 3" xfId="58313"/>
    <cellStyle name="Обычный 7 8 3 3 2 4 3 2" xfId="58314"/>
    <cellStyle name="Обычный 7 8 3 3 2 4 3 2 2" xfId="58315"/>
    <cellStyle name="Обычный 7 8 3 3 2 4 3 3" xfId="58316"/>
    <cellStyle name="Обычный 7 8 3 3 2 4 4" xfId="58317"/>
    <cellStyle name="Обычный 7 8 3 3 2 4 4 2" xfId="58318"/>
    <cellStyle name="Обычный 7 8 3 3 2 4 5" xfId="58319"/>
    <cellStyle name="Обычный 7 8 3 3 2 5" xfId="58320"/>
    <cellStyle name="Обычный 7 8 3 3 2 5 2" xfId="58321"/>
    <cellStyle name="Обычный 7 8 3 3 2 5 2 2" xfId="58322"/>
    <cellStyle name="Обычный 7 8 3 3 2 5 2 2 2" xfId="58323"/>
    <cellStyle name="Обычный 7 8 3 3 2 5 2 3" xfId="58324"/>
    <cellStyle name="Обычный 7 8 3 3 2 5 3" xfId="58325"/>
    <cellStyle name="Обычный 7 8 3 3 2 5 3 2" xfId="58326"/>
    <cellStyle name="Обычный 7 8 3 3 2 5 4" xfId="58327"/>
    <cellStyle name="Обычный 7 8 3 3 2 6" xfId="58328"/>
    <cellStyle name="Обычный 7 8 3 3 2 6 2" xfId="58329"/>
    <cellStyle name="Обычный 7 8 3 3 2 6 2 2" xfId="58330"/>
    <cellStyle name="Обычный 7 8 3 3 2 6 3" xfId="58331"/>
    <cellStyle name="Обычный 7 8 3 3 2 7" xfId="58332"/>
    <cellStyle name="Обычный 7 8 3 3 2 7 2" xfId="58333"/>
    <cellStyle name="Обычный 7 8 3 3 2 8" xfId="58334"/>
    <cellStyle name="Обычный 7 8 3 4" xfId="58335"/>
    <cellStyle name="Обычный 7 8 3 4 2" xfId="58336"/>
    <cellStyle name="Обычный 7 8 3 4 2 2" xfId="58337"/>
    <cellStyle name="Обычный 7 8 3 4 2 2 2" xfId="58338"/>
    <cellStyle name="Обычный 7 8 3 4 2 2 2 2" xfId="58339"/>
    <cellStyle name="Обычный 7 8 3 4 2 2 2 2 2" xfId="58340"/>
    <cellStyle name="Обычный 7 8 3 4 2 2 2 3" xfId="58341"/>
    <cellStyle name="Обычный 7 8 3 4 2 2 3" xfId="58342"/>
    <cellStyle name="Обычный 7 8 3 4 2 2 3 2" xfId="58343"/>
    <cellStyle name="Обычный 7 8 3 4 2 2 4" xfId="58344"/>
    <cellStyle name="Обычный 7 8 3 4 2 3" xfId="58345"/>
    <cellStyle name="Обычный 7 8 3 4 2 3 2" xfId="58346"/>
    <cellStyle name="Обычный 7 8 3 4 2 3 2 2" xfId="58347"/>
    <cellStyle name="Обычный 7 8 3 4 2 3 3" xfId="58348"/>
    <cellStyle name="Обычный 7 8 3 4 2 4" xfId="58349"/>
    <cellStyle name="Обычный 7 8 3 4 2 4 2" xfId="58350"/>
    <cellStyle name="Обычный 7 8 3 4 2 5" xfId="58351"/>
    <cellStyle name="Обычный 7 8 3 4 3" xfId="58352"/>
    <cellStyle name="Обычный 7 8 3 4 3 2" xfId="58353"/>
    <cellStyle name="Обычный 7 8 3 4 3 2 2" xfId="58354"/>
    <cellStyle name="Обычный 7 8 3 4 3 2 2 2" xfId="58355"/>
    <cellStyle name="Обычный 7 8 3 4 3 2 2 2 2" xfId="58356"/>
    <cellStyle name="Обычный 7 8 3 4 3 2 2 3" xfId="58357"/>
    <cellStyle name="Обычный 7 8 3 4 3 2 3" xfId="58358"/>
    <cellStyle name="Обычный 7 8 3 4 3 2 3 2" xfId="58359"/>
    <cellStyle name="Обычный 7 8 3 4 3 2 4" xfId="58360"/>
    <cellStyle name="Обычный 7 8 3 4 3 3" xfId="58361"/>
    <cellStyle name="Обычный 7 8 3 4 3 3 2" xfId="58362"/>
    <cellStyle name="Обычный 7 8 3 4 3 3 2 2" xfId="58363"/>
    <cellStyle name="Обычный 7 8 3 4 3 3 3" xfId="58364"/>
    <cellStyle name="Обычный 7 8 3 4 3 4" xfId="58365"/>
    <cellStyle name="Обычный 7 8 3 4 3 4 2" xfId="58366"/>
    <cellStyle name="Обычный 7 8 3 4 3 5" xfId="58367"/>
    <cellStyle name="Обычный 7 8 3 4 4" xfId="58368"/>
    <cellStyle name="Обычный 7 8 3 4 4 2" xfId="58369"/>
    <cellStyle name="Обычный 7 8 3 4 4 2 2" xfId="58370"/>
    <cellStyle name="Обычный 7 8 3 4 4 2 2 2" xfId="58371"/>
    <cellStyle name="Обычный 7 8 3 4 4 2 3" xfId="58372"/>
    <cellStyle name="Обычный 7 8 3 4 4 3" xfId="58373"/>
    <cellStyle name="Обычный 7 8 3 4 4 3 2" xfId="58374"/>
    <cellStyle name="Обычный 7 8 3 4 4 4" xfId="58375"/>
    <cellStyle name="Обычный 7 8 3 4 5" xfId="58376"/>
    <cellStyle name="Обычный 7 8 3 4 5 2" xfId="58377"/>
    <cellStyle name="Обычный 7 8 3 4 5 2 2" xfId="58378"/>
    <cellStyle name="Обычный 7 8 3 4 5 3" xfId="58379"/>
    <cellStyle name="Обычный 7 8 3 4 6" xfId="58380"/>
    <cellStyle name="Обычный 7 8 3 4 6 2" xfId="58381"/>
    <cellStyle name="Обычный 7 8 3 4 7" xfId="58382"/>
    <cellStyle name="Обычный 7 8 3 5" xfId="58383"/>
    <cellStyle name="Обычный 7 8 3 5 2" xfId="58384"/>
    <cellStyle name="Обычный 7 8 3 5 2 2" xfId="58385"/>
    <cellStyle name="Обычный 7 8 3 5 2 2 2" xfId="58386"/>
    <cellStyle name="Обычный 7 8 3 5 2 2 2 2" xfId="58387"/>
    <cellStyle name="Обычный 7 8 3 5 2 2 3" xfId="58388"/>
    <cellStyle name="Обычный 7 8 3 5 2 3" xfId="58389"/>
    <cellStyle name="Обычный 7 8 3 5 2 3 2" xfId="58390"/>
    <cellStyle name="Обычный 7 8 3 5 2 4" xfId="58391"/>
    <cellStyle name="Обычный 7 8 3 5 3" xfId="58392"/>
    <cellStyle name="Обычный 7 8 3 5 3 2" xfId="58393"/>
    <cellStyle name="Обычный 7 8 3 5 3 2 2" xfId="58394"/>
    <cellStyle name="Обычный 7 8 3 5 3 3" xfId="58395"/>
    <cellStyle name="Обычный 7 8 3 5 4" xfId="58396"/>
    <cellStyle name="Обычный 7 8 3 5 4 2" xfId="58397"/>
    <cellStyle name="Обычный 7 8 3 5 5" xfId="58398"/>
    <cellStyle name="Обычный 7 8 3 6" xfId="58399"/>
    <cellStyle name="Обычный 7 8 3 6 2" xfId="58400"/>
    <cellStyle name="Обычный 7 8 3 6 2 2" xfId="58401"/>
    <cellStyle name="Обычный 7 8 3 6 2 2 2" xfId="58402"/>
    <cellStyle name="Обычный 7 8 3 6 2 2 2 2" xfId="58403"/>
    <cellStyle name="Обычный 7 8 3 6 2 2 3" xfId="58404"/>
    <cellStyle name="Обычный 7 8 3 6 2 3" xfId="58405"/>
    <cellStyle name="Обычный 7 8 3 6 2 3 2" xfId="58406"/>
    <cellStyle name="Обычный 7 8 3 6 2 4" xfId="58407"/>
    <cellStyle name="Обычный 7 8 3 6 3" xfId="58408"/>
    <cellStyle name="Обычный 7 8 3 6 3 2" xfId="58409"/>
    <cellStyle name="Обычный 7 8 3 6 3 2 2" xfId="58410"/>
    <cellStyle name="Обычный 7 8 3 6 3 3" xfId="58411"/>
    <cellStyle name="Обычный 7 8 3 6 4" xfId="58412"/>
    <cellStyle name="Обычный 7 8 3 6 4 2" xfId="58413"/>
    <cellStyle name="Обычный 7 8 3 6 5" xfId="58414"/>
    <cellStyle name="Обычный 7 8 3 7" xfId="58415"/>
    <cellStyle name="Обычный 7 8 3 7 2" xfId="58416"/>
    <cellStyle name="Обычный 7 8 3 7 2 2" xfId="58417"/>
    <cellStyle name="Обычный 7 8 3 7 2 2 2" xfId="58418"/>
    <cellStyle name="Обычный 7 8 3 7 2 3" xfId="58419"/>
    <cellStyle name="Обычный 7 8 3 7 3" xfId="58420"/>
    <cellStyle name="Обычный 7 8 3 7 3 2" xfId="58421"/>
    <cellStyle name="Обычный 7 8 3 7 4" xfId="58422"/>
    <cellStyle name="Обычный 7 8 3 8" xfId="58423"/>
    <cellStyle name="Обычный 7 8 3 8 2" xfId="58424"/>
    <cellStyle name="Обычный 7 8 3 8 2 2" xfId="58425"/>
    <cellStyle name="Обычный 7 8 3 8 3" xfId="58426"/>
    <cellStyle name="Обычный 7 8 3 9" xfId="58427"/>
    <cellStyle name="Обычный 7 8 3 9 2" xfId="58428"/>
    <cellStyle name="Обычный 7 8 4" xfId="58429"/>
    <cellStyle name="Обычный 7 8 4 2" xfId="58430"/>
    <cellStyle name="Обычный 7 8 4 2 2" xfId="58431"/>
    <cellStyle name="Обычный 7 8 4 2 2 2" xfId="58432"/>
    <cellStyle name="Обычный 7 8 4 2 2 2 2" xfId="58433"/>
    <cellStyle name="Обычный 7 8 4 2 2 2 2 2" xfId="58434"/>
    <cellStyle name="Обычный 7 8 4 2 2 2 2 2 2" xfId="58435"/>
    <cellStyle name="Обычный 7 8 4 2 2 2 2 2 2 2" xfId="58436"/>
    <cellStyle name="Обычный 7 8 4 2 2 2 2 2 2 2 2" xfId="58437"/>
    <cellStyle name="Обычный 7 8 4 2 2 2 2 2 2 3" xfId="58438"/>
    <cellStyle name="Обычный 7 8 4 2 2 2 2 2 3" xfId="58439"/>
    <cellStyle name="Обычный 7 8 4 2 2 2 2 2 3 2" xfId="58440"/>
    <cellStyle name="Обычный 7 8 4 2 2 2 2 2 4" xfId="58441"/>
    <cellStyle name="Обычный 7 8 4 2 2 2 2 3" xfId="58442"/>
    <cellStyle name="Обычный 7 8 4 2 2 2 2 3 2" xfId="58443"/>
    <cellStyle name="Обычный 7 8 4 2 2 2 2 3 2 2" xfId="58444"/>
    <cellStyle name="Обычный 7 8 4 2 2 2 2 3 3" xfId="58445"/>
    <cellStyle name="Обычный 7 8 4 2 2 2 2 4" xfId="58446"/>
    <cellStyle name="Обычный 7 8 4 2 2 2 2 4 2" xfId="58447"/>
    <cellStyle name="Обычный 7 8 4 2 2 2 2 5" xfId="58448"/>
    <cellStyle name="Обычный 7 8 4 2 2 2 3" xfId="58449"/>
    <cellStyle name="Обычный 7 8 4 2 2 2 3 2" xfId="58450"/>
    <cellStyle name="Обычный 7 8 4 2 2 2 3 2 2" xfId="58451"/>
    <cellStyle name="Обычный 7 8 4 2 2 2 3 2 2 2" xfId="58452"/>
    <cellStyle name="Обычный 7 8 4 2 2 2 3 2 2 2 2" xfId="58453"/>
    <cellStyle name="Обычный 7 8 4 2 2 2 3 2 2 3" xfId="58454"/>
    <cellStyle name="Обычный 7 8 4 2 2 2 3 2 3" xfId="58455"/>
    <cellStyle name="Обычный 7 8 4 2 2 2 3 2 3 2" xfId="58456"/>
    <cellStyle name="Обычный 7 8 4 2 2 2 3 2 4" xfId="58457"/>
    <cellStyle name="Обычный 7 8 4 2 2 2 3 3" xfId="58458"/>
    <cellStyle name="Обычный 7 8 4 2 2 2 3 3 2" xfId="58459"/>
    <cellStyle name="Обычный 7 8 4 2 2 2 3 3 2 2" xfId="58460"/>
    <cellStyle name="Обычный 7 8 4 2 2 2 3 3 3" xfId="58461"/>
    <cellStyle name="Обычный 7 8 4 2 2 2 3 4" xfId="58462"/>
    <cellStyle name="Обычный 7 8 4 2 2 2 3 4 2" xfId="58463"/>
    <cellStyle name="Обычный 7 8 4 2 2 2 3 5" xfId="58464"/>
    <cellStyle name="Обычный 7 8 4 2 2 2 4" xfId="58465"/>
    <cellStyle name="Обычный 7 8 4 2 2 2 4 2" xfId="58466"/>
    <cellStyle name="Обычный 7 8 4 2 2 2 4 2 2" xfId="58467"/>
    <cellStyle name="Обычный 7 8 4 2 2 2 4 2 2 2" xfId="58468"/>
    <cellStyle name="Обычный 7 8 4 2 2 2 4 2 3" xfId="58469"/>
    <cellStyle name="Обычный 7 8 4 2 2 2 4 3" xfId="58470"/>
    <cellStyle name="Обычный 7 8 4 2 2 2 4 3 2" xfId="58471"/>
    <cellStyle name="Обычный 7 8 4 2 2 2 4 4" xfId="58472"/>
    <cellStyle name="Обычный 7 8 4 2 2 2 5" xfId="58473"/>
    <cellStyle name="Обычный 7 8 4 2 2 2 5 2" xfId="58474"/>
    <cellStyle name="Обычный 7 8 4 2 2 2 5 2 2" xfId="58475"/>
    <cellStyle name="Обычный 7 8 4 2 2 2 5 3" xfId="58476"/>
    <cellStyle name="Обычный 7 8 4 2 2 2 6" xfId="58477"/>
    <cellStyle name="Обычный 7 8 4 2 2 2 6 2" xfId="58478"/>
    <cellStyle name="Обычный 7 8 4 2 2 2 7" xfId="58479"/>
    <cellStyle name="Обычный 7 8 4 2 2 3" xfId="58480"/>
    <cellStyle name="Обычный 7 8 4 2 2 3 2" xfId="58481"/>
    <cellStyle name="Обычный 7 8 4 2 2 3 2 2" xfId="58482"/>
    <cellStyle name="Обычный 7 8 4 2 2 3 2 2 2" xfId="58483"/>
    <cellStyle name="Обычный 7 8 4 2 2 3 2 2 2 2" xfId="58484"/>
    <cellStyle name="Обычный 7 8 4 2 2 3 2 2 3" xfId="58485"/>
    <cellStyle name="Обычный 7 8 4 2 2 3 2 3" xfId="58486"/>
    <cellStyle name="Обычный 7 8 4 2 2 3 2 3 2" xfId="58487"/>
    <cellStyle name="Обычный 7 8 4 2 2 3 2 4" xfId="58488"/>
    <cellStyle name="Обычный 7 8 4 2 2 3 3" xfId="58489"/>
    <cellStyle name="Обычный 7 8 4 2 2 3 3 2" xfId="58490"/>
    <cellStyle name="Обычный 7 8 4 2 2 3 3 2 2" xfId="58491"/>
    <cellStyle name="Обычный 7 8 4 2 2 3 3 3" xfId="58492"/>
    <cellStyle name="Обычный 7 8 4 2 2 3 4" xfId="58493"/>
    <cellStyle name="Обычный 7 8 4 2 2 3 4 2" xfId="58494"/>
    <cellStyle name="Обычный 7 8 4 2 2 3 5" xfId="58495"/>
    <cellStyle name="Обычный 7 8 4 2 2 4" xfId="58496"/>
    <cellStyle name="Обычный 7 8 4 2 2 4 2" xfId="58497"/>
    <cellStyle name="Обычный 7 8 4 2 2 4 2 2" xfId="58498"/>
    <cellStyle name="Обычный 7 8 4 2 2 4 2 2 2" xfId="58499"/>
    <cellStyle name="Обычный 7 8 4 2 2 4 2 2 2 2" xfId="58500"/>
    <cellStyle name="Обычный 7 8 4 2 2 4 2 2 3" xfId="58501"/>
    <cellStyle name="Обычный 7 8 4 2 2 4 2 3" xfId="58502"/>
    <cellStyle name="Обычный 7 8 4 2 2 4 2 3 2" xfId="58503"/>
    <cellStyle name="Обычный 7 8 4 2 2 4 2 4" xfId="58504"/>
    <cellStyle name="Обычный 7 8 4 2 2 4 3" xfId="58505"/>
    <cellStyle name="Обычный 7 8 4 2 2 4 3 2" xfId="58506"/>
    <cellStyle name="Обычный 7 8 4 2 2 4 3 2 2" xfId="58507"/>
    <cellStyle name="Обычный 7 8 4 2 2 4 3 3" xfId="58508"/>
    <cellStyle name="Обычный 7 8 4 2 2 4 4" xfId="58509"/>
    <cellStyle name="Обычный 7 8 4 2 2 4 4 2" xfId="58510"/>
    <cellStyle name="Обычный 7 8 4 2 2 4 5" xfId="58511"/>
    <cellStyle name="Обычный 7 8 4 2 2 5" xfId="58512"/>
    <cellStyle name="Обычный 7 8 4 2 2 5 2" xfId="58513"/>
    <cellStyle name="Обычный 7 8 4 2 2 5 2 2" xfId="58514"/>
    <cellStyle name="Обычный 7 8 4 2 2 5 2 2 2" xfId="58515"/>
    <cellStyle name="Обычный 7 8 4 2 2 5 2 3" xfId="58516"/>
    <cellStyle name="Обычный 7 8 4 2 2 5 3" xfId="58517"/>
    <cellStyle name="Обычный 7 8 4 2 2 5 3 2" xfId="58518"/>
    <cellStyle name="Обычный 7 8 4 2 2 5 4" xfId="58519"/>
    <cellStyle name="Обычный 7 8 4 2 2 6" xfId="58520"/>
    <cellStyle name="Обычный 7 8 4 2 2 6 2" xfId="58521"/>
    <cellStyle name="Обычный 7 8 4 2 2 6 2 2" xfId="58522"/>
    <cellStyle name="Обычный 7 8 4 2 2 6 3" xfId="58523"/>
    <cellStyle name="Обычный 7 8 4 2 2 7" xfId="58524"/>
    <cellStyle name="Обычный 7 8 4 2 2 7 2" xfId="58525"/>
    <cellStyle name="Обычный 7 8 4 2 2 8" xfId="58526"/>
    <cellStyle name="Обычный 7 8 4 3" xfId="58527"/>
    <cellStyle name="Обычный 7 8 4 3 2" xfId="58528"/>
    <cellStyle name="Обычный 7 8 4 3 2 2" xfId="58529"/>
    <cellStyle name="Обычный 7 8 4 3 2 2 2" xfId="58530"/>
    <cellStyle name="Обычный 7 8 4 3 2 2 2 2" xfId="58531"/>
    <cellStyle name="Обычный 7 8 4 3 2 2 2 2 2" xfId="58532"/>
    <cellStyle name="Обычный 7 8 4 3 2 2 2 3" xfId="58533"/>
    <cellStyle name="Обычный 7 8 4 3 2 2 3" xfId="58534"/>
    <cellStyle name="Обычный 7 8 4 3 2 2 3 2" xfId="58535"/>
    <cellStyle name="Обычный 7 8 4 3 2 2 4" xfId="58536"/>
    <cellStyle name="Обычный 7 8 4 3 2 3" xfId="58537"/>
    <cellStyle name="Обычный 7 8 4 3 2 3 2" xfId="58538"/>
    <cellStyle name="Обычный 7 8 4 3 2 3 2 2" xfId="58539"/>
    <cellStyle name="Обычный 7 8 4 3 2 3 3" xfId="58540"/>
    <cellStyle name="Обычный 7 8 4 3 2 4" xfId="58541"/>
    <cellStyle name="Обычный 7 8 4 3 2 4 2" xfId="58542"/>
    <cellStyle name="Обычный 7 8 4 3 2 5" xfId="58543"/>
    <cellStyle name="Обычный 7 8 4 3 3" xfId="58544"/>
    <cellStyle name="Обычный 7 8 4 3 3 2" xfId="58545"/>
    <cellStyle name="Обычный 7 8 4 3 3 2 2" xfId="58546"/>
    <cellStyle name="Обычный 7 8 4 3 3 2 2 2" xfId="58547"/>
    <cellStyle name="Обычный 7 8 4 3 3 2 2 2 2" xfId="58548"/>
    <cellStyle name="Обычный 7 8 4 3 3 2 2 3" xfId="58549"/>
    <cellStyle name="Обычный 7 8 4 3 3 2 3" xfId="58550"/>
    <cellStyle name="Обычный 7 8 4 3 3 2 3 2" xfId="58551"/>
    <cellStyle name="Обычный 7 8 4 3 3 2 4" xfId="58552"/>
    <cellStyle name="Обычный 7 8 4 3 3 3" xfId="58553"/>
    <cellStyle name="Обычный 7 8 4 3 3 3 2" xfId="58554"/>
    <cellStyle name="Обычный 7 8 4 3 3 3 2 2" xfId="58555"/>
    <cellStyle name="Обычный 7 8 4 3 3 3 3" xfId="58556"/>
    <cellStyle name="Обычный 7 8 4 3 3 4" xfId="58557"/>
    <cellStyle name="Обычный 7 8 4 3 3 4 2" xfId="58558"/>
    <cellStyle name="Обычный 7 8 4 3 3 5" xfId="58559"/>
    <cellStyle name="Обычный 7 8 4 3 4" xfId="58560"/>
    <cellStyle name="Обычный 7 8 4 3 4 2" xfId="58561"/>
    <cellStyle name="Обычный 7 8 4 3 4 2 2" xfId="58562"/>
    <cellStyle name="Обычный 7 8 4 3 4 2 2 2" xfId="58563"/>
    <cellStyle name="Обычный 7 8 4 3 4 2 3" xfId="58564"/>
    <cellStyle name="Обычный 7 8 4 3 4 3" xfId="58565"/>
    <cellStyle name="Обычный 7 8 4 3 4 3 2" xfId="58566"/>
    <cellStyle name="Обычный 7 8 4 3 4 4" xfId="58567"/>
    <cellStyle name="Обычный 7 8 4 3 5" xfId="58568"/>
    <cellStyle name="Обычный 7 8 4 3 5 2" xfId="58569"/>
    <cellStyle name="Обычный 7 8 4 3 5 2 2" xfId="58570"/>
    <cellStyle name="Обычный 7 8 4 3 5 3" xfId="58571"/>
    <cellStyle name="Обычный 7 8 4 3 6" xfId="58572"/>
    <cellStyle name="Обычный 7 8 4 3 6 2" xfId="58573"/>
    <cellStyle name="Обычный 7 8 4 3 7" xfId="58574"/>
    <cellStyle name="Обычный 7 8 4 4" xfId="58575"/>
    <cellStyle name="Обычный 7 8 4 4 2" xfId="58576"/>
    <cellStyle name="Обычный 7 8 4 4 2 2" xfId="58577"/>
    <cellStyle name="Обычный 7 8 4 4 2 2 2" xfId="58578"/>
    <cellStyle name="Обычный 7 8 4 4 2 2 2 2" xfId="58579"/>
    <cellStyle name="Обычный 7 8 4 4 2 2 3" xfId="58580"/>
    <cellStyle name="Обычный 7 8 4 4 2 3" xfId="58581"/>
    <cellStyle name="Обычный 7 8 4 4 2 3 2" xfId="58582"/>
    <cellStyle name="Обычный 7 8 4 4 2 4" xfId="58583"/>
    <cellStyle name="Обычный 7 8 4 4 3" xfId="58584"/>
    <cellStyle name="Обычный 7 8 4 4 3 2" xfId="58585"/>
    <cellStyle name="Обычный 7 8 4 4 3 2 2" xfId="58586"/>
    <cellStyle name="Обычный 7 8 4 4 3 3" xfId="58587"/>
    <cellStyle name="Обычный 7 8 4 4 4" xfId="58588"/>
    <cellStyle name="Обычный 7 8 4 4 4 2" xfId="58589"/>
    <cellStyle name="Обычный 7 8 4 4 5" xfId="58590"/>
    <cellStyle name="Обычный 7 8 4 5" xfId="58591"/>
    <cellStyle name="Обычный 7 8 4 5 2" xfId="58592"/>
    <cellStyle name="Обычный 7 8 4 5 2 2" xfId="58593"/>
    <cellStyle name="Обычный 7 8 4 5 2 2 2" xfId="58594"/>
    <cellStyle name="Обычный 7 8 4 5 2 2 2 2" xfId="58595"/>
    <cellStyle name="Обычный 7 8 4 5 2 2 3" xfId="58596"/>
    <cellStyle name="Обычный 7 8 4 5 2 3" xfId="58597"/>
    <cellStyle name="Обычный 7 8 4 5 2 3 2" xfId="58598"/>
    <cellStyle name="Обычный 7 8 4 5 2 4" xfId="58599"/>
    <cellStyle name="Обычный 7 8 4 5 3" xfId="58600"/>
    <cellStyle name="Обычный 7 8 4 5 3 2" xfId="58601"/>
    <cellStyle name="Обычный 7 8 4 5 3 2 2" xfId="58602"/>
    <cellStyle name="Обычный 7 8 4 5 3 3" xfId="58603"/>
    <cellStyle name="Обычный 7 8 4 5 4" xfId="58604"/>
    <cellStyle name="Обычный 7 8 4 5 4 2" xfId="58605"/>
    <cellStyle name="Обычный 7 8 4 5 5" xfId="58606"/>
    <cellStyle name="Обычный 7 8 4 6" xfId="58607"/>
    <cellStyle name="Обычный 7 8 4 6 2" xfId="58608"/>
    <cellStyle name="Обычный 7 8 4 6 2 2" xfId="58609"/>
    <cellStyle name="Обычный 7 8 4 6 2 2 2" xfId="58610"/>
    <cellStyle name="Обычный 7 8 4 6 2 3" xfId="58611"/>
    <cellStyle name="Обычный 7 8 4 6 3" xfId="58612"/>
    <cellStyle name="Обычный 7 8 4 6 3 2" xfId="58613"/>
    <cellStyle name="Обычный 7 8 4 6 4" xfId="58614"/>
    <cellStyle name="Обычный 7 8 4 7" xfId="58615"/>
    <cellStyle name="Обычный 7 8 4 7 2" xfId="58616"/>
    <cellStyle name="Обычный 7 8 4 7 2 2" xfId="58617"/>
    <cellStyle name="Обычный 7 8 4 7 3" xfId="58618"/>
    <cellStyle name="Обычный 7 8 4 8" xfId="58619"/>
    <cellStyle name="Обычный 7 8 4 8 2" xfId="58620"/>
    <cellStyle name="Обычный 7 8 4 9" xfId="58621"/>
    <cellStyle name="Обычный 7 8 5" xfId="58622"/>
    <cellStyle name="Обычный 7 8 5 2" xfId="58623"/>
    <cellStyle name="Обычный 7 8 5 2 2" xfId="58624"/>
    <cellStyle name="Обычный 7 8 5 2 2 2" xfId="58625"/>
    <cellStyle name="Обычный 7 8 5 2 2 2 2" xfId="58626"/>
    <cellStyle name="Обычный 7 8 5 2 2 2 2 2" xfId="58627"/>
    <cellStyle name="Обычный 7 8 5 2 2 2 2 2 2" xfId="58628"/>
    <cellStyle name="Обычный 7 8 5 2 2 2 2 3" xfId="58629"/>
    <cellStyle name="Обычный 7 8 5 2 2 2 3" xfId="58630"/>
    <cellStyle name="Обычный 7 8 5 2 2 2 3 2" xfId="58631"/>
    <cellStyle name="Обычный 7 8 5 2 2 2 4" xfId="58632"/>
    <cellStyle name="Обычный 7 8 5 2 2 3" xfId="58633"/>
    <cellStyle name="Обычный 7 8 5 2 2 3 2" xfId="58634"/>
    <cellStyle name="Обычный 7 8 5 2 2 3 2 2" xfId="58635"/>
    <cellStyle name="Обычный 7 8 5 2 2 3 3" xfId="58636"/>
    <cellStyle name="Обычный 7 8 5 2 2 4" xfId="58637"/>
    <cellStyle name="Обычный 7 8 5 2 2 4 2" xfId="58638"/>
    <cellStyle name="Обычный 7 8 5 2 2 5" xfId="58639"/>
    <cellStyle name="Обычный 7 8 5 2 3" xfId="58640"/>
    <cellStyle name="Обычный 7 8 5 2 3 2" xfId="58641"/>
    <cellStyle name="Обычный 7 8 5 2 3 2 2" xfId="58642"/>
    <cellStyle name="Обычный 7 8 5 2 3 2 2 2" xfId="58643"/>
    <cellStyle name="Обычный 7 8 5 2 3 2 2 2 2" xfId="58644"/>
    <cellStyle name="Обычный 7 8 5 2 3 2 2 3" xfId="58645"/>
    <cellStyle name="Обычный 7 8 5 2 3 2 3" xfId="58646"/>
    <cellStyle name="Обычный 7 8 5 2 3 2 3 2" xfId="58647"/>
    <cellStyle name="Обычный 7 8 5 2 3 2 4" xfId="58648"/>
    <cellStyle name="Обычный 7 8 5 2 3 3" xfId="58649"/>
    <cellStyle name="Обычный 7 8 5 2 3 3 2" xfId="58650"/>
    <cellStyle name="Обычный 7 8 5 2 3 3 2 2" xfId="58651"/>
    <cellStyle name="Обычный 7 8 5 2 3 3 3" xfId="58652"/>
    <cellStyle name="Обычный 7 8 5 2 3 4" xfId="58653"/>
    <cellStyle name="Обычный 7 8 5 2 3 4 2" xfId="58654"/>
    <cellStyle name="Обычный 7 8 5 2 3 5" xfId="58655"/>
    <cellStyle name="Обычный 7 8 5 2 4" xfId="58656"/>
    <cellStyle name="Обычный 7 8 5 2 4 2" xfId="58657"/>
    <cellStyle name="Обычный 7 8 5 2 4 2 2" xfId="58658"/>
    <cellStyle name="Обычный 7 8 5 2 4 2 2 2" xfId="58659"/>
    <cellStyle name="Обычный 7 8 5 2 4 2 3" xfId="58660"/>
    <cellStyle name="Обычный 7 8 5 2 4 3" xfId="58661"/>
    <cellStyle name="Обычный 7 8 5 2 4 3 2" xfId="58662"/>
    <cellStyle name="Обычный 7 8 5 2 4 4" xfId="58663"/>
    <cellStyle name="Обычный 7 8 5 2 5" xfId="58664"/>
    <cellStyle name="Обычный 7 8 5 2 5 2" xfId="58665"/>
    <cellStyle name="Обычный 7 8 5 2 5 2 2" xfId="58666"/>
    <cellStyle name="Обычный 7 8 5 2 5 3" xfId="58667"/>
    <cellStyle name="Обычный 7 8 5 2 6" xfId="58668"/>
    <cellStyle name="Обычный 7 8 5 2 6 2" xfId="58669"/>
    <cellStyle name="Обычный 7 8 5 2 7" xfId="58670"/>
    <cellStyle name="Обычный 7 8 5 3" xfId="58671"/>
    <cellStyle name="Обычный 7 8 5 3 2" xfId="58672"/>
    <cellStyle name="Обычный 7 8 5 3 2 2" xfId="58673"/>
    <cellStyle name="Обычный 7 8 5 3 2 2 2" xfId="58674"/>
    <cellStyle name="Обычный 7 8 5 3 2 2 2 2" xfId="58675"/>
    <cellStyle name="Обычный 7 8 5 3 2 2 3" xfId="58676"/>
    <cellStyle name="Обычный 7 8 5 3 2 3" xfId="58677"/>
    <cellStyle name="Обычный 7 8 5 3 2 3 2" xfId="58678"/>
    <cellStyle name="Обычный 7 8 5 3 2 4" xfId="58679"/>
    <cellStyle name="Обычный 7 8 5 3 3" xfId="58680"/>
    <cellStyle name="Обычный 7 8 5 3 3 2" xfId="58681"/>
    <cellStyle name="Обычный 7 8 5 3 3 2 2" xfId="58682"/>
    <cellStyle name="Обычный 7 8 5 3 3 3" xfId="58683"/>
    <cellStyle name="Обычный 7 8 5 3 4" xfId="58684"/>
    <cellStyle name="Обычный 7 8 5 3 4 2" xfId="58685"/>
    <cellStyle name="Обычный 7 8 5 3 5" xfId="58686"/>
    <cellStyle name="Обычный 7 8 5 4" xfId="58687"/>
    <cellStyle name="Обычный 7 8 5 4 2" xfId="58688"/>
    <cellStyle name="Обычный 7 8 5 4 2 2" xfId="58689"/>
    <cellStyle name="Обычный 7 8 5 4 2 2 2" xfId="58690"/>
    <cellStyle name="Обычный 7 8 5 4 2 2 2 2" xfId="58691"/>
    <cellStyle name="Обычный 7 8 5 4 2 2 3" xfId="58692"/>
    <cellStyle name="Обычный 7 8 5 4 2 3" xfId="58693"/>
    <cellStyle name="Обычный 7 8 5 4 2 3 2" xfId="58694"/>
    <cellStyle name="Обычный 7 8 5 4 2 4" xfId="58695"/>
    <cellStyle name="Обычный 7 8 5 4 3" xfId="58696"/>
    <cellStyle name="Обычный 7 8 5 4 3 2" xfId="58697"/>
    <cellStyle name="Обычный 7 8 5 4 3 2 2" xfId="58698"/>
    <cellStyle name="Обычный 7 8 5 4 3 3" xfId="58699"/>
    <cellStyle name="Обычный 7 8 5 4 4" xfId="58700"/>
    <cellStyle name="Обычный 7 8 5 4 4 2" xfId="58701"/>
    <cellStyle name="Обычный 7 8 5 4 5" xfId="58702"/>
    <cellStyle name="Обычный 7 8 5 5" xfId="58703"/>
    <cellStyle name="Обычный 7 8 5 5 2" xfId="58704"/>
    <cellStyle name="Обычный 7 8 5 5 2 2" xfId="58705"/>
    <cellStyle name="Обычный 7 8 5 5 2 2 2" xfId="58706"/>
    <cellStyle name="Обычный 7 8 5 5 2 3" xfId="58707"/>
    <cellStyle name="Обычный 7 8 5 5 3" xfId="58708"/>
    <cellStyle name="Обычный 7 8 5 5 3 2" xfId="58709"/>
    <cellStyle name="Обычный 7 8 5 5 4" xfId="58710"/>
    <cellStyle name="Обычный 7 8 5 6" xfId="58711"/>
    <cellStyle name="Обычный 7 8 5 6 2" xfId="58712"/>
    <cellStyle name="Обычный 7 8 5 6 2 2" xfId="58713"/>
    <cellStyle name="Обычный 7 8 5 6 3" xfId="58714"/>
    <cellStyle name="Обычный 7 8 5 7" xfId="58715"/>
    <cellStyle name="Обычный 7 8 5 7 2" xfId="58716"/>
    <cellStyle name="Обычный 7 8 5 8" xfId="58717"/>
    <cellStyle name="Обычный 7 9" xfId="58718"/>
    <cellStyle name="Обычный 8" xfId="58719"/>
    <cellStyle name="Обычный 8 10" xfId="58720"/>
    <cellStyle name="Обычный 8 11" xfId="58721"/>
    <cellStyle name="Обычный 8 12" xfId="58722"/>
    <cellStyle name="Обычный 8 13" xfId="58723"/>
    <cellStyle name="Обычный 8 14" xfId="58724"/>
    <cellStyle name="Обычный 8 15" xfId="58725"/>
    <cellStyle name="Обычный 8 16" xfId="58726"/>
    <cellStyle name="Обычный 8 17" xfId="58727"/>
    <cellStyle name="Обычный 8 18" xfId="58728"/>
    <cellStyle name="Обычный 8 19" xfId="58729"/>
    <cellStyle name="Обычный 8 2" xfId="58730"/>
    <cellStyle name="Обычный 8 20" xfId="58731"/>
    <cellStyle name="Обычный 8 20 2" xfId="58732"/>
    <cellStyle name="Обычный 8 20 2 2" xfId="58733"/>
    <cellStyle name="Обычный 8 20 2 2 2" xfId="58734"/>
    <cellStyle name="Обычный 8 20 2 2 2 2" xfId="58735"/>
    <cellStyle name="Обычный 8 20 2 2 2 2 2" xfId="58736"/>
    <cellStyle name="Обычный 8 20 2 2 2 3" xfId="58737"/>
    <cellStyle name="Обычный 8 20 2 2 3" xfId="58738"/>
    <cellStyle name="Обычный 8 20 2 2 3 2" xfId="58739"/>
    <cellStyle name="Обычный 8 20 2 2 4" xfId="58740"/>
    <cellStyle name="Обычный 8 20 2 3" xfId="58741"/>
    <cellStyle name="Обычный 8 20 2 3 2" xfId="58742"/>
    <cellStyle name="Обычный 8 20 2 3 2 2" xfId="58743"/>
    <cellStyle name="Обычный 8 20 2 3 3" xfId="58744"/>
    <cellStyle name="Обычный 8 20 2 4" xfId="58745"/>
    <cellStyle name="Обычный 8 20 2 4 2" xfId="58746"/>
    <cellStyle name="Обычный 8 20 2 5" xfId="58747"/>
    <cellStyle name="Обычный 8 20 3" xfId="58748"/>
    <cellStyle name="Обычный 8 20 3 2" xfId="58749"/>
    <cellStyle name="Обычный 8 20 3 2 2" xfId="58750"/>
    <cellStyle name="Обычный 8 20 3 2 2 2" xfId="58751"/>
    <cellStyle name="Обычный 8 20 3 2 2 2 2" xfId="58752"/>
    <cellStyle name="Обычный 8 20 3 2 2 3" xfId="58753"/>
    <cellStyle name="Обычный 8 20 3 2 3" xfId="58754"/>
    <cellStyle name="Обычный 8 20 3 2 3 2" xfId="58755"/>
    <cellStyle name="Обычный 8 20 3 2 4" xfId="58756"/>
    <cellStyle name="Обычный 8 20 3 3" xfId="58757"/>
    <cellStyle name="Обычный 8 20 3 3 2" xfId="58758"/>
    <cellStyle name="Обычный 8 20 3 3 2 2" xfId="58759"/>
    <cellStyle name="Обычный 8 20 3 3 3" xfId="58760"/>
    <cellStyle name="Обычный 8 20 3 4" xfId="58761"/>
    <cellStyle name="Обычный 8 20 3 4 2" xfId="58762"/>
    <cellStyle name="Обычный 8 20 3 5" xfId="58763"/>
    <cellStyle name="Обычный 8 20 4" xfId="58764"/>
    <cellStyle name="Обычный 8 20 4 2" xfId="58765"/>
    <cellStyle name="Обычный 8 20 4 2 2" xfId="58766"/>
    <cellStyle name="Обычный 8 20 4 2 2 2" xfId="58767"/>
    <cellStyle name="Обычный 8 20 4 2 3" xfId="58768"/>
    <cellStyle name="Обычный 8 20 4 3" xfId="58769"/>
    <cellStyle name="Обычный 8 20 4 3 2" xfId="58770"/>
    <cellStyle name="Обычный 8 20 4 4" xfId="58771"/>
    <cellStyle name="Обычный 8 20 5" xfId="58772"/>
    <cellStyle name="Обычный 8 20 5 2" xfId="58773"/>
    <cellStyle name="Обычный 8 20 5 2 2" xfId="58774"/>
    <cellStyle name="Обычный 8 20 5 3" xfId="58775"/>
    <cellStyle name="Обычный 8 20 6" xfId="58776"/>
    <cellStyle name="Обычный 8 20 6 2" xfId="58777"/>
    <cellStyle name="Обычный 8 20 7" xfId="58778"/>
    <cellStyle name="Обычный 8 21" xfId="58779"/>
    <cellStyle name="Обычный 8 21 2" xfId="58780"/>
    <cellStyle name="Обычный 8 21 2 2" xfId="58781"/>
    <cellStyle name="Обычный 8 21 2 2 2" xfId="58782"/>
    <cellStyle name="Обычный 8 21 2 2 2 2" xfId="58783"/>
    <cellStyle name="Обычный 8 21 2 2 3" xfId="58784"/>
    <cellStyle name="Обычный 8 21 2 3" xfId="58785"/>
    <cellStyle name="Обычный 8 21 2 3 2" xfId="58786"/>
    <cellStyle name="Обычный 8 21 2 4" xfId="58787"/>
    <cellStyle name="Обычный 8 21 3" xfId="58788"/>
    <cellStyle name="Обычный 8 21 3 2" xfId="58789"/>
    <cellStyle name="Обычный 8 21 3 2 2" xfId="58790"/>
    <cellStyle name="Обычный 8 21 3 3" xfId="58791"/>
    <cellStyle name="Обычный 8 21 4" xfId="58792"/>
    <cellStyle name="Обычный 8 21 4 2" xfId="58793"/>
    <cellStyle name="Обычный 8 21 5" xfId="58794"/>
    <cellStyle name="Обычный 8 22" xfId="58795"/>
    <cellStyle name="Обычный 8 22 2" xfId="58796"/>
    <cellStyle name="Обычный 8 22 2 2" xfId="58797"/>
    <cellStyle name="Обычный 8 22 2 2 2" xfId="58798"/>
    <cellStyle name="Обычный 8 22 2 2 2 2" xfId="58799"/>
    <cellStyle name="Обычный 8 22 2 2 3" xfId="58800"/>
    <cellStyle name="Обычный 8 22 2 3" xfId="58801"/>
    <cellStyle name="Обычный 8 22 2 3 2" xfId="58802"/>
    <cellStyle name="Обычный 8 22 2 4" xfId="58803"/>
    <cellStyle name="Обычный 8 22 3" xfId="58804"/>
    <cellStyle name="Обычный 8 22 3 2" xfId="58805"/>
    <cellStyle name="Обычный 8 22 3 2 2" xfId="58806"/>
    <cellStyle name="Обычный 8 22 3 3" xfId="58807"/>
    <cellStyle name="Обычный 8 22 4" xfId="58808"/>
    <cellStyle name="Обычный 8 22 4 2" xfId="58809"/>
    <cellStyle name="Обычный 8 22 5" xfId="58810"/>
    <cellStyle name="Обычный 8 23" xfId="58811"/>
    <cellStyle name="Обычный 8 23 2" xfId="58812"/>
    <cellStyle name="Обычный 8 23 2 2" xfId="58813"/>
    <cellStyle name="Обычный 8 23 2 2 2" xfId="58814"/>
    <cellStyle name="Обычный 8 23 2 3" xfId="58815"/>
    <cellStyle name="Обычный 8 23 3" xfId="58816"/>
    <cellStyle name="Обычный 8 23 3 2" xfId="58817"/>
    <cellStyle name="Обычный 8 23 4" xfId="58818"/>
    <cellStyle name="Обычный 8 24" xfId="58819"/>
    <cellStyle name="Обычный 8 24 2" xfId="58820"/>
    <cellStyle name="Обычный 8 24 2 2" xfId="58821"/>
    <cellStyle name="Обычный 8 24 3" xfId="58822"/>
    <cellStyle name="Обычный 8 25" xfId="58823"/>
    <cellStyle name="Обычный 8 25 2" xfId="58824"/>
    <cellStyle name="Обычный 8 26" xfId="58825"/>
    <cellStyle name="Обычный 8 3" xfId="58826"/>
    <cellStyle name="Обычный 8 4" xfId="58827"/>
    <cellStyle name="Обычный 8 5" xfId="58828"/>
    <cellStyle name="Обычный 8 6" xfId="58829"/>
    <cellStyle name="Обычный 8 7" xfId="58830"/>
    <cellStyle name="Обычный 8 8" xfId="58831"/>
    <cellStyle name="Обычный 8 9" xfId="58832"/>
    <cellStyle name="Обычный 9" xfId="58833"/>
    <cellStyle name="Обычный 9 10" xfId="58834"/>
    <cellStyle name="Обычный 9 11" xfId="58835"/>
    <cellStyle name="Обычный 9 12" xfId="58836"/>
    <cellStyle name="Обычный 9 13" xfId="58837"/>
    <cellStyle name="Обычный 9 14" xfId="58838"/>
    <cellStyle name="Обычный 9 15" xfId="58839"/>
    <cellStyle name="Обычный 9 16" xfId="58840"/>
    <cellStyle name="Обычный 9 17" xfId="58841"/>
    <cellStyle name="Обычный 9 18" xfId="58842"/>
    <cellStyle name="Обычный 9 19" xfId="58843"/>
    <cellStyle name="Обычный 9 2" xfId="58844"/>
    <cellStyle name="Обычный 9 20" xfId="58845"/>
    <cellStyle name="Обычный 9 21" xfId="58846"/>
    <cellStyle name="Обычный 9 22" xfId="58847"/>
    <cellStyle name="Обычный 9 3" xfId="58848"/>
    <cellStyle name="Обычный 9 4" xfId="58849"/>
    <cellStyle name="Обычный 9 5" xfId="58850"/>
    <cellStyle name="Обычный 9 6" xfId="58851"/>
    <cellStyle name="Обычный 9 7" xfId="58852"/>
    <cellStyle name="Обычный 9 8" xfId="58853"/>
    <cellStyle name="Обычный 9 9" xfId="58854"/>
    <cellStyle name="Обычный_ИПР 2008 ПЭ корр_прил 1.1" xfId="10"/>
    <cellStyle name="Обычный_ИПР 2008 ПЭ корр_прил 1.4 2" xfId="7"/>
    <cellStyle name="Обычный_прил 7.1" xfId="9"/>
    <cellStyle name="Обычный_Приложение 9_10_13" xfId="58956"/>
    <cellStyle name="Процентный 2" xfId="58855"/>
    <cellStyle name="Процентный 2 2" xfId="58856"/>
    <cellStyle name="Стиль 1" xfId="58857"/>
    <cellStyle name="Стиль 1 10" xfId="58858"/>
    <cellStyle name="Стиль 1 11" xfId="58859"/>
    <cellStyle name="Стиль 1 12" xfId="58860"/>
    <cellStyle name="Стиль 1 13" xfId="58861"/>
    <cellStyle name="Стиль 1 14" xfId="58862"/>
    <cellStyle name="Стиль 1 15" xfId="58863"/>
    <cellStyle name="Стиль 1 16" xfId="58864"/>
    <cellStyle name="Стиль 1 17" xfId="58865"/>
    <cellStyle name="Стиль 1 18" xfId="58866"/>
    <cellStyle name="Стиль 1 19" xfId="58867"/>
    <cellStyle name="Стиль 1 2" xfId="58868"/>
    <cellStyle name="Стиль 1 2 2" xfId="58869"/>
    <cellStyle name="Стиль 1 2 2 2" xfId="58870"/>
    <cellStyle name="Стиль 1 2 2 2 2" xfId="58871"/>
    <cellStyle name="Стиль 1 2 2 2 2 2" xfId="58872"/>
    <cellStyle name="Стиль 1 2 2 2 2 2 2" xfId="58873"/>
    <cellStyle name="Стиль 1 2 2 2 2 2 2 2" xfId="58874"/>
    <cellStyle name="Стиль 1 2 2 2 2 3" xfId="58875"/>
    <cellStyle name="Стиль 1 2 2 2 3" xfId="58876"/>
    <cellStyle name="Стиль 1 2 2 2 3 2" xfId="58877"/>
    <cellStyle name="Стиль 1 2 2 3" xfId="58878"/>
    <cellStyle name="Стиль 1 2 2 4" xfId="58879"/>
    <cellStyle name="Стиль 1 2 2 4 2" xfId="58880"/>
    <cellStyle name="Стиль 1 2 2 4 2 2" xfId="58881"/>
    <cellStyle name="Стиль 1 2 2 5" xfId="58882"/>
    <cellStyle name="Стиль 1 2 3" xfId="58883"/>
    <cellStyle name="Стиль 1 2 3 2" xfId="58884"/>
    <cellStyle name="Стиль 1 2 3 2 2" xfId="58885"/>
    <cellStyle name="Стиль 1 2 3 2 2 2" xfId="58886"/>
    <cellStyle name="Стиль 1 2 3 2 2 2 2" xfId="58887"/>
    <cellStyle name="Стиль 1 2 3 2 3" xfId="58888"/>
    <cellStyle name="Стиль 1 2 3 3" xfId="58889"/>
    <cellStyle name="Стиль 1 2 3 3 2" xfId="58890"/>
    <cellStyle name="Стиль 1 2 4" xfId="58891"/>
    <cellStyle name="Стиль 1 2 4 2" xfId="58892"/>
    <cellStyle name="Стиль 1 2 4 2 2" xfId="58893"/>
    <cellStyle name="Стиль 1 2 5" xfId="58894"/>
    <cellStyle name="Стиль 1 20" xfId="58895"/>
    <cellStyle name="Стиль 1 21" xfId="58896"/>
    <cellStyle name="Стиль 1 22" xfId="58897"/>
    <cellStyle name="Стиль 1 23" xfId="58898"/>
    <cellStyle name="Стиль 1 24" xfId="58899"/>
    <cellStyle name="Стиль 1 25" xfId="58900"/>
    <cellStyle name="Стиль 1 26" xfId="58901"/>
    <cellStyle name="Стиль 1 27" xfId="58902"/>
    <cellStyle name="Стиль 1 28" xfId="58903"/>
    <cellStyle name="Стиль 1 29" xfId="58904"/>
    <cellStyle name="Стиль 1 3" xfId="58905"/>
    <cellStyle name="Стиль 1 30" xfId="58906"/>
    <cellStyle name="Стиль 1 31" xfId="58907"/>
    <cellStyle name="Стиль 1 32" xfId="58908"/>
    <cellStyle name="Стиль 1 33" xfId="58909"/>
    <cellStyle name="Стиль 1 34" xfId="58910"/>
    <cellStyle name="Стиль 1 35" xfId="58911"/>
    <cellStyle name="Стиль 1 36" xfId="58912"/>
    <cellStyle name="Стиль 1 37" xfId="58913"/>
    <cellStyle name="Стиль 1 38" xfId="58914"/>
    <cellStyle name="Стиль 1 39" xfId="58915"/>
    <cellStyle name="Стиль 1 4" xfId="58916"/>
    <cellStyle name="Стиль 1 40" xfId="58917"/>
    <cellStyle name="Стиль 1 41" xfId="58918"/>
    <cellStyle name="Стиль 1 42" xfId="58919"/>
    <cellStyle name="Стиль 1 43" xfId="58920"/>
    <cellStyle name="Стиль 1 44" xfId="58921"/>
    <cellStyle name="Стиль 1 44 2" xfId="58922"/>
    <cellStyle name="Стиль 1 44 2 2" xfId="58923"/>
    <cellStyle name="Стиль 1 44 2 2 2" xfId="58924"/>
    <cellStyle name="Стиль 1 44 2 2 2 2" xfId="58925"/>
    <cellStyle name="Стиль 1 44 2 3" xfId="58926"/>
    <cellStyle name="Стиль 1 44 3" xfId="58927"/>
    <cellStyle name="Стиль 1 44 3 2" xfId="58928"/>
    <cellStyle name="Стиль 1 45" xfId="58929"/>
    <cellStyle name="Стиль 1 46" xfId="58930"/>
    <cellStyle name="Стиль 1 46 2" xfId="58931"/>
    <cellStyle name="Стиль 1 46 2 2" xfId="58932"/>
    <cellStyle name="Стиль 1 47" xfId="58933"/>
    <cellStyle name="Стиль 1 5" xfId="58934"/>
    <cellStyle name="Стиль 1 6" xfId="58935"/>
    <cellStyle name="Стиль 1 7" xfId="58936"/>
    <cellStyle name="Стиль 1 8" xfId="58937"/>
    <cellStyle name="Стиль 1 9" xfId="58938"/>
    <cellStyle name="Финансовый 2" xfId="58939"/>
    <cellStyle name="Финансовый 2 2" xfId="58940"/>
    <cellStyle name="Финансовый 3" xfId="58941"/>
    <cellStyle name="Финансовый 4" xfId="58942"/>
    <cellStyle name="Финансовый 5" xfId="58943"/>
  </cellStyles>
  <dxfs count="0"/>
  <tableStyles count="0" defaultTableStyle="TableStyleMedium2" defaultPivotStyle="PivotStyleLight16"/>
  <colors>
    <mruColors>
      <color rgb="FFFFCCFF"/>
      <color rgb="FFCCFFFF"/>
      <color rgb="FFFF66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view="pageBreakPreview" zoomScale="60" workbookViewId="0">
      <selection activeCell="B9" sqref="B9"/>
    </sheetView>
  </sheetViews>
  <sheetFormatPr defaultRowHeight="15.75" x14ac:dyDescent="0.25"/>
  <cols>
    <col min="1" max="1" width="7" style="416" customWidth="1"/>
    <col min="2" max="2" width="68.25" style="416" customWidth="1"/>
    <col min="3" max="3" width="29.75" style="416" customWidth="1"/>
    <col min="4" max="4" width="38.5" style="416" customWidth="1"/>
    <col min="5" max="254" width="9" style="417"/>
    <col min="255" max="255" width="7" style="417" customWidth="1"/>
    <col min="256" max="256" width="53.75" style="417" customWidth="1"/>
    <col min="257" max="258" width="12.375" style="417" customWidth="1"/>
    <col min="259" max="259" width="10.5" style="417" customWidth="1"/>
    <col min="260" max="260" width="9.125" style="417" customWidth="1"/>
    <col min="261" max="510" width="9" style="417"/>
    <col min="511" max="511" width="7" style="417" customWidth="1"/>
    <col min="512" max="512" width="53.75" style="417" customWidth="1"/>
    <col min="513" max="514" width="12.375" style="417" customWidth="1"/>
    <col min="515" max="515" width="10.5" style="417" customWidth="1"/>
    <col min="516" max="516" width="9.125" style="417" customWidth="1"/>
    <col min="517" max="766" width="9" style="417"/>
    <col min="767" max="767" width="7" style="417" customWidth="1"/>
    <col min="768" max="768" width="53.75" style="417" customWidth="1"/>
    <col min="769" max="770" width="12.375" style="417" customWidth="1"/>
    <col min="771" max="771" width="10.5" style="417" customWidth="1"/>
    <col min="772" max="772" width="9.125" style="417" customWidth="1"/>
    <col min="773" max="1022" width="9" style="417"/>
    <col min="1023" max="1023" width="7" style="417" customWidth="1"/>
    <col min="1024" max="1024" width="53.75" style="417" customWidth="1"/>
    <col min="1025" max="1026" width="12.375" style="417" customWidth="1"/>
    <col min="1027" max="1027" width="10.5" style="417" customWidth="1"/>
    <col min="1028" max="1028" width="9.125" style="417" customWidth="1"/>
    <col min="1029" max="1278" width="9" style="417"/>
    <col min="1279" max="1279" width="7" style="417" customWidth="1"/>
    <col min="1280" max="1280" width="53.75" style="417" customWidth="1"/>
    <col min="1281" max="1282" width="12.375" style="417" customWidth="1"/>
    <col min="1283" max="1283" width="10.5" style="417" customWidth="1"/>
    <col min="1284" max="1284" width="9.125" style="417" customWidth="1"/>
    <col min="1285" max="1534" width="9" style="417"/>
    <col min="1535" max="1535" width="7" style="417" customWidth="1"/>
    <col min="1536" max="1536" width="53.75" style="417" customWidth="1"/>
    <col min="1537" max="1538" width="12.375" style="417" customWidth="1"/>
    <col min="1539" max="1539" width="10.5" style="417" customWidth="1"/>
    <col min="1540" max="1540" width="9.125" style="417" customWidth="1"/>
    <col min="1541" max="1790" width="9" style="417"/>
    <col min="1791" max="1791" width="7" style="417" customWidth="1"/>
    <col min="1792" max="1792" width="53.75" style="417" customWidth="1"/>
    <col min="1793" max="1794" width="12.375" style="417" customWidth="1"/>
    <col min="1795" max="1795" width="10.5" style="417" customWidth="1"/>
    <col min="1796" max="1796" width="9.125" style="417" customWidth="1"/>
    <col min="1797" max="2046" width="9" style="417"/>
    <col min="2047" max="2047" width="7" style="417" customWidth="1"/>
    <col min="2048" max="2048" width="53.75" style="417" customWidth="1"/>
    <col min="2049" max="2050" width="12.375" style="417" customWidth="1"/>
    <col min="2051" max="2051" width="10.5" style="417" customWidth="1"/>
    <col min="2052" max="2052" width="9.125" style="417" customWidth="1"/>
    <col min="2053" max="2302" width="9" style="417"/>
    <col min="2303" max="2303" width="7" style="417" customWidth="1"/>
    <col min="2304" max="2304" width="53.75" style="417" customWidth="1"/>
    <col min="2305" max="2306" width="12.375" style="417" customWidth="1"/>
    <col min="2307" max="2307" width="10.5" style="417" customWidth="1"/>
    <col min="2308" max="2308" width="9.125" style="417" customWidth="1"/>
    <col min="2309" max="2558" width="9" style="417"/>
    <col min="2559" max="2559" width="7" style="417" customWidth="1"/>
    <col min="2560" max="2560" width="53.75" style="417" customWidth="1"/>
    <col min="2561" max="2562" width="12.375" style="417" customWidth="1"/>
    <col min="2563" max="2563" width="10.5" style="417" customWidth="1"/>
    <col min="2564" max="2564" width="9.125" style="417" customWidth="1"/>
    <col min="2565" max="2814" width="9" style="417"/>
    <col min="2815" max="2815" width="7" style="417" customWidth="1"/>
    <col min="2816" max="2816" width="53.75" style="417" customWidth="1"/>
    <col min="2817" max="2818" width="12.375" style="417" customWidth="1"/>
    <col min="2819" max="2819" width="10.5" style="417" customWidth="1"/>
    <col min="2820" max="2820" width="9.125" style="417" customWidth="1"/>
    <col min="2821" max="3070" width="9" style="417"/>
    <col min="3071" max="3071" width="7" style="417" customWidth="1"/>
    <col min="3072" max="3072" width="53.75" style="417" customWidth="1"/>
    <col min="3073" max="3074" width="12.375" style="417" customWidth="1"/>
    <col min="3075" max="3075" width="10.5" style="417" customWidth="1"/>
    <col min="3076" max="3076" width="9.125" style="417" customWidth="1"/>
    <col min="3077" max="3326" width="9" style="417"/>
    <col min="3327" max="3327" width="7" style="417" customWidth="1"/>
    <col min="3328" max="3328" width="53.75" style="417" customWidth="1"/>
    <col min="3329" max="3330" width="12.375" style="417" customWidth="1"/>
    <col min="3331" max="3331" width="10.5" style="417" customWidth="1"/>
    <col min="3332" max="3332" width="9.125" style="417" customWidth="1"/>
    <col min="3333" max="3582" width="9" style="417"/>
    <col min="3583" max="3583" width="7" style="417" customWidth="1"/>
    <col min="3584" max="3584" width="53.75" style="417" customWidth="1"/>
    <col min="3585" max="3586" width="12.375" style="417" customWidth="1"/>
    <col min="3587" max="3587" width="10.5" style="417" customWidth="1"/>
    <col min="3588" max="3588" width="9.125" style="417" customWidth="1"/>
    <col min="3589" max="3838" width="9" style="417"/>
    <col min="3839" max="3839" width="7" style="417" customWidth="1"/>
    <col min="3840" max="3840" width="53.75" style="417" customWidth="1"/>
    <col min="3841" max="3842" width="12.375" style="417" customWidth="1"/>
    <col min="3843" max="3843" width="10.5" style="417" customWidth="1"/>
    <col min="3844" max="3844" width="9.125" style="417" customWidth="1"/>
    <col min="3845" max="4094" width="9" style="417"/>
    <col min="4095" max="4095" width="7" style="417" customWidth="1"/>
    <col min="4096" max="4096" width="53.75" style="417" customWidth="1"/>
    <col min="4097" max="4098" width="12.375" style="417" customWidth="1"/>
    <col min="4099" max="4099" width="10.5" style="417" customWidth="1"/>
    <col min="4100" max="4100" width="9.125" style="417" customWidth="1"/>
    <col min="4101" max="4350" width="9" style="417"/>
    <col min="4351" max="4351" width="7" style="417" customWidth="1"/>
    <col min="4352" max="4352" width="53.75" style="417" customWidth="1"/>
    <col min="4353" max="4354" width="12.375" style="417" customWidth="1"/>
    <col min="4355" max="4355" width="10.5" style="417" customWidth="1"/>
    <col min="4356" max="4356" width="9.125" style="417" customWidth="1"/>
    <col min="4357" max="4606" width="9" style="417"/>
    <col min="4607" max="4607" width="7" style="417" customWidth="1"/>
    <col min="4608" max="4608" width="53.75" style="417" customWidth="1"/>
    <col min="4609" max="4610" width="12.375" style="417" customWidth="1"/>
    <col min="4611" max="4611" width="10.5" style="417" customWidth="1"/>
    <col min="4612" max="4612" width="9.125" style="417" customWidth="1"/>
    <col min="4613" max="4862" width="9" style="417"/>
    <col min="4863" max="4863" width="7" style="417" customWidth="1"/>
    <col min="4864" max="4864" width="53.75" style="417" customWidth="1"/>
    <col min="4865" max="4866" width="12.375" style="417" customWidth="1"/>
    <col min="4867" max="4867" width="10.5" style="417" customWidth="1"/>
    <col min="4868" max="4868" width="9.125" style="417" customWidth="1"/>
    <col min="4869" max="5118" width="9" style="417"/>
    <col min="5119" max="5119" width="7" style="417" customWidth="1"/>
    <col min="5120" max="5120" width="53.75" style="417" customWidth="1"/>
    <col min="5121" max="5122" width="12.375" style="417" customWidth="1"/>
    <col min="5123" max="5123" width="10.5" style="417" customWidth="1"/>
    <col min="5124" max="5124" width="9.125" style="417" customWidth="1"/>
    <col min="5125" max="5374" width="9" style="417"/>
    <col min="5375" max="5375" width="7" style="417" customWidth="1"/>
    <col min="5376" max="5376" width="53.75" style="417" customWidth="1"/>
    <col min="5377" max="5378" width="12.375" style="417" customWidth="1"/>
    <col min="5379" max="5379" width="10.5" style="417" customWidth="1"/>
    <col min="5380" max="5380" width="9.125" style="417" customWidth="1"/>
    <col min="5381" max="5630" width="9" style="417"/>
    <col min="5631" max="5631" width="7" style="417" customWidth="1"/>
    <col min="5632" max="5632" width="53.75" style="417" customWidth="1"/>
    <col min="5633" max="5634" width="12.375" style="417" customWidth="1"/>
    <col min="5635" max="5635" width="10.5" style="417" customWidth="1"/>
    <col min="5636" max="5636" width="9.125" style="417" customWidth="1"/>
    <col min="5637" max="5886" width="9" style="417"/>
    <col min="5887" max="5887" width="7" style="417" customWidth="1"/>
    <col min="5888" max="5888" width="53.75" style="417" customWidth="1"/>
    <col min="5889" max="5890" width="12.375" style="417" customWidth="1"/>
    <col min="5891" max="5891" width="10.5" style="417" customWidth="1"/>
    <col min="5892" max="5892" width="9.125" style="417" customWidth="1"/>
    <col min="5893" max="6142" width="9" style="417"/>
    <col min="6143" max="6143" width="7" style="417" customWidth="1"/>
    <col min="6144" max="6144" width="53.75" style="417" customWidth="1"/>
    <col min="6145" max="6146" width="12.375" style="417" customWidth="1"/>
    <col min="6147" max="6147" width="10.5" style="417" customWidth="1"/>
    <col min="6148" max="6148" width="9.125" style="417" customWidth="1"/>
    <col min="6149" max="6398" width="9" style="417"/>
    <col min="6399" max="6399" width="7" style="417" customWidth="1"/>
    <col min="6400" max="6400" width="53.75" style="417" customWidth="1"/>
    <col min="6401" max="6402" width="12.375" style="417" customWidth="1"/>
    <col min="6403" max="6403" width="10.5" style="417" customWidth="1"/>
    <col min="6404" max="6404" width="9.125" style="417" customWidth="1"/>
    <col min="6405" max="6654" width="9" style="417"/>
    <col min="6655" max="6655" width="7" style="417" customWidth="1"/>
    <col min="6656" max="6656" width="53.75" style="417" customWidth="1"/>
    <col min="6657" max="6658" width="12.375" style="417" customWidth="1"/>
    <col min="6659" max="6659" width="10.5" style="417" customWidth="1"/>
    <col min="6660" max="6660" width="9.125" style="417" customWidth="1"/>
    <col min="6661" max="6910" width="9" style="417"/>
    <col min="6911" max="6911" width="7" style="417" customWidth="1"/>
    <col min="6912" max="6912" width="53.75" style="417" customWidth="1"/>
    <col min="6913" max="6914" width="12.375" style="417" customWidth="1"/>
    <col min="6915" max="6915" width="10.5" style="417" customWidth="1"/>
    <col min="6916" max="6916" width="9.125" style="417" customWidth="1"/>
    <col min="6917" max="7166" width="9" style="417"/>
    <col min="7167" max="7167" width="7" style="417" customWidth="1"/>
    <col min="7168" max="7168" width="53.75" style="417" customWidth="1"/>
    <col min="7169" max="7170" width="12.375" style="417" customWidth="1"/>
    <col min="7171" max="7171" width="10.5" style="417" customWidth="1"/>
    <col min="7172" max="7172" width="9.125" style="417" customWidth="1"/>
    <col min="7173" max="7422" width="9" style="417"/>
    <col min="7423" max="7423" width="7" style="417" customWidth="1"/>
    <col min="7424" max="7424" width="53.75" style="417" customWidth="1"/>
    <col min="7425" max="7426" width="12.375" style="417" customWidth="1"/>
    <col min="7427" max="7427" width="10.5" style="417" customWidth="1"/>
    <col min="7428" max="7428" width="9.125" style="417" customWidth="1"/>
    <col min="7429" max="7678" width="9" style="417"/>
    <col min="7679" max="7679" width="7" style="417" customWidth="1"/>
    <col min="7680" max="7680" width="53.75" style="417" customWidth="1"/>
    <col min="7681" max="7682" width="12.375" style="417" customWidth="1"/>
    <col min="7683" max="7683" width="10.5" style="417" customWidth="1"/>
    <col min="7684" max="7684" width="9.125" style="417" customWidth="1"/>
    <col min="7685" max="7934" width="9" style="417"/>
    <col min="7935" max="7935" width="7" style="417" customWidth="1"/>
    <col min="7936" max="7936" width="53.75" style="417" customWidth="1"/>
    <col min="7937" max="7938" width="12.375" style="417" customWidth="1"/>
    <col min="7939" max="7939" width="10.5" style="417" customWidth="1"/>
    <col min="7940" max="7940" width="9.125" style="417" customWidth="1"/>
    <col min="7941" max="8190" width="9" style="417"/>
    <col min="8191" max="8191" width="7" style="417" customWidth="1"/>
    <col min="8192" max="8192" width="53.75" style="417" customWidth="1"/>
    <col min="8193" max="8194" width="12.375" style="417" customWidth="1"/>
    <col min="8195" max="8195" width="10.5" style="417" customWidth="1"/>
    <col min="8196" max="8196" width="9.125" style="417" customWidth="1"/>
    <col min="8197" max="8446" width="9" style="417"/>
    <col min="8447" max="8447" width="7" style="417" customWidth="1"/>
    <col min="8448" max="8448" width="53.75" style="417" customWidth="1"/>
    <col min="8449" max="8450" width="12.375" style="417" customWidth="1"/>
    <col min="8451" max="8451" width="10.5" style="417" customWidth="1"/>
    <col min="8452" max="8452" width="9.125" style="417" customWidth="1"/>
    <col min="8453" max="8702" width="9" style="417"/>
    <col min="8703" max="8703" width="7" style="417" customWidth="1"/>
    <col min="8704" max="8704" width="53.75" style="417" customWidth="1"/>
    <col min="8705" max="8706" width="12.375" style="417" customWidth="1"/>
    <col min="8707" max="8707" width="10.5" style="417" customWidth="1"/>
    <col min="8708" max="8708" width="9.125" style="417" customWidth="1"/>
    <col min="8709" max="8958" width="9" style="417"/>
    <col min="8959" max="8959" width="7" style="417" customWidth="1"/>
    <col min="8960" max="8960" width="53.75" style="417" customWidth="1"/>
    <col min="8961" max="8962" width="12.375" style="417" customWidth="1"/>
    <col min="8963" max="8963" width="10.5" style="417" customWidth="1"/>
    <col min="8964" max="8964" width="9.125" style="417" customWidth="1"/>
    <col min="8965" max="9214" width="9" style="417"/>
    <col min="9215" max="9215" width="7" style="417" customWidth="1"/>
    <col min="9216" max="9216" width="53.75" style="417" customWidth="1"/>
    <col min="9217" max="9218" width="12.375" style="417" customWidth="1"/>
    <col min="9219" max="9219" width="10.5" style="417" customWidth="1"/>
    <col min="9220" max="9220" width="9.125" style="417" customWidth="1"/>
    <col min="9221" max="9470" width="9" style="417"/>
    <col min="9471" max="9471" width="7" style="417" customWidth="1"/>
    <col min="9472" max="9472" width="53.75" style="417" customWidth="1"/>
    <col min="9473" max="9474" width="12.375" style="417" customWidth="1"/>
    <col min="9475" max="9475" width="10.5" style="417" customWidth="1"/>
    <col min="9476" max="9476" width="9.125" style="417" customWidth="1"/>
    <col min="9477" max="9726" width="9" style="417"/>
    <col min="9727" max="9727" width="7" style="417" customWidth="1"/>
    <col min="9728" max="9728" width="53.75" style="417" customWidth="1"/>
    <col min="9729" max="9730" width="12.375" style="417" customWidth="1"/>
    <col min="9731" max="9731" width="10.5" style="417" customWidth="1"/>
    <col min="9732" max="9732" width="9.125" style="417" customWidth="1"/>
    <col min="9733" max="9982" width="9" style="417"/>
    <col min="9983" max="9983" width="7" style="417" customWidth="1"/>
    <col min="9984" max="9984" width="53.75" style="417" customWidth="1"/>
    <col min="9985" max="9986" width="12.375" style="417" customWidth="1"/>
    <col min="9987" max="9987" width="10.5" style="417" customWidth="1"/>
    <col min="9988" max="9988" width="9.125" style="417" customWidth="1"/>
    <col min="9989" max="10238" width="9" style="417"/>
    <col min="10239" max="10239" width="7" style="417" customWidth="1"/>
    <col min="10240" max="10240" width="53.75" style="417" customWidth="1"/>
    <col min="10241" max="10242" width="12.375" style="417" customWidth="1"/>
    <col min="10243" max="10243" width="10.5" style="417" customWidth="1"/>
    <col min="10244" max="10244" width="9.125" style="417" customWidth="1"/>
    <col min="10245" max="10494" width="9" style="417"/>
    <col min="10495" max="10495" width="7" style="417" customWidth="1"/>
    <col min="10496" max="10496" width="53.75" style="417" customWidth="1"/>
    <col min="10497" max="10498" width="12.375" style="417" customWidth="1"/>
    <col min="10499" max="10499" width="10.5" style="417" customWidth="1"/>
    <col min="10500" max="10500" width="9.125" style="417" customWidth="1"/>
    <col min="10501" max="10750" width="9" style="417"/>
    <col min="10751" max="10751" width="7" style="417" customWidth="1"/>
    <col min="10752" max="10752" width="53.75" style="417" customWidth="1"/>
    <col min="10753" max="10754" width="12.375" style="417" customWidth="1"/>
    <col min="10755" max="10755" width="10.5" style="417" customWidth="1"/>
    <col min="10756" max="10756" width="9.125" style="417" customWidth="1"/>
    <col min="10757" max="11006" width="9" style="417"/>
    <col min="11007" max="11007" width="7" style="417" customWidth="1"/>
    <col min="11008" max="11008" width="53.75" style="417" customWidth="1"/>
    <col min="11009" max="11010" width="12.375" style="417" customWidth="1"/>
    <col min="11011" max="11011" width="10.5" style="417" customWidth="1"/>
    <col min="11012" max="11012" width="9.125" style="417" customWidth="1"/>
    <col min="11013" max="11262" width="9" style="417"/>
    <col min="11263" max="11263" width="7" style="417" customWidth="1"/>
    <col min="11264" max="11264" width="53.75" style="417" customWidth="1"/>
    <col min="11265" max="11266" width="12.375" style="417" customWidth="1"/>
    <col min="11267" max="11267" width="10.5" style="417" customWidth="1"/>
    <col min="11268" max="11268" width="9.125" style="417" customWidth="1"/>
    <col min="11269" max="11518" width="9" style="417"/>
    <col min="11519" max="11519" width="7" style="417" customWidth="1"/>
    <col min="11520" max="11520" width="53.75" style="417" customWidth="1"/>
    <col min="11521" max="11522" width="12.375" style="417" customWidth="1"/>
    <col min="11523" max="11523" width="10.5" style="417" customWidth="1"/>
    <col min="11524" max="11524" width="9.125" style="417" customWidth="1"/>
    <col min="11525" max="11774" width="9" style="417"/>
    <col min="11775" max="11775" width="7" style="417" customWidth="1"/>
    <col min="11776" max="11776" width="53.75" style="417" customWidth="1"/>
    <col min="11777" max="11778" width="12.375" style="417" customWidth="1"/>
    <col min="11779" max="11779" width="10.5" style="417" customWidth="1"/>
    <col min="11780" max="11780" width="9.125" style="417" customWidth="1"/>
    <col min="11781" max="12030" width="9" style="417"/>
    <col min="12031" max="12031" width="7" style="417" customWidth="1"/>
    <col min="12032" max="12032" width="53.75" style="417" customWidth="1"/>
    <col min="12033" max="12034" width="12.375" style="417" customWidth="1"/>
    <col min="12035" max="12035" width="10.5" style="417" customWidth="1"/>
    <col min="12036" max="12036" width="9.125" style="417" customWidth="1"/>
    <col min="12037" max="12286" width="9" style="417"/>
    <col min="12287" max="12287" width="7" style="417" customWidth="1"/>
    <col min="12288" max="12288" width="53.75" style="417" customWidth="1"/>
    <col min="12289" max="12290" width="12.375" style="417" customWidth="1"/>
    <col min="12291" max="12291" width="10.5" style="417" customWidth="1"/>
    <col min="12292" max="12292" width="9.125" style="417" customWidth="1"/>
    <col min="12293" max="12542" width="9" style="417"/>
    <col min="12543" max="12543" width="7" style="417" customWidth="1"/>
    <col min="12544" max="12544" width="53.75" style="417" customWidth="1"/>
    <col min="12545" max="12546" width="12.375" style="417" customWidth="1"/>
    <col min="12547" max="12547" width="10.5" style="417" customWidth="1"/>
    <col min="12548" max="12548" width="9.125" style="417" customWidth="1"/>
    <col min="12549" max="12798" width="9" style="417"/>
    <col min="12799" max="12799" width="7" style="417" customWidth="1"/>
    <col min="12800" max="12800" width="53.75" style="417" customWidth="1"/>
    <col min="12801" max="12802" width="12.375" style="417" customWidth="1"/>
    <col min="12803" max="12803" width="10.5" style="417" customWidth="1"/>
    <col min="12804" max="12804" width="9.125" style="417" customWidth="1"/>
    <col min="12805" max="13054" width="9" style="417"/>
    <col min="13055" max="13055" width="7" style="417" customWidth="1"/>
    <col min="13056" max="13056" width="53.75" style="417" customWidth="1"/>
    <col min="13057" max="13058" width="12.375" style="417" customWidth="1"/>
    <col min="13059" max="13059" width="10.5" style="417" customWidth="1"/>
    <col min="13060" max="13060" width="9.125" style="417" customWidth="1"/>
    <col min="13061" max="13310" width="9" style="417"/>
    <col min="13311" max="13311" width="7" style="417" customWidth="1"/>
    <col min="13312" max="13312" width="53.75" style="417" customWidth="1"/>
    <col min="13313" max="13314" width="12.375" style="417" customWidth="1"/>
    <col min="13315" max="13315" width="10.5" style="417" customWidth="1"/>
    <col min="13316" max="13316" width="9.125" style="417" customWidth="1"/>
    <col min="13317" max="13566" width="9" style="417"/>
    <col min="13567" max="13567" width="7" style="417" customWidth="1"/>
    <col min="13568" max="13568" width="53.75" style="417" customWidth="1"/>
    <col min="13569" max="13570" width="12.375" style="417" customWidth="1"/>
    <col min="13571" max="13571" width="10.5" style="417" customWidth="1"/>
    <col min="13572" max="13572" width="9.125" style="417" customWidth="1"/>
    <col min="13573" max="13822" width="9" style="417"/>
    <col min="13823" max="13823" width="7" style="417" customWidth="1"/>
    <col min="13824" max="13824" width="53.75" style="417" customWidth="1"/>
    <col min="13825" max="13826" width="12.375" style="417" customWidth="1"/>
    <col min="13827" max="13827" width="10.5" style="417" customWidth="1"/>
    <col min="13828" max="13828" width="9.125" style="417" customWidth="1"/>
    <col min="13829" max="14078" width="9" style="417"/>
    <col min="14079" max="14079" width="7" style="417" customWidth="1"/>
    <col min="14080" max="14080" width="53.75" style="417" customWidth="1"/>
    <col min="14081" max="14082" width="12.375" style="417" customWidth="1"/>
    <col min="14083" max="14083" width="10.5" style="417" customWidth="1"/>
    <col min="14084" max="14084" width="9.125" style="417" customWidth="1"/>
    <col min="14085" max="14334" width="9" style="417"/>
    <col min="14335" max="14335" width="7" style="417" customWidth="1"/>
    <col min="14336" max="14336" width="53.75" style="417" customWidth="1"/>
    <col min="14337" max="14338" width="12.375" style="417" customWidth="1"/>
    <col min="14339" max="14339" width="10.5" style="417" customWidth="1"/>
    <col min="14340" max="14340" width="9.125" style="417" customWidth="1"/>
    <col min="14341" max="14590" width="9" style="417"/>
    <col min="14591" max="14591" width="7" style="417" customWidth="1"/>
    <col min="14592" max="14592" width="53.75" style="417" customWidth="1"/>
    <col min="14593" max="14594" width="12.375" style="417" customWidth="1"/>
    <col min="14595" max="14595" width="10.5" style="417" customWidth="1"/>
    <col min="14596" max="14596" width="9.125" style="417" customWidth="1"/>
    <col min="14597" max="14846" width="9" style="417"/>
    <col min="14847" max="14847" width="7" style="417" customWidth="1"/>
    <col min="14848" max="14848" width="53.75" style="417" customWidth="1"/>
    <col min="14849" max="14850" width="12.375" style="417" customWidth="1"/>
    <col min="14851" max="14851" width="10.5" style="417" customWidth="1"/>
    <col min="14852" max="14852" width="9.125" style="417" customWidth="1"/>
    <col min="14853" max="15102" width="9" style="417"/>
    <col min="15103" max="15103" width="7" style="417" customWidth="1"/>
    <col min="15104" max="15104" width="53.75" style="417" customWidth="1"/>
    <col min="15105" max="15106" width="12.375" style="417" customWidth="1"/>
    <col min="15107" max="15107" width="10.5" style="417" customWidth="1"/>
    <col min="15108" max="15108" width="9.125" style="417" customWidth="1"/>
    <col min="15109" max="15358" width="9" style="417"/>
    <col min="15359" max="15359" width="7" style="417" customWidth="1"/>
    <col min="15360" max="15360" width="53.75" style="417" customWidth="1"/>
    <col min="15361" max="15362" width="12.375" style="417" customWidth="1"/>
    <col min="15363" max="15363" width="10.5" style="417" customWidth="1"/>
    <col min="15364" max="15364" width="9.125" style="417" customWidth="1"/>
    <col min="15365" max="15614" width="9" style="417"/>
    <col min="15615" max="15615" width="7" style="417" customWidth="1"/>
    <col min="15616" max="15616" width="53.75" style="417" customWidth="1"/>
    <col min="15617" max="15618" width="12.375" style="417" customWidth="1"/>
    <col min="15619" max="15619" width="10.5" style="417" customWidth="1"/>
    <col min="15620" max="15620" width="9.125" style="417" customWidth="1"/>
    <col min="15621" max="15870" width="9" style="417"/>
    <col min="15871" max="15871" width="7" style="417" customWidth="1"/>
    <col min="15872" max="15872" width="53.75" style="417" customWidth="1"/>
    <col min="15873" max="15874" width="12.375" style="417" customWidth="1"/>
    <col min="15875" max="15875" width="10.5" style="417" customWidth="1"/>
    <col min="15876" max="15876" width="9.125" style="417" customWidth="1"/>
    <col min="15877" max="16126" width="9" style="417"/>
    <col min="16127" max="16127" width="7" style="417" customWidth="1"/>
    <col min="16128" max="16128" width="53.75" style="417" customWidth="1"/>
    <col min="16129" max="16130" width="12.375" style="417" customWidth="1"/>
    <col min="16131" max="16131" width="10.5" style="417" customWidth="1"/>
    <col min="16132" max="16132" width="9.125" style="417" customWidth="1"/>
    <col min="16133" max="16384" width="9" style="417"/>
  </cols>
  <sheetData>
    <row r="1" spans="1:8" x14ac:dyDescent="0.25">
      <c r="D1" s="323"/>
    </row>
    <row r="2" spans="1:8" x14ac:dyDescent="0.25">
      <c r="D2" s="323" t="s">
        <v>2566</v>
      </c>
    </row>
    <row r="3" spans="1:8" x14ac:dyDescent="0.25">
      <c r="D3" s="323" t="s">
        <v>1</v>
      </c>
    </row>
    <row r="4" spans="1:8" x14ac:dyDescent="0.25">
      <c r="D4" s="323" t="s">
        <v>2</v>
      </c>
    </row>
    <row r="5" spans="1:8" x14ac:dyDescent="0.25">
      <c r="D5" s="323"/>
    </row>
    <row r="6" spans="1:8" x14ac:dyDescent="0.25">
      <c r="A6" s="454" t="s">
        <v>2567</v>
      </c>
      <c r="B6" s="454"/>
      <c r="C6" s="454"/>
      <c r="D6" s="454"/>
    </row>
    <row r="7" spans="1:8" s="416" customFormat="1" x14ac:dyDescent="0.25">
      <c r="A7" s="454" t="s">
        <v>2568</v>
      </c>
      <c r="B7" s="454"/>
      <c r="C7" s="454"/>
      <c r="D7" s="454"/>
    </row>
    <row r="8" spans="1:8" x14ac:dyDescent="0.25">
      <c r="D8" s="418" t="s">
        <v>3</v>
      </c>
    </row>
    <row r="9" spans="1:8" x14ac:dyDescent="0.25">
      <c r="D9" s="418" t="s">
        <v>2525</v>
      </c>
    </row>
    <row r="10" spans="1:8" x14ac:dyDescent="0.25">
      <c r="D10" s="418" t="s">
        <v>2526</v>
      </c>
    </row>
    <row r="11" spans="1:8" x14ac:dyDescent="0.25">
      <c r="C11" s="455" t="s">
        <v>2527</v>
      </c>
      <c r="D11" s="455"/>
    </row>
    <row r="12" spans="1:8" x14ac:dyDescent="0.25">
      <c r="D12" s="419"/>
    </row>
    <row r="13" spans="1:8" ht="16.5" thickBot="1" x14ac:dyDescent="0.3">
      <c r="D13" s="323" t="s">
        <v>6</v>
      </c>
    </row>
    <row r="14" spans="1:8" x14ac:dyDescent="0.25">
      <c r="D14" s="323" t="s">
        <v>7</v>
      </c>
      <c r="H14" s="420"/>
    </row>
    <row r="15" spans="1:8" x14ac:dyDescent="0.25">
      <c r="D15" s="323"/>
    </row>
    <row r="16" spans="1:8" x14ac:dyDescent="0.25">
      <c r="D16" s="323" t="s">
        <v>2569</v>
      </c>
    </row>
    <row r="17" spans="1:8" customFormat="1" x14ac:dyDescent="0.25">
      <c r="A17" s="456" t="s">
        <v>861</v>
      </c>
      <c r="B17" s="456" t="s">
        <v>2570</v>
      </c>
      <c r="C17" s="456" t="s">
        <v>869</v>
      </c>
      <c r="D17" s="456"/>
      <c r="E17" s="421"/>
      <c r="G17" s="421"/>
    </row>
    <row r="18" spans="1:8" customFormat="1" x14ac:dyDescent="0.25">
      <c r="A18" s="456"/>
      <c r="B18" s="456"/>
      <c r="C18" s="422" t="s">
        <v>29</v>
      </c>
      <c r="D18" s="422" t="s">
        <v>28</v>
      </c>
      <c r="E18" s="421"/>
      <c r="G18" s="421"/>
    </row>
    <row r="19" spans="1:8" customFormat="1" x14ac:dyDescent="0.25">
      <c r="A19" s="423">
        <v>1</v>
      </c>
      <c r="B19" s="423">
        <v>2</v>
      </c>
      <c r="C19" s="424">
        <v>5</v>
      </c>
      <c r="D19" s="424">
        <v>6</v>
      </c>
      <c r="E19" s="421"/>
      <c r="G19" s="421"/>
    </row>
    <row r="20" spans="1:8" customFormat="1" x14ac:dyDescent="0.25">
      <c r="A20" s="425" t="s">
        <v>2571</v>
      </c>
      <c r="B20" s="426" t="s">
        <v>2572</v>
      </c>
      <c r="C20" s="427">
        <f>SUM(C22:C24)</f>
        <v>28321.825120565183</v>
      </c>
      <c r="D20" s="427">
        <f>SUM(D22:D24)</f>
        <v>29393.383999999998</v>
      </c>
      <c r="E20" s="421"/>
      <c r="G20" s="421"/>
    </row>
    <row r="21" spans="1:8" customFormat="1" x14ac:dyDescent="0.25">
      <c r="A21" s="428"/>
      <c r="B21" s="429" t="s">
        <v>2573</v>
      </c>
      <c r="C21" s="427"/>
      <c r="D21" s="427"/>
      <c r="E21" s="421"/>
      <c r="G21" s="421"/>
    </row>
    <row r="22" spans="1:8" customFormat="1" x14ac:dyDescent="0.25">
      <c r="A22" s="428"/>
      <c r="B22" s="429" t="s">
        <v>2574</v>
      </c>
      <c r="C22" s="430">
        <f>27439101.8308723/1000</f>
        <v>27439.1018308723</v>
      </c>
      <c r="D22" s="430">
        <f>28464228/1000</f>
        <v>28464.227999999999</v>
      </c>
      <c r="E22" s="421"/>
      <c r="G22" s="421"/>
    </row>
    <row r="23" spans="1:8" customFormat="1" x14ac:dyDescent="0.25">
      <c r="A23" s="428"/>
      <c r="B23" s="429" t="s">
        <v>2575</v>
      </c>
      <c r="C23" s="430">
        <f>793172.298831864/1000</f>
        <v>793.17229883186405</v>
      </c>
      <c r="D23" s="430">
        <f>847766/1000</f>
        <v>847.76599999999996</v>
      </c>
      <c r="E23" s="421"/>
      <c r="G23" s="421"/>
    </row>
    <row r="24" spans="1:8" customFormat="1" x14ac:dyDescent="0.25">
      <c r="A24" s="428"/>
      <c r="B24" s="429" t="s">
        <v>2576</v>
      </c>
      <c r="C24" s="430">
        <f>89550.990861017/1000</f>
        <v>89.550990861016999</v>
      </c>
      <c r="D24" s="430">
        <f>81390/1000</f>
        <v>81.39</v>
      </c>
    </row>
    <row r="25" spans="1:8" customFormat="1" x14ac:dyDescent="0.25">
      <c r="A25" s="425" t="s">
        <v>2577</v>
      </c>
      <c r="B25" s="426" t="s">
        <v>2578</v>
      </c>
      <c r="C25" s="427">
        <f>C26+C31+C32+C33+C34</f>
        <v>30094.207543113356</v>
      </c>
      <c r="D25" s="427">
        <f>D26+D31+D32+D33+D34</f>
        <v>29918.777367779134</v>
      </c>
      <c r="E25" s="431"/>
      <c r="F25" s="431"/>
      <c r="G25" s="431"/>
      <c r="H25" s="431"/>
    </row>
    <row r="26" spans="1:8" customFormat="1" x14ac:dyDescent="0.25">
      <c r="A26" s="425" t="s">
        <v>37</v>
      </c>
      <c r="B26" s="426" t="s">
        <v>2579</v>
      </c>
      <c r="C26" s="427">
        <f>C28+C29+C30</f>
        <v>6097.8127692272701</v>
      </c>
      <c r="D26" s="427">
        <f>D28+D29+D30</f>
        <v>6496.3864377436321</v>
      </c>
      <c r="E26" s="421"/>
      <c r="G26" s="421"/>
    </row>
    <row r="27" spans="1:8" customFormat="1" x14ac:dyDescent="0.25">
      <c r="A27" s="428"/>
      <c r="B27" s="429" t="s">
        <v>2573</v>
      </c>
      <c r="C27" s="432"/>
      <c r="D27" s="432"/>
      <c r="E27" s="421"/>
      <c r="G27" s="421"/>
    </row>
    <row r="28" spans="1:8" customFormat="1" x14ac:dyDescent="0.25">
      <c r="A28" s="428" t="s">
        <v>39</v>
      </c>
      <c r="B28" s="429" t="s">
        <v>2580</v>
      </c>
      <c r="C28" s="430">
        <v>299.78475758000002</v>
      </c>
      <c r="D28" s="430">
        <v>280.01255828000001</v>
      </c>
      <c r="E28" s="421"/>
      <c r="G28" s="421"/>
    </row>
    <row r="29" spans="1:8" customFormat="1" x14ac:dyDescent="0.25">
      <c r="A29" s="428" t="s">
        <v>824</v>
      </c>
      <c r="B29" s="429" t="s">
        <v>2581</v>
      </c>
      <c r="C29" s="430">
        <v>536.27133432503706</v>
      </c>
      <c r="D29" s="430">
        <v>560.71142398363236</v>
      </c>
      <c r="E29" s="421"/>
      <c r="G29" s="421"/>
    </row>
    <row r="30" spans="1:8" customFormat="1" x14ac:dyDescent="0.25">
      <c r="A30" s="428" t="s">
        <v>78</v>
      </c>
      <c r="B30" s="429" t="s">
        <v>2582</v>
      </c>
      <c r="C30" s="430">
        <v>5261.7566773222334</v>
      </c>
      <c r="D30" s="430">
        <v>5655.6624554800001</v>
      </c>
      <c r="E30" s="421"/>
      <c r="G30" s="421"/>
    </row>
    <row r="31" spans="1:8" customFormat="1" x14ac:dyDescent="0.25">
      <c r="A31" s="425" t="s">
        <v>116</v>
      </c>
      <c r="B31" s="426" t="s">
        <v>2583</v>
      </c>
      <c r="C31" s="427">
        <v>4184.50163574</v>
      </c>
      <c r="D31" s="427">
        <v>4253.2298360899995</v>
      </c>
      <c r="E31" s="421"/>
      <c r="G31" s="421"/>
    </row>
    <row r="32" spans="1:8" customFormat="1" x14ac:dyDescent="0.25">
      <c r="A32" s="425" t="s">
        <v>2584</v>
      </c>
      <c r="B32" s="426" t="s">
        <v>2585</v>
      </c>
      <c r="C32" s="427">
        <v>2453.1408642799997</v>
      </c>
      <c r="D32" s="427">
        <v>2474.7324417</v>
      </c>
      <c r="E32" s="421"/>
      <c r="G32" s="421"/>
    </row>
    <row r="33" spans="1:7" customFormat="1" x14ac:dyDescent="0.25">
      <c r="A33" s="425" t="s">
        <v>2586</v>
      </c>
      <c r="B33" s="426" t="s">
        <v>2587</v>
      </c>
      <c r="C33" s="427">
        <v>318.04310004098625</v>
      </c>
      <c r="D33" s="427">
        <v>224.15248731999998</v>
      </c>
      <c r="E33" s="421"/>
      <c r="G33" s="421"/>
    </row>
    <row r="34" spans="1:7" customFormat="1" x14ac:dyDescent="0.25">
      <c r="A34" s="425" t="s">
        <v>2588</v>
      </c>
      <c r="B34" s="426" t="s">
        <v>2589</v>
      </c>
      <c r="C34" s="427">
        <v>17040.7091738251</v>
      </c>
      <c r="D34" s="427">
        <v>16470.276164925504</v>
      </c>
      <c r="E34" s="421"/>
      <c r="G34" s="421"/>
    </row>
    <row r="35" spans="1:7" customFormat="1" x14ac:dyDescent="0.25">
      <c r="A35" s="428"/>
      <c r="B35" s="429" t="s">
        <v>2573</v>
      </c>
      <c r="C35" s="432"/>
      <c r="D35" s="432"/>
      <c r="E35" s="421"/>
      <c r="G35" s="421"/>
    </row>
    <row r="36" spans="1:7" customFormat="1" x14ac:dyDescent="0.25">
      <c r="A36" s="428" t="s">
        <v>2292</v>
      </c>
      <c r="B36" s="429" t="s">
        <v>2590</v>
      </c>
      <c r="C36" s="427">
        <v>487.44543656999997</v>
      </c>
      <c r="D36" s="427">
        <v>495.21652069000004</v>
      </c>
      <c r="E36" s="421"/>
      <c r="G36" s="421"/>
    </row>
    <row r="37" spans="1:7" customFormat="1" x14ac:dyDescent="0.25">
      <c r="A37" s="428" t="s">
        <v>2591</v>
      </c>
      <c r="B37" s="429" t="s">
        <v>2592</v>
      </c>
      <c r="C37" s="427">
        <v>97.874933940169484</v>
      </c>
      <c r="D37" s="427">
        <v>99.043970939999994</v>
      </c>
      <c r="E37" s="421"/>
      <c r="G37" s="421"/>
    </row>
    <row r="38" spans="1:7" customFormat="1" x14ac:dyDescent="0.25">
      <c r="A38" s="428" t="s">
        <v>2593</v>
      </c>
      <c r="B38" s="429" t="s">
        <v>2594</v>
      </c>
      <c r="C38" s="430">
        <v>13562.350976008991</v>
      </c>
      <c r="D38" s="430">
        <v>12814.947404599998</v>
      </c>
      <c r="E38" s="421"/>
      <c r="G38" s="421"/>
    </row>
    <row r="39" spans="1:7" customFormat="1" x14ac:dyDescent="0.25">
      <c r="A39" s="425" t="s">
        <v>2595</v>
      </c>
      <c r="B39" s="426" t="s">
        <v>2596</v>
      </c>
      <c r="C39" s="427">
        <f>C20-C25</f>
        <v>-1772.3824225481731</v>
      </c>
      <c r="D39" s="427">
        <f>D20-D25</f>
        <v>-525.39336777913559</v>
      </c>
      <c r="E39" s="421"/>
      <c r="G39" s="421"/>
    </row>
    <row r="40" spans="1:7" customFormat="1" x14ac:dyDescent="0.25">
      <c r="A40" s="425" t="s">
        <v>2597</v>
      </c>
      <c r="B40" s="426" t="s">
        <v>2598</v>
      </c>
      <c r="C40" s="427">
        <f>C41-C45</f>
        <v>-4157.3791246858509</v>
      </c>
      <c r="D40" s="427">
        <f>D41-D45</f>
        <v>-3210.7519999999995</v>
      </c>
      <c r="E40" s="421"/>
      <c r="G40" s="421"/>
    </row>
    <row r="41" spans="1:7" customFormat="1" x14ac:dyDescent="0.25">
      <c r="A41" s="428" t="s">
        <v>37</v>
      </c>
      <c r="B41" s="429" t="s">
        <v>2599</v>
      </c>
      <c r="C41" s="430">
        <f>1692944.616804/1000</f>
        <v>1692.9446168039999</v>
      </c>
      <c r="D41" s="430">
        <f>3673849/1000</f>
        <v>3673.8490000000002</v>
      </c>
      <c r="E41" s="421"/>
      <c r="G41" s="421"/>
    </row>
    <row r="42" spans="1:7" customFormat="1" x14ac:dyDescent="0.25">
      <c r="A42" s="428"/>
      <c r="B42" s="429" t="s">
        <v>2600</v>
      </c>
      <c r="C42" s="430"/>
      <c r="D42" s="430"/>
      <c r="E42" s="421"/>
      <c r="G42" s="421"/>
    </row>
    <row r="43" spans="1:7" customFormat="1" x14ac:dyDescent="0.25">
      <c r="A43" s="428" t="s">
        <v>39</v>
      </c>
      <c r="B43" s="429" t="s">
        <v>2601</v>
      </c>
      <c r="C43" s="430">
        <v>0</v>
      </c>
      <c r="D43" s="430">
        <f>3/1000</f>
        <v>3.0000000000000001E-3</v>
      </c>
      <c r="E43" s="421"/>
      <c r="G43" s="421"/>
    </row>
    <row r="44" spans="1:7" customFormat="1" x14ac:dyDescent="0.25">
      <c r="A44" s="428" t="s">
        <v>824</v>
      </c>
      <c r="B44" s="433" t="s">
        <v>2602</v>
      </c>
      <c r="C44" s="430">
        <f>590426.4/1000</f>
        <v>590.42640000000006</v>
      </c>
      <c r="D44" s="430">
        <f>634424/1000</f>
        <v>634.42399999999998</v>
      </c>
      <c r="E44" s="421"/>
      <c r="G44" s="421"/>
    </row>
    <row r="45" spans="1:7" customFormat="1" x14ac:dyDescent="0.25">
      <c r="A45" s="428" t="s">
        <v>116</v>
      </c>
      <c r="B45" s="429" t="s">
        <v>2603</v>
      </c>
      <c r="C45" s="430">
        <f>5850323.74148985/1000</f>
        <v>5850.3237414898504</v>
      </c>
      <c r="D45" s="430">
        <f>6884601/1000</f>
        <v>6884.6009999999997</v>
      </c>
      <c r="E45" s="421"/>
      <c r="G45" s="421"/>
    </row>
    <row r="46" spans="1:7" customFormat="1" x14ac:dyDescent="0.25">
      <c r="A46" s="428"/>
      <c r="B46" s="429" t="s">
        <v>2600</v>
      </c>
      <c r="C46" s="430"/>
      <c r="D46" s="430"/>
      <c r="E46" s="421"/>
      <c r="G46" s="421"/>
    </row>
    <row r="47" spans="1:7" customFormat="1" x14ac:dyDescent="0.25">
      <c r="A47" s="428" t="s">
        <v>118</v>
      </c>
      <c r="B47" s="429" t="s">
        <v>2604</v>
      </c>
      <c r="C47" s="430">
        <f>1752030.93/1000</f>
        <v>1752.0309299999999</v>
      </c>
      <c r="D47" s="430">
        <f>1801081/1000</f>
        <v>1801.0809999999999</v>
      </c>
      <c r="E47" s="421"/>
      <c r="G47" s="421"/>
    </row>
    <row r="48" spans="1:7" customFormat="1" x14ac:dyDescent="0.25">
      <c r="A48" s="425" t="s">
        <v>2605</v>
      </c>
      <c r="B48" s="426" t="s">
        <v>2606</v>
      </c>
      <c r="C48" s="427">
        <f>C39+C40</f>
        <v>-5929.761547234024</v>
      </c>
      <c r="D48" s="427">
        <f>D39+D40</f>
        <v>-3736.1453677791351</v>
      </c>
      <c r="E48" s="421"/>
      <c r="G48" s="421"/>
    </row>
    <row r="49" spans="1:7" customFormat="1" x14ac:dyDescent="0.25">
      <c r="A49" s="425" t="s">
        <v>2607</v>
      </c>
      <c r="B49" s="426" t="s">
        <v>2608</v>
      </c>
      <c r="C49" s="427">
        <f>-265264.585608107/1000</f>
        <v>-265.26458560810698</v>
      </c>
      <c r="D49" s="427">
        <f>-103807/1000</f>
        <v>-103.807</v>
      </c>
      <c r="E49" s="421"/>
      <c r="G49" s="421"/>
    </row>
    <row r="50" spans="1:7" customFormat="1" x14ac:dyDescent="0.25">
      <c r="A50" s="425" t="s">
        <v>2609</v>
      </c>
      <c r="B50" s="426" t="s">
        <v>2610</v>
      </c>
      <c r="C50" s="427">
        <f>C48-C49</f>
        <v>-5664.4969616259168</v>
      </c>
      <c r="D50" s="427">
        <f>D48-D49</f>
        <v>-3632.3383677791353</v>
      </c>
      <c r="E50" s="421"/>
      <c r="F50" s="434"/>
      <c r="G50" s="421"/>
    </row>
    <row r="51" spans="1:7" customFormat="1" x14ac:dyDescent="0.25">
      <c r="A51" s="425" t="s">
        <v>2611</v>
      </c>
      <c r="B51" s="426" t="s">
        <v>2612</v>
      </c>
      <c r="C51" s="427"/>
      <c r="D51" s="427"/>
      <c r="E51" s="421"/>
      <c r="G51" s="421"/>
    </row>
    <row r="52" spans="1:7" customFormat="1" x14ac:dyDescent="0.25">
      <c r="A52" s="428"/>
      <c r="B52" s="429" t="s">
        <v>2573</v>
      </c>
      <c r="C52" s="430"/>
      <c r="D52" s="430"/>
      <c r="E52" s="421"/>
      <c r="G52" s="421"/>
    </row>
    <row r="53" spans="1:7" customFormat="1" x14ac:dyDescent="0.25">
      <c r="A53" s="428" t="s">
        <v>37</v>
      </c>
      <c r="B53" s="429" t="s">
        <v>2613</v>
      </c>
      <c r="C53" s="430"/>
      <c r="D53" s="430"/>
      <c r="E53" s="421"/>
      <c r="G53" s="421"/>
    </row>
    <row r="54" spans="1:7" customFormat="1" x14ac:dyDescent="0.25">
      <c r="A54" s="435" t="s">
        <v>116</v>
      </c>
      <c r="B54" s="429" t="s">
        <v>2614</v>
      </c>
      <c r="C54" s="430"/>
      <c r="D54" s="430"/>
      <c r="E54" s="421"/>
      <c r="G54" s="421"/>
    </row>
    <row r="55" spans="1:7" customFormat="1" x14ac:dyDescent="0.25">
      <c r="A55" s="428" t="s">
        <v>2584</v>
      </c>
      <c r="B55" s="429" t="s">
        <v>2615</v>
      </c>
      <c r="C55" s="430"/>
      <c r="D55" s="430"/>
      <c r="E55" s="421"/>
      <c r="G55" s="421"/>
    </row>
    <row r="56" spans="1:7" customFormat="1" x14ac:dyDescent="0.25">
      <c r="A56" s="428" t="s">
        <v>2586</v>
      </c>
      <c r="B56" s="429" t="s">
        <v>2616</v>
      </c>
      <c r="C56" s="427"/>
      <c r="D56" s="427"/>
      <c r="E56" s="421"/>
      <c r="G56" s="421"/>
    </row>
    <row r="57" spans="1:7" customFormat="1" x14ac:dyDescent="0.25">
      <c r="A57" s="425" t="s">
        <v>2617</v>
      </c>
      <c r="B57" s="426" t="s">
        <v>2618</v>
      </c>
      <c r="C57" s="427">
        <f>SUM(C58:C60)</f>
        <v>-3474</v>
      </c>
      <c r="D57" s="427">
        <f>SUM(D58:D60)</f>
        <v>-1293.242</v>
      </c>
      <c r="E57" s="421"/>
      <c r="G57" s="421"/>
    </row>
    <row r="58" spans="1:7" customFormat="1" x14ac:dyDescent="0.25">
      <c r="A58" s="428" t="s">
        <v>37</v>
      </c>
      <c r="B58" s="436" t="s">
        <v>2619</v>
      </c>
      <c r="C58" s="430"/>
      <c r="D58" s="430"/>
      <c r="E58" s="421"/>
      <c r="G58" s="421"/>
    </row>
    <row r="59" spans="1:7" customFormat="1" x14ac:dyDescent="0.25">
      <c r="A59" s="428" t="s">
        <v>116</v>
      </c>
      <c r="B59" s="429" t="s">
        <v>2620</v>
      </c>
      <c r="C59" s="430"/>
      <c r="D59" s="430"/>
      <c r="E59" s="421"/>
      <c r="G59" s="421"/>
    </row>
    <row r="60" spans="1:7" customFormat="1" x14ac:dyDescent="0.25">
      <c r="A60" s="428"/>
      <c r="B60" s="429" t="s">
        <v>2621</v>
      </c>
      <c r="C60" s="430">
        <v>-3474</v>
      </c>
      <c r="D60" s="430">
        <v>-1293.242</v>
      </c>
      <c r="E60" s="421"/>
      <c r="G60" s="421"/>
    </row>
    <row r="61" spans="1:7" customFormat="1" x14ac:dyDescent="0.25">
      <c r="A61" s="425" t="s">
        <v>2622</v>
      </c>
      <c r="B61" s="426" t="s">
        <v>2623</v>
      </c>
      <c r="C61" s="427">
        <f>C64</f>
        <v>-1367</v>
      </c>
      <c r="D61" s="427">
        <f>D64</f>
        <v>-1032</v>
      </c>
      <c r="E61" s="421"/>
      <c r="G61" s="421"/>
    </row>
    <row r="62" spans="1:7" customFormat="1" x14ac:dyDescent="0.25">
      <c r="A62" s="428" t="s">
        <v>37</v>
      </c>
      <c r="B62" s="436" t="s">
        <v>2624</v>
      </c>
      <c r="C62" s="430"/>
      <c r="D62" s="430"/>
      <c r="E62" s="421"/>
      <c r="G62" s="421"/>
    </row>
    <row r="63" spans="1:7" customFormat="1" x14ac:dyDescent="0.25">
      <c r="A63" s="428" t="s">
        <v>116</v>
      </c>
      <c r="B63" s="429" t="s">
        <v>2625</v>
      </c>
      <c r="C63" s="430"/>
      <c r="D63" s="430"/>
      <c r="E63" s="421"/>
      <c r="G63" s="421"/>
    </row>
    <row r="64" spans="1:7" customFormat="1" x14ac:dyDescent="0.25">
      <c r="A64" s="428"/>
      <c r="B64" s="429" t="s">
        <v>2621</v>
      </c>
      <c r="C64" s="430">
        <v>-1367</v>
      </c>
      <c r="D64" s="430">
        <v>-1032</v>
      </c>
      <c r="E64" s="421"/>
      <c r="G64" s="421"/>
    </row>
    <row r="65" spans="1:7" customFormat="1" x14ac:dyDescent="0.25">
      <c r="A65" s="425" t="s">
        <v>2626</v>
      </c>
      <c r="B65" s="426" t="s">
        <v>2627</v>
      </c>
      <c r="C65" s="427">
        <f>C67+C68</f>
        <v>450.15899999999999</v>
      </c>
      <c r="D65" s="427">
        <f>D67+D68</f>
        <v>400</v>
      </c>
      <c r="E65" s="421"/>
      <c r="G65" s="421"/>
    </row>
    <row r="66" spans="1:7" customFormat="1" x14ac:dyDescent="0.25">
      <c r="A66" s="425"/>
      <c r="B66" s="429" t="s">
        <v>2628</v>
      </c>
      <c r="C66" s="430"/>
      <c r="D66" s="437"/>
      <c r="E66" s="421"/>
      <c r="G66" s="421"/>
    </row>
    <row r="67" spans="1:7" customFormat="1" x14ac:dyDescent="0.25">
      <c r="A67" s="428" t="s">
        <v>37</v>
      </c>
      <c r="B67" s="429" t="s">
        <v>2629</v>
      </c>
      <c r="C67" s="430">
        <f>50159/1000</f>
        <v>50.158999999999999</v>
      </c>
      <c r="D67" s="437">
        <v>0</v>
      </c>
      <c r="E67" s="421"/>
      <c r="G67" s="421"/>
    </row>
    <row r="68" spans="1:7" customFormat="1" x14ac:dyDescent="0.25">
      <c r="A68" s="428" t="s">
        <v>116</v>
      </c>
      <c r="B68" s="429" t="s">
        <v>2630</v>
      </c>
      <c r="C68" s="427">
        <f>400000/1000</f>
        <v>400</v>
      </c>
      <c r="D68" s="427">
        <f>400000/1000</f>
        <v>400</v>
      </c>
      <c r="E68" s="421"/>
      <c r="G68" s="421"/>
    </row>
    <row r="69" spans="1:7" customFormat="1" x14ac:dyDescent="0.25">
      <c r="A69" s="425" t="s">
        <v>2631</v>
      </c>
      <c r="B69" s="426" t="s">
        <v>2632</v>
      </c>
      <c r="C69" s="438">
        <f>C71+C72</f>
        <v>620</v>
      </c>
      <c r="D69" s="438">
        <f>D71+D72</f>
        <v>620</v>
      </c>
      <c r="E69" s="421"/>
      <c r="G69" s="421"/>
    </row>
    <row r="70" spans="1:7" customFormat="1" x14ac:dyDescent="0.25">
      <c r="A70" s="425"/>
      <c r="B70" s="429" t="s">
        <v>2633</v>
      </c>
      <c r="C70" s="430"/>
      <c r="D70" s="437"/>
      <c r="E70" s="421"/>
      <c r="G70" s="421"/>
    </row>
    <row r="71" spans="1:7" customFormat="1" x14ac:dyDescent="0.25">
      <c r="A71" s="428" t="s">
        <v>37</v>
      </c>
      <c r="B71" s="429" t="s">
        <v>2634</v>
      </c>
      <c r="C71" s="430">
        <v>0</v>
      </c>
      <c r="D71" s="437">
        <v>0</v>
      </c>
      <c r="E71" s="421"/>
      <c r="G71" s="421"/>
    </row>
    <row r="72" spans="1:7" customFormat="1" x14ac:dyDescent="0.25">
      <c r="A72" s="428" t="s">
        <v>116</v>
      </c>
      <c r="B72" s="429" t="s">
        <v>2630</v>
      </c>
      <c r="C72" s="427">
        <f>620000/1000</f>
        <v>620</v>
      </c>
      <c r="D72" s="427">
        <f>620000/1000</f>
        <v>620</v>
      </c>
      <c r="E72" s="421"/>
      <c r="G72" s="421"/>
    </row>
    <row r="73" spans="1:7" customFormat="1" x14ac:dyDescent="0.25">
      <c r="A73" s="425" t="s">
        <v>2635</v>
      </c>
      <c r="B73" s="426" t="s">
        <v>2655</v>
      </c>
      <c r="C73" s="427"/>
      <c r="D73" s="427"/>
      <c r="E73" s="421"/>
      <c r="G73" s="421"/>
    </row>
    <row r="74" spans="1:7" customFormat="1" x14ac:dyDescent="0.25">
      <c r="A74" s="425" t="s">
        <v>2636</v>
      </c>
      <c r="B74" s="426" t="s">
        <v>2637</v>
      </c>
      <c r="C74" s="427"/>
      <c r="D74" s="427"/>
      <c r="E74" s="421"/>
      <c r="G74" s="421"/>
    </row>
    <row r="75" spans="1:7" customFormat="1" x14ac:dyDescent="0.25">
      <c r="A75" s="428" t="s">
        <v>37</v>
      </c>
      <c r="B75" s="429" t="s">
        <v>2638</v>
      </c>
      <c r="C75" s="430"/>
      <c r="D75" s="430"/>
      <c r="E75" s="421"/>
      <c r="G75" s="421"/>
    </row>
    <row r="76" spans="1:7" customFormat="1" x14ac:dyDescent="0.25">
      <c r="A76" s="428" t="s">
        <v>116</v>
      </c>
      <c r="B76" s="429" t="s">
        <v>2639</v>
      </c>
      <c r="C76" s="430"/>
      <c r="D76" s="430"/>
    </row>
    <row r="77" spans="1:7" customFormat="1" x14ac:dyDescent="0.25">
      <c r="A77" s="425" t="s">
        <v>2640</v>
      </c>
      <c r="B77" s="426" t="s">
        <v>2641</v>
      </c>
      <c r="C77" s="430"/>
      <c r="D77" s="430"/>
      <c r="F77" s="439"/>
    </row>
    <row r="78" spans="1:7" customFormat="1" x14ac:dyDescent="0.25">
      <c r="A78" s="425" t="s">
        <v>2642</v>
      </c>
      <c r="B78" s="426" t="s">
        <v>2643</v>
      </c>
      <c r="C78" s="427">
        <f>9847012.90989247/1000</f>
        <v>9847.0129098924699</v>
      </c>
      <c r="D78" s="427">
        <f>9177206.3219/1000</f>
        <v>9177.2063219000011</v>
      </c>
    </row>
    <row r="79" spans="1:7" customFormat="1" ht="31.5" x14ac:dyDescent="0.25">
      <c r="A79" s="425" t="s">
        <v>2642</v>
      </c>
      <c r="B79" s="426" t="s">
        <v>2644</v>
      </c>
      <c r="C79" s="430">
        <f>C20+C41-C57+C61+C65+C73+C76+C77</f>
        <v>32571.928737369184</v>
      </c>
      <c r="D79" s="430">
        <f>D20+D41-D57+D61+D65+D73+D76+D77</f>
        <v>33728.474999999999</v>
      </c>
      <c r="E79" s="439"/>
      <c r="G79" s="439"/>
    </row>
    <row r="80" spans="1:7" customFormat="1" ht="47.25" x14ac:dyDescent="0.25">
      <c r="A80" s="425" t="s">
        <v>2645</v>
      </c>
      <c r="B80" s="426" t="s">
        <v>2646</v>
      </c>
      <c r="C80" s="430">
        <f>C25-C32+C45+C49+C55+C69+C75+C78</f>
        <v>43693.138744607568</v>
      </c>
      <c r="D80" s="430">
        <f>D25-D32+D45+D49+D55+D69+D75+D78</f>
        <v>44022.045247979142</v>
      </c>
    </row>
    <row r="81" spans="1:4" customFormat="1" ht="31.5" x14ac:dyDescent="0.25">
      <c r="A81" s="425"/>
      <c r="B81" s="426" t="s">
        <v>2647</v>
      </c>
      <c r="C81" s="427">
        <f>C79-C80</f>
        <v>-11121.210007238384</v>
      </c>
      <c r="D81" s="427">
        <f>D79-D80</f>
        <v>-10293.570247979143</v>
      </c>
    </row>
    <row r="82" spans="1:4" customFormat="1" x14ac:dyDescent="0.25">
      <c r="A82" s="440"/>
      <c r="B82" s="441"/>
      <c r="C82" s="442"/>
      <c r="D82" s="442"/>
    </row>
    <row r="83" spans="1:4" x14ac:dyDescent="0.25">
      <c r="A83" s="443"/>
      <c r="B83" s="444" t="s">
        <v>2648</v>
      </c>
      <c r="C83" s="445"/>
      <c r="D83" s="446"/>
    </row>
    <row r="84" spans="1:4" x14ac:dyDescent="0.25">
      <c r="A84" s="22" t="s">
        <v>37</v>
      </c>
      <c r="B84" s="447" t="s">
        <v>2537</v>
      </c>
      <c r="C84" s="430">
        <f>(-2315016.15294942)/1000</f>
        <v>-2315.0161529494198</v>
      </c>
      <c r="D84" s="430">
        <f>((-3736140)+1801081+2474732.4-634424)/1000</f>
        <v>-94.750600000000091</v>
      </c>
    </row>
    <row r="85" spans="1:4" x14ac:dyDescent="0.25">
      <c r="A85" s="22" t="s">
        <v>2649</v>
      </c>
      <c r="B85" s="447" t="s">
        <v>2650</v>
      </c>
      <c r="C85" s="430">
        <f>17467159/1000</f>
        <v>17467.159</v>
      </c>
      <c r="D85" s="430">
        <f>(14900000+2517000)/1000</f>
        <v>17417</v>
      </c>
    </row>
    <row r="86" spans="1:4" s="416" customFormat="1" x14ac:dyDescent="0.25">
      <c r="A86" s="22" t="s">
        <v>2651</v>
      </c>
      <c r="B86" s="447" t="s">
        <v>2652</v>
      </c>
      <c r="C86" s="448">
        <f>1.61292447688168*100</f>
        <v>161.29244768816798</v>
      </c>
      <c r="D86" s="448">
        <f>1.66633597799489*100</f>
        <v>166.633597799489</v>
      </c>
    </row>
    <row r="90" spans="1:4" s="449" customFormat="1" ht="18.75" x14ac:dyDescent="0.3">
      <c r="A90" s="375" t="s">
        <v>2653</v>
      </c>
      <c r="B90" s="375"/>
      <c r="C90" s="375"/>
      <c r="D90" s="375" t="s">
        <v>2654</v>
      </c>
    </row>
  </sheetData>
  <mergeCells count="6">
    <mergeCell ref="A6:D6"/>
    <mergeCell ref="A7:D7"/>
    <mergeCell ref="C11:D11"/>
    <mergeCell ref="A17:A18"/>
    <mergeCell ref="B17:B18"/>
    <mergeCell ref="C17:D17"/>
  </mergeCells>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40"/>
  <sheetViews>
    <sheetView view="pageBreakPreview" zoomScale="60" workbookViewId="0">
      <selection activeCell="A9" sqref="A9:N10"/>
    </sheetView>
  </sheetViews>
  <sheetFormatPr defaultRowHeight="15.75" x14ac:dyDescent="0.25"/>
  <cols>
    <col min="1" max="1" width="13.875" style="123" customWidth="1"/>
    <col min="2" max="2" width="56.875" style="123" customWidth="1"/>
    <col min="3" max="3" width="16.875" style="123" customWidth="1"/>
    <col min="4" max="4" width="17" style="123" customWidth="1"/>
    <col min="5" max="256" width="9" style="123"/>
    <col min="257" max="257" width="13.875" style="123" customWidth="1"/>
    <col min="258" max="258" width="56.875" style="123" customWidth="1"/>
    <col min="259" max="259" width="16.875" style="123" customWidth="1"/>
    <col min="260" max="260" width="17" style="123" customWidth="1"/>
    <col min="261" max="512" width="9" style="123"/>
    <col min="513" max="513" width="13.875" style="123" customWidth="1"/>
    <col min="514" max="514" width="56.875" style="123" customWidth="1"/>
    <col min="515" max="515" width="16.875" style="123" customWidth="1"/>
    <col min="516" max="516" width="17" style="123" customWidth="1"/>
    <col min="517" max="768" width="9" style="123"/>
    <col min="769" max="769" width="13.875" style="123" customWidth="1"/>
    <col min="770" max="770" width="56.875" style="123" customWidth="1"/>
    <col min="771" max="771" width="16.875" style="123" customWidth="1"/>
    <col min="772" max="772" width="17" style="123" customWidth="1"/>
    <col min="773" max="1024" width="9" style="123"/>
    <col min="1025" max="1025" width="13.875" style="123" customWidth="1"/>
    <col min="1026" max="1026" width="56.875" style="123" customWidth="1"/>
    <col min="1027" max="1027" width="16.875" style="123" customWidth="1"/>
    <col min="1028" max="1028" width="17" style="123" customWidth="1"/>
    <col min="1029" max="1280" width="9" style="123"/>
    <col min="1281" max="1281" width="13.875" style="123" customWidth="1"/>
    <col min="1282" max="1282" width="56.875" style="123" customWidth="1"/>
    <col min="1283" max="1283" width="16.875" style="123" customWidth="1"/>
    <col min="1284" max="1284" width="17" style="123" customWidth="1"/>
    <col min="1285" max="1536" width="9" style="123"/>
    <col min="1537" max="1537" width="13.875" style="123" customWidth="1"/>
    <col min="1538" max="1538" width="56.875" style="123" customWidth="1"/>
    <col min="1539" max="1539" width="16.875" style="123" customWidth="1"/>
    <col min="1540" max="1540" width="17" style="123" customWidth="1"/>
    <col min="1541" max="1792" width="9" style="123"/>
    <col min="1793" max="1793" width="13.875" style="123" customWidth="1"/>
    <col min="1794" max="1794" width="56.875" style="123" customWidth="1"/>
    <col min="1795" max="1795" width="16.875" style="123" customWidth="1"/>
    <col min="1796" max="1796" width="17" style="123" customWidth="1"/>
    <col min="1797" max="2048" width="9" style="123"/>
    <col min="2049" max="2049" width="13.875" style="123" customWidth="1"/>
    <col min="2050" max="2050" width="56.875" style="123" customWidth="1"/>
    <col min="2051" max="2051" width="16.875" style="123" customWidth="1"/>
    <col min="2052" max="2052" width="17" style="123" customWidth="1"/>
    <col min="2053" max="2304" width="9" style="123"/>
    <col min="2305" max="2305" width="13.875" style="123" customWidth="1"/>
    <col min="2306" max="2306" width="56.875" style="123" customWidth="1"/>
    <col min="2307" max="2307" width="16.875" style="123" customWidth="1"/>
    <col min="2308" max="2308" width="17" style="123" customWidth="1"/>
    <col min="2309" max="2560" width="9" style="123"/>
    <col min="2561" max="2561" width="13.875" style="123" customWidth="1"/>
    <col min="2562" max="2562" width="56.875" style="123" customWidth="1"/>
    <col min="2563" max="2563" width="16.875" style="123" customWidth="1"/>
    <col min="2564" max="2564" width="17" style="123" customWidth="1"/>
    <col min="2565" max="2816" width="9" style="123"/>
    <col min="2817" max="2817" width="13.875" style="123" customWidth="1"/>
    <col min="2818" max="2818" width="56.875" style="123" customWidth="1"/>
    <col min="2819" max="2819" width="16.875" style="123" customWidth="1"/>
    <col min="2820" max="2820" width="17" style="123" customWidth="1"/>
    <col min="2821" max="3072" width="9" style="123"/>
    <col min="3073" max="3073" width="13.875" style="123" customWidth="1"/>
    <col min="3074" max="3074" width="56.875" style="123" customWidth="1"/>
    <col min="3075" max="3075" width="16.875" style="123" customWidth="1"/>
    <col min="3076" max="3076" width="17" style="123" customWidth="1"/>
    <col min="3077" max="3328" width="9" style="123"/>
    <col min="3329" max="3329" width="13.875" style="123" customWidth="1"/>
    <col min="3330" max="3330" width="56.875" style="123" customWidth="1"/>
    <col min="3331" max="3331" width="16.875" style="123" customWidth="1"/>
    <col min="3332" max="3332" width="17" style="123" customWidth="1"/>
    <col min="3333" max="3584" width="9" style="123"/>
    <col min="3585" max="3585" width="13.875" style="123" customWidth="1"/>
    <col min="3586" max="3586" width="56.875" style="123" customWidth="1"/>
    <col min="3587" max="3587" width="16.875" style="123" customWidth="1"/>
    <col min="3588" max="3588" width="17" style="123" customWidth="1"/>
    <col min="3589" max="3840" width="9" style="123"/>
    <col min="3841" max="3841" width="13.875" style="123" customWidth="1"/>
    <col min="3842" max="3842" width="56.875" style="123" customWidth="1"/>
    <col min="3843" max="3843" width="16.875" style="123" customWidth="1"/>
    <col min="3844" max="3844" width="17" style="123" customWidth="1"/>
    <col min="3845" max="4096" width="9" style="123"/>
    <col min="4097" max="4097" width="13.875" style="123" customWidth="1"/>
    <col min="4098" max="4098" width="56.875" style="123" customWidth="1"/>
    <col min="4099" max="4099" width="16.875" style="123" customWidth="1"/>
    <col min="4100" max="4100" width="17" style="123" customWidth="1"/>
    <col min="4101" max="4352" width="9" style="123"/>
    <col min="4353" max="4353" width="13.875" style="123" customWidth="1"/>
    <col min="4354" max="4354" width="56.875" style="123" customWidth="1"/>
    <col min="4355" max="4355" width="16.875" style="123" customWidth="1"/>
    <col min="4356" max="4356" width="17" style="123" customWidth="1"/>
    <col min="4357" max="4608" width="9" style="123"/>
    <col min="4609" max="4609" width="13.875" style="123" customWidth="1"/>
    <col min="4610" max="4610" width="56.875" style="123" customWidth="1"/>
    <col min="4611" max="4611" width="16.875" style="123" customWidth="1"/>
    <col min="4612" max="4612" width="17" style="123" customWidth="1"/>
    <col min="4613" max="4864" width="9" style="123"/>
    <col min="4865" max="4865" width="13.875" style="123" customWidth="1"/>
    <col min="4866" max="4866" width="56.875" style="123" customWidth="1"/>
    <col min="4867" max="4867" width="16.875" style="123" customWidth="1"/>
    <col min="4868" max="4868" width="17" style="123" customWidth="1"/>
    <col min="4869" max="5120" width="9" style="123"/>
    <col min="5121" max="5121" width="13.875" style="123" customWidth="1"/>
    <col min="5122" max="5122" width="56.875" style="123" customWidth="1"/>
    <col min="5123" max="5123" width="16.875" style="123" customWidth="1"/>
    <col min="5124" max="5124" width="17" style="123" customWidth="1"/>
    <col min="5125" max="5376" width="9" style="123"/>
    <col min="5377" max="5377" width="13.875" style="123" customWidth="1"/>
    <col min="5378" max="5378" width="56.875" style="123" customWidth="1"/>
    <col min="5379" max="5379" width="16.875" style="123" customWidth="1"/>
    <col min="5380" max="5380" width="17" style="123" customWidth="1"/>
    <col min="5381" max="5632" width="9" style="123"/>
    <col min="5633" max="5633" width="13.875" style="123" customWidth="1"/>
    <col min="5634" max="5634" width="56.875" style="123" customWidth="1"/>
    <col min="5635" max="5635" width="16.875" style="123" customWidth="1"/>
    <col min="5636" max="5636" width="17" style="123" customWidth="1"/>
    <col min="5637" max="5888" width="9" style="123"/>
    <col min="5889" max="5889" width="13.875" style="123" customWidth="1"/>
    <col min="5890" max="5890" width="56.875" style="123" customWidth="1"/>
    <col min="5891" max="5891" width="16.875" style="123" customWidth="1"/>
    <col min="5892" max="5892" width="17" style="123" customWidth="1"/>
    <col min="5893" max="6144" width="9" style="123"/>
    <col min="6145" max="6145" width="13.875" style="123" customWidth="1"/>
    <col min="6146" max="6146" width="56.875" style="123" customWidth="1"/>
    <col min="6147" max="6147" width="16.875" style="123" customWidth="1"/>
    <col min="6148" max="6148" width="17" style="123" customWidth="1"/>
    <col min="6149" max="6400" width="9" style="123"/>
    <col min="6401" max="6401" width="13.875" style="123" customWidth="1"/>
    <col min="6402" max="6402" width="56.875" style="123" customWidth="1"/>
    <col min="6403" max="6403" width="16.875" style="123" customWidth="1"/>
    <col min="6404" max="6404" width="17" style="123" customWidth="1"/>
    <col min="6405" max="6656" width="9" style="123"/>
    <col min="6657" max="6657" width="13.875" style="123" customWidth="1"/>
    <col min="6658" max="6658" width="56.875" style="123" customWidth="1"/>
    <col min="6659" max="6659" width="16.875" style="123" customWidth="1"/>
    <col min="6660" max="6660" width="17" style="123" customWidth="1"/>
    <col min="6661" max="6912" width="9" style="123"/>
    <col min="6913" max="6913" width="13.875" style="123" customWidth="1"/>
    <col min="6914" max="6914" width="56.875" style="123" customWidth="1"/>
    <col min="6915" max="6915" width="16.875" style="123" customWidth="1"/>
    <col min="6916" max="6916" width="17" style="123" customWidth="1"/>
    <col min="6917" max="7168" width="9" style="123"/>
    <col min="7169" max="7169" width="13.875" style="123" customWidth="1"/>
    <col min="7170" max="7170" width="56.875" style="123" customWidth="1"/>
    <col min="7171" max="7171" width="16.875" style="123" customWidth="1"/>
    <col min="7172" max="7172" width="17" style="123" customWidth="1"/>
    <col min="7173" max="7424" width="9" style="123"/>
    <col min="7425" max="7425" width="13.875" style="123" customWidth="1"/>
    <col min="7426" max="7426" width="56.875" style="123" customWidth="1"/>
    <col min="7427" max="7427" width="16.875" style="123" customWidth="1"/>
    <col min="7428" max="7428" width="17" style="123" customWidth="1"/>
    <col min="7429" max="7680" width="9" style="123"/>
    <col min="7681" max="7681" width="13.875" style="123" customWidth="1"/>
    <col min="7682" max="7682" width="56.875" style="123" customWidth="1"/>
    <col min="7683" max="7683" width="16.875" style="123" customWidth="1"/>
    <col min="7684" max="7684" width="17" style="123" customWidth="1"/>
    <col min="7685" max="7936" width="9" style="123"/>
    <col min="7937" max="7937" width="13.875" style="123" customWidth="1"/>
    <col min="7938" max="7938" width="56.875" style="123" customWidth="1"/>
    <col min="7939" max="7939" width="16.875" style="123" customWidth="1"/>
    <col min="7940" max="7940" width="17" style="123" customWidth="1"/>
    <col min="7941" max="8192" width="9" style="123"/>
    <col min="8193" max="8193" width="13.875" style="123" customWidth="1"/>
    <col min="8194" max="8194" width="56.875" style="123" customWidth="1"/>
    <col min="8195" max="8195" width="16.875" style="123" customWidth="1"/>
    <col min="8196" max="8196" width="17" style="123" customWidth="1"/>
    <col min="8197" max="8448" width="9" style="123"/>
    <col min="8449" max="8449" width="13.875" style="123" customWidth="1"/>
    <col min="8450" max="8450" width="56.875" style="123" customWidth="1"/>
    <col min="8451" max="8451" width="16.875" style="123" customWidth="1"/>
    <col min="8452" max="8452" width="17" style="123" customWidth="1"/>
    <col min="8453" max="8704" width="9" style="123"/>
    <col min="8705" max="8705" width="13.875" style="123" customWidth="1"/>
    <col min="8706" max="8706" width="56.875" style="123" customWidth="1"/>
    <col min="8707" max="8707" width="16.875" style="123" customWidth="1"/>
    <col min="8708" max="8708" width="17" style="123" customWidth="1"/>
    <col min="8709" max="8960" width="9" style="123"/>
    <col min="8961" max="8961" width="13.875" style="123" customWidth="1"/>
    <col min="8962" max="8962" width="56.875" style="123" customWidth="1"/>
    <col min="8963" max="8963" width="16.875" style="123" customWidth="1"/>
    <col min="8964" max="8964" width="17" style="123" customWidth="1"/>
    <col min="8965" max="9216" width="9" style="123"/>
    <col min="9217" max="9217" width="13.875" style="123" customWidth="1"/>
    <col min="9218" max="9218" width="56.875" style="123" customWidth="1"/>
    <col min="9219" max="9219" width="16.875" style="123" customWidth="1"/>
    <col min="9220" max="9220" width="17" style="123" customWidth="1"/>
    <col min="9221" max="9472" width="9" style="123"/>
    <col min="9473" max="9473" width="13.875" style="123" customWidth="1"/>
    <col min="9474" max="9474" width="56.875" style="123" customWidth="1"/>
    <col min="9475" max="9475" width="16.875" style="123" customWidth="1"/>
    <col min="9476" max="9476" width="17" style="123" customWidth="1"/>
    <col min="9477" max="9728" width="9" style="123"/>
    <col min="9729" max="9729" width="13.875" style="123" customWidth="1"/>
    <col min="9730" max="9730" width="56.875" style="123" customWidth="1"/>
    <col min="9731" max="9731" width="16.875" style="123" customWidth="1"/>
    <col min="9732" max="9732" width="17" style="123" customWidth="1"/>
    <col min="9733" max="9984" width="9" style="123"/>
    <col min="9985" max="9985" width="13.875" style="123" customWidth="1"/>
    <col min="9986" max="9986" width="56.875" style="123" customWidth="1"/>
    <col min="9987" max="9987" width="16.875" style="123" customWidth="1"/>
    <col min="9988" max="9988" width="17" style="123" customWidth="1"/>
    <col min="9989" max="10240" width="9" style="123"/>
    <col min="10241" max="10241" width="13.875" style="123" customWidth="1"/>
    <col min="10242" max="10242" width="56.875" style="123" customWidth="1"/>
    <col min="10243" max="10243" width="16.875" style="123" customWidth="1"/>
    <col min="10244" max="10244" width="17" style="123" customWidth="1"/>
    <col min="10245" max="10496" width="9" style="123"/>
    <col min="10497" max="10497" width="13.875" style="123" customWidth="1"/>
    <col min="10498" max="10498" width="56.875" style="123" customWidth="1"/>
    <col min="10499" max="10499" width="16.875" style="123" customWidth="1"/>
    <col min="10500" max="10500" width="17" style="123" customWidth="1"/>
    <col min="10501" max="10752" width="9" style="123"/>
    <col min="10753" max="10753" width="13.875" style="123" customWidth="1"/>
    <col min="10754" max="10754" width="56.875" style="123" customWidth="1"/>
    <col min="10755" max="10755" width="16.875" style="123" customWidth="1"/>
    <col min="10756" max="10756" width="17" style="123" customWidth="1"/>
    <col min="10757" max="11008" width="9" style="123"/>
    <col min="11009" max="11009" width="13.875" style="123" customWidth="1"/>
    <col min="11010" max="11010" width="56.875" style="123" customWidth="1"/>
    <col min="11011" max="11011" width="16.875" style="123" customWidth="1"/>
    <col min="11012" max="11012" width="17" style="123" customWidth="1"/>
    <col min="11013" max="11264" width="9" style="123"/>
    <col min="11265" max="11265" width="13.875" style="123" customWidth="1"/>
    <col min="11266" max="11266" width="56.875" style="123" customWidth="1"/>
    <col min="11267" max="11267" width="16.875" style="123" customWidth="1"/>
    <col min="11268" max="11268" width="17" style="123" customWidth="1"/>
    <col min="11269" max="11520" width="9" style="123"/>
    <col min="11521" max="11521" width="13.875" style="123" customWidth="1"/>
    <col min="11522" max="11522" width="56.875" style="123" customWidth="1"/>
    <col min="11523" max="11523" width="16.875" style="123" customWidth="1"/>
    <col min="11524" max="11524" width="17" style="123" customWidth="1"/>
    <col min="11525" max="11776" width="9" style="123"/>
    <col min="11777" max="11777" width="13.875" style="123" customWidth="1"/>
    <col min="11778" max="11778" width="56.875" style="123" customWidth="1"/>
    <col min="11779" max="11779" width="16.875" style="123" customWidth="1"/>
    <col min="11780" max="11780" width="17" style="123" customWidth="1"/>
    <col min="11781" max="12032" width="9" style="123"/>
    <col min="12033" max="12033" width="13.875" style="123" customWidth="1"/>
    <col min="12034" max="12034" width="56.875" style="123" customWidth="1"/>
    <col min="12035" max="12035" width="16.875" style="123" customWidth="1"/>
    <col min="12036" max="12036" width="17" style="123" customWidth="1"/>
    <col min="12037" max="12288" width="9" style="123"/>
    <col min="12289" max="12289" width="13.875" style="123" customWidth="1"/>
    <col min="12290" max="12290" width="56.875" style="123" customWidth="1"/>
    <col min="12291" max="12291" width="16.875" style="123" customWidth="1"/>
    <col min="12292" max="12292" width="17" style="123" customWidth="1"/>
    <col min="12293" max="12544" width="9" style="123"/>
    <col min="12545" max="12545" width="13.875" style="123" customWidth="1"/>
    <col min="12546" max="12546" width="56.875" style="123" customWidth="1"/>
    <col min="12547" max="12547" width="16.875" style="123" customWidth="1"/>
    <col min="12548" max="12548" width="17" style="123" customWidth="1"/>
    <col min="12549" max="12800" width="9" style="123"/>
    <col min="12801" max="12801" width="13.875" style="123" customWidth="1"/>
    <col min="12802" max="12802" width="56.875" style="123" customWidth="1"/>
    <col min="12803" max="12803" width="16.875" style="123" customWidth="1"/>
    <col min="12804" max="12804" width="17" style="123" customWidth="1"/>
    <col min="12805" max="13056" width="9" style="123"/>
    <col min="13057" max="13057" width="13.875" style="123" customWidth="1"/>
    <col min="13058" max="13058" width="56.875" style="123" customWidth="1"/>
    <col min="13059" max="13059" width="16.875" style="123" customWidth="1"/>
    <col min="13060" max="13060" width="17" style="123" customWidth="1"/>
    <col min="13061" max="13312" width="9" style="123"/>
    <col min="13313" max="13313" width="13.875" style="123" customWidth="1"/>
    <col min="13314" max="13314" width="56.875" style="123" customWidth="1"/>
    <col min="13315" max="13315" width="16.875" style="123" customWidth="1"/>
    <col min="13316" max="13316" width="17" style="123" customWidth="1"/>
    <col min="13317" max="13568" width="9" style="123"/>
    <col min="13569" max="13569" width="13.875" style="123" customWidth="1"/>
    <col min="13570" max="13570" width="56.875" style="123" customWidth="1"/>
    <col min="13571" max="13571" width="16.875" style="123" customWidth="1"/>
    <col min="13572" max="13572" width="17" style="123" customWidth="1"/>
    <col min="13573" max="13824" width="9" style="123"/>
    <col min="13825" max="13825" width="13.875" style="123" customWidth="1"/>
    <col min="13826" max="13826" width="56.875" style="123" customWidth="1"/>
    <col min="13827" max="13827" width="16.875" style="123" customWidth="1"/>
    <col min="13828" max="13828" width="17" style="123" customWidth="1"/>
    <col min="13829" max="14080" width="9" style="123"/>
    <col min="14081" max="14081" width="13.875" style="123" customWidth="1"/>
    <col min="14082" max="14082" width="56.875" style="123" customWidth="1"/>
    <col min="14083" max="14083" width="16.875" style="123" customWidth="1"/>
    <col min="14084" max="14084" width="17" style="123" customWidth="1"/>
    <col min="14085" max="14336" width="9" style="123"/>
    <col min="14337" max="14337" width="13.875" style="123" customWidth="1"/>
    <col min="14338" max="14338" width="56.875" style="123" customWidth="1"/>
    <col min="14339" max="14339" width="16.875" style="123" customWidth="1"/>
    <col min="14340" max="14340" width="17" style="123" customWidth="1"/>
    <col min="14341" max="14592" width="9" style="123"/>
    <col min="14593" max="14593" width="13.875" style="123" customWidth="1"/>
    <col min="14594" max="14594" width="56.875" style="123" customWidth="1"/>
    <col min="14595" max="14595" width="16.875" style="123" customWidth="1"/>
    <col min="14596" max="14596" width="17" style="123" customWidth="1"/>
    <col min="14597" max="14848" width="9" style="123"/>
    <col min="14849" max="14849" width="13.875" style="123" customWidth="1"/>
    <col min="14850" max="14850" width="56.875" style="123" customWidth="1"/>
    <col min="14851" max="14851" width="16.875" style="123" customWidth="1"/>
    <col min="14852" max="14852" width="17" style="123" customWidth="1"/>
    <col min="14853" max="15104" width="9" style="123"/>
    <col min="15105" max="15105" width="13.875" style="123" customWidth="1"/>
    <col min="15106" max="15106" width="56.875" style="123" customWidth="1"/>
    <col min="15107" max="15107" width="16.875" style="123" customWidth="1"/>
    <col min="15108" max="15108" width="17" style="123" customWidth="1"/>
    <col min="15109" max="15360" width="9" style="123"/>
    <col min="15361" max="15361" width="13.875" style="123" customWidth="1"/>
    <col min="15362" max="15362" width="56.875" style="123" customWidth="1"/>
    <col min="15363" max="15363" width="16.875" style="123" customWidth="1"/>
    <col min="15364" max="15364" width="17" style="123" customWidth="1"/>
    <col min="15365" max="15616" width="9" style="123"/>
    <col min="15617" max="15617" width="13.875" style="123" customWidth="1"/>
    <col min="15618" max="15618" width="56.875" style="123" customWidth="1"/>
    <col min="15619" max="15619" width="16.875" style="123" customWidth="1"/>
    <col min="15620" max="15620" width="17" style="123" customWidth="1"/>
    <col min="15621" max="15872" width="9" style="123"/>
    <col min="15873" max="15873" width="13.875" style="123" customWidth="1"/>
    <col min="15874" max="15874" width="56.875" style="123" customWidth="1"/>
    <col min="15875" max="15875" width="16.875" style="123" customWidth="1"/>
    <col min="15876" max="15876" width="17" style="123" customWidth="1"/>
    <col min="15877" max="16128" width="9" style="123"/>
    <col min="16129" max="16129" width="13.875" style="123" customWidth="1"/>
    <col min="16130" max="16130" width="56.875" style="123" customWidth="1"/>
    <col min="16131" max="16131" width="16.875" style="123" customWidth="1"/>
    <col min="16132" max="16132" width="17" style="123" customWidth="1"/>
    <col min="16133" max="16384" width="9" style="123"/>
  </cols>
  <sheetData>
    <row r="3" spans="1:5" ht="23.25" x14ac:dyDescent="0.35">
      <c r="C3" s="494" t="s">
        <v>2490</v>
      </c>
      <c r="D3" s="526"/>
      <c r="E3" s="526"/>
    </row>
    <row r="4" spans="1:5" ht="23.25" x14ac:dyDescent="0.35">
      <c r="C4" s="495" t="s">
        <v>1</v>
      </c>
      <c r="D4" s="526"/>
      <c r="E4" s="526"/>
    </row>
    <row r="5" spans="1:5" ht="23.25" x14ac:dyDescent="0.35">
      <c r="C5" s="495" t="s">
        <v>2</v>
      </c>
      <c r="D5" s="526"/>
      <c r="E5" s="526"/>
    </row>
    <row r="7" spans="1:5" ht="23.25" x14ac:dyDescent="0.35">
      <c r="C7" s="458" t="s">
        <v>3</v>
      </c>
      <c r="D7" s="526"/>
      <c r="E7" s="526"/>
    </row>
    <row r="8" spans="1:5" ht="23.25" x14ac:dyDescent="0.35">
      <c r="B8" s="458" t="s">
        <v>4</v>
      </c>
      <c r="C8" s="527"/>
      <c r="D8" s="527"/>
      <c r="E8" s="527"/>
    </row>
    <row r="9" spans="1:5" ht="23.25" x14ac:dyDescent="0.35">
      <c r="C9" s="468" t="s">
        <v>5</v>
      </c>
      <c r="D9" s="526"/>
      <c r="E9" s="526"/>
    </row>
    <row r="10" spans="1:5" ht="23.25" x14ac:dyDescent="0.35">
      <c r="C10" s="458" t="s">
        <v>6</v>
      </c>
      <c r="D10" s="526"/>
      <c r="E10" s="526"/>
    </row>
    <row r="11" spans="1:5" ht="23.25" x14ac:dyDescent="0.35">
      <c r="C11" s="458" t="s">
        <v>7</v>
      </c>
      <c r="D11" s="526"/>
      <c r="E11" s="526"/>
    </row>
    <row r="12" spans="1:5" x14ac:dyDescent="0.25">
      <c r="C12" s="323"/>
    </row>
    <row r="14" spans="1:5" x14ac:dyDescent="0.25">
      <c r="A14" s="528" t="s">
        <v>2491</v>
      </c>
      <c r="B14" s="528"/>
      <c r="C14" s="528"/>
    </row>
    <row r="15" spans="1:5" x14ac:dyDescent="0.25">
      <c r="A15" s="327"/>
      <c r="B15" s="328" t="s">
        <v>2492</v>
      </c>
      <c r="C15" s="327"/>
    </row>
    <row r="18" spans="1:8" s="330" customFormat="1" x14ac:dyDescent="0.25">
      <c r="A18" s="529" t="s">
        <v>2493</v>
      </c>
      <c r="B18" s="529"/>
      <c r="C18" s="529"/>
      <c r="D18" s="529"/>
      <c r="E18" s="329"/>
      <c r="F18" s="329"/>
      <c r="G18" s="329"/>
      <c r="H18" s="329"/>
    </row>
    <row r="19" spans="1:8" x14ac:dyDescent="0.25">
      <c r="A19" s="331" t="s">
        <v>861</v>
      </c>
      <c r="B19" s="331" t="s">
        <v>2494</v>
      </c>
      <c r="C19" s="530" t="s">
        <v>2495</v>
      </c>
      <c r="D19" s="530"/>
    </row>
    <row r="20" spans="1:8" x14ac:dyDescent="0.25">
      <c r="A20" s="332">
        <v>1</v>
      </c>
      <c r="B20" s="326" t="s">
        <v>2458</v>
      </c>
      <c r="C20" s="525"/>
      <c r="D20" s="525"/>
    </row>
    <row r="21" spans="1:8" x14ac:dyDescent="0.25">
      <c r="A21" s="332" t="s">
        <v>39</v>
      </c>
      <c r="B21" s="333" t="s">
        <v>2459</v>
      </c>
      <c r="C21" s="334">
        <v>39346</v>
      </c>
      <c r="D21" s="334">
        <v>39737</v>
      </c>
    </row>
    <row r="22" spans="1:8" x14ac:dyDescent="0.25">
      <c r="A22" s="332">
        <v>2</v>
      </c>
      <c r="B22" s="326" t="s">
        <v>2460</v>
      </c>
      <c r="C22" s="334"/>
      <c r="D22" s="334"/>
    </row>
    <row r="23" spans="1:8" x14ac:dyDescent="0.25">
      <c r="A23" s="332" t="s">
        <v>118</v>
      </c>
      <c r="B23" s="333" t="s">
        <v>2461</v>
      </c>
      <c r="C23" s="334">
        <v>41284</v>
      </c>
      <c r="D23" s="334">
        <v>41331</v>
      </c>
    </row>
    <row r="24" spans="1:8" x14ac:dyDescent="0.25">
      <c r="A24" s="332">
        <v>3</v>
      </c>
      <c r="B24" s="333" t="s">
        <v>2462</v>
      </c>
      <c r="C24" s="334"/>
      <c r="D24" s="334"/>
    </row>
    <row r="25" spans="1:8" ht="31.5" x14ac:dyDescent="0.25">
      <c r="A25" s="332" t="s">
        <v>2463</v>
      </c>
      <c r="B25" s="324" t="s">
        <v>2464</v>
      </c>
      <c r="C25" s="334">
        <v>41306</v>
      </c>
      <c r="D25" s="334">
        <v>41395</v>
      </c>
    </row>
    <row r="26" spans="1:8" x14ac:dyDescent="0.25">
      <c r="A26" s="332" t="s">
        <v>2465</v>
      </c>
      <c r="B26" s="324" t="s">
        <v>2466</v>
      </c>
      <c r="C26" s="334">
        <v>41395</v>
      </c>
      <c r="D26" s="334">
        <v>41487</v>
      </c>
    </row>
    <row r="27" spans="1:8" x14ac:dyDescent="0.25">
      <c r="A27" s="332" t="s">
        <v>2467</v>
      </c>
      <c r="B27" s="324" t="s">
        <v>2496</v>
      </c>
      <c r="C27" s="334">
        <v>41518</v>
      </c>
      <c r="D27" s="334">
        <v>41548</v>
      </c>
    </row>
    <row r="28" spans="1:8" ht="78.75" x14ac:dyDescent="0.25">
      <c r="A28" s="332" t="s">
        <v>2469</v>
      </c>
      <c r="B28" s="324" t="s">
        <v>2470</v>
      </c>
      <c r="C28" s="334">
        <v>41548</v>
      </c>
      <c r="D28" s="334">
        <v>41579</v>
      </c>
    </row>
    <row r="29" spans="1:8" ht="47.25" x14ac:dyDescent="0.25">
      <c r="A29" s="332" t="s">
        <v>2471</v>
      </c>
      <c r="B29" s="324" t="s">
        <v>2472</v>
      </c>
      <c r="C29" s="334">
        <v>41548</v>
      </c>
      <c r="D29" s="334">
        <v>41579</v>
      </c>
    </row>
    <row r="30" spans="1:8" ht="47.25" x14ac:dyDescent="0.25">
      <c r="A30" s="332" t="s">
        <v>2473</v>
      </c>
      <c r="B30" s="324" t="s">
        <v>2474</v>
      </c>
      <c r="C30" s="334">
        <v>41579</v>
      </c>
      <c r="D30" s="334">
        <v>41609</v>
      </c>
    </row>
    <row r="31" spans="1:8" ht="31.5" x14ac:dyDescent="0.25">
      <c r="A31" s="332" t="s">
        <v>2475</v>
      </c>
      <c r="B31" s="324" t="s">
        <v>2476</v>
      </c>
      <c r="C31" s="334">
        <v>41609</v>
      </c>
      <c r="D31" s="334">
        <v>41671</v>
      </c>
    </row>
    <row r="32" spans="1:8" ht="47.25" x14ac:dyDescent="0.25">
      <c r="A32" s="332" t="s">
        <v>2477</v>
      </c>
      <c r="B32" s="325" t="s">
        <v>2478</v>
      </c>
      <c r="C32" s="334">
        <v>41671</v>
      </c>
      <c r="D32" s="334">
        <v>41699</v>
      </c>
    </row>
    <row r="33" spans="1:4" x14ac:dyDescent="0.25">
      <c r="A33" s="332" t="s">
        <v>2479</v>
      </c>
      <c r="B33" s="325" t="s">
        <v>2480</v>
      </c>
      <c r="C33" s="334">
        <v>41699</v>
      </c>
      <c r="D33" s="334">
        <v>41730</v>
      </c>
    </row>
    <row r="34" spans="1:4" x14ac:dyDescent="0.25">
      <c r="A34" s="332" t="s">
        <v>2463</v>
      </c>
      <c r="B34" s="324" t="s">
        <v>2482</v>
      </c>
      <c r="C34" s="334">
        <v>41730</v>
      </c>
      <c r="D34" s="334">
        <v>41791</v>
      </c>
    </row>
    <row r="35" spans="1:4" x14ac:dyDescent="0.25">
      <c r="A35" s="332" t="s">
        <v>2463</v>
      </c>
      <c r="B35" s="324" t="s">
        <v>2484</v>
      </c>
      <c r="C35" s="334">
        <v>41791</v>
      </c>
      <c r="D35" s="334">
        <v>41820</v>
      </c>
    </row>
    <row r="36" spans="1:4" x14ac:dyDescent="0.25">
      <c r="A36" s="332">
        <v>4</v>
      </c>
      <c r="B36" s="333" t="s">
        <v>2485</v>
      </c>
      <c r="C36" s="334"/>
      <c r="D36" s="334"/>
    </row>
    <row r="37" spans="1:4" x14ac:dyDescent="0.25">
      <c r="A37" s="332" t="s">
        <v>2486</v>
      </c>
      <c r="B37" s="333" t="s">
        <v>2487</v>
      </c>
      <c r="C37" s="334">
        <v>41821</v>
      </c>
      <c r="D37" s="334">
        <v>41850</v>
      </c>
    </row>
    <row r="38" spans="1:4" x14ac:dyDescent="0.25">
      <c r="A38" s="332" t="s">
        <v>2488</v>
      </c>
      <c r="B38" s="333" t="s">
        <v>2489</v>
      </c>
      <c r="C38" s="334">
        <v>41852</v>
      </c>
      <c r="D38" s="334">
        <v>41883</v>
      </c>
    </row>
    <row r="40" spans="1:4" x14ac:dyDescent="0.25">
      <c r="A40" s="335"/>
      <c r="B40" s="336"/>
      <c r="C40" s="337"/>
    </row>
  </sheetData>
  <mergeCells count="12">
    <mergeCell ref="C20:D20"/>
    <mergeCell ref="C3:E3"/>
    <mergeCell ref="C4:E4"/>
    <mergeCell ref="C5:E5"/>
    <mergeCell ref="C7:E7"/>
    <mergeCell ref="B8:E8"/>
    <mergeCell ref="C9:E9"/>
    <mergeCell ref="C10:E10"/>
    <mergeCell ref="C11:E11"/>
    <mergeCell ref="A14:C14"/>
    <mergeCell ref="A18:D18"/>
    <mergeCell ref="C19:D19"/>
  </mergeCells>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56"/>
  <sheetViews>
    <sheetView view="pageBreakPreview" zoomScale="60" workbookViewId="0">
      <selection sqref="A1:XFD1048576"/>
    </sheetView>
  </sheetViews>
  <sheetFormatPr defaultColWidth="9" defaultRowHeight="18.75" x14ac:dyDescent="0.3"/>
  <cols>
    <col min="1" max="1" width="54.125" style="355" bestFit="1" customWidth="1"/>
    <col min="2" max="2" width="24.25" style="355" customWidth="1"/>
    <col min="3" max="3" width="27.875" style="355" customWidth="1"/>
    <col min="4" max="4" width="10.375" style="355" bestFit="1" customWidth="1"/>
    <col min="5" max="5" width="16.875" style="357" customWidth="1"/>
    <col min="6" max="16384" width="9" style="357"/>
  </cols>
  <sheetData>
    <row r="1" spans="1:3" s="357" customFormat="1" x14ac:dyDescent="0.3">
      <c r="A1" s="355"/>
      <c r="B1" s="355"/>
      <c r="C1" s="356" t="s">
        <v>2521</v>
      </c>
    </row>
    <row r="2" spans="1:3" s="357" customFormat="1" x14ac:dyDescent="0.3">
      <c r="A2" s="355"/>
      <c r="B2" s="355"/>
      <c r="C2" s="356" t="s">
        <v>1</v>
      </c>
    </row>
    <row r="3" spans="1:3" s="357" customFormat="1" x14ac:dyDescent="0.3">
      <c r="A3" s="355"/>
      <c r="B3" s="355"/>
      <c r="C3" s="356" t="s">
        <v>2522</v>
      </c>
    </row>
    <row r="4" spans="1:3" s="357" customFormat="1" x14ac:dyDescent="0.3">
      <c r="A4" s="355"/>
      <c r="B4" s="355"/>
      <c r="C4" s="356"/>
    </row>
    <row r="5" spans="1:3" s="357" customFormat="1" x14ac:dyDescent="0.3">
      <c r="A5" s="533" t="s">
        <v>2523</v>
      </c>
      <c r="B5" s="534"/>
      <c r="C5" s="534"/>
    </row>
    <row r="7" spans="1:3" s="357" customFormat="1" x14ac:dyDescent="0.3">
      <c r="A7" s="534" t="s">
        <v>2524</v>
      </c>
      <c r="B7" s="534"/>
      <c r="C7" s="534"/>
    </row>
    <row r="8" spans="1:3" s="357" customFormat="1" x14ac:dyDescent="0.3">
      <c r="A8" s="358"/>
      <c r="B8" s="358"/>
      <c r="C8" s="358"/>
    </row>
    <row r="9" spans="1:3" s="357" customFormat="1" x14ac:dyDescent="0.3">
      <c r="A9" s="355"/>
      <c r="B9" s="355"/>
      <c r="C9" s="356" t="s">
        <v>3</v>
      </c>
    </row>
    <row r="10" spans="1:3" s="357" customFormat="1" x14ac:dyDescent="0.3">
      <c r="A10" s="355"/>
      <c r="B10" s="355"/>
      <c r="C10" s="356" t="s">
        <v>2525</v>
      </c>
    </row>
    <row r="11" spans="1:3" s="357" customFormat="1" x14ac:dyDescent="0.3">
      <c r="A11" s="355"/>
      <c r="B11" s="355"/>
      <c r="C11" s="356" t="s">
        <v>2526</v>
      </c>
    </row>
    <row r="12" spans="1:3" s="357" customFormat="1" x14ac:dyDescent="0.3">
      <c r="A12" s="355"/>
      <c r="B12" s="355"/>
      <c r="C12" s="359" t="s">
        <v>2527</v>
      </c>
    </row>
    <row r="13" spans="1:3" s="357" customFormat="1" x14ac:dyDescent="0.3">
      <c r="A13" s="355"/>
      <c r="B13" s="355"/>
      <c r="C13" s="360"/>
    </row>
    <row r="14" spans="1:3" s="357" customFormat="1" x14ac:dyDescent="0.3">
      <c r="A14" s="355"/>
      <c r="B14" s="355"/>
      <c r="C14" s="356" t="s">
        <v>6</v>
      </c>
    </row>
    <row r="15" spans="1:3" s="357" customFormat="1" x14ac:dyDescent="0.3">
      <c r="A15" s="355"/>
      <c r="B15" s="355"/>
      <c r="C15" s="356" t="s">
        <v>7</v>
      </c>
    </row>
    <row r="16" spans="1:3" s="357" customFormat="1" x14ac:dyDescent="0.3">
      <c r="A16" s="355"/>
      <c r="B16" s="361"/>
      <c r="C16" s="355"/>
    </row>
    <row r="17" spans="1:3" s="357" customFormat="1" x14ac:dyDescent="0.3">
      <c r="A17" s="362" t="s">
        <v>2528</v>
      </c>
      <c r="B17" s="363"/>
      <c r="C17" s="364"/>
    </row>
    <row r="18" spans="1:3" s="357" customFormat="1" ht="56.25" x14ac:dyDescent="0.3">
      <c r="A18" s="365" t="s">
        <v>2529</v>
      </c>
      <c r="B18" s="363" t="s">
        <v>2530</v>
      </c>
      <c r="C18" s="363" t="s">
        <v>2531</v>
      </c>
    </row>
    <row r="19" spans="1:3" s="357" customFormat="1" x14ac:dyDescent="0.3">
      <c r="A19" s="365">
        <v>1</v>
      </c>
      <c r="B19" s="363">
        <v>2</v>
      </c>
      <c r="C19" s="366">
        <v>3</v>
      </c>
    </row>
    <row r="20" spans="1:3" s="357" customFormat="1" x14ac:dyDescent="0.3">
      <c r="A20" s="367" t="s">
        <v>2532</v>
      </c>
      <c r="B20" s="367">
        <v>29393.383999999998</v>
      </c>
      <c r="C20" s="367">
        <v>33903.758394304576</v>
      </c>
    </row>
    <row r="21" spans="1:3" s="357" customFormat="1" x14ac:dyDescent="0.3">
      <c r="A21" s="367" t="s">
        <v>2533</v>
      </c>
      <c r="B21" s="367">
        <v>-3632.3330000000001</v>
      </c>
      <c r="C21" s="367">
        <v>-2480.1354239740704</v>
      </c>
    </row>
    <row r="22" spans="1:3" s="357" customFormat="1" x14ac:dyDescent="0.3">
      <c r="A22" s="367" t="s">
        <v>2534</v>
      </c>
      <c r="B22" s="367">
        <v>0</v>
      </c>
      <c r="C22" s="367">
        <v>0</v>
      </c>
    </row>
    <row r="23" spans="1:3" s="357" customFormat="1" x14ac:dyDescent="0.3">
      <c r="A23" s="368" t="s">
        <v>2535</v>
      </c>
      <c r="B23" s="367">
        <v>0</v>
      </c>
      <c r="C23" s="367">
        <v>0</v>
      </c>
    </row>
    <row r="24" spans="1:3" s="357" customFormat="1" x14ac:dyDescent="0.3">
      <c r="A24" s="368" t="s">
        <v>2536</v>
      </c>
      <c r="B24" s="367">
        <v>0</v>
      </c>
      <c r="C24" s="367">
        <v>0</v>
      </c>
    </row>
    <row r="25" spans="1:3" s="357" customFormat="1" x14ac:dyDescent="0.3">
      <c r="A25" s="367" t="s">
        <v>2537</v>
      </c>
      <c r="B25" s="367">
        <v>-94.750600000000091</v>
      </c>
      <c r="C25" s="367">
        <v>264.3114585236637</v>
      </c>
    </row>
    <row r="26" spans="1:3" s="357" customFormat="1" x14ac:dyDescent="0.3">
      <c r="A26" s="367" t="s">
        <v>2538</v>
      </c>
      <c r="B26" s="367">
        <v>3830.2950000000001</v>
      </c>
      <c r="C26" s="367">
        <v>5123.5370000000003</v>
      </c>
    </row>
    <row r="27" spans="1:3" s="357" customFormat="1" x14ac:dyDescent="0.3">
      <c r="A27" s="367" t="s">
        <v>2539</v>
      </c>
      <c r="B27" s="367">
        <v>3267.6410000000001</v>
      </c>
      <c r="C27" s="367">
        <v>3955.924</v>
      </c>
    </row>
    <row r="28" spans="1:3" s="357" customFormat="1" x14ac:dyDescent="0.3">
      <c r="A28" s="367" t="s">
        <v>2540</v>
      </c>
      <c r="B28" s="367">
        <v>18.254000000000001</v>
      </c>
      <c r="C28" s="367">
        <v>50.25</v>
      </c>
    </row>
    <row r="29" spans="1:3" s="357" customFormat="1" x14ac:dyDescent="0.3">
      <c r="A29" s="367" t="s">
        <v>2541</v>
      </c>
      <c r="B29" s="367">
        <v>29621.098999999998</v>
      </c>
      <c r="C29" s="367">
        <v>33253.434999999998</v>
      </c>
    </row>
    <row r="30" spans="1:3" s="357" customFormat="1" ht="37.5" x14ac:dyDescent="0.3">
      <c r="A30" s="367" t="s">
        <v>2542</v>
      </c>
      <c r="B30" s="367">
        <v>14900</v>
      </c>
      <c r="C30" s="367">
        <v>17237</v>
      </c>
    </row>
    <row r="31" spans="1:3" s="357" customFormat="1" x14ac:dyDescent="0.3">
      <c r="A31" s="368" t="s">
        <v>2543</v>
      </c>
      <c r="B31" s="367">
        <v>14900</v>
      </c>
      <c r="C31" s="367">
        <v>17237</v>
      </c>
    </row>
    <row r="32" spans="1:3" s="357" customFormat="1" x14ac:dyDescent="0.3">
      <c r="A32" s="368" t="s">
        <v>2544</v>
      </c>
      <c r="B32" s="367">
        <v>0</v>
      </c>
      <c r="C32" s="367">
        <v>0</v>
      </c>
    </row>
    <row r="33" spans="1:4" x14ac:dyDescent="0.3">
      <c r="A33" s="368" t="s">
        <v>2545</v>
      </c>
      <c r="B33" s="367">
        <v>0</v>
      </c>
      <c r="C33" s="367">
        <v>0</v>
      </c>
    </row>
    <row r="34" spans="1:4" x14ac:dyDescent="0.3">
      <c r="A34" s="368" t="s">
        <v>2546</v>
      </c>
      <c r="B34" s="367">
        <v>0</v>
      </c>
      <c r="C34" s="367">
        <v>0</v>
      </c>
    </row>
    <row r="35" spans="1:4" x14ac:dyDescent="0.3">
      <c r="A35" s="367" t="s">
        <v>2547</v>
      </c>
      <c r="B35" s="367">
        <v>16046.927</v>
      </c>
      <c r="C35" s="367">
        <v>13324.932000000001</v>
      </c>
    </row>
    <row r="36" spans="1:4" x14ac:dyDescent="0.3">
      <c r="A36" s="368" t="s">
        <v>2548</v>
      </c>
      <c r="B36" s="367">
        <v>2517</v>
      </c>
      <c r="C36" s="367">
        <v>400</v>
      </c>
    </row>
    <row r="37" spans="1:4" x14ac:dyDescent="0.3">
      <c r="A37" s="368" t="s">
        <v>2549</v>
      </c>
      <c r="B37" s="367">
        <v>10619.876</v>
      </c>
      <c r="C37" s="367">
        <v>11651.767</v>
      </c>
    </row>
    <row r="38" spans="1:4" x14ac:dyDescent="0.3">
      <c r="A38" s="369" t="s">
        <v>2550</v>
      </c>
      <c r="B38" s="367">
        <v>0</v>
      </c>
      <c r="C38" s="367">
        <v>1838.9122399999999</v>
      </c>
    </row>
    <row r="39" spans="1:4" x14ac:dyDescent="0.3">
      <c r="A39" s="369" t="s">
        <v>2551</v>
      </c>
      <c r="B39" s="367">
        <v>0</v>
      </c>
      <c r="C39" s="367">
        <v>126.93860000000001</v>
      </c>
    </row>
    <row r="40" spans="1:4" x14ac:dyDescent="0.3">
      <c r="A40" s="369" t="s">
        <v>2546</v>
      </c>
      <c r="B40" s="367">
        <v>0</v>
      </c>
      <c r="C40" s="367">
        <v>9674.5721599999997</v>
      </c>
    </row>
    <row r="41" spans="1:4" ht="37.5" x14ac:dyDescent="0.3">
      <c r="A41" s="367" t="s">
        <v>2552</v>
      </c>
      <c r="B41" s="367">
        <v>-1801.0809999999999</v>
      </c>
      <c r="C41" s="367">
        <v>-1535.3510000000001</v>
      </c>
    </row>
    <row r="42" spans="1:4" ht="19.5" x14ac:dyDescent="0.35">
      <c r="A42" s="535" t="s">
        <v>2553</v>
      </c>
      <c r="B42" s="535"/>
      <c r="C42" s="535"/>
    </row>
    <row r="43" spans="1:4" ht="37.5" x14ac:dyDescent="0.3">
      <c r="A43" s="367" t="s">
        <v>2554</v>
      </c>
      <c r="B43" s="536">
        <v>11087.710279999999</v>
      </c>
      <c r="C43" s="537"/>
    </row>
    <row r="44" spans="1:4" x14ac:dyDescent="0.3">
      <c r="A44" s="367" t="s">
        <v>2555</v>
      </c>
      <c r="B44" s="536">
        <v>8441.7140400000008</v>
      </c>
      <c r="C44" s="537"/>
    </row>
    <row r="45" spans="1:4" x14ac:dyDescent="0.3">
      <c r="A45" s="367" t="s">
        <v>2556</v>
      </c>
      <c r="B45" s="531">
        <f>B44-B46</f>
        <v>7570.4326800000008</v>
      </c>
      <c r="C45" s="532"/>
      <c r="D45" s="370"/>
    </row>
    <row r="46" spans="1:4" x14ac:dyDescent="0.3">
      <c r="A46" s="367" t="s">
        <v>2557</v>
      </c>
      <c r="B46" s="536">
        <v>871.28135999999995</v>
      </c>
      <c r="C46" s="537"/>
    </row>
    <row r="47" spans="1:4" ht="19.5" x14ac:dyDescent="0.35">
      <c r="A47" s="535" t="s">
        <v>2558</v>
      </c>
      <c r="B47" s="535"/>
      <c r="C47" s="535"/>
    </row>
    <row r="48" spans="1:4" x14ac:dyDescent="0.3">
      <c r="A48" s="371" t="s">
        <v>2559</v>
      </c>
      <c r="B48" s="539" t="s">
        <v>36</v>
      </c>
      <c r="C48" s="539"/>
    </row>
    <row r="49" spans="1:4" x14ac:dyDescent="0.3">
      <c r="A49" s="371" t="s">
        <v>2560</v>
      </c>
      <c r="B49" s="539" t="s">
        <v>36</v>
      </c>
      <c r="C49" s="539"/>
      <c r="D49" s="357"/>
    </row>
    <row r="50" spans="1:4" x14ac:dyDescent="0.3">
      <c r="A50" s="371" t="s">
        <v>2561</v>
      </c>
      <c r="B50" s="539" t="s">
        <v>36</v>
      </c>
      <c r="C50" s="539"/>
      <c r="D50" s="357"/>
    </row>
    <row r="51" spans="1:4" x14ac:dyDescent="0.3">
      <c r="A51" s="372" t="s">
        <v>2562</v>
      </c>
      <c r="B51" s="539" t="s">
        <v>36</v>
      </c>
      <c r="C51" s="539"/>
      <c r="D51" s="357"/>
    </row>
    <row r="52" spans="1:4" x14ac:dyDescent="0.3">
      <c r="A52" s="373"/>
      <c r="B52" s="373"/>
      <c r="D52" s="357"/>
    </row>
    <row r="53" spans="1:4" x14ac:dyDescent="0.3">
      <c r="A53" s="538" t="s">
        <v>2563</v>
      </c>
      <c r="B53" s="538"/>
      <c r="C53" s="538"/>
      <c r="D53" s="357"/>
    </row>
    <row r="54" spans="1:4" x14ac:dyDescent="0.3">
      <c r="A54" s="374"/>
      <c r="B54" s="374"/>
      <c r="C54" s="374"/>
      <c r="D54" s="357"/>
    </row>
    <row r="56" spans="1:4" x14ac:dyDescent="0.3">
      <c r="A56" s="375"/>
      <c r="B56" s="375"/>
      <c r="C56" s="376"/>
      <c r="D56" s="357"/>
    </row>
  </sheetData>
  <mergeCells count="13">
    <mergeCell ref="A53:C53"/>
    <mergeCell ref="B46:C46"/>
    <mergeCell ref="A47:C47"/>
    <mergeCell ref="B48:C48"/>
    <mergeCell ref="B49:C49"/>
    <mergeCell ref="B50:C50"/>
    <mergeCell ref="B51:C51"/>
    <mergeCell ref="B45:C45"/>
    <mergeCell ref="A5:C5"/>
    <mergeCell ref="A7:C7"/>
    <mergeCell ref="A42:C42"/>
    <mergeCell ref="B43:C43"/>
    <mergeCell ref="B44:C44"/>
  </mergeCells>
  <pageMargins left="0.7" right="0.7" top="0.75" bottom="0.75" header="0.3" footer="0.3"/>
  <pageSetup paperSize="9" scale="77"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8"/>
  <sheetViews>
    <sheetView view="pageBreakPreview" zoomScale="60" workbookViewId="0">
      <selection activeCell="A9" sqref="A9:N10"/>
    </sheetView>
  </sheetViews>
  <sheetFormatPr defaultRowHeight="15.75" x14ac:dyDescent="0.25"/>
  <cols>
    <col min="1" max="1" width="4" style="344" customWidth="1"/>
    <col min="2" max="2" width="41.25" style="345" customWidth="1"/>
    <col min="3" max="3" width="10.875" style="345" bestFit="1" customWidth="1"/>
    <col min="4" max="4" width="12.625" style="345" customWidth="1"/>
    <col min="5" max="5" width="10.875" style="345" customWidth="1"/>
    <col min="6" max="6" width="13.625" style="345" customWidth="1"/>
    <col min="7" max="7" width="13.25" style="345" bestFit="1" customWidth="1"/>
    <col min="8" max="8" width="16" style="346" bestFit="1" customWidth="1"/>
    <col min="9" max="9" width="15.25" style="346" customWidth="1"/>
    <col min="10" max="10" width="16.875" style="346" customWidth="1"/>
    <col min="11" max="11" width="13.25" style="346" customWidth="1"/>
    <col min="12" max="12" width="14.5" style="344" hidden="1" customWidth="1"/>
    <col min="13" max="13" width="15.125" style="344" hidden="1" customWidth="1"/>
    <col min="14" max="14" width="7.875" style="344" hidden="1" customWidth="1"/>
    <col min="15" max="16384" width="9" style="344"/>
  </cols>
  <sheetData>
    <row r="2" spans="1:14" s="338" customFormat="1" x14ac:dyDescent="0.25">
      <c r="B2" s="339"/>
      <c r="C2" s="339"/>
      <c r="D2" s="339"/>
      <c r="E2" s="339"/>
      <c r="F2" s="339"/>
      <c r="G2" s="339"/>
      <c r="H2" s="339"/>
      <c r="I2" s="339"/>
      <c r="J2" s="339"/>
      <c r="K2" s="339"/>
    </row>
    <row r="3" spans="1:14" s="338" customFormat="1" x14ac:dyDescent="0.25">
      <c r="B3" s="340"/>
      <c r="C3" s="339"/>
      <c r="D3" s="339"/>
      <c r="E3" s="339"/>
      <c r="F3" s="339"/>
      <c r="G3" s="339"/>
      <c r="H3" s="339"/>
      <c r="I3" s="339"/>
      <c r="J3" s="339"/>
      <c r="K3" s="341" t="s">
        <v>2497</v>
      </c>
    </row>
    <row r="4" spans="1:14" s="338" customFormat="1" x14ac:dyDescent="0.25">
      <c r="B4" s="339"/>
      <c r="C4" s="339"/>
      <c r="D4" s="339"/>
      <c r="E4" s="339"/>
      <c r="F4" s="339"/>
      <c r="G4" s="339"/>
      <c r="H4" s="339"/>
      <c r="I4" s="339"/>
      <c r="J4" s="339"/>
      <c r="K4" s="342" t="s">
        <v>1</v>
      </c>
    </row>
    <row r="5" spans="1:14" s="338" customFormat="1" x14ac:dyDescent="0.25">
      <c r="B5" s="339"/>
      <c r="C5" s="339"/>
      <c r="D5" s="339"/>
      <c r="E5" s="339"/>
      <c r="F5" s="339"/>
      <c r="G5" s="339"/>
      <c r="H5" s="339"/>
      <c r="I5" s="339"/>
      <c r="J5" s="339"/>
      <c r="K5" s="342" t="s">
        <v>2498</v>
      </c>
    </row>
    <row r="6" spans="1:14" s="338" customFormat="1" x14ac:dyDescent="0.25">
      <c r="B6" s="339"/>
      <c r="C6" s="339"/>
      <c r="D6" s="339"/>
      <c r="E6" s="339"/>
      <c r="F6" s="339"/>
      <c r="G6" s="339"/>
      <c r="H6" s="339"/>
      <c r="I6" s="339"/>
      <c r="J6" s="339"/>
      <c r="K6" s="341"/>
    </row>
    <row r="7" spans="1:14" s="338" customFormat="1" x14ac:dyDescent="0.25">
      <c r="A7" s="549" t="s">
        <v>2499</v>
      </c>
      <c r="B7" s="550"/>
      <c r="C7" s="550"/>
      <c r="D7" s="550"/>
      <c r="E7" s="550"/>
      <c r="F7" s="550"/>
      <c r="G7" s="550"/>
      <c r="H7" s="550"/>
      <c r="I7" s="550"/>
      <c r="J7" s="550"/>
      <c r="K7" s="550"/>
    </row>
    <row r="8" spans="1:14" s="338" customFormat="1" x14ac:dyDescent="0.25">
      <c r="B8" s="339"/>
      <c r="C8" s="339"/>
      <c r="D8" s="339"/>
      <c r="E8" s="339"/>
      <c r="F8" s="339"/>
      <c r="G8" s="339"/>
      <c r="H8" s="339"/>
      <c r="I8" s="339"/>
      <c r="J8" s="339"/>
      <c r="K8" s="341" t="s">
        <v>3</v>
      </c>
    </row>
    <row r="9" spans="1:14" s="338" customFormat="1" x14ac:dyDescent="0.25">
      <c r="B9" s="339"/>
      <c r="C9" s="339"/>
      <c r="D9" s="339"/>
      <c r="E9" s="339"/>
      <c r="F9" s="339"/>
      <c r="G9" s="339"/>
      <c r="H9" s="339"/>
      <c r="I9" s="339"/>
      <c r="J9" s="339"/>
      <c r="K9" s="341" t="s">
        <v>2500</v>
      </c>
    </row>
    <row r="10" spans="1:14" s="338" customFormat="1" x14ac:dyDescent="0.25">
      <c r="B10" s="339"/>
      <c r="C10" s="339"/>
      <c r="D10" s="339"/>
      <c r="E10" s="339"/>
      <c r="F10" s="339"/>
      <c r="G10" s="339"/>
      <c r="H10" s="339"/>
      <c r="I10" s="339"/>
      <c r="J10" s="339"/>
      <c r="K10" s="341"/>
    </row>
    <row r="11" spans="1:14" s="338" customFormat="1" x14ac:dyDescent="0.25">
      <c r="B11" s="339"/>
      <c r="C11" s="339"/>
      <c r="D11" s="339"/>
      <c r="E11" s="339"/>
      <c r="F11" s="339"/>
      <c r="G11" s="339"/>
      <c r="H11" s="339"/>
      <c r="I11" s="339"/>
      <c r="J11" s="339"/>
      <c r="K11" s="343" t="s">
        <v>2501</v>
      </c>
    </row>
    <row r="12" spans="1:14" s="338" customFormat="1" x14ac:dyDescent="0.25">
      <c r="B12" s="339"/>
      <c r="C12" s="339"/>
      <c r="D12" s="339"/>
      <c r="E12" s="339"/>
      <c r="F12" s="339"/>
      <c r="G12" s="339"/>
      <c r="H12" s="339"/>
      <c r="I12" s="339"/>
      <c r="J12" s="339"/>
      <c r="K12" s="341" t="s">
        <v>6</v>
      </c>
    </row>
    <row r="13" spans="1:14" s="338" customFormat="1" x14ac:dyDescent="0.25">
      <c r="B13" s="339"/>
      <c r="C13" s="339"/>
      <c r="D13" s="339"/>
      <c r="E13" s="339"/>
      <c r="F13" s="339"/>
      <c r="G13" s="339"/>
      <c r="H13" s="339"/>
      <c r="I13" s="339"/>
      <c r="J13" s="339"/>
      <c r="K13" s="341" t="s">
        <v>7</v>
      </c>
    </row>
    <row r="14" spans="1:14" x14ac:dyDescent="0.25">
      <c r="K14" s="347"/>
    </row>
    <row r="15" spans="1:14" s="345" customFormat="1" x14ac:dyDescent="0.25">
      <c r="A15" s="547" t="s">
        <v>2502</v>
      </c>
      <c r="B15" s="547" t="s">
        <v>2503</v>
      </c>
      <c r="C15" s="547" t="s">
        <v>2504</v>
      </c>
      <c r="D15" s="547"/>
      <c r="E15" s="547"/>
      <c r="F15" s="547" t="s">
        <v>2505</v>
      </c>
      <c r="G15" s="547"/>
      <c r="H15" s="552" t="s">
        <v>2506</v>
      </c>
      <c r="I15" s="552"/>
      <c r="J15" s="552"/>
      <c r="K15" s="552"/>
      <c r="L15" s="540" t="s">
        <v>2507</v>
      </c>
      <c r="M15" s="541" t="s">
        <v>2508</v>
      </c>
      <c r="N15" s="544" t="s">
        <v>17</v>
      </c>
    </row>
    <row r="16" spans="1:14" s="345" customFormat="1" x14ac:dyDescent="0.25">
      <c r="A16" s="551"/>
      <c r="B16" s="547"/>
      <c r="C16" s="547" t="s">
        <v>2509</v>
      </c>
      <c r="D16" s="547" t="s">
        <v>2510</v>
      </c>
      <c r="E16" s="547" t="s">
        <v>2511</v>
      </c>
      <c r="F16" s="547" t="s">
        <v>2512</v>
      </c>
      <c r="G16" s="547" t="s">
        <v>2513</v>
      </c>
      <c r="H16" s="548" t="s">
        <v>2514</v>
      </c>
      <c r="I16" s="548" t="s">
        <v>2515</v>
      </c>
      <c r="J16" s="548" t="s">
        <v>2516</v>
      </c>
      <c r="K16" s="548" t="s">
        <v>2517</v>
      </c>
      <c r="L16" s="540"/>
      <c r="M16" s="542"/>
      <c r="N16" s="545"/>
    </row>
    <row r="17" spans="1:14" x14ac:dyDescent="0.25">
      <c r="A17" s="551"/>
      <c r="B17" s="547"/>
      <c r="C17" s="547"/>
      <c r="D17" s="547"/>
      <c r="E17" s="547"/>
      <c r="F17" s="547"/>
      <c r="G17" s="547"/>
      <c r="H17" s="548"/>
      <c r="I17" s="548"/>
      <c r="J17" s="548"/>
      <c r="K17" s="548"/>
      <c r="L17" s="540"/>
      <c r="M17" s="543"/>
      <c r="N17" s="546"/>
    </row>
    <row r="18" spans="1:14" ht="92.25" customHeight="1" x14ac:dyDescent="0.25">
      <c r="A18" s="348">
        <v>1</v>
      </c>
      <c r="B18" s="349" t="s">
        <v>42</v>
      </c>
      <c r="C18" s="348">
        <v>25</v>
      </c>
      <c r="D18" s="348" t="s">
        <v>2518</v>
      </c>
      <c r="E18" s="348" t="s">
        <v>2518</v>
      </c>
      <c r="F18" s="350">
        <v>2007</v>
      </c>
      <c r="G18" s="350">
        <v>2014</v>
      </c>
      <c r="H18" s="351" t="s">
        <v>2519</v>
      </c>
      <c r="I18" s="352" t="s">
        <v>36</v>
      </c>
      <c r="J18" s="350" t="s">
        <v>2520</v>
      </c>
      <c r="K18" s="352" t="s">
        <v>36</v>
      </c>
      <c r="L18" s="353"/>
      <c r="M18" s="353"/>
      <c r="N18" s="354" t="s">
        <v>43</v>
      </c>
    </row>
  </sheetData>
  <mergeCells count="18">
    <mergeCell ref="A7:K7"/>
    <mergeCell ref="A15:A17"/>
    <mergeCell ref="B15:B17"/>
    <mergeCell ref="C15:E15"/>
    <mergeCell ref="F15:G15"/>
    <mergeCell ref="H15:K15"/>
    <mergeCell ref="J16:J17"/>
    <mergeCell ref="K16:K17"/>
    <mergeCell ref="L15:L17"/>
    <mergeCell ref="M15:M17"/>
    <mergeCell ref="N15:N17"/>
    <mergeCell ref="C16:C17"/>
    <mergeCell ref="D16:D17"/>
    <mergeCell ref="E16:E17"/>
    <mergeCell ref="F16:F17"/>
    <mergeCell ref="G16:G17"/>
    <mergeCell ref="H16:H17"/>
    <mergeCell ref="I16:I17"/>
  </mergeCells>
  <pageMargins left="0.7" right="0.7" top="0.75" bottom="0.75" header="0.3" footer="0.3"/>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1"/>
  <sheetViews>
    <sheetView tabSelected="1" zoomScale="54" zoomScaleNormal="54" workbookViewId="0">
      <pane xSplit="2" ySplit="17" topLeftCell="C18" activePane="bottomRight" state="frozen"/>
      <selection pane="topRight" activeCell="C1" sqref="C1"/>
      <selection pane="bottomLeft" activeCell="A18" sqref="A18"/>
      <selection pane="bottomRight" activeCell="F20" sqref="F20"/>
    </sheetView>
  </sheetViews>
  <sheetFormatPr defaultRowHeight="15.75" outlineLevelCol="1" x14ac:dyDescent="0.25"/>
  <cols>
    <col min="1" max="1" width="8.375" style="24" bestFit="1" customWidth="1"/>
    <col min="2" max="2" width="65" style="25" customWidth="1"/>
    <col min="3" max="3" width="14.75" style="26" customWidth="1" outlineLevel="1"/>
    <col min="4" max="5" width="12" style="26" customWidth="1" outlineLevel="1"/>
    <col min="6" max="7" width="12" style="27" customWidth="1" outlineLevel="1"/>
    <col min="8" max="10" width="12" style="26" customWidth="1" outlineLevel="1"/>
    <col min="11" max="11" width="12.5" style="28" customWidth="1" outlineLevel="1"/>
    <col min="12" max="12" width="12" style="28" customWidth="1" outlineLevel="1"/>
    <col min="13" max="13" width="67" style="25" customWidth="1"/>
    <col min="14" max="14" width="13.625" style="26" customWidth="1"/>
    <col min="15" max="15" width="17.625" style="238" customWidth="1"/>
    <col min="16" max="241" width="9" style="30"/>
    <col min="242" max="242" width="8.375" style="30" bestFit="1" customWidth="1"/>
    <col min="243" max="243" width="49.375" style="30" customWidth="1"/>
    <col min="244" max="244" width="13.375" style="30" customWidth="1"/>
    <col min="245" max="263" width="11.25" style="30" customWidth="1"/>
    <col min="264" max="264" width="39.25" style="30" customWidth="1"/>
    <col min="265" max="265" width="14.625" style="30" customWidth="1"/>
    <col min="266" max="497" width="9" style="30"/>
    <col min="498" max="498" width="8.375" style="30" bestFit="1" customWidth="1"/>
    <col min="499" max="499" width="49.375" style="30" customWidth="1"/>
    <col min="500" max="500" width="13.375" style="30" customWidth="1"/>
    <col min="501" max="519" width="11.25" style="30" customWidth="1"/>
    <col min="520" max="520" width="39.25" style="30" customWidth="1"/>
    <col min="521" max="521" width="14.625" style="30" customWidth="1"/>
    <col min="522" max="753" width="9" style="30"/>
    <col min="754" max="754" width="8.375" style="30" bestFit="1" customWidth="1"/>
    <col min="755" max="755" width="49.375" style="30" customWidth="1"/>
    <col min="756" max="756" width="13.375" style="30" customWidth="1"/>
    <col min="757" max="775" width="11.25" style="30" customWidth="1"/>
    <col min="776" max="776" width="39.25" style="30" customWidth="1"/>
    <col min="777" max="777" width="14.625" style="30" customWidth="1"/>
    <col min="778" max="1009" width="9" style="30"/>
    <col min="1010" max="1010" width="8.375" style="30" bestFit="1" customWidth="1"/>
    <col min="1011" max="1011" width="49.375" style="30" customWidth="1"/>
    <col min="1012" max="1012" width="13.375" style="30" customWidth="1"/>
    <col min="1013" max="1031" width="11.25" style="30" customWidth="1"/>
    <col min="1032" max="1032" width="39.25" style="30" customWidth="1"/>
    <col min="1033" max="1033" width="14.625" style="30" customWidth="1"/>
    <col min="1034" max="1265" width="9" style="30"/>
    <col min="1266" max="1266" width="8.375" style="30" bestFit="1" customWidth="1"/>
    <col min="1267" max="1267" width="49.375" style="30" customWidth="1"/>
    <col min="1268" max="1268" width="13.375" style="30" customWidth="1"/>
    <col min="1269" max="1287" width="11.25" style="30" customWidth="1"/>
    <col min="1288" max="1288" width="39.25" style="30" customWidth="1"/>
    <col min="1289" max="1289" width="14.625" style="30" customWidth="1"/>
    <col min="1290" max="1521" width="9" style="30"/>
    <col min="1522" max="1522" width="8.375" style="30" bestFit="1" customWidth="1"/>
    <col min="1523" max="1523" width="49.375" style="30" customWidth="1"/>
    <col min="1524" max="1524" width="13.375" style="30" customWidth="1"/>
    <col min="1525" max="1543" width="11.25" style="30" customWidth="1"/>
    <col min="1544" max="1544" width="39.25" style="30" customWidth="1"/>
    <col min="1545" max="1545" width="14.625" style="30" customWidth="1"/>
    <col min="1546" max="1777" width="9" style="30"/>
    <col min="1778" max="1778" width="8.375" style="30" bestFit="1" customWidth="1"/>
    <col min="1779" max="1779" width="49.375" style="30" customWidth="1"/>
    <col min="1780" max="1780" width="13.375" style="30" customWidth="1"/>
    <col min="1781" max="1799" width="11.25" style="30" customWidth="1"/>
    <col min="1800" max="1800" width="39.25" style="30" customWidth="1"/>
    <col min="1801" max="1801" width="14.625" style="30" customWidth="1"/>
    <col min="1802" max="2033" width="9" style="30"/>
    <col min="2034" max="2034" width="8.375" style="30" bestFit="1" customWidth="1"/>
    <col min="2035" max="2035" width="49.375" style="30" customWidth="1"/>
    <col min="2036" max="2036" width="13.375" style="30" customWidth="1"/>
    <col min="2037" max="2055" width="11.25" style="30" customWidth="1"/>
    <col min="2056" max="2056" width="39.25" style="30" customWidth="1"/>
    <col min="2057" max="2057" width="14.625" style="30" customWidth="1"/>
    <col min="2058" max="2289" width="9" style="30"/>
    <col min="2290" max="2290" width="8.375" style="30" bestFit="1" customWidth="1"/>
    <col min="2291" max="2291" width="49.375" style="30" customWidth="1"/>
    <col min="2292" max="2292" width="13.375" style="30" customWidth="1"/>
    <col min="2293" max="2311" width="11.25" style="30" customWidth="1"/>
    <col min="2312" max="2312" width="39.25" style="30" customWidth="1"/>
    <col min="2313" max="2313" width="14.625" style="30" customWidth="1"/>
    <col min="2314" max="2545" width="9" style="30"/>
    <col min="2546" max="2546" width="8.375" style="30" bestFit="1" customWidth="1"/>
    <col min="2547" max="2547" width="49.375" style="30" customWidth="1"/>
    <col min="2548" max="2548" width="13.375" style="30" customWidth="1"/>
    <col min="2549" max="2567" width="11.25" style="30" customWidth="1"/>
    <col min="2568" max="2568" width="39.25" style="30" customWidth="1"/>
    <col min="2569" max="2569" width="14.625" style="30" customWidth="1"/>
    <col min="2570" max="2801" width="9" style="30"/>
    <col min="2802" max="2802" width="8.375" style="30" bestFit="1" customWidth="1"/>
    <col min="2803" max="2803" width="49.375" style="30" customWidth="1"/>
    <col min="2804" max="2804" width="13.375" style="30" customWidth="1"/>
    <col min="2805" max="2823" width="11.25" style="30" customWidth="1"/>
    <col min="2824" max="2824" width="39.25" style="30" customWidth="1"/>
    <col min="2825" max="2825" width="14.625" style="30" customWidth="1"/>
    <col min="2826" max="3057" width="9" style="30"/>
    <col min="3058" max="3058" width="8.375" style="30" bestFit="1" customWidth="1"/>
    <col min="3059" max="3059" width="49.375" style="30" customWidth="1"/>
    <col min="3060" max="3060" width="13.375" style="30" customWidth="1"/>
    <col min="3061" max="3079" width="11.25" style="30" customWidth="1"/>
    <col min="3080" max="3080" width="39.25" style="30" customWidth="1"/>
    <col min="3081" max="3081" width="14.625" style="30" customWidth="1"/>
    <col min="3082" max="3313" width="9" style="30"/>
    <col min="3314" max="3314" width="8.375" style="30" bestFit="1" customWidth="1"/>
    <col min="3315" max="3315" width="49.375" style="30" customWidth="1"/>
    <col min="3316" max="3316" width="13.375" style="30" customWidth="1"/>
    <col min="3317" max="3335" width="11.25" style="30" customWidth="1"/>
    <col min="3336" max="3336" width="39.25" style="30" customWidth="1"/>
    <col min="3337" max="3337" width="14.625" style="30" customWidth="1"/>
    <col min="3338" max="3569" width="9" style="30"/>
    <col min="3570" max="3570" width="8.375" style="30" bestFit="1" customWidth="1"/>
    <col min="3571" max="3571" width="49.375" style="30" customWidth="1"/>
    <col min="3572" max="3572" width="13.375" style="30" customWidth="1"/>
    <col min="3573" max="3591" width="11.25" style="30" customWidth="1"/>
    <col min="3592" max="3592" width="39.25" style="30" customWidth="1"/>
    <col min="3593" max="3593" width="14.625" style="30" customWidth="1"/>
    <col min="3594" max="3825" width="9" style="30"/>
    <col min="3826" max="3826" width="8.375" style="30" bestFit="1" customWidth="1"/>
    <col min="3827" max="3827" width="49.375" style="30" customWidth="1"/>
    <col min="3828" max="3828" width="13.375" style="30" customWidth="1"/>
    <col min="3829" max="3847" width="11.25" style="30" customWidth="1"/>
    <col min="3848" max="3848" width="39.25" style="30" customWidth="1"/>
    <col min="3849" max="3849" width="14.625" style="30" customWidth="1"/>
    <col min="3850" max="4081" width="9" style="30"/>
    <col min="4082" max="4082" width="8.375" style="30" bestFit="1" customWidth="1"/>
    <col min="4083" max="4083" width="49.375" style="30" customWidth="1"/>
    <col min="4084" max="4084" width="13.375" style="30" customWidth="1"/>
    <col min="4085" max="4103" width="11.25" style="30" customWidth="1"/>
    <col min="4104" max="4104" width="39.25" style="30" customWidth="1"/>
    <col min="4105" max="4105" width="14.625" style="30" customWidth="1"/>
    <col min="4106" max="4337" width="9" style="30"/>
    <col min="4338" max="4338" width="8.375" style="30" bestFit="1" customWidth="1"/>
    <col min="4339" max="4339" width="49.375" style="30" customWidth="1"/>
    <col min="4340" max="4340" width="13.375" style="30" customWidth="1"/>
    <col min="4341" max="4359" width="11.25" style="30" customWidth="1"/>
    <col min="4360" max="4360" width="39.25" style="30" customWidth="1"/>
    <col min="4361" max="4361" width="14.625" style="30" customWidth="1"/>
    <col min="4362" max="4593" width="9" style="30"/>
    <col min="4594" max="4594" width="8.375" style="30" bestFit="1" customWidth="1"/>
    <col min="4595" max="4595" width="49.375" style="30" customWidth="1"/>
    <col min="4596" max="4596" width="13.375" style="30" customWidth="1"/>
    <col min="4597" max="4615" width="11.25" style="30" customWidth="1"/>
    <col min="4616" max="4616" width="39.25" style="30" customWidth="1"/>
    <col min="4617" max="4617" width="14.625" style="30" customWidth="1"/>
    <col min="4618" max="4849" width="9" style="30"/>
    <col min="4850" max="4850" width="8.375" style="30" bestFit="1" customWidth="1"/>
    <col min="4851" max="4851" width="49.375" style="30" customWidth="1"/>
    <col min="4852" max="4852" width="13.375" style="30" customWidth="1"/>
    <col min="4853" max="4871" width="11.25" style="30" customWidth="1"/>
    <col min="4872" max="4872" width="39.25" style="30" customWidth="1"/>
    <col min="4873" max="4873" width="14.625" style="30" customWidth="1"/>
    <col min="4874" max="5105" width="9" style="30"/>
    <col min="5106" max="5106" width="8.375" style="30" bestFit="1" customWidth="1"/>
    <col min="5107" max="5107" width="49.375" style="30" customWidth="1"/>
    <col min="5108" max="5108" width="13.375" style="30" customWidth="1"/>
    <col min="5109" max="5127" width="11.25" style="30" customWidth="1"/>
    <col min="5128" max="5128" width="39.25" style="30" customWidth="1"/>
    <col min="5129" max="5129" width="14.625" style="30" customWidth="1"/>
    <col min="5130" max="5361" width="9" style="30"/>
    <col min="5362" max="5362" width="8.375" style="30" bestFit="1" customWidth="1"/>
    <col min="5363" max="5363" width="49.375" style="30" customWidth="1"/>
    <col min="5364" max="5364" width="13.375" style="30" customWidth="1"/>
    <col min="5365" max="5383" width="11.25" style="30" customWidth="1"/>
    <col min="5384" max="5384" width="39.25" style="30" customWidth="1"/>
    <col min="5385" max="5385" width="14.625" style="30" customWidth="1"/>
    <col min="5386" max="5617" width="9" style="30"/>
    <col min="5618" max="5618" width="8.375" style="30" bestFit="1" customWidth="1"/>
    <col min="5619" max="5619" width="49.375" style="30" customWidth="1"/>
    <col min="5620" max="5620" width="13.375" style="30" customWidth="1"/>
    <col min="5621" max="5639" width="11.25" style="30" customWidth="1"/>
    <col min="5640" max="5640" width="39.25" style="30" customWidth="1"/>
    <col min="5641" max="5641" width="14.625" style="30" customWidth="1"/>
    <col min="5642" max="5873" width="9" style="30"/>
    <col min="5874" max="5874" width="8.375" style="30" bestFit="1" customWidth="1"/>
    <col min="5875" max="5875" width="49.375" style="30" customWidth="1"/>
    <col min="5876" max="5876" width="13.375" style="30" customWidth="1"/>
    <col min="5877" max="5895" width="11.25" style="30" customWidth="1"/>
    <col min="5896" max="5896" width="39.25" style="30" customWidth="1"/>
    <col min="5897" max="5897" width="14.625" style="30" customWidth="1"/>
    <col min="5898" max="6129" width="9" style="30"/>
    <col min="6130" max="6130" width="8.375" style="30" bestFit="1" customWidth="1"/>
    <col min="6131" max="6131" width="49.375" style="30" customWidth="1"/>
    <col min="6132" max="6132" width="13.375" style="30" customWidth="1"/>
    <col min="6133" max="6151" width="11.25" style="30" customWidth="1"/>
    <col min="6152" max="6152" width="39.25" style="30" customWidth="1"/>
    <col min="6153" max="6153" width="14.625" style="30" customWidth="1"/>
    <col min="6154" max="6385" width="9" style="30"/>
    <col min="6386" max="6386" width="8.375" style="30" bestFit="1" customWidth="1"/>
    <col min="6387" max="6387" width="49.375" style="30" customWidth="1"/>
    <col min="6388" max="6388" width="13.375" style="30" customWidth="1"/>
    <col min="6389" max="6407" width="11.25" style="30" customWidth="1"/>
    <col min="6408" max="6408" width="39.25" style="30" customWidth="1"/>
    <col min="6409" max="6409" width="14.625" style="30" customWidth="1"/>
    <col min="6410" max="6641" width="9" style="30"/>
    <col min="6642" max="6642" width="8.375" style="30" bestFit="1" customWidth="1"/>
    <col min="6643" max="6643" width="49.375" style="30" customWidth="1"/>
    <col min="6644" max="6644" width="13.375" style="30" customWidth="1"/>
    <col min="6645" max="6663" width="11.25" style="30" customWidth="1"/>
    <col min="6664" max="6664" width="39.25" style="30" customWidth="1"/>
    <col min="6665" max="6665" width="14.625" style="30" customWidth="1"/>
    <col min="6666" max="6897" width="9" style="30"/>
    <col min="6898" max="6898" width="8.375" style="30" bestFit="1" customWidth="1"/>
    <col min="6899" max="6899" width="49.375" style="30" customWidth="1"/>
    <col min="6900" max="6900" width="13.375" style="30" customWidth="1"/>
    <col min="6901" max="6919" width="11.25" style="30" customWidth="1"/>
    <col min="6920" max="6920" width="39.25" style="30" customWidth="1"/>
    <col min="6921" max="6921" width="14.625" style="30" customWidth="1"/>
    <col min="6922" max="7153" width="9" style="30"/>
    <col min="7154" max="7154" width="8.375" style="30" bestFit="1" customWidth="1"/>
    <col min="7155" max="7155" width="49.375" style="30" customWidth="1"/>
    <col min="7156" max="7156" width="13.375" style="30" customWidth="1"/>
    <col min="7157" max="7175" width="11.25" style="30" customWidth="1"/>
    <col min="7176" max="7176" width="39.25" style="30" customWidth="1"/>
    <col min="7177" max="7177" width="14.625" style="30" customWidth="1"/>
    <col min="7178" max="7409" width="9" style="30"/>
    <col min="7410" max="7410" width="8.375" style="30" bestFit="1" customWidth="1"/>
    <col min="7411" max="7411" width="49.375" style="30" customWidth="1"/>
    <col min="7412" max="7412" width="13.375" style="30" customWidth="1"/>
    <col min="7413" max="7431" width="11.25" style="30" customWidth="1"/>
    <col min="7432" max="7432" width="39.25" style="30" customWidth="1"/>
    <col min="7433" max="7433" width="14.625" style="30" customWidth="1"/>
    <col min="7434" max="7665" width="9" style="30"/>
    <col min="7666" max="7666" width="8.375" style="30" bestFit="1" customWidth="1"/>
    <col min="7667" max="7667" width="49.375" style="30" customWidth="1"/>
    <col min="7668" max="7668" width="13.375" style="30" customWidth="1"/>
    <col min="7669" max="7687" width="11.25" style="30" customWidth="1"/>
    <col min="7688" max="7688" width="39.25" style="30" customWidth="1"/>
    <col min="7689" max="7689" width="14.625" style="30" customWidth="1"/>
    <col min="7690" max="7921" width="9" style="30"/>
    <col min="7922" max="7922" width="8.375" style="30" bestFit="1" customWidth="1"/>
    <col min="7923" max="7923" width="49.375" style="30" customWidth="1"/>
    <col min="7924" max="7924" width="13.375" style="30" customWidth="1"/>
    <col min="7925" max="7943" width="11.25" style="30" customWidth="1"/>
    <col min="7944" max="7944" width="39.25" style="30" customWidth="1"/>
    <col min="7945" max="7945" width="14.625" style="30" customWidth="1"/>
    <col min="7946" max="8177" width="9" style="30"/>
    <col min="8178" max="8178" width="8.375" style="30" bestFit="1" customWidth="1"/>
    <col min="8179" max="8179" width="49.375" style="30" customWidth="1"/>
    <col min="8180" max="8180" width="13.375" style="30" customWidth="1"/>
    <col min="8181" max="8199" width="11.25" style="30" customWidth="1"/>
    <col min="8200" max="8200" width="39.25" style="30" customWidth="1"/>
    <col min="8201" max="8201" width="14.625" style="30" customWidth="1"/>
    <col min="8202" max="8433" width="9" style="30"/>
    <col min="8434" max="8434" width="8.375" style="30" bestFit="1" customWidth="1"/>
    <col min="8435" max="8435" width="49.375" style="30" customWidth="1"/>
    <col min="8436" max="8436" width="13.375" style="30" customWidth="1"/>
    <col min="8437" max="8455" width="11.25" style="30" customWidth="1"/>
    <col min="8456" max="8456" width="39.25" style="30" customWidth="1"/>
    <col min="8457" max="8457" width="14.625" style="30" customWidth="1"/>
    <col min="8458" max="8689" width="9" style="30"/>
    <col min="8690" max="8690" width="8.375" style="30" bestFit="1" customWidth="1"/>
    <col min="8691" max="8691" width="49.375" style="30" customWidth="1"/>
    <col min="8692" max="8692" width="13.375" style="30" customWidth="1"/>
    <col min="8693" max="8711" width="11.25" style="30" customWidth="1"/>
    <col min="8712" max="8712" width="39.25" style="30" customWidth="1"/>
    <col min="8713" max="8713" width="14.625" style="30" customWidth="1"/>
    <col min="8714" max="8945" width="9" style="30"/>
    <col min="8946" max="8946" width="8.375" style="30" bestFit="1" customWidth="1"/>
    <col min="8947" max="8947" width="49.375" style="30" customWidth="1"/>
    <col min="8948" max="8948" width="13.375" style="30" customWidth="1"/>
    <col min="8949" max="8967" width="11.25" style="30" customWidth="1"/>
    <col min="8968" max="8968" width="39.25" style="30" customWidth="1"/>
    <col min="8969" max="8969" width="14.625" style="30" customWidth="1"/>
    <col min="8970" max="9201" width="9" style="30"/>
    <col min="9202" max="9202" width="8.375" style="30" bestFit="1" customWidth="1"/>
    <col min="9203" max="9203" width="49.375" style="30" customWidth="1"/>
    <col min="9204" max="9204" width="13.375" style="30" customWidth="1"/>
    <col min="9205" max="9223" width="11.25" style="30" customWidth="1"/>
    <col min="9224" max="9224" width="39.25" style="30" customWidth="1"/>
    <col min="9225" max="9225" width="14.625" style="30" customWidth="1"/>
    <col min="9226" max="9457" width="9" style="30"/>
    <col min="9458" max="9458" width="8.375" style="30" bestFit="1" customWidth="1"/>
    <col min="9459" max="9459" width="49.375" style="30" customWidth="1"/>
    <col min="9460" max="9460" width="13.375" style="30" customWidth="1"/>
    <col min="9461" max="9479" width="11.25" style="30" customWidth="1"/>
    <col min="9480" max="9480" width="39.25" style="30" customWidth="1"/>
    <col min="9481" max="9481" width="14.625" style="30" customWidth="1"/>
    <col min="9482" max="9713" width="9" style="30"/>
    <col min="9714" max="9714" width="8.375" style="30" bestFit="1" customWidth="1"/>
    <col min="9715" max="9715" width="49.375" style="30" customWidth="1"/>
    <col min="9716" max="9716" width="13.375" style="30" customWidth="1"/>
    <col min="9717" max="9735" width="11.25" style="30" customWidth="1"/>
    <col min="9736" max="9736" width="39.25" style="30" customWidth="1"/>
    <col min="9737" max="9737" width="14.625" style="30" customWidth="1"/>
    <col min="9738" max="9969" width="9" style="30"/>
    <col min="9970" max="9970" width="8.375" style="30" bestFit="1" customWidth="1"/>
    <col min="9971" max="9971" width="49.375" style="30" customWidth="1"/>
    <col min="9972" max="9972" width="13.375" style="30" customWidth="1"/>
    <col min="9973" max="9991" width="11.25" style="30" customWidth="1"/>
    <col min="9992" max="9992" width="39.25" style="30" customWidth="1"/>
    <col min="9993" max="9993" width="14.625" style="30" customWidth="1"/>
    <col min="9994" max="10225" width="9" style="30"/>
    <col min="10226" max="10226" width="8.375" style="30" bestFit="1" customWidth="1"/>
    <col min="10227" max="10227" width="49.375" style="30" customWidth="1"/>
    <col min="10228" max="10228" width="13.375" style="30" customWidth="1"/>
    <col min="10229" max="10247" width="11.25" style="30" customWidth="1"/>
    <col min="10248" max="10248" width="39.25" style="30" customWidth="1"/>
    <col min="10249" max="10249" width="14.625" style="30" customWidth="1"/>
    <col min="10250" max="10481" width="9" style="30"/>
    <col min="10482" max="10482" width="8.375" style="30" bestFit="1" customWidth="1"/>
    <col min="10483" max="10483" width="49.375" style="30" customWidth="1"/>
    <col min="10484" max="10484" width="13.375" style="30" customWidth="1"/>
    <col min="10485" max="10503" width="11.25" style="30" customWidth="1"/>
    <col min="10504" max="10504" width="39.25" style="30" customWidth="1"/>
    <col min="10505" max="10505" width="14.625" style="30" customWidth="1"/>
    <col min="10506" max="10737" width="9" style="30"/>
    <col min="10738" max="10738" width="8.375" style="30" bestFit="1" customWidth="1"/>
    <col min="10739" max="10739" width="49.375" style="30" customWidth="1"/>
    <col min="10740" max="10740" width="13.375" style="30" customWidth="1"/>
    <col min="10741" max="10759" width="11.25" style="30" customWidth="1"/>
    <col min="10760" max="10760" width="39.25" style="30" customWidth="1"/>
    <col min="10761" max="10761" width="14.625" style="30" customWidth="1"/>
    <col min="10762" max="10993" width="9" style="30"/>
    <col min="10994" max="10994" width="8.375" style="30" bestFit="1" customWidth="1"/>
    <col min="10995" max="10995" width="49.375" style="30" customWidth="1"/>
    <col min="10996" max="10996" width="13.375" style="30" customWidth="1"/>
    <col min="10997" max="11015" width="11.25" style="30" customWidth="1"/>
    <col min="11016" max="11016" width="39.25" style="30" customWidth="1"/>
    <col min="11017" max="11017" width="14.625" style="30" customWidth="1"/>
    <col min="11018" max="11249" width="9" style="30"/>
    <col min="11250" max="11250" width="8.375" style="30" bestFit="1" customWidth="1"/>
    <col min="11251" max="11251" width="49.375" style="30" customWidth="1"/>
    <col min="11252" max="11252" width="13.375" style="30" customWidth="1"/>
    <col min="11253" max="11271" width="11.25" style="30" customWidth="1"/>
    <col min="11272" max="11272" width="39.25" style="30" customWidth="1"/>
    <col min="11273" max="11273" width="14.625" style="30" customWidth="1"/>
    <col min="11274" max="11505" width="9" style="30"/>
    <col min="11506" max="11506" width="8.375" style="30" bestFit="1" customWidth="1"/>
    <col min="11507" max="11507" width="49.375" style="30" customWidth="1"/>
    <col min="11508" max="11508" width="13.375" style="30" customWidth="1"/>
    <col min="11509" max="11527" width="11.25" style="30" customWidth="1"/>
    <col min="11528" max="11528" width="39.25" style="30" customWidth="1"/>
    <col min="11529" max="11529" width="14.625" style="30" customWidth="1"/>
    <col min="11530" max="11761" width="9" style="30"/>
    <col min="11762" max="11762" width="8.375" style="30" bestFit="1" customWidth="1"/>
    <col min="11763" max="11763" width="49.375" style="30" customWidth="1"/>
    <col min="11764" max="11764" width="13.375" style="30" customWidth="1"/>
    <col min="11765" max="11783" width="11.25" style="30" customWidth="1"/>
    <col min="11784" max="11784" width="39.25" style="30" customWidth="1"/>
    <col min="11785" max="11785" width="14.625" style="30" customWidth="1"/>
    <col min="11786" max="12017" width="9" style="30"/>
    <col min="12018" max="12018" width="8.375" style="30" bestFit="1" customWidth="1"/>
    <col min="12019" max="12019" width="49.375" style="30" customWidth="1"/>
    <col min="12020" max="12020" width="13.375" style="30" customWidth="1"/>
    <col min="12021" max="12039" width="11.25" style="30" customWidth="1"/>
    <col min="12040" max="12040" width="39.25" style="30" customWidth="1"/>
    <col min="12041" max="12041" width="14.625" style="30" customWidth="1"/>
    <col min="12042" max="12273" width="9" style="30"/>
    <col min="12274" max="12274" width="8.375" style="30" bestFit="1" customWidth="1"/>
    <col min="12275" max="12275" width="49.375" style="30" customWidth="1"/>
    <col min="12276" max="12276" width="13.375" style="30" customWidth="1"/>
    <col min="12277" max="12295" width="11.25" style="30" customWidth="1"/>
    <col min="12296" max="12296" width="39.25" style="30" customWidth="1"/>
    <col min="12297" max="12297" width="14.625" style="30" customWidth="1"/>
    <col min="12298" max="12529" width="9" style="30"/>
    <col min="12530" max="12530" width="8.375" style="30" bestFit="1" customWidth="1"/>
    <col min="12531" max="12531" width="49.375" style="30" customWidth="1"/>
    <col min="12532" max="12532" width="13.375" style="30" customWidth="1"/>
    <col min="12533" max="12551" width="11.25" style="30" customWidth="1"/>
    <col min="12552" max="12552" width="39.25" style="30" customWidth="1"/>
    <col min="12553" max="12553" width="14.625" style="30" customWidth="1"/>
    <col min="12554" max="12785" width="9" style="30"/>
    <col min="12786" max="12786" width="8.375" style="30" bestFit="1" customWidth="1"/>
    <col min="12787" max="12787" width="49.375" style="30" customWidth="1"/>
    <col min="12788" max="12788" width="13.375" style="30" customWidth="1"/>
    <col min="12789" max="12807" width="11.25" style="30" customWidth="1"/>
    <col min="12808" max="12808" width="39.25" style="30" customWidth="1"/>
    <col min="12809" max="12809" width="14.625" style="30" customWidth="1"/>
    <col min="12810" max="13041" width="9" style="30"/>
    <col min="13042" max="13042" width="8.375" style="30" bestFit="1" customWidth="1"/>
    <col min="13043" max="13043" width="49.375" style="30" customWidth="1"/>
    <col min="13044" max="13044" width="13.375" style="30" customWidth="1"/>
    <col min="13045" max="13063" width="11.25" style="30" customWidth="1"/>
    <col min="13064" max="13064" width="39.25" style="30" customWidth="1"/>
    <col min="13065" max="13065" width="14.625" style="30" customWidth="1"/>
    <col min="13066" max="13297" width="9" style="30"/>
    <col min="13298" max="13298" width="8.375" style="30" bestFit="1" customWidth="1"/>
    <col min="13299" max="13299" width="49.375" style="30" customWidth="1"/>
    <col min="13300" max="13300" width="13.375" style="30" customWidth="1"/>
    <col min="13301" max="13319" width="11.25" style="30" customWidth="1"/>
    <col min="13320" max="13320" width="39.25" style="30" customWidth="1"/>
    <col min="13321" max="13321" width="14.625" style="30" customWidth="1"/>
    <col min="13322" max="13553" width="9" style="30"/>
    <col min="13554" max="13554" width="8.375" style="30" bestFit="1" customWidth="1"/>
    <col min="13555" max="13555" width="49.375" style="30" customWidth="1"/>
    <col min="13556" max="13556" width="13.375" style="30" customWidth="1"/>
    <col min="13557" max="13575" width="11.25" style="30" customWidth="1"/>
    <col min="13576" max="13576" width="39.25" style="30" customWidth="1"/>
    <col min="13577" max="13577" width="14.625" style="30" customWidth="1"/>
    <col min="13578" max="13809" width="9" style="30"/>
    <col min="13810" max="13810" width="8.375" style="30" bestFit="1" customWidth="1"/>
    <col min="13811" max="13811" width="49.375" style="30" customWidth="1"/>
    <col min="13812" max="13812" width="13.375" style="30" customWidth="1"/>
    <col min="13813" max="13831" width="11.25" style="30" customWidth="1"/>
    <col min="13832" max="13832" width="39.25" style="30" customWidth="1"/>
    <col min="13833" max="13833" width="14.625" style="30" customWidth="1"/>
    <col min="13834" max="14065" width="9" style="30"/>
    <col min="14066" max="14066" width="8.375" style="30" bestFit="1" customWidth="1"/>
    <col min="14067" max="14067" width="49.375" style="30" customWidth="1"/>
    <col min="14068" max="14068" width="13.375" style="30" customWidth="1"/>
    <col min="14069" max="14087" width="11.25" style="30" customWidth="1"/>
    <col min="14088" max="14088" width="39.25" style="30" customWidth="1"/>
    <col min="14089" max="14089" width="14.625" style="30" customWidth="1"/>
    <col min="14090" max="14321" width="9" style="30"/>
    <col min="14322" max="14322" width="8.375" style="30" bestFit="1" customWidth="1"/>
    <col min="14323" max="14323" width="49.375" style="30" customWidth="1"/>
    <col min="14324" max="14324" width="13.375" style="30" customWidth="1"/>
    <col min="14325" max="14343" width="11.25" style="30" customWidth="1"/>
    <col min="14344" max="14344" width="39.25" style="30" customWidth="1"/>
    <col min="14345" max="14345" width="14.625" style="30" customWidth="1"/>
    <col min="14346" max="14577" width="9" style="30"/>
    <col min="14578" max="14578" width="8.375" style="30" bestFit="1" customWidth="1"/>
    <col min="14579" max="14579" width="49.375" style="30" customWidth="1"/>
    <col min="14580" max="14580" width="13.375" style="30" customWidth="1"/>
    <col min="14581" max="14599" width="11.25" style="30" customWidth="1"/>
    <col min="14600" max="14600" width="39.25" style="30" customWidth="1"/>
    <col min="14601" max="14601" width="14.625" style="30" customWidth="1"/>
    <col min="14602" max="14833" width="9" style="30"/>
    <col min="14834" max="14834" width="8.375" style="30" bestFit="1" customWidth="1"/>
    <col min="14835" max="14835" width="49.375" style="30" customWidth="1"/>
    <col min="14836" max="14836" width="13.375" style="30" customWidth="1"/>
    <col min="14837" max="14855" width="11.25" style="30" customWidth="1"/>
    <col min="14856" max="14856" width="39.25" style="30" customWidth="1"/>
    <col min="14857" max="14857" width="14.625" style="30" customWidth="1"/>
    <col min="14858" max="15089" width="9" style="30"/>
    <col min="15090" max="15090" width="8.375" style="30" bestFit="1" customWidth="1"/>
    <col min="15091" max="15091" width="49.375" style="30" customWidth="1"/>
    <col min="15092" max="15092" width="13.375" style="30" customWidth="1"/>
    <col min="15093" max="15111" width="11.25" style="30" customWidth="1"/>
    <col min="15112" max="15112" width="39.25" style="30" customWidth="1"/>
    <col min="15113" max="15113" width="14.625" style="30" customWidth="1"/>
    <col min="15114" max="15345" width="9" style="30"/>
    <col min="15346" max="15346" width="8.375" style="30" bestFit="1" customWidth="1"/>
    <col min="15347" max="15347" width="49.375" style="30" customWidth="1"/>
    <col min="15348" max="15348" width="13.375" style="30" customWidth="1"/>
    <col min="15349" max="15367" width="11.25" style="30" customWidth="1"/>
    <col min="15368" max="15368" width="39.25" style="30" customWidth="1"/>
    <col min="15369" max="15369" width="14.625" style="30" customWidth="1"/>
    <col min="15370" max="15601" width="9" style="30"/>
    <col min="15602" max="15602" width="8.375" style="30" bestFit="1" customWidth="1"/>
    <col min="15603" max="15603" width="49.375" style="30" customWidth="1"/>
    <col min="15604" max="15604" width="13.375" style="30" customWidth="1"/>
    <col min="15605" max="15623" width="11.25" style="30" customWidth="1"/>
    <col min="15624" max="15624" width="39.25" style="30" customWidth="1"/>
    <col min="15625" max="15625" width="14.625" style="30" customWidth="1"/>
    <col min="15626" max="15857" width="9" style="30"/>
    <col min="15858" max="15858" width="8.375" style="30" bestFit="1" customWidth="1"/>
    <col min="15859" max="15859" width="49.375" style="30" customWidth="1"/>
    <col min="15860" max="15860" width="13.375" style="30" customWidth="1"/>
    <col min="15861" max="15879" width="11.25" style="30" customWidth="1"/>
    <col min="15880" max="15880" width="39.25" style="30" customWidth="1"/>
    <col min="15881" max="15881" width="14.625" style="30" customWidth="1"/>
    <col min="15882" max="16113" width="9" style="30"/>
    <col min="16114" max="16114" width="8.375" style="30" bestFit="1" customWidth="1"/>
    <col min="16115" max="16115" width="49.375" style="30" customWidth="1"/>
    <col min="16116" max="16116" width="13.375" style="30" customWidth="1"/>
    <col min="16117" max="16135" width="11.25" style="30" customWidth="1"/>
    <col min="16136" max="16136" width="39.25" style="30" customWidth="1"/>
    <col min="16137" max="16137" width="14.625" style="30" customWidth="1"/>
    <col min="16138" max="16384" width="9" style="30"/>
  </cols>
  <sheetData>
    <row r="1" spans="1:15" ht="28.5" customHeight="1" x14ac:dyDescent="0.35">
      <c r="I1" s="30"/>
      <c r="J1" s="30"/>
      <c r="K1" s="31"/>
      <c r="L1" s="31"/>
      <c r="M1" s="469" t="s">
        <v>857</v>
      </c>
      <c r="N1" s="491"/>
      <c r="O1" s="569"/>
    </row>
    <row r="2" spans="1:15" ht="24.75" customHeight="1" x14ac:dyDescent="0.35">
      <c r="I2" s="30"/>
      <c r="J2" s="30"/>
      <c r="K2" s="31"/>
      <c r="L2" s="31"/>
      <c r="M2" s="470" t="s">
        <v>1</v>
      </c>
      <c r="N2" s="491"/>
      <c r="O2" s="569"/>
    </row>
    <row r="3" spans="1:15" ht="24" customHeight="1" x14ac:dyDescent="0.35">
      <c r="I3" s="30"/>
      <c r="J3" s="30"/>
      <c r="K3" s="31"/>
      <c r="L3" s="31"/>
      <c r="M3" s="470" t="s">
        <v>2</v>
      </c>
      <c r="N3" s="491"/>
      <c r="O3" s="569"/>
    </row>
    <row r="4" spans="1:15" ht="27" customHeight="1" x14ac:dyDescent="0.35">
      <c r="I4" s="30"/>
      <c r="J4" s="30"/>
      <c r="K4" s="7"/>
      <c r="L4" s="7"/>
      <c r="M4" s="68"/>
      <c r="N4" s="69"/>
      <c r="O4" s="237"/>
    </row>
    <row r="5" spans="1:15" ht="24.75" customHeight="1" x14ac:dyDescent="0.35">
      <c r="I5" s="30"/>
      <c r="J5" s="30"/>
      <c r="K5" s="30"/>
      <c r="L5" s="33"/>
      <c r="M5" s="458" t="s">
        <v>3</v>
      </c>
      <c r="N5" s="491"/>
      <c r="O5" s="569"/>
    </row>
    <row r="6" spans="1:15" ht="20.25" customHeight="1" x14ac:dyDescent="0.35">
      <c r="I6" s="30"/>
      <c r="J6" s="30"/>
      <c r="K6" s="30"/>
      <c r="L6" s="33"/>
      <c r="M6" s="458" t="s">
        <v>4</v>
      </c>
      <c r="N6" s="491"/>
      <c r="O6" s="569"/>
    </row>
    <row r="7" spans="1:15" ht="21.75" customHeight="1" x14ac:dyDescent="0.35">
      <c r="I7" s="30"/>
      <c r="J7" s="30"/>
      <c r="K7" s="30"/>
      <c r="L7" s="33"/>
      <c r="M7" s="468" t="s">
        <v>5</v>
      </c>
      <c r="N7" s="491"/>
      <c r="O7" s="569"/>
    </row>
    <row r="8" spans="1:15" ht="22.5" customHeight="1" x14ac:dyDescent="0.35">
      <c r="I8" s="30"/>
      <c r="J8" s="30"/>
      <c r="K8" s="30"/>
      <c r="L8" s="33"/>
      <c r="M8" s="458" t="s">
        <v>6</v>
      </c>
      <c r="N8" s="491"/>
      <c r="O8" s="569"/>
    </row>
    <row r="9" spans="1:15" ht="23.25" x14ac:dyDescent="0.35">
      <c r="I9" s="30"/>
      <c r="J9" s="30"/>
      <c r="K9" s="30"/>
      <c r="L9" s="33"/>
      <c r="M9" s="458" t="s">
        <v>7</v>
      </c>
      <c r="N9" s="491"/>
      <c r="O9" s="569"/>
    </row>
    <row r="10" spans="1:15" x14ac:dyDescent="0.25">
      <c r="N10" s="34"/>
    </row>
    <row r="11" spans="1:15" ht="19.5" customHeight="1" x14ac:dyDescent="0.25"/>
    <row r="12" spans="1:15" ht="42" customHeight="1" x14ac:dyDescent="0.25">
      <c r="A12" s="460" t="s">
        <v>856</v>
      </c>
      <c r="B12" s="461"/>
      <c r="C12" s="461"/>
      <c r="D12" s="461"/>
      <c r="E12" s="461"/>
      <c r="F12" s="461"/>
      <c r="G12" s="461"/>
      <c r="H12" s="461"/>
      <c r="I12" s="461"/>
      <c r="J12" s="461"/>
      <c r="K12" s="461"/>
      <c r="L12" s="461"/>
      <c r="M12" s="461"/>
      <c r="N12" s="461"/>
    </row>
    <row r="13" spans="1:15" x14ac:dyDescent="0.25">
      <c r="H13" s="8"/>
      <c r="I13" s="8"/>
      <c r="J13" s="8"/>
    </row>
    <row r="14" spans="1:15" x14ac:dyDescent="0.25">
      <c r="C14" s="29"/>
      <c r="E14" s="29"/>
      <c r="H14" s="8"/>
      <c r="I14" s="8"/>
      <c r="J14" s="8"/>
    </row>
    <row r="15" spans="1:15" x14ac:dyDescent="0.25">
      <c r="A15" s="462" t="s">
        <v>8</v>
      </c>
      <c r="B15" s="457" t="s">
        <v>9</v>
      </c>
      <c r="C15" s="457" t="s">
        <v>10</v>
      </c>
      <c r="D15" s="457" t="s">
        <v>11</v>
      </c>
      <c r="E15" s="457"/>
      <c r="F15" s="463" t="s">
        <v>12</v>
      </c>
      <c r="G15" s="463" t="s">
        <v>13</v>
      </c>
      <c r="H15" s="457" t="s">
        <v>14</v>
      </c>
      <c r="I15" s="457" t="s">
        <v>15</v>
      </c>
      <c r="J15" s="457"/>
      <c r="K15" s="457"/>
      <c r="L15" s="457"/>
      <c r="M15" s="465" t="s">
        <v>16</v>
      </c>
      <c r="N15" s="457" t="s">
        <v>17</v>
      </c>
      <c r="O15" s="457" t="s">
        <v>18</v>
      </c>
    </row>
    <row r="16" spans="1:15" x14ac:dyDescent="0.25">
      <c r="A16" s="462"/>
      <c r="B16" s="457"/>
      <c r="C16" s="457"/>
      <c r="D16" s="457" t="s">
        <v>19</v>
      </c>
      <c r="E16" s="457"/>
      <c r="F16" s="463"/>
      <c r="G16" s="463"/>
      <c r="H16" s="457"/>
      <c r="I16" s="457" t="s">
        <v>24</v>
      </c>
      <c r="J16" s="464" t="s">
        <v>25</v>
      </c>
      <c r="K16" s="457" t="s">
        <v>26</v>
      </c>
      <c r="L16" s="457"/>
      <c r="M16" s="466"/>
      <c r="N16" s="457"/>
      <c r="O16" s="457"/>
    </row>
    <row r="17" spans="1:15" ht="103.5" customHeight="1" x14ac:dyDescent="0.25">
      <c r="A17" s="462"/>
      <c r="B17" s="457"/>
      <c r="C17" s="457"/>
      <c r="D17" s="450" t="s">
        <v>27</v>
      </c>
      <c r="E17" s="450" t="s">
        <v>28</v>
      </c>
      <c r="F17" s="452" t="s">
        <v>30</v>
      </c>
      <c r="G17" s="452" t="s">
        <v>30</v>
      </c>
      <c r="H17" s="457"/>
      <c r="I17" s="457"/>
      <c r="J17" s="464"/>
      <c r="K17" s="450" t="s">
        <v>33</v>
      </c>
      <c r="L17" s="450" t="s">
        <v>34</v>
      </c>
      <c r="M17" s="467"/>
      <c r="N17" s="457"/>
      <c r="O17" s="457"/>
    </row>
    <row r="18" spans="1:15" ht="51.75" customHeight="1" x14ac:dyDescent="0.25">
      <c r="A18" s="451"/>
      <c r="B18" s="453" t="s">
        <v>35</v>
      </c>
      <c r="C18" s="149">
        <v>2381.9085771249643</v>
      </c>
      <c r="D18" s="149">
        <v>592.50000000000023</v>
      </c>
      <c r="E18" s="149">
        <v>8441.714049973014</v>
      </c>
      <c r="F18" s="149">
        <v>9177.2062807599996</v>
      </c>
      <c r="G18" s="149">
        <f>G19+G49+G53</f>
        <v>22084.23212221</v>
      </c>
      <c r="H18" s="149">
        <v>1834.1033160949644</v>
      </c>
      <c r="I18" s="75">
        <f>E18-D18</f>
        <v>7849.214049973014</v>
      </c>
      <c r="J18" s="71">
        <v>13.247618649743476</v>
      </c>
      <c r="K18" s="36"/>
      <c r="L18" s="16"/>
      <c r="M18" s="36"/>
      <c r="N18" s="37" t="s">
        <v>36</v>
      </c>
      <c r="O18" s="239"/>
    </row>
    <row r="19" spans="1:15" ht="48.75" customHeight="1" x14ac:dyDescent="0.25">
      <c r="A19" s="451" t="s">
        <v>37</v>
      </c>
      <c r="B19" s="453" t="s">
        <v>38</v>
      </c>
      <c r="C19" s="149">
        <v>2372.8904481249642</v>
      </c>
      <c r="D19" s="149">
        <v>583.48187100000018</v>
      </c>
      <c r="E19" s="149">
        <v>615.47821698000007</v>
      </c>
      <c r="F19" s="149">
        <v>734.44814314999996</v>
      </c>
      <c r="G19" s="149">
        <f>G20+G32+G34+G38+G39</f>
        <v>943.71410062000007</v>
      </c>
      <c r="H19" s="149">
        <v>1825.0851870949643</v>
      </c>
      <c r="I19" s="75">
        <f t="shared" ref="I19:I82" si="0">E19-D19</f>
        <v>31.996345979999887</v>
      </c>
      <c r="J19" s="71">
        <v>5.4836915370074291E-2</v>
      </c>
      <c r="K19" s="36"/>
      <c r="L19" s="16"/>
      <c r="M19" s="36"/>
      <c r="N19" s="37" t="s">
        <v>36</v>
      </c>
      <c r="O19" s="9"/>
    </row>
    <row r="20" spans="1:15" ht="37.5" customHeight="1" x14ac:dyDescent="0.25">
      <c r="A20" s="451" t="s">
        <v>39</v>
      </c>
      <c r="B20" s="453" t="s">
        <v>40</v>
      </c>
      <c r="C20" s="149">
        <v>1747.4852260559999</v>
      </c>
      <c r="D20" s="149">
        <v>451.3583399700002</v>
      </c>
      <c r="E20" s="149">
        <v>103.504378</v>
      </c>
      <c r="F20" s="149">
        <v>67.748946889999999</v>
      </c>
      <c r="G20" s="149">
        <v>213.34336862000001</v>
      </c>
      <c r="H20" s="149">
        <v>1648.1372360559999</v>
      </c>
      <c r="I20" s="75">
        <f t="shared" si="0"/>
        <v>-347.85396197000023</v>
      </c>
      <c r="J20" s="71">
        <v>-0.77068247369289899</v>
      </c>
      <c r="K20" s="36"/>
      <c r="L20" s="16"/>
      <c r="M20" s="36"/>
      <c r="N20" s="37" t="s">
        <v>36</v>
      </c>
      <c r="O20" s="9"/>
    </row>
    <row r="21" spans="1:15" ht="69.95" customHeight="1" x14ac:dyDescent="0.25">
      <c r="A21" s="5" t="s">
        <v>41</v>
      </c>
      <c r="B21" s="14" t="s">
        <v>42</v>
      </c>
      <c r="C21" s="4">
        <v>316.88110765599993</v>
      </c>
      <c r="D21" s="4">
        <v>264.74570237000046</v>
      </c>
      <c r="E21" s="4">
        <v>86.127700000000004</v>
      </c>
      <c r="F21" s="149">
        <v>59.389429999999997</v>
      </c>
      <c r="G21" s="149">
        <v>209.61577</v>
      </c>
      <c r="H21" s="4">
        <v>230.75340765599992</v>
      </c>
      <c r="I21" s="75">
        <f t="shared" si="0"/>
        <v>-178.61800237000045</v>
      </c>
      <c r="J21" s="71">
        <v>-0.67467762751581684</v>
      </c>
      <c r="K21" s="36"/>
      <c r="L21" s="16"/>
      <c r="M21" s="38" t="s">
        <v>2431</v>
      </c>
      <c r="N21" s="37" t="s">
        <v>43</v>
      </c>
      <c r="O21" s="9"/>
    </row>
    <row r="22" spans="1:15" ht="69.95" customHeight="1" x14ac:dyDescent="0.25">
      <c r="A22" s="5" t="s">
        <v>44</v>
      </c>
      <c r="B22" s="14" t="s">
        <v>45</v>
      </c>
      <c r="C22" s="4">
        <v>461.17717820000001</v>
      </c>
      <c r="D22" s="4">
        <v>49.999999999999659</v>
      </c>
      <c r="E22" s="4">
        <v>1.4749999999999999E-2</v>
      </c>
      <c r="F22" s="149">
        <v>1.4749999999999999E-2</v>
      </c>
      <c r="G22" s="149">
        <v>0</v>
      </c>
      <c r="H22" s="4">
        <v>461.16242820000002</v>
      </c>
      <c r="I22" s="75">
        <f t="shared" si="0"/>
        <v>-49.98524999999966</v>
      </c>
      <c r="J22" s="71">
        <v>-0.99970499999999995</v>
      </c>
      <c r="K22" s="36"/>
      <c r="L22" s="16"/>
      <c r="M22" s="38" t="s">
        <v>46</v>
      </c>
      <c r="N22" s="37" t="s">
        <v>47</v>
      </c>
      <c r="O22" s="239"/>
    </row>
    <row r="23" spans="1:15" ht="69.95" customHeight="1" x14ac:dyDescent="0.25">
      <c r="A23" s="5" t="s">
        <v>48</v>
      </c>
      <c r="B23" s="14" t="s">
        <v>49</v>
      </c>
      <c r="C23" s="4">
        <v>40.238</v>
      </c>
      <c r="D23" s="4">
        <v>40.238</v>
      </c>
      <c r="E23" s="4">
        <v>0</v>
      </c>
      <c r="F23" s="149"/>
      <c r="G23" s="149"/>
      <c r="H23" s="4">
        <v>40.238</v>
      </c>
      <c r="I23" s="75">
        <f t="shared" si="0"/>
        <v>-40.238</v>
      </c>
      <c r="J23" s="71">
        <v>-1</v>
      </c>
      <c r="K23" s="36"/>
      <c r="L23" s="16"/>
      <c r="M23" s="38" t="s">
        <v>50</v>
      </c>
      <c r="N23" s="37" t="s">
        <v>51</v>
      </c>
      <c r="O23" s="9"/>
    </row>
    <row r="24" spans="1:15" ht="69.95" customHeight="1" x14ac:dyDescent="0.25">
      <c r="A24" s="5" t="s">
        <v>52</v>
      </c>
      <c r="B24" s="14" t="s">
        <v>53</v>
      </c>
      <c r="C24" s="4">
        <v>4.8710399999999998</v>
      </c>
      <c r="D24" s="4">
        <v>4.8710399999999998</v>
      </c>
      <c r="E24" s="4">
        <v>0</v>
      </c>
      <c r="F24" s="149"/>
      <c r="G24" s="149"/>
      <c r="H24" s="4">
        <v>4.8710399999999998</v>
      </c>
      <c r="I24" s="75">
        <f t="shared" si="0"/>
        <v>-4.8710399999999998</v>
      </c>
      <c r="J24" s="71">
        <v>-1</v>
      </c>
      <c r="K24" s="36"/>
      <c r="L24" s="16"/>
      <c r="M24" s="38" t="s">
        <v>50</v>
      </c>
      <c r="N24" s="37" t="s">
        <v>51</v>
      </c>
      <c r="O24" s="9"/>
    </row>
    <row r="25" spans="1:15" ht="69.95" customHeight="1" x14ac:dyDescent="0.25">
      <c r="A25" s="5" t="s">
        <v>54</v>
      </c>
      <c r="B25" s="14" t="s">
        <v>55</v>
      </c>
      <c r="C25" s="4">
        <v>4.5311999999999992</v>
      </c>
      <c r="D25" s="4">
        <v>4.5311999999999992</v>
      </c>
      <c r="E25" s="4">
        <v>0</v>
      </c>
      <c r="F25" s="149"/>
      <c r="G25" s="149"/>
      <c r="H25" s="4">
        <v>4.5311999999999992</v>
      </c>
      <c r="I25" s="75">
        <f t="shared" si="0"/>
        <v>-4.5311999999999992</v>
      </c>
      <c r="J25" s="71">
        <v>-1</v>
      </c>
      <c r="K25" s="36"/>
      <c r="L25" s="16"/>
      <c r="M25" s="38" t="s">
        <v>50</v>
      </c>
      <c r="N25" s="37" t="s">
        <v>51</v>
      </c>
      <c r="O25" s="9"/>
    </row>
    <row r="26" spans="1:15" ht="69.95" customHeight="1" x14ac:dyDescent="0.25">
      <c r="A26" s="5" t="s">
        <v>56</v>
      </c>
      <c r="B26" s="14" t="s">
        <v>57</v>
      </c>
      <c r="C26" s="4">
        <v>64.239999999999995</v>
      </c>
      <c r="D26" s="4">
        <v>8.8287976000001436</v>
      </c>
      <c r="E26" s="4">
        <v>8.9455400000000012</v>
      </c>
      <c r="F26" s="149"/>
      <c r="G26" s="149"/>
      <c r="H26" s="4">
        <v>55.294459999999994</v>
      </c>
      <c r="I26" s="75">
        <f t="shared" si="0"/>
        <v>0.11674239999985758</v>
      </c>
      <c r="J26" s="71">
        <v>1.3222910444776304E-2</v>
      </c>
      <c r="K26" s="36"/>
      <c r="L26" s="16"/>
      <c r="M26" s="38" t="s">
        <v>2418</v>
      </c>
      <c r="N26" s="37" t="s">
        <v>43</v>
      </c>
      <c r="O26" s="9"/>
    </row>
    <row r="27" spans="1:15" ht="69.95" customHeight="1" x14ac:dyDescent="0.25">
      <c r="A27" s="5" t="s">
        <v>58</v>
      </c>
      <c r="B27" s="14" t="s">
        <v>59</v>
      </c>
      <c r="C27" s="4">
        <v>0.2596</v>
      </c>
      <c r="D27" s="4">
        <v>0.2596</v>
      </c>
      <c r="E27" s="4">
        <v>0</v>
      </c>
      <c r="F27" s="149"/>
      <c r="G27" s="149"/>
      <c r="H27" s="4">
        <v>0.2596</v>
      </c>
      <c r="I27" s="75">
        <f t="shared" si="0"/>
        <v>-0.2596</v>
      </c>
      <c r="J27" s="71">
        <v>-1</v>
      </c>
      <c r="K27" s="36"/>
      <c r="L27" s="16"/>
      <c r="M27" s="38" t="s">
        <v>60</v>
      </c>
      <c r="N27" s="37" t="s">
        <v>61</v>
      </c>
      <c r="O27" s="9"/>
    </row>
    <row r="28" spans="1:15" ht="69.95" customHeight="1" x14ac:dyDescent="0.25">
      <c r="A28" s="5" t="s">
        <v>62</v>
      </c>
      <c r="B28" s="14" t="s">
        <v>63</v>
      </c>
      <c r="C28" s="4">
        <v>1.044</v>
      </c>
      <c r="D28" s="4">
        <v>1.044</v>
      </c>
      <c r="E28" s="4">
        <v>0</v>
      </c>
      <c r="F28" s="149"/>
      <c r="G28" s="149"/>
      <c r="H28" s="4">
        <v>1.044</v>
      </c>
      <c r="I28" s="75">
        <f t="shared" si="0"/>
        <v>-1.044</v>
      </c>
      <c r="J28" s="71">
        <v>-1</v>
      </c>
      <c r="K28" s="36"/>
      <c r="L28" s="16"/>
      <c r="M28" s="38" t="s">
        <v>60</v>
      </c>
      <c r="N28" s="37" t="s">
        <v>43</v>
      </c>
      <c r="O28" s="9"/>
    </row>
    <row r="29" spans="1:15" ht="69.95" customHeight="1" x14ac:dyDescent="0.25">
      <c r="A29" s="5" t="s">
        <v>64</v>
      </c>
      <c r="B29" s="14" t="s">
        <v>65</v>
      </c>
      <c r="C29" s="4">
        <v>97.686456199999995</v>
      </c>
      <c r="D29" s="4">
        <v>15.34</v>
      </c>
      <c r="E29" s="4">
        <v>0</v>
      </c>
      <c r="F29" s="149"/>
      <c r="G29" s="149"/>
      <c r="H29" s="4">
        <v>97.686456199999995</v>
      </c>
      <c r="I29" s="75">
        <f t="shared" si="0"/>
        <v>-15.34</v>
      </c>
      <c r="J29" s="71">
        <v>-1</v>
      </c>
      <c r="K29" s="36"/>
      <c r="L29" s="16"/>
      <c r="M29" s="39" t="s">
        <v>60</v>
      </c>
      <c r="N29" s="37" t="s">
        <v>47</v>
      </c>
      <c r="O29" s="239"/>
    </row>
    <row r="30" spans="1:15" ht="69.95" customHeight="1" x14ac:dyDescent="0.25">
      <c r="A30" s="5" t="s">
        <v>66</v>
      </c>
      <c r="B30" s="14" t="s">
        <v>67</v>
      </c>
      <c r="C30" s="4">
        <v>751.85664400000007</v>
      </c>
      <c r="D30" s="4">
        <v>59</v>
      </c>
      <c r="E30" s="4">
        <v>-0.44</v>
      </c>
      <c r="F30" s="149"/>
      <c r="G30" s="149"/>
      <c r="H30" s="4">
        <v>752.29664400000013</v>
      </c>
      <c r="I30" s="75">
        <f t="shared" si="0"/>
        <v>-59.44</v>
      </c>
      <c r="J30" s="71">
        <v>-1.0074576271186442</v>
      </c>
      <c r="K30" s="36"/>
      <c r="L30" s="16"/>
      <c r="M30" s="38" t="s">
        <v>60</v>
      </c>
      <c r="N30" s="37" t="s">
        <v>68</v>
      </c>
      <c r="O30" s="9"/>
    </row>
    <row r="31" spans="1:15" s="564" customFormat="1" ht="69.95" customHeight="1" x14ac:dyDescent="0.25">
      <c r="A31" s="555" t="s">
        <v>69</v>
      </c>
      <c r="B31" s="554" t="s">
        <v>70</v>
      </c>
      <c r="C31" s="556">
        <v>4.7</v>
      </c>
      <c r="D31" s="556">
        <v>2.5</v>
      </c>
      <c r="E31" s="556">
        <v>8.856387999999999</v>
      </c>
      <c r="F31" s="149">
        <v>8.3447668900000007</v>
      </c>
      <c r="G31" s="149">
        <v>3.7275986200000002</v>
      </c>
      <c r="H31" s="556"/>
      <c r="I31" s="557">
        <f t="shared" si="0"/>
        <v>6.356387999999999</v>
      </c>
      <c r="J31" s="558">
        <v>2.5425551999999998</v>
      </c>
      <c r="K31" s="559"/>
      <c r="L31" s="560"/>
      <c r="M31" s="561" t="s">
        <v>71</v>
      </c>
      <c r="N31" s="562" t="s">
        <v>72</v>
      </c>
      <c r="O31" s="563"/>
    </row>
    <row r="32" spans="1:15" ht="69.95" customHeight="1" x14ac:dyDescent="0.25">
      <c r="A32" s="5" t="s">
        <v>73</v>
      </c>
      <c r="B32" s="453" t="s">
        <v>74</v>
      </c>
      <c r="C32" s="149">
        <v>13.381200000000007</v>
      </c>
      <c r="D32" s="149">
        <v>13.3812</v>
      </c>
      <c r="E32" s="149">
        <v>70.714878979999995</v>
      </c>
      <c r="F32" s="149">
        <v>29.263270259999999</v>
      </c>
      <c r="G32" s="149">
        <v>81.552998000000002</v>
      </c>
      <c r="H32" s="149"/>
      <c r="I32" s="75">
        <f t="shared" si="0"/>
        <v>57.333678979999995</v>
      </c>
      <c r="J32" s="71">
        <v>4.2846440513556328</v>
      </c>
      <c r="K32" s="36"/>
      <c r="L32" s="16"/>
      <c r="M32" s="38"/>
      <c r="N32" s="37" t="s">
        <v>36</v>
      </c>
      <c r="O32" s="9"/>
    </row>
    <row r="33" spans="1:15" ht="69.95" customHeight="1" x14ac:dyDescent="0.25">
      <c r="A33" s="5" t="s">
        <v>75</v>
      </c>
      <c r="B33" s="14" t="s">
        <v>76</v>
      </c>
      <c r="C33" s="4">
        <v>13.381200000000007</v>
      </c>
      <c r="D33" s="4">
        <v>13.3812</v>
      </c>
      <c r="E33" s="4">
        <v>70.714878979999995</v>
      </c>
      <c r="F33" s="149">
        <v>29.263270259999999</v>
      </c>
      <c r="G33" s="149">
        <v>81.552998000000002</v>
      </c>
      <c r="H33" s="4">
        <v>-57.333678979999988</v>
      </c>
      <c r="I33" s="75">
        <f t="shared" si="0"/>
        <v>57.333678979999995</v>
      </c>
      <c r="J33" s="71">
        <v>4.2846440513556328</v>
      </c>
      <c r="K33" s="36"/>
      <c r="L33" s="16"/>
      <c r="M33" s="41" t="s">
        <v>77</v>
      </c>
      <c r="N33" s="37" t="s">
        <v>68</v>
      </c>
      <c r="O33" s="9"/>
    </row>
    <row r="34" spans="1:15" ht="69.95" customHeight="1" x14ac:dyDescent="0.25">
      <c r="A34" s="5" t="s">
        <v>78</v>
      </c>
      <c r="B34" s="453" t="s">
        <v>79</v>
      </c>
      <c r="C34" s="149">
        <v>116.34508636745009</v>
      </c>
      <c r="D34" s="149">
        <v>60.192149999999998</v>
      </c>
      <c r="E34" s="149">
        <v>22.060700000000001</v>
      </c>
      <c r="F34" s="149">
        <v>0</v>
      </c>
      <c r="G34" s="149">
        <v>0</v>
      </c>
      <c r="H34" s="149">
        <v>95.896936367450095</v>
      </c>
      <c r="I34" s="75">
        <f t="shared" si="0"/>
        <v>-38.131450000000001</v>
      </c>
      <c r="J34" s="71">
        <v>-0.63349539765567431</v>
      </c>
      <c r="K34" s="36"/>
      <c r="L34" s="16"/>
      <c r="M34" s="38"/>
      <c r="N34" s="37" t="s">
        <v>36</v>
      </c>
      <c r="O34" s="9"/>
    </row>
    <row r="35" spans="1:15" ht="69.95" customHeight="1" x14ac:dyDescent="0.25">
      <c r="A35" s="5" t="s">
        <v>80</v>
      </c>
      <c r="B35" s="14" t="s">
        <v>81</v>
      </c>
      <c r="C35" s="4">
        <v>10.243999999999998</v>
      </c>
      <c r="D35" s="4">
        <v>10.243999999999996</v>
      </c>
      <c r="E35" s="4">
        <v>0</v>
      </c>
      <c r="F35" s="149"/>
      <c r="G35" s="149"/>
      <c r="H35" s="4">
        <v>10.243999999999998</v>
      </c>
      <c r="I35" s="75">
        <f t="shared" si="0"/>
        <v>-10.243999999999996</v>
      </c>
      <c r="J35" s="71">
        <v>-1</v>
      </c>
      <c r="K35" s="36"/>
      <c r="L35" s="16"/>
      <c r="M35" s="38" t="s">
        <v>60</v>
      </c>
      <c r="N35" s="37" t="s">
        <v>51</v>
      </c>
      <c r="O35" s="9"/>
    </row>
    <row r="36" spans="1:15" ht="69.95" customHeight="1" x14ac:dyDescent="0.25">
      <c r="A36" s="5" t="s">
        <v>82</v>
      </c>
      <c r="B36" s="14" t="s">
        <v>83</v>
      </c>
      <c r="C36" s="4">
        <v>85.652936367450096</v>
      </c>
      <c r="D36" s="4">
        <v>29.5</v>
      </c>
      <c r="E36" s="4">
        <v>0</v>
      </c>
      <c r="F36" s="149"/>
      <c r="G36" s="149"/>
      <c r="H36" s="4">
        <v>85.652936367450096</v>
      </c>
      <c r="I36" s="75">
        <f t="shared" si="0"/>
        <v>-29.5</v>
      </c>
      <c r="J36" s="71">
        <v>-1</v>
      </c>
      <c r="K36" s="36"/>
      <c r="L36" s="16"/>
      <c r="M36" s="38" t="s">
        <v>60</v>
      </c>
      <c r="N36" s="37" t="s">
        <v>72</v>
      </c>
      <c r="O36" s="9"/>
    </row>
    <row r="37" spans="1:15" ht="69.95" customHeight="1" x14ac:dyDescent="0.25">
      <c r="A37" s="5" t="s">
        <v>84</v>
      </c>
      <c r="B37" s="14" t="s">
        <v>85</v>
      </c>
      <c r="C37" s="4">
        <v>20.448149999999998</v>
      </c>
      <c r="D37" s="4">
        <v>20.448149999999998</v>
      </c>
      <c r="E37" s="4">
        <v>22.060700000000001</v>
      </c>
      <c r="F37" s="149"/>
      <c r="G37" s="149"/>
      <c r="H37" s="4"/>
      <c r="I37" s="75">
        <f t="shared" si="0"/>
        <v>1.6125500000000024</v>
      </c>
      <c r="J37" s="71">
        <v>7.8860434807060953E-2</v>
      </c>
      <c r="K37" s="36"/>
      <c r="L37" s="16"/>
      <c r="M37" s="38" t="s">
        <v>86</v>
      </c>
      <c r="N37" s="37" t="s">
        <v>61</v>
      </c>
      <c r="O37" s="9"/>
    </row>
    <row r="38" spans="1:15" ht="69.95" customHeight="1" x14ac:dyDescent="0.25">
      <c r="A38" s="5" t="s">
        <v>87</v>
      </c>
      <c r="B38" s="453" t="s">
        <v>88</v>
      </c>
      <c r="C38" s="149">
        <v>0</v>
      </c>
      <c r="D38" s="149">
        <v>0</v>
      </c>
      <c r="E38" s="149">
        <v>0</v>
      </c>
      <c r="F38" s="149">
        <v>0</v>
      </c>
      <c r="G38" s="149">
        <v>0</v>
      </c>
      <c r="H38" s="149">
        <v>0</v>
      </c>
      <c r="I38" s="75">
        <f t="shared" si="0"/>
        <v>0</v>
      </c>
      <c r="J38" s="71"/>
      <c r="K38" s="36"/>
      <c r="L38" s="16"/>
      <c r="M38" s="36"/>
      <c r="N38" s="37" t="s">
        <v>36</v>
      </c>
      <c r="O38" s="9"/>
    </row>
    <row r="39" spans="1:15" ht="69.95" customHeight="1" x14ac:dyDescent="0.25">
      <c r="A39" s="5" t="s">
        <v>89</v>
      </c>
      <c r="B39" s="453" t="s">
        <v>90</v>
      </c>
      <c r="C39" s="149">
        <v>495.67893570151438</v>
      </c>
      <c r="D39" s="149">
        <v>58.550181030000005</v>
      </c>
      <c r="E39" s="149">
        <v>419.19826</v>
      </c>
      <c r="F39" s="149">
        <v>637.43592599999999</v>
      </c>
      <c r="G39" s="149">
        <v>648.81773400000009</v>
      </c>
      <c r="H39" s="149">
        <v>81.051014671514494</v>
      </c>
      <c r="I39" s="75">
        <f t="shared" si="0"/>
        <v>360.64807897000003</v>
      </c>
      <c r="J39" s="71">
        <v>6.1596407154609958</v>
      </c>
      <c r="K39" s="36"/>
      <c r="L39" s="16"/>
      <c r="M39" s="36"/>
      <c r="N39" s="37" t="s">
        <v>36</v>
      </c>
      <c r="O39" s="9"/>
    </row>
    <row r="40" spans="1:15" ht="69.95" customHeight="1" x14ac:dyDescent="0.25">
      <c r="A40" s="5" t="s">
        <v>91</v>
      </c>
      <c r="B40" s="19" t="s">
        <v>92</v>
      </c>
      <c r="C40" s="4">
        <v>371.3865087515145</v>
      </c>
      <c r="D40" s="4">
        <v>10</v>
      </c>
      <c r="E40" s="4">
        <v>359.93826000000001</v>
      </c>
      <c r="F40" s="149">
        <v>610.43845999999996</v>
      </c>
      <c r="G40" s="149">
        <v>621.82026800000006</v>
      </c>
      <c r="H40" s="4">
        <v>11.448248751514484</v>
      </c>
      <c r="I40" s="75">
        <f t="shared" si="0"/>
        <v>349.93826000000001</v>
      </c>
      <c r="J40" s="71">
        <v>34.993825999999999</v>
      </c>
      <c r="K40" s="36"/>
      <c r="L40" s="16"/>
      <c r="M40" s="41" t="s">
        <v>2432</v>
      </c>
      <c r="N40" s="37" t="s">
        <v>43</v>
      </c>
      <c r="O40" s="9"/>
    </row>
    <row r="41" spans="1:15" ht="69.95" customHeight="1" x14ac:dyDescent="0.25">
      <c r="A41" s="5" t="s">
        <v>94</v>
      </c>
      <c r="B41" s="19" t="s">
        <v>95</v>
      </c>
      <c r="C41" s="4">
        <v>6.6199999999999981E-2</v>
      </c>
      <c r="D41" s="4">
        <v>6.6199999999999981E-2</v>
      </c>
      <c r="E41" s="4">
        <v>0</v>
      </c>
      <c r="F41" s="149"/>
      <c r="G41" s="149"/>
      <c r="H41" s="4">
        <v>6.6199999999999981E-2</v>
      </c>
      <c r="I41" s="75">
        <f t="shared" si="0"/>
        <v>-6.6199999999999981E-2</v>
      </c>
      <c r="J41" s="71">
        <v>-1</v>
      </c>
      <c r="K41" s="36"/>
      <c r="L41" s="16"/>
      <c r="M41" s="38" t="s">
        <v>60</v>
      </c>
      <c r="N41" s="37" t="s">
        <v>96</v>
      </c>
      <c r="O41" s="9"/>
    </row>
    <row r="42" spans="1:15" ht="69.95" customHeight="1" x14ac:dyDescent="0.25">
      <c r="A42" s="5" t="s">
        <v>97</v>
      </c>
      <c r="B42" s="19" t="s">
        <v>98</v>
      </c>
      <c r="C42" s="4">
        <v>0.42966103</v>
      </c>
      <c r="D42" s="4">
        <v>0.42966102999999989</v>
      </c>
      <c r="E42" s="4">
        <v>5</v>
      </c>
      <c r="F42" s="149"/>
      <c r="G42" s="149"/>
      <c r="H42" s="4"/>
      <c r="I42" s="75">
        <f t="shared" si="0"/>
        <v>4.5703389699999999</v>
      </c>
      <c r="J42" s="71">
        <v>10.637080514376651</v>
      </c>
      <c r="K42" s="36"/>
      <c r="L42" s="16"/>
      <c r="M42" s="38" t="s">
        <v>99</v>
      </c>
      <c r="N42" s="37" t="s">
        <v>72</v>
      </c>
      <c r="O42" s="9"/>
    </row>
    <row r="43" spans="1:15" ht="69.95" customHeight="1" x14ac:dyDescent="0.25">
      <c r="A43" s="5" t="s">
        <v>100</v>
      </c>
      <c r="B43" s="19" t="s">
        <v>2408</v>
      </c>
      <c r="C43" s="4">
        <f>41.7833752+4.66419072</f>
        <v>46.447565920000002</v>
      </c>
      <c r="D43" s="243">
        <f>11.335788+1.259532</f>
        <v>12.595320000000001</v>
      </c>
      <c r="E43" s="4">
        <v>22.4</v>
      </c>
      <c r="F43" s="149"/>
      <c r="G43" s="149"/>
      <c r="H43" s="4">
        <v>24.047565920000004</v>
      </c>
      <c r="I43" s="75">
        <f t="shared" si="0"/>
        <v>9.8046799999999976</v>
      </c>
      <c r="J43" s="71">
        <v>-1</v>
      </c>
      <c r="K43" s="36"/>
      <c r="L43" s="16"/>
      <c r="M43" s="38" t="s">
        <v>2407</v>
      </c>
      <c r="N43" s="37" t="s">
        <v>72</v>
      </c>
      <c r="O43" s="9"/>
    </row>
    <row r="44" spans="1:15" ht="69.95" customHeight="1" x14ac:dyDescent="0.25">
      <c r="A44" s="5" t="s">
        <v>103</v>
      </c>
      <c r="B44" s="19" t="s">
        <v>106</v>
      </c>
      <c r="C44" s="4">
        <v>47.2</v>
      </c>
      <c r="D44" s="4">
        <v>23.6</v>
      </c>
      <c r="E44" s="4">
        <v>31.86</v>
      </c>
      <c r="F44" s="149">
        <v>26.997465999999999</v>
      </c>
      <c r="G44" s="149">
        <v>26.997465999999999</v>
      </c>
      <c r="H44" s="4">
        <v>15.340000000000003</v>
      </c>
      <c r="I44" s="75">
        <f t="shared" si="0"/>
        <v>8.259999999999998</v>
      </c>
      <c r="J44" s="71">
        <v>0.34999999999999987</v>
      </c>
      <c r="K44" s="36"/>
      <c r="L44" s="16"/>
      <c r="M44" s="38" t="s">
        <v>2412</v>
      </c>
      <c r="N44" s="37" t="s">
        <v>72</v>
      </c>
      <c r="O44" s="9"/>
    </row>
    <row r="45" spans="1:15" ht="69.95" customHeight="1" x14ac:dyDescent="0.25">
      <c r="A45" s="5" t="s">
        <v>105</v>
      </c>
      <c r="B45" s="19" t="s">
        <v>108</v>
      </c>
      <c r="C45" s="4">
        <v>23.895</v>
      </c>
      <c r="D45" s="4">
        <v>7.4339999999999993</v>
      </c>
      <c r="E45" s="4">
        <v>0</v>
      </c>
      <c r="F45" s="149"/>
      <c r="G45" s="149"/>
      <c r="H45" s="4">
        <v>23.895</v>
      </c>
      <c r="I45" s="75">
        <f t="shared" si="0"/>
        <v>-7.4339999999999993</v>
      </c>
      <c r="J45" s="71">
        <v>-1</v>
      </c>
      <c r="K45" s="36"/>
      <c r="L45" s="16"/>
      <c r="M45" s="38" t="s">
        <v>2409</v>
      </c>
      <c r="N45" s="37" t="s">
        <v>72</v>
      </c>
      <c r="O45" s="9"/>
    </row>
    <row r="46" spans="1:15" ht="69.95" customHeight="1" x14ac:dyDescent="0.25">
      <c r="A46" s="5" t="s">
        <v>107</v>
      </c>
      <c r="B46" s="19" t="s">
        <v>110</v>
      </c>
      <c r="C46" s="4">
        <v>2.6549999999999998</v>
      </c>
      <c r="D46" s="4">
        <v>0.82599999999999996</v>
      </c>
      <c r="E46" s="4">
        <v>0</v>
      </c>
      <c r="F46" s="149"/>
      <c r="G46" s="149"/>
      <c r="H46" s="4">
        <v>2.6549999999999998</v>
      </c>
      <c r="I46" s="75">
        <f t="shared" si="0"/>
        <v>-0.82599999999999996</v>
      </c>
      <c r="J46" s="71">
        <v>-1</v>
      </c>
      <c r="K46" s="36"/>
      <c r="L46" s="16"/>
      <c r="M46" s="38" t="s">
        <v>2409</v>
      </c>
      <c r="N46" s="37" t="s">
        <v>72</v>
      </c>
      <c r="O46" s="9"/>
    </row>
    <row r="47" spans="1:15" ht="69.95" customHeight="1" x14ac:dyDescent="0.25">
      <c r="A47" s="5" t="s">
        <v>109</v>
      </c>
      <c r="B47" s="19" t="s">
        <v>112</v>
      </c>
      <c r="C47" s="4">
        <v>3.3039999999999998</v>
      </c>
      <c r="D47" s="4">
        <v>3.3040000000000003</v>
      </c>
      <c r="E47" s="4">
        <v>0</v>
      </c>
      <c r="F47" s="149"/>
      <c r="G47" s="149"/>
      <c r="H47" s="4">
        <v>3.3039999999999998</v>
      </c>
      <c r="I47" s="75">
        <f t="shared" si="0"/>
        <v>-3.3040000000000003</v>
      </c>
      <c r="J47" s="71">
        <v>-1</v>
      </c>
      <c r="K47" s="36"/>
      <c r="L47" s="16"/>
      <c r="M47" s="38" t="s">
        <v>2409</v>
      </c>
      <c r="N47" s="37" t="s">
        <v>113</v>
      </c>
      <c r="O47" s="9"/>
    </row>
    <row r="48" spans="1:15" ht="69.95" customHeight="1" x14ac:dyDescent="0.25">
      <c r="A48" s="5" t="s">
        <v>111</v>
      </c>
      <c r="B48" s="19" t="s">
        <v>115</v>
      </c>
      <c r="C48" s="4">
        <v>0.29499999999999998</v>
      </c>
      <c r="D48" s="4">
        <v>0.29499999999999998</v>
      </c>
      <c r="E48" s="4">
        <v>0</v>
      </c>
      <c r="F48" s="149"/>
      <c r="G48" s="149"/>
      <c r="H48" s="4">
        <v>0.29499999999999998</v>
      </c>
      <c r="I48" s="75">
        <f t="shared" si="0"/>
        <v>-0.29499999999999998</v>
      </c>
      <c r="J48" s="71">
        <v>-1</v>
      </c>
      <c r="K48" s="36"/>
      <c r="L48" s="16"/>
      <c r="M48" s="38" t="s">
        <v>2409</v>
      </c>
      <c r="N48" s="37" t="s">
        <v>113</v>
      </c>
      <c r="O48" s="9"/>
    </row>
    <row r="49" spans="1:15" ht="69.95" customHeight="1" x14ac:dyDescent="0.25">
      <c r="A49" s="5" t="s">
        <v>116</v>
      </c>
      <c r="B49" s="453" t="s">
        <v>117</v>
      </c>
      <c r="C49" s="149">
        <v>9.0181289999999983</v>
      </c>
      <c r="D49" s="149">
        <v>9.0181289999999983</v>
      </c>
      <c r="E49" s="149">
        <v>0</v>
      </c>
      <c r="F49" s="149">
        <v>0</v>
      </c>
      <c r="G49" s="149">
        <v>0</v>
      </c>
      <c r="H49" s="149">
        <v>9.0181289999999983</v>
      </c>
      <c r="I49" s="75">
        <f t="shared" si="0"/>
        <v>-9.0181289999999983</v>
      </c>
      <c r="J49" s="71">
        <v>-1</v>
      </c>
      <c r="K49" s="36"/>
      <c r="L49" s="16"/>
      <c r="M49" s="36"/>
      <c r="N49" s="37" t="s">
        <v>36</v>
      </c>
      <c r="O49" s="9"/>
    </row>
    <row r="50" spans="1:15" ht="69.95" customHeight="1" x14ac:dyDescent="0.25">
      <c r="A50" s="5" t="s">
        <v>118</v>
      </c>
      <c r="B50" s="453" t="s">
        <v>40</v>
      </c>
      <c r="C50" s="149">
        <v>9.0181289999999983</v>
      </c>
      <c r="D50" s="149">
        <v>9.0181289999999983</v>
      </c>
      <c r="E50" s="149">
        <v>0</v>
      </c>
      <c r="F50" s="149">
        <v>0</v>
      </c>
      <c r="G50" s="149">
        <v>0</v>
      </c>
      <c r="H50" s="149">
        <v>9.0181289999999983</v>
      </c>
      <c r="I50" s="75">
        <f t="shared" si="0"/>
        <v>-9.0181289999999983</v>
      </c>
      <c r="J50" s="71">
        <v>-1</v>
      </c>
      <c r="K50" s="36"/>
      <c r="L50" s="16"/>
      <c r="M50" s="36"/>
      <c r="N50" s="37" t="s">
        <v>36</v>
      </c>
      <c r="O50" s="9"/>
    </row>
    <row r="51" spans="1:15" ht="69.95" customHeight="1" x14ac:dyDescent="0.25">
      <c r="A51" s="5" t="s">
        <v>119</v>
      </c>
      <c r="B51" s="19" t="s">
        <v>120</v>
      </c>
      <c r="C51" s="4">
        <v>9.0181289999999983</v>
      </c>
      <c r="D51" s="4">
        <v>9.0181289999999983</v>
      </c>
      <c r="E51" s="4">
        <v>0</v>
      </c>
      <c r="F51" s="149"/>
      <c r="G51" s="149"/>
      <c r="H51" s="4">
        <v>9.0181289999999983</v>
      </c>
      <c r="I51" s="75">
        <f t="shared" si="0"/>
        <v>-9.0181289999999983</v>
      </c>
      <c r="J51" s="71">
        <v>-1</v>
      </c>
      <c r="K51" s="36"/>
      <c r="L51" s="16"/>
      <c r="M51" s="41" t="s">
        <v>121</v>
      </c>
      <c r="N51" s="17" t="s">
        <v>68</v>
      </c>
      <c r="O51" s="9"/>
    </row>
    <row r="52" spans="1:15" ht="69.95" customHeight="1" x14ac:dyDescent="0.25">
      <c r="A52" s="5" t="s">
        <v>122</v>
      </c>
      <c r="B52" s="453" t="s">
        <v>123</v>
      </c>
      <c r="C52" s="149">
        <v>0</v>
      </c>
      <c r="D52" s="149">
        <v>0</v>
      </c>
      <c r="E52" s="149">
        <v>0</v>
      </c>
      <c r="F52" s="149">
        <v>0</v>
      </c>
      <c r="G52" s="149">
        <v>0</v>
      </c>
      <c r="H52" s="149">
        <v>0</v>
      </c>
      <c r="I52" s="75">
        <f t="shared" si="0"/>
        <v>0</v>
      </c>
      <c r="J52" s="71"/>
      <c r="K52" s="36"/>
      <c r="L52" s="16"/>
      <c r="M52" s="36"/>
      <c r="N52" s="37" t="s">
        <v>36</v>
      </c>
      <c r="O52" s="9"/>
    </row>
    <row r="53" spans="1:15" ht="69.95" customHeight="1" x14ac:dyDescent="0.25">
      <c r="A53" s="451">
        <v>3</v>
      </c>
      <c r="B53" s="453" t="s">
        <v>124</v>
      </c>
      <c r="C53" s="149">
        <v>0</v>
      </c>
      <c r="D53" s="149">
        <v>0</v>
      </c>
      <c r="E53" s="149">
        <v>7826.2358329930121</v>
      </c>
      <c r="F53" s="149">
        <v>8442.7581376099988</v>
      </c>
      <c r="G53" s="149">
        <v>21140.51802159</v>
      </c>
      <c r="H53" s="149"/>
      <c r="I53" s="75">
        <f t="shared" si="0"/>
        <v>7826.2358329930121</v>
      </c>
      <c r="J53" s="71"/>
      <c r="K53" s="42"/>
      <c r="L53" s="16"/>
      <c r="M53" s="453"/>
      <c r="N53" s="37" t="s">
        <v>36</v>
      </c>
      <c r="O53" s="9"/>
    </row>
    <row r="54" spans="1:15" ht="69.95" customHeight="1" x14ac:dyDescent="0.25">
      <c r="A54" s="19" t="s">
        <v>125</v>
      </c>
      <c r="B54" s="14" t="s">
        <v>126</v>
      </c>
      <c r="C54" s="4"/>
      <c r="D54" s="4"/>
      <c r="E54" s="4">
        <v>1.584E-2</v>
      </c>
      <c r="F54" s="149">
        <v>2.0590000000000001E-2</v>
      </c>
      <c r="G54" s="149">
        <v>0</v>
      </c>
      <c r="H54" s="4"/>
      <c r="I54" s="75">
        <f t="shared" si="0"/>
        <v>1.584E-2</v>
      </c>
      <c r="J54" s="71"/>
      <c r="K54" s="42"/>
      <c r="L54" s="16"/>
      <c r="M54" s="38" t="s">
        <v>127</v>
      </c>
      <c r="N54" s="37" t="s">
        <v>47</v>
      </c>
      <c r="O54" s="240"/>
    </row>
    <row r="55" spans="1:15" ht="69.95" customHeight="1" x14ac:dyDescent="0.25">
      <c r="A55" s="230" t="s">
        <v>128</v>
      </c>
      <c r="B55" s="14" t="s">
        <v>129</v>
      </c>
      <c r="C55" s="4"/>
      <c r="D55" s="4"/>
      <c r="E55" s="4">
        <v>7.6075699999999999</v>
      </c>
      <c r="F55" s="149">
        <v>13.80223</v>
      </c>
      <c r="G55" s="149">
        <v>18.287149999999997</v>
      </c>
      <c r="H55" s="4"/>
      <c r="I55" s="75">
        <f t="shared" si="0"/>
        <v>7.6075699999999999</v>
      </c>
      <c r="J55" s="71"/>
      <c r="K55" s="42"/>
      <c r="L55" s="16"/>
      <c r="M55" s="38" t="s">
        <v>130</v>
      </c>
      <c r="N55" s="37" t="s">
        <v>47</v>
      </c>
      <c r="O55" s="239"/>
    </row>
    <row r="56" spans="1:15" ht="69.95" customHeight="1" x14ac:dyDescent="0.25">
      <c r="A56" s="230" t="s">
        <v>131</v>
      </c>
      <c r="B56" s="14" t="s">
        <v>132</v>
      </c>
      <c r="C56" s="4"/>
      <c r="D56" s="4"/>
      <c r="E56" s="4">
        <v>8.1246770000000001</v>
      </c>
      <c r="F56" s="149">
        <v>16.178039999999999</v>
      </c>
      <c r="G56" s="149">
        <v>20.651979999999998</v>
      </c>
      <c r="H56" s="4"/>
      <c r="I56" s="75">
        <f t="shared" si="0"/>
        <v>8.1246770000000001</v>
      </c>
      <c r="J56" s="71"/>
      <c r="K56" s="42"/>
      <c r="L56" s="16"/>
      <c r="M56" s="38" t="s">
        <v>130</v>
      </c>
      <c r="N56" s="37" t="s">
        <v>47</v>
      </c>
      <c r="O56" s="239"/>
    </row>
    <row r="57" spans="1:15" ht="69.95" customHeight="1" x14ac:dyDescent="0.25">
      <c r="A57" s="230" t="s">
        <v>133</v>
      </c>
      <c r="B57" s="14" t="s">
        <v>134</v>
      </c>
      <c r="C57" s="4"/>
      <c r="D57" s="4"/>
      <c r="E57" s="4">
        <v>11.59751</v>
      </c>
      <c r="F57" s="149">
        <v>24.758620000000004</v>
      </c>
      <c r="G57" s="149">
        <v>24.758620000000004</v>
      </c>
      <c r="H57" s="4"/>
      <c r="I57" s="75">
        <f t="shared" si="0"/>
        <v>11.59751</v>
      </c>
      <c r="J57" s="71"/>
      <c r="K57" s="42"/>
      <c r="L57" s="16"/>
      <c r="M57" s="38" t="s">
        <v>130</v>
      </c>
      <c r="N57" s="37" t="s">
        <v>47</v>
      </c>
      <c r="O57" s="239"/>
    </row>
    <row r="58" spans="1:15" ht="69.95" customHeight="1" x14ac:dyDescent="0.25">
      <c r="A58" s="230" t="s">
        <v>135</v>
      </c>
      <c r="B58" s="14" t="s">
        <v>787</v>
      </c>
      <c r="C58" s="4"/>
      <c r="D58" s="4"/>
      <c r="E58" s="4"/>
      <c r="F58" s="149">
        <v>0.45893</v>
      </c>
      <c r="G58" s="149">
        <v>0</v>
      </c>
      <c r="H58" s="4"/>
      <c r="I58" s="75">
        <f t="shared" si="0"/>
        <v>0</v>
      </c>
      <c r="J58" s="71"/>
      <c r="K58" s="42"/>
      <c r="L58" s="16"/>
      <c r="M58" s="38" t="s">
        <v>2402</v>
      </c>
      <c r="N58" s="37" t="s">
        <v>47</v>
      </c>
      <c r="O58" s="239"/>
    </row>
    <row r="59" spans="1:15" ht="69.95" customHeight="1" x14ac:dyDescent="0.25">
      <c r="A59" s="230" t="s">
        <v>137</v>
      </c>
      <c r="B59" s="14" t="s">
        <v>136</v>
      </c>
      <c r="C59" s="4"/>
      <c r="D59" s="4"/>
      <c r="E59" s="4">
        <v>0.10940000000000001</v>
      </c>
      <c r="F59" s="149">
        <v>0.36849999999999999</v>
      </c>
      <c r="G59" s="149">
        <v>0.36849999999999999</v>
      </c>
      <c r="H59" s="4"/>
      <c r="I59" s="75">
        <f t="shared" si="0"/>
        <v>0.10940000000000001</v>
      </c>
      <c r="J59" s="71"/>
      <c r="K59" s="42"/>
      <c r="L59" s="16"/>
      <c r="M59" s="38" t="s">
        <v>2402</v>
      </c>
      <c r="N59" s="37" t="s">
        <v>47</v>
      </c>
      <c r="O59" s="239"/>
    </row>
    <row r="60" spans="1:15" ht="69.95" customHeight="1" x14ac:dyDescent="0.25">
      <c r="A60" s="230" t="s">
        <v>140</v>
      </c>
      <c r="B60" s="14" t="s">
        <v>765</v>
      </c>
      <c r="C60" s="4"/>
      <c r="D60" s="4"/>
      <c r="E60" s="4">
        <v>0.51132999999999995</v>
      </c>
      <c r="F60" s="149">
        <v>11.093050000000002</v>
      </c>
      <c r="G60" s="149">
        <v>11.093050000000002</v>
      </c>
      <c r="H60" s="4"/>
      <c r="I60" s="75">
        <f t="shared" si="0"/>
        <v>0.51132999999999995</v>
      </c>
      <c r="J60" s="71"/>
      <c r="K60" s="42"/>
      <c r="L60" s="16"/>
      <c r="M60" s="38" t="s">
        <v>2403</v>
      </c>
      <c r="N60" s="37" t="s">
        <v>769</v>
      </c>
      <c r="O60" s="9"/>
    </row>
    <row r="61" spans="1:15" ht="69.95" customHeight="1" x14ac:dyDescent="0.25">
      <c r="A61" s="230" t="s">
        <v>142</v>
      </c>
      <c r="B61" s="14" t="s">
        <v>766</v>
      </c>
      <c r="C61" s="4"/>
      <c r="D61" s="4"/>
      <c r="E61" s="4">
        <v>0.19422</v>
      </c>
      <c r="F61" s="149">
        <v>0.20226</v>
      </c>
      <c r="G61" s="149">
        <v>0.20226</v>
      </c>
      <c r="H61" s="4"/>
      <c r="I61" s="75">
        <f t="shared" si="0"/>
        <v>0.19422</v>
      </c>
      <c r="J61" s="71"/>
      <c r="K61" s="42"/>
      <c r="L61" s="16"/>
      <c r="M61" s="38" t="s">
        <v>2404</v>
      </c>
      <c r="N61" s="37" t="s">
        <v>769</v>
      </c>
      <c r="O61" s="9"/>
    </row>
    <row r="62" spans="1:15" ht="69.95" customHeight="1" x14ac:dyDescent="0.25">
      <c r="A62" s="230" t="s">
        <v>144</v>
      </c>
      <c r="B62" s="14" t="s">
        <v>767</v>
      </c>
      <c r="C62" s="4"/>
      <c r="D62" s="4"/>
      <c r="E62" s="4">
        <v>0</v>
      </c>
      <c r="F62" s="149">
        <v>0.42329</v>
      </c>
      <c r="G62" s="149">
        <v>0</v>
      </c>
      <c r="H62" s="4"/>
      <c r="I62" s="75">
        <f t="shared" si="0"/>
        <v>0</v>
      </c>
      <c r="J62" s="71"/>
      <c r="K62" s="42"/>
      <c r="L62" s="16"/>
      <c r="M62" s="38" t="s">
        <v>2405</v>
      </c>
      <c r="N62" s="37" t="s">
        <v>769</v>
      </c>
      <c r="O62" s="9"/>
    </row>
    <row r="63" spans="1:15" ht="69.95" customHeight="1" x14ac:dyDescent="0.25">
      <c r="A63" s="230" t="s">
        <v>146</v>
      </c>
      <c r="B63" s="14" t="s">
        <v>768</v>
      </c>
      <c r="C63" s="4"/>
      <c r="D63" s="4"/>
      <c r="E63" s="4">
        <v>1.4999999999999999E-2</v>
      </c>
      <c r="F63" s="149">
        <v>0.41064999999999996</v>
      </c>
      <c r="G63" s="149">
        <v>0</v>
      </c>
      <c r="H63" s="4"/>
      <c r="I63" s="75">
        <f t="shared" si="0"/>
        <v>1.4999999999999999E-2</v>
      </c>
      <c r="J63" s="71"/>
      <c r="K63" s="42"/>
      <c r="L63" s="16"/>
      <c r="M63" s="38" t="s">
        <v>2406</v>
      </c>
      <c r="N63" s="37" t="s">
        <v>769</v>
      </c>
      <c r="O63" s="9"/>
    </row>
    <row r="64" spans="1:15" ht="69.95" customHeight="1" x14ac:dyDescent="0.25">
      <c r="A64" s="230" t="s">
        <v>149</v>
      </c>
      <c r="B64" s="14" t="s">
        <v>138</v>
      </c>
      <c r="C64" s="4"/>
      <c r="D64" s="4"/>
      <c r="E64" s="4">
        <v>0</v>
      </c>
      <c r="F64" s="149">
        <v>7.0999999999999991E-4</v>
      </c>
      <c r="G64" s="149">
        <v>0</v>
      </c>
      <c r="H64" s="4"/>
      <c r="I64" s="75">
        <f t="shared" si="0"/>
        <v>0</v>
      </c>
      <c r="J64" s="71"/>
      <c r="K64" s="42"/>
      <c r="L64" s="16"/>
      <c r="M64" s="38" t="s">
        <v>139</v>
      </c>
      <c r="N64" s="37" t="s">
        <v>51</v>
      </c>
      <c r="O64" s="9"/>
    </row>
    <row r="65" spans="1:15" ht="69.95" customHeight="1" x14ac:dyDescent="0.25">
      <c r="A65" s="230" t="s">
        <v>151</v>
      </c>
      <c r="B65" s="23" t="s">
        <v>141</v>
      </c>
      <c r="C65" s="4"/>
      <c r="D65" s="4"/>
      <c r="E65" s="4">
        <v>1.0083200000000001</v>
      </c>
      <c r="F65" s="149"/>
      <c r="G65" s="149">
        <v>0</v>
      </c>
      <c r="H65" s="4"/>
      <c r="I65" s="75">
        <f t="shared" si="0"/>
        <v>1.0083200000000001</v>
      </c>
      <c r="J65" s="71"/>
      <c r="K65" s="42"/>
      <c r="L65" s="16"/>
      <c r="M65" s="38" t="s">
        <v>99</v>
      </c>
      <c r="N65" s="37" t="s">
        <v>51</v>
      </c>
      <c r="O65" s="9"/>
    </row>
    <row r="66" spans="1:15" ht="69.95" customHeight="1" x14ac:dyDescent="0.25">
      <c r="A66" s="230" t="s">
        <v>153</v>
      </c>
      <c r="B66" s="23" t="s">
        <v>143</v>
      </c>
      <c r="C66" s="4"/>
      <c r="D66" s="4"/>
      <c r="E66" s="4">
        <v>2.9929999999999998E-2</v>
      </c>
      <c r="F66" s="149">
        <v>0.32847000000000004</v>
      </c>
      <c r="G66" s="149">
        <v>0</v>
      </c>
      <c r="H66" s="4"/>
      <c r="I66" s="75">
        <f t="shared" si="0"/>
        <v>2.9929999999999998E-2</v>
      </c>
      <c r="J66" s="71"/>
      <c r="K66" s="42"/>
      <c r="L66" s="16"/>
      <c r="M66" s="38"/>
      <c r="N66" s="37" t="s">
        <v>51</v>
      </c>
      <c r="O66" s="9"/>
    </row>
    <row r="67" spans="1:15" ht="69.95" customHeight="1" x14ac:dyDescent="0.25">
      <c r="A67" s="230" t="s">
        <v>156</v>
      </c>
      <c r="B67" s="14" t="s">
        <v>763</v>
      </c>
      <c r="C67" s="4"/>
      <c r="D67" s="4"/>
      <c r="E67" s="4">
        <v>0.90503</v>
      </c>
      <c r="F67" s="149">
        <v>0.42233999999999999</v>
      </c>
      <c r="G67" s="149">
        <v>0</v>
      </c>
      <c r="H67" s="4"/>
      <c r="I67" s="75">
        <f t="shared" si="0"/>
        <v>0.90503</v>
      </c>
      <c r="J67" s="71"/>
      <c r="K67" s="42"/>
      <c r="L67" s="16"/>
      <c r="M67" s="44" t="s">
        <v>145</v>
      </c>
      <c r="N67" s="37" t="s">
        <v>51</v>
      </c>
      <c r="O67" s="9"/>
    </row>
    <row r="68" spans="1:15" ht="69.95" customHeight="1" x14ac:dyDescent="0.25">
      <c r="A68" s="230" t="s">
        <v>159</v>
      </c>
      <c r="B68" s="14" t="s">
        <v>764</v>
      </c>
      <c r="C68" s="4"/>
      <c r="D68" s="4"/>
      <c r="E68" s="4">
        <v>0.49836000000000003</v>
      </c>
      <c r="F68" s="149"/>
      <c r="G68" s="149"/>
      <c r="H68" s="4"/>
      <c r="I68" s="75">
        <f t="shared" si="0"/>
        <v>0.49836000000000003</v>
      </c>
      <c r="J68" s="71"/>
      <c r="K68" s="42"/>
      <c r="L68" s="16"/>
      <c r="M68" s="44"/>
      <c r="N68" s="37" t="s">
        <v>51</v>
      </c>
      <c r="O68" s="9"/>
    </row>
    <row r="69" spans="1:15" ht="69.95" customHeight="1" x14ac:dyDescent="0.25">
      <c r="A69" s="230" t="s">
        <v>161</v>
      </c>
      <c r="B69" s="14" t="s">
        <v>147</v>
      </c>
      <c r="C69" s="4"/>
      <c r="D69" s="4"/>
      <c r="E69" s="4">
        <v>0.26772699999999994</v>
      </c>
      <c r="F69" s="149">
        <v>0.26773178999999997</v>
      </c>
      <c r="G69" s="149">
        <v>0</v>
      </c>
      <c r="H69" s="4"/>
      <c r="I69" s="75">
        <f t="shared" si="0"/>
        <v>0.26772699999999994</v>
      </c>
      <c r="J69" s="71"/>
      <c r="K69" s="42"/>
      <c r="L69" s="16"/>
      <c r="M69" s="38" t="s">
        <v>139</v>
      </c>
      <c r="N69" s="37" t="s">
        <v>148</v>
      </c>
      <c r="O69" s="9"/>
    </row>
    <row r="70" spans="1:15" ht="69.95" customHeight="1" x14ac:dyDescent="0.25">
      <c r="A70" s="230" t="s">
        <v>165</v>
      </c>
      <c r="B70" s="14" t="s">
        <v>788</v>
      </c>
      <c r="C70" s="4"/>
      <c r="D70" s="4"/>
      <c r="E70" s="4"/>
      <c r="F70" s="149">
        <v>4.118786E-2</v>
      </c>
      <c r="G70" s="149">
        <v>4.118786E-2</v>
      </c>
      <c r="H70" s="4"/>
      <c r="I70" s="75">
        <f t="shared" si="0"/>
        <v>0</v>
      </c>
      <c r="J70" s="71"/>
      <c r="K70" s="42"/>
      <c r="L70" s="16"/>
      <c r="M70" s="38" t="s">
        <v>2414</v>
      </c>
      <c r="N70" s="37" t="s">
        <v>148</v>
      </c>
      <c r="O70" s="9"/>
    </row>
    <row r="71" spans="1:15" ht="69.95" customHeight="1" x14ac:dyDescent="0.25">
      <c r="A71" s="230" t="s">
        <v>168</v>
      </c>
      <c r="B71" s="14" t="s">
        <v>789</v>
      </c>
      <c r="C71" s="4"/>
      <c r="D71" s="4"/>
      <c r="E71" s="4"/>
      <c r="F71" s="149">
        <v>4.118786E-2</v>
      </c>
      <c r="G71" s="149">
        <v>4.118786E-2</v>
      </c>
      <c r="H71" s="4"/>
      <c r="I71" s="75">
        <f t="shared" si="0"/>
        <v>0</v>
      </c>
      <c r="J71" s="71"/>
      <c r="K71" s="42"/>
      <c r="L71" s="16"/>
      <c r="M71" s="38" t="s">
        <v>2414</v>
      </c>
      <c r="N71" s="37" t="s">
        <v>148</v>
      </c>
      <c r="O71" s="9"/>
    </row>
    <row r="72" spans="1:15" ht="69.95" customHeight="1" x14ac:dyDescent="0.25">
      <c r="A72" s="230" t="s">
        <v>171</v>
      </c>
      <c r="B72" s="14" t="s">
        <v>150</v>
      </c>
      <c r="C72" s="4"/>
      <c r="D72" s="4"/>
      <c r="E72" s="4">
        <v>0.47443000000000002</v>
      </c>
      <c r="F72" s="149">
        <v>-1.0432999999999999</v>
      </c>
      <c r="G72" s="149">
        <v>-1.0432999999999999</v>
      </c>
      <c r="H72" s="4"/>
      <c r="I72" s="75">
        <f t="shared" si="0"/>
        <v>0.47443000000000002</v>
      </c>
      <c r="J72" s="71"/>
      <c r="K72" s="42"/>
      <c r="L72" s="16"/>
      <c r="M72" s="38" t="s">
        <v>2419</v>
      </c>
      <c r="N72" s="37" t="s">
        <v>61</v>
      </c>
      <c r="O72" s="9"/>
    </row>
    <row r="73" spans="1:15" ht="69.95" customHeight="1" x14ac:dyDescent="0.25">
      <c r="A73" s="230" t="s">
        <v>173</v>
      </c>
      <c r="B73" s="14" t="s">
        <v>152</v>
      </c>
      <c r="C73" s="4"/>
      <c r="D73" s="4"/>
      <c r="E73" s="4">
        <v>0</v>
      </c>
      <c r="F73" s="149">
        <v>9.2935999999999996</v>
      </c>
      <c r="G73" s="149">
        <v>0</v>
      </c>
      <c r="H73" s="4"/>
      <c r="I73" s="75">
        <f t="shared" si="0"/>
        <v>0</v>
      </c>
      <c r="J73" s="71"/>
      <c r="K73" s="42"/>
      <c r="L73" s="16"/>
      <c r="M73" s="41" t="s">
        <v>2420</v>
      </c>
      <c r="N73" s="37" t="s">
        <v>61</v>
      </c>
      <c r="O73" s="9"/>
    </row>
    <row r="74" spans="1:15" ht="69.95" customHeight="1" x14ac:dyDescent="0.25">
      <c r="A74" s="230" t="s">
        <v>176</v>
      </c>
      <c r="B74" s="14" t="s">
        <v>154</v>
      </c>
      <c r="C74" s="4"/>
      <c r="D74" s="4"/>
      <c r="E74" s="4">
        <v>69.194856529999896</v>
      </c>
      <c r="F74" s="149">
        <v>72.798761620000008</v>
      </c>
      <c r="G74" s="149">
        <v>0</v>
      </c>
      <c r="H74" s="4"/>
      <c r="I74" s="75">
        <f t="shared" si="0"/>
        <v>69.194856529999896</v>
      </c>
      <c r="J74" s="71"/>
      <c r="K74" s="42"/>
      <c r="L74" s="16"/>
      <c r="M74" s="38" t="s">
        <v>155</v>
      </c>
      <c r="N74" s="17" t="s">
        <v>68</v>
      </c>
      <c r="O74" s="9"/>
    </row>
    <row r="75" spans="1:15" ht="69.95" customHeight="1" x14ac:dyDescent="0.25">
      <c r="A75" s="230" t="s">
        <v>178</v>
      </c>
      <c r="B75" s="14" t="s">
        <v>522</v>
      </c>
      <c r="C75" s="4"/>
      <c r="D75" s="4"/>
      <c r="E75" s="4">
        <v>3.8643770499999999</v>
      </c>
      <c r="F75" s="149">
        <v>2.986964</v>
      </c>
      <c r="G75" s="149">
        <v>0</v>
      </c>
      <c r="H75" s="4"/>
      <c r="I75" s="75">
        <f t="shared" si="0"/>
        <v>3.8643770499999999</v>
      </c>
      <c r="J75" s="71"/>
      <c r="K75" s="42"/>
      <c r="L75" s="16"/>
      <c r="M75" s="38" t="s">
        <v>2438</v>
      </c>
      <c r="N75" s="17" t="s">
        <v>68</v>
      </c>
      <c r="O75" s="9"/>
    </row>
    <row r="76" spans="1:15" ht="69.95" customHeight="1" x14ac:dyDescent="0.25">
      <c r="A76" s="230" t="s">
        <v>180</v>
      </c>
      <c r="B76" s="14" t="s">
        <v>157</v>
      </c>
      <c r="C76" s="4"/>
      <c r="D76" s="4"/>
      <c r="E76" s="4">
        <v>5.5337652099999994</v>
      </c>
      <c r="F76" s="149">
        <v>8.3306054899999999</v>
      </c>
      <c r="G76" s="149">
        <v>0</v>
      </c>
      <c r="H76" s="4"/>
      <c r="I76" s="75">
        <f t="shared" si="0"/>
        <v>5.5337652099999994</v>
      </c>
      <c r="J76" s="71"/>
      <c r="K76" s="42"/>
      <c r="L76" s="16"/>
      <c r="M76" s="38" t="s">
        <v>158</v>
      </c>
      <c r="N76" s="17" t="s">
        <v>68</v>
      </c>
      <c r="O76" s="9"/>
    </row>
    <row r="77" spans="1:15" ht="69.95" customHeight="1" x14ac:dyDescent="0.25">
      <c r="A77" s="230" t="s">
        <v>182</v>
      </c>
      <c r="B77" s="14" t="s">
        <v>160</v>
      </c>
      <c r="C77" s="4"/>
      <c r="D77" s="4"/>
      <c r="E77" s="4">
        <v>132.25059695061742</v>
      </c>
      <c r="F77" s="149">
        <v>84.850222489999993</v>
      </c>
      <c r="G77" s="149">
        <v>56.673487999999999</v>
      </c>
      <c r="H77" s="4"/>
      <c r="I77" s="75">
        <f t="shared" si="0"/>
        <v>132.25059695061742</v>
      </c>
      <c r="J77" s="71"/>
      <c r="K77" s="42"/>
      <c r="L77" s="16"/>
      <c r="M77" s="38" t="s">
        <v>155</v>
      </c>
      <c r="N77" s="17" t="s">
        <v>68</v>
      </c>
      <c r="O77" s="9"/>
    </row>
    <row r="78" spans="1:15" ht="99.95" customHeight="1" x14ac:dyDescent="0.25">
      <c r="A78" s="230" t="s">
        <v>184</v>
      </c>
      <c r="B78" s="14" t="s">
        <v>162</v>
      </c>
      <c r="C78" s="4"/>
      <c r="D78" s="4"/>
      <c r="E78" s="4">
        <v>197.66416075902333</v>
      </c>
      <c r="F78" s="149">
        <v>148.88184600000002</v>
      </c>
      <c r="G78" s="149">
        <v>618.50013799999999</v>
      </c>
      <c r="H78" s="4"/>
      <c r="I78" s="75">
        <f t="shared" si="0"/>
        <v>197.66416075902333</v>
      </c>
      <c r="J78" s="71"/>
      <c r="K78" s="42"/>
      <c r="L78" s="16"/>
      <c r="M78" s="38" t="s">
        <v>163</v>
      </c>
      <c r="N78" s="17" t="s">
        <v>68</v>
      </c>
      <c r="O78" s="15" t="s">
        <v>164</v>
      </c>
    </row>
    <row r="79" spans="1:15" ht="99.95" customHeight="1" x14ac:dyDescent="0.25">
      <c r="A79" s="230" t="s">
        <v>186</v>
      </c>
      <c r="B79" s="14" t="s">
        <v>166</v>
      </c>
      <c r="C79" s="4"/>
      <c r="D79" s="4"/>
      <c r="E79" s="4">
        <v>114.22952851038242</v>
      </c>
      <c r="F79" s="149">
        <v>70.255477999999997</v>
      </c>
      <c r="G79" s="149">
        <v>544.72449800000004</v>
      </c>
      <c r="H79" s="4"/>
      <c r="I79" s="75">
        <f t="shared" si="0"/>
        <v>114.22952851038242</v>
      </c>
      <c r="J79" s="71"/>
      <c r="K79" s="42"/>
      <c r="L79" s="16"/>
      <c r="M79" s="38" t="s">
        <v>167</v>
      </c>
      <c r="N79" s="17" t="s">
        <v>68</v>
      </c>
      <c r="O79" s="15" t="s">
        <v>164</v>
      </c>
    </row>
    <row r="80" spans="1:15" ht="99.95" customHeight="1" x14ac:dyDescent="0.25">
      <c r="A80" s="230" t="s">
        <v>188</v>
      </c>
      <c r="B80" s="21" t="s">
        <v>169</v>
      </c>
      <c r="C80" s="4"/>
      <c r="D80" s="4"/>
      <c r="E80" s="4">
        <v>4.570286170000001</v>
      </c>
      <c r="F80" s="149">
        <v>0</v>
      </c>
      <c r="G80" s="149">
        <v>0</v>
      </c>
      <c r="H80" s="4"/>
      <c r="I80" s="75">
        <f t="shared" si="0"/>
        <v>4.570286170000001</v>
      </c>
      <c r="J80" s="71"/>
      <c r="K80" s="42"/>
      <c r="L80" s="16"/>
      <c r="M80" s="38" t="s">
        <v>170</v>
      </c>
      <c r="N80" s="17" t="s">
        <v>68</v>
      </c>
      <c r="O80" s="15" t="s">
        <v>164</v>
      </c>
    </row>
    <row r="81" spans="1:15" ht="99.95" customHeight="1" x14ac:dyDescent="0.25">
      <c r="A81" s="230" t="s">
        <v>190</v>
      </c>
      <c r="B81" s="14" t="s">
        <v>172</v>
      </c>
      <c r="C81" s="4"/>
      <c r="D81" s="4"/>
      <c r="E81" s="4">
        <v>734.21999858401898</v>
      </c>
      <c r="F81" s="149">
        <v>683.90856399999984</v>
      </c>
      <c r="G81" s="149">
        <v>1511.6995710000001</v>
      </c>
      <c r="H81" s="4"/>
      <c r="I81" s="75">
        <f t="shared" si="0"/>
        <v>734.21999858401898</v>
      </c>
      <c r="J81" s="71"/>
      <c r="K81" s="42"/>
      <c r="L81" s="16"/>
      <c r="M81" s="38" t="s">
        <v>163</v>
      </c>
      <c r="N81" s="17" t="s">
        <v>68</v>
      </c>
      <c r="O81" s="15" t="s">
        <v>164</v>
      </c>
    </row>
    <row r="82" spans="1:15" ht="99.95" customHeight="1" x14ac:dyDescent="0.25">
      <c r="A82" s="230" t="s">
        <v>192</v>
      </c>
      <c r="B82" s="14" t="s">
        <v>357</v>
      </c>
      <c r="C82" s="4"/>
      <c r="D82" s="4"/>
      <c r="E82" s="4"/>
      <c r="F82" s="149">
        <v>7.883</v>
      </c>
      <c r="G82" s="149">
        <v>7.883</v>
      </c>
      <c r="H82" s="4"/>
      <c r="I82" s="75">
        <f t="shared" si="0"/>
        <v>0</v>
      </c>
      <c r="J82" s="71"/>
      <c r="K82" s="42"/>
      <c r="L82" s="16"/>
      <c r="M82" s="38" t="s">
        <v>2439</v>
      </c>
      <c r="N82" s="17" t="s">
        <v>68</v>
      </c>
      <c r="O82" s="15" t="s">
        <v>164</v>
      </c>
    </row>
    <row r="83" spans="1:15" ht="99.95" customHeight="1" x14ac:dyDescent="0.25">
      <c r="A83" s="230" t="s">
        <v>194</v>
      </c>
      <c r="B83" s="14" t="s">
        <v>174</v>
      </c>
      <c r="C83" s="4"/>
      <c r="D83" s="4"/>
      <c r="E83" s="4">
        <v>65.378204369038571</v>
      </c>
      <c r="F83" s="149">
        <v>40.597696999999997</v>
      </c>
      <c r="G83" s="149">
        <v>269.38620500000002</v>
      </c>
      <c r="H83" s="4"/>
      <c r="I83" s="75">
        <f t="shared" ref="I83:I146" si="1">E83-D83</f>
        <v>65.378204369038571</v>
      </c>
      <c r="J83" s="71"/>
      <c r="K83" s="42"/>
      <c r="L83" s="16"/>
      <c r="M83" s="38" t="s">
        <v>163</v>
      </c>
      <c r="N83" s="17" t="s">
        <v>68</v>
      </c>
      <c r="O83" s="15" t="s">
        <v>164</v>
      </c>
    </row>
    <row r="84" spans="1:15" ht="99.95" customHeight="1" x14ac:dyDescent="0.25">
      <c r="A84" s="230" t="s">
        <v>196</v>
      </c>
      <c r="B84" s="14" t="s">
        <v>177</v>
      </c>
      <c r="C84" s="4"/>
      <c r="D84" s="4"/>
      <c r="E84" s="4">
        <v>272.27883008337005</v>
      </c>
      <c r="F84" s="149">
        <v>73.098009000000005</v>
      </c>
      <c r="G84" s="149">
        <v>1792.295153</v>
      </c>
      <c r="H84" s="4"/>
      <c r="I84" s="75">
        <f t="shared" si="1"/>
        <v>272.27883008337005</v>
      </c>
      <c r="J84" s="71"/>
      <c r="K84" s="42"/>
      <c r="L84" s="16"/>
      <c r="M84" s="38" t="s">
        <v>163</v>
      </c>
      <c r="N84" s="17" t="s">
        <v>68</v>
      </c>
      <c r="O84" s="15" t="s">
        <v>164</v>
      </c>
    </row>
    <row r="85" spans="1:15" ht="99.95" customHeight="1" x14ac:dyDescent="0.25">
      <c r="A85" s="230" t="s">
        <v>198</v>
      </c>
      <c r="B85" s="14" t="s">
        <v>179</v>
      </c>
      <c r="C85" s="4"/>
      <c r="D85" s="4"/>
      <c r="E85" s="4">
        <v>390.91343215487973</v>
      </c>
      <c r="F85" s="149">
        <v>404.49576500000001</v>
      </c>
      <c r="G85" s="149">
        <v>1819.585274</v>
      </c>
      <c r="H85" s="4"/>
      <c r="I85" s="75">
        <f t="shared" si="1"/>
        <v>390.91343215487973</v>
      </c>
      <c r="J85" s="71"/>
      <c r="K85" s="42"/>
      <c r="L85" s="16"/>
      <c r="M85" s="38" t="s">
        <v>163</v>
      </c>
      <c r="N85" s="17" t="s">
        <v>68</v>
      </c>
      <c r="O85" s="15" t="s">
        <v>164</v>
      </c>
    </row>
    <row r="86" spans="1:15" ht="99.95" customHeight="1" x14ac:dyDescent="0.25">
      <c r="A86" s="230" t="s">
        <v>200</v>
      </c>
      <c r="B86" s="14" t="s">
        <v>181</v>
      </c>
      <c r="C86" s="4"/>
      <c r="D86" s="4"/>
      <c r="E86" s="4">
        <v>97.557762300000007</v>
      </c>
      <c r="F86" s="149">
        <v>35.041441999999996</v>
      </c>
      <c r="G86" s="149">
        <v>1195.67248</v>
      </c>
      <c r="H86" s="4"/>
      <c r="I86" s="75">
        <f t="shared" si="1"/>
        <v>97.557762300000007</v>
      </c>
      <c r="J86" s="71"/>
      <c r="K86" s="42"/>
      <c r="L86" s="16"/>
      <c r="M86" s="38" t="s">
        <v>163</v>
      </c>
      <c r="N86" s="17" t="s">
        <v>68</v>
      </c>
      <c r="O86" s="15" t="s">
        <v>164</v>
      </c>
    </row>
    <row r="87" spans="1:15" ht="99.95" customHeight="1" x14ac:dyDescent="0.25">
      <c r="A87" s="230" t="s">
        <v>202</v>
      </c>
      <c r="B87" s="14" t="s">
        <v>183</v>
      </c>
      <c r="C87" s="4"/>
      <c r="D87" s="4"/>
      <c r="E87" s="4">
        <v>30.834051401127049</v>
      </c>
      <c r="F87" s="149">
        <v>16.293112000000001</v>
      </c>
      <c r="G87" s="149">
        <v>461.24863900000003</v>
      </c>
      <c r="H87" s="4"/>
      <c r="I87" s="75">
        <f t="shared" si="1"/>
        <v>30.834051401127049</v>
      </c>
      <c r="J87" s="71"/>
      <c r="K87" s="42"/>
      <c r="L87" s="16"/>
      <c r="M87" s="38" t="s">
        <v>163</v>
      </c>
      <c r="N87" s="17" t="s">
        <v>68</v>
      </c>
      <c r="O87" s="15" t="s">
        <v>164</v>
      </c>
    </row>
    <row r="88" spans="1:15" ht="99.95" customHeight="1" x14ac:dyDescent="0.25">
      <c r="A88" s="230" t="s">
        <v>204</v>
      </c>
      <c r="B88" s="14" t="s">
        <v>185</v>
      </c>
      <c r="C88" s="4"/>
      <c r="D88" s="4"/>
      <c r="E88" s="4">
        <v>30.944522450514313</v>
      </c>
      <c r="F88" s="149">
        <v>31.072562000000001</v>
      </c>
      <c r="G88" s="149">
        <v>382.70819900000004</v>
      </c>
      <c r="H88" s="4"/>
      <c r="I88" s="75">
        <f t="shared" si="1"/>
        <v>30.944522450514313</v>
      </c>
      <c r="J88" s="71"/>
      <c r="K88" s="42"/>
      <c r="L88" s="16"/>
      <c r="M88" s="38" t="s">
        <v>163</v>
      </c>
      <c r="N88" s="17" t="s">
        <v>68</v>
      </c>
      <c r="O88" s="15" t="s">
        <v>164</v>
      </c>
    </row>
    <row r="89" spans="1:15" ht="99.95" customHeight="1" x14ac:dyDescent="0.25">
      <c r="A89" s="230" t="s">
        <v>205</v>
      </c>
      <c r="B89" s="14" t="s">
        <v>187</v>
      </c>
      <c r="C89" s="4"/>
      <c r="D89" s="4"/>
      <c r="E89" s="4">
        <v>810.61231757397763</v>
      </c>
      <c r="F89" s="149">
        <v>1122.8856490000001</v>
      </c>
      <c r="G89" s="149">
        <v>1548.0855220000001</v>
      </c>
      <c r="H89" s="4"/>
      <c r="I89" s="75">
        <f t="shared" si="1"/>
        <v>810.61231757397763</v>
      </c>
      <c r="J89" s="71"/>
      <c r="K89" s="42"/>
      <c r="L89" s="16"/>
      <c r="M89" s="38" t="s">
        <v>163</v>
      </c>
      <c r="N89" s="17" t="s">
        <v>68</v>
      </c>
      <c r="O89" s="15" t="s">
        <v>164</v>
      </c>
    </row>
    <row r="90" spans="1:15" ht="99.95" customHeight="1" x14ac:dyDescent="0.25">
      <c r="A90" s="230" t="s">
        <v>207</v>
      </c>
      <c r="B90" s="14" t="s">
        <v>189</v>
      </c>
      <c r="C90" s="4"/>
      <c r="D90" s="4"/>
      <c r="E90" s="4">
        <v>104.41363560587713</v>
      </c>
      <c r="F90" s="72">
        <v>59.892276000000003</v>
      </c>
      <c r="G90" s="149">
        <v>330.01157700000005</v>
      </c>
      <c r="H90" s="4"/>
      <c r="I90" s="75">
        <f t="shared" si="1"/>
        <v>104.41363560587713</v>
      </c>
      <c r="J90" s="71"/>
      <c r="K90" s="42"/>
      <c r="L90" s="16"/>
      <c r="M90" s="38" t="s">
        <v>163</v>
      </c>
      <c r="N90" s="17" t="s">
        <v>68</v>
      </c>
      <c r="O90" s="15" t="s">
        <v>164</v>
      </c>
    </row>
    <row r="91" spans="1:15" ht="99.95" customHeight="1" x14ac:dyDescent="0.25">
      <c r="A91" s="230" t="s">
        <v>209</v>
      </c>
      <c r="B91" s="14" t="s">
        <v>191</v>
      </c>
      <c r="C91" s="4"/>
      <c r="D91" s="4"/>
      <c r="E91" s="4">
        <v>29.224188113110266</v>
      </c>
      <c r="F91" s="73">
        <v>2.6390859999999998</v>
      </c>
      <c r="G91" s="149">
        <v>89.761407000000005</v>
      </c>
      <c r="H91" s="4"/>
      <c r="I91" s="75">
        <f t="shared" si="1"/>
        <v>29.224188113110266</v>
      </c>
      <c r="J91" s="71"/>
      <c r="K91" s="42"/>
      <c r="L91" s="16"/>
      <c r="M91" s="38" t="s">
        <v>163</v>
      </c>
      <c r="N91" s="17" t="s">
        <v>68</v>
      </c>
      <c r="O91" s="9"/>
    </row>
    <row r="92" spans="1:15" ht="99.95" customHeight="1" x14ac:dyDescent="0.25">
      <c r="A92" s="230" t="s">
        <v>211</v>
      </c>
      <c r="B92" s="14" t="s">
        <v>193</v>
      </c>
      <c r="C92" s="4"/>
      <c r="D92" s="4"/>
      <c r="E92" s="4">
        <v>26.355202379446876</v>
      </c>
      <c r="F92" s="73">
        <v>2.46387</v>
      </c>
      <c r="G92" s="149">
        <v>64.158354000000003</v>
      </c>
      <c r="H92" s="4"/>
      <c r="I92" s="75">
        <f t="shared" si="1"/>
        <v>26.355202379446876</v>
      </c>
      <c r="J92" s="71"/>
      <c r="K92" s="42"/>
      <c r="L92" s="16"/>
      <c r="M92" s="38" t="s">
        <v>163</v>
      </c>
      <c r="N92" s="17" t="s">
        <v>68</v>
      </c>
      <c r="O92" s="9"/>
    </row>
    <row r="93" spans="1:15" ht="99.95" customHeight="1" x14ac:dyDescent="0.25">
      <c r="A93" s="230" t="s">
        <v>213</v>
      </c>
      <c r="B93" s="14" t="s">
        <v>195</v>
      </c>
      <c r="C93" s="4"/>
      <c r="D93" s="4"/>
      <c r="E93" s="4">
        <v>1.7684037642043651</v>
      </c>
      <c r="F93" s="73">
        <v>2.7143999999999998E-2</v>
      </c>
      <c r="G93" s="149">
        <v>15.690620000000001</v>
      </c>
      <c r="H93" s="4"/>
      <c r="I93" s="75">
        <f t="shared" si="1"/>
        <v>1.7684037642043651</v>
      </c>
      <c r="J93" s="71"/>
      <c r="K93" s="42"/>
      <c r="L93" s="16"/>
      <c r="M93" s="38" t="s">
        <v>163</v>
      </c>
      <c r="N93" s="17" t="s">
        <v>68</v>
      </c>
      <c r="O93" s="9"/>
    </row>
    <row r="94" spans="1:15" ht="99.95" customHeight="1" x14ac:dyDescent="0.25">
      <c r="A94" s="230" t="s">
        <v>215</v>
      </c>
      <c r="B94" s="14" t="s">
        <v>197</v>
      </c>
      <c r="C94" s="4"/>
      <c r="D94" s="4"/>
      <c r="E94" s="4">
        <v>1.1005819694590226</v>
      </c>
      <c r="F94" s="73">
        <v>0.14807200000000001</v>
      </c>
      <c r="G94" s="149">
        <v>9.912433</v>
      </c>
      <c r="H94" s="4"/>
      <c r="I94" s="75">
        <f t="shared" si="1"/>
        <v>1.1005819694590226</v>
      </c>
      <c r="J94" s="71"/>
      <c r="K94" s="42"/>
      <c r="L94" s="16"/>
      <c r="M94" s="38" t="s">
        <v>163</v>
      </c>
      <c r="N94" s="17" t="s">
        <v>68</v>
      </c>
      <c r="O94" s="9"/>
    </row>
    <row r="95" spans="1:15" ht="99.95" customHeight="1" x14ac:dyDescent="0.25">
      <c r="A95" s="230" t="s">
        <v>217</v>
      </c>
      <c r="B95" s="14" t="s">
        <v>199</v>
      </c>
      <c r="C95" s="4"/>
      <c r="D95" s="4"/>
      <c r="E95" s="4">
        <v>75.189447492766888</v>
      </c>
      <c r="F95" s="73">
        <v>57.253190000000004</v>
      </c>
      <c r="G95" s="149">
        <v>240.25017000000003</v>
      </c>
      <c r="H95" s="4"/>
      <c r="I95" s="75">
        <f t="shared" si="1"/>
        <v>75.189447492766888</v>
      </c>
      <c r="J95" s="71"/>
      <c r="K95" s="42"/>
      <c r="L95" s="16"/>
      <c r="M95" s="38" t="s">
        <v>163</v>
      </c>
      <c r="N95" s="17" t="s">
        <v>68</v>
      </c>
      <c r="O95" s="9"/>
    </row>
    <row r="96" spans="1:15" ht="99.95" customHeight="1" x14ac:dyDescent="0.25">
      <c r="A96" s="230" t="s">
        <v>219</v>
      </c>
      <c r="B96" s="14" t="s">
        <v>201</v>
      </c>
      <c r="C96" s="4"/>
      <c r="D96" s="4"/>
      <c r="E96" s="4">
        <v>342.48292959008126</v>
      </c>
      <c r="F96" s="72">
        <v>722.82136700000001</v>
      </c>
      <c r="G96" s="149">
        <v>1429.7886004400002</v>
      </c>
      <c r="H96" s="4"/>
      <c r="I96" s="75">
        <f t="shared" si="1"/>
        <v>342.48292959008126</v>
      </c>
      <c r="J96" s="71"/>
      <c r="K96" s="42"/>
      <c r="L96" s="16"/>
      <c r="M96" s="38" t="s">
        <v>163</v>
      </c>
      <c r="N96" s="17" t="s">
        <v>68</v>
      </c>
      <c r="O96" s="15" t="s">
        <v>164</v>
      </c>
    </row>
    <row r="97" spans="1:15" ht="99.95" customHeight="1" x14ac:dyDescent="0.25">
      <c r="A97" s="230" t="s">
        <v>221</v>
      </c>
      <c r="B97" s="14" t="s">
        <v>203</v>
      </c>
      <c r="C97" s="4"/>
      <c r="D97" s="4"/>
      <c r="E97" s="4">
        <v>31.100157001739596</v>
      </c>
      <c r="F97" s="73">
        <v>7.4347740000000009</v>
      </c>
      <c r="G97" s="149">
        <v>335.70394300000004</v>
      </c>
      <c r="H97" s="4"/>
      <c r="I97" s="75">
        <f t="shared" si="1"/>
        <v>31.100157001739596</v>
      </c>
      <c r="J97" s="71"/>
      <c r="K97" s="42"/>
      <c r="L97" s="16"/>
      <c r="M97" s="38" t="s">
        <v>163</v>
      </c>
      <c r="N97" s="17" t="s">
        <v>68</v>
      </c>
      <c r="O97" s="9"/>
    </row>
    <row r="98" spans="1:15" ht="99.95" customHeight="1" x14ac:dyDescent="0.25">
      <c r="A98" s="230" t="s">
        <v>223</v>
      </c>
      <c r="B98" s="14" t="s">
        <v>203</v>
      </c>
      <c r="C98" s="4"/>
      <c r="D98" s="4"/>
      <c r="E98" s="4">
        <v>-68.892600001713049</v>
      </c>
      <c r="F98" s="74">
        <v>3.8226210000000003</v>
      </c>
      <c r="G98" s="149">
        <v>96.378661000000022</v>
      </c>
      <c r="H98" s="4"/>
      <c r="I98" s="75">
        <f t="shared" si="1"/>
        <v>-68.892600001713049</v>
      </c>
      <c r="J98" s="71"/>
      <c r="K98" s="42"/>
      <c r="L98" s="16"/>
      <c r="M98" s="38" t="s">
        <v>163</v>
      </c>
      <c r="N98" s="17" t="s">
        <v>68</v>
      </c>
      <c r="O98" s="9"/>
    </row>
    <row r="99" spans="1:15" ht="99.95" customHeight="1" x14ac:dyDescent="0.25">
      <c r="A99" s="230" t="s">
        <v>225</v>
      </c>
      <c r="B99" s="14" t="s">
        <v>206</v>
      </c>
      <c r="C99" s="4"/>
      <c r="D99" s="4"/>
      <c r="E99" s="4">
        <v>1.9630046432988235</v>
      </c>
      <c r="F99" s="73">
        <v>0.100938</v>
      </c>
      <c r="G99" s="149">
        <v>7.1436660000000005</v>
      </c>
      <c r="H99" s="4"/>
      <c r="I99" s="75">
        <f t="shared" si="1"/>
        <v>1.9630046432988235</v>
      </c>
      <c r="J99" s="71"/>
      <c r="K99" s="42"/>
      <c r="L99" s="16"/>
      <c r="M99" s="38" t="s">
        <v>163</v>
      </c>
      <c r="N99" s="17" t="s">
        <v>68</v>
      </c>
      <c r="O99" s="9"/>
    </row>
    <row r="100" spans="1:15" ht="99.95" customHeight="1" x14ac:dyDescent="0.25">
      <c r="A100" s="230" t="s">
        <v>227</v>
      </c>
      <c r="B100" s="14" t="s">
        <v>208</v>
      </c>
      <c r="C100" s="4"/>
      <c r="D100" s="4"/>
      <c r="E100" s="4">
        <v>3.0719945660722896</v>
      </c>
      <c r="F100" s="73">
        <v>0.24102699999999999</v>
      </c>
      <c r="G100" s="149">
        <v>28.323138999999998</v>
      </c>
      <c r="H100" s="4"/>
      <c r="I100" s="75">
        <f t="shared" si="1"/>
        <v>3.0719945660722896</v>
      </c>
      <c r="J100" s="71"/>
      <c r="K100" s="42"/>
      <c r="L100" s="16"/>
      <c r="M100" s="38" t="s">
        <v>163</v>
      </c>
      <c r="N100" s="17" t="s">
        <v>68</v>
      </c>
      <c r="O100" s="9"/>
    </row>
    <row r="101" spans="1:15" ht="99.95" customHeight="1" x14ac:dyDescent="0.25">
      <c r="A101" s="230" t="s">
        <v>229</v>
      </c>
      <c r="B101" s="14" t="s">
        <v>210</v>
      </c>
      <c r="C101" s="4"/>
      <c r="D101" s="4"/>
      <c r="E101" s="4">
        <v>6.8815002150042277</v>
      </c>
      <c r="F101" s="73">
        <v>0.354541</v>
      </c>
      <c r="G101" s="149">
        <v>9.0044450000000005</v>
      </c>
      <c r="H101" s="4"/>
      <c r="I101" s="75">
        <f t="shared" si="1"/>
        <v>6.8815002150042277</v>
      </c>
      <c r="J101" s="71"/>
      <c r="K101" s="42"/>
      <c r="L101" s="16"/>
      <c r="M101" s="38" t="s">
        <v>163</v>
      </c>
      <c r="N101" s="17" t="s">
        <v>68</v>
      </c>
      <c r="O101" s="9"/>
    </row>
    <row r="102" spans="1:15" ht="99.95" customHeight="1" x14ac:dyDescent="0.25">
      <c r="A102" s="230" t="s">
        <v>231</v>
      </c>
      <c r="B102" s="14" t="s">
        <v>212</v>
      </c>
      <c r="C102" s="4"/>
      <c r="D102" s="4"/>
      <c r="E102" s="4">
        <v>4.9240400346448725</v>
      </c>
      <c r="F102" s="73">
        <v>3.8933000000000002E-2</v>
      </c>
      <c r="G102" s="149">
        <v>10.808652</v>
      </c>
      <c r="H102" s="4"/>
      <c r="I102" s="75">
        <f t="shared" si="1"/>
        <v>4.9240400346448725</v>
      </c>
      <c r="J102" s="71"/>
      <c r="K102" s="42"/>
      <c r="L102" s="16"/>
      <c r="M102" s="38" t="s">
        <v>163</v>
      </c>
      <c r="N102" s="17" t="s">
        <v>68</v>
      </c>
      <c r="O102" s="9"/>
    </row>
    <row r="103" spans="1:15" ht="99.95" customHeight="1" x14ac:dyDescent="0.25">
      <c r="A103" s="230" t="s">
        <v>233</v>
      </c>
      <c r="B103" s="14" t="s">
        <v>214</v>
      </c>
      <c r="C103" s="4"/>
      <c r="D103" s="4"/>
      <c r="E103" s="4">
        <v>1.9696386032487969</v>
      </c>
      <c r="F103" s="73">
        <v>3.6711000000000001E-2</v>
      </c>
      <c r="G103" s="149">
        <v>7.5988470000000001</v>
      </c>
      <c r="H103" s="4"/>
      <c r="I103" s="75">
        <f t="shared" si="1"/>
        <v>1.9696386032487969</v>
      </c>
      <c r="J103" s="71"/>
      <c r="K103" s="42"/>
      <c r="L103" s="16"/>
      <c r="M103" s="38" t="s">
        <v>163</v>
      </c>
      <c r="N103" s="17" t="s">
        <v>68</v>
      </c>
      <c r="O103" s="9"/>
    </row>
    <row r="104" spans="1:15" ht="99.95" customHeight="1" x14ac:dyDescent="0.25">
      <c r="A104" s="230" t="s">
        <v>235</v>
      </c>
      <c r="B104" s="14" t="s">
        <v>216</v>
      </c>
      <c r="C104" s="4"/>
      <c r="D104" s="4"/>
      <c r="E104" s="4">
        <v>3.1158661234259721</v>
      </c>
      <c r="F104" s="73">
        <v>3.4488999999999999E-2</v>
      </c>
      <c r="G104" s="149">
        <v>6.5244390000000001</v>
      </c>
      <c r="H104" s="4"/>
      <c r="I104" s="75">
        <f t="shared" si="1"/>
        <v>3.1158661234259721</v>
      </c>
      <c r="J104" s="71"/>
      <c r="K104" s="42"/>
      <c r="L104" s="16"/>
      <c r="M104" s="38" t="s">
        <v>163</v>
      </c>
      <c r="N104" s="17" t="s">
        <v>68</v>
      </c>
      <c r="O104" s="9"/>
    </row>
    <row r="105" spans="1:15" ht="99.95" customHeight="1" x14ac:dyDescent="0.25">
      <c r="A105" s="230" t="s">
        <v>237</v>
      </c>
      <c r="B105" s="14" t="s">
        <v>218</v>
      </c>
      <c r="C105" s="4"/>
      <c r="D105" s="4"/>
      <c r="E105" s="4">
        <v>4.6773440672563629</v>
      </c>
      <c r="F105" s="73">
        <v>3.7243000000000005E-2</v>
      </c>
      <c r="G105" s="149">
        <v>8.9740580000000012</v>
      </c>
      <c r="H105" s="4"/>
      <c r="I105" s="75">
        <f t="shared" si="1"/>
        <v>4.6773440672563629</v>
      </c>
      <c r="J105" s="71"/>
      <c r="K105" s="42"/>
      <c r="L105" s="16"/>
      <c r="M105" s="38" t="s">
        <v>163</v>
      </c>
      <c r="N105" s="17" t="s">
        <v>68</v>
      </c>
      <c r="O105" s="9"/>
    </row>
    <row r="106" spans="1:15" ht="99.95" customHeight="1" x14ac:dyDescent="0.25">
      <c r="A106" s="230" t="s">
        <v>239</v>
      </c>
      <c r="B106" s="14" t="s">
        <v>220</v>
      </c>
      <c r="C106" s="4"/>
      <c r="D106" s="4"/>
      <c r="E106" s="4">
        <v>2.128194580673521</v>
      </c>
      <c r="F106" s="73">
        <v>0.24627299999999999</v>
      </c>
      <c r="G106" s="149">
        <v>10.672741</v>
      </c>
      <c r="H106" s="4"/>
      <c r="I106" s="75">
        <f t="shared" si="1"/>
        <v>2.128194580673521</v>
      </c>
      <c r="J106" s="71"/>
      <c r="K106" s="42"/>
      <c r="L106" s="16"/>
      <c r="M106" s="38" t="s">
        <v>163</v>
      </c>
      <c r="N106" s="17" t="s">
        <v>68</v>
      </c>
      <c r="O106" s="9"/>
    </row>
    <row r="107" spans="1:15" ht="99.95" customHeight="1" x14ac:dyDescent="0.25">
      <c r="A107" s="230" t="s">
        <v>241</v>
      </c>
      <c r="B107" s="14" t="s">
        <v>222</v>
      </c>
      <c r="C107" s="4"/>
      <c r="D107" s="4"/>
      <c r="E107" s="4">
        <v>15.127118669838632</v>
      </c>
      <c r="F107" s="73">
        <v>7.7828000000000008E-2</v>
      </c>
      <c r="G107" s="149">
        <v>31.892320999999999</v>
      </c>
      <c r="H107" s="4"/>
      <c r="I107" s="75">
        <f t="shared" si="1"/>
        <v>15.127118669838632</v>
      </c>
      <c r="J107" s="71"/>
      <c r="K107" s="42"/>
      <c r="L107" s="16"/>
      <c r="M107" s="38" t="s">
        <v>163</v>
      </c>
      <c r="N107" s="17" t="s">
        <v>68</v>
      </c>
      <c r="O107" s="9"/>
    </row>
    <row r="108" spans="1:15" ht="99.95" customHeight="1" x14ac:dyDescent="0.25">
      <c r="A108" s="230" t="s">
        <v>243</v>
      </c>
      <c r="B108" s="14" t="s">
        <v>224</v>
      </c>
      <c r="C108" s="4"/>
      <c r="D108" s="4"/>
      <c r="E108" s="4">
        <v>4.5455559936256673</v>
      </c>
      <c r="F108" s="73">
        <v>0.103967</v>
      </c>
      <c r="G108" s="149">
        <v>9.5912459999999999</v>
      </c>
      <c r="H108" s="4"/>
      <c r="I108" s="75">
        <f t="shared" si="1"/>
        <v>4.5455559936256673</v>
      </c>
      <c r="J108" s="71"/>
      <c r="K108" s="42"/>
      <c r="L108" s="16"/>
      <c r="M108" s="38" t="s">
        <v>163</v>
      </c>
      <c r="N108" s="17" t="s">
        <v>68</v>
      </c>
      <c r="O108" s="9"/>
    </row>
    <row r="109" spans="1:15" ht="99.95" customHeight="1" x14ac:dyDescent="0.25">
      <c r="A109" s="230" t="s">
        <v>245</v>
      </c>
      <c r="B109" s="14" t="s">
        <v>226</v>
      </c>
      <c r="C109" s="4"/>
      <c r="D109" s="4"/>
      <c r="E109" s="4">
        <v>7.0616595446648107</v>
      </c>
      <c r="F109" s="73">
        <v>0.106909</v>
      </c>
      <c r="G109" s="149">
        <v>12.051831</v>
      </c>
      <c r="H109" s="4"/>
      <c r="I109" s="75">
        <f t="shared" si="1"/>
        <v>7.0616595446648107</v>
      </c>
      <c r="J109" s="71"/>
      <c r="K109" s="42"/>
      <c r="L109" s="16"/>
      <c r="M109" s="38" t="s">
        <v>163</v>
      </c>
      <c r="N109" s="17" t="s">
        <v>68</v>
      </c>
      <c r="O109" s="9"/>
    </row>
    <row r="110" spans="1:15" ht="99.95" customHeight="1" x14ac:dyDescent="0.25">
      <c r="A110" s="230" t="s">
        <v>247</v>
      </c>
      <c r="B110" s="14" t="s">
        <v>228</v>
      </c>
      <c r="C110" s="4"/>
      <c r="D110" s="4"/>
      <c r="E110" s="4">
        <v>6.2691815726706057</v>
      </c>
      <c r="F110" s="73">
        <v>0.10496899999999999</v>
      </c>
      <c r="G110" s="149">
        <v>10.898266</v>
      </c>
      <c r="H110" s="4"/>
      <c r="I110" s="75">
        <f t="shared" si="1"/>
        <v>6.2691815726706057</v>
      </c>
      <c r="J110" s="71"/>
      <c r="K110" s="42"/>
      <c r="L110" s="16"/>
      <c r="M110" s="38" t="s">
        <v>163</v>
      </c>
      <c r="N110" s="17" t="s">
        <v>68</v>
      </c>
      <c r="O110" s="9"/>
    </row>
    <row r="111" spans="1:15" ht="99.95" customHeight="1" x14ac:dyDescent="0.25">
      <c r="A111" s="230" t="s">
        <v>249</v>
      </c>
      <c r="B111" s="14" t="s">
        <v>230</v>
      </c>
      <c r="C111" s="4"/>
      <c r="D111" s="4"/>
      <c r="E111" s="4">
        <v>3.6561433418604059</v>
      </c>
      <c r="F111" s="73">
        <v>0.13500200000000001</v>
      </c>
      <c r="G111" s="149">
        <v>7.2618970000000003</v>
      </c>
      <c r="H111" s="4"/>
      <c r="I111" s="75">
        <f t="shared" si="1"/>
        <v>3.6561433418604059</v>
      </c>
      <c r="J111" s="71"/>
      <c r="K111" s="42"/>
      <c r="L111" s="16"/>
      <c r="M111" s="38" t="s">
        <v>163</v>
      </c>
      <c r="N111" s="17" t="s">
        <v>68</v>
      </c>
      <c r="O111" s="9"/>
    </row>
    <row r="112" spans="1:15" ht="99.95" customHeight="1" x14ac:dyDescent="0.25">
      <c r="A112" s="230" t="s">
        <v>251</v>
      </c>
      <c r="B112" s="14" t="s">
        <v>232</v>
      </c>
      <c r="C112" s="4"/>
      <c r="D112" s="4"/>
      <c r="E112" s="4">
        <v>13.328710726331488</v>
      </c>
      <c r="F112" s="73">
        <v>0.606931</v>
      </c>
      <c r="G112" s="149">
        <v>19.304400000000001</v>
      </c>
      <c r="H112" s="4"/>
      <c r="I112" s="75">
        <f t="shared" si="1"/>
        <v>13.328710726331488</v>
      </c>
      <c r="J112" s="71"/>
      <c r="K112" s="42"/>
      <c r="L112" s="16"/>
      <c r="M112" s="38" t="s">
        <v>163</v>
      </c>
      <c r="N112" s="17" t="s">
        <v>68</v>
      </c>
      <c r="O112" s="9"/>
    </row>
    <row r="113" spans="1:15" ht="99.95" customHeight="1" x14ac:dyDescent="0.25">
      <c r="A113" s="230" t="s">
        <v>253</v>
      </c>
      <c r="B113" s="14" t="s">
        <v>234</v>
      </c>
      <c r="C113" s="4"/>
      <c r="D113" s="4"/>
      <c r="E113" s="4">
        <v>5.262570590851225</v>
      </c>
      <c r="F113" s="73">
        <v>0.11998600000000001</v>
      </c>
      <c r="G113" s="149">
        <v>11.477238999999999</v>
      </c>
      <c r="H113" s="4"/>
      <c r="I113" s="75">
        <f t="shared" si="1"/>
        <v>5.262570590851225</v>
      </c>
      <c r="J113" s="71"/>
      <c r="K113" s="42"/>
      <c r="L113" s="16"/>
      <c r="M113" s="38" t="s">
        <v>163</v>
      </c>
      <c r="N113" s="17" t="s">
        <v>68</v>
      </c>
      <c r="O113" s="9"/>
    </row>
    <row r="114" spans="1:15" ht="99.95" customHeight="1" x14ac:dyDescent="0.25">
      <c r="A114" s="230" t="s">
        <v>255</v>
      </c>
      <c r="B114" s="14" t="s">
        <v>236</v>
      </c>
      <c r="C114" s="4"/>
      <c r="D114" s="4"/>
      <c r="E114" s="4">
        <v>2.056996276939091</v>
      </c>
      <c r="F114" s="73">
        <v>9.9715999999999999E-2</v>
      </c>
      <c r="G114" s="149">
        <v>7.7816599999999996</v>
      </c>
      <c r="H114" s="4"/>
      <c r="I114" s="75">
        <f t="shared" si="1"/>
        <v>2.056996276939091</v>
      </c>
      <c r="J114" s="71"/>
      <c r="K114" s="42"/>
      <c r="L114" s="16"/>
      <c r="M114" s="38" t="s">
        <v>163</v>
      </c>
      <c r="N114" s="17" t="s">
        <v>68</v>
      </c>
      <c r="O114" s="9"/>
    </row>
    <row r="115" spans="1:15" ht="99.95" customHeight="1" x14ac:dyDescent="0.25">
      <c r="A115" s="230" t="s">
        <v>257</v>
      </c>
      <c r="B115" s="14" t="s">
        <v>238</v>
      </c>
      <c r="C115" s="4"/>
      <c r="D115" s="4"/>
      <c r="E115" s="4">
        <v>5.4401075552325509</v>
      </c>
      <c r="F115" s="73">
        <v>9.2173000000000005E-2</v>
      </c>
      <c r="G115" s="149">
        <v>10.018271</v>
      </c>
      <c r="H115" s="4"/>
      <c r="I115" s="75">
        <f t="shared" si="1"/>
        <v>5.4401075552325509</v>
      </c>
      <c r="J115" s="71"/>
      <c r="K115" s="42"/>
      <c r="L115" s="16"/>
      <c r="M115" s="38" t="s">
        <v>163</v>
      </c>
      <c r="N115" s="17" t="s">
        <v>68</v>
      </c>
      <c r="O115" s="9"/>
    </row>
    <row r="116" spans="1:15" ht="99.95" customHeight="1" x14ac:dyDescent="0.25">
      <c r="A116" s="230" t="s">
        <v>259</v>
      </c>
      <c r="B116" s="14" t="s">
        <v>240</v>
      </c>
      <c r="C116" s="4"/>
      <c r="D116" s="4"/>
      <c r="E116" s="4">
        <v>2.0471649503892757</v>
      </c>
      <c r="F116" s="73">
        <v>0.80384</v>
      </c>
      <c r="G116" s="149">
        <v>10.57963</v>
      </c>
      <c r="H116" s="4"/>
      <c r="I116" s="75">
        <f t="shared" si="1"/>
        <v>2.0471649503892757</v>
      </c>
      <c r="J116" s="71"/>
      <c r="K116" s="42"/>
      <c r="L116" s="16"/>
      <c r="M116" s="38" t="s">
        <v>163</v>
      </c>
      <c r="N116" s="17" t="s">
        <v>68</v>
      </c>
      <c r="O116" s="9"/>
    </row>
    <row r="117" spans="1:15" ht="99.95" customHeight="1" x14ac:dyDescent="0.25">
      <c r="A117" s="230" t="s">
        <v>260</v>
      </c>
      <c r="B117" s="14" t="s">
        <v>242</v>
      </c>
      <c r="C117" s="4"/>
      <c r="D117" s="4"/>
      <c r="E117" s="4">
        <v>4.2460453271055449</v>
      </c>
      <c r="F117" s="73">
        <v>3.7994E-2</v>
      </c>
      <c r="G117" s="149">
        <v>8.4977350000000005</v>
      </c>
      <c r="H117" s="4"/>
      <c r="I117" s="75">
        <f t="shared" si="1"/>
        <v>4.2460453271055449</v>
      </c>
      <c r="J117" s="71"/>
      <c r="K117" s="42"/>
      <c r="L117" s="16"/>
      <c r="M117" s="38" t="s">
        <v>163</v>
      </c>
      <c r="N117" s="17" t="s">
        <v>68</v>
      </c>
      <c r="O117" s="9"/>
    </row>
    <row r="118" spans="1:15" ht="99.95" customHeight="1" x14ac:dyDescent="0.25">
      <c r="A118" s="230" t="s">
        <v>262</v>
      </c>
      <c r="B118" s="14" t="s">
        <v>244</v>
      </c>
      <c r="C118" s="4"/>
      <c r="D118" s="4"/>
      <c r="E118" s="4">
        <v>2.2199196203184686</v>
      </c>
      <c r="F118" s="73">
        <v>0.232683</v>
      </c>
      <c r="G118" s="149">
        <v>10.920799000000001</v>
      </c>
      <c r="H118" s="4"/>
      <c r="I118" s="75">
        <f t="shared" si="1"/>
        <v>2.2199196203184686</v>
      </c>
      <c r="J118" s="71"/>
      <c r="K118" s="42"/>
      <c r="L118" s="16"/>
      <c r="M118" s="38" t="s">
        <v>163</v>
      </c>
      <c r="N118" s="17" t="s">
        <v>68</v>
      </c>
      <c r="O118" s="9"/>
    </row>
    <row r="119" spans="1:15" ht="99.95" customHeight="1" x14ac:dyDescent="0.25">
      <c r="A119" s="230" t="s">
        <v>264</v>
      </c>
      <c r="B119" s="14" t="s">
        <v>246</v>
      </c>
      <c r="C119" s="4"/>
      <c r="D119" s="4"/>
      <c r="E119" s="4">
        <v>311.38277258834165</v>
      </c>
      <c r="F119" s="73">
        <v>715.38659299999995</v>
      </c>
      <c r="G119" s="149">
        <v>1094.08465744</v>
      </c>
      <c r="H119" s="4"/>
      <c r="I119" s="75">
        <f t="shared" si="1"/>
        <v>311.38277258834165</v>
      </c>
      <c r="J119" s="71"/>
      <c r="K119" s="42"/>
      <c r="L119" s="16"/>
      <c r="M119" s="38" t="s">
        <v>163</v>
      </c>
      <c r="N119" s="17" t="s">
        <v>68</v>
      </c>
      <c r="O119" s="9"/>
    </row>
    <row r="120" spans="1:15" ht="99.95" customHeight="1" x14ac:dyDescent="0.25">
      <c r="A120" s="230" t="s">
        <v>266</v>
      </c>
      <c r="B120" s="21" t="s">
        <v>248</v>
      </c>
      <c r="C120" s="4"/>
      <c r="D120" s="4"/>
      <c r="E120" s="4">
        <v>0.38917275000000001</v>
      </c>
      <c r="F120" s="73">
        <v>0</v>
      </c>
      <c r="G120" s="149">
        <v>0</v>
      </c>
      <c r="H120" s="4"/>
      <c r="I120" s="75">
        <f t="shared" si="1"/>
        <v>0.38917275000000001</v>
      </c>
      <c r="J120" s="71"/>
      <c r="K120" s="42"/>
      <c r="L120" s="16"/>
      <c r="M120" s="38" t="s">
        <v>170</v>
      </c>
      <c r="N120" s="17" t="s">
        <v>68</v>
      </c>
      <c r="O120" s="15" t="s">
        <v>164</v>
      </c>
    </row>
    <row r="121" spans="1:15" ht="99.95" customHeight="1" x14ac:dyDescent="0.25">
      <c r="A121" s="230" t="s">
        <v>268</v>
      </c>
      <c r="B121" s="14" t="s">
        <v>250</v>
      </c>
      <c r="C121" s="4"/>
      <c r="D121" s="4"/>
      <c r="E121" s="4">
        <v>228.14122939417069</v>
      </c>
      <c r="F121" s="72">
        <v>250.23522040999998</v>
      </c>
      <c r="G121" s="149">
        <v>430.13297441000003</v>
      </c>
      <c r="H121" s="4"/>
      <c r="I121" s="75">
        <f t="shared" si="1"/>
        <v>228.14122939417069</v>
      </c>
      <c r="J121" s="71"/>
      <c r="K121" s="42"/>
      <c r="L121" s="16"/>
      <c r="M121" s="38" t="s">
        <v>163</v>
      </c>
      <c r="N121" s="17" t="s">
        <v>68</v>
      </c>
      <c r="O121" s="15" t="s">
        <v>164</v>
      </c>
    </row>
    <row r="122" spans="1:15" ht="99.95" customHeight="1" x14ac:dyDescent="0.25">
      <c r="A122" s="230" t="s">
        <v>270</v>
      </c>
      <c r="B122" s="14" t="s">
        <v>252</v>
      </c>
      <c r="C122" s="4"/>
      <c r="D122" s="4"/>
      <c r="E122" s="4">
        <v>1.91792E-3</v>
      </c>
      <c r="F122" s="73">
        <v>0</v>
      </c>
      <c r="G122" s="149">
        <v>0</v>
      </c>
      <c r="H122" s="4"/>
      <c r="I122" s="75">
        <f t="shared" si="1"/>
        <v>1.91792E-3</v>
      </c>
      <c r="J122" s="71"/>
      <c r="K122" s="42"/>
      <c r="L122" s="16"/>
      <c r="M122" s="38" t="s">
        <v>170</v>
      </c>
      <c r="N122" s="17" t="s">
        <v>68</v>
      </c>
      <c r="O122" s="15" t="s">
        <v>164</v>
      </c>
    </row>
    <row r="123" spans="1:15" ht="99.95" customHeight="1" x14ac:dyDescent="0.25">
      <c r="A123" s="230" t="s">
        <v>272</v>
      </c>
      <c r="B123" s="14" t="s">
        <v>254</v>
      </c>
      <c r="C123" s="4"/>
      <c r="D123" s="4"/>
      <c r="E123" s="4">
        <v>142.3683683688372</v>
      </c>
      <c r="F123" s="72">
        <v>632.18962463999992</v>
      </c>
      <c r="G123" s="149">
        <v>860.47647969999991</v>
      </c>
      <c r="H123" s="4"/>
      <c r="I123" s="75">
        <f t="shared" si="1"/>
        <v>142.3683683688372</v>
      </c>
      <c r="J123" s="71"/>
      <c r="K123" s="42"/>
      <c r="L123" s="16"/>
      <c r="M123" s="38" t="s">
        <v>163</v>
      </c>
      <c r="N123" s="17" t="s">
        <v>68</v>
      </c>
      <c r="O123" s="15" t="s">
        <v>164</v>
      </c>
    </row>
    <row r="124" spans="1:15" ht="99.95" customHeight="1" x14ac:dyDescent="0.25">
      <c r="A124" s="230" t="s">
        <v>274</v>
      </c>
      <c r="B124" s="14" t="s">
        <v>256</v>
      </c>
      <c r="C124" s="4"/>
      <c r="D124" s="4"/>
      <c r="E124" s="4">
        <v>736.1438323752285</v>
      </c>
      <c r="F124" s="72">
        <v>1185.1784248500001</v>
      </c>
      <c r="G124" s="149">
        <v>2655.4249310599998</v>
      </c>
      <c r="H124" s="4"/>
      <c r="I124" s="75">
        <f t="shared" si="1"/>
        <v>736.1438323752285</v>
      </c>
      <c r="J124" s="71"/>
      <c r="K124" s="42"/>
      <c r="L124" s="16"/>
      <c r="M124" s="38" t="s">
        <v>163</v>
      </c>
      <c r="N124" s="17" t="s">
        <v>68</v>
      </c>
      <c r="O124" s="15" t="s">
        <v>164</v>
      </c>
    </row>
    <row r="125" spans="1:15" ht="99.95" customHeight="1" x14ac:dyDescent="0.25">
      <c r="A125" s="230" t="s">
        <v>276</v>
      </c>
      <c r="B125" s="14" t="s">
        <v>258</v>
      </c>
      <c r="C125" s="4"/>
      <c r="D125" s="4"/>
      <c r="E125" s="4">
        <v>182.41172329229772</v>
      </c>
      <c r="F125" s="73">
        <v>280.28711184999997</v>
      </c>
      <c r="G125" s="149">
        <v>1045.3354758099999</v>
      </c>
      <c r="H125" s="4"/>
      <c r="I125" s="75">
        <f t="shared" si="1"/>
        <v>182.41172329229772</v>
      </c>
      <c r="J125" s="71"/>
      <c r="K125" s="42"/>
      <c r="L125" s="16"/>
      <c r="M125" s="38" t="s">
        <v>163</v>
      </c>
      <c r="N125" s="17" t="s">
        <v>68</v>
      </c>
      <c r="O125" s="9"/>
    </row>
    <row r="126" spans="1:15" ht="99.95" customHeight="1" x14ac:dyDescent="0.25">
      <c r="A126" s="230" t="s">
        <v>278</v>
      </c>
      <c r="B126" s="14" t="s">
        <v>258</v>
      </c>
      <c r="C126" s="4"/>
      <c r="D126" s="4"/>
      <c r="E126" s="4">
        <v>-22.183195730411931</v>
      </c>
      <c r="F126" s="73">
        <v>204.94742984999999</v>
      </c>
      <c r="G126" s="149">
        <v>589.36038895999991</v>
      </c>
      <c r="H126" s="4"/>
      <c r="I126" s="75">
        <f t="shared" si="1"/>
        <v>-22.183195730411931</v>
      </c>
      <c r="J126" s="71"/>
      <c r="K126" s="42"/>
      <c r="L126" s="16"/>
      <c r="M126" s="38" t="s">
        <v>163</v>
      </c>
      <c r="N126" s="17" t="s">
        <v>68</v>
      </c>
      <c r="O126" s="9"/>
    </row>
    <row r="127" spans="1:15" ht="110.1" customHeight="1" x14ac:dyDescent="0.25">
      <c r="A127" s="230" t="s">
        <v>280</v>
      </c>
      <c r="B127" s="14" t="s">
        <v>261</v>
      </c>
      <c r="C127" s="4"/>
      <c r="D127" s="4"/>
      <c r="E127" s="4">
        <v>10.672398479200599</v>
      </c>
      <c r="F127" s="73">
        <v>3.8901219999999999</v>
      </c>
      <c r="G127" s="149">
        <v>59.657823999999998</v>
      </c>
      <c r="H127" s="4"/>
      <c r="I127" s="75">
        <f t="shared" si="1"/>
        <v>10.672398479200599</v>
      </c>
      <c r="J127" s="71"/>
      <c r="K127" s="42"/>
      <c r="L127" s="16"/>
      <c r="M127" s="38" t="s">
        <v>163</v>
      </c>
      <c r="N127" s="17" t="s">
        <v>68</v>
      </c>
      <c r="O127" s="9"/>
    </row>
    <row r="128" spans="1:15" ht="110.1" customHeight="1" x14ac:dyDescent="0.25">
      <c r="A128" s="230" t="s">
        <v>282</v>
      </c>
      <c r="B128" s="14" t="s">
        <v>263</v>
      </c>
      <c r="C128" s="4"/>
      <c r="D128" s="4"/>
      <c r="E128" s="4">
        <v>54.981844958380293</v>
      </c>
      <c r="F128" s="73">
        <v>19.635202</v>
      </c>
      <c r="G128" s="149">
        <v>67.275548999999998</v>
      </c>
      <c r="H128" s="4"/>
      <c r="I128" s="75">
        <f t="shared" si="1"/>
        <v>54.981844958380293</v>
      </c>
      <c r="J128" s="71"/>
      <c r="K128" s="42"/>
      <c r="L128" s="16"/>
      <c r="M128" s="38" t="s">
        <v>163</v>
      </c>
      <c r="N128" s="17" t="s">
        <v>68</v>
      </c>
      <c r="O128" s="9"/>
    </row>
    <row r="129" spans="1:15" ht="110.1" customHeight="1" x14ac:dyDescent="0.25">
      <c r="A129" s="230" t="s">
        <v>284</v>
      </c>
      <c r="B129" s="14" t="s">
        <v>265</v>
      </c>
      <c r="C129" s="4"/>
      <c r="D129" s="4"/>
      <c r="E129" s="4">
        <v>1.4586140118505826</v>
      </c>
      <c r="F129" s="73">
        <v>0.1658</v>
      </c>
      <c r="G129" s="149">
        <v>5.5188300000000003</v>
      </c>
      <c r="H129" s="4"/>
      <c r="I129" s="75">
        <f t="shared" si="1"/>
        <v>1.4586140118505826</v>
      </c>
      <c r="J129" s="71"/>
      <c r="K129" s="42"/>
      <c r="L129" s="16"/>
      <c r="M129" s="38" t="s">
        <v>163</v>
      </c>
      <c r="N129" s="17" t="s">
        <v>68</v>
      </c>
      <c r="O129" s="9"/>
    </row>
    <row r="130" spans="1:15" ht="110.1" customHeight="1" x14ac:dyDescent="0.25">
      <c r="A130" s="230" t="s">
        <v>286</v>
      </c>
      <c r="B130" s="14" t="s">
        <v>267</v>
      </c>
      <c r="C130" s="4"/>
      <c r="D130" s="4"/>
      <c r="E130" s="4">
        <v>1.1965610108657285</v>
      </c>
      <c r="F130" s="73">
        <v>0.194887</v>
      </c>
      <c r="G130" s="149">
        <v>7.6653459999999995</v>
      </c>
      <c r="H130" s="4"/>
      <c r="I130" s="75">
        <f t="shared" si="1"/>
        <v>1.1965610108657285</v>
      </c>
      <c r="J130" s="71"/>
      <c r="K130" s="42"/>
      <c r="L130" s="16"/>
      <c r="M130" s="38" t="s">
        <v>163</v>
      </c>
      <c r="N130" s="17" t="s">
        <v>68</v>
      </c>
      <c r="O130" s="9"/>
    </row>
    <row r="131" spans="1:15" ht="110.1" customHeight="1" x14ac:dyDescent="0.25">
      <c r="A131" s="230" t="s">
        <v>288</v>
      </c>
      <c r="B131" s="14" t="s">
        <v>269</v>
      </c>
      <c r="C131" s="4"/>
      <c r="D131" s="4"/>
      <c r="E131" s="4">
        <v>2.3323717798773016</v>
      </c>
      <c r="F131" s="73">
        <v>8.6392999999999998E-2</v>
      </c>
      <c r="G131" s="149">
        <v>5.243525</v>
      </c>
      <c r="H131" s="4"/>
      <c r="I131" s="75">
        <f t="shared" si="1"/>
        <v>2.3323717798773016</v>
      </c>
      <c r="J131" s="71"/>
      <c r="K131" s="42"/>
      <c r="L131" s="16"/>
      <c r="M131" s="38" t="s">
        <v>163</v>
      </c>
      <c r="N131" s="17" t="s">
        <v>68</v>
      </c>
      <c r="O131" s="9"/>
    </row>
    <row r="132" spans="1:15" ht="110.1" customHeight="1" x14ac:dyDescent="0.25">
      <c r="A132" s="230" t="s">
        <v>290</v>
      </c>
      <c r="B132" s="14" t="s">
        <v>271</v>
      </c>
      <c r="C132" s="4"/>
      <c r="D132" s="4"/>
      <c r="E132" s="4">
        <v>3.4464060971565247</v>
      </c>
      <c r="F132" s="73">
        <v>4.767188</v>
      </c>
      <c r="G132" s="149">
        <v>11.042275999999999</v>
      </c>
      <c r="H132" s="4"/>
      <c r="I132" s="75">
        <f t="shared" si="1"/>
        <v>3.4464060971565247</v>
      </c>
      <c r="J132" s="71"/>
      <c r="K132" s="42"/>
      <c r="L132" s="16"/>
      <c r="M132" s="38" t="s">
        <v>163</v>
      </c>
      <c r="N132" s="17" t="s">
        <v>68</v>
      </c>
      <c r="O132" s="9"/>
    </row>
    <row r="133" spans="1:15" ht="110.1" customHeight="1" x14ac:dyDescent="0.25">
      <c r="A133" s="230" t="s">
        <v>292</v>
      </c>
      <c r="B133" s="14" t="s">
        <v>273</v>
      </c>
      <c r="C133" s="4"/>
      <c r="D133" s="4"/>
      <c r="E133" s="4">
        <v>2.6690771606588659</v>
      </c>
      <c r="F133" s="73">
        <v>0.75779200000000002</v>
      </c>
      <c r="G133" s="149">
        <v>4.9458230000000007</v>
      </c>
      <c r="H133" s="4"/>
      <c r="I133" s="75">
        <f t="shared" si="1"/>
        <v>2.6690771606588659</v>
      </c>
      <c r="J133" s="71"/>
      <c r="K133" s="42"/>
      <c r="L133" s="16"/>
      <c r="M133" s="38" t="s">
        <v>163</v>
      </c>
      <c r="N133" s="17" t="s">
        <v>68</v>
      </c>
      <c r="O133" s="9"/>
    </row>
    <row r="134" spans="1:15" ht="110.1" customHeight="1" x14ac:dyDescent="0.25">
      <c r="A134" s="230" t="s">
        <v>294</v>
      </c>
      <c r="B134" s="14" t="s">
        <v>275</v>
      </c>
      <c r="C134" s="4"/>
      <c r="D134" s="4"/>
      <c r="E134" s="4">
        <v>1.9309104130811399</v>
      </c>
      <c r="F134" s="73">
        <v>1.896522</v>
      </c>
      <c r="G134" s="149">
        <v>9.5377829999999992</v>
      </c>
      <c r="H134" s="4"/>
      <c r="I134" s="75">
        <f t="shared" si="1"/>
        <v>1.9309104130811399</v>
      </c>
      <c r="J134" s="71"/>
      <c r="K134" s="42"/>
      <c r="L134" s="16"/>
      <c r="M134" s="38" t="s">
        <v>163</v>
      </c>
      <c r="N134" s="17" t="s">
        <v>68</v>
      </c>
      <c r="O134" s="9"/>
    </row>
    <row r="135" spans="1:15" ht="110.1" customHeight="1" x14ac:dyDescent="0.25">
      <c r="A135" s="230" t="s">
        <v>296</v>
      </c>
      <c r="B135" s="14" t="s">
        <v>277</v>
      </c>
      <c r="C135" s="4"/>
      <c r="D135" s="4"/>
      <c r="E135" s="4">
        <v>2.9311940156084524</v>
      </c>
      <c r="F135" s="73">
        <v>0.19606200000000001</v>
      </c>
      <c r="G135" s="149">
        <v>6.0036310000000004</v>
      </c>
      <c r="H135" s="4"/>
      <c r="I135" s="75">
        <f t="shared" si="1"/>
        <v>2.9311940156084524</v>
      </c>
      <c r="J135" s="71"/>
      <c r="K135" s="42"/>
      <c r="L135" s="16"/>
      <c r="M135" s="38" t="s">
        <v>163</v>
      </c>
      <c r="N135" s="17" t="s">
        <v>68</v>
      </c>
      <c r="O135" s="9"/>
    </row>
    <row r="136" spans="1:15" ht="110.1" customHeight="1" x14ac:dyDescent="0.25">
      <c r="A136" s="230" t="s">
        <v>298</v>
      </c>
      <c r="B136" s="14" t="s">
        <v>279</v>
      </c>
      <c r="C136" s="4"/>
      <c r="D136" s="4"/>
      <c r="E136" s="4">
        <v>4.7342878552253511</v>
      </c>
      <c r="F136" s="73">
        <v>0.81327400000000005</v>
      </c>
      <c r="G136" s="149">
        <v>6.3765450000000001</v>
      </c>
      <c r="H136" s="4"/>
      <c r="I136" s="75">
        <f t="shared" si="1"/>
        <v>4.7342878552253511</v>
      </c>
      <c r="J136" s="71"/>
      <c r="K136" s="42"/>
      <c r="L136" s="16"/>
      <c r="M136" s="38" t="s">
        <v>163</v>
      </c>
      <c r="N136" s="17" t="s">
        <v>68</v>
      </c>
      <c r="O136" s="9"/>
    </row>
    <row r="137" spans="1:15" ht="110.1" customHeight="1" x14ac:dyDescent="0.25">
      <c r="A137" s="230" t="s">
        <v>300</v>
      </c>
      <c r="B137" s="14" t="s">
        <v>281</v>
      </c>
      <c r="C137" s="4"/>
      <c r="D137" s="4"/>
      <c r="E137" s="4">
        <v>0.85552506769504033</v>
      </c>
      <c r="F137" s="73">
        <v>0.16455400000000001</v>
      </c>
      <c r="G137" s="149">
        <v>4.870851</v>
      </c>
      <c r="H137" s="4"/>
      <c r="I137" s="75">
        <f t="shared" si="1"/>
        <v>0.85552506769504033</v>
      </c>
      <c r="J137" s="71"/>
      <c r="K137" s="42"/>
      <c r="L137" s="16"/>
      <c r="M137" s="38" t="s">
        <v>163</v>
      </c>
      <c r="N137" s="17" t="s">
        <v>68</v>
      </c>
      <c r="O137" s="9"/>
    </row>
    <row r="138" spans="1:15" ht="110.1" customHeight="1" x14ac:dyDescent="0.25">
      <c r="A138" s="230" t="s">
        <v>302</v>
      </c>
      <c r="B138" s="14" t="s">
        <v>283</v>
      </c>
      <c r="C138" s="4"/>
      <c r="D138" s="4"/>
      <c r="E138" s="4">
        <v>14.319182006517387</v>
      </c>
      <c r="F138" s="73">
        <v>8.4397E-2</v>
      </c>
      <c r="G138" s="149">
        <v>11.881130000000001</v>
      </c>
      <c r="H138" s="4"/>
      <c r="I138" s="75">
        <f t="shared" si="1"/>
        <v>14.319182006517387</v>
      </c>
      <c r="J138" s="71"/>
      <c r="K138" s="42"/>
      <c r="L138" s="16"/>
      <c r="M138" s="38" t="s">
        <v>163</v>
      </c>
      <c r="N138" s="17" t="s">
        <v>68</v>
      </c>
      <c r="O138" s="9"/>
    </row>
    <row r="139" spans="1:15" ht="110.1" customHeight="1" x14ac:dyDescent="0.25">
      <c r="A139" s="230" t="s">
        <v>304</v>
      </c>
      <c r="B139" s="14" t="s">
        <v>285</v>
      </c>
      <c r="C139" s="4"/>
      <c r="D139" s="4"/>
      <c r="E139" s="4">
        <v>1.346140185321101</v>
      </c>
      <c r="F139" s="73">
        <v>0.24762200000000001</v>
      </c>
      <c r="G139" s="149">
        <v>2.7955789999999996</v>
      </c>
      <c r="H139" s="4"/>
      <c r="I139" s="75">
        <f t="shared" si="1"/>
        <v>1.346140185321101</v>
      </c>
      <c r="J139" s="71"/>
      <c r="K139" s="42"/>
      <c r="L139" s="16"/>
      <c r="M139" s="38" t="s">
        <v>163</v>
      </c>
      <c r="N139" s="17" t="s">
        <v>68</v>
      </c>
      <c r="O139" s="9"/>
    </row>
    <row r="140" spans="1:15" ht="110.1" customHeight="1" x14ac:dyDescent="0.25">
      <c r="A140" s="230" t="s">
        <v>306</v>
      </c>
      <c r="B140" s="14" t="s">
        <v>287</v>
      </c>
      <c r="C140" s="4"/>
      <c r="D140" s="4"/>
      <c r="E140" s="4">
        <v>1.4933323148369682</v>
      </c>
      <c r="F140" s="73">
        <v>0.20133499999999999</v>
      </c>
      <c r="G140" s="149">
        <v>5.935937</v>
      </c>
      <c r="H140" s="4"/>
      <c r="I140" s="75">
        <f t="shared" si="1"/>
        <v>1.4933323148369682</v>
      </c>
      <c r="J140" s="71"/>
      <c r="K140" s="42"/>
      <c r="L140" s="16"/>
      <c r="M140" s="38" t="s">
        <v>163</v>
      </c>
      <c r="N140" s="17" t="s">
        <v>68</v>
      </c>
      <c r="O140" s="9"/>
    </row>
    <row r="141" spans="1:15" ht="110.1" customHeight="1" x14ac:dyDescent="0.25">
      <c r="A141" s="230" t="s">
        <v>308</v>
      </c>
      <c r="B141" s="14" t="s">
        <v>289</v>
      </c>
      <c r="C141" s="4"/>
      <c r="D141" s="4"/>
      <c r="E141" s="4">
        <v>3.4211218650378843</v>
      </c>
      <c r="F141" s="73">
        <v>2.8495410000000003</v>
      </c>
      <c r="G141" s="149">
        <v>7.4680280000000003</v>
      </c>
      <c r="H141" s="4"/>
      <c r="I141" s="75">
        <f t="shared" si="1"/>
        <v>3.4211218650378843</v>
      </c>
      <c r="J141" s="71"/>
      <c r="K141" s="42"/>
      <c r="L141" s="16"/>
      <c r="M141" s="38" t="s">
        <v>163</v>
      </c>
      <c r="N141" s="17" t="s">
        <v>68</v>
      </c>
      <c r="O141" s="9"/>
    </row>
    <row r="142" spans="1:15" ht="110.1" customHeight="1" x14ac:dyDescent="0.25">
      <c r="A142" s="230" t="s">
        <v>310</v>
      </c>
      <c r="B142" s="14" t="s">
        <v>291</v>
      </c>
      <c r="C142" s="4"/>
      <c r="D142" s="4"/>
      <c r="E142" s="4">
        <v>2.2576447740118164</v>
      </c>
      <c r="F142" s="73">
        <v>5.7756000000000002E-2</v>
      </c>
      <c r="G142" s="149">
        <v>6.8200330000000005</v>
      </c>
      <c r="H142" s="4"/>
      <c r="I142" s="75">
        <f t="shared" si="1"/>
        <v>2.2576447740118164</v>
      </c>
      <c r="J142" s="71"/>
      <c r="K142" s="42"/>
      <c r="L142" s="16"/>
      <c r="M142" s="38" t="s">
        <v>163</v>
      </c>
      <c r="N142" s="17" t="s">
        <v>68</v>
      </c>
      <c r="O142" s="9"/>
    </row>
    <row r="143" spans="1:15" ht="110.1" customHeight="1" x14ac:dyDescent="0.25">
      <c r="A143" s="230" t="s">
        <v>312</v>
      </c>
      <c r="B143" s="14" t="s">
        <v>293</v>
      </c>
      <c r="C143" s="4"/>
      <c r="D143" s="4"/>
      <c r="E143" s="4">
        <v>1.5957384367976166</v>
      </c>
      <c r="F143" s="73">
        <v>8.4516000000000008E-2</v>
      </c>
      <c r="G143" s="149">
        <v>7.2134709999999993</v>
      </c>
      <c r="H143" s="4"/>
      <c r="I143" s="75">
        <f t="shared" si="1"/>
        <v>1.5957384367976166</v>
      </c>
      <c r="J143" s="71"/>
      <c r="K143" s="42"/>
      <c r="L143" s="16"/>
      <c r="M143" s="38" t="s">
        <v>163</v>
      </c>
      <c r="N143" s="17" t="s">
        <v>68</v>
      </c>
      <c r="O143" s="9"/>
    </row>
    <row r="144" spans="1:15" ht="110.1" customHeight="1" x14ac:dyDescent="0.25">
      <c r="A144" s="230" t="s">
        <v>314</v>
      </c>
      <c r="B144" s="14" t="s">
        <v>295</v>
      </c>
      <c r="C144" s="4"/>
      <c r="D144" s="4"/>
      <c r="E144" s="4">
        <v>1.7145308301051667</v>
      </c>
      <c r="F144" s="73">
        <v>0.34340100000000001</v>
      </c>
      <c r="G144" s="149">
        <v>6.1243970000000001</v>
      </c>
      <c r="H144" s="4"/>
      <c r="I144" s="75">
        <f t="shared" si="1"/>
        <v>1.7145308301051667</v>
      </c>
      <c r="J144" s="71"/>
      <c r="K144" s="42"/>
      <c r="L144" s="16"/>
      <c r="M144" s="38" t="s">
        <v>163</v>
      </c>
      <c r="N144" s="17" t="s">
        <v>68</v>
      </c>
      <c r="O144" s="9"/>
    </row>
    <row r="145" spans="1:15" ht="110.1" customHeight="1" x14ac:dyDescent="0.25">
      <c r="A145" s="230" t="s">
        <v>316</v>
      </c>
      <c r="B145" s="14" t="s">
        <v>297</v>
      </c>
      <c r="C145" s="4"/>
      <c r="D145" s="4"/>
      <c r="E145" s="4">
        <v>1.8116467879134883</v>
      </c>
      <c r="F145" s="73">
        <v>2.9840339999999999</v>
      </c>
      <c r="G145" s="149">
        <v>7.9401989999999998</v>
      </c>
      <c r="H145" s="4"/>
      <c r="I145" s="75">
        <f t="shared" si="1"/>
        <v>1.8116467879134883</v>
      </c>
      <c r="J145" s="71"/>
      <c r="K145" s="42"/>
      <c r="L145" s="16"/>
      <c r="M145" s="38" t="s">
        <v>163</v>
      </c>
      <c r="N145" s="17" t="s">
        <v>68</v>
      </c>
      <c r="O145" s="9"/>
    </row>
    <row r="146" spans="1:15" ht="110.1" customHeight="1" x14ac:dyDescent="0.25">
      <c r="A146" s="230" t="s">
        <v>318</v>
      </c>
      <c r="B146" s="14" t="s">
        <v>299</v>
      </c>
      <c r="C146" s="4"/>
      <c r="D146" s="4"/>
      <c r="E146" s="4">
        <v>1.4907357912627885</v>
      </c>
      <c r="F146" s="73">
        <v>8.2219E-2</v>
      </c>
      <c r="G146" s="149">
        <v>5.9646129999999999</v>
      </c>
      <c r="H146" s="4"/>
      <c r="I146" s="75">
        <f t="shared" si="1"/>
        <v>1.4907357912627885</v>
      </c>
      <c r="J146" s="71"/>
      <c r="K146" s="42"/>
      <c r="L146" s="16"/>
      <c r="M146" s="38" t="s">
        <v>163</v>
      </c>
      <c r="N146" s="17" t="s">
        <v>68</v>
      </c>
      <c r="O146" s="9"/>
    </row>
    <row r="147" spans="1:15" ht="110.1" customHeight="1" x14ac:dyDescent="0.25">
      <c r="A147" s="230" t="s">
        <v>320</v>
      </c>
      <c r="B147" s="14" t="s">
        <v>301</v>
      </c>
      <c r="C147" s="4"/>
      <c r="D147" s="4"/>
      <c r="E147" s="4">
        <v>2.9625469110905565</v>
      </c>
      <c r="F147" s="73">
        <v>4.000051</v>
      </c>
      <c r="G147" s="149">
        <v>10.198264</v>
      </c>
      <c r="H147" s="4"/>
      <c r="I147" s="75">
        <f t="shared" ref="I147:I210" si="2">E147-D147</f>
        <v>2.9625469110905565</v>
      </c>
      <c r="J147" s="71"/>
      <c r="K147" s="42"/>
      <c r="L147" s="16"/>
      <c r="M147" s="38" t="s">
        <v>163</v>
      </c>
      <c r="N147" s="17" t="s">
        <v>68</v>
      </c>
      <c r="O147" s="9"/>
    </row>
    <row r="148" spans="1:15" ht="110.1" customHeight="1" x14ac:dyDescent="0.25">
      <c r="A148" s="230" t="s">
        <v>322</v>
      </c>
      <c r="B148" s="14" t="s">
        <v>303</v>
      </c>
      <c r="C148" s="4"/>
      <c r="D148" s="4"/>
      <c r="E148" s="4">
        <v>5.3918631013212028</v>
      </c>
      <c r="F148" s="73">
        <v>1.5845019999999999</v>
      </c>
      <c r="G148" s="149">
        <v>6.4589670000000003</v>
      </c>
      <c r="H148" s="4"/>
      <c r="I148" s="75">
        <f t="shared" si="2"/>
        <v>5.3918631013212028</v>
      </c>
      <c r="J148" s="71"/>
      <c r="K148" s="42"/>
      <c r="L148" s="16"/>
      <c r="M148" s="38" t="s">
        <v>163</v>
      </c>
      <c r="N148" s="17" t="s">
        <v>68</v>
      </c>
      <c r="O148" s="9"/>
    </row>
    <row r="149" spans="1:15" ht="110.1" customHeight="1" x14ac:dyDescent="0.25">
      <c r="A149" s="230" t="s">
        <v>324</v>
      </c>
      <c r="B149" s="14" t="s">
        <v>305</v>
      </c>
      <c r="C149" s="4"/>
      <c r="D149" s="4"/>
      <c r="E149" s="4">
        <v>12.054810238062089</v>
      </c>
      <c r="F149" s="73">
        <v>10.041345000000002</v>
      </c>
      <c r="G149" s="149">
        <v>50.361345</v>
      </c>
      <c r="H149" s="4"/>
      <c r="I149" s="75">
        <f t="shared" si="2"/>
        <v>12.054810238062089</v>
      </c>
      <c r="J149" s="71"/>
      <c r="K149" s="42"/>
      <c r="L149" s="16"/>
      <c r="M149" s="38" t="s">
        <v>163</v>
      </c>
      <c r="N149" s="17" t="s">
        <v>68</v>
      </c>
      <c r="O149" s="9"/>
    </row>
    <row r="150" spans="1:15" ht="110.1" customHeight="1" x14ac:dyDescent="0.25">
      <c r="A150" s="230" t="s">
        <v>326</v>
      </c>
      <c r="B150" s="14" t="s">
        <v>307</v>
      </c>
      <c r="C150" s="4"/>
      <c r="D150" s="4"/>
      <c r="E150" s="4">
        <v>7.8907730267609697</v>
      </c>
      <c r="F150" s="73">
        <v>1.8850820000000001</v>
      </c>
      <c r="G150" s="149">
        <v>3.7544920000000004</v>
      </c>
      <c r="H150" s="4"/>
      <c r="I150" s="75">
        <f t="shared" si="2"/>
        <v>7.8907730267609697</v>
      </c>
      <c r="J150" s="71"/>
      <c r="K150" s="42"/>
      <c r="L150" s="16"/>
      <c r="M150" s="38" t="s">
        <v>163</v>
      </c>
      <c r="N150" s="17" t="s">
        <v>68</v>
      </c>
      <c r="O150" s="9"/>
    </row>
    <row r="151" spans="1:15" ht="110.1" customHeight="1" x14ac:dyDescent="0.25">
      <c r="A151" s="230" t="s">
        <v>328</v>
      </c>
      <c r="B151" s="14" t="s">
        <v>309</v>
      </c>
      <c r="C151" s="4"/>
      <c r="D151" s="4"/>
      <c r="E151" s="4">
        <v>6.0713903783016931</v>
      </c>
      <c r="F151" s="73">
        <v>5.0088000000000001E-2</v>
      </c>
      <c r="G151" s="149">
        <v>5.5608130000000005</v>
      </c>
      <c r="H151" s="4"/>
      <c r="I151" s="75">
        <f t="shared" si="2"/>
        <v>6.0713903783016931</v>
      </c>
      <c r="J151" s="71"/>
      <c r="K151" s="42"/>
      <c r="L151" s="16"/>
      <c r="M151" s="38" t="s">
        <v>163</v>
      </c>
      <c r="N151" s="17" t="s">
        <v>68</v>
      </c>
      <c r="O151" s="9"/>
    </row>
    <row r="152" spans="1:15" ht="110.1" customHeight="1" x14ac:dyDescent="0.25">
      <c r="A152" s="230" t="s">
        <v>330</v>
      </c>
      <c r="B152" s="14" t="s">
        <v>311</v>
      </c>
      <c r="C152" s="4"/>
      <c r="D152" s="4"/>
      <c r="E152" s="4">
        <v>8.5657393412352292</v>
      </c>
      <c r="F152" s="73">
        <v>2.0164940000000002</v>
      </c>
      <c r="G152" s="149">
        <v>8.6413469999999997</v>
      </c>
      <c r="H152" s="4"/>
      <c r="I152" s="75">
        <f t="shared" si="2"/>
        <v>8.5657393412352292</v>
      </c>
      <c r="J152" s="71"/>
      <c r="K152" s="42"/>
      <c r="L152" s="16"/>
      <c r="M152" s="38" t="s">
        <v>163</v>
      </c>
      <c r="N152" s="17" t="s">
        <v>68</v>
      </c>
      <c r="O152" s="9"/>
    </row>
    <row r="153" spans="1:15" ht="110.1" customHeight="1" x14ac:dyDescent="0.25">
      <c r="A153" s="230" t="s">
        <v>332</v>
      </c>
      <c r="B153" s="14" t="s">
        <v>313</v>
      </c>
      <c r="C153" s="4"/>
      <c r="D153" s="4"/>
      <c r="E153" s="4">
        <v>1.5068682031573419</v>
      </c>
      <c r="F153" s="73">
        <v>1.247287</v>
      </c>
      <c r="G153" s="149">
        <v>5.724513</v>
      </c>
      <c r="H153" s="4"/>
      <c r="I153" s="75">
        <f t="shared" si="2"/>
        <v>1.5068682031573419</v>
      </c>
      <c r="J153" s="71"/>
      <c r="K153" s="42"/>
      <c r="L153" s="16"/>
      <c r="M153" s="38" t="s">
        <v>163</v>
      </c>
      <c r="N153" s="17" t="s">
        <v>68</v>
      </c>
      <c r="O153" s="9"/>
    </row>
    <row r="154" spans="1:15" ht="110.1" customHeight="1" x14ac:dyDescent="0.25">
      <c r="A154" s="230" t="s">
        <v>334</v>
      </c>
      <c r="B154" s="14" t="s">
        <v>315</v>
      </c>
      <c r="C154" s="4"/>
      <c r="D154" s="4"/>
      <c r="E154" s="4">
        <v>0.72570223600446604</v>
      </c>
      <c r="F154" s="73">
        <v>0.47951299999999997</v>
      </c>
      <c r="G154" s="149">
        <v>2.803283</v>
      </c>
      <c r="H154" s="4"/>
      <c r="I154" s="75">
        <f t="shared" si="2"/>
        <v>0.72570223600446604</v>
      </c>
      <c r="J154" s="71"/>
      <c r="K154" s="42"/>
      <c r="L154" s="16"/>
      <c r="M154" s="38" t="s">
        <v>163</v>
      </c>
      <c r="N154" s="17" t="s">
        <v>68</v>
      </c>
      <c r="O154" s="9"/>
    </row>
    <row r="155" spans="1:15" ht="110.1" customHeight="1" x14ac:dyDescent="0.25">
      <c r="A155" s="230" t="s">
        <v>336</v>
      </c>
      <c r="B155" s="14" t="s">
        <v>317</v>
      </c>
      <c r="C155" s="4"/>
      <c r="D155" s="4"/>
      <c r="E155" s="4">
        <v>5.6782861114445407</v>
      </c>
      <c r="F155" s="73">
        <v>1.6878290000000002</v>
      </c>
      <c r="G155" s="149">
        <v>6.3537209999999993</v>
      </c>
      <c r="H155" s="4"/>
      <c r="I155" s="75">
        <f t="shared" si="2"/>
        <v>5.6782861114445407</v>
      </c>
      <c r="J155" s="71"/>
      <c r="K155" s="42"/>
      <c r="L155" s="16"/>
      <c r="M155" s="38" t="s">
        <v>163</v>
      </c>
      <c r="N155" s="17" t="s">
        <v>68</v>
      </c>
      <c r="O155" s="9"/>
    </row>
    <row r="156" spans="1:15" ht="110.1" customHeight="1" x14ac:dyDescent="0.25">
      <c r="A156" s="230" t="s">
        <v>338</v>
      </c>
      <c r="B156" s="14" t="s">
        <v>319</v>
      </c>
      <c r="C156" s="4"/>
      <c r="D156" s="4"/>
      <c r="E156" s="4">
        <v>1.0627622683033777</v>
      </c>
      <c r="F156" s="73">
        <v>8.4822999999999996E-2</v>
      </c>
      <c r="G156" s="149">
        <v>4.3190309999999998</v>
      </c>
      <c r="H156" s="4"/>
      <c r="I156" s="75">
        <f t="shared" si="2"/>
        <v>1.0627622683033777</v>
      </c>
      <c r="J156" s="71"/>
      <c r="K156" s="42"/>
      <c r="L156" s="16"/>
      <c r="M156" s="38" t="s">
        <v>163</v>
      </c>
      <c r="N156" s="17" t="s">
        <v>68</v>
      </c>
      <c r="O156" s="9"/>
    </row>
    <row r="157" spans="1:15" ht="110.1" customHeight="1" x14ac:dyDescent="0.25">
      <c r="A157" s="230" t="s">
        <v>340</v>
      </c>
      <c r="B157" s="14" t="s">
        <v>321</v>
      </c>
      <c r="C157" s="4"/>
      <c r="D157" s="4"/>
      <c r="E157" s="4">
        <v>1.6667653596768195</v>
      </c>
      <c r="F157" s="73">
        <v>0.13511799999999999</v>
      </c>
      <c r="G157" s="149">
        <v>1.36808</v>
      </c>
      <c r="H157" s="4"/>
      <c r="I157" s="75">
        <f t="shared" si="2"/>
        <v>1.6667653596768195</v>
      </c>
      <c r="J157" s="71"/>
      <c r="K157" s="42"/>
      <c r="L157" s="16"/>
      <c r="M157" s="38" t="s">
        <v>163</v>
      </c>
      <c r="N157" s="17" t="s">
        <v>68</v>
      </c>
      <c r="O157" s="9"/>
    </row>
    <row r="158" spans="1:15" ht="110.1" customHeight="1" x14ac:dyDescent="0.25">
      <c r="A158" s="230" t="s">
        <v>342</v>
      </c>
      <c r="B158" s="14" t="s">
        <v>323</v>
      </c>
      <c r="C158" s="4"/>
      <c r="D158" s="4"/>
      <c r="E158" s="4">
        <v>5.0398176858957271</v>
      </c>
      <c r="F158" s="73">
        <v>0.39573700000000001</v>
      </c>
      <c r="G158" s="149">
        <v>2.5767720000000001</v>
      </c>
      <c r="H158" s="4"/>
      <c r="I158" s="75">
        <f t="shared" si="2"/>
        <v>5.0398176858957271</v>
      </c>
      <c r="J158" s="71"/>
      <c r="K158" s="42"/>
      <c r="L158" s="16"/>
      <c r="M158" s="38" t="s">
        <v>163</v>
      </c>
      <c r="N158" s="17" t="s">
        <v>68</v>
      </c>
      <c r="O158" s="9"/>
    </row>
    <row r="159" spans="1:15" ht="110.1" customHeight="1" x14ac:dyDescent="0.25">
      <c r="A159" s="230" t="s">
        <v>344</v>
      </c>
      <c r="B159" s="14" t="s">
        <v>325</v>
      </c>
      <c r="C159" s="4"/>
      <c r="D159" s="4"/>
      <c r="E159" s="4">
        <v>6.5996651729443041</v>
      </c>
      <c r="F159" s="73">
        <v>0.315969</v>
      </c>
      <c r="G159" s="149">
        <v>8.4292649999999991</v>
      </c>
      <c r="H159" s="4"/>
      <c r="I159" s="75">
        <f t="shared" si="2"/>
        <v>6.5996651729443041</v>
      </c>
      <c r="J159" s="71"/>
      <c r="K159" s="42"/>
      <c r="L159" s="16"/>
      <c r="M159" s="38" t="s">
        <v>163</v>
      </c>
      <c r="N159" s="17" t="s">
        <v>68</v>
      </c>
      <c r="O159" s="9"/>
    </row>
    <row r="160" spans="1:15" ht="110.1" customHeight="1" x14ac:dyDescent="0.25">
      <c r="A160" s="230" t="s">
        <v>346</v>
      </c>
      <c r="B160" s="14" t="s">
        <v>327</v>
      </c>
      <c r="C160" s="4"/>
      <c r="D160" s="4"/>
      <c r="E160" s="4">
        <v>2.6405019104411327</v>
      </c>
      <c r="F160" s="73">
        <v>2.5794789999999996</v>
      </c>
      <c r="G160" s="149">
        <v>4.4898940000000005</v>
      </c>
      <c r="H160" s="4"/>
      <c r="I160" s="75">
        <f t="shared" si="2"/>
        <v>2.6405019104411327</v>
      </c>
      <c r="J160" s="71"/>
      <c r="K160" s="42"/>
      <c r="L160" s="16"/>
      <c r="M160" s="38" t="s">
        <v>163</v>
      </c>
      <c r="N160" s="17" t="s">
        <v>68</v>
      </c>
      <c r="O160" s="9"/>
    </row>
    <row r="161" spans="1:15" ht="110.1" customHeight="1" x14ac:dyDescent="0.25">
      <c r="A161" s="230" t="s">
        <v>348</v>
      </c>
      <c r="B161" s="14" t="s">
        <v>329</v>
      </c>
      <c r="C161" s="4"/>
      <c r="D161" s="4"/>
      <c r="E161" s="4">
        <v>4.4232741506550388</v>
      </c>
      <c r="F161" s="73">
        <v>4.3570869999999999</v>
      </c>
      <c r="G161" s="149">
        <v>19.219680999999998</v>
      </c>
      <c r="H161" s="4"/>
      <c r="I161" s="75">
        <f t="shared" si="2"/>
        <v>4.4232741506550388</v>
      </c>
      <c r="J161" s="71"/>
      <c r="K161" s="42"/>
      <c r="L161" s="16"/>
      <c r="M161" s="38" t="s">
        <v>163</v>
      </c>
      <c r="N161" s="17" t="s">
        <v>68</v>
      </c>
      <c r="O161" s="9"/>
    </row>
    <row r="162" spans="1:15" ht="110.1" customHeight="1" x14ac:dyDescent="0.25">
      <c r="A162" s="230" t="s">
        <v>350</v>
      </c>
      <c r="B162" s="14" t="s">
        <v>331</v>
      </c>
      <c r="C162" s="4"/>
      <c r="D162" s="4"/>
      <c r="E162" s="4">
        <v>2.3138355723147592</v>
      </c>
      <c r="F162" s="73">
        <v>0.147013</v>
      </c>
      <c r="G162" s="149">
        <v>2.4469289999999999</v>
      </c>
      <c r="H162" s="4"/>
      <c r="I162" s="75">
        <f t="shared" si="2"/>
        <v>2.3138355723147592</v>
      </c>
      <c r="J162" s="71"/>
      <c r="K162" s="42"/>
      <c r="L162" s="16"/>
      <c r="M162" s="38" t="s">
        <v>163</v>
      </c>
      <c r="N162" s="17" t="s">
        <v>68</v>
      </c>
      <c r="O162" s="9"/>
    </row>
    <row r="163" spans="1:15" ht="110.1" customHeight="1" x14ac:dyDescent="0.25">
      <c r="A163" s="230" t="s">
        <v>352</v>
      </c>
      <c r="B163" s="14" t="s">
        <v>333</v>
      </c>
      <c r="C163" s="4"/>
      <c r="D163" s="4"/>
      <c r="E163" s="4">
        <v>5.0425785849256748</v>
      </c>
      <c r="F163" s="73">
        <v>0.53621600000000003</v>
      </c>
      <c r="G163" s="149">
        <v>4.8130040000000003</v>
      </c>
      <c r="H163" s="4"/>
      <c r="I163" s="75">
        <f t="shared" si="2"/>
        <v>5.0425785849256748</v>
      </c>
      <c r="J163" s="71"/>
      <c r="K163" s="42"/>
      <c r="L163" s="16"/>
      <c r="M163" s="38" t="s">
        <v>163</v>
      </c>
      <c r="N163" s="17" t="s">
        <v>68</v>
      </c>
      <c r="O163" s="9"/>
    </row>
    <row r="164" spans="1:15" ht="110.1" customHeight="1" x14ac:dyDescent="0.25">
      <c r="A164" s="230" t="s">
        <v>354</v>
      </c>
      <c r="B164" s="14" t="s">
        <v>335</v>
      </c>
      <c r="C164" s="4"/>
      <c r="D164" s="4"/>
      <c r="E164" s="4">
        <v>1.4124303408328849</v>
      </c>
      <c r="F164" s="73">
        <v>1.030988</v>
      </c>
      <c r="G164" s="149">
        <v>13.590107</v>
      </c>
      <c r="H164" s="4"/>
      <c r="I164" s="75">
        <f t="shared" si="2"/>
        <v>1.4124303408328849</v>
      </c>
      <c r="J164" s="71"/>
      <c r="K164" s="42"/>
      <c r="L164" s="16"/>
      <c r="M164" s="38" t="s">
        <v>163</v>
      </c>
      <c r="N164" s="17" t="s">
        <v>68</v>
      </c>
      <c r="O164" s="9"/>
    </row>
    <row r="165" spans="1:15" ht="110.1" customHeight="1" x14ac:dyDescent="0.25">
      <c r="A165" s="230" t="s">
        <v>356</v>
      </c>
      <c r="B165" s="14" t="s">
        <v>337</v>
      </c>
      <c r="C165" s="4"/>
      <c r="D165" s="4"/>
      <c r="E165" s="4">
        <v>2.3396245133490452</v>
      </c>
      <c r="F165" s="73">
        <v>2.1737299999999999</v>
      </c>
      <c r="G165" s="149">
        <v>6.4175010000000006</v>
      </c>
      <c r="H165" s="4"/>
      <c r="I165" s="75">
        <f t="shared" si="2"/>
        <v>2.3396245133490452</v>
      </c>
      <c r="J165" s="71"/>
      <c r="K165" s="42"/>
      <c r="L165" s="16"/>
      <c r="M165" s="38" t="s">
        <v>163</v>
      </c>
      <c r="N165" s="17" t="s">
        <v>68</v>
      </c>
      <c r="O165" s="9"/>
    </row>
    <row r="166" spans="1:15" ht="110.1" customHeight="1" x14ac:dyDescent="0.25">
      <c r="A166" s="230" t="s">
        <v>358</v>
      </c>
      <c r="B166" s="14" t="s">
        <v>339</v>
      </c>
      <c r="C166" s="4"/>
      <c r="D166" s="4"/>
      <c r="E166" s="4">
        <v>1.6288333516070743</v>
      </c>
      <c r="F166" s="73">
        <v>0.131962</v>
      </c>
      <c r="G166" s="149">
        <v>10.335850999999998</v>
      </c>
      <c r="H166" s="4"/>
      <c r="I166" s="75">
        <f t="shared" si="2"/>
        <v>1.6288333516070743</v>
      </c>
      <c r="J166" s="71"/>
      <c r="K166" s="42"/>
      <c r="L166" s="16"/>
      <c r="M166" s="38" t="s">
        <v>163</v>
      </c>
      <c r="N166" s="17" t="s">
        <v>68</v>
      </c>
      <c r="O166" s="9"/>
    </row>
    <row r="167" spans="1:15" ht="110.1" customHeight="1" x14ac:dyDescent="0.25">
      <c r="A167" s="230" t="s">
        <v>360</v>
      </c>
      <c r="B167" s="14" t="s">
        <v>341</v>
      </c>
      <c r="C167" s="4"/>
      <c r="D167" s="4"/>
      <c r="E167" s="4">
        <v>1.4930392758292736</v>
      </c>
      <c r="F167" s="73">
        <v>6.6909999999999997E-2</v>
      </c>
      <c r="G167" s="149">
        <v>5.8039840000000007</v>
      </c>
      <c r="H167" s="4"/>
      <c r="I167" s="75">
        <f t="shared" si="2"/>
        <v>1.4930392758292736</v>
      </c>
      <c r="J167" s="71"/>
      <c r="K167" s="42"/>
      <c r="L167" s="16"/>
      <c r="M167" s="38" t="s">
        <v>163</v>
      </c>
      <c r="N167" s="17" t="s">
        <v>68</v>
      </c>
      <c r="O167" s="9"/>
    </row>
    <row r="168" spans="1:15" ht="110.1" customHeight="1" x14ac:dyDescent="0.25">
      <c r="A168" s="230" t="s">
        <v>362</v>
      </c>
      <c r="B168" s="14" t="s">
        <v>343</v>
      </c>
      <c r="C168" s="4"/>
      <c r="D168" s="4"/>
      <c r="E168" s="4">
        <v>0.4235616346611375</v>
      </c>
      <c r="F168" s="73">
        <v>8.0194000000000001E-2</v>
      </c>
      <c r="G168" s="149">
        <v>2.1117859999999999</v>
      </c>
      <c r="H168" s="4"/>
      <c r="I168" s="75">
        <f t="shared" si="2"/>
        <v>0.4235616346611375</v>
      </c>
      <c r="J168" s="71"/>
      <c r="K168" s="42"/>
      <c r="L168" s="16"/>
      <c r="M168" s="38" t="s">
        <v>163</v>
      </c>
      <c r="N168" s="17" t="s">
        <v>68</v>
      </c>
      <c r="O168" s="9"/>
    </row>
    <row r="169" spans="1:15" ht="110.1" customHeight="1" x14ac:dyDescent="0.25">
      <c r="A169" s="230" t="s">
        <v>364</v>
      </c>
      <c r="B169" s="14" t="s">
        <v>345</v>
      </c>
      <c r="C169" s="4"/>
      <c r="D169" s="4"/>
      <c r="E169" s="4">
        <v>1.0009858124912787</v>
      </c>
      <c r="F169" s="73">
        <v>0.80964799999999992</v>
      </c>
      <c r="G169" s="149">
        <v>5.9983500000000003</v>
      </c>
      <c r="H169" s="4"/>
      <c r="I169" s="75">
        <f t="shared" si="2"/>
        <v>1.0009858124912787</v>
      </c>
      <c r="J169" s="71"/>
      <c r="K169" s="42"/>
      <c r="L169" s="16"/>
      <c r="M169" s="38" t="s">
        <v>163</v>
      </c>
      <c r="N169" s="17" t="s">
        <v>68</v>
      </c>
      <c r="O169" s="9"/>
    </row>
    <row r="170" spans="1:15" ht="110.1" customHeight="1" x14ac:dyDescent="0.25">
      <c r="A170" s="230" t="s">
        <v>367</v>
      </c>
      <c r="B170" s="14" t="s">
        <v>347</v>
      </c>
      <c r="C170" s="4"/>
      <c r="D170" s="4"/>
      <c r="E170" s="4">
        <v>549.74708854999994</v>
      </c>
      <c r="F170" s="73">
        <v>904.85543299999995</v>
      </c>
      <c r="G170" s="149">
        <v>1606.6157642499998</v>
      </c>
      <c r="H170" s="4"/>
      <c r="I170" s="75">
        <f t="shared" si="2"/>
        <v>549.74708854999994</v>
      </c>
      <c r="J170" s="71"/>
      <c r="K170" s="42"/>
      <c r="L170" s="16"/>
      <c r="M170" s="38" t="s">
        <v>163</v>
      </c>
      <c r="N170" s="17" t="s">
        <v>68</v>
      </c>
      <c r="O170" s="9"/>
    </row>
    <row r="171" spans="1:15" ht="99.95" customHeight="1" x14ac:dyDescent="0.25">
      <c r="A171" s="230" t="s">
        <v>370</v>
      </c>
      <c r="B171" s="14" t="s">
        <v>349</v>
      </c>
      <c r="C171" s="4"/>
      <c r="D171" s="4"/>
      <c r="E171" s="4">
        <v>3.9850205300000003</v>
      </c>
      <c r="F171" s="73">
        <v>3.5880000000000002E-2</v>
      </c>
      <c r="G171" s="149">
        <v>3.4736909999999996</v>
      </c>
      <c r="H171" s="4"/>
      <c r="I171" s="75">
        <f t="shared" si="2"/>
        <v>3.9850205300000003</v>
      </c>
      <c r="J171" s="71"/>
      <c r="K171" s="42"/>
      <c r="L171" s="16"/>
      <c r="M171" s="38" t="s">
        <v>163</v>
      </c>
      <c r="N171" s="17" t="s">
        <v>68</v>
      </c>
      <c r="O171" s="9"/>
    </row>
    <row r="172" spans="1:15" ht="69.95" customHeight="1" x14ac:dyDescent="0.25">
      <c r="A172" s="230" t="s">
        <v>373</v>
      </c>
      <c r="B172" s="14" t="s">
        <v>351</v>
      </c>
      <c r="C172" s="4"/>
      <c r="D172" s="4"/>
      <c r="E172" s="4">
        <v>38.63660952</v>
      </c>
      <c r="F172" s="149">
        <v>19.379498999999999</v>
      </c>
      <c r="G172" s="149">
        <v>251.399011</v>
      </c>
      <c r="H172" s="4"/>
      <c r="I172" s="75">
        <f t="shared" si="2"/>
        <v>38.63660952</v>
      </c>
      <c r="J172" s="71"/>
      <c r="K172" s="42"/>
      <c r="L172" s="16"/>
      <c r="M172" s="38" t="s">
        <v>163</v>
      </c>
      <c r="N172" s="17" t="s">
        <v>68</v>
      </c>
      <c r="O172" s="15" t="s">
        <v>164</v>
      </c>
    </row>
    <row r="173" spans="1:15" ht="69.95" customHeight="1" x14ac:dyDescent="0.25">
      <c r="A173" s="230" t="s">
        <v>375</v>
      </c>
      <c r="B173" s="14" t="s">
        <v>353</v>
      </c>
      <c r="C173" s="4"/>
      <c r="D173" s="4"/>
      <c r="E173" s="4">
        <v>15.54201905</v>
      </c>
      <c r="F173" s="149">
        <v>1.5782539999999998</v>
      </c>
      <c r="G173" s="149">
        <v>604.35560400000008</v>
      </c>
      <c r="H173" s="4"/>
      <c r="I173" s="75">
        <f t="shared" si="2"/>
        <v>15.54201905</v>
      </c>
      <c r="J173" s="71"/>
      <c r="K173" s="42"/>
      <c r="L173" s="16"/>
      <c r="M173" s="38" t="s">
        <v>163</v>
      </c>
      <c r="N173" s="17" t="s">
        <v>68</v>
      </c>
      <c r="O173" s="15" t="s">
        <v>164</v>
      </c>
    </row>
    <row r="174" spans="1:15" ht="69.95" customHeight="1" x14ac:dyDescent="0.25">
      <c r="A174" s="230" t="s">
        <v>377</v>
      </c>
      <c r="B174" s="14" t="s">
        <v>355</v>
      </c>
      <c r="C174" s="4"/>
      <c r="D174" s="4"/>
      <c r="E174" s="4">
        <v>225.04836715000002</v>
      </c>
      <c r="F174" s="149">
        <v>544.06421599999999</v>
      </c>
      <c r="G174" s="149">
        <v>1889.64986</v>
      </c>
      <c r="H174" s="4"/>
      <c r="I174" s="75">
        <f t="shared" si="2"/>
        <v>225.04836715000002</v>
      </c>
      <c r="J174" s="71"/>
      <c r="K174" s="42"/>
      <c r="L174" s="16"/>
      <c r="M174" s="38" t="s">
        <v>163</v>
      </c>
      <c r="N174" s="17" t="s">
        <v>68</v>
      </c>
      <c r="O174" s="15" t="s">
        <v>164</v>
      </c>
    </row>
    <row r="175" spans="1:15" ht="69.95" customHeight="1" x14ac:dyDescent="0.25">
      <c r="A175" s="230" t="s">
        <v>380</v>
      </c>
      <c r="B175" s="14" t="s">
        <v>357</v>
      </c>
      <c r="C175" s="4"/>
      <c r="D175" s="4"/>
      <c r="E175" s="4">
        <v>0</v>
      </c>
      <c r="F175" s="149"/>
      <c r="G175" s="149"/>
      <c r="H175" s="4"/>
      <c r="I175" s="75">
        <f t="shared" si="2"/>
        <v>0</v>
      </c>
      <c r="J175" s="71"/>
      <c r="K175" s="42"/>
      <c r="L175" s="16"/>
      <c r="M175" s="38" t="s">
        <v>175</v>
      </c>
      <c r="N175" s="17" t="s">
        <v>68</v>
      </c>
      <c r="O175" s="9"/>
    </row>
    <row r="176" spans="1:15" ht="69.95" customHeight="1" x14ac:dyDescent="0.25">
      <c r="A176" s="230" t="s">
        <v>382</v>
      </c>
      <c r="B176" s="14" t="s">
        <v>359</v>
      </c>
      <c r="C176" s="4"/>
      <c r="D176" s="4"/>
      <c r="E176" s="4">
        <v>7.384474</v>
      </c>
      <c r="F176" s="149">
        <v>1.6850849999999999</v>
      </c>
      <c r="G176" s="149">
        <v>97.857099000000005</v>
      </c>
      <c r="H176" s="4"/>
      <c r="I176" s="75">
        <f t="shared" si="2"/>
        <v>7.384474</v>
      </c>
      <c r="J176" s="71"/>
      <c r="K176" s="42"/>
      <c r="L176" s="16"/>
      <c r="M176" s="38" t="s">
        <v>163</v>
      </c>
      <c r="N176" s="17" t="s">
        <v>68</v>
      </c>
      <c r="O176" s="15" t="s">
        <v>164</v>
      </c>
    </row>
    <row r="177" spans="1:16" ht="69.95" customHeight="1" x14ac:dyDescent="0.25">
      <c r="A177" s="230" t="s">
        <v>384</v>
      </c>
      <c r="B177" s="14" t="s">
        <v>361</v>
      </c>
      <c r="C177" s="4"/>
      <c r="D177" s="4"/>
      <c r="E177" s="4">
        <v>91.890787399999994</v>
      </c>
      <c r="F177" s="149">
        <v>46.490347</v>
      </c>
      <c r="G177" s="149">
        <v>133.379943</v>
      </c>
      <c r="H177" s="4"/>
      <c r="I177" s="75">
        <f t="shared" si="2"/>
        <v>91.890787399999994</v>
      </c>
      <c r="J177" s="71"/>
      <c r="K177" s="42"/>
      <c r="L177" s="16"/>
      <c r="M177" s="38" t="s">
        <v>163</v>
      </c>
      <c r="N177" s="17" t="s">
        <v>68</v>
      </c>
      <c r="O177" s="15" t="s">
        <v>164</v>
      </c>
    </row>
    <row r="178" spans="1:16" ht="69.95" customHeight="1" x14ac:dyDescent="0.25">
      <c r="A178" s="230" t="s">
        <v>386</v>
      </c>
      <c r="B178" s="14" t="s">
        <v>363</v>
      </c>
      <c r="C178" s="4"/>
      <c r="D178" s="4"/>
      <c r="E178" s="4">
        <v>89.751769049999993</v>
      </c>
      <c r="F178" s="149">
        <v>183.70643638999999</v>
      </c>
      <c r="G178" s="149">
        <v>428.697723</v>
      </c>
      <c r="H178" s="4"/>
      <c r="I178" s="75">
        <f t="shared" si="2"/>
        <v>89.751769049999993</v>
      </c>
      <c r="J178" s="71"/>
      <c r="K178" s="42"/>
      <c r="L178" s="16"/>
      <c r="M178" s="38" t="s">
        <v>163</v>
      </c>
      <c r="N178" s="17" t="s">
        <v>68</v>
      </c>
      <c r="O178" s="15" t="s">
        <v>164</v>
      </c>
    </row>
    <row r="179" spans="1:16" ht="69.95" customHeight="1" x14ac:dyDescent="0.25">
      <c r="A179" s="230" t="s">
        <v>388</v>
      </c>
      <c r="B179" s="14" t="s">
        <v>365</v>
      </c>
      <c r="C179" s="4"/>
      <c r="D179" s="4"/>
      <c r="E179" s="4">
        <v>6.7144119999999994</v>
      </c>
      <c r="F179" s="149">
        <v>4.6621000000000003E-2</v>
      </c>
      <c r="G179" s="149">
        <v>6.3930899999999999</v>
      </c>
      <c r="H179" s="4"/>
      <c r="I179" s="75">
        <f t="shared" si="2"/>
        <v>6.7144119999999994</v>
      </c>
      <c r="J179" s="71"/>
      <c r="K179" s="42"/>
      <c r="L179" s="16"/>
      <c r="M179" s="38" t="s">
        <v>366</v>
      </c>
      <c r="N179" s="17" t="s">
        <v>68</v>
      </c>
      <c r="O179" s="9"/>
      <c r="P179" s="45"/>
    </row>
    <row r="180" spans="1:16" ht="69.95" customHeight="1" x14ac:dyDescent="0.25">
      <c r="A180" s="230" t="s">
        <v>391</v>
      </c>
      <c r="B180" s="14" t="s">
        <v>368</v>
      </c>
      <c r="C180" s="4"/>
      <c r="D180" s="4"/>
      <c r="E180" s="4">
        <v>45.215196490000011</v>
      </c>
      <c r="F180" s="149">
        <v>46.240590089999998</v>
      </c>
      <c r="G180" s="149">
        <v>46.240590089999998</v>
      </c>
      <c r="H180" s="4"/>
      <c r="I180" s="75">
        <f t="shared" si="2"/>
        <v>45.215196490000011</v>
      </c>
      <c r="J180" s="71"/>
      <c r="K180" s="42"/>
      <c r="L180" s="16"/>
      <c r="M180" s="38" t="s">
        <v>369</v>
      </c>
      <c r="N180" s="17" t="s">
        <v>68</v>
      </c>
      <c r="O180" s="9"/>
      <c r="P180" s="45"/>
    </row>
    <row r="181" spans="1:16" ht="69.95" customHeight="1" x14ac:dyDescent="0.25">
      <c r="A181" s="230" t="s">
        <v>393</v>
      </c>
      <c r="B181" s="14" t="s">
        <v>796</v>
      </c>
      <c r="C181" s="4"/>
      <c r="D181" s="4"/>
      <c r="E181" s="4"/>
      <c r="F181" s="149">
        <v>0.42372206999999995</v>
      </c>
      <c r="G181" s="149">
        <v>0</v>
      </c>
      <c r="H181" s="4"/>
      <c r="I181" s="75">
        <f t="shared" si="2"/>
        <v>0</v>
      </c>
      <c r="J181" s="71"/>
      <c r="K181" s="42"/>
      <c r="L181" s="16"/>
      <c r="M181" s="38" t="s">
        <v>2440</v>
      </c>
      <c r="N181" s="17" t="s">
        <v>68</v>
      </c>
      <c r="O181" s="9"/>
      <c r="P181" s="45"/>
    </row>
    <row r="182" spans="1:16" ht="69.95" customHeight="1" x14ac:dyDescent="0.25">
      <c r="A182" s="230" t="s">
        <v>395</v>
      </c>
      <c r="B182" s="14" t="s">
        <v>371</v>
      </c>
      <c r="C182" s="4"/>
      <c r="D182" s="4"/>
      <c r="E182" s="4">
        <v>57.954647660000006</v>
      </c>
      <c r="F182" s="149">
        <v>3.0839605300000001</v>
      </c>
      <c r="G182" s="149">
        <v>46.787342459999998</v>
      </c>
      <c r="H182" s="4"/>
      <c r="I182" s="75">
        <f t="shared" si="2"/>
        <v>57.954647660000006</v>
      </c>
      <c r="J182" s="71"/>
      <c r="K182" s="42"/>
      <c r="L182" s="16"/>
      <c r="M182" s="38" t="s">
        <v>372</v>
      </c>
      <c r="N182" s="17" t="s">
        <v>68</v>
      </c>
      <c r="O182" s="9"/>
      <c r="P182" s="45"/>
    </row>
    <row r="183" spans="1:16" ht="69.95" customHeight="1" x14ac:dyDescent="0.25">
      <c r="A183" s="230" t="s">
        <v>397</v>
      </c>
      <c r="B183" s="14" t="s">
        <v>374</v>
      </c>
      <c r="C183" s="4"/>
      <c r="D183" s="4"/>
      <c r="E183" s="4">
        <v>110.07255288999998</v>
      </c>
      <c r="F183" s="149">
        <v>9.17447254</v>
      </c>
      <c r="G183" s="149">
        <v>38.259219010000002</v>
      </c>
      <c r="H183" s="4"/>
      <c r="I183" s="75">
        <f t="shared" si="2"/>
        <v>110.07255288999998</v>
      </c>
      <c r="J183" s="71"/>
      <c r="K183" s="42"/>
      <c r="L183" s="16"/>
      <c r="M183" s="38" t="s">
        <v>372</v>
      </c>
      <c r="N183" s="17" t="s">
        <v>68</v>
      </c>
      <c r="O183" s="9"/>
      <c r="P183" s="45"/>
    </row>
    <row r="184" spans="1:16" ht="69.95" customHeight="1" x14ac:dyDescent="0.25">
      <c r="A184" s="230" t="s">
        <v>399</v>
      </c>
      <c r="B184" s="14" t="s">
        <v>376</v>
      </c>
      <c r="C184" s="4"/>
      <c r="D184" s="4"/>
      <c r="E184" s="4">
        <v>2.9223000000000003</v>
      </c>
      <c r="F184" s="149">
        <v>0.42346300000000003</v>
      </c>
      <c r="G184" s="149">
        <v>0.79170399999999996</v>
      </c>
      <c r="H184" s="4"/>
      <c r="I184" s="75">
        <f t="shared" si="2"/>
        <v>2.9223000000000003</v>
      </c>
      <c r="J184" s="71"/>
      <c r="K184" s="42"/>
      <c r="L184" s="16"/>
      <c r="M184" s="38" t="s">
        <v>369</v>
      </c>
      <c r="N184" s="17" t="s">
        <v>68</v>
      </c>
      <c r="O184" s="9"/>
      <c r="P184" s="45"/>
    </row>
    <row r="185" spans="1:16" ht="69.95" customHeight="1" x14ac:dyDescent="0.25">
      <c r="A185" s="230" t="s">
        <v>401</v>
      </c>
      <c r="B185" s="14" t="s">
        <v>378</v>
      </c>
      <c r="C185" s="4"/>
      <c r="D185" s="4"/>
      <c r="E185" s="4">
        <v>71.679766639999997</v>
      </c>
      <c r="F185" s="149">
        <v>68.891974539999993</v>
      </c>
      <c r="G185" s="149">
        <v>71.240047000000004</v>
      </c>
      <c r="H185" s="4"/>
      <c r="I185" s="75">
        <f t="shared" si="2"/>
        <v>71.679766639999997</v>
      </c>
      <c r="J185" s="71"/>
      <c r="K185" s="42"/>
      <c r="L185" s="16"/>
      <c r="M185" s="38" t="s">
        <v>379</v>
      </c>
      <c r="N185" s="17" t="s">
        <v>68</v>
      </c>
      <c r="O185" s="9"/>
      <c r="P185" s="45"/>
    </row>
    <row r="186" spans="1:16" ht="69.95" customHeight="1" x14ac:dyDescent="0.25">
      <c r="A186" s="230" t="s">
        <v>403</v>
      </c>
      <c r="B186" s="14" t="s">
        <v>381</v>
      </c>
      <c r="C186" s="4"/>
      <c r="D186" s="4"/>
      <c r="E186" s="4">
        <v>4.5029150599999994</v>
      </c>
      <c r="F186" s="149">
        <v>3.8752235500000003</v>
      </c>
      <c r="G186" s="149">
        <v>4.2959043499999998</v>
      </c>
      <c r="H186" s="4"/>
      <c r="I186" s="75">
        <f t="shared" si="2"/>
        <v>4.5029150599999994</v>
      </c>
      <c r="J186" s="71"/>
      <c r="K186" s="42"/>
      <c r="L186" s="16"/>
      <c r="M186" s="41" t="s">
        <v>369</v>
      </c>
      <c r="N186" s="17" t="s">
        <v>68</v>
      </c>
      <c r="O186" s="9"/>
      <c r="P186" s="45"/>
    </row>
    <row r="187" spans="1:16" ht="69.95" customHeight="1" x14ac:dyDescent="0.25">
      <c r="A187" s="230" t="s">
        <v>405</v>
      </c>
      <c r="B187" s="14" t="s">
        <v>383</v>
      </c>
      <c r="C187" s="4"/>
      <c r="D187" s="4"/>
      <c r="E187" s="4">
        <v>3.0898113899999999</v>
      </c>
      <c r="F187" s="149">
        <v>11.76238178</v>
      </c>
      <c r="G187" s="149">
        <v>12.110488999999999</v>
      </c>
      <c r="H187" s="4"/>
      <c r="I187" s="75">
        <f t="shared" si="2"/>
        <v>3.0898113899999999</v>
      </c>
      <c r="J187" s="71"/>
      <c r="K187" s="42"/>
      <c r="L187" s="16"/>
      <c r="M187" s="41" t="s">
        <v>369</v>
      </c>
      <c r="N187" s="17" t="s">
        <v>68</v>
      </c>
      <c r="O187" s="9"/>
      <c r="P187" s="45"/>
    </row>
    <row r="188" spans="1:16" ht="69.95" customHeight="1" x14ac:dyDescent="0.25">
      <c r="A188" s="230" t="s">
        <v>407</v>
      </c>
      <c r="B188" s="14" t="s">
        <v>385</v>
      </c>
      <c r="C188" s="4"/>
      <c r="D188" s="4"/>
      <c r="E188" s="4">
        <v>2.9573223099999999</v>
      </c>
      <c r="F188" s="149">
        <v>4.79035426</v>
      </c>
      <c r="G188" s="149">
        <v>5.0279949999999998</v>
      </c>
      <c r="H188" s="4"/>
      <c r="I188" s="75">
        <f t="shared" si="2"/>
        <v>2.9573223099999999</v>
      </c>
      <c r="J188" s="71"/>
      <c r="K188" s="42"/>
      <c r="L188" s="16"/>
      <c r="M188" s="41" t="s">
        <v>369</v>
      </c>
      <c r="N188" s="17" t="s">
        <v>68</v>
      </c>
      <c r="O188" s="9"/>
      <c r="P188" s="45"/>
    </row>
    <row r="189" spans="1:16" ht="69.95" customHeight="1" x14ac:dyDescent="0.25">
      <c r="A189" s="230" t="s">
        <v>410</v>
      </c>
      <c r="B189" s="14" t="s">
        <v>387</v>
      </c>
      <c r="C189" s="4"/>
      <c r="D189" s="4"/>
      <c r="E189" s="4">
        <v>4.1115669000000006</v>
      </c>
      <c r="F189" s="149">
        <v>3.5457317899999996</v>
      </c>
      <c r="G189" s="149">
        <v>4.0454460000000001</v>
      </c>
      <c r="H189" s="4"/>
      <c r="I189" s="75">
        <f t="shared" si="2"/>
        <v>4.1115669000000006</v>
      </c>
      <c r="J189" s="71"/>
      <c r="K189" s="42"/>
      <c r="L189" s="16"/>
      <c r="M189" s="41" t="s">
        <v>369</v>
      </c>
      <c r="N189" s="17" t="s">
        <v>68</v>
      </c>
      <c r="O189" s="9"/>
      <c r="P189" s="45"/>
    </row>
    <row r="190" spans="1:16" ht="69.95" customHeight="1" x14ac:dyDescent="0.25">
      <c r="A190" s="230" t="s">
        <v>412</v>
      </c>
      <c r="B190" s="14" t="s">
        <v>389</v>
      </c>
      <c r="C190" s="4"/>
      <c r="D190" s="4"/>
      <c r="E190" s="4">
        <v>0.93024102999999991</v>
      </c>
      <c r="F190" s="149">
        <v>0.78834000000000015</v>
      </c>
      <c r="G190" s="149">
        <v>1.43249</v>
      </c>
      <c r="H190" s="4"/>
      <c r="I190" s="75">
        <f t="shared" si="2"/>
        <v>0.93024102999999991</v>
      </c>
      <c r="J190" s="71"/>
      <c r="K190" s="42"/>
      <c r="L190" s="16"/>
      <c r="M190" s="41" t="s">
        <v>390</v>
      </c>
      <c r="N190" s="17" t="s">
        <v>68</v>
      </c>
      <c r="O190" s="9"/>
      <c r="P190" s="45"/>
    </row>
    <row r="191" spans="1:16" ht="69.95" customHeight="1" x14ac:dyDescent="0.25">
      <c r="A191" s="230" t="s">
        <v>415</v>
      </c>
      <c r="B191" s="14" t="s">
        <v>392</v>
      </c>
      <c r="C191" s="4"/>
      <c r="D191" s="4"/>
      <c r="E191" s="4">
        <v>0.24475697970000002</v>
      </c>
      <c r="F191" s="149">
        <v>3.4768015200000004</v>
      </c>
      <c r="G191" s="149">
        <v>3.8932800000000003</v>
      </c>
      <c r="H191" s="4"/>
      <c r="I191" s="75">
        <f t="shared" si="2"/>
        <v>0.24475697970000002</v>
      </c>
      <c r="J191" s="71"/>
      <c r="K191" s="42"/>
      <c r="L191" s="16"/>
      <c r="M191" s="41" t="s">
        <v>390</v>
      </c>
      <c r="N191" s="17" t="s">
        <v>68</v>
      </c>
      <c r="O191" s="9"/>
      <c r="P191" s="45"/>
    </row>
    <row r="192" spans="1:16" ht="69.95" customHeight="1" x14ac:dyDescent="0.25">
      <c r="A192" s="230" t="s">
        <v>417</v>
      </c>
      <c r="B192" s="14" t="s">
        <v>394</v>
      </c>
      <c r="C192" s="4"/>
      <c r="D192" s="4"/>
      <c r="E192" s="4">
        <v>0.12003608020000001</v>
      </c>
      <c r="F192" s="149">
        <v>3.21278131</v>
      </c>
      <c r="G192" s="149">
        <v>4.2826659999999999</v>
      </c>
      <c r="H192" s="4"/>
      <c r="I192" s="75">
        <f t="shared" si="2"/>
        <v>0.12003608020000001</v>
      </c>
      <c r="J192" s="71"/>
      <c r="K192" s="42"/>
      <c r="L192" s="16"/>
      <c r="M192" s="41" t="s">
        <v>390</v>
      </c>
      <c r="N192" s="17" t="s">
        <v>68</v>
      </c>
      <c r="O192" s="9"/>
      <c r="P192" s="45"/>
    </row>
    <row r="193" spans="1:16" ht="69.95" customHeight="1" x14ac:dyDescent="0.25">
      <c r="A193" s="230" t="s">
        <v>419</v>
      </c>
      <c r="B193" s="14" t="s">
        <v>396</v>
      </c>
      <c r="C193" s="4"/>
      <c r="D193" s="4"/>
      <c r="E193" s="4">
        <v>1.66245262</v>
      </c>
      <c r="F193" s="149">
        <v>1.4088579999999999</v>
      </c>
      <c r="G193" s="149">
        <v>2.284869</v>
      </c>
      <c r="H193" s="4"/>
      <c r="I193" s="75">
        <f t="shared" si="2"/>
        <v>1.66245262</v>
      </c>
      <c r="J193" s="71"/>
      <c r="K193" s="42"/>
      <c r="L193" s="16"/>
      <c r="M193" s="41" t="s">
        <v>390</v>
      </c>
      <c r="N193" s="17" t="s">
        <v>68</v>
      </c>
      <c r="O193" s="9"/>
      <c r="P193" s="45"/>
    </row>
    <row r="194" spans="1:16" ht="69.95" customHeight="1" x14ac:dyDescent="0.25">
      <c r="A194" s="230" t="s">
        <v>421</v>
      </c>
      <c r="B194" s="14" t="s">
        <v>398</v>
      </c>
      <c r="C194" s="4"/>
      <c r="D194" s="4"/>
      <c r="E194" s="4">
        <v>0.57195703019999999</v>
      </c>
      <c r="F194" s="149">
        <v>2.2600228599999999</v>
      </c>
      <c r="G194" s="149">
        <v>2.8288730000000002</v>
      </c>
      <c r="H194" s="4"/>
      <c r="I194" s="75">
        <f t="shared" si="2"/>
        <v>0.57195703019999999</v>
      </c>
      <c r="J194" s="71"/>
      <c r="K194" s="42"/>
      <c r="L194" s="16"/>
      <c r="M194" s="41" t="s">
        <v>390</v>
      </c>
      <c r="N194" s="17" t="s">
        <v>68</v>
      </c>
      <c r="O194" s="9"/>
      <c r="P194" s="45"/>
    </row>
    <row r="195" spans="1:16" ht="69.95" customHeight="1" x14ac:dyDescent="0.25">
      <c r="A195" s="230" t="s">
        <v>423</v>
      </c>
      <c r="B195" s="14" t="s">
        <v>400</v>
      </c>
      <c r="C195" s="4"/>
      <c r="D195" s="4"/>
      <c r="E195" s="4">
        <v>120.73020862000001</v>
      </c>
      <c r="F195" s="149">
        <v>85.696766999999994</v>
      </c>
      <c r="G195" s="149">
        <v>4.5225949999999999</v>
      </c>
      <c r="H195" s="4"/>
      <c r="I195" s="75">
        <f t="shared" si="2"/>
        <v>120.73020862000001</v>
      </c>
      <c r="J195" s="71"/>
      <c r="K195" s="42"/>
      <c r="L195" s="16"/>
      <c r="M195" s="41" t="s">
        <v>390</v>
      </c>
      <c r="N195" s="17" t="s">
        <v>68</v>
      </c>
      <c r="O195" s="9"/>
      <c r="P195" s="45"/>
    </row>
    <row r="196" spans="1:16" ht="69.95" customHeight="1" x14ac:dyDescent="0.25">
      <c r="A196" s="230" t="s">
        <v>425</v>
      </c>
      <c r="B196" s="14" t="s">
        <v>402</v>
      </c>
      <c r="C196" s="4"/>
      <c r="D196" s="4"/>
      <c r="E196" s="4">
        <v>3.4270396999999999</v>
      </c>
      <c r="F196" s="149">
        <v>3.0934433299999995</v>
      </c>
      <c r="G196" s="149">
        <v>3.7296160199999999</v>
      </c>
      <c r="H196" s="4"/>
      <c r="I196" s="75">
        <f t="shared" si="2"/>
        <v>3.4270396999999999</v>
      </c>
      <c r="J196" s="71"/>
      <c r="K196" s="42"/>
      <c r="L196" s="16"/>
      <c r="M196" s="41" t="s">
        <v>390</v>
      </c>
      <c r="N196" s="17" t="s">
        <v>68</v>
      </c>
      <c r="O196" s="9"/>
      <c r="P196" s="45"/>
    </row>
    <row r="197" spans="1:16" ht="69.95" customHeight="1" x14ac:dyDescent="0.25">
      <c r="A197" s="230" t="s">
        <v>427</v>
      </c>
      <c r="B197" s="14" t="s">
        <v>781</v>
      </c>
      <c r="C197" s="4"/>
      <c r="D197" s="4"/>
      <c r="E197" s="4">
        <v>0.6461945295</v>
      </c>
      <c r="F197" s="149">
        <v>1.8057321099999999</v>
      </c>
      <c r="G197" s="149">
        <v>2.3443002000000002</v>
      </c>
      <c r="H197" s="4"/>
      <c r="I197" s="75">
        <f t="shared" si="2"/>
        <v>0.6461945295</v>
      </c>
      <c r="J197" s="71"/>
      <c r="K197" s="42"/>
      <c r="L197" s="16"/>
      <c r="M197" s="41" t="s">
        <v>2441</v>
      </c>
      <c r="N197" s="17" t="s">
        <v>68</v>
      </c>
      <c r="O197" s="9"/>
      <c r="P197" s="45"/>
    </row>
    <row r="198" spans="1:16" ht="69.95" customHeight="1" x14ac:dyDescent="0.25">
      <c r="A198" s="230" t="s">
        <v>429</v>
      </c>
      <c r="B198" s="14" t="s">
        <v>555</v>
      </c>
      <c r="C198" s="4"/>
      <c r="D198" s="4"/>
      <c r="E198" s="4">
        <v>2.02121292</v>
      </c>
      <c r="F198" s="149">
        <v>1.7405807400000002</v>
      </c>
      <c r="G198" s="149">
        <v>2.5494783900000004</v>
      </c>
      <c r="H198" s="4"/>
      <c r="I198" s="75">
        <f t="shared" si="2"/>
        <v>2.02121292</v>
      </c>
      <c r="J198" s="71"/>
      <c r="K198" s="42"/>
      <c r="L198" s="16"/>
      <c r="M198" s="41" t="s">
        <v>2441</v>
      </c>
      <c r="N198" s="17" t="s">
        <v>68</v>
      </c>
      <c r="O198" s="9"/>
      <c r="P198" s="45"/>
    </row>
    <row r="199" spans="1:16" ht="69.95" customHeight="1" x14ac:dyDescent="0.25">
      <c r="A199" s="230" t="s">
        <v>431</v>
      </c>
      <c r="B199" s="14" t="s">
        <v>404</v>
      </c>
      <c r="C199" s="4"/>
      <c r="D199" s="4"/>
      <c r="E199" s="4">
        <v>2.9348716597000002</v>
      </c>
      <c r="F199" s="149">
        <v>2.8259509999999999</v>
      </c>
      <c r="G199" s="149">
        <v>3.8776451000000001</v>
      </c>
      <c r="H199" s="4"/>
      <c r="I199" s="75">
        <f t="shared" si="2"/>
        <v>2.9348716597000002</v>
      </c>
      <c r="J199" s="71"/>
      <c r="K199" s="42"/>
      <c r="L199" s="16"/>
      <c r="M199" s="38" t="s">
        <v>369</v>
      </c>
      <c r="N199" s="17" t="s">
        <v>68</v>
      </c>
      <c r="O199" s="9"/>
      <c r="P199" s="45"/>
    </row>
    <row r="200" spans="1:16" ht="69.95" customHeight="1" x14ac:dyDescent="0.25">
      <c r="A200" s="230" t="s">
        <v>433</v>
      </c>
      <c r="B200" s="14" t="s">
        <v>406</v>
      </c>
      <c r="C200" s="4"/>
      <c r="D200" s="4"/>
      <c r="E200" s="4">
        <v>0.43069880020000001</v>
      </c>
      <c r="F200" s="149">
        <v>3.4953192300000002</v>
      </c>
      <c r="G200" s="149">
        <v>3.9952174</v>
      </c>
      <c r="H200" s="4"/>
      <c r="I200" s="75">
        <f t="shared" si="2"/>
        <v>0.43069880020000001</v>
      </c>
      <c r="J200" s="71"/>
      <c r="K200" s="42"/>
      <c r="L200" s="16"/>
      <c r="M200" s="38" t="s">
        <v>369</v>
      </c>
      <c r="N200" s="17" t="s">
        <v>68</v>
      </c>
      <c r="O200" s="9"/>
      <c r="P200" s="45"/>
    </row>
    <row r="201" spans="1:16" ht="69.95" customHeight="1" x14ac:dyDescent="0.25">
      <c r="A201" s="230" t="s">
        <v>435</v>
      </c>
      <c r="B201" s="14" t="s">
        <v>408</v>
      </c>
      <c r="C201" s="4"/>
      <c r="D201" s="4"/>
      <c r="E201" s="4">
        <v>5.3847160000000001</v>
      </c>
      <c r="F201" s="149">
        <v>4.8034955000000004</v>
      </c>
      <c r="G201" s="149">
        <v>5.8130769999999998</v>
      </c>
      <c r="H201" s="4"/>
      <c r="I201" s="75">
        <f t="shared" si="2"/>
        <v>5.3847160000000001</v>
      </c>
      <c r="J201" s="71"/>
      <c r="K201" s="42"/>
      <c r="L201" s="16"/>
      <c r="M201" s="38" t="s">
        <v>409</v>
      </c>
      <c r="N201" s="17" t="s">
        <v>68</v>
      </c>
      <c r="O201" s="9"/>
      <c r="P201" s="45"/>
    </row>
    <row r="202" spans="1:16" ht="69.95" customHeight="1" x14ac:dyDescent="0.25">
      <c r="A202" s="230" t="s">
        <v>437</v>
      </c>
      <c r="B202" s="14" t="s">
        <v>411</v>
      </c>
      <c r="C202" s="4"/>
      <c r="D202" s="4"/>
      <c r="E202" s="4">
        <v>2.1330721700000002</v>
      </c>
      <c r="F202" s="149">
        <v>1.8965429999999999</v>
      </c>
      <c r="G202" s="149">
        <v>2.7521380000000004</v>
      </c>
      <c r="H202" s="4"/>
      <c r="I202" s="75">
        <f t="shared" si="2"/>
        <v>2.1330721700000002</v>
      </c>
      <c r="J202" s="71"/>
      <c r="K202" s="42"/>
      <c r="L202" s="16"/>
      <c r="M202" s="38" t="s">
        <v>409</v>
      </c>
      <c r="N202" s="17" t="s">
        <v>68</v>
      </c>
      <c r="O202" s="9"/>
      <c r="P202" s="45"/>
    </row>
    <row r="203" spans="1:16" ht="69.95" customHeight="1" x14ac:dyDescent="0.25">
      <c r="A203" s="230" t="s">
        <v>439</v>
      </c>
      <c r="B203" s="14" t="s">
        <v>413</v>
      </c>
      <c r="C203" s="4"/>
      <c r="D203" s="4"/>
      <c r="E203" s="4">
        <v>48.934351970000009</v>
      </c>
      <c r="F203" s="149">
        <v>72.51409314</v>
      </c>
      <c r="G203" s="149">
        <v>0</v>
      </c>
      <c r="H203" s="4"/>
      <c r="I203" s="75">
        <f t="shared" si="2"/>
        <v>48.934351970000009</v>
      </c>
      <c r="J203" s="71"/>
      <c r="K203" s="42"/>
      <c r="L203" s="16"/>
      <c r="M203" s="38" t="s">
        <v>414</v>
      </c>
      <c r="N203" s="17" t="s">
        <v>68</v>
      </c>
      <c r="O203" s="9"/>
      <c r="P203" s="45"/>
    </row>
    <row r="204" spans="1:16" ht="69.95" customHeight="1" x14ac:dyDescent="0.25">
      <c r="A204" s="230" t="s">
        <v>441</v>
      </c>
      <c r="B204" s="14" t="s">
        <v>416</v>
      </c>
      <c r="C204" s="4"/>
      <c r="D204" s="4"/>
      <c r="E204" s="4">
        <v>7.7444752399999999</v>
      </c>
      <c r="F204" s="149">
        <v>5.7043344500000002</v>
      </c>
      <c r="G204" s="149">
        <v>0</v>
      </c>
      <c r="H204" s="4"/>
      <c r="I204" s="75">
        <f t="shared" si="2"/>
        <v>7.7444752399999999</v>
      </c>
      <c r="J204" s="71"/>
      <c r="K204" s="42"/>
      <c r="L204" s="16"/>
      <c r="M204" s="38" t="s">
        <v>414</v>
      </c>
      <c r="N204" s="17" t="s">
        <v>68</v>
      </c>
      <c r="O204" s="9"/>
      <c r="P204" s="45"/>
    </row>
    <row r="205" spans="1:16" ht="69.95" customHeight="1" x14ac:dyDescent="0.25">
      <c r="A205" s="230" t="s">
        <v>444</v>
      </c>
      <c r="B205" s="14" t="s">
        <v>418</v>
      </c>
      <c r="C205" s="4"/>
      <c r="D205" s="4"/>
      <c r="E205" s="4">
        <v>3.8607450600000002</v>
      </c>
      <c r="F205" s="149">
        <v>4.8277911300000005</v>
      </c>
      <c r="G205" s="149">
        <v>0</v>
      </c>
      <c r="H205" s="4"/>
      <c r="I205" s="75">
        <f t="shared" si="2"/>
        <v>3.8607450600000002</v>
      </c>
      <c r="J205" s="71"/>
      <c r="K205" s="42"/>
      <c r="L205" s="16"/>
      <c r="M205" s="38" t="s">
        <v>414</v>
      </c>
      <c r="N205" s="17" t="s">
        <v>68</v>
      </c>
      <c r="O205" s="9"/>
      <c r="P205" s="45"/>
    </row>
    <row r="206" spans="1:16" ht="69.95" customHeight="1" x14ac:dyDescent="0.25">
      <c r="A206" s="230" t="s">
        <v>447</v>
      </c>
      <c r="B206" s="14" t="s">
        <v>420</v>
      </c>
      <c r="C206" s="4"/>
      <c r="D206" s="4"/>
      <c r="E206" s="4">
        <v>2.2156259999999999</v>
      </c>
      <c r="F206" s="149">
        <v>1.8914249999999999</v>
      </c>
      <c r="G206" s="149">
        <v>2.5456249999999998</v>
      </c>
      <c r="H206" s="4"/>
      <c r="I206" s="75">
        <f t="shared" si="2"/>
        <v>2.2156259999999999</v>
      </c>
      <c r="J206" s="71"/>
      <c r="K206" s="42"/>
      <c r="L206" s="16"/>
      <c r="M206" s="38" t="s">
        <v>390</v>
      </c>
      <c r="N206" s="17" t="s">
        <v>68</v>
      </c>
      <c r="O206" s="9"/>
      <c r="P206" s="45"/>
    </row>
    <row r="207" spans="1:16" ht="69.95" customHeight="1" x14ac:dyDescent="0.25">
      <c r="A207" s="230" t="s">
        <v>450</v>
      </c>
      <c r="B207" s="14" t="s">
        <v>782</v>
      </c>
      <c r="C207" s="4"/>
      <c r="D207" s="4"/>
      <c r="E207" s="4">
        <v>0.49991963</v>
      </c>
      <c r="F207" s="149"/>
      <c r="G207" s="149"/>
      <c r="H207" s="4"/>
      <c r="I207" s="75">
        <f t="shared" si="2"/>
        <v>0.49991963</v>
      </c>
      <c r="J207" s="71"/>
      <c r="K207" s="42"/>
      <c r="L207" s="16"/>
      <c r="M207" s="38" t="s">
        <v>2418</v>
      </c>
      <c r="N207" s="17" t="s">
        <v>68</v>
      </c>
      <c r="O207" s="9"/>
      <c r="P207" s="45"/>
    </row>
    <row r="208" spans="1:16" ht="69.95" customHeight="1" x14ac:dyDescent="0.25">
      <c r="A208" s="230" t="s">
        <v>453</v>
      </c>
      <c r="B208" s="14" t="s">
        <v>422</v>
      </c>
      <c r="C208" s="4"/>
      <c r="D208" s="4"/>
      <c r="E208" s="4">
        <v>0</v>
      </c>
      <c r="F208" s="149">
        <v>0.47035199999999999</v>
      </c>
      <c r="G208" s="149">
        <v>0</v>
      </c>
      <c r="H208" s="4"/>
      <c r="I208" s="75">
        <f t="shared" si="2"/>
        <v>0</v>
      </c>
      <c r="J208" s="71"/>
      <c r="K208" s="42"/>
      <c r="L208" s="16"/>
      <c r="M208" s="38" t="s">
        <v>390</v>
      </c>
      <c r="N208" s="17" t="s">
        <v>68</v>
      </c>
      <c r="O208" s="9"/>
      <c r="P208" s="45"/>
    </row>
    <row r="209" spans="1:16" ht="69.95" customHeight="1" x14ac:dyDescent="0.25">
      <c r="A209" s="230" t="s">
        <v>455</v>
      </c>
      <c r="B209" s="14" t="s">
        <v>424</v>
      </c>
      <c r="C209" s="4"/>
      <c r="D209" s="4"/>
      <c r="E209" s="4">
        <v>25.323325289999996</v>
      </c>
      <c r="F209" s="149">
        <v>13.516083279999998</v>
      </c>
      <c r="G209" s="149">
        <v>24.290271329999999</v>
      </c>
      <c r="H209" s="4"/>
      <c r="I209" s="75">
        <f t="shared" si="2"/>
        <v>25.323325289999996</v>
      </c>
      <c r="J209" s="71"/>
      <c r="K209" s="42"/>
      <c r="L209" s="16"/>
      <c r="M209" s="38" t="s">
        <v>414</v>
      </c>
      <c r="N209" s="17" t="s">
        <v>68</v>
      </c>
      <c r="O209" s="9"/>
      <c r="P209" s="45"/>
    </row>
    <row r="210" spans="1:16" ht="69.95" customHeight="1" x14ac:dyDescent="0.25">
      <c r="A210" s="230" t="s">
        <v>457</v>
      </c>
      <c r="B210" s="14" t="s">
        <v>426</v>
      </c>
      <c r="C210" s="4"/>
      <c r="D210" s="4"/>
      <c r="E210" s="4">
        <v>37.872367999999994</v>
      </c>
      <c r="F210" s="149">
        <v>10.098483190000001</v>
      </c>
      <c r="G210" s="149">
        <v>59.739586190000004</v>
      </c>
      <c r="H210" s="4"/>
      <c r="I210" s="75">
        <f t="shared" si="2"/>
        <v>37.872367999999994</v>
      </c>
      <c r="J210" s="71"/>
      <c r="K210" s="42"/>
      <c r="L210" s="16"/>
      <c r="M210" s="38" t="s">
        <v>414</v>
      </c>
      <c r="N210" s="17" t="s">
        <v>68</v>
      </c>
      <c r="O210" s="9"/>
      <c r="P210" s="45"/>
    </row>
    <row r="211" spans="1:16" ht="69.95" customHeight="1" x14ac:dyDescent="0.25">
      <c r="A211" s="230" t="s">
        <v>460</v>
      </c>
      <c r="B211" s="14" t="s">
        <v>428</v>
      </c>
      <c r="C211" s="4"/>
      <c r="D211" s="4"/>
      <c r="E211" s="4">
        <v>0</v>
      </c>
      <c r="F211" s="149">
        <v>15.37424</v>
      </c>
      <c r="G211" s="149">
        <v>15.37424</v>
      </c>
      <c r="H211" s="4"/>
      <c r="I211" s="75">
        <f t="shared" ref="I211:I274" si="3">E211-D211</f>
        <v>0</v>
      </c>
      <c r="J211" s="71"/>
      <c r="K211" s="42"/>
      <c r="L211" s="16"/>
      <c r="M211" s="38" t="s">
        <v>175</v>
      </c>
      <c r="N211" s="17" t="s">
        <v>68</v>
      </c>
      <c r="O211" s="9" t="s">
        <v>164</v>
      </c>
      <c r="P211" s="45"/>
    </row>
    <row r="212" spans="1:16" ht="69.95" customHeight="1" x14ac:dyDescent="0.25">
      <c r="A212" s="230" t="s">
        <v>462</v>
      </c>
      <c r="B212" s="14" t="s">
        <v>430</v>
      </c>
      <c r="C212" s="4"/>
      <c r="D212" s="4"/>
      <c r="E212" s="4">
        <v>0</v>
      </c>
      <c r="F212" s="149">
        <v>4.1234289999999998</v>
      </c>
      <c r="G212" s="149">
        <v>4.1234289999999998</v>
      </c>
      <c r="H212" s="4"/>
      <c r="I212" s="75">
        <f t="shared" si="3"/>
        <v>0</v>
      </c>
      <c r="J212" s="71"/>
      <c r="K212" s="42"/>
      <c r="L212" s="16"/>
      <c r="M212" s="38" t="s">
        <v>175</v>
      </c>
      <c r="N212" s="17" t="s">
        <v>68</v>
      </c>
      <c r="O212" s="9" t="s">
        <v>164</v>
      </c>
      <c r="P212" s="45"/>
    </row>
    <row r="213" spans="1:16" ht="69.95" customHeight="1" x14ac:dyDescent="0.25">
      <c r="A213" s="230" t="s">
        <v>465</v>
      </c>
      <c r="B213" s="14" t="s">
        <v>432</v>
      </c>
      <c r="C213" s="4"/>
      <c r="D213" s="4"/>
      <c r="E213" s="4">
        <v>5.782</v>
      </c>
      <c r="F213" s="149">
        <v>7.8609021099999996</v>
      </c>
      <c r="G213" s="149">
        <v>8.9995560000000001</v>
      </c>
      <c r="H213" s="4"/>
      <c r="I213" s="75">
        <f t="shared" si="3"/>
        <v>5.782</v>
      </c>
      <c r="J213" s="71"/>
      <c r="K213" s="42"/>
      <c r="L213" s="16"/>
      <c r="M213" s="38" t="s">
        <v>170</v>
      </c>
      <c r="N213" s="17" t="s">
        <v>68</v>
      </c>
      <c r="O213" s="9"/>
      <c r="P213" s="45"/>
    </row>
    <row r="214" spans="1:16" ht="69.95" customHeight="1" x14ac:dyDescent="0.25">
      <c r="A214" s="230" t="s">
        <v>468</v>
      </c>
      <c r="B214" s="14" t="s">
        <v>798</v>
      </c>
      <c r="C214" s="4"/>
      <c r="D214" s="4"/>
      <c r="E214" s="4"/>
      <c r="F214" s="149">
        <v>6.2223166299999999</v>
      </c>
      <c r="G214" s="149">
        <v>0</v>
      </c>
      <c r="H214" s="4"/>
      <c r="I214" s="75">
        <f t="shared" si="3"/>
        <v>0</v>
      </c>
      <c r="J214" s="71"/>
      <c r="K214" s="42"/>
      <c r="L214" s="16"/>
      <c r="M214" s="38" t="s">
        <v>2437</v>
      </c>
      <c r="N214" s="17" t="s">
        <v>68</v>
      </c>
      <c r="O214" s="9"/>
      <c r="P214" s="45"/>
    </row>
    <row r="215" spans="1:16" ht="69.95" customHeight="1" x14ac:dyDescent="0.25">
      <c r="A215" s="230" t="s">
        <v>470</v>
      </c>
      <c r="B215" s="14" t="s">
        <v>438</v>
      </c>
      <c r="C215" s="4"/>
      <c r="D215" s="4"/>
      <c r="E215" s="4">
        <v>0</v>
      </c>
      <c r="F215" s="149"/>
      <c r="G215" s="149">
        <v>0</v>
      </c>
      <c r="H215" s="4"/>
      <c r="I215" s="75">
        <f t="shared" si="3"/>
        <v>0</v>
      </c>
      <c r="J215" s="71"/>
      <c r="K215" s="42"/>
      <c r="L215" s="16"/>
      <c r="M215" s="38" t="s">
        <v>102</v>
      </c>
      <c r="N215" s="17" t="s">
        <v>68</v>
      </c>
      <c r="O215" s="9"/>
      <c r="P215" s="45"/>
    </row>
    <row r="216" spans="1:16" ht="69.95" customHeight="1" x14ac:dyDescent="0.25">
      <c r="A216" s="230" t="s">
        <v>472</v>
      </c>
      <c r="B216" s="14" t="s">
        <v>440</v>
      </c>
      <c r="C216" s="4"/>
      <c r="D216" s="4"/>
      <c r="E216" s="4">
        <v>0</v>
      </c>
      <c r="F216" s="149"/>
      <c r="G216" s="149"/>
      <c r="H216" s="4"/>
      <c r="I216" s="75">
        <f t="shared" si="3"/>
        <v>0</v>
      </c>
      <c r="J216" s="71"/>
      <c r="K216" s="42"/>
      <c r="L216" s="16"/>
      <c r="M216" s="38" t="s">
        <v>102</v>
      </c>
      <c r="N216" s="17" t="s">
        <v>68</v>
      </c>
      <c r="O216" s="9"/>
      <c r="P216" s="45"/>
    </row>
    <row r="217" spans="1:16" ht="69.95" customHeight="1" x14ac:dyDescent="0.25">
      <c r="A217" s="230" t="s">
        <v>475</v>
      </c>
      <c r="B217" s="14" t="s">
        <v>442</v>
      </c>
      <c r="C217" s="4"/>
      <c r="D217" s="4"/>
      <c r="E217" s="4">
        <v>0</v>
      </c>
      <c r="F217" s="149">
        <v>0.43615300000000001</v>
      </c>
      <c r="G217" s="149">
        <v>0</v>
      </c>
      <c r="H217" s="4"/>
      <c r="I217" s="75">
        <f t="shared" si="3"/>
        <v>0</v>
      </c>
      <c r="J217" s="71"/>
      <c r="K217" s="42"/>
      <c r="L217" s="16"/>
      <c r="M217" s="38" t="s">
        <v>443</v>
      </c>
      <c r="N217" s="17" t="s">
        <v>68</v>
      </c>
      <c r="O217" s="9"/>
      <c r="P217" s="45"/>
    </row>
    <row r="218" spans="1:16" ht="69.95" customHeight="1" x14ac:dyDescent="0.25">
      <c r="A218" s="230" t="s">
        <v>477</v>
      </c>
      <c r="B218" s="14" t="s">
        <v>445</v>
      </c>
      <c r="C218" s="4"/>
      <c r="D218" s="4"/>
      <c r="E218" s="4">
        <v>0.40132999999999996</v>
      </c>
      <c r="F218" s="149">
        <v>0.40132899999999999</v>
      </c>
      <c r="G218" s="149">
        <v>0</v>
      </c>
      <c r="H218" s="4"/>
      <c r="I218" s="75">
        <f t="shared" si="3"/>
        <v>0.40132999999999996</v>
      </c>
      <c r="J218" s="71"/>
      <c r="K218" s="42"/>
      <c r="L218" s="16"/>
      <c r="M218" s="38" t="s">
        <v>446</v>
      </c>
      <c r="N218" s="17" t="s">
        <v>68</v>
      </c>
      <c r="O218" s="9"/>
      <c r="P218" s="45"/>
    </row>
    <row r="219" spans="1:16" ht="69.95" customHeight="1" x14ac:dyDescent="0.25">
      <c r="A219" s="230" t="s">
        <v>480</v>
      </c>
      <c r="B219" s="14" t="s">
        <v>448</v>
      </c>
      <c r="C219" s="4"/>
      <c r="D219" s="4"/>
      <c r="E219" s="4">
        <v>2.5391750000000002</v>
      </c>
      <c r="F219" s="149">
        <v>0.50060000000000004</v>
      </c>
      <c r="G219" s="149">
        <v>2.9143699999999999</v>
      </c>
      <c r="H219" s="4"/>
      <c r="I219" s="75">
        <f t="shared" si="3"/>
        <v>2.5391750000000002</v>
      </c>
      <c r="J219" s="71"/>
      <c r="K219" s="42"/>
      <c r="L219" s="16"/>
      <c r="M219" s="38" t="s">
        <v>449</v>
      </c>
      <c r="N219" s="17" t="s">
        <v>68</v>
      </c>
      <c r="O219" s="9"/>
      <c r="P219" s="45"/>
    </row>
    <row r="220" spans="1:16" ht="69.95" customHeight="1" x14ac:dyDescent="0.25">
      <c r="A220" s="230" t="s">
        <v>482</v>
      </c>
      <c r="B220" s="14" t="s">
        <v>451</v>
      </c>
      <c r="C220" s="4"/>
      <c r="D220" s="4"/>
      <c r="E220" s="4">
        <v>7.5267907000000012</v>
      </c>
      <c r="F220" s="149">
        <v>6.0158270000000007</v>
      </c>
      <c r="G220" s="149">
        <v>6.0158272500000001</v>
      </c>
      <c r="H220" s="4"/>
      <c r="I220" s="75">
        <f t="shared" si="3"/>
        <v>7.5267907000000012</v>
      </c>
      <c r="J220" s="71"/>
      <c r="K220" s="42"/>
      <c r="L220" s="16"/>
      <c r="M220" s="38" t="s">
        <v>452</v>
      </c>
      <c r="N220" s="17" t="s">
        <v>68</v>
      </c>
      <c r="O220" s="9"/>
      <c r="P220" s="45"/>
    </row>
    <row r="221" spans="1:16" ht="69.95" customHeight="1" x14ac:dyDescent="0.25">
      <c r="A221" s="230" t="s">
        <v>484</v>
      </c>
      <c r="B221" s="14" t="s">
        <v>784</v>
      </c>
      <c r="C221" s="4"/>
      <c r="D221" s="4"/>
      <c r="E221" s="4">
        <v>0.46999615</v>
      </c>
      <c r="F221" s="149">
        <v>0.46999599999999997</v>
      </c>
      <c r="G221" s="149">
        <v>0</v>
      </c>
      <c r="H221" s="4"/>
      <c r="I221" s="75">
        <f t="shared" si="3"/>
        <v>0.46999615</v>
      </c>
      <c r="J221" s="71"/>
      <c r="K221" s="42"/>
      <c r="L221" s="16"/>
      <c r="M221" s="38" t="s">
        <v>454</v>
      </c>
      <c r="N221" s="17" t="s">
        <v>68</v>
      </c>
      <c r="O221" s="9"/>
      <c r="P221" s="45"/>
    </row>
    <row r="222" spans="1:16" ht="69.95" customHeight="1" x14ac:dyDescent="0.25">
      <c r="A222" s="230" t="s">
        <v>487</v>
      </c>
      <c r="B222" s="14" t="s">
        <v>785</v>
      </c>
      <c r="C222" s="4"/>
      <c r="D222" s="4"/>
      <c r="E222" s="4">
        <v>0.44816039000000002</v>
      </c>
      <c r="F222" s="149">
        <v>0.44816</v>
      </c>
      <c r="G222" s="149">
        <v>0</v>
      </c>
      <c r="H222" s="4"/>
      <c r="I222" s="75">
        <f t="shared" si="3"/>
        <v>0.44816039000000002</v>
      </c>
      <c r="J222" s="71"/>
      <c r="K222" s="42"/>
      <c r="L222" s="16"/>
      <c r="M222" s="38" t="s">
        <v>456</v>
      </c>
      <c r="N222" s="17" t="s">
        <v>68</v>
      </c>
      <c r="O222" s="9"/>
      <c r="P222" s="45"/>
    </row>
    <row r="223" spans="1:16" ht="69.95" customHeight="1" x14ac:dyDescent="0.25">
      <c r="A223" s="230" t="s">
        <v>489</v>
      </c>
      <c r="B223" s="14" t="s">
        <v>458</v>
      </c>
      <c r="C223" s="4"/>
      <c r="D223" s="4"/>
      <c r="E223" s="4">
        <v>5.0500000000000007E-3</v>
      </c>
      <c r="F223" s="149">
        <v>5.0499999999999998E-3</v>
      </c>
      <c r="G223" s="149">
        <v>6.3329999999999997E-2</v>
      </c>
      <c r="H223" s="4"/>
      <c r="I223" s="75">
        <f t="shared" si="3"/>
        <v>5.0500000000000007E-3</v>
      </c>
      <c r="J223" s="71"/>
      <c r="K223" s="42"/>
      <c r="L223" s="16"/>
      <c r="M223" s="46" t="s">
        <v>459</v>
      </c>
      <c r="N223" s="47" t="s">
        <v>96</v>
      </c>
      <c r="O223" s="9"/>
      <c r="P223" s="45"/>
    </row>
    <row r="224" spans="1:16" ht="69.95" customHeight="1" x14ac:dyDescent="0.25">
      <c r="A224" s="230" t="s">
        <v>492</v>
      </c>
      <c r="B224" s="14" t="s">
        <v>461</v>
      </c>
      <c r="C224" s="4"/>
      <c r="D224" s="4"/>
      <c r="E224" s="4">
        <v>3.6999999999999999E-4</v>
      </c>
      <c r="F224" s="149">
        <v>3.6999999999999999E-4</v>
      </c>
      <c r="G224" s="149">
        <v>0</v>
      </c>
      <c r="H224" s="4"/>
      <c r="I224" s="75">
        <f t="shared" si="3"/>
        <v>3.6999999999999999E-4</v>
      </c>
      <c r="J224" s="71"/>
      <c r="K224" s="42"/>
      <c r="L224" s="16"/>
      <c r="M224" s="46" t="s">
        <v>459</v>
      </c>
      <c r="N224" s="47" t="s">
        <v>96</v>
      </c>
      <c r="O224" s="9"/>
      <c r="P224" s="45"/>
    </row>
    <row r="225" spans="1:16" ht="69.95" customHeight="1" x14ac:dyDescent="0.25">
      <c r="A225" s="230" t="s">
        <v>495</v>
      </c>
      <c r="B225" s="14" t="s">
        <v>463</v>
      </c>
      <c r="C225" s="4"/>
      <c r="D225" s="4"/>
      <c r="E225" s="4">
        <v>4.8941199999999991</v>
      </c>
      <c r="F225" s="149">
        <v>1.66E-3</v>
      </c>
      <c r="G225" s="149">
        <v>0</v>
      </c>
      <c r="H225" s="4"/>
      <c r="I225" s="75">
        <f t="shared" si="3"/>
        <v>4.8941199999999991</v>
      </c>
      <c r="J225" s="71"/>
      <c r="K225" s="42"/>
      <c r="L225" s="16"/>
      <c r="M225" s="46" t="s">
        <v>464</v>
      </c>
      <c r="N225" s="37" t="s">
        <v>96</v>
      </c>
      <c r="O225" s="9"/>
      <c r="P225" s="45"/>
    </row>
    <row r="226" spans="1:16" ht="69.95" customHeight="1" x14ac:dyDescent="0.25">
      <c r="A226" s="230" t="s">
        <v>497</v>
      </c>
      <c r="B226" s="14" t="s">
        <v>466</v>
      </c>
      <c r="C226" s="4"/>
      <c r="D226" s="4"/>
      <c r="E226" s="4">
        <v>162.41340391</v>
      </c>
      <c r="F226" s="149">
        <v>41.877539679999998</v>
      </c>
      <c r="G226" s="149">
        <v>0</v>
      </c>
      <c r="H226" s="4"/>
      <c r="I226" s="75">
        <f t="shared" si="3"/>
        <v>162.41340391</v>
      </c>
      <c r="J226" s="71"/>
      <c r="K226" s="42"/>
      <c r="L226" s="16"/>
      <c r="M226" s="38" t="s">
        <v>2426</v>
      </c>
      <c r="N226" s="37" t="s">
        <v>467</v>
      </c>
      <c r="O226" s="9"/>
      <c r="P226" s="45"/>
    </row>
    <row r="227" spans="1:16" ht="69.95" customHeight="1" x14ac:dyDescent="0.25">
      <c r="A227" s="230" t="s">
        <v>500</v>
      </c>
      <c r="B227" s="14" t="s">
        <v>773</v>
      </c>
      <c r="C227" s="4"/>
      <c r="D227" s="4"/>
      <c r="E227" s="4">
        <v>3.6799999999999999E-2</v>
      </c>
      <c r="F227" s="149">
        <v>2.0395721099999999</v>
      </c>
      <c r="G227" s="149">
        <v>2.0395721099999999</v>
      </c>
      <c r="H227" s="4"/>
      <c r="I227" s="75">
        <f t="shared" si="3"/>
        <v>3.6799999999999999E-2</v>
      </c>
      <c r="J227" s="71"/>
      <c r="K227" s="42"/>
      <c r="L227" s="16"/>
      <c r="M227" s="38" t="s">
        <v>2402</v>
      </c>
      <c r="N227" s="37" t="s">
        <v>467</v>
      </c>
      <c r="O227" s="9"/>
      <c r="P227" s="45"/>
    </row>
    <row r="228" spans="1:16" ht="69.95" customHeight="1" x14ac:dyDescent="0.25">
      <c r="A228" s="230" t="s">
        <v>502</v>
      </c>
      <c r="B228" s="14" t="s">
        <v>469</v>
      </c>
      <c r="C228" s="4"/>
      <c r="D228" s="4"/>
      <c r="E228" s="4">
        <v>3.7962000000000003E-2</v>
      </c>
      <c r="F228" s="149">
        <v>0.30908008000000003</v>
      </c>
      <c r="G228" s="149">
        <v>0.30908008000000003</v>
      </c>
      <c r="H228" s="4"/>
      <c r="I228" s="75">
        <f t="shared" si="3"/>
        <v>3.7962000000000003E-2</v>
      </c>
      <c r="J228" s="71"/>
      <c r="K228" s="42"/>
      <c r="L228" s="16"/>
      <c r="M228" s="38" t="s">
        <v>2402</v>
      </c>
      <c r="N228" s="37" t="s">
        <v>467</v>
      </c>
      <c r="O228" s="9"/>
      <c r="P228" s="45"/>
    </row>
    <row r="229" spans="1:16" ht="69.95" customHeight="1" x14ac:dyDescent="0.25">
      <c r="A229" s="230" t="s">
        <v>504</v>
      </c>
      <c r="B229" s="23" t="s">
        <v>471</v>
      </c>
      <c r="C229" s="4"/>
      <c r="D229" s="4"/>
      <c r="E229" s="4">
        <v>0.58763999999999994</v>
      </c>
      <c r="F229" s="149"/>
      <c r="G229" s="149"/>
      <c r="H229" s="4"/>
      <c r="I229" s="75">
        <f t="shared" si="3"/>
        <v>0.58763999999999994</v>
      </c>
      <c r="J229" s="71"/>
      <c r="K229" s="42"/>
      <c r="L229" s="16"/>
      <c r="M229" s="38" t="s">
        <v>494</v>
      </c>
      <c r="N229" s="37" t="s">
        <v>467</v>
      </c>
      <c r="O229" s="9"/>
      <c r="P229" s="45"/>
    </row>
    <row r="230" spans="1:16" ht="69.95" customHeight="1" x14ac:dyDescent="0.25">
      <c r="A230" s="230" t="s">
        <v>507</v>
      </c>
      <c r="B230" s="14" t="s">
        <v>473</v>
      </c>
      <c r="C230" s="4"/>
      <c r="D230" s="4"/>
      <c r="E230" s="4">
        <v>29.301890000000004</v>
      </c>
      <c r="F230" s="149">
        <v>12.97345</v>
      </c>
      <c r="G230" s="149">
        <v>58.208550000000002</v>
      </c>
      <c r="H230" s="4"/>
      <c r="I230" s="75">
        <f t="shared" si="3"/>
        <v>29.301890000000004</v>
      </c>
      <c r="J230" s="71"/>
      <c r="K230" s="42"/>
      <c r="L230" s="16"/>
      <c r="M230" s="41" t="s">
        <v>474</v>
      </c>
      <c r="N230" s="37" t="s">
        <v>43</v>
      </c>
      <c r="O230" s="9"/>
      <c r="P230" s="45"/>
    </row>
    <row r="231" spans="1:16" ht="69.95" customHeight="1" x14ac:dyDescent="0.25">
      <c r="A231" s="230" t="s">
        <v>509</v>
      </c>
      <c r="B231" s="14" t="s">
        <v>476</v>
      </c>
      <c r="C231" s="4"/>
      <c r="D231" s="4"/>
      <c r="E231" s="4">
        <v>130.85697999999999</v>
      </c>
      <c r="F231" s="149">
        <v>86.631860000000017</v>
      </c>
      <c r="G231" s="149">
        <v>0</v>
      </c>
      <c r="H231" s="4"/>
      <c r="I231" s="75">
        <f t="shared" si="3"/>
        <v>130.85697999999999</v>
      </c>
      <c r="J231" s="71"/>
      <c r="K231" s="42"/>
      <c r="L231" s="16"/>
      <c r="M231" s="41" t="s">
        <v>2429</v>
      </c>
      <c r="N231" s="37" t="s">
        <v>43</v>
      </c>
      <c r="O231" s="9"/>
      <c r="P231" s="45"/>
    </row>
    <row r="232" spans="1:16" ht="69.95" customHeight="1" x14ac:dyDescent="0.25">
      <c r="A232" s="230" t="s">
        <v>511</v>
      </c>
      <c r="B232" s="14" t="s">
        <v>478</v>
      </c>
      <c r="C232" s="4"/>
      <c r="D232" s="4"/>
      <c r="E232" s="4">
        <v>6.1507899999999998</v>
      </c>
      <c r="F232" s="149">
        <v>5.5221299999999998</v>
      </c>
      <c r="G232" s="149">
        <v>5.9417199999999992</v>
      </c>
      <c r="H232" s="4"/>
      <c r="I232" s="75">
        <f t="shared" si="3"/>
        <v>6.1507899999999998</v>
      </c>
      <c r="J232" s="71"/>
      <c r="K232" s="42"/>
      <c r="L232" s="16"/>
      <c r="M232" s="41" t="s">
        <v>479</v>
      </c>
      <c r="N232" s="37" t="s">
        <v>43</v>
      </c>
      <c r="O232" s="9"/>
      <c r="P232" s="45"/>
    </row>
    <row r="233" spans="1:16" ht="69.95" customHeight="1" x14ac:dyDescent="0.25">
      <c r="A233" s="230" t="s">
        <v>512</v>
      </c>
      <c r="B233" s="14" t="s">
        <v>481</v>
      </c>
      <c r="C233" s="4"/>
      <c r="D233" s="4"/>
      <c r="E233" s="4">
        <v>0.48391999999999996</v>
      </c>
      <c r="F233" s="149">
        <v>0.42366999999999994</v>
      </c>
      <c r="G233" s="149">
        <v>0.42366999999999994</v>
      </c>
      <c r="H233" s="4"/>
      <c r="I233" s="75">
        <f t="shared" si="3"/>
        <v>0.48391999999999996</v>
      </c>
      <c r="J233" s="71"/>
      <c r="K233" s="42"/>
      <c r="L233" s="16"/>
      <c r="M233" s="38" t="s">
        <v>390</v>
      </c>
      <c r="N233" s="37" t="s">
        <v>43</v>
      </c>
      <c r="O233" s="9"/>
      <c r="P233" s="45"/>
    </row>
    <row r="234" spans="1:16" ht="69.95" customHeight="1" x14ac:dyDescent="0.25">
      <c r="A234" s="230" t="s">
        <v>514</v>
      </c>
      <c r="B234" s="14" t="s">
        <v>483</v>
      </c>
      <c r="C234" s="4"/>
      <c r="D234" s="4"/>
      <c r="E234" s="4">
        <v>107.77245999999997</v>
      </c>
      <c r="F234" s="149">
        <v>127.92408</v>
      </c>
      <c r="G234" s="149">
        <v>200.13557</v>
      </c>
      <c r="H234" s="4"/>
      <c r="I234" s="75">
        <f t="shared" si="3"/>
        <v>107.77245999999997</v>
      </c>
      <c r="J234" s="71"/>
      <c r="K234" s="42"/>
      <c r="L234" s="16"/>
      <c r="M234" s="41" t="s">
        <v>93</v>
      </c>
      <c r="N234" s="37" t="s">
        <v>43</v>
      </c>
      <c r="O234" s="9"/>
      <c r="P234" s="45"/>
    </row>
    <row r="235" spans="1:16" ht="69.95" customHeight="1" x14ac:dyDescent="0.25">
      <c r="A235" s="230" t="s">
        <v>516</v>
      </c>
      <c r="B235" s="20" t="s">
        <v>485</v>
      </c>
      <c r="C235" s="4"/>
      <c r="D235" s="4"/>
      <c r="E235" s="4">
        <v>156.12153000000001</v>
      </c>
      <c r="F235" s="149">
        <v>30.990400000000001</v>
      </c>
      <c r="G235" s="149">
        <v>0</v>
      </c>
      <c r="H235" s="4"/>
      <c r="I235" s="75">
        <f t="shared" si="3"/>
        <v>156.12153000000001</v>
      </c>
      <c r="J235" s="71"/>
      <c r="K235" s="42"/>
      <c r="L235" s="16"/>
      <c r="M235" s="41" t="s">
        <v>486</v>
      </c>
      <c r="N235" s="37" t="s">
        <v>43</v>
      </c>
      <c r="O235" s="9"/>
      <c r="P235" s="45"/>
    </row>
    <row r="236" spans="1:16" ht="69.95" customHeight="1" x14ac:dyDescent="0.25">
      <c r="A236" s="230" t="s">
        <v>517</v>
      </c>
      <c r="B236" s="20" t="s">
        <v>488</v>
      </c>
      <c r="C236" s="4"/>
      <c r="D236" s="4"/>
      <c r="E236" s="4">
        <v>4.2266300000000001</v>
      </c>
      <c r="F236" s="149"/>
      <c r="G236" s="149"/>
      <c r="H236" s="4"/>
      <c r="I236" s="75">
        <f t="shared" si="3"/>
        <v>4.2266300000000001</v>
      </c>
      <c r="J236" s="71"/>
      <c r="K236" s="42"/>
      <c r="L236" s="16"/>
      <c r="M236" s="41" t="s">
        <v>86</v>
      </c>
      <c r="N236" s="37" t="s">
        <v>43</v>
      </c>
      <c r="O236" s="9"/>
      <c r="P236" s="45"/>
    </row>
    <row r="237" spans="1:16" ht="69.95" customHeight="1" x14ac:dyDescent="0.25">
      <c r="A237" s="230" t="s">
        <v>519</v>
      </c>
      <c r="B237" s="14" t="s">
        <v>490</v>
      </c>
      <c r="C237" s="4"/>
      <c r="D237" s="4"/>
      <c r="E237" s="4">
        <v>4.9669699999999999</v>
      </c>
      <c r="F237" s="149">
        <v>4.8072400000000002</v>
      </c>
      <c r="G237" s="149">
        <v>0</v>
      </c>
      <c r="H237" s="4"/>
      <c r="I237" s="75">
        <f t="shared" si="3"/>
        <v>4.9669699999999999</v>
      </c>
      <c r="J237" s="71"/>
      <c r="K237" s="42"/>
      <c r="L237" s="16"/>
      <c r="M237" s="41" t="s">
        <v>491</v>
      </c>
      <c r="N237" s="37" t="s">
        <v>43</v>
      </c>
      <c r="O237" s="9"/>
      <c r="P237" s="45"/>
    </row>
    <row r="238" spans="1:16" ht="69.95" customHeight="1" x14ac:dyDescent="0.25">
      <c r="A238" s="230" t="s">
        <v>521</v>
      </c>
      <c r="B238" s="14" t="s">
        <v>775</v>
      </c>
      <c r="C238" s="4"/>
      <c r="D238" s="4"/>
      <c r="E238" s="4">
        <v>0.497</v>
      </c>
      <c r="F238" s="149">
        <v>0.42187999999999998</v>
      </c>
      <c r="G238" s="149">
        <v>0</v>
      </c>
      <c r="H238" s="4"/>
      <c r="I238" s="75">
        <f t="shared" si="3"/>
        <v>0.497</v>
      </c>
      <c r="J238" s="71"/>
      <c r="K238" s="42"/>
      <c r="L238" s="16"/>
      <c r="M238" s="41" t="s">
        <v>2430</v>
      </c>
      <c r="N238" s="37" t="s">
        <v>43</v>
      </c>
      <c r="O238" s="9"/>
      <c r="P238" s="45"/>
    </row>
    <row r="239" spans="1:16" ht="69.95" customHeight="1" x14ac:dyDescent="0.25">
      <c r="A239" s="230" t="s">
        <v>523</v>
      </c>
      <c r="B239" s="14" t="s">
        <v>799</v>
      </c>
      <c r="C239" s="4"/>
      <c r="D239" s="4"/>
      <c r="E239" s="4"/>
      <c r="F239" s="149">
        <v>2.0017399999999999</v>
      </c>
      <c r="G239" s="149">
        <v>0</v>
      </c>
      <c r="H239" s="4"/>
      <c r="I239" s="75">
        <f t="shared" si="3"/>
        <v>0</v>
      </c>
      <c r="J239" s="71"/>
      <c r="K239" s="42"/>
      <c r="L239" s="16"/>
      <c r="M239" s="41" t="s">
        <v>2437</v>
      </c>
      <c r="N239" s="37" t="s">
        <v>43</v>
      </c>
      <c r="O239" s="9"/>
      <c r="P239" s="45"/>
    </row>
    <row r="240" spans="1:16" ht="69.95" customHeight="1" x14ac:dyDescent="0.25">
      <c r="A240" s="230" t="s">
        <v>525</v>
      </c>
      <c r="B240" s="14" t="s">
        <v>2436</v>
      </c>
      <c r="C240" s="4"/>
      <c r="D240" s="4"/>
      <c r="E240" s="4">
        <v>0.29972000000000004</v>
      </c>
      <c r="F240" s="149"/>
      <c r="G240" s="149"/>
      <c r="H240" s="4"/>
      <c r="I240" s="75">
        <f t="shared" si="3"/>
        <v>0.29972000000000004</v>
      </c>
      <c r="J240" s="71"/>
      <c r="K240" s="42"/>
      <c r="L240" s="16"/>
      <c r="M240" s="41" t="s">
        <v>494</v>
      </c>
      <c r="N240" s="37" t="s">
        <v>43</v>
      </c>
      <c r="O240" s="9"/>
      <c r="P240" s="45"/>
    </row>
    <row r="241" spans="1:16" ht="69.95" customHeight="1" x14ac:dyDescent="0.25">
      <c r="A241" s="230" t="s">
        <v>527</v>
      </c>
      <c r="B241" s="14" t="s">
        <v>778</v>
      </c>
      <c r="C241" s="4"/>
      <c r="D241" s="4"/>
      <c r="E241" s="4">
        <v>2.5999999999999999E-3</v>
      </c>
      <c r="F241" s="149">
        <v>0.25334000000000001</v>
      </c>
      <c r="G241" s="149">
        <v>0.25334000000000001</v>
      </c>
      <c r="H241" s="4"/>
      <c r="I241" s="75">
        <f t="shared" si="3"/>
        <v>2.5999999999999999E-3</v>
      </c>
      <c r="J241" s="71"/>
      <c r="K241" s="42"/>
      <c r="L241" s="16"/>
      <c r="M241" s="41" t="s">
        <v>2433</v>
      </c>
      <c r="N241" s="37" t="s">
        <v>43</v>
      </c>
      <c r="O241" s="9"/>
      <c r="P241" s="45"/>
    </row>
    <row r="242" spans="1:16" s="158" customFormat="1" ht="69.95" customHeight="1" x14ac:dyDescent="0.25">
      <c r="A242" s="230" t="s">
        <v>529</v>
      </c>
      <c r="B242" s="231" t="s">
        <v>801</v>
      </c>
      <c r="C242" s="232"/>
      <c r="D242" s="232"/>
      <c r="E242" s="232">
        <v>4.7491599999999998</v>
      </c>
      <c r="F242" s="149">
        <v>4.2378900000000002</v>
      </c>
      <c r="G242" s="149">
        <v>12.188371</v>
      </c>
      <c r="H242" s="232"/>
      <c r="I242" s="75">
        <f t="shared" si="3"/>
        <v>4.7491599999999998</v>
      </c>
      <c r="J242" s="151"/>
      <c r="K242" s="152"/>
      <c r="L242" s="153"/>
      <c r="M242" s="154" t="s">
        <v>2435</v>
      </c>
      <c r="N242" s="155" t="s">
        <v>43</v>
      </c>
      <c r="O242" s="9"/>
      <c r="P242" s="157"/>
    </row>
    <row r="243" spans="1:16" ht="69.95" customHeight="1" x14ac:dyDescent="0.25">
      <c r="A243" s="230" t="s">
        <v>531</v>
      </c>
      <c r="B243" s="14" t="s">
        <v>802</v>
      </c>
      <c r="C243" s="4"/>
      <c r="D243" s="4"/>
      <c r="E243" s="4"/>
      <c r="F243" s="149">
        <v>0.42287000000000002</v>
      </c>
      <c r="G243" s="149">
        <v>0</v>
      </c>
      <c r="H243" s="4"/>
      <c r="I243" s="75">
        <f t="shared" si="3"/>
        <v>0</v>
      </c>
      <c r="J243" s="71"/>
      <c r="K243" s="42"/>
      <c r="L243" s="16"/>
      <c r="M243" s="41" t="s">
        <v>2435</v>
      </c>
      <c r="N243" s="37" t="s">
        <v>43</v>
      </c>
      <c r="O243" s="9"/>
      <c r="P243" s="45"/>
    </row>
    <row r="244" spans="1:16" ht="69.95" customHeight="1" x14ac:dyDescent="0.25">
      <c r="A244" s="230" t="s">
        <v>533</v>
      </c>
      <c r="B244" s="14" t="s">
        <v>803</v>
      </c>
      <c r="C244" s="4"/>
      <c r="D244" s="4"/>
      <c r="E244" s="4"/>
      <c r="F244" s="149">
        <v>19.460090000000001</v>
      </c>
      <c r="G244" s="149">
        <v>0</v>
      </c>
      <c r="H244" s="4"/>
      <c r="I244" s="75">
        <f t="shared" si="3"/>
        <v>0</v>
      </c>
      <c r="J244" s="71"/>
      <c r="K244" s="42"/>
      <c r="L244" s="16"/>
      <c r="M244" s="41" t="s">
        <v>2433</v>
      </c>
      <c r="N244" s="37" t="s">
        <v>43</v>
      </c>
      <c r="O244" s="9"/>
      <c r="P244" s="45"/>
    </row>
    <row r="245" spans="1:16" ht="69.95" customHeight="1" x14ac:dyDescent="0.25">
      <c r="A245" s="230" t="s">
        <v>536</v>
      </c>
      <c r="B245" s="14" t="s">
        <v>804</v>
      </c>
      <c r="C245" s="4"/>
      <c r="D245" s="4"/>
      <c r="E245" s="4"/>
      <c r="F245" s="149">
        <v>1.2988599999999999</v>
      </c>
      <c r="G245" s="149">
        <v>0</v>
      </c>
      <c r="H245" s="4"/>
      <c r="I245" s="75">
        <f t="shared" si="3"/>
        <v>0</v>
      </c>
      <c r="J245" s="71"/>
      <c r="K245" s="42"/>
      <c r="L245" s="16"/>
      <c r="M245" s="41"/>
      <c r="N245" s="37"/>
      <c r="O245" s="9"/>
      <c r="P245" s="45"/>
    </row>
    <row r="246" spans="1:16" ht="69.95" customHeight="1" x14ac:dyDescent="0.25">
      <c r="A246" s="230" t="s">
        <v>539</v>
      </c>
      <c r="B246" s="14" t="s">
        <v>800</v>
      </c>
      <c r="C246" s="4"/>
      <c r="D246" s="4"/>
      <c r="E246" s="4"/>
      <c r="F246" s="149">
        <v>0.37868999999999997</v>
      </c>
      <c r="G246" s="149">
        <v>0.37868999999999997</v>
      </c>
      <c r="H246" s="4"/>
      <c r="I246" s="75">
        <f t="shared" si="3"/>
        <v>0</v>
      </c>
      <c r="J246" s="71"/>
      <c r="K246" s="42"/>
      <c r="L246" s="16"/>
      <c r="M246" s="41" t="s">
        <v>2434</v>
      </c>
      <c r="N246" s="37" t="s">
        <v>43</v>
      </c>
      <c r="O246" s="9"/>
      <c r="P246" s="45"/>
    </row>
    <row r="247" spans="1:16" ht="69.95" customHeight="1" x14ac:dyDescent="0.25">
      <c r="A247" s="230" t="s">
        <v>542</v>
      </c>
      <c r="B247" s="23" t="s">
        <v>493</v>
      </c>
      <c r="C247" s="4"/>
      <c r="D247" s="4"/>
      <c r="E247" s="4">
        <v>1.4412</v>
      </c>
      <c r="F247" s="149"/>
      <c r="G247" s="149"/>
      <c r="H247" s="4"/>
      <c r="I247" s="75">
        <f t="shared" si="3"/>
        <v>1.4412</v>
      </c>
      <c r="J247" s="71"/>
      <c r="K247" s="42"/>
      <c r="L247" s="16"/>
      <c r="M247" s="41" t="s">
        <v>494</v>
      </c>
      <c r="N247" s="37" t="s">
        <v>43</v>
      </c>
      <c r="O247" s="9"/>
      <c r="P247" s="45"/>
    </row>
    <row r="248" spans="1:16" ht="69.95" customHeight="1" x14ac:dyDescent="0.25">
      <c r="A248" s="230" t="s">
        <v>544</v>
      </c>
      <c r="B248" s="14" t="s">
        <v>496</v>
      </c>
      <c r="C248" s="4"/>
      <c r="D248" s="4"/>
      <c r="E248" s="4">
        <v>0</v>
      </c>
      <c r="F248" s="149"/>
      <c r="G248" s="149">
        <v>1.0131649999966612</v>
      </c>
      <c r="H248" s="4"/>
      <c r="I248" s="75">
        <f t="shared" si="3"/>
        <v>0</v>
      </c>
      <c r="J248" s="71"/>
      <c r="K248" s="42"/>
      <c r="L248" s="16"/>
      <c r="M248" s="38" t="s">
        <v>102</v>
      </c>
      <c r="N248" s="37" t="s">
        <v>113</v>
      </c>
      <c r="O248" s="9"/>
      <c r="P248" s="45"/>
    </row>
    <row r="249" spans="1:16" ht="69.95" customHeight="1" x14ac:dyDescent="0.25">
      <c r="A249" s="230" t="s">
        <v>546</v>
      </c>
      <c r="B249" s="14" t="s">
        <v>498</v>
      </c>
      <c r="C249" s="4"/>
      <c r="D249" s="4"/>
      <c r="E249" s="4">
        <v>269.52764074000004</v>
      </c>
      <c r="F249" s="149">
        <v>233.73436999999998</v>
      </c>
      <c r="G249" s="149">
        <v>238.93206999999998</v>
      </c>
      <c r="H249" s="4"/>
      <c r="I249" s="75">
        <f t="shared" si="3"/>
        <v>269.52764074000004</v>
      </c>
      <c r="J249" s="71"/>
      <c r="K249" s="42"/>
      <c r="L249" s="16"/>
      <c r="M249" s="38" t="s">
        <v>2410</v>
      </c>
      <c r="N249" s="37" t="s">
        <v>499</v>
      </c>
      <c r="O249" s="9"/>
      <c r="P249" s="45"/>
    </row>
    <row r="250" spans="1:16" ht="69.95" customHeight="1" x14ac:dyDescent="0.25">
      <c r="A250" s="230" t="s">
        <v>548</v>
      </c>
      <c r="B250" s="14" t="s">
        <v>501</v>
      </c>
      <c r="C250" s="4"/>
      <c r="D250" s="4"/>
      <c r="E250" s="4">
        <v>35.817613200000004</v>
      </c>
      <c r="F250" s="149">
        <v>36.468809999999998</v>
      </c>
      <c r="G250" s="149">
        <v>31.671269999999996</v>
      </c>
      <c r="H250" s="4"/>
      <c r="I250" s="75">
        <f t="shared" si="3"/>
        <v>35.817613200000004</v>
      </c>
      <c r="J250" s="71"/>
      <c r="K250" s="42"/>
      <c r="L250" s="16"/>
      <c r="M250" s="38" t="s">
        <v>2410</v>
      </c>
      <c r="N250" s="37" t="s">
        <v>499</v>
      </c>
      <c r="O250" s="9"/>
      <c r="P250" s="45"/>
    </row>
    <row r="251" spans="1:16" ht="69.95" customHeight="1" x14ac:dyDescent="0.25">
      <c r="A251" s="230" t="s">
        <v>550</v>
      </c>
      <c r="B251" s="14" t="s">
        <v>503</v>
      </c>
      <c r="C251" s="4"/>
      <c r="D251" s="4"/>
      <c r="E251" s="4">
        <v>71.020502820000004</v>
      </c>
      <c r="F251" s="149">
        <v>48.298999999999999</v>
      </c>
      <c r="G251" s="149">
        <v>35.842550000000003</v>
      </c>
      <c r="H251" s="4"/>
      <c r="I251" s="75">
        <f t="shared" si="3"/>
        <v>71.020502820000004</v>
      </c>
      <c r="J251" s="71"/>
      <c r="K251" s="42"/>
      <c r="L251" s="16"/>
      <c r="M251" s="38" t="s">
        <v>2410</v>
      </c>
      <c r="N251" s="37" t="s">
        <v>499</v>
      </c>
      <c r="O251" s="9"/>
      <c r="P251" s="45"/>
    </row>
    <row r="252" spans="1:16" ht="69.95" customHeight="1" x14ac:dyDescent="0.25">
      <c r="A252" s="230" t="s">
        <v>552</v>
      </c>
      <c r="B252" s="14" t="s">
        <v>505</v>
      </c>
      <c r="C252" s="4"/>
      <c r="D252" s="4"/>
      <c r="E252" s="4">
        <v>872.15094884500002</v>
      </c>
      <c r="F252" s="149">
        <v>490.04142899999999</v>
      </c>
      <c r="G252" s="149">
        <v>335.83107999999999</v>
      </c>
      <c r="H252" s="4"/>
      <c r="I252" s="75">
        <f t="shared" si="3"/>
        <v>872.15094884500002</v>
      </c>
      <c r="J252" s="71"/>
      <c r="K252" s="42"/>
      <c r="L252" s="16"/>
      <c r="M252" s="41" t="s">
        <v>506</v>
      </c>
      <c r="N252" s="37" t="s">
        <v>499</v>
      </c>
      <c r="O252" s="9"/>
      <c r="P252" s="45"/>
    </row>
    <row r="253" spans="1:16" ht="69.95" customHeight="1" x14ac:dyDescent="0.25">
      <c r="A253" s="230" t="s">
        <v>554</v>
      </c>
      <c r="B253" s="14" t="s">
        <v>508</v>
      </c>
      <c r="C253" s="4"/>
      <c r="D253" s="4"/>
      <c r="E253" s="4">
        <v>196.32485800000001</v>
      </c>
      <c r="F253" s="149">
        <v>180.23252713999997</v>
      </c>
      <c r="G253" s="149">
        <v>203.09911714</v>
      </c>
      <c r="H253" s="4"/>
      <c r="I253" s="75">
        <f t="shared" si="3"/>
        <v>196.32485800000001</v>
      </c>
      <c r="J253" s="71"/>
      <c r="K253" s="42"/>
      <c r="L253" s="16"/>
      <c r="M253" s="46" t="s">
        <v>2411</v>
      </c>
      <c r="N253" s="37" t="s">
        <v>499</v>
      </c>
      <c r="O253" s="9"/>
      <c r="P253" s="45"/>
    </row>
    <row r="254" spans="1:16" ht="69.95" customHeight="1" x14ac:dyDescent="0.25">
      <c r="A254" s="230" t="s">
        <v>556</v>
      </c>
      <c r="B254" s="21" t="s">
        <v>510</v>
      </c>
      <c r="C254" s="4"/>
      <c r="D254" s="4"/>
      <c r="E254" s="4">
        <v>3.9187199999999982</v>
      </c>
      <c r="F254" s="149"/>
      <c r="G254" s="149"/>
      <c r="H254" s="4"/>
      <c r="I254" s="75">
        <f t="shared" si="3"/>
        <v>3.9187199999999982</v>
      </c>
      <c r="J254" s="71"/>
      <c r="K254" s="42"/>
      <c r="L254" s="16"/>
      <c r="M254" s="21" t="s">
        <v>99</v>
      </c>
      <c r="N254" s="37" t="s">
        <v>499</v>
      </c>
      <c r="O254" s="9"/>
      <c r="P254" s="45"/>
    </row>
    <row r="255" spans="1:16" ht="69.95" customHeight="1" x14ac:dyDescent="0.25">
      <c r="A255" s="230" t="s">
        <v>558</v>
      </c>
      <c r="B255" s="21" t="s">
        <v>774</v>
      </c>
      <c r="C255" s="4"/>
      <c r="D255" s="4"/>
      <c r="E255" s="4">
        <v>0.49751999999999996</v>
      </c>
      <c r="F255" s="149"/>
      <c r="G255" s="149"/>
      <c r="H255" s="4"/>
      <c r="I255" s="75">
        <f t="shared" si="3"/>
        <v>0.49751999999999996</v>
      </c>
      <c r="J255" s="71"/>
      <c r="K255" s="42"/>
      <c r="L255" s="16"/>
      <c r="M255" s="21" t="s">
        <v>2428</v>
      </c>
      <c r="N255" s="37" t="s">
        <v>113</v>
      </c>
      <c r="O255" s="9"/>
      <c r="P255" s="45"/>
    </row>
    <row r="256" spans="1:16" ht="69.95" customHeight="1" x14ac:dyDescent="0.25">
      <c r="A256" s="230" t="s">
        <v>560</v>
      </c>
      <c r="B256" s="38" t="s">
        <v>463</v>
      </c>
      <c r="C256" s="4"/>
      <c r="D256" s="4"/>
      <c r="E256" s="4">
        <v>1.1195299999999999</v>
      </c>
      <c r="F256" s="149"/>
      <c r="G256" s="149"/>
      <c r="H256" s="4"/>
      <c r="I256" s="75">
        <f t="shared" si="3"/>
        <v>1.1195299999999999</v>
      </c>
      <c r="J256" s="71"/>
      <c r="K256" s="42"/>
      <c r="L256" s="16"/>
      <c r="M256" s="38" t="s">
        <v>2427</v>
      </c>
      <c r="N256" s="13" t="s">
        <v>113</v>
      </c>
      <c r="O256" s="9"/>
      <c r="P256" s="45"/>
    </row>
    <row r="257" spans="1:16" ht="69.95" customHeight="1" x14ac:dyDescent="0.25">
      <c r="A257" s="230" t="s">
        <v>563</v>
      </c>
      <c r="B257" s="38" t="s">
        <v>770</v>
      </c>
      <c r="C257" s="4"/>
      <c r="D257" s="4"/>
      <c r="E257" s="4">
        <v>1.2370399999999999</v>
      </c>
      <c r="F257" s="149"/>
      <c r="G257" s="149"/>
      <c r="H257" s="4"/>
      <c r="I257" s="75">
        <f t="shared" si="3"/>
        <v>1.2370399999999999</v>
      </c>
      <c r="J257" s="71"/>
      <c r="K257" s="42"/>
      <c r="L257" s="16"/>
      <c r="M257" s="38" t="s">
        <v>2418</v>
      </c>
      <c r="N257" s="13" t="s">
        <v>61</v>
      </c>
      <c r="O257" s="9"/>
      <c r="P257" s="45"/>
    </row>
    <row r="258" spans="1:16" ht="69.95" customHeight="1" x14ac:dyDescent="0.25">
      <c r="A258" s="230" t="s">
        <v>565</v>
      </c>
      <c r="B258" s="38" t="s">
        <v>2424</v>
      </c>
      <c r="C258" s="4"/>
      <c r="D258" s="4"/>
      <c r="E258" s="4">
        <v>0.49810000000000004</v>
      </c>
      <c r="F258" s="149">
        <v>0.42210000000000003</v>
      </c>
      <c r="G258" s="149">
        <v>0</v>
      </c>
      <c r="H258" s="4"/>
      <c r="I258" s="75">
        <f t="shared" si="3"/>
        <v>0.49810000000000004</v>
      </c>
      <c r="J258" s="71"/>
      <c r="K258" s="42"/>
      <c r="L258" s="16"/>
      <c r="M258" s="38" t="s">
        <v>2423</v>
      </c>
      <c r="N258" s="13" t="s">
        <v>61</v>
      </c>
      <c r="O258" s="9"/>
      <c r="P258" s="45"/>
    </row>
    <row r="259" spans="1:16" ht="69.95" customHeight="1" x14ac:dyDescent="0.25">
      <c r="A259" s="230" t="s">
        <v>567</v>
      </c>
      <c r="B259" s="38" t="s">
        <v>772</v>
      </c>
      <c r="C259" s="4"/>
      <c r="D259" s="4"/>
      <c r="E259" s="4">
        <v>0.49991000000000002</v>
      </c>
      <c r="F259" s="149"/>
      <c r="G259" s="149"/>
      <c r="H259" s="4"/>
      <c r="I259" s="75">
        <f t="shared" si="3"/>
        <v>0.49991000000000002</v>
      </c>
      <c r="J259" s="71"/>
      <c r="K259" s="42"/>
      <c r="L259" s="16"/>
      <c r="M259" s="38" t="s">
        <v>2425</v>
      </c>
      <c r="N259" s="13" t="s">
        <v>61</v>
      </c>
      <c r="O259" s="9"/>
      <c r="P259" s="45"/>
    </row>
    <row r="260" spans="1:16" ht="69.95" customHeight="1" x14ac:dyDescent="0.25">
      <c r="A260" s="230" t="s">
        <v>569</v>
      </c>
      <c r="B260" s="38" t="s">
        <v>794</v>
      </c>
      <c r="C260" s="4"/>
      <c r="D260" s="4"/>
      <c r="E260" s="4"/>
      <c r="F260" s="149">
        <v>1.44</v>
      </c>
      <c r="G260" s="149">
        <v>0</v>
      </c>
      <c r="H260" s="4"/>
      <c r="I260" s="75">
        <f t="shared" si="3"/>
        <v>0</v>
      </c>
      <c r="J260" s="71"/>
      <c r="K260" s="42"/>
      <c r="L260" s="16"/>
      <c r="M260" s="38" t="s">
        <v>2423</v>
      </c>
      <c r="N260" s="13" t="s">
        <v>61</v>
      </c>
      <c r="O260" s="9"/>
      <c r="P260" s="45"/>
    </row>
    <row r="261" spans="1:16" ht="69.95" customHeight="1" x14ac:dyDescent="0.25">
      <c r="A261" s="230" t="s">
        <v>571</v>
      </c>
      <c r="B261" s="38" t="s">
        <v>795</v>
      </c>
      <c r="C261" s="4"/>
      <c r="D261" s="4"/>
      <c r="E261" s="4"/>
      <c r="F261" s="149">
        <v>0.38319999999999999</v>
      </c>
      <c r="G261" s="149">
        <v>0</v>
      </c>
      <c r="H261" s="4"/>
      <c r="I261" s="75">
        <f t="shared" si="3"/>
        <v>0</v>
      </c>
      <c r="J261" s="71"/>
      <c r="K261" s="42"/>
      <c r="L261" s="16"/>
      <c r="M261" s="38" t="s">
        <v>2420</v>
      </c>
      <c r="N261" s="13" t="s">
        <v>61</v>
      </c>
      <c r="O261" s="9"/>
      <c r="P261" s="45"/>
    </row>
    <row r="262" spans="1:16" ht="69.95" customHeight="1" x14ac:dyDescent="0.25">
      <c r="A262" s="230" t="s">
        <v>573</v>
      </c>
      <c r="B262" s="21" t="s">
        <v>2422</v>
      </c>
      <c r="C262" s="4"/>
      <c r="D262" s="4"/>
      <c r="E262" s="4">
        <v>0.62992499999999996</v>
      </c>
      <c r="F262" s="149"/>
      <c r="G262" s="149"/>
      <c r="H262" s="4"/>
      <c r="I262" s="75">
        <f t="shared" si="3"/>
        <v>0.62992499999999996</v>
      </c>
      <c r="J262" s="71"/>
      <c r="K262" s="42"/>
      <c r="L262" s="16"/>
      <c r="M262" s="38" t="s">
        <v>2421</v>
      </c>
      <c r="N262" s="37" t="s">
        <v>61</v>
      </c>
      <c r="O262" s="9"/>
      <c r="P262" s="45"/>
    </row>
    <row r="263" spans="1:16" ht="69.95" customHeight="1" x14ac:dyDescent="0.25">
      <c r="A263" s="230" t="s">
        <v>759</v>
      </c>
      <c r="B263" s="21" t="s">
        <v>515</v>
      </c>
      <c r="C263" s="4"/>
      <c r="D263" s="4"/>
      <c r="E263" s="4">
        <v>-4.0999999995960934E-5</v>
      </c>
      <c r="F263" s="149"/>
      <c r="G263" s="149"/>
      <c r="H263" s="4"/>
      <c r="I263" s="75">
        <f t="shared" si="3"/>
        <v>-4.0999999995960934E-5</v>
      </c>
      <c r="J263" s="71"/>
      <c r="K263" s="42"/>
      <c r="L263" s="16"/>
      <c r="M263" s="38" t="s">
        <v>102</v>
      </c>
      <c r="N263" s="37" t="s">
        <v>499</v>
      </c>
      <c r="O263" s="9"/>
      <c r="P263" s="45"/>
    </row>
    <row r="264" spans="1:16" ht="69.95" customHeight="1" x14ac:dyDescent="0.25">
      <c r="A264" s="230" t="s">
        <v>760</v>
      </c>
      <c r="B264" s="14" t="s">
        <v>518</v>
      </c>
      <c r="C264" s="4"/>
      <c r="D264" s="4"/>
      <c r="E264" s="4">
        <v>12.294743560000001</v>
      </c>
      <c r="F264" s="149">
        <v>0.18169399999999999</v>
      </c>
      <c r="G264" s="149">
        <v>0</v>
      </c>
      <c r="H264" s="4"/>
      <c r="I264" s="75">
        <f t="shared" si="3"/>
        <v>12.294743560000001</v>
      </c>
      <c r="J264" s="71"/>
      <c r="K264" s="42"/>
      <c r="L264" s="16"/>
      <c r="M264" s="38" t="s">
        <v>99</v>
      </c>
      <c r="N264" s="17" t="s">
        <v>68</v>
      </c>
      <c r="O264" s="9"/>
      <c r="P264" s="45"/>
    </row>
    <row r="265" spans="1:16" ht="69.95" customHeight="1" x14ac:dyDescent="0.25">
      <c r="A265" s="230" t="s">
        <v>761</v>
      </c>
      <c r="B265" s="14" t="s">
        <v>520</v>
      </c>
      <c r="C265" s="4"/>
      <c r="D265" s="4"/>
      <c r="E265" s="4">
        <v>0</v>
      </c>
      <c r="F265" s="149">
        <v>0.39536900000000003</v>
      </c>
      <c r="G265" s="149">
        <v>0</v>
      </c>
      <c r="H265" s="4"/>
      <c r="I265" s="75">
        <f t="shared" si="3"/>
        <v>0</v>
      </c>
      <c r="J265" s="71"/>
      <c r="K265" s="42"/>
      <c r="L265" s="16"/>
      <c r="M265" s="38" t="s">
        <v>99</v>
      </c>
      <c r="N265" s="17" t="s">
        <v>68</v>
      </c>
      <c r="O265" s="9"/>
      <c r="P265" s="45"/>
    </row>
    <row r="266" spans="1:16" ht="69.95" customHeight="1" x14ac:dyDescent="0.25">
      <c r="A266" s="230" t="s">
        <v>762</v>
      </c>
      <c r="B266" s="14" t="s">
        <v>522</v>
      </c>
      <c r="C266" s="4"/>
      <c r="D266" s="4"/>
      <c r="E266" s="4">
        <v>0</v>
      </c>
      <c r="F266" s="149"/>
      <c r="G266" s="149">
        <v>0</v>
      </c>
      <c r="H266" s="4"/>
      <c r="I266" s="75">
        <f t="shared" si="3"/>
        <v>0</v>
      </c>
      <c r="J266" s="71"/>
      <c r="K266" s="42"/>
      <c r="L266" s="16"/>
      <c r="M266" s="38" t="s">
        <v>99</v>
      </c>
      <c r="N266" s="17" t="s">
        <v>68</v>
      </c>
      <c r="O266" s="9"/>
      <c r="P266" s="45"/>
    </row>
    <row r="267" spans="1:16" ht="69.95" customHeight="1" x14ac:dyDescent="0.25">
      <c r="A267" s="230" t="s">
        <v>2348</v>
      </c>
      <c r="B267" s="14" t="s">
        <v>524</v>
      </c>
      <c r="C267" s="4"/>
      <c r="D267" s="4"/>
      <c r="E267" s="4">
        <v>-4.0000000001150227E-6</v>
      </c>
      <c r="F267" s="149">
        <v>0</v>
      </c>
      <c r="G267" s="149">
        <v>5.6140810000000005</v>
      </c>
      <c r="H267" s="4"/>
      <c r="I267" s="75">
        <f t="shared" si="3"/>
        <v>-4.0000000001150227E-6</v>
      </c>
      <c r="J267" s="71"/>
      <c r="K267" s="42"/>
      <c r="L267" s="16"/>
      <c r="M267" s="38" t="s">
        <v>99</v>
      </c>
      <c r="N267" s="17" t="s">
        <v>68</v>
      </c>
      <c r="O267" s="9"/>
      <c r="P267" s="45"/>
    </row>
    <row r="268" spans="1:16" ht="69.95" customHeight="1" x14ac:dyDescent="0.25">
      <c r="A268" s="230" t="s">
        <v>2349</v>
      </c>
      <c r="B268" s="14" t="s">
        <v>526</v>
      </c>
      <c r="C268" s="4"/>
      <c r="D268" s="4"/>
      <c r="E268" s="4">
        <v>8.8783189999999994</v>
      </c>
      <c r="F268" s="149"/>
      <c r="G268" s="149"/>
      <c r="H268" s="4"/>
      <c r="I268" s="75">
        <f t="shared" si="3"/>
        <v>8.8783189999999994</v>
      </c>
      <c r="J268" s="71"/>
      <c r="K268" s="42"/>
      <c r="L268" s="16"/>
      <c r="M268" s="38" t="s">
        <v>99</v>
      </c>
      <c r="N268" s="17" t="s">
        <v>68</v>
      </c>
      <c r="O268" s="9"/>
      <c r="P268" s="45"/>
    </row>
    <row r="269" spans="1:16" ht="69.95" customHeight="1" x14ac:dyDescent="0.25">
      <c r="A269" s="230" t="s">
        <v>2350</v>
      </c>
      <c r="B269" s="48" t="s">
        <v>528</v>
      </c>
      <c r="C269" s="4"/>
      <c r="D269" s="4"/>
      <c r="E269" s="4">
        <v>6.5657771599999997</v>
      </c>
      <c r="F269" s="149">
        <v>5.7602203000000003</v>
      </c>
      <c r="G269" s="149">
        <v>6.2335273899999999</v>
      </c>
      <c r="H269" s="4"/>
      <c r="I269" s="75">
        <f t="shared" si="3"/>
        <v>6.5657771599999997</v>
      </c>
      <c r="J269" s="71"/>
      <c r="K269" s="42"/>
      <c r="L269" s="16"/>
      <c r="M269" s="38" t="s">
        <v>170</v>
      </c>
      <c r="N269" s="17" t="s">
        <v>68</v>
      </c>
      <c r="O269" s="9"/>
      <c r="P269" s="45"/>
    </row>
    <row r="270" spans="1:16" ht="69.95" customHeight="1" x14ac:dyDescent="0.25">
      <c r="A270" s="230" t="s">
        <v>2351</v>
      </c>
      <c r="B270" s="20" t="s">
        <v>530</v>
      </c>
      <c r="C270" s="4"/>
      <c r="D270" s="4"/>
      <c r="E270" s="4">
        <v>5.0110600000000005</v>
      </c>
      <c r="F270" s="149">
        <v>4.4701690000000003</v>
      </c>
      <c r="G270" s="149">
        <v>0</v>
      </c>
      <c r="H270" s="4"/>
      <c r="I270" s="75">
        <f t="shared" si="3"/>
        <v>5.0110600000000005</v>
      </c>
      <c r="J270" s="71"/>
      <c r="K270" s="42"/>
      <c r="L270" s="16"/>
      <c r="M270" s="38" t="s">
        <v>170</v>
      </c>
      <c r="N270" s="17" t="s">
        <v>68</v>
      </c>
      <c r="O270" s="9"/>
      <c r="P270" s="45"/>
    </row>
    <row r="271" spans="1:16" ht="69.95" customHeight="1" x14ac:dyDescent="0.25">
      <c r="A271" s="230" t="s">
        <v>2352</v>
      </c>
      <c r="B271" s="20" t="s">
        <v>797</v>
      </c>
      <c r="C271" s="4"/>
      <c r="D271" s="4"/>
      <c r="E271" s="4"/>
      <c r="F271" s="149">
        <v>4.8996114300000002</v>
      </c>
      <c r="G271" s="149">
        <v>0</v>
      </c>
      <c r="H271" s="4"/>
      <c r="I271" s="75">
        <f t="shared" si="3"/>
        <v>0</v>
      </c>
      <c r="J271" s="71"/>
      <c r="K271" s="42"/>
      <c r="L271" s="16"/>
      <c r="M271" s="38" t="s">
        <v>2437</v>
      </c>
      <c r="N271" s="17" t="s">
        <v>68</v>
      </c>
      <c r="O271" s="9"/>
      <c r="P271" s="45"/>
    </row>
    <row r="272" spans="1:16" s="49" customFormat="1" ht="69.95" customHeight="1" x14ac:dyDescent="0.25">
      <c r="A272" s="230" t="s">
        <v>2353</v>
      </c>
      <c r="B272" s="14" t="s">
        <v>532</v>
      </c>
      <c r="C272" s="4"/>
      <c r="D272" s="4"/>
      <c r="E272" s="4">
        <v>37.685973580000002</v>
      </c>
      <c r="F272" s="149">
        <v>14.72239555</v>
      </c>
      <c r="G272" s="149">
        <v>37.685982000000003</v>
      </c>
      <c r="H272" s="4"/>
      <c r="I272" s="75">
        <f t="shared" si="3"/>
        <v>37.685973580000002</v>
      </c>
      <c r="J272" s="71"/>
      <c r="K272" s="42"/>
      <c r="L272" s="16"/>
      <c r="M272" s="38" t="s">
        <v>414</v>
      </c>
      <c r="N272" s="17" t="s">
        <v>68</v>
      </c>
      <c r="O272" s="9"/>
      <c r="P272" s="45"/>
    </row>
    <row r="273" spans="1:16" ht="69.95" customHeight="1" x14ac:dyDescent="0.25">
      <c r="A273" s="230" t="s">
        <v>2354</v>
      </c>
      <c r="B273" s="14" t="s">
        <v>534</v>
      </c>
      <c r="C273" s="4"/>
      <c r="D273" s="4"/>
      <c r="E273" s="4">
        <v>0.57777900000000004</v>
      </c>
      <c r="F273" s="149">
        <v>1.7751889999999999</v>
      </c>
      <c r="G273" s="149">
        <v>1.7751889999999999</v>
      </c>
      <c r="H273" s="4"/>
      <c r="I273" s="75">
        <f t="shared" si="3"/>
        <v>0.57777900000000004</v>
      </c>
      <c r="J273" s="71"/>
      <c r="K273" s="42"/>
      <c r="L273" s="16"/>
      <c r="M273" s="38" t="s">
        <v>2402</v>
      </c>
      <c r="N273" s="17" t="s">
        <v>148</v>
      </c>
      <c r="O273" s="9"/>
      <c r="P273" s="45"/>
    </row>
    <row r="274" spans="1:16" ht="69.95" customHeight="1" x14ac:dyDescent="0.25">
      <c r="A274" s="230" t="s">
        <v>2355</v>
      </c>
      <c r="B274" s="14" t="s">
        <v>537</v>
      </c>
      <c r="C274" s="4"/>
      <c r="D274" s="4"/>
      <c r="E274" s="4">
        <v>0.48267000000000004</v>
      </c>
      <c r="F274" s="149">
        <v>5.70749</v>
      </c>
      <c r="G274" s="149">
        <v>54.366019999999999</v>
      </c>
      <c r="H274" s="4"/>
      <c r="I274" s="75">
        <f t="shared" si="3"/>
        <v>0.48267000000000004</v>
      </c>
      <c r="J274" s="71"/>
      <c r="K274" s="42"/>
      <c r="L274" s="16"/>
      <c r="M274" s="38" t="s">
        <v>2415</v>
      </c>
      <c r="N274" s="17" t="s">
        <v>538</v>
      </c>
      <c r="O274" s="9"/>
      <c r="P274" s="45"/>
    </row>
    <row r="275" spans="1:16" ht="69.95" customHeight="1" x14ac:dyDescent="0.25">
      <c r="A275" s="230" t="s">
        <v>2356</v>
      </c>
      <c r="B275" s="48" t="s">
        <v>540</v>
      </c>
      <c r="C275" s="4"/>
      <c r="D275" s="4"/>
      <c r="E275" s="4">
        <v>2.8269699999999998</v>
      </c>
      <c r="F275" s="149">
        <v>2.6107499999999999</v>
      </c>
      <c r="G275" s="149">
        <v>3.0723400000000001</v>
      </c>
      <c r="H275" s="4"/>
      <c r="I275" s="75">
        <f t="shared" ref="I275:I299" si="4">E275-D275</f>
        <v>2.8269699999999998</v>
      </c>
      <c r="J275" s="71"/>
      <c r="K275" s="42"/>
      <c r="L275" s="16"/>
      <c r="M275" s="46" t="s">
        <v>2416</v>
      </c>
      <c r="N275" s="17" t="s">
        <v>538</v>
      </c>
      <c r="O275" s="9"/>
      <c r="P275" s="45"/>
    </row>
    <row r="276" spans="1:16" ht="69.95" customHeight="1" x14ac:dyDescent="0.25">
      <c r="A276" s="230" t="s">
        <v>2357</v>
      </c>
      <c r="B276" s="48" t="s">
        <v>790</v>
      </c>
      <c r="C276" s="4"/>
      <c r="D276" s="4"/>
      <c r="E276" s="4"/>
      <c r="F276" s="149">
        <v>0.62720000000000009</v>
      </c>
      <c r="G276" s="149">
        <v>0</v>
      </c>
      <c r="H276" s="4"/>
      <c r="I276" s="75">
        <f t="shared" si="4"/>
        <v>0</v>
      </c>
      <c r="J276" s="71"/>
      <c r="K276" s="42"/>
      <c r="L276" s="16"/>
      <c r="M276" s="46" t="s">
        <v>2417</v>
      </c>
      <c r="N276" s="17" t="s">
        <v>538</v>
      </c>
      <c r="O276" s="9"/>
      <c r="P276" s="45"/>
    </row>
    <row r="277" spans="1:16" ht="69.95" customHeight="1" x14ac:dyDescent="0.25">
      <c r="A277" s="230" t="s">
        <v>2358</v>
      </c>
      <c r="B277" s="48" t="s">
        <v>791</v>
      </c>
      <c r="C277" s="4"/>
      <c r="D277" s="4"/>
      <c r="E277" s="4"/>
      <c r="F277" s="149">
        <v>0.36520999999999998</v>
      </c>
      <c r="G277" s="149">
        <v>0</v>
      </c>
      <c r="H277" s="4"/>
      <c r="I277" s="75">
        <f t="shared" si="4"/>
        <v>0</v>
      </c>
      <c r="J277" s="71"/>
      <c r="K277" s="42"/>
      <c r="L277" s="16"/>
      <c r="M277" s="46" t="s">
        <v>2417</v>
      </c>
      <c r="N277" s="17" t="s">
        <v>538</v>
      </c>
      <c r="O277" s="9"/>
      <c r="P277" s="45"/>
    </row>
    <row r="278" spans="1:16" ht="69.95" customHeight="1" x14ac:dyDescent="0.25">
      <c r="A278" s="230" t="s">
        <v>2359</v>
      </c>
      <c r="B278" s="48" t="s">
        <v>792</v>
      </c>
      <c r="C278" s="4"/>
      <c r="D278" s="4"/>
      <c r="E278" s="4"/>
      <c r="F278" s="149">
        <v>0.24027999999999999</v>
      </c>
      <c r="G278" s="149">
        <v>0</v>
      </c>
      <c r="H278" s="4"/>
      <c r="I278" s="75">
        <f t="shared" si="4"/>
        <v>0</v>
      </c>
      <c r="J278" s="71"/>
      <c r="K278" s="42"/>
      <c r="L278" s="16"/>
      <c r="M278" s="46" t="s">
        <v>2417</v>
      </c>
      <c r="N278" s="17" t="s">
        <v>538</v>
      </c>
      <c r="O278" s="9"/>
      <c r="P278" s="45"/>
    </row>
    <row r="279" spans="1:16" ht="69.95" customHeight="1" x14ac:dyDescent="0.25">
      <c r="A279" s="230" t="s">
        <v>2360</v>
      </c>
      <c r="B279" s="48" t="s">
        <v>793</v>
      </c>
      <c r="C279" s="4"/>
      <c r="D279" s="4"/>
      <c r="E279" s="4"/>
      <c r="F279" s="149">
        <v>0.37389</v>
      </c>
      <c r="G279" s="149">
        <v>0</v>
      </c>
      <c r="H279" s="4"/>
      <c r="I279" s="75">
        <f t="shared" si="4"/>
        <v>0</v>
      </c>
      <c r="J279" s="71"/>
      <c r="K279" s="42"/>
      <c r="L279" s="16"/>
      <c r="M279" s="46" t="s">
        <v>2417</v>
      </c>
      <c r="N279" s="17" t="s">
        <v>538</v>
      </c>
      <c r="O279" s="9"/>
      <c r="P279" s="45"/>
    </row>
    <row r="280" spans="1:16" ht="69.95" customHeight="1" x14ac:dyDescent="0.25">
      <c r="A280" s="230" t="s">
        <v>2361</v>
      </c>
      <c r="B280" s="50" t="s">
        <v>543</v>
      </c>
      <c r="C280" s="4"/>
      <c r="D280" s="4"/>
      <c r="E280" s="4">
        <v>3.6936799999999996</v>
      </c>
      <c r="F280" s="149"/>
      <c r="G280" s="149"/>
      <c r="H280" s="4"/>
      <c r="I280" s="75">
        <f t="shared" si="4"/>
        <v>3.6936799999999996</v>
      </c>
      <c r="J280" s="71"/>
      <c r="K280" s="42"/>
      <c r="L280" s="16"/>
      <c r="M280" s="46" t="s">
        <v>541</v>
      </c>
      <c r="N280" s="17" t="s">
        <v>538</v>
      </c>
      <c r="O280" s="9"/>
      <c r="P280" s="45"/>
    </row>
    <row r="281" spans="1:16" s="564" customFormat="1" ht="69.95" customHeight="1" x14ac:dyDescent="0.25">
      <c r="A281" s="565" t="s">
        <v>2362</v>
      </c>
      <c r="B281" s="553" t="s">
        <v>779</v>
      </c>
      <c r="C281" s="556"/>
      <c r="D281" s="556"/>
      <c r="E281" s="556">
        <v>0.38900000000000001</v>
      </c>
      <c r="F281" s="149">
        <v>0.38900000000000001</v>
      </c>
      <c r="G281" s="149">
        <v>0.38900000000000001</v>
      </c>
      <c r="H281" s="556"/>
      <c r="I281" s="557">
        <f t="shared" si="4"/>
        <v>0.38900000000000001</v>
      </c>
      <c r="J281" s="558"/>
      <c r="K281" s="566"/>
      <c r="L281" s="560"/>
      <c r="M281" s="561" t="s">
        <v>545</v>
      </c>
      <c r="N281" s="567" t="s">
        <v>72</v>
      </c>
      <c r="O281" s="563"/>
      <c r="P281" s="568"/>
    </row>
    <row r="282" spans="1:16" ht="69.95" customHeight="1" x14ac:dyDescent="0.25">
      <c r="A282" s="230" t="s">
        <v>2363</v>
      </c>
      <c r="B282" s="23" t="s">
        <v>780</v>
      </c>
      <c r="C282" s="4"/>
      <c r="D282" s="4"/>
      <c r="E282" s="4">
        <v>2.11</v>
      </c>
      <c r="F282" s="149"/>
      <c r="G282" s="149"/>
      <c r="H282" s="4"/>
      <c r="I282" s="75">
        <f t="shared" si="4"/>
        <v>2.11</v>
      </c>
      <c r="J282" s="71"/>
      <c r="K282" s="42"/>
      <c r="L282" s="16"/>
      <c r="M282" s="40" t="s">
        <v>545</v>
      </c>
      <c r="N282" s="17" t="s">
        <v>72</v>
      </c>
      <c r="O282" s="9"/>
      <c r="P282" s="45"/>
    </row>
    <row r="283" spans="1:16" ht="69.95" customHeight="1" x14ac:dyDescent="0.25">
      <c r="A283" s="230" t="s">
        <v>2364</v>
      </c>
      <c r="B283" s="23" t="s">
        <v>547</v>
      </c>
      <c r="C283" s="4"/>
      <c r="D283" s="4"/>
      <c r="E283" s="4">
        <v>2.35</v>
      </c>
      <c r="F283" s="149"/>
      <c r="G283" s="149"/>
      <c r="H283" s="4"/>
      <c r="I283" s="75">
        <f t="shared" si="4"/>
        <v>2.35</v>
      </c>
      <c r="J283" s="71"/>
      <c r="K283" s="42"/>
      <c r="L283" s="16"/>
      <c r="M283" s="41" t="s">
        <v>494</v>
      </c>
      <c r="N283" s="51" t="s">
        <v>72</v>
      </c>
      <c r="O283" s="9"/>
      <c r="P283" s="45"/>
    </row>
    <row r="284" spans="1:16" ht="69.95" customHeight="1" x14ac:dyDescent="0.25">
      <c r="A284" s="230" t="s">
        <v>2365</v>
      </c>
      <c r="B284" s="23" t="s">
        <v>549</v>
      </c>
      <c r="C284" s="4"/>
      <c r="D284" s="4"/>
      <c r="E284" s="4">
        <v>6.3144646000000009</v>
      </c>
      <c r="F284" s="149">
        <v>4.603637</v>
      </c>
      <c r="G284" s="149">
        <v>5.450539</v>
      </c>
      <c r="H284" s="4"/>
      <c r="I284" s="75">
        <f t="shared" si="4"/>
        <v>6.3144646000000009</v>
      </c>
      <c r="J284" s="71"/>
      <c r="K284" s="42"/>
      <c r="L284" s="16"/>
      <c r="M284" s="38" t="s">
        <v>99</v>
      </c>
      <c r="N284" s="17" t="s">
        <v>68</v>
      </c>
      <c r="O284" s="9"/>
      <c r="P284" s="45"/>
    </row>
    <row r="285" spans="1:16" ht="69.95" customHeight="1" x14ac:dyDescent="0.25">
      <c r="A285" s="230" t="s">
        <v>2366</v>
      </c>
      <c r="B285" s="23" t="s">
        <v>551</v>
      </c>
      <c r="C285" s="4"/>
      <c r="D285" s="4"/>
      <c r="E285" s="4">
        <v>0.22103</v>
      </c>
      <c r="F285" s="149"/>
      <c r="G285" s="149"/>
      <c r="H285" s="4"/>
      <c r="I285" s="75">
        <f t="shared" si="4"/>
        <v>0.22103</v>
      </c>
      <c r="J285" s="71"/>
      <c r="K285" s="42"/>
      <c r="L285" s="16"/>
      <c r="M285" s="38" t="s">
        <v>99</v>
      </c>
      <c r="N285" s="17" t="s">
        <v>68</v>
      </c>
      <c r="O285" s="9"/>
      <c r="P285" s="45"/>
    </row>
    <row r="286" spans="1:16" ht="69.95" customHeight="1" x14ac:dyDescent="0.25">
      <c r="A286" s="230" t="s">
        <v>2367</v>
      </c>
      <c r="B286" s="23" t="s">
        <v>553</v>
      </c>
      <c r="C286" s="4"/>
      <c r="D286" s="4"/>
      <c r="E286" s="4">
        <v>0.72787999999999997</v>
      </c>
      <c r="F286" s="149"/>
      <c r="G286" s="149"/>
      <c r="H286" s="4"/>
      <c r="I286" s="75">
        <f t="shared" si="4"/>
        <v>0.72787999999999997</v>
      </c>
      <c r="J286" s="71"/>
      <c r="K286" s="42"/>
      <c r="L286" s="16"/>
      <c r="M286" s="38" t="s">
        <v>99</v>
      </c>
      <c r="N286" s="17" t="s">
        <v>68</v>
      </c>
      <c r="O286" s="9"/>
      <c r="P286" s="45"/>
    </row>
    <row r="287" spans="1:16" ht="69.95" customHeight="1" x14ac:dyDescent="0.25">
      <c r="A287" s="230" t="s">
        <v>2368</v>
      </c>
      <c r="B287" s="23" t="s">
        <v>555</v>
      </c>
      <c r="C287" s="4"/>
      <c r="D287" s="4"/>
      <c r="E287" s="4">
        <v>0</v>
      </c>
      <c r="F287" s="149"/>
      <c r="G287" s="149">
        <v>0</v>
      </c>
      <c r="H287" s="4"/>
      <c r="I287" s="75">
        <f t="shared" si="4"/>
        <v>0</v>
      </c>
      <c r="J287" s="71"/>
      <c r="K287" s="42"/>
      <c r="L287" s="16"/>
      <c r="M287" s="38" t="s">
        <v>99</v>
      </c>
      <c r="N287" s="17" t="s">
        <v>68</v>
      </c>
      <c r="O287" s="9"/>
      <c r="P287" s="45"/>
    </row>
    <row r="288" spans="1:16" ht="69.95" customHeight="1" x14ac:dyDescent="0.25">
      <c r="A288" s="230" t="s">
        <v>2369</v>
      </c>
      <c r="B288" s="23" t="s">
        <v>557</v>
      </c>
      <c r="C288" s="4"/>
      <c r="D288" s="4"/>
      <c r="E288" s="4">
        <v>2.5000026100000001</v>
      </c>
      <c r="F288" s="149"/>
      <c r="G288" s="149"/>
      <c r="H288" s="4"/>
      <c r="I288" s="75">
        <f t="shared" si="4"/>
        <v>2.5000026100000001</v>
      </c>
      <c r="J288" s="71"/>
      <c r="K288" s="42"/>
      <c r="L288" s="16"/>
      <c r="M288" s="38" t="s">
        <v>99</v>
      </c>
      <c r="N288" s="17" t="s">
        <v>68</v>
      </c>
      <c r="O288" s="9"/>
      <c r="P288" s="45"/>
    </row>
    <row r="289" spans="1:16" ht="69.95" customHeight="1" x14ac:dyDescent="0.25">
      <c r="A289" s="230" t="s">
        <v>2370</v>
      </c>
      <c r="B289" s="23" t="s">
        <v>559</v>
      </c>
      <c r="C289" s="4"/>
      <c r="D289" s="4"/>
      <c r="E289" s="4">
        <v>0.2964</v>
      </c>
      <c r="F289" s="149"/>
      <c r="G289" s="149"/>
      <c r="H289" s="4"/>
      <c r="I289" s="75">
        <f t="shared" si="4"/>
        <v>0.2964</v>
      </c>
      <c r="J289" s="71"/>
      <c r="K289" s="42"/>
      <c r="L289" s="16"/>
      <c r="M289" s="38" t="s">
        <v>99</v>
      </c>
      <c r="N289" s="17" t="s">
        <v>68</v>
      </c>
      <c r="O289" s="9"/>
      <c r="P289" s="45"/>
    </row>
    <row r="290" spans="1:16" ht="69.95" customHeight="1" x14ac:dyDescent="0.25">
      <c r="A290" s="230" t="s">
        <v>2371</v>
      </c>
      <c r="B290" s="23" t="s">
        <v>561</v>
      </c>
      <c r="C290" s="4"/>
      <c r="D290" s="4"/>
      <c r="E290" s="4">
        <v>7.3323073302999999</v>
      </c>
      <c r="F290" s="149">
        <v>9.1330869400000001</v>
      </c>
      <c r="G290" s="149">
        <v>9.2746815300000005</v>
      </c>
      <c r="H290" s="4"/>
      <c r="I290" s="75">
        <f t="shared" si="4"/>
        <v>7.3323073302999999</v>
      </c>
      <c r="J290" s="71"/>
      <c r="K290" s="42"/>
      <c r="L290" s="16"/>
      <c r="M290" s="38" t="s">
        <v>562</v>
      </c>
      <c r="N290" s="17" t="s">
        <v>68</v>
      </c>
      <c r="O290" s="9"/>
      <c r="P290" s="45"/>
    </row>
    <row r="291" spans="1:16" ht="69.95" customHeight="1" x14ac:dyDescent="0.25">
      <c r="A291" s="230" t="s">
        <v>2372</v>
      </c>
      <c r="B291" s="52" t="s">
        <v>564</v>
      </c>
      <c r="C291" s="4"/>
      <c r="D291" s="4"/>
      <c r="E291" s="4">
        <v>1.6379999999999997</v>
      </c>
      <c r="F291" s="149">
        <v>9.5409999999999995E-2</v>
      </c>
      <c r="G291" s="149">
        <v>0</v>
      </c>
      <c r="H291" s="4"/>
      <c r="I291" s="75">
        <f t="shared" si="4"/>
        <v>1.6379999999999997</v>
      </c>
      <c r="J291" s="71"/>
      <c r="K291" s="42"/>
      <c r="L291" s="16"/>
      <c r="M291" s="44" t="s">
        <v>2413</v>
      </c>
      <c r="N291" s="17" t="s">
        <v>51</v>
      </c>
      <c r="O291" s="9"/>
      <c r="P291" s="45"/>
    </row>
    <row r="292" spans="1:16" ht="69.95" customHeight="1" x14ac:dyDescent="0.25">
      <c r="A292" s="230" t="s">
        <v>2373</v>
      </c>
      <c r="B292" s="48" t="s">
        <v>566</v>
      </c>
      <c r="C292" s="4"/>
      <c r="D292" s="4"/>
      <c r="E292" s="4">
        <v>7.3819619999999997</v>
      </c>
      <c r="F292" s="149">
        <v>3.8785114899999997</v>
      </c>
      <c r="G292" s="149">
        <v>0</v>
      </c>
      <c r="H292" s="4"/>
      <c r="I292" s="75">
        <f t="shared" si="4"/>
        <v>7.3819619999999997</v>
      </c>
      <c r="J292" s="71"/>
      <c r="K292" s="42"/>
      <c r="L292" s="16"/>
      <c r="M292" s="38" t="s">
        <v>443</v>
      </c>
      <c r="N292" s="17" t="s">
        <v>68</v>
      </c>
      <c r="O292" s="9"/>
      <c r="P292" s="45"/>
    </row>
    <row r="293" spans="1:16" ht="69.95" customHeight="1" x14ac:dyDescent="0.25">
      <c r="A293" s="230" t="s">
        <v>2374</v>
      </c>
      <c r="B293" s="48" t="s">
        <v>568</v>
      </c>
      <c r="C293" s="4"/>
      <c r="D293" s="4"/>
      <c r="E293" s="4">
        <v>2.1324899999999998</v>
      </c>
      <c r="F293" s="149">
        <v>2.1324929999999997</v>
      </c>
      <c r="G293" s="149">
        <v>2.1324929999999997</v>
      </c>
      <c r="H293" s="4"/>
      <c r="I293" s="75">
        <f t="shared" si="4"/>
        <v>2.1324899999999998</v>
      </c>
      <c r="J293" s="71"/>
      <c r="K293" s="42"/>
      <c r="L293" s="16"/>
      <c r="M293" s="38" t="s">
        <v>443</v>
      </c>
      <c r="N293" s="17" t="s">
        <v>68</v>
      </c>
      <c r="O293" s="9"/>
      <c r="P293" s="45"/>
    </row>
    <row r="294" spans="1:16" ht="69.95" customHeight="1" x14ac:dyDescent="0.25">
      <c r="A294" s="230" t="s">
        <v>2375</v>
      </c>
      <c r="B294" s="23" t="s">
        <v>570</v>
      </c>
      <c r="C294" s="4"/>
      <c r="D294" s="4"/>
      <c r="E294" s="4">
        <v>1.2661199999999999</v>
      </c>
      <c r="F294" s="149"/>
      <c r="G294" s="149"/>
      <c r="H294" s="4"/>
      <c r="I294" s="75">
        <f t="shared" si="4"/>
        <v>1.2661199999999999</v>
      </c>
      <c r="J294" s="71"/>
      <c r="K294" s="42"/>
      <c r="L294" s="16"/>
      <c r="M294" s="38" t="s">
        <v>443</v>
      </c>
      <c r="N294" s="17" t="s">
        <v>68</v>
      </c>
      <c r="O294" s="9"/>
      <c r="P294" s="45"/>
    </row>
    <row r="295" spans="1:16" ht="69.95" customHeight="1" x14ac:dyDescent="0.25">
      <c r="A295" s="230" t="s">
        <v>2376</v>
      </c>
      <c r="B295" s="23" t="s">
        <v>783</v>
      </c>
      <c r="C295" s="4"/>
      <c r="D295" s="4"/>
      <c r="E295" s="4">
        <v>0.58975500000000003</v>
      </c>
      <c r="F295" s="149"/>
      <c r="G295" s="149"/>
      <c r="H295" s="4"/>
      <c r="I295" s="75">
        <f t="shared" si="4"/>
        <v>0.58975500000000003</v>
      </c>
      <c r="J295" s="71"/>
      <c r="K295" s="42"/>
      <c r="L295" s="16"/>
      <c r="M295" s="38" t="s">
        <v>99</v>
      </c>
      <c r="N295" s="17" t="s">
        <v>68</v>
      </c>
      <c r="O295" s="9"/>
      <c r="P295" s="45"/>
    </row>
    <row r="296" spans="1:16" ht="69.95" customHeight="1" x14ac:dyDescent="0.25">
      <c r="A296" s="230" t="s">
        <v>2377</v>
      </c>
      <c r="B296" s="23" t="s">
        <v>434</v>
      </c>
      <c r="C296" s="4"/>
      <c r="D296" s="4"/>
      <c r="E296" s="4">
        <v>6.1733599999999997</v>
      </c>
      <c r="F296" s="149"/>
      <c r="G296" s="149">
        <v>12.704644</v>
      </c>
      <c r="H296" s="4"/>
      <c r="I296" s="75">
        <f t="shared" si="4"/>
        <v>6.1733599999999997</v>
      </c>
      <c r="J296" s="71"/>
      <c r="K296" s="42"/>
      <c r="L296" s="16"/>
      <c r="M296" s="38" t="s">
        <v>99</v>
      </c>
      <c r="N296" s="17" t="s">
        <v>68</v>
      </c>
      <c r="O296" s="9"/>
      <c r="P296" s="45"/>
    </row>
    <row r="297" spans="1:16" ht="69.95" customHeight="1" x14ac:dyDescent="0.25">
      <c r="A297" s="230" t="s">
        <v>2378</v>
      </c>
      <c r="B297" s="23" t="s">
        <v>786</v>
      </c>
      <c r="C297" s="4"/>
      <c r="D297" s="4"/>
      <c r="E297" s="4">
        <v>1.9875528</v>
      </c>
      <c r="F297" s="149"/>
      <c r="G297" s="149"/>
      <c r="H297" s="4"/>
      <c r="I297" s="75">
        <f t="shared" si="4"/>
        <v>1.9875528</v>
      </c>
      <c r="J297" s="71"/>
      <c r="K297" s="42"/>
      <c r="L297" s="16"/>
      <c r="M297" s="38" t="s">
        <v>99</v>
      </c>
      <c r="N297" s="17" t="s">
        <v>68</v>
      </c>
      <c r="O297" s="9"/>
      <c r="P297" s="45"/>
    </row>
    <row r="298" spans="1:16" ht="69.95" customHeight="1" x14ac:dyDescent="0.25">
      <c r="A298" s="230" t="s">
        <v>2379</v>
      </c>
      <c r="B298" s="23" t="s">
        <v>572</v>
      </c>
      <c r="C298" s="4"/>
      <c r="D298" s="4"/>
      <c r="E298" s="4">
        <v>13.51546566</v>
      </c>
      <c r="F298" s="149">
        <v>8.7872048799999991</v>
      </c>
      <c r="G298" s="149">
        <v>9.9730582200000004</v>
      </c>
      <c r="H298" s="4"/>
      <c r="I298" s="75">
        <f t="shared" si="4"/>
        <v>13.51546566</v>
      </c>
      <c r="J298" s="71"/>
      <c r="K298" s="42"/>
      <c r="L298" s="16"/>
      <c r="M298" s="38" t="s">
        <v>443</v>
      </c>
      <c r="N298" s="17" t="s">
        <v>68</v>
      </c>
      <c r="O298" s="9"/>
      <c r="P298" s="45"/>
    </row>
    <row r="299" spans="1:16" ht="69.95" customHeight="1" x14ac:dyDescent="0.25">
      <c r="A299" s="230" t="s">
        <v>2380</v>
      </c>
      <c r="B299" s="14" t="s">
        <v>574</v>
      </c>
      <c r="C299" s="4"/>
      <c r="D299" s="4"/>
      <c r="E299" s="4">
        <v>15.527251999999997</v>
      </c>
      <c r="F299" s="149">
        <v>91.299266930000002</v>
      </c>
      <c r="G299" s="149">
        <v>67.977739</v>
      </c>
      <c r="H299" s="4"/>
      <c r="I299" s="75">
        <f t="shared" si="4"/>
        <v>15.527251999999997</v>
      </c>
      <c r="J299" s="71"/>
      <c r="K299" s="42"/>
      <c r="L299" s="16"/>
      <c r="M299" s="38" t="s">
        <v>443</v>
      </c>
      <c r="N299" s="17" t="s">
        <v>68</v>
      </c>
      <c r="O299" s="9"/>
      <c r="P299" s="45"/>
    </row>
    <row r="300" spans="1:16" x14ac:dyDescent="0.25">
      <c r="C300" s="53"/>
      <c r="D300" s="53"/>
      <c r="E300" s="54"/>
      <c r="F300" s="55"/>
      <c r="G300" s="55"/>
      <c r="H300" s="11"/>
      <c r="I300" s="57"/>
      <c r="J300" s="58"/>
      <c r="K300" s="59"/>
      <c r="L300" s="60"/>
      <c r="M300" s="61"/>
      <c r="N300" s="62"/>
      <c r="O300" s="241"/>
      <c r="P300" s="45"/>
    </row>
    <row r="301" spans="1:16" x14ac:dyDescent="0.25">
      <c r="C301" s="53"/>
      <c r="D301" s="53"/>
      <c r="E301" s="54"/>
      <c r="F301" s="55"/>
      <c r="G301" s="55"/>
      <c r="H301" s="11"/>
      <c r="I301" s="57"/>
      <c r="J301" s="58"/>
      <c r="K301" s="59"/>
      <c r="L301" s="60"/>
      <c r="M301" s="61"/>
      <c r="N301" s="62"/>
      <c r="O301" s="241"/>
      <c r="P301" s="45"/>
    </row>
    <row r="302" spans="1:16" x14ac:dyDescent="0.25">
      <c r="A302" s="24" t="s">
        <v>575</v>
      </c>
      <c r="C302" s="53"/>
      <c r="D302" s="53"/>
      <c r="E302" s="54"/>
      <c r="F302" s="55"/>
      <c r="G302" s="55"/>
      <c r="H302" s="11"/>
      <c r="I302" s="57"/>
      <c r="J302" s="58"/>
      <c r="K302" s="59"/>
      <c r="L302" s="60"/>
      <c r="M302" s="61"/>
      <c r="N302" s="62"/>
      <c r="O302" s="241"/>
      <c r="P302" s="45"/>
    </row>
    <row r="303" spans="1:16" x14ac:dyDescent="0.25">
      <c r="A303" s="24" t="s">
        <v>576</v>
      </c>
      <c r="C303" s="53"/>
      <c r="D303" s="53"/>
      <c r="E303" s="54"/>
      <c r="F303" s="55"/>
      <c r="G303" s="55"/>
      <c r="H303" s="11"/>
      <c r="I303" s="57"/>
      <c r="J303" s="58"/>
      <c r="K303" s="59"/>
      <c r="L303" s="60"/>
      <c r="M303" s="61"/>
      <c r="N303" s="62"/>
      <c r="O303" s="241"/>
      <c r="P303" s="45"/>
    </row>
    <row r="304" spans="1:16" x14ac:dyDescent="0.25">
      <c r="C304" s="53"/>
      <c r="D304" s="53"/>
      <c r="E304" s="54"/>
      <c r="F304" s="55"/>
      <c r="G304" s="55"/>
      <c r="H304" s="11"/>
      <c r="I304" s="57"/>
      <c r="J304" s="58"/>
      <c r="K304" s="59"/>
      <c r="L304" s="60"/>
      <c r="M304" s="61"/>
      <c r="N304" s="62"/>
      <c r="O304" s="241"/>
      <c r="P304" s="45"/>
    </row>
    <row r="305" spans="1:16" x14ac:dyDescent="0.25">
      <c r="C305" s="53"/>
      <c r="D305" s="53"/>
      <c r="E305" s="54"/>
      <c r="F305" s="55"/>
      <c r="G305" s="55"/>
      <c r="H305" s="11"/>
      <c r="I305" s="57"/>
      <c r="J305" s="58"/>
      <c r="K305" s="59"/>
      <c r="L305" s="60"/>
      <c r="M305" s="61"/>
      <c r="N305" s="62"/>
      <c r="O305" s="241"/>
      <c r="P305" s="45"/>
    </row>
    <row r="308" spans="1:16" x14ac:dyDescent="0.25">
      <c r="A308" s="76"/>
      <c r="B308" s="77"/>
      <c r="C308" s="78"/>
      <c r="D308" s="78"/>
      <c r="E308" s="79"/>
      <c r="F308" s="80"/>
      <c r="G308" s="80"/>
      <c r="H308" s="80"/>
      <c r="I308" s="80"/>
    </row>
    <row r="309" spans="1:16" x14ac:dyDescent="0.25">
      <c r="A309" s="76"/>
      <c r="B309" s="77"/>
      <c r="C309" s="78"/>
      <c r="D309" s="78"/>
      <c r="E309" s="78"/>
      <c r="F309" s="76"/>
      <c r="G309" s="76"/>
      <c r="H309" s="76"/>
      <c r="I309" s="80"/>
      <c r="M309" s="76"/>
    </row>
    <row r="310" spans="1:16" x14ac:dyDescent="0.25">
      <c r="A310" s="81"/>
      <c r="B310" s="77"/>
      <c r="C310" s="78"/>
      <c r="D310" s="78"/>
      <c r="E310" s="78"/>
      <c r="F310" s="80"/>
      <c r="G310" s="80"/>
      <c r="H310" s="80"/>
      <c r="I310" s="80"/>
      <c r="M310" s="82"/>
    </row>
    <row r="311" spans="1:16" x14ac:dyDescent="0.25">
      <c r="A311" s="76"/>
      <c r="B311" s="77"/>
      <c r="C311" s="83"/>
      <c r="D311" s="83"/>
      <c r="E311" s="83"/>
      <c r="F311" s="76"/>
      <c r="G311" s="76"/>
      <c r="H311" s="76"/>
      <c r="I311" s="80"/>
      <c r="M311" s="76"/>
    </row>
    <row r="312" spans="1:16" x14ac:dyDescent="0.25">
      <c r="A312" s="81"/>
      <c r="B312" s="77"/>
      <c r="C312" s="78"/>
      <c r="D312" s="78"/>
      <c r="E312" s="78"/>
      <c r="F312" s="80"/>
      <c r="G312" s="80"/>
      <c r="H312" s="80"/>
      <c r="I312" s="80"/>
      <c r="M312" s="82"/>
    </row>
    <row r="313" spans="1:16" x14ac:dyDescent="0.25">
      <c r="A313" s="81"/>
      <c r="B313" s="77"/>
      <c r="C313" s="78"/>
      <c r="D313" s="78"/>
      <c r="E313" s="78"/>
      <c r="F313" s="80"/>
      <c r="G313" s="80"/>
      <c r="H313" s="80"/>
      <c r="I313" s="80"/>
      <c r="M313" s="82"/>
    </row>
    <row r="314" spans="1:16" x14ac:dyDescent="0.25">
      <c r="A314" s="76"/>
      <c r="B314" s="77"/>
      <c r="C314" s="83"/>
      <c r="D314" s="83"/>
      <c r="E314" s="83"/>
      <c r="F314" s="76"/>
      <c r="G314" s="76"/>
      <c r="H314" s="76"/>
      <c r="I314" s="76"/>
      <c r="M314" s="76"/>
    </row>
    <row r="321" spans="1:15" s="7" customFormat="1" x14ac:dyDescent="0.25">
      <c r="A321" s="63"/>
      <c r="B321" s="64"/>
      <c r="C321" s="65"/>
      <c r="D321" s="65"/>
      <c r="E321" s="65"/>
      <c r="F321" s="66"/>
      <c r="G321" s="66"/>
      <c r="H321" s="65"/>
      <c r="I321" s="65"/>
      <c r="J321" s="65"/>
      <c r="K321" s="60"/>
      <c r="L321" s="60"/>
      <c r="M321" s="64"/>
      <c r="N321" s="65"/>
      <c r="O321" s="242"/>
    </row>
  </sheetData>
  <autoFilter ref="A18:O299"/>
  <mergeCells count="24">
    <mergeCell ref="N15:N17"/>
    <mergeCell ref="O15:O17"/>
    <mergeCell ref="M7:O7"/>
    <mergeCell ref="M1:O1"/>
    <mergeCell ref="M2:O2"/>
    <mergeCell ref="M3:O3"/>
    <mergeCell ref="M5:O5"/>
    <mergeCell ref="M6:O6"/>
    <mergeCell ref="D16:E16"/>
    <mergeCell ref="I16:I17"/>
    <mergeCell ref="M8:O8"/>
    <mergeCell ref="M9:O9"/>
    <mergeCell ref="A12:N12"/>
    <mergeCell ref="A15:A17"/>
    <mergeCell ref="B15:B17"/>
    <mergeCell ref="C15:C17"/>
    <mergeCell ref="D15:E15"/>
    <mergeCell ref="F15:F16"/>
    <mergeCell ref="G15:G16"/>
    <mergeCell ref="H15:H17"/>
    <mergeCell ref="J16:J17"/>
    <mergeCell ref="K16:L16"/>
    <mergeCell ref="I15:L15"/>
    <mergeCell ref="M15:M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1"/>
  <sheetViews>
    <sheetView zoomScale="56" zoomScaleNormal="56" workbookViewId="0">
      <selection activeCell="C29" sqref="C29"/>
    </sheetView>
  </sheetViews>
  <sheetFormatPr defaultRowHeight="15.75" x14ac:dyDescent="0.25"/>
  <cols>
    <col min="1" max="1" width="14.125" style="8" customWidth="1"/>
    <col min="2" max="2" width="39.5" style="8" customWidth="1"/>
    <col min="3" max="3" width="13.75" style="8" customWidth="1"/>
    <col min="4" max="4" width="17.25" style="8" customWidth="1"/>
    <col min="5" max="5" width="13.75" style="8" customWidth="1"/>
    <col min="6" max="6" width="10.5" style="8" customWidth="1"/>
    <col min="7" max="7" width="12.125" style="8" bestFit="1" customWidth="1"/>
    <col min="8" max="16384" width="9" style="8"/>
  </cols>
  <sheetData>
    <row r="2" spans="1:6" s="114" customFormat="1" ht="20.25" x14ac:dyDescent="0.3">
      <c r="F2" s="115" t="s">
        <v>858</v>
      </c>
    </row>
    <row r="3" spans="1:6" s="114" customFormat="1" ht="20.25" x14ac:dyDescent="0.3">
      <c r="F3" s="116" t="s">
        <v>1</v>
      </c>
    </row>
    <row r="4" spans="1:6" s="114" customFormat="1" ht="20.25" x14ac:dyDescent="0.3">
      <c r="F4" s="116" t="s">
        <v>2</v>
      </c>
    </row>
    <row r="5" spans="1:6" s="114" customFormat="1" ht="20.25" x14ac:dyDescent="0.3">
      <c r="F5" s="67"/>
    </row>
    <row r="6" spans="1:6" s="114" customFormat="1" ht="20.25" x14ac:dyDescent="0.3">
      <c r="F6" s="117" t="s">
        <v>3</v>
      </c>
    </row>
    <row r="7" spans="1:6" s="114" customFormat="1" ht="20.25" x14ac:dyDescent="0.3">
      <c r="F7" s="117" t="s">
        <v>4</v>
      </c>
    </row>
    <row r="8" spans="1:6" s="114" customFormat="1" ht="20.25" x14ac:dyDescent="0.3">
      <c r="F8" s="118" t="s">
        <v>5</v>
      </c>
    </row>
    <row r="9" spans="1:6" s="114" customFormat="1" ht="20.25" x14ac:dyDescent="0.3">
      <c r="F9" s="117" t="s">
        <v>6</v>
      </c>
    </row>
    <row r="10" spans="1:6" s="114" customFormat="1" ht="20.25" x14ac:dyDescent="0.3">
      <c r="A10" s="119"/>
      <c r="F10" s="117" t="s">
        <v>7</v>
      </c>
    </row>
    <row r="11" spans="1:6" ht="36" customHeight="1" x14ac:dyDescent="0.3">
      <c r="A11" s="475" t="s">
        <v>807</v>
      </c>
      <c r="B11" s="475"/>
      <c r="C11" s="475"/>
      <c r="D11" s="475"/>
      <c r="E11" s="475"/>
      <c r="F11" s="475"/>
    </row>
    <row r="12" spans="1:6" ht="22.5" customHeight="1" x14ac:dyDescent="0.25">
      <c r="A12" s="85"/>
      <c r="B12" s="86"/>
      <c r="C12" s="87"/>
      <c r="D12" s="87"/>
      <c r="E12" s="88"/>
      <c r="F12" s="88"/>
    </row>
    <row r="13" spans="1:6" x14ac:dyDescent="0.25">
      <c r="A13" s="476" t="s">
        <v>8</v>
      </c>
      <c r="B13" s="477" t="s">
        <v>808</v>
      </c>
      <c r="C13" s="476" t="s">
        <v>809</v>
      </c>
      <c r="D13" s="476"/>
      <c r="E13" s="476" t="s">
        <v>16</v>
      </c>
      <c r="F13" s="476"/>
    </row>
    <row r="14" spans="1:6" x14ac:dyDescent="0.25">
      <c r="A14" s="476"/>
      <c r="B14" s="477"/>
      <c r="C14" s="476" t="s">
        <v>30</v>
      </c>
      <c r="D14" s="478"/>
      <c r="E14" s="476"/>
      <c r="F14" s="476"/>
    </row>
    <row r="15" spans="1:6" x14ac:dyDescent="0.25">
      <c r="A15" s="476"/>
      <c r="B15" s="477"/>
      <c r="C15" s="92" t="s">
        <v>810</v>
      </c>
      <c r="D15" s="92" t="s">
        <v>811</v>
      </c>
      <c r="E15" s="476"/>
      <c r="F15" s="476"/>
    </row>
    <row r="16" spans="1:6" x14ac:dyDescent="0.25">
      <c r="A16" s="92">
        <v>1</v>
      </c>
      <c r="B16" s="93" t="s">
        <v>812</v>
      </c>
      <c r="C16" s="120">
        <v>592.50000000000034</v>
      </c>
      <c r="D16" s="120">
        <v>6750.475030587013</v>
      </c>
      <c r="E16" s="473"/>
      <c r="F16" s="474"/>
    </row>
    <row r="17" spans="1:6" x14ac:dyDescent="0.25">
      <c r="A17" s="92" t="s">
        <v>39</v>
      </c>
      <c r="B17" s="93" t="s">
        <v>813</v>
      </c>
      <c r="C17" s="120">
        <v>0</v>
      </c>
      <c r="D17" s="120">
        <v>0</v>
      </c>
      <c r="E17" s="471"/>
      <c r="F17" s="472"/>
    </row>
    <row r="18" spans="1:6" ht="31.5" x14ac:dyDescent="0.25">
      <c r="A18" s="92" t="s">
        <v>814</v>
      </c>
      <c r="B18" s="93" t="s">
        <v>815</v>
      </c>
      <c r="C18" s="120">
        <v>0</v>
      </c>
      <c r="D18" s="120">
        <v>0</v>
      </c>
      <c r="E18" s="471"/>
      <c r="F18" s="472"/>
    </row>
    <row r="19" spans="1:6" ht="31.5" x14ac:dyDescent="0.25">
      <c r="A19" s="92" t="s">
        <v>816</v>
      </c>
      <c r="B19" s="93" t="s">
        <v>817</v>
      </c>
      <c r="C19" s="120">
        <v>0</v>
      </c>
      <c r="D19" s="120">
        <v>0</v>
      </c>
      <c r="E19" s="471"/>
      <c r="F19" s="472"/>
    </row>
    <row r="20" spans="1:6" ht="47.25" x14ac:dyDescent="0.25">
      <c r="A20" s="92" t="s">
        <v>818</v>
      </c>
      <c r="B20" s="93" t="s">
        <v>819</v>
      </c>
      <c r="C20" s="120">
        <v>0</v>
      </c>
      <c r="D20" s="120">
        <v>0</v>
      </c>
      <c r="E20" s="471"/>
      <c r="F20" s="472"/>
    </row>
    <row r="21" spans="1:6" ht="31.5" x14ac:dyDescent="0.25">
      <c r="A21" s="92" t="s">
        <v>820</v>
      </c>
      <c r="B21" s="93" t="s">
        <v>821</v>
      </c>
      <c r="C21" s="120">
        <v>0</v>
      </c>
      <c r="D21" s="120">
        <v>0</v>
      </c>
      <c r="E21" s="471"/>
      <c r="F21" s="472"/>
    </row>
    <row r="22" spans="1:6" ht="31.5" x14ac:dyDescent="0.25">
      <c r="A22" s="92" t="s">
        <v>822</v>
      </c>
      <c r="B22" s="93" t="s">
        <v>823</v>
      </c>
      <c r="C22" s="120">
        <v>0</v>
      </c>
      <c r="D22" s="120">
        <v>0</v>
      </c>
      <c r="E22" s="471"/>
      <c r="F22" s="472"/>
    </row>
    <row r="23" spans="1:6" x14ac:dyDescent="0.25">
      <c r="A23" s="92" t="s">
        <v>824</v>
      </c>
      <c r="B23" s="93" t="s">
        <v>825</v>
      </c>
      <c r="C23" s="120">
        <v>590.00000000000034</v>
      </c>
      <c r="D23" s="120">
        <v>442.54392011061697</v>
      </c>
      <c r="E23" s="471"/>
      <c r="F23" s="472"/>
    </row>
    <row r="24" spans="1:6" x14ac:dyDescent="0.25">
      <c r="A24" s="92" t="s">
        <v>78</v>
      </c>
      <c r="B24" s="93" t="s">
        <v>826</v>
      </c>
      <c r="C24" s="120">
        <v>0</v>
      </c>
      <c r="D24" s="120">
        <v>0</v>
      </c>
      <c r="E24" s="471"/>
      <c r="F24" s="472"/>
    </row>
    <row r="25" spans="1:6" x14ac:dyDescent="0.25">
      <c r="A25" s="92" t="s">
        <v>87</v>
      </c>
      <c r="B25" s="93" t="s">
        <v>827</v>
      </c>
      <c r="C25" s="120">
        <v>2.5</v>
      </c>
      <c r="D25" s="120">
        <v>6307.9610404763953</v>
      </c>
      <c r="E25" s="471"/>
      <c r="F25" s="472"/>
    </row>
    <row r="26" spans="1:6" x14ac:dyDescent="0.25">
      <c r="A26" s="94" t="s">
        <v>828</v>
      </c>
      <c r="B26" s="93" t="s">
        <v>829</v>
      </c>
      <c r="C26" s="120">
        <v>0</v>
      </c>
      <c r="D26" s="120">
        <v>5371.5645426089995</v>
      </c>
      <c r="E26" s="471"/>
      <c r="F26" s="472"/>
    </row>
    <row r="27" spans="1:6" ht="31.5" x14ac:dyDescent="0.25">
      <c r="A27" s="94" t="s">
        <v>830</v>
      </c>
      <c r="B27" s="93" t="s">
        <v>831</v>
      </c>
      <c r="C27" s="120">
        <v>0</v>
      </c>
      <c r="D27" s="120">
        <v>4148.7253615489999</v>
      </c>
      <c r="E27" s="471"/>
      <c r="F27" s="472"/>
    </row>
    <row r="28" spans="1:6" x14ac:dyDescent="0.25">
      <c r="A28" s="94" t="s">
        <v>832</v>
      </c>
      <c r="B28" s="93" t="s">
        <v>833</v>
      </c>
      <c r="C28" s="120">
        <v>2.5</v>
      </c>
      <c r="D28" s="120">
        <v>0</v>
      </c>
      <c r="E28" s="471"/>
      <c r="F28" s="472"/>
    </row>
    <row r="29" spans="1:6" ht="31.5" x14ac:dyDescent="0.25">
      <c r="A29" s="94" t="s">
        <v>834</v>
      </c>
      <c r="B29" s="93" t="s">
        <v>835</v>
      </c>
      <c r="C29" s="120">
        <v>0</v>
      </c>
      <c r="D29" s="120">
        <v>871.28130191000002</v>
      </c>
      <c r="E29" s="471"/>
      <c r="F29" s="472"/>
    </row>
    <row r="30" spans="1:6" x14ac:dyDescent="0.25">
      <c r="A30" s="94" t="s">
        <v>836</v>
      </c>
      <c r="B30" s="95" t="s">
        <v>837</v>
      </c>
      <c r="C30" s="120">
        <v>0</v>
      </c>
      <c r="D30" s="120">
        <v>65.08520295739622</v>
      </c>
      <c r="E30" s="471"/>
      <c r="F30" s="472"/>
    </row>
    <row r="31" spans="1:6" x14ac:dyDescent="0.25">
      <c r="A31" s="92" t="s">
        <v>116</v>
      </c>
      <c r="B31" s="93" t="s">
        <v>838</v>
      </c>
      <c r="C31" s="120">
        <v>0</v>
      </c>
      <c r="D31" s="120">
        <v>1691.2390065999998</v>
      </c>
      <c r="E31" s="473"/>
      <c r="F31" s="474"/>
    </row>
    <row r="32" spans="1:6" x14ac:dyDescent="0.25">
      <c r="A32" s="92" t="s">
        <v>118</v>
      </c>
      <c r="B32" s="93" t="s">
        <v>839</v>
      </c>
      <c r="C32" s="120">
        <v>0</v>
      </c>
      <c r="D32" s="120">
        <v>53.315097799999897</v>
      </c>
      <c r="E32" s="471"/>
      <c r="F32" s="472"/>
    </row>
    <row r="33" spans="1:6" x14ac:dyDescent="0.25">
      <c r="A33" s="92" t="s">
        <v>122</v>
      </c>
      <c r="B33" s="93" t="s">
        <v>840</v>
      </c>
      <c r="C33" s="120">
        <v>0</v>
      </c>
      <c r="D33" s="120">
        <v>0</v>
      </c>
      <c r="E33" s="471"/>
      <c r="F33" s="472"/>
    </row>
    <row r="34" spans="1:6" x14ac:dyDescent="0.25">
      <c r="A34" s="92" t="s">
        <v>841</v>
      </c>
      <c r="B34" s="93" t="s">
        <v>842</v>
      </c>
      <c r="C34" s="120">
        <v>0</v>
      </c>
      <c r="D34" s="120">
        <v>0</v>
      </c>
      <c r="E34" s="471"/>
      <c r="F34" s="472"/>
    </row>
    <row r="35" spans="1:6" x14ac:dyDescent="0.25">
      <c r="A35" s="92" t="s">
        <v>843</v>
      </c>
      <c r="B35" s="93" t="s">
        <v>844</v>
      </c>
      <c r="C35" s="120">
        <v>0</v>
      </c>
      <c r="D35" s="120">
        <v>109.99</v>
      </c>
      <c r="E35" s="471"/>
      <c r="F35" s="472"/>
    </row>
    <row r="36" spans="1:6" x14ac:dyDescent="0.25">
      <c r="A36" s="92" t="s">
        <v>845</v>
      </c>
      <c r="B36" s="93" t="s">
        <v>846</v>
      </c>
      <c r="C36" s="120">
        <v>0</v>
      </c>
      <c r="D36" s="120">
        <v>0</v>
      </c>
      <c r="E36" s="471"/>
      <c r="F36" s="472"/>
    </row>
    <row r="37" spans="1:6" x14ac:dyDescent="0.25">
      <c r="A37" s="92" t="s">
        <v>847</v>
      </c>
      <c r="B37" s="93" t="s">
        <v>848</v>
      </c>
      <c r="C37" s="120">
        <v>0</v>
      </c>
      <c r="D37" s="120">
        <v>1492.3881699999999</v>
      </c>
      <c r="E37" s="471"/>
      <c r="F37" s="472"/>
    </row>
    <row r="38" spans="1:6" ht="31.5" x14ac:dyDescent="0.25">
      <c r="A38" s="121" t="s">
        <v>849</v>
      </c>
      <c r="B38" s="93" t="s">
        <v>850</v>
      </c>
      <c r="C38" s="120">
        <v>0</v>
      </c>
      <c r="D38" s="120">
        <v>35.545738800000002</v>
      </c>
      <c r="E38" s="471"/>
      <c r="F38" s="472"/>
    </row>
    <row r="39" spans="1:6" x14ac:dyDescent="0.25">
      <c r="A39" s="122"/>
      <c r="B39" s="95" t="s">
        <v>851</v>
      </c>
      <c r="C39" s="120">
        <v>592.50000000000034</v>
      </c>
      <c r="D39" s="120">
        <v>8441.7140371870119</v>
      </c>
      <c r="E39" s="471"/>
      <c r="F39" s="472"/>
    </row>
    <row r="40" spans="1:6" x14ac:dyDescent="0.25">
      <c r="A40" s="103"/>
      <c r="B40" s="104"/>
      <c r="C40" s="105"/>
      <c r="D40" s="109"/>
      <c r="E40" s="106"/>
      <c r="F40" s="106"/>
    </row>
    <row r="41" spans="1:6" x14ac:dyDescent="0.25">
      <c r="A41" s="76" t="s">
        <v>852</v>
      </c>
      <c r="B41" s="110"/>
      <c r="C41" s="105"/>
      <c r="D41" s="111"/>
      <c r="E41" s="106"/>
      <c r="F41" s="106"/>
    </row>
    <row r="42" spans="1:6" x14ac:dyDescent="0.25">
      <c r="A42" s="76" t="s">
        <v>853</v>
      </c>
      <c r="B42" s="110"/>
      <c r="C42" s="105"/>
      <c r="D42" s="105"/>
      <c r="E42" s="106"/>
      <c r="F42" s="106"/>
    </row>
    <row r="43" spans="1:6" x14ac:dyDescent="0.25">
      <c r="A43" s="103"/>
      <c r="B43" s="104"/>
      <c r="C43" s="105"/>
      <c r="D43" s="105"/>
      <c r="E43" s="106"/>
      <c r="F43" s="106"/>
    </row>
    <row r="44" spans="1:6" x14ac:dyDescent="0.25">
      <c r="A44" s="103"/>
      <c r="B44" s="104"/>
      <c r="C44" s="105"/>
      <c r="D44" s="105"/>
      <c r="E44" s="106"/>
      <c r="F44" s="106"/>
    </row>
    <row r="45" spans="1:6" ht="26.25" x14ac:dyDescent="0.25">
      <c r="A45" s="97"/>
      <c r="B45" s="98"/>
      <c r="C45" s="99"/>
      <c r="D45" s="99"/>
      <c r="E45" s="106"/>
      <c r="F45" s="106"/>
    </row>
    <row r="46" spans="1:6" ht="26.25" x14ac:dyDescent="0.25">
      <c r="A46" s="97"/>
      <c r="B46" s="98"/>
      <c r="C46" s="99"/>
      <c r="D46" s="99"/>
      <c r="E46" s="106"/>
      <c r="F46" s="106"/>
    </row>
    <row r="47" spans="1:6" ht="26.25" x14ac:dyDescent="0.25">
      <c r="A47" s="101"/>
      <c r="B47" s="98"/>
      <c r="C47" s="99"/>
      <c r="D47" s="99"/>
      <c r="E47" s="106"/>
      <c r="F47" s="106"/>
    </row>
    <row r="48" spans="1:6" ht="26.25" x14ac:dyDescent="0.25">
      <c r="A48" s="97"/>
      <c r="B48" s="98"/>
      <c r="C48" s="102"/>
      <c r="D48" s="102"/>
      <c r="E48" s="106"/>
      <c r="F48" s="106"/>
    </row>
    <row r="49" spans="1:6" ht="26.25" x14ac:dyDescent="0.25">
      <c r="A49" s="101"/>
      <c r="B49" s="98"/>
      <c r="C49" s="99"/>
      <c r="D49" s="99"/>
      <c r="E49" s="106"/>
      <c r="F49" s="106"/>
    </row>
    <row r="50" spans="1:6" ht="26.25" x14ac:dyDescent="0.25">
      <c r="A50" s="101"/>
      <c r="B50" s="98"/>
      <c r="C50" s="99"/>
      <c r="D50" s="99"/>
      <c r="E50" s="106"/>
      <c r="F50" s="106"/>
    </row>
    <row r="51" spans="1:6" ht="26.25" x14ac:dyDescent="0.25">
      <c r="A51" s="97"/>
      <c r="B51" s="98"/>
      <c r="C51" s="102"/>
      <c r="D51" s="102"/>
      <c r="E51" s="106"/>
      <c r="F51" s="106"/>
    </row>
  </sheetData>
  <mergeCells count="30">
    <mergeCell ref="E16:F16"/>
    <mergeCell ref="E17:F17"/>
    <mergeCell ref="E18:F18"/>
    <mergeCell ref="E19:F19"/>
    <mergeCell ref="A11:F11"/>
    <mergeCell ref="A13:A15"/>
    <mergeCell ref="B13:B15"/>
    <mergeCell ref="C13:D13"/>
    <mergeCell ref="E13:F15"/>
    <mergeCell ref="C14:D14"/>
    <mergeCell ref="E31:F31"/>
    <mergeCell ref="E20:F20"/>
    <mergeCell ref="E21:F21"/>
    <mergeCell ref="E22:F22"/>
    <mergeCell ref="E23:F23"/>
    <mergeCell ref="E24:F24"/>
    <mergeCell ref="E25:F25"/>
    <mergeCell ref="E26:F26"/>
    <mergeCell ref="E27:F27"/>
    <mergeCell ref="E28:F28"/>
    <mergeCell ref="E29:F29"/>
    <mergeCell ref="E30:F30"/>
    <mergeCell ref="E38:F38"/>
    <mergeCell ref="E39:F39"/>
    <mergeCell ref="E32:F32"/>
    <mergeCell ref="E33:F33"/>
    <mergeCell ref="E34:F34"/>
    <mergeCell ref="E35:F35"/>
    <mergeCell ref="E36:F36"/>
    <mergeCell ref="E37:F37"/>
  </mergeCells>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3"/>
  <sheetViews>
    <sheetView topLeftCell="B1" zoomScale="65" zoomScaleNormal="65" workbookViewId="0">
      <selection activeCell="C33" sqref="C33"/>
    </sheetView>
  </sheetViews>
  <sheetFormatPr defaultRowHeight="15.75" x14ac:dyDescent="0.25"/>
  <cols>
    <col min="1" max="1" width="9.375" style="123" customWidth="1"/>
    <col min="2" max="2" width="9.875" style="123" customWidth="1"/>
    <col min="3" max="3" width="71.25" style="123" customWidth="1"/>
    <col min="4" max="5" width="13.25" style="123" customWidth="1"/>
    <col min="6" max="6" width="12.875" style="123" customWidth="1"/>
    <col min="7" max="7" width="11.25" style="123" customWidth="1"/>
    <col min="8" max="9" width="13.25" style="123" customWidth="1"/>
    <col min="10" max="10" width="13.5" style="123" customWidth="1"/>
    <col min="11" max="11" width="17.75" style="123" customWidth="1"/>
    <col min="12" max="16384" width="9" style="123"/>
  </cols>
  <sheetData>
    <row r="1" spans="1:12" ht="18.75" x14ac:dyDescent="0.3">
      <c r="J1" s="483" t="s">
        <v>2347</v>
      </c>
      <c r="K1" s="484"/>
      <c r="L1" s="484"/>
    </row>
    <row r="2" spans="1:12" ht="18.75" x14ac:dyDescent="0.3">
      <c r="J2" s="485" t="s">
        <v>1</v>
      </c>
      <c r="K2" s="484"/>
      <c r="L2" s="484"/>
    </row>
    <row r="3" spans="1:12" ht="18.75" x14ac:dyDescent="0.3">
      <c r="B3" s="124"/>
      <c r="C3" s="124"/>
      <c r="D3" s="124"/>
      <c r="E3" s="124"/>
      <c r="F3" s="124"/>
      <c r="G3" s="124"/>
      <c r="H3" s="124"/>
      <c r="I3" s="124"/>
      <c r="J3" s="485" t="s">
        <v>2</v>
      </c>
      <c r="K3" s="484"/>
      <c r="L3" s="484"/>
    </row>
    <row r="4" spans="1:12" ht="18.75" x14ac:dyDescent="0.3">
      <c r="B4" s="124"/>
      <c r="C4" s="124"/>
      <c r="D4" s="124"/>
      <c r="E4" s="124"/>
      <c r="F4" s="124"/>
      <c r="G4" s="124"/>
      <c r="H4" s="124"/>
      <c r="I4" s="124"/>
      <c r="J4" s="1"/>
      <c r="K4" s="2"/>
      <c r="L4" s="148"/>
    </row>
    <row r="5" spans="1:12" ht="20.25" x14ac:dyDescent="0.3">
      <c r="B5" s="488" t="s">
        <v>2346</v>
      </c>
      <c r="C5" s="488"/>
      <c r="D5" s="488"/>
      <c r="E5" s="488"/>
      <c r="F5" s="488"/>
      <c r="G5" s="488"/>
      <c r="H5" s="488"/>
      <c r="I5" s="488"/>
      <c r="J5" s="486" t="s">
        <v>3</v>
      </c>
      <c r="K5" s="484"/>
      <c r="L5" s="484"/>
    </row>
    <row r="6" spans="1:12" ht="18.75" x14ac:dyDescent="0.3">
      <c r="B6" s="383"/>
      <c r="C6" s="489"/>
      <c r="D6" s="125"/>
      <c r="E6" s="125"/>
      <c r="F6" s="125"/>
      <c r="G6" s="125"/>
      <c r="H6" s="125"/>
      <c r="I6" s="125"/>
      <c r="J6" s="486" t="s">
        <v>4</v>
      </c>
      <c r="K6" s="484"/>
      <c r="L6" s="484"/>
    </row>
    <row r="7" spans="1:12" ht="18.75" x14ac:dyDescent="0.3">
      <c r="B7" s="383"/>
      <c r="C7" s="489"/>
      <c r="D7" s="125"/>
      <c r="E7" s="125"/>
      <c r="F7" s="125"/>
      <c r="G7" s="125"/>
      <c r="H7" s="125"/>
      <c r="I7" s="125"/>
      <c r="J7" s="487" t="s">
        <v>5</v>
      </c>
      <c r="K7" s="484"/>
      <c r="L7" s="484"/>
    </row>
    <row r="8" spans="1:12" ht="18.75" x14ac:dyDescent="0.3">
      <c r="B8" s="383"/>
      <c r="C8" s="383"/>
      <c r="D8" s="125"/>
      <c r="E8" s="125"/>
      <c r="F8" s="125"/>
      <c r="G8" s="125"/>
      <c r="H8" s="125"/>
      <c r="I8" s="125"/>
      <c r="J8" s="486" t="s">
        <v>6</v>
      </c>
      <c r="K8" s="484"/>
      <c r="L8" s="484"/>
    </row>
    <row r="9" spans="1:12" ht="18.75" x14ac:dyDescent="0.3">
      <c r="B9" s="383"/>
      <c r="C9" s="383"/>
      <c r="D9" s="125"/>
      <c r="E9" s="125"/>
      <c r="F9" s="125"/>
      <c r="G9" s="125"/>
      <c r="H9" s="125"/>
      <c r="I9" s="125"/>
      <c r="J9" s="486" t="s">
        <v>7</v>
      </c>
      <c r="K9" s="484"/>
      <c r="L9" s="484"/>
    </row>
    <row r="10" spans="1:12" x14ac:dyDescent="0.25">
      <c r="A10" s="476" t="s">
        <v>860</v>
      </c>
      <c r="B10" s="476" t="s">
        <v>861</v>
      </c>
      <c r="C10" s="476" t="s">
        <v>862</v>
      </c>
      <c r="D10" s="479" t="s">
        <v>863</v>
      </c>
      <c r="E10" s="480"/>
      <c r="F10" s="480"/>
      <c r="G10" s="480"/>
      <c r="H10" s="479" t="s">
        <v>864</v>
      </c>
      <c r="I10" s="480"/>
      <c r="J10" s="480"/>
      <c r="K10" s="480"/>
    </row>
    <row r="11" spans="1:12" x14ac:dyDescent="0.25">
      <c r="A11" s="476"/>
      <c r="B11" s="476"/>
      <c r="C11" s="476"/>
      <c r="D11" s="479" t="s">
        <v>810</v>
      </c>
      <c r="E11" s="481"/>
      <c r="F11" s="479" t="s">
        <v>2345</v>
      </c>
      <c r="G11" s="481"/>
      <c r="H11" s="479" t="s">
        <v>810</v>
      </c>
      <c r="I11" s="481"/>
      <c r="J11" s="479" t="s">
        <v>2345</v>
      </c>
      <c r="K11" s="481"/>
    </row>
    <row r="12" spans="1:12" ht="15.75" customHeight="1" x14ac:dyDescent="0.25">
      <c r="A12" s="476"/>
      <c r="B12" s="476"/>
      <c r="C12" s="476"/>
      <c r="D12" s="476" t="s">
        <v>869</v>
      </c>
      <c r="E12" s="476"/>
      <c r="F12" s="476" t="s">
        <v>869</v>
      </c>
      <c r="G12" s="476"/>
      <c r="H12" s="476" t="s">
        <v>869</v>
      </c>
      <c r="I12" s="476"/>
      <c r="J12" s="482" t="s">
        <v>869</v>
      </c>
      <c r="K12" s="482"/>
    </row>
    <row r="13" spans="1:12" x14ac:dyDescent="0.25">
      <c r="A13" s="476"/>
      <c r="B13" s="476"/>
      <c r="C13" s="476"/>
      <c r="D13" s="22" t="s">
        <v>870</v>
      </c>
      <c r="E13" s="22" t="s">
        <v>871</v>
      </c>
      <c r="F13" s="22" t="s">
        <v>872</v>
      </c>
      <c r="G13" s="22" t="s">
        <v>871</v>
      </c>
      <c r="H13" s="22" t="s">
        <v>870</v>
      </c>
      <c r="I13" s="22" t="s">
        <v>871</v>
      </c>
      <c r="J13" s="382" t="s">
        <v>872</v>
      </c>
      <c r="K13" s="382" t="s">
        <v>871</v>
      </c>
    </row>
    <row r="14" spans="1:12" x14ac:dyDescent="0.25">
      <c r="A14" s="94"/>
      <c r="B14" s="138"/>
      <c r="C14" s="138"/>
      <c r="D14" s="138"/>
      <c r="E14" s="138"/>
      <c r="F14" s="138"/>
      <c r="G14" s="138"/>
      <c r="H14" s="138"/>
      <c r="I14" s="138"/>
      <c r="J14" s="139"/>
      <c r="K14" s="139"/>
    </row>
    <row r="15" spans="1:12" ht="20.25" x14ac:dyDescent="0.25">
      <c r="A15" s="381"/>
      <c r="B15" s="384" t="s">
        <v>36</v>
      </c>
      <c r="C15" s="140" t="s">
        <v>35</v>
      </c>
      <c r="D15" s="128">
        <v>0.5</v>
      </c>
      <c r="E15" s="128">
        <v>25</v>
      </c>
      <c r="F15" s="128">
        <v>1567.2542999999998</v>
      </c>
      <c r="G15" s="128">
        <v>500.15300000000002</v>
      </c>
      <c r="H15" s="128">
        <v>0</v>
      </c>
      <c r="I15" s="128">
        <v>32</v>
      </c>
      <c r="J15" s="128">
        <v>123.66099999999997</v>
      </c>
      <c r="K15" s="128">
        <v>2.1760000000000002</v>
      </c>
    </row>
    <row r="16" spans="1:12" ht="18.75" x14ac:dyDescent="0.25">
      <c r="A16" s="381"/>
      <c r="B16" s="141">
        <v>1</v>
      </c>
      <c r="C16" s="142" t="s">
        <v>873</v>
      </c>
      <c r="D16" s="128">
        <v>0.5</v>
      </c>
      <c r="E16" s="128">
        <v>25</v>
      </c>
      <c r="F16" s="128">
        <v>10.146000000000001</v>
      </c>
      <c r="G16" s="128">
        <v>65</v>
      </c>
      <c r="H16" s="128">
        <v>0</v>
      </c>
      <c r="I16" s="128">
        <v>32</v>
      </c>
      <c r="J16" s="128">
        <v>0</v>
      </c>
      <c r="K16" s="128">
        <v>0</v>
      </c>
    </row>
    <row r="17" spans="1:11" x14ac:dyDescent="0.25">
      <c r="A17" s="381"/>
      <c r="B17" s="143" t="s">
        <v>39</v>
      </c>
      <c r="C17" s="130" t="s">
        <v>874</v>
      </c>
      <c r="D17" s="128">
        <v>0.5</v>
      </c>
      <c r="E17" s="128">
        <v>25</v>
      </c>
      <c r="F17" s="128">
        <v>10.146000000000001</v>
      </c>
      <c r="G17" s="128">
        <v>65</v>
      </c>
      <c r="H17" s="128">
        <v>0</v>
      </c>
      <c r="I17" s="128">
        <v>32</v>
      </c>
      <c r="J17" s="128">
        <v>0</v>
      </c>
      <c r="K17" s="128">
        <v>0</v>
      </c>
    </row>
    <row r="18" spans="1:11" x14ac:dyDescent="0.25">
      <c r="A18" s="381"/>
      <c r="B18" s="384">
        <v>1</v>
      </c>
      <c r="C18" s="21" t="s">
        <v>875</v>
      </c>
      <c r="D18" s="128">
        <v>0</v>
      </c>
      <c r="E18" s="128">
        <v>0</v>
      </c>
      <c r="F18" s="128">
        <v>0</v>
      </c>
      <c r="G18" s="128">
        <v>0</v>
      </c>
      <c r="H18" s="128">
        <v>0</v>
      </c>
      <c r="I18" s="128">
        <v>0</v>
      </c>
      <c r="J18" s="128">
        <v>0</v>
      </c>
      <c r="K18" s="128">
        <v>0</v>
      </c>
    </row>
    <row r="19" spans="1:11" x14ac:dyDescent="0.25">
      <c r="A19" s="381"/>
      <c r="B19" s="384">
        <v>2</v>
      </c>
      <c r="C19" s="21" t="s">
        <v>876</v>
      </c>
      <c r="D19" s="128">
        <v>0</v>
      </c>
      <c r="E19" s="128">
        <v>0</v>
      </c>
      <c r="F19" s="128">
        <v>0</v>
      </c>
      <c r="G19" s="128">
        <v>0</v>
      </c>
      <c r="H19" s="128">
        <v>0</v>
      </c>
      <c r="I19" s="128">
        <v>0</v>
      </c>
      <c r="J19" s="128">
        <v>0</v>
      </c>
      <c r="K19" s="128">
        <v>0</v>
      </c>
    </row>
    <row r="20" spans="1:11" x14ac:dyDescent="0.25">
      <c r="A20" s="381"/>
      <c r="B20" s="384">
        <v>3</v>
      </c>
      <c r="C20" s="21" t="s">
        <v>877</v>
      </c>
      <c r="D20" s="128">
        <v>0.5</v>
      </c>
      <c r="E20" s="128">
        <v>0</v>
      </c>
      <c r="F20" s="128">
        <v>7.0060000000000002</v>
      </c>
      <c r="G20" s="128">
        <v>0</v>
      </c>
      <c r="H20" s="128">
        <v>0</v>
      </c>
      <c r="I20" s="128">
        <v>0</v>
      </c>
      <c r="J20" s="128">
        <v>0</v>
      </c>
      <c r="K20" s="128">
        <v>0</v>
      </c>
    </row>
    <row r="21" spans="1:11" ht="31.5" x14ac:dyDescent="0.25">
      <c r="A21" s="381" t="s">
        <v>51</v>
      </c>
      <c r="B21" s="127" t="s">
        <v>621</v>
      </c>
      <c r="C21" s="21" t="s">
        <v>878</v>
      </c>
      <c r="D21" s="128">
        <v>0.5</v>
      </c>
      <c r="E21" s="128">
        <v>0</v>
      </c>
      <c r="F21" s="128">
        <v>0</v>
      </c>
      <c r="G21" s="128">
        <v>0</v>
      </c>
      <c r="H21" s="128"/>
      <c r="I21" s="128"/>
      <c r="J21" s="128">
        <v>0</v>
      </c>
      <c r="K21" s="128">
        <v>0</v>
      </c>
    </row>
    <row r="22" spans="1:11" x14ac:dyDescent="0.25">
      <c r="A22" s="381" t="s">
        <v>43</v>
      </c>
      <c r="B22" s="384"/>
      <c r="C22" s="21" t="s">
        <v>473</v>
      </c>
      <c r="D22" s="128">
        <v>0</v>
      </c>
      <c r="E22" s="128">
        <v>0</v>
      </c>
      <c r="F22" s="128">
        <v>7.0060000000000002</v>
      </c>
      <c r="G22" s="128">
        <v>0</v>
      </c>
      <c r="H22" s="128"/>
      <c r="I22" s="128"/>
      <c r="J22" s="128">
        <v>0</v>
      </c>
      <c r="K22" s="128">
        <v>0</v>
      </c>
    </row>
    <row r="23" spans="1:11" x14ac:dyDescent="0.25">
      <c r="A23" s="381"/>
      <c r="B23" s="384">
        <v>4</v>
      </c>
      <c r="C23" s="21" t="s">
        <v>879</v>
      </c>
      <c r="D23" s="128">
        <v>0</v>
      </c>
      <c r="E23" s="128">
        <v>0</v>
      </c>
      <c r="F23" s="128">
        <v>0</v>
      </c>
      <c r="G23" s="128">
        <v>0</v>
      </c>
      <c r="H23" s="128">
        <v>0</v>
      </c>
      <c r="I23" s="128">
        <v>0</v>
      </c>
      <c r="J23" s="128">
        <v>0</v>
      </c>
      <c r="K23" s="128">
        <v>0</v>
      </c>
    </row>
    <row r="24" spans="1:11" x14ac:dyDescent="0.25">
      <c r="A24" s="381"/>
      <c r="B24" s="384">
        <v>5</v>
      </c>
      <c r="C24" s="21" t="s">
        <v>880</v>
      </c>
      <c r="D24" s="128">
        <v>0</v>
      </c>
      <c r="E24" s="128">
        <v>0</v>
      </c>
      <c r="F24" s="128">
        <v>0</v>
      </c>
      <c r="G24" s="128">
        <v>0</v>
      </c>
      <c r="H24" s="128">
        <v>0</v>
      </c>
      <c r="I24" s="128">
        <v>0</v>
      </c>
      <c r="J24" s="128">
        <v>0</v>
      </c>
      <c r="K24" s="128">
        <v>0</v>
      </c>
    </row>
    <row r="25" spans="1:11" x14ac:dyDescent="0.25">
      <c r="A25" s="381"/>
      <c r="B25" s="384">
        <v>6</v>
      </c>
      <c r="C25" s="21" t="s">
        <v>881</v>
      </c>
      <c r="D25" s="128">
        <v>0</v>
      </c>
      <c r="E25" s="128">
        <v>0</v>
      </c>
      <c r="F25" s="128">
        <v>0</v>
      </c>
      <c r="G25" s="128">
        <v>0</v>
      </c>
      <c r="H25" s="128">
        <v>0</v>
      </c>
      <c r="I25" s="128">
        <v>0</v>
      </c>
      <c r="J25" s="128">
        <v>0</v>
      </c>
      <c r="K25" s="128">
        <v>0</v>
      </c>
    </row>
    <row r="26" spans="1:11" x14ac:dyDescent="0.25">
      <c r="A26" s="381"/>
      <c r="B26" s="384">
        <v>7</v>
      </c>
      <c r="C26" s="21" t="s">
        <v>882</v>
      </c>
      <c r="D26" s="128">
        <v>0</v>
      </c>
      <c r="E26" s="128">
        <v>0</v>
      </c>
      <c r="F26" s="128">
        <v>0</v>
      </c>
      <c r="G26" s="128">
        <v>0</v>
      </c>
      <c r="H26" s="128">
        <v>0</v>
      </c>
      <c r="I26" s="128">
        <v>0</v>
      </c>
      <c r="J26" s="128">
        <v>0</v>
      </c>
      <c r="K26" s="128">
        <v>0</v>
      </c>
    </row>
    <row r="27" spans="1:11" x14ac:dyDescent="0.25">
      <c r="A27" s="381"/>
      <c r="B27" s="384">
        <v>8</v>
      </c>
      <c r="C27" s="21" t="s">
        <v>883</v>
      </c>
      <c r="D27" s="128">
        <v>0</v>
      </c>
      <c r="E27" s="128">
        <v>0</v>
      </c>
      <c r="F27" s="128">
        <v>0</v>
      </c>
      <c r="G27" s="128">
        <v>0</v>
      </c>
      <c r="H27" s="128">
        <v>0</v>
      </c>
      <c r="I27" s="128">
        <v>0</v>
      </c>
      <c r="J27" s="128">
        <v>0</v>
      </c>
      <c r="K27" s="128">
        <v>0</v>
      </c>
    </row>
    <row r="28" spans="1:11" x14ac:dyDescent="0.25">
      <c r="A28" s="381"/>
      <c r="B28" s="384">
        <v>9</v>
      </c>
      <c r="C28" s="21" t="s">
        <v>884</v>
      </c>
      <c r="D28" s="128">
        <v>0</v>
      </c>
      <c r="E28" s="128">
        <v>0</v>
      </c>
      <c r="F28" s="128">
        <v>0</v>
      </c>
      <c r="G28" s="128">
        <v>0</v>
      </c>
      <c r="H28" s="128">
        <v>0</v>
      </c>
      <c r="I28" s="128">
        <v>0</v>
      </c>
      <c r="J28" s="128">
        <v>0</v>
      </c>
      <c r="K28" s="128">
        <v>0</v>
      </c>
    </row>
    <row r="29" spans="1:11" x14ac:dyDescent="0.25">
      <c r="A29" s="381"/>
      <c r="B29" s="384">
        <v>10</v>
      </c>
      <c r="C29" s="21" t="s">
        <v>885</v>
      </c>
      <c r="D29" s="128">
        <v>0</v>
      </c>
      <c r="E29" s="128">
        <v>0</v>
      </c>
      <c r="F29" s="128">
        <v>0</v>
      </c>
      <c r="G29" s="128">
        <v>0</v>
      </c>
      <c r="H29" s="128">
        <v>0</v>
      </c>
      <c r="I29" s="128">
        <v>0</v>
      </c>
      <c r="J29" s="128">
        <v>0</v>
      </c>
      <c r="K29" s="128">
        <v>0</v>
      </c>
    </row>
    <row r="30" spans="1:11" x14ac:dyDescent="0.25">
      <c r="A30" s="381"/>
      <c r="B30" s="384">
        <v>11</v>
      </c>
      <c r="C30" s="21" t="s">
        <v>886</v>
      </c>
      <c r="D30" s="128">
        <v>0</v>
      </c>
      <c r="E30" s="128">
        <v>0</v>
      </c>
      <c r="F30" s="128">
        <v>0</v>
      </c>
      <c r="G30" s="128">
        <v>0</v>
      </c>
      <c r="H30" s="128">
        <v>0</v>
      </c>
      <c r="I30" s="128">
        <v>0</v>
      </c>
      <c r="J30" s="128">
        <v>0</v>
      </c>
      <c r="K30" s="128">
        <v>0</v>
      </c>
    </row>
    <row r="31" spans="1:11" x14ac:dyDescent="0.25">
      <c r="A31" s="381"/>
      <c r="B31" s="384">
        <v>12</v>
      </c>
      <c r="C31" s="21" t="s">
        <v>887</v>
      </c>
      <c r="D31" s="128">
        <v>0</v>
      </c>
      <c r="E31" s="128">
        <v>25</v>
      </c>
      <c r="F31" s="128">
        <v>3.14</v>
      </c>
      <c r="G31" s="128">
        <v>65</v>
      </c>
      <c r="H31" s="128">
        <v>0</v>
      </c>
      <c r="I31" s="128">
        <v>32</v>
      </c>
      <c r="J31" s="128">
        <v>0</v>
      </c>
      <c r="K31" s="128">
        <v>0</v>
      </c>
    </row>
    <row r="32" spans="1:11" ht="31.5" x14ac:dyDescent="0.25">
      <c r="A32" s="381" t="s">
        <v>43</v>
      </c>
      <c r="B32" s="127" t="s">
        <v>888</v>
      </c>
      <c r="C32" s="21" t="s">
        <v>889</v>
      </c>
      <c r="D32" s="128">
        <v>0</v>
      </c>
      <c r="E32" s="128">
        <v>25</v>
      </c>
      <c r="F32" s="128">
        <v>0.54</v>
      </c>
      <c r="G32" s="128">
        <v>40</v>
      </c>
      <c r="H32" s="128">
        <v>0</v>
      </c>
      <c r="I32" s="128">
        <v>16</v>
      </c>
      <c r="J32" s="128">
        <v>0</v>
      </c>
      <c r="K32" s="128">
        <v>0</v>
      </c>
    </row>
    <row r="33" spans="1:11" ht="31.5" x14ac:dyDescent="0.25">
      <c r="A33" s="381" t="s">
        <v>890</v>
      </c>
      <c r="B33" s="127"/>
      <c r="C33" s="21" t="s">
        <v>537</v>
      </c>
      <c r="D33" s="128">
        <v>0</v>
      </c>
      <c r="E33" s="128">
        <v>0</v>
      </c>
      <c r="F33" s="128">
        <v>0</v>
      </c>
      <c r="G33" s="128">
        <v>25</v>
      </c>
      <c r="H33" s="128"/>
      <c r="I33" s="128"/>
      <c r="J33" s="128">
        <v>0</v>
      </c>
      <c r="K33" s="128">
        <v>0</v>
      </c>
    </row>
    <row r="34" spans="1:11" ht="63" x14ac:dyDescent="0.25">
      <c r="A34" s="381" t="s">
        <v>891</v>
      </c>
      <c r="B34" s="127"/>
      <c r="C34" s="21" t="s">
        <v>892</v>
      </c>
      <c r="D34" s="128">
        <v>0</v>
      </c>
      <c r="E34" s="128">
        <v>0</v>
      </c>
      <c r="F34" s="128">
        <v>2.6</v>
      </c>
      <c r="G34" s="128">
        <v>0</v>
      </c>
      <c r="H34" s="128"/>
      <c r="I34" s="128"/>
      <c r="J34" s="128">
        <v>0</v>
      </c>
      <c r="K34" s="128">
        <v>0</v>
      </c>
    </row>
    <row r="35" spans="1:11" x14ac:dyDescent="0.25">
      <c r="A35" s="381"/>
      <c r="B35" s="384">
        <v>13</v>
      </c>
      <c r="C35" s="21" t="s">
        <v>893</v>
      </c>
      <c r="D35" s="128">
        <v>0</v>
      </c>
      <c r="E35" s="128">
        <v>0</v>
      </c>
      <c r="F35" s="128">
        <v>0</v>
      </c>
      <c r="G35" s="128">
        <v>0</v>
      </c>
      <c r="H35" s="128">
        <v>0</v>
      </c>
      <c r="I35" s="128">
        <v>0</v>
      </c>
      <c r="J35" s="128">
        <v>0</v>
      </c>
      <c r="K35" s="128">
        <v>0</v>
      </c>
    </row>
    <row r="36" spans="1:11" x14ac:dyDescent="0.25">
      <c r="A36" s="381"/>
      <c r="B36" s="384">
        <v>14</v>
      </c>
      <c r="C36" s="21" t="s">
        <v>894</v>
      </c>
      <c r="D36" s="128">
        <v>0</v>
      </c>
      <c r="E36" s="128">
        <v>0</v>
      </c>
      <c r="F36" s="128">
        <v>0</v>
      </c>
      <c r="G36" s="128">
        <v>0</v>
      </c>
      <c r="H36" s="128">
        <v>0</v>
      </c>
      <c r="I36" s="128">
        <v>0</v>
      </c>
      <c r="J36" s="128">
        <v>0</v>
      </c>
      <c r="K36" s="128">
        <v>0</v>
      </c>
    </row>
    <row r="37" spans="1:11" x14ac:dyDescent="0.25">
      <c r="A37" s="381"/>
      <c r="B37" s="143" t="s">
        <v>824</v>
      </c>
      <c r="C37" s="130" t="s">
        <v>895</v>
      </c>
      <c r="D37" s="128">
        <v>0</v>
      </c>
      <c r="E37" s="128">
        <v>0</v>
      </c>
      <c r="F37" s="128">
        <v>0</v>
      </c>
      <c r="G37" s="128">
        <v>0</v>
      </c>
      <c r="H37" s="128">
        <v>0</v>
      </c>
      <c r="I37" s="128">
        <v>0</v>
      </c>
      <c r="J37" s="128">
        <v>0</v>
      </c>
      <c r="K37" s="128">
        <v>0</v>
      </c>
    </row>
    <row r="38" spans="1:11" x14ac:dyDescent="0.25">
      <c r="A38" s="381"/>
      <c r="B38" s="384">
        <v>1</v>
      </c>
      <c r="C38" s="21" t="s">
        <v>875</v>
      </c>
      <c r="D38" s="128">
        <v>0</v>
      </c>
      <c r="E38" s="128">
        <v>0</v>
      </c>
      <c r="F38" s="128">
        <v>0</v>
      </c>
      <c r="G38" s="128">
        <v>0</v>
      </c>
      <c r="H38" s="128">
        <v>0</v>
      </c>
      <c r="I38" s="128">
        <v>0</v>
      </c>
      <c r="J38" s="128">
        <v>0</v>
      </c>
      <c r="K38" s="128">
        <v>0</v>
      </c>
    </row>
    <row r="39" spans="1:11" x14ac:dyDescent="0.25">
      <c r="A39" s="381"/>
      <c r="B39" s="384">
        <v>2</v>
      </c>
      <c r="C39" s="21" t="s">
        <v>876</v>
      </c>
      <c r="D39" s="128">
        <v>0</v>
      </c>
      <c r="E39" s="128">
        <v>0</v>
      </c>
      <c r="F39" s="128">
        <v>0</v>
      </c>
      <c r="G39" s="128">
        <v>0</v>
      </c>
      <c r="H39" s="128">
        <v>0</v>
      </c>
      <c r="I39" s="128">
        <v>0</v>
      </c>
      <c r="J39" s="128">
        <v>0</v>
      </c>
      <c r="K39" s="128">
        <v>0</v>
      </c>
    </row>
    <row r="40" spans="1:11" x14ac:dyDescent="0.25">
      <c r="A40" s="381"/>
      <c r="B40" s="384">
        <v>3</v>
      </c>
      <c r="C40" s="21" t="s">
        <v>877</v>
      </c>
      <c r="D40" s="128">
        <v>0</v>
      </c>
      <c r="E40" s="128">
        <v>0</v>
      </c>
      <c r="F40" s="128">
        <v>0</v>
      </c>
      <c r="G40" s="128">
        <v>0</v>
      </c>
      <c r="H40" s="128">
        <v>0</v>
      </c>
      <c r="I40" s="128">
        <v>0</v>
      </c>
      <c r="J40" s="128">
        <v>0</v>
      </c>
      <c r="K40" s="128">
        <v>0</v>
      </c>
    </row>
    <row r="41" spans="1:11" x14ac:dyDescent="0.25">
      <c r="A41" s="381"/>
      <c r="B41" s="384">
        <v>4</v>
      </c>
      <c r="C41" s="21" t="s">
        <v>879</v>
      </c>
      <c r="D41" s="128">
        <v>0</v>
      </c>
      <c r="E41" s="128">
        <v>0</v>
      </c>
      <c r="F41" s="128">
        <v>0</v>
      </c>
      <c r="G41" s="128">
        <v>0</v>
      </c>
      <c r="H41" s="128">
        <v>0</v>
      </c>
      <c r="I41" s="128">
        <v>0</v>
      </c>
      <c r="J41" s="128">
        <v>0</v>
      </c>
      <c r="K41" s="128">
        <v>0</v>
      </c>
    </row>
    <row r="42" spans="1:11" x14ac:dyDescent="0.25">
      <c r="A42" s="381"/>
      <c r="B42" s="384">
        <v>5</v>
      </c>
      <c r="C42" s="21" t="s">
        <v>880</v>
      </c>
      <c r="D42" s="128">
        <v>0</v>
      </c>
      <c r="E42" s="128">
        <v>0</v>
      </c>
      <c r="F42" s="128">
        <v>0</v>
      </c>
      <c r="G42" s="128">
        <v>0</v>
      </c>
      <c r="H42" s="128">
        <v>0</v>
      </c>
      <c r="I42" s="128">
        <v>0</v>
      </c>
      <c r="J42" s="128">
        <v>0</v>
      </c>
      <c r="K42" s="128">
        <v>0</v>
      </c>
    </row>
    <row r="43" spans="1:11" x14ac:dyDescent="0.25">
      <c r="A43" s="381"/>
      <c r="B43" s="384">
        <v>6</v>
      </c>
      <c r="C43" s="21" t="s">
        <v>881</v>
      </c>
      <c r="D43" s="128">
        <v>0</v>
      </c>
      <c r="E43" s="128">
        <v>0</v>
      </c>
      <c r="F43" s="128">
        <v>0</v>
      </c>
      <c r="G43" s="128">
        <v>0</v>
      </c>
      <c r="H43" s="128">
        <v>0</v>
      </c>
      <c r="I43" s="128">
        <v>0</v>
      </c>
      <c r="J43" s="128">
        <v>0</v>
      </c>
      <c r="K43" s="128">
        <v>0</v>
      </c>
    </row>
    <row r="44" spans="1:11" x14ac:dyDescent="0.25">
      <c r="A44" s="381"/>
      <c r="B44" s="384">
        <v>7</v>
      </c>
      <c r="C44" s="21" t="s">
        <v>882</v>
      </c>
      <c r="D44" s="128">
        <v>0</v>
      </c>
      <c r="E44" s="128">
        <v>0</v>
      </c>
      <c r="F44" s="128">
        <v>0</v>
      </c>
      <c r="G44" s="128">
        <v>0</v>
      </c>
      <c r="H44" s="128">
        <v>0</v>
      </c>
      <c r="I44" s="128">
        <v>0</v>
      </c>
      <c r="J44" s="128">
        <v>0</v>
      </c>
      <c r="K44" s="128">
        <v>0</v>
      </c>
    </row>
    <row r="45" spans="1:11" x14ac:dyDescent="0.25">
      <c r="A45" s="381"/>
      <c r="B45" s="384">
        <v>8</v>
      </c>
      <c r="C45" s="21" t="s">
        <v>883</v>
      </c>
      <c r="D45" s="128">
        <v>0</v>
      </c>
      <c r="E45" s="128">
        <v>0</v>
      </c>
      <c r="F45" s="128">
        <v>0</v>
      </c>
      <c r="G45" s="128">
        <v>0</v>
      </c>
      <c r="H45" s="128">
        <v>0</v>
      </c>
      <c r="I45" s="128">
        <v>0</v>
      </c>
      <c r="J45" s="128">
        <v>0</v>
      </c>
      <c r="K45" s="128">
        <v>0</v>
      </c>
    </row>
    <row r="46" spans="1:11" x14ac:dyDescent="0.25">
      <c r="A46" s="381"/>
      <c r="B46" s="384">
        <v>9</v>
      </c>
      <c r="C46" s="21" t="s">
        <v>885</v>
      </c>
      <c r="D46" s="128">
        <v>0</v>
      </c>
      <c r="E46" s="128">
        <v>0</v>
      </c>
      <c r="F46" s="128">
        <v>0</v>
      </c>
      <c r="G46" s="128">
        <v>0</v>
      </c>
      <c r="H46" s="128">
        <v>0</v>
      </c>
      <c r="I46" s="128">
        <v>0</v>
      </c>
      <c r="J46" s="128">
        <v>0</v>
      </c>
      <c r="K46" s="128">
        <v>0</v>
      </c>
    </row>
    <row r="47" spans="1:11" x14ac:dyDescent="0.25">
      <c r="A47" s="381"/>
      <c r="B47" s="384">
        <v>10</v>
      </c>
      <c r="C47" s="21" t="s">
        <v>886</v>
      </c>
      <c r="D47" s="128">
        <v>0</v>
      </c>
      <c r="E47" s="128">
        <v>0</v>
      </c>
      <c r="F47" s="128">
        <v>0</v>
      </c>
      <c r="G47" s="128">
        <v>0</v>
      </c>
      <c r="H47" s="128">
        <v>0</v>
      </c>
      <c r="I47" s="128">
        <v>0</v>
      </c>
      <c r="J47" s="128">
        <v>0</v>
      </c>
      <c r="K47" s="128">
        <v>0</v>
      </c>
    </row>
    <row r="48" spans="1:11" x14ac:dyDescent="0.25">
      <c r="A48" s="381"/>
      <c r="B48" s="384">
        <v>11</v>
      </c>
      <c r="C48" s="21" t="s">
        <v>887</v>
      </c>
      <c r="D48" s="128">
        <v>0</v>
      </c>
      <c r="E48" s="128">
        <v>0</v>
      </c>
      <c r="F48" s="128">
        <v>0</v>
      </c>
      <c r="G48" s="128">
        <v>0</v>
      </c>
      <c r="H48" s="128">
        <v>0</v>
      </c>
      <c r="I48" s="128">
        <v>0</v>
      </c>
      <c r="J48" s="128">
        <v>0</v>
      </c>
      <c r="K48" s="128">
        <v>0</v>
      </c>
    </row>
    <row r="49" spans="1:11" x14ac:dyDescent="0.25">
      <c r="A49" s="381"/>
      <c r="B49" s="384">
        <v>12</v>
      </c>
      <c r="C49" s="21" t="s">
        <v>893</v>
      </c>
      <c r="D49" s="128">
        <v>0</v>
      </c>
      <c r="E49" s="128">
        <v>0</v>
      </c>
      <c r="F49" s="128">
        <v>0</v>
      </c>
      <c r="G49" s="128">
        <v>0</v>
      </c>
      <c r="H49" s="128">
        <v>0</v>
      </c>
      <c r="I49" s="128">
        <v>0</v>
      </c>
      <c r="J49" s="128">
        <v>0</v>
      </c>
      <c r="K49" s="128">
        <v>0</v>
      </c>
    </row>
    <row r="50" spans="1:11" ht="18.75" x14ac:dyDescent="0.25">
      <c r="A50" s="381"/>
      <c r="B50" s="144">
        <v>2</v>
      </c>
      <c r="C50" s="145" t="s">
        <v>896</v>
      </c>
      <c r="D50" s="128">
        <v>0</v>
      </c>
      <c r="E50" s="128">
        <v>0</v>
      </c>
      <c r="F50" s="128">
        <v>1106.28</v>
      </c>
      <c r="G50" s="128">
        <v>374.77</v>
      </c>
      <c r="H50" s="128">
        <v>0</v>
      </c>
      <c r="I50" s="128">
        <v>0</v>
      </c>
      <c r="J50" s="128">
        <v>0</v>
      </c>
      <c r="K50" s="128">
        <v>0</v>
      </c>
    </row>
    <row r="51" spans="1:11" x14ac:dyDescent="0.25">
      <c r="A51" s="381"/>
      <c r="B51" s="143" t="s">
        <v>118</v>
      </c>
      <c r="C51" s="130" t="s">
        <v>874</v>
      </c>
      <c r="D51" s="128">
        <v>0</v>
      </c>
      <c r="E51" s="128">
        <v>0</v>
      </c>
      <c r="F51" s="128">
        <v>1074.614</v>
      </c>
      <c r="G51" s="128">
        <v>374.77</v>
      </c>
      <c r="H51" s="128">
        <v>0</v>
      </c>
      <c r="I51" s="128">
        <v>0</v>
      </c>
      <c r="J51" s="128">
        <v>0</v>
      </c>
      <c r="K51" s="128">
        <v>0</v>
      </c>
    </row>
    <row r="52" spans="1:11" x14ac:dyDescent="0.25">
      <c r="A52" s="381"/>
      <c r="B52" s="384">
        <v>1</v>
      </c>
      <c r="C52" s="21" t="s">
        <v>875</v>
      </c>
      <c r="D52" s="128">
        <v>0</v>
      </c>
      <c r="E52" s="128">
        <v>0</v>
      </c>
      <c r="F52" s="128">
        <v>0</v>
      </c>
      <c r="G52" s="128">
        <v>0</v>
      </c>
      <c r="H52" s="128">
        <v>0</v>
      </c>
      <c r="I52" s="128">
        <v>0</v>
      </c>
      <c r="J52" s="128">
        <v>0</v>
      </c>
      <c r="K52" s="128">
        <v>0</v>
      </c>
    </row>
    <row r="53" spans="1:11" x14ac:dyDescent="0.25">
      <c r="A53" s="381"/>
      <c r="B53" s="384">
        <v>2</v>
      </c>
      <c r="C53" s="21" t="s">
        <v>876</v>
      </c>
      <c r="D53" s="128">
        <v>0</v>
      </c>
      <c r="E53" s="128">
        <v>0</v>
      </c>
      <c r="F53" s="128">
        <v>0</v>
      </c>
      <c r="G53" s="128">
        <v>0</v>
      </c>
      <c r="H53" s="128">
        <v>0</v>
      </c>
      <c r="I53" s="128">
        <v>0</v>
      </c>
      <c r="J53" s="128">
        <v>0</v>
      </c>
      <c r="K53" s="128">
        <v>0</v>
      </c>
    </row>
    <row r="54" spans="1:11" x14ac:dyDescent="0.25">
      <c r="A54" s="381"/>
      <c r="B54" s="384">
        <v>3</v>
      </c>
      <c r="C54" s="21" t="s">
        <v>877</v>
      </c>
      <c r="D54" s="128">
        <v>0</v>
      </c>
      <c r="E54" s="128">
        <v>0</v>
      </c>
      <c r="F54" s="128">
        <v>290.04500000000002</v>
      </c>
      <c r="G54" s="128">
        <v>0</v>
      </c>
      <c r="H54" s="128">
        <v>0</v>
      </c>
      <c r="I54" s="128">
        <v>0</v>
      </c>
      <c r="J54" s="128">
        <v>0</v>
      </c>
      <c r="K54" s="128">
        <v>0</v>
      </c>
    </row>
    <row r="55" spans="1:11" ht="63" x14ac:dyDescent="0.25">
      <c r="A55" s="381" t="s">
        <v>891</v>
      </c>
      <c r="B55" s="127" t="s">
        <v>125</v>
      </c>
      <c r="C55" s="21" t="s">
        <v>183</v>
      </c>
      <c r="D55" s="128"/>
      <c r="E55" s="128"/>
      <c r="F55" s="128">
        <v>4.835</v>
      </c>
      <c r="G55" s="128">
        <v>0</v>
      </c>
      <c r="H55" s="128"/>
      <c r="I55" s="128"/>
      <c r="J55" s="128">
        <v>0</v>
      </c>
      <c r="K55" s="128">
        <v>0</v>
      </c>
    </row>
    <row r="56" spans="1:11" ht="63" x14ac:dyDescent="0.25">
      <c r="A56" s="381" t="s">
        <v>891</v>
      </c>
      <c r="B56" s="127"/>
      <c r="C56" s="21" t="s">
        <v>172</v>
      </c>
      <c r="D56" s="128"/>
      <c r="E56" s="128"/>
      <c r="F56" s="128">
        <v>42.110999999999997</v>
      </c>
      <c r="G56" s="128">
        <v>0</v>
      </c>
      <c r="H56" s="128"/>
      <c r="I56" s="128"/>
      <c r="J56" s="128">
        <v>0</v>
      </c>
      <c r="K56" s="128">
        <v>0</v>
      </c>
    </row>
    <row r="57" spans="1:11" ht="63" x14ac:dyDescent="0.25">
      <c r="A57" s="381" t="s">
        <v>891</v>
      </c>
      <c r="B57" s="127" t="s">
        <v>128</v>
      </c>
      <c r="C57" s="21" t="s">
        <v>162</v>
      </c>
      <c r="D57" s="128"/>
      <c r="E57" s="128"/>
      <c r="F57" s="128">
        <v>54.017000000000003</v>
      </c>
      <c r="G57" s="128">
        <v>0</v>
      </c>
      <c r="H57" s="128"/>
      <c r="I57" s="128"/>
      <c r="J57" s="128">
        <v>0</v>
      </c>
      <c r="K57" s="128">
        <v>0</v>
      </c>
    </row>
    <row r="58" spans="1:11" ht="47.25" x14ac:dyDescent="0.25">
      <c r="A58" s="381" t="s">
        <v>891</v>
      </c>
      <c r="B58" s="127"/>
      <c r="C58" s="21" t="s">
        <v>897</v>
      </c>
      <c r="D58" s="128"/>
      <c r="E58" s="128"/>
      <c r="F58" s="128">
        <v>7.2880000000000003</v>
      </c>
      <c r="G58" s="128">
        <v>0</v>
      </c>
      <c r="H58" s="128"/>
      <c r="I58" s="128"/>
      <c r="J58" s="128">
        <v>0</v>
      </c>
      <c r="K58" s="128">
        <v>0</v>
      </c>
    </row>
    <row r="59" spans="1:11" ht="31.5" x14ac:dyDescent="0.25">
      <c r="A59" s="381" t="s">
        <v>891</v>
      </c>
      <c r="B59" s="127"/>
      <c r="C59" s="21" t="s">
        <v>898</v>
      </c>
      <c r="D59" s="128"/>
      <c r="E59" s="128"/>
      <c r="F59" s="128">
        <v>114.56399999999999</v>
      </c>
      <c r="G59" s="128">
        <v>0</v>
      </c>
      <c r="H59" s="128"/>
      <c r="I59" s="128"/>
      <c r="J59" s="128">
        <v>0</v>
      </c>
      <c r="K59" s="128">
        <v>0</v>
      </c>
    </row>
    <row r="60" spans="1:11" ht="31.5" x14ac:dyDescent="0.25">
      <c r="A60" s="381" t="s">
        <v>891</v>
      </c>
      <c r="B60" s="127"/>
      <c r="C60" s="21" t="s">
        <v>899</v>
      </c>
      <c r="D60" s="128"/>
      <c r="E60" s="128"/>
      <c r="F60" s="128">
        <v>6.1159999999999997</v>
      </c>
      <c r="G60" s="128">
        <v>0</v>
      </c>
      <c r="H60" s="128"/>
      <c r="I60" s="128"/>
      <c r="J60" s="128">
        <v>0</v>
      </c>
      <c r="K60" s="128">
        <v>0</v>
      </c>
    </row>
    <row r="61" spans="1:11" ht="31.5" x14ac:dyDescent="0.25">
      <c r="A61" s="381" t="s">
        <v>891</v>
      </c>
      <c r="B61" s="127"/>
      <c r="C61" s="21" t="s">
        <v>899</v>
      </c>
      <c r="D61" s="128"/>
      <c r="E61" s="128"/>
      <c r="F61" s="128">
        <v>15.256</v>
      </c>
      <c r="G61" s="128">
        <v>0</v>
      </c>
      <c r="H61" s="128"/>
      <c r="I61" s="128"/>
      <c r="J61" s="128">
        <v>0</v>
      </c>
      <c r="K61" s="128">
        <v>0</v>
      </c>
    </row>
    <row r="62" spans="1:11" ht="47.25" x14ac:dyDescent="0.25">
      <c r="A62" s="381" t="s">
        <v>891</v>
      </c>
      <c r="B62" s="127"/>
      <c r="C62" s="21" t="s">
        <v>166</v>
      </c>
      <c r="D62" s="128"/>
      <c r="E62" s="128"/>
      <c r="F62" s="128">
        <v>14</v>
      </c>
      <c r="G62" s="128">
        <v>0</v>
      </c>
      <c r="H62" s="128"/>
      <c r="I62" s="128"/>
      <c r="J62" s="128">
        <v>0</v>
      </c>
      <c r="K62" s="128">
        <v>0</v>
      </c>
    </row>
    <row r="63" spans="1:11" ht="47.25" x14ac:dyDescent="0.25">
      <c r="A63" s="381" t="s">
        <v>891</v>
      </c>
      <c r="B63" s="127"/>
      <c r="C63" s="21" t="s">
        <v>900</v>
      </c>
      <c r="D63" s="128"/>
      <c r="E63" s="128"/>
      <c r="F63" s="128">
        <v>16.082999999999998</v>
      </c>
      <c r="G63" s="128">
        <v>0</v>
      </c>
      <c r="H63" s="128"/>
      <c r="I63" s="128"/>
      <c r="J63" s="128">
        <v>0</v>
      </c>
      <c r="K63" s="128">
        <v>0</v>
      </c>
    </row>
    <row r="64" spans="1:11" ht="47.25" x14ac:dyDescent="0.25">
      <c r="A64" s="381" t="s">
        <v>891</v>
      </c>
      <c r="B64" s="127"/>
      <c r="C64" s="21" t="s">
        <v>900</v>
      </c>
      <c r="D64" s="128"/>
      <c r="E64" s="128"/>
      <c r="F64" s="128">
        <v>4.3179999999999996</v>
      </c>
      <c r="G64" s="128">
        <v>0</v>
      </c>
      <c r="H64" s="128"/>
      <c r="I64" s="128"/>
      <c r="J64" s="128">
        <v>0</v>
      </c>
      <c r="K64" s="128">
        <v>0</v>
      </c>
    </row>
    <row r="65" spans="1:11" ht="47.25" x14ac:dyDescent="0.25">
      <c r="A65" s="381" t="s">
        <v>891</v>
      </c>
      <c r="B65" s="127" t="s">
        <v>131</v>
      </c>
      <c r="C65" s="21" t="s">
        <v>901</v>
      </c>
      <c r="D65" s="128"/>
      <c r="E65" s="128"/>
      <c r="F65" s="128">
        <v>4.3559999999999999</v>
      </c>
      <c r="G65" s="128">
        <v>0</v>
      </c>
      <c r="H65" s="128"/>
      <c r="I65" s="128"/>
      <c r="J65" s="128">
        <v>0</v>
      </c>
      <c r="K65" s="128">
        <v>0</v>
      </c>
    </row>
    <row r="66" spans="1:11" ht="63" x14ac:dyDescent="0.25">
      <c r="A66" s="381" t="s">
        <v>891</v>
      </c>
      <c r="B66" s="127" t="s">
        <v>133</v>
      </c>
      <c r="C66" s="21" t="s">
        <v>902</v>
      </c>
      <c r="D66" s="128"/>
      <c r="E66" s="128"/>
      <c r="F66" s="128">
        <v>7.101</v>
      </c>
      <c r="G66" s="128">
        <v>0</v>
      </c>
      <c r="H66" s="128"/>
      <c r="I66" s="128"/>
      <c r="J66" s="128">
        <v>0</v>
      </c>
      <c r="K66" s="128">
        <v>0</v>
      </c>
    </row>
    <row r="67" spans="1:11" x14ac:dyDescent="0.25">
      <c r="A67" s="381"/>
      <c r="B67" s="384">
        <v>4</v>
      </c>
      <c r="C67" s="21" t="s">
        <v>879</v>
      </c>
      <c r="D67" s="128">
        <v>0</v>
      </c>
      <c r="E67" s="128">
        <v>0</v>
      </c>
      <c r="F67" s="128">
        <v>0</v>
      </c>
      <c r="G67" s="128">
        <v>0</v>
      </c>
      <c r="H67" s="128">
        <v>0</v>
      </c>
      <c r="I67" s="128">
        <v>0</v>
      </c>
      <c r="J67" s="128">
        <v>0</v>
      </c>
      <c r="K67" s="128">
        <v>0</v>
      </c>
    </row>
    <row r="68" spans="1:11" x14ac:dyDescent="0.25">
      <c r="A68" s="381"/>
      <c r="B68" s="384">
        <v>5</v>
      </c>
      <c r="C68" s="21" t="s">
        <v>880</v>
      </c>
      <c r="D68" s="128">
        <v>0</v>
      </c>
      <c r="E68" s="128">
        <v>0</v>
      </c>
      <c r="F68" s="128">
        <v>0</v>
      </c>
      <c r="G68" s="128">
        <v>0</v>
      </c>
      <c r="H68" s="128">
        <v>0</v>
      </c>
      <c r="I68" s="128">
        <v>0</v>
      </c>
      <c r="J68" s="128">
        <v>0</v>
      </c>
      <c r="K68" s="128">
        <v>0</v>
      </c>
    </row>
    <row r="69" spans="1:11" x14ac:dyDescent="0.25">
      <c r="A69" s="381"/>
      <c r="B69" s="384">
        <v>6</v>
      </c>
      <c r="C69" s="21" t="s">
        <v>881</v>
      </c>
      <c r="D69" s="128">
        <v>0</v>
      </c>
      <c r="E69" s="128">
        <v>0</v>
      </c>
      <c r="F69" s="128">
        <v>0</v>
      </c>
      <c r="G69" s="128">
        <v>0</v>
      </c>
      <c r="H69" s="128">
        <v>0</v>
      </c>
      <c r="I69" s="128">
        <v>0</v>
      </c>
      <c r="J69" s="128">
        <v>0</v>
      </c>
      <c r="K69" s="128">
        <v>0</v>
      </c>
    </row>
    <row r="70" spans="1:11" x14ac:dyDescent="0.25">
      <c r="A70" s="381"/>
      <c r="B70" s="384">
        <v>7</v>
      </c>
      <c r="C70" s="21" t="s">
        <v>882</v>
      </c>
      <c r="D70" s="128">
        <v>0</v>
      </c>
      <c r="E70" s="128">
        <v>0</v>
      </c>
      <c r="F70" s="128">
        <v>0</v>
      </c>
      <c r="G70" s="128">
        <v>0</v>
      </c>
      <c r="H70" s="128">
        <v>0</v>
      </c>
      <c r="I70" s="128">
        <v>0</v>
      </c>
      <c r="J70" s="128">
        <v>0</v>
      </c>
      <c r="K70" s="128">
        <v>0</v>
      </c>
    </row>
    <row r="71" spans="1:11" x14ac:dyDescent="0.25">
      <c r="A71" s="381"/>
      <c r="B71" s="384">
        <v>8</v>
      </c>
      <c r="C71" s="21" t="s">
        <v>883</v>
      </c>
      <c r="D71" s="128">
        <v>0</v>
      </c>
      <c r="E71" s="128">
        <v>0</v>
      </c>
      <c r="F71" s="128">
        <v>0</v>
      </c>
      <c r="G71" s="128">
        <v>0</v>
      </c>
      <c r="H71" s="128">
        <v>0</v>
      </c>
      <c r="I71" s="128">
        <v>0</v>
      </c>
      <c r="J71" s="128">
        <v>0</v>
      </c>
      <c r="K71" s="128">
        <v>0</v>
      </c>
    </row>
    <row r="72" spans="1:11" x14ac:dyDescent="0.25">
      <c r="A72" s="381"/>
      <c r="B72" s="384">
        <v>9</v>
      </c>
      <c r="C72" s="21" t="s">
        <v>903</v>
      </c>
      <c r="D72" s="128">
        <v>0</v>
      </c>
      <c r="E72" s="128">
        <v>0</v>
      </c>
      <c r="F72" s="128">
        <v>784.56899999999996</v>
      </c>
      <c r="G72" s="128">
        <v>374.77</v>
      </c>
      <c r="H72" s="128">
        <v>0</v>
      </c>
      <c r="I72" s="128">
        <v>0</v>
      </c>
      <c r="J72" s="128">
        <v>0</v>
      </c>
      <c r="K72" s="128">
        <v>0</v>
      </c>
    </row>
    <row r="73" spans="1:11" ht="47.25" x14ac:dyDescent="0.25">
      <c r="A73" s="381"/>
      <c r="B73" s="127" t="s">
        <v>904</v>
      </c>
      <c r="C73" s="21" t="s">
        <v>189</v>
      </c>
      <c r="D73" s="128">
        <v>0</v>
      </c>
      <c r="E73" s="128">
        <v>0</v>
      </c>
      <c r="F73" s="128">
        <v>80.446999999999989</v>
      </c>
      <c r="G73" s="128">
        <v>16.149999999999999</v>
      </c>
      <c r="H73" s="128">
        <v>0</v>
      </c>
      <c r="I73" s="128">
        <v>0</v>
      </c>
      <c r="J73" s="128">
        <v>0</v>
      </c>
      <c r="K73" s="128">
        <v>0</v>
      </c>
    </row>
    <row r="74" spans="1:11" ht="63" x14ac:dyDescent="0.25">
      <c r="A74" s="381"/>
      <c r="B74" s="127" t="s">
        <v>905</v>
      </c>
      <c r="C74" s="21" t="s">
        <v>191</v>
      </c>
      <c r="D74" s="128">
        <v>0</v>
      </c>
      <c r="E74" s="128">
        <v>0</v>
      </c>
      <c r="F74" s="128">
        <v>10.923999999999999</v>
      </c>
      <c r="G74" s="128">
        <v>4.1399999999999997</v>
      </c>
      <c r="H74" s="128">
        <v>0</v>
      </c>
      <c r="I74" s="128">
        <v>0</v>
      </c>
      <c r="J74" s="128">
        <v>0</v>
      </c>
      <c r="K74" s="128">
        <v>0</v>
      </c>
    </row>
    <row r="75" spans="1:11" ht="63" x14ac:dyDescent="0.25">
      <c r="A75" s="381" t="s">
        <v>891</v>
      </c>
      <c r="B75" s="127" t="s">
        <v>906</v>
      </c>
      <c r="C75" s="21" t="s">
        <v>195</v>
      </c>
      <c r="D75" s="128"/>
      <c r="E75" s="128"/>
      <c r="F75" s="128">
        <v>0</v>
      </c>
      <c r="G75" s="128">
        <v>1.76</v>
      </c>
      <c r="H75" s="128"/>
      <c r="I75" s="128"/>
      <c r="J75" s="128">
        <v>0</v>
      </c>
      <c r="K75" s="128">
        <v>0</v>
      </c>
    </row>
    <row r="76" spans="1:11" ht="78.75" x14ac:dyDescent="0.25">
      <c r="A76" s="381" t="s">
        <v>891</v>
      </c>
      <c r="B76" s="127" t="s">
        <v>907</v>
      </c>
      <c r="C76" s="21" t="s">
        <v>908</v>
      </c>
      <c r="D76" s="128"/>
      <c r="E76" s="128"/>
      <c r="F76" s="128">
        <v>1.968</v>
      </c>
      <c r="G76" s="128">
        <v>0.25</v>
      </c>
      <c r="H76" s="128"/>
      <c r="I76" s="128"/>
      <c r="J76" s="128">
        <v>0</v>
      </c>
      <c r="K76" s="128">
        <v>0</v>
      </c>
    </row>
    <row r="77" spans="1:11" ht="63" x14ac:dyDescent="0.25">
      <c r="A77" s="381" t="s">
        <v>891</v>
      </c>
      <c r="B77" s="127" t="s">
        <v>909</v>
      </c>
      <c r="C77" s="21" t="s">
        <v>910</v>
      </c>
      <c r="D77" s="128"/>
      <c r="E77" s="128"/>
      <c r="F77" s="128">
        <v>1.1779999999999999</v>
      </c>
      <c r="G77" s="128">
        <v>0.16</v>
      </c>
      <c r="H77" s="128"/>
      <c r="I77" s="128"/>
      <c r="J77" s="128">
        <v>0</v>
      </c>
      <c r="K77" s="128">
        <v>0</v>
      </c>
    </row>
    <row r="78" spans="1:11" ht="78.75" x14ac:dyDescent="0.25">
      <c r="A78" s="381" t="s">
        <v>891</v>
      </c>
      <c r="B78" s="127" t="s">
        <v>911</v>
      </c>
      <c r="C78" s="21" t="s">
        <v>912</v>
      </c>
      <c r="D78" s="128"/>
      <c r="E78" s="128"/>
      <c r="F78" s="128">
        <v>3.714</v>
      </c>
      <c r="G78" s="128">
        <v>0.2</v>
      </c>
      <c r="H78" s="128"/>
      <c r="I78" s="128"/>
      <c r="J78" s="128">
        <v>0</v>
      </c>
      <c r="K78" s="128">
        <v>0</v>
      </c>
    </row>
    <row r="79" spans="1:11" ht="63" x14ac:dyDescent="0.25">
      <c r="A79" s="381" t="s">
        <v>891</v>
      </c>
      <c r="B79" s="127" t="s">
        <v>913</v>
      </c>
      <c r="C79" s="21" t="s">
        <v>197</v>
      </c>
      <c r="D79" s="128"/>
      <c r="E79" s="128"/>
      <c r="F79" s="128">
        <v>0.97299999999999998</v>
      </c>
      <c r="G79" s="128">
        <v>0.32</v>
      </c>
      <c r="H79" s="128"/>
      <c r="I79" s="128"/>
      <c r="J79" s="128">
        <v>0</v>
      </c>
      <c r="K79" s="128">
        <v>0</v>
      </c>
    </row>
    <row r="80" spans="1:11" ht="78.75" x14ac:dyDescent="0.25">
      <c r="A80" s="381" t="s">
        <v>891</v>
      </c>
      <c r="B80" s="127" t="s">
        <v>914</v>
      </c>
      <c r="C80" s="21" t="s">
        <v>915</v>
      </c>
      <c r="D80" s="128"/>
      <c r="E80" s="128"/>
      <c r="F80" s="128">
        <v>1.9510000000000001</v>
      </c>
      <c r="G80" s="128">
        <v>0.82</v>
      </c>
      <c r="H80" s="128"/>
      <c r="I80" s="128"/>
      <c r="J80" s="128">
        <v>0</v>
      </c>
      <c r="K80" s="128">
        <v>0</v>
      </c>
    </row>
    <row r="81" spans="1:11" ht="78.75" x14ac:dyDescent="0.25">
      <c r="A81" s="381" t="s">
        <v>891</v>
      </c>
      <c r="B81" s="127" t="s">
        <v>916</v>
      </c>
      <c r="C81" s="21" t="s">
        <v>917</v>
      </c>
      <c r="D81" s="128"/>
      <c r="E81" s="128"/>
      <c r="F81" s="128">
        <v>3.5000000000000003E-2</v>
      </c>
      <c r="G81" s="128">
        <v>0</v>
      </c>
      <c r="H81" s="128"/>
      <c r="I81" s="128"/>
      <c r="J81" s="128">
        <v>0</v>
      </c>
      <c r="K81" s="128">
        <v>0</v>
      </c>
    </row>
    <row r="82" spans="1:11" ht="63" x14ac:dyDescent="0.25">
      <c r="A82" s="381" t="s">
        <v>891</v>
      </c>
      <c r="B82" s="127" t="s">
        <v>918</v>
      </c>
      <c r="C82" s="21" t="s">
        <v>919</v>
      </c>
      <c r="D82" s="128"/>
      <c r="E82" s="128"/>
      <c r="F82" s="128">
        <v>1.105</v>
      </c>
      <c r="G82" s="128">
        <v>0.63</v>
      </c>
      <c r="H82" s="128"/>
      <c r="I82" s="128"/>
      <c r="J82" s="128">
        <v>0</v>
      </c>
      <c r="K82" s="128">
        <v>0</v>
      </c>
    </row>
    <row r="83" spans="1:11" ht="47.25" x14ac:dyDescent="0.25">
      <c r="A83" s="381" t="s">
        <v>891</v>
      </c>
      <c r="B83" s="127" t="s">
        <v>920</v>
      </c>
      <c r="C83" s="21" t="s">
        <v>199</v>
      </c>
      <c r="D83" s="128"/>
      <c r="E83" s="128"/>
      <c r="F83" s="128">
        <v>69.522999999999996</v>
      </c>
      <c r="G83" s="128">
        <v>12.01</v>
      </c>
      <c r="H83" s="128"/>
      <c r="I83" s="128"/>
      <c r="J83" s="128">
        <v>0</v>
      </c>
      <c r="K83" s="128">
        <v>0</v>
      </c>
    </row>
    <row r="84" spans="1:11" ht="47.25" x14ac:dyDescent="0.25">
      <c r="A84" s="381"/>
      <c r="B84" s="127" t="s">
        <v>921</v>
      </c>
      <c r="C84" s="21" t="s">
        <v>201</v>
      </c>
      <c r="D84" s="128">
        <v>0</v>
      </c>
      <c r="E84" s="128">
        <v>0</v>
      </c>
      <c r="F84" s="128">
        <v>248.36099999999999</v>
      </c>
      <c r="G84" s="128">
        <v>85.990000000000009</v>
      </c>
      <c r="H84" s="128">
        <v>0</v>
      </c>
      <c r="I84" s="128">
        <v>0</v>
      </c>
      <c r="J84" s="128">
        <v>0</v>
      </c>
      <c r="K84" s="128">
        <v>0</v>
      </c>
    </row>
    <row r="85" spans="1:11" ht="47.25" x14ac:dyDescent="0.25">
      <c r="A85" s="381"/>
      <c r="B85" s="127" t="s">
        <v>922</v>
      </c>
      <c r="C85" s="21" t="s">
        <v>203</v>
      </c>
      <c r="D85" s="128">
        <v>0</v>
      </c>
      <c r="E85" s="128">
        <v>0</v>
      </c>
      <c r="F85" s="128">
        <v>42.74499999999999</v>
      </c>
      <c r="G85" s="128">
        <v>22.460000000000004</v>
      </c>
      <c r="H85" s="128">
        <v>0</v>
      </c>
      <c r="I85" s="128">
        <v>0</v>
      </c>
      <c r="J85" s="128">
        <v>0</v>
      </c>
      <c r="K85" s="128">
        <v>0</v>
      </c>
    </row>
    <row r="86" spans="1:11" ht="63" x14ac:dyDescent="0.25">
      <c r="A86" s="381" t="s">
        <v>891</v>
      </c>
      <c r="B86" s="127" t="s">
        <v>923</v>
      </c>
      <c r="C86" s="21" t="s">
        <v>206</v>
      </c>
      <c r="D86" s="128"/>
      <c r="E86" s="128"/>
      <c r="F86" s="128">
        <v>0.51500000000000001</v>
      </c>
      <c r="G86" s="128">
        <v>0.8</v>
      </c>
      <c r="H86" s="128"/>
      <c r="I86" s="128"/>
      <c r="J86" s="128">
        <v>0</v>
      </c>
      <c r="K86" s="128">
        <v>0</v>
      </c>
    </row>
    <row r="87" spans="1:11" ht="63" x14ac:dyDescent="0.25">
      <c r="A87" s="381" t="s">
        <v>891</v>
      </c>
      <c r="B87" s="127" t="s">
        <v>924</v>
      </c>
      <c r="C87" s="21" t="s">
        <v>208</v>
      </c>
      <c r="D87" s="128"/>
      <c r="E87" s="128"/>
      <c r="F87" s="128">
        <v>0.77</v>
      </c>
      <c r="G87" s="128">
        <v>0.8</v>
      </c>
      <c r="H87" s="128"/>
      <c r="I87" s="128"/>
      <c r="J87" s="128">
        <v>0</v>
      </c>
      <c r="K87" s="128">
        <v>0</v>
      </c>
    </row>
    <row r="88" spans="1:11" ht="63" x14ac:dyDescent="0.25">
      <c r="A88" s="381" t="s">
        <v>891</v>
      </c>
      <c r="B88" s="127" t="s">
        <v>925</v>
      </c>
      <c r="C88" s="21" t="s">
        <v>926</v>
      </c>
      <c r="D88" s="128"/>
      <c r="E88" s="128"/>
      <c r="F88" s="128">
        <v>4.9000000000000004</v>
      </c>
      <c r="G88" s="128">
        <v>0.5</v>
      </c>
      <c r="H88" s="128"/>
      <c r="I88" s="128"/>
      <c r="J88" s="128">
        <v>0</v>
      </c>
      <c r="K88" s="128">
        <v>0</v>
      </c>
    </row>
    <row r="89" spans="1:11" ht="63" x14ac:dyDescent="0.25">
      <c r="A89" s="381" t="s">
        <v>891</v>
      </c>
      <c r="B89" s="127" t="s">
        <v>927</v>
      </c>
      <c r="C89" s="21" t="s">
        <v>928</v>
      </c>
      <c r="D89" s="128"/>
      <c r="E89" s="128"/>
      <c r="F89" s="128">
        <v>7.3250000000000002</v>
      </c>
      <c r="G89" s="128">
        <v>0.4</v>
      </c>
      <c r="H89" s="128"/>
      <c r="I89" s="128"/>
      <c r="J89" s="128">
        <v>0</v>
      </c>
      <c r="K89" s="128">
        <v>0</v>
      </c>
    </row>
    <row r="90" spans="1:11" ht="63" x14ac:dyDescent="0.25">
      <c r="A90" s="381" t="s">
        <v>891</v>
      </c>
      <c r="B90" s="127" t="s">
        <v>929</v>
      </c>
      <c r="C90" s="21" t="s">
        <v>210</v>
      </c>
      <c r="D90" s="128"/>
      <c r="E90" s="128"/>
      <c r="F90" s="128">
        <v>0.29099999999999998</v>
      </c>
      <c r="G90" s="128">
        <v>1.26</v>
      </c>
      <c r="H90" s="128"/>
      <c r="I90" s="128"/>
      <c r="J90" s="128">
        <v>0</v>
      </c>
      <c r="K90" s="128">
        <v>0</v>
      </c>
    </row>
    <row r="91" spans="1:11" ht="63" x14ac:dyDescent="0.25">
      <c r="A91" s="381" t="s">
        <v>891</v>
      </c>
      <c r="B91" s="127" t="s">
        <v>930</v>
      </c>
      <c r="C91" s="21" t="s">
        <v>931</v>
      </c>
      <c r="D91" s="128"/>
      <c r="E91" s="128"/>
      <c r="F91" s="128">
        <v>0</v>
      </c>
      <c r="G91" s="128">
        <v>0.8</v>
      </c>
      <c r="H91" s="128"/>
      <c r="I91" s="128"/>
      <c r="J91" s="128">
        <v>0</v>
      </c>
      <c r="K91" s="128">
        <v>0</v>
      </c>
    </row>
    <row r="92" spans="1:11" ht="63" x14ac:dyDescent="0.25">
      <c r="A92" s="381" t="s">
        <v>891</v>
      </c>
      <c r="B92" s="127" t="s">
        <v>932</v>
      </c>
      <c r="C92" s="21" t="s">
        <v>212</v>
      </c>
      <c r="D92" s="128"/>
      <c r="E92" s="128"/>
      <c r="F92" s="128">
        <v>1.41</v>
      </c>
      <c r="G92" s="128">
        <v>0.5</v>
      </c>
      <c r="H92" s="128"/>
      <c r="I92" s="128"/>
      <c r="J92" s="128">
        <v>0</v>
      </c>
      <c r="K92" s="128">
        <v>0</v>
      </c>
    </row>
    <row r="93" spans="1:11" ht="63" x14ac:dyDescent="0.25">
      <c r="A93" s="381" t="s">
        <v>891</v>
      </c>
      <c r="B93" s="127" t="s">
        <v>933</v>
      </c>
      <c r="C93" s="21" t="s">
        <v>214</v>
      </c>
      <c r="D93" s="128"/>
      <c r="E93" s="128"/>
      <c r="F93" s="128">
        <v>0.47499999999999998</v>
      </c>
      <c r="G93" s="128">
        <v>0.8</v>
      </c>
      <c r="H93" s="128"/>
      <c r="I93" s="128"/>
      <c r="J93" s="128">
        <v>0</v>
      </c>
      <c r="K93" s="128">
        <v>0</v>
      </c>
    </row>
    <row r="94" spans="1:11" ht="63" x14ac:dyDescent="0.25">
      <c r="A94" s="381" t="s">
        <v>891</v>
      </c>
      <c r="B94" s="127" t="s">
        <v>934</v>
      </c>
      <c r="C94" s="21" t="s">
        <v>216</v>
      </c>
      <c r="D94" s="128"/>
      <c r="E94" s="128"/>
      <c r="F94" s="128">
        <v>0.184</v>
      </c>
      <c r="G94" s="128">
        <v>0.5</v>
      </c>
      <c r="H94" s="128"/>
      <c r="I94" s="128"/>
      <c r="J94" s="128">
        <v>0</v>
      </c>
      <c r="K94" s="128">
        <v>0</v>
      </c>
    </row>
    <row r="95" spans="1:11" ht="63" x14ac:dyDescent="0.25">
      <c r="A95" s="381" t="s">
        <v>891</v>
      </c>
      <c r="B95" s="127" t="s">
        <v>935</v>
      </c>
      <c r="C95" s="21" t="s">
        <v>218</v>
      </c>
      <c r="D95" s="128"/>
      <c r="E95" s="128"/>
      <c r="F95" s="128">
        <v>0.78500000000000003</v>
      </c>
      <c r="G95" s="128">
        <v>0.8</v>
      </c>
      <c r="H95" s="128"/>
      <c r="I95" s="128"/>
      <c r="J95" s="128">
        <v>0</v>
      </c>
      <c r="K95" s="128">
        <v>0</v>
      </c>
    </row>
    <row r="96" spans="1:11" ht="63" x14ac:dyDescent="0.25">
      <c r="A96" s="381" t="s">
        <v>891</v>
      </c>
      <c r="B96" s="127" t="s">
        <v>936</v>
      </c>
      <c r="C96" s="21" t="s">
        <v>220</v>
      </c>
      <c r="D96" s="128"/>
      <c r="E96" s="128"/>
      <c r="F96" s="128">
        <v>1.44</v>
      </c>
      <c r="G96" s="128">
        <v>0.8</v>
      </c>
      <c r="H96" s="128"/>
      <c r="I96" s="128"/>
      <c r="J96" s="128">
        <v>0</v>
      </c>
      <c r="K96" s="128">
        <v>0</v>
      </c>
    </row>
    <row r="97" spans="1:11" ht="63" x14ac:dyDescent="0.25">
      <c r="A97" s="381" t="s">
        <v>891</v>
      </c>
      <c r="B97" s="127" t="s">
        <v>937</v>
      </c>
      <c r="C97" s="21" t="s">
        <v>222</v>
      </c>
      <c r="D97" s="128"/>
      <c r="E97" s="128"/>
      <c r="F97" s="128">
        <v>0</v>
      </c>
      <c r="G97" s="128">
        <v>1.26</v>
      </c>
      <c r="H97" s="128"/>
      <c r="I97" s="128"/>
      <c r="J97" s="128">
        <v>0</v>
      </c>
      <c r="K97" s="128">
        <v>0</v>
      </c>
    </row>
    <row r="98" spans="1:11" ht="63" x14ac:dyDescent="0.25">
      <c r="A98" s="381" t="s">
        <v>891</v>
      </c>
      <c r="B98" s="127" t="s">
        <v>938</v>
      </c>
      <c r="C98" s="21" t="s">
        <v>224</v>
      </c>
      <c r="D98" s="128"/>
      <c r="E98" s="128"/>
      <c r="F98" s="128">
        <v>0.98</v>
      </c>
      <c r="G98" s="128">
        <v>0.8</v>
      </c>
      <c r="H98" s="128"/>
      <c r="I98" s="128"/>
      <c r="J98" s="128">
        <v>0</v>
      </c>
      <c r="K98" s="128">
        <v>0</v>
      </c>
    </row>
    <row r="99" spans="1:11" ht="63" x14ac:dyDescent="0.25">
      <c r="A99" s="381" t="s">
        <v>891</v>
      </c>
      <c r="B99" s="127" t="s">
        <v>939</v>
      </c>
      <c r="C99" s="21" t="s">
        <v>226</v>
      </c>
      <c r="D99" s="128"/>
      <c r="E99" s="128"/>
      <c r="F99" s="128">
        <v>1.139</v>
      </c>
      <c r="G99" s="128">
        <v>0.8</v>
      </c>
      <c r="H99" s="128"/>
      <c r="I99" s="128"/>
      <c r="J99" s="128">
        <v>0</v>
      </c>
      <c r="K99" s="128">
        <v>0</v>
      </c>
    </row>
    <row r="100" spans="1:11" ht="63" x14ac:dyDescent="0.25">
      <c r="A100" s="381" t="s">
        <v>891</v>
      </c>
      <c r="B100" s="127" t="s">
        <v>940</v>
      </c>
      <c r="C100" s="21" t="s">
        <v>228</v>
      </c>
      <c r="D100" s="128"/>
      <c r="E100" s="128"/>
      <c r="F100" s="128">
        <v>0.90500000000000003</v>
      </c>
      <c r="G100" s="128">
        <v>1.26</v>
      </c>
      <c r="H100" s="128"/>
      <c r="I100" s="128"/>
      <c r="J100" s="128">
        <v>0</v>
      </c>
      <c r="K100" s="128">
        <v>0</v>
      </c>
    </row>
    <row r="101" spans="1:11" ht="63" x14ac:dyDescent="0.25">
      <c r="A101" s="381" t="s">
        <v>891</v>
      </c>
      <c r="B101" s="127" t="s">
        <v>941</v>
      </c>
      <c r="C101" s="21" t="s">
        <v>230</v>
      </c>
      <c r="D101" s="128"/>
      <c r="E101" s="128"/>
      <c r="F101" s="128">
        <v>0</v>
      </c>
      <c r="G101" s="128">
        <v>0.8</v>
      </c>
      <c r="H101" s="128"/>
      <c r="I101" s="128"/>
      <c r="J101" s="128">
        <v>0</v>
      </c>
      <c r="K101" s="128">
        <v>0</v>
      </c>
    </row>
    <row r="102" spans="1:11" ht="63" x14ac:dyDescent="0.25">
      <c r="A102" s="381" t="s">
        <v>891</v>
      </c>
      <c r="B102" s="127" t="s">
        <v>942</v>
      </c>
      <c r="C102" s="21" t="s">
        <v>232</v>
      </c>
      <c r="D102" s="128"/>
      <c r="E102" s="128"/>
      <c r="F102" s="128">
        <v>8.5709999999999997</v>
      </c>
      <c r="G102" s="128">
        <v>0</v>
      </c>
      <c r="H102" s="128"/>
      <c r="I102" s="128"/>
      <c r="J102" s="128">
        <v>0</v>
      </c>
      <c r="K102" s="128">
        <v>0</v>
      </c>
    </row>
    <row r="103" spans="1:11" ht="78.75" x14ac:dyDescent="0.25">
      <c r="A103" s="381" t="s">
        <v>891</v>
      </c>
      <c r="B103" s="127" t="s">
        <v>943</v>
      </c>
      <c r="C103" s="21" t="s">
        <v>944</v>
      </c>
      <c r="D103" s="128"/>
      <c r="E103" s="128"/>
      <c r="F103" s="128">
        <v>2.4249999999999998</v>
      </c>
      <c r="G103" s="128">
        <v>1.26</v>
      </c>
      <c r="H103" s="128"/>
      <c r="I103" s="128"/>
      <c r="J103" s="128">
        <v>0</v>
      </c>
      <c r="K103" s="128">
        <v>0</v>
      </c>
    </row>
    <row r="104" spans="1:11" ht="63" x14ac:dyDescent="0.25">
      <c r="A104" s="381" t="s">
        <v>891</v>
      </c>
      <c r="B104" s="127" t="s">
        <v>945</v>
      </c>
      <c r="C104" s="21" t="s">
        <v>234</v>
      </c>
      <c r="D104" s="128"/>
      <c r="E104" s="128"/>
      <c r="F104" s="128">
        <v>1.6080000000000001</v>
      </c>
      <c r="G104" s="128">
        <v>0.8</v>
      </c>
      <c r="H104" s="128"/>
      <c r="I104" s="128"/>
      <c r="J104" s="128">
        <v>0</v>
      </c>
      <c r="K104" s="128">
        <v>0</v>
      </c>
    </row>
    <row r="105" spans="1:11" ht="63" x14ac:dyDescent="0.25">
      <c r="A105" s="381" t="s">
        <v>891</v>
      </c>
      <c r="B105" s="127" t="s">
        <v>946</v>
      </c>
      <c r="C105" s="21" t="s">
        <v>236</v>
      </c>
      <c r="D105" s="128"/>
      <c r="E105" s="128"/>
      <c r="F105" s="128">
        <v>0.37</v>
      </c>
      <c r="G105" s="128">
        <v>0.8</v>
      </c>
      <c r="H105" s="128"/>
      <c r="I105" s="128"/>
      <c r="J105" s="128">
        <v>0</v>
      </c>
      <c r="K105" s="128">
        <v>0</v>
      </c>
    </row>
    <row r="106" spans="1:11" ht="63" x14ac:dyDescent="0.25">
      <c r="A106" s="381" t="s">
        <v>891</v>
      </c>
      <c r="B106" s="127" t="s">
        <v>947</v>
      </c>
      <c r="C106" s="21" t="s">
        <v>238</v>
      </c>
      <c r="D106" s="128"/>
      <c r="E106" s="128"/>
      <c r="F106" s="128">
        <v>0.625</v>
      </c>
      <c r="G106" s="128">
        <v>0.8</v>
      </c>
      <c r="H106" s="128"/>
      <c r="I106" s="128"/>
      <c r="J106" s="128">
        <v>0</v>
      </c>
      <c r="K106" s="128">
        <v>0</v>
      </c>
    </row>
    <row r="107" spans="1:11" ht="63" x14ac:dyDescent="0.25">
      <c r="A107" s="381" t="s">
        <v>891</v>
      </c>
      <c r="B107" s="127" t="s">
        <v>948</v>
      </c>
      <c r="C107" s="21" t="s">
        <v>949</v>
      </c>
      <c r="D107" s="128"/>
      <c r="E107" s="128"/>
      <c r="F107" s="128">
        <v>1.897</v>
      </c>
      <c r="G107" s="128">
        <v>1.26</v>
      </c>
      <c r="H107" s="128"/>
      <c r="I107" s="128"/>
      <c r="J107" s="128">
        <v>0</v>
      </c>
      <c r="K107" s="128">
        <v>0</v>
      </c>
    </row>
    <row r="108" spans="1:11" ht="63" x14ac:dyDescent="0.25">
      <c r="A108" s="381" t="s">
        <v>891</v>
      </c>
      <c r="B108" s="127" t="s">
        <v>950</v>
      </c>
      <c r="C108" s="21" t="s">
        <v>240</v>
      </c>
      <c r="D108" s="128"/>
      <c r="E108" s="128"/>
      <c r="F108" s="128">
        <v>1.02</v>
      </c>
      <c r="G108" s="128">
        <v>0.8</v>
      </c>
      <c r="H108" s="128"/>
      <c r="I108" s="128"/>
      <c r="J108" s="128">
        <v>0</v>
      </c>
      <c r="K108" s="128">
        <v>0</v>
      </c>
    </row>
    <row r="109" spans="1:11" ht="63" x14ac:dyDescent="0.25">
      <c r="A109" s="381" t="s">
        <v>891</v>
      </c>
      <c r="B109" s="127" t="s">
        <v>951</v>
      </c>
      <c r="C109" s="21" t="s">
        <v>242</v>
      </c>
      <c r="D109" s="128"/>
      <c r="E109" s="128"/>
      <c r="F109" s="128">
        <v>0.86</v>
      </c>
      <c r="G109" s="128">
        <v>0.8</v>
      </c>
      <c r="H109" s="128"/>
      <c r="I109" s="128"/>
      <c r="J109" s="128">
        <v>0</v>
      </c>
      <c r="K109" s="128">
        <v>0</v>
      </c>
    </row>
    <row r="110" spans="1:11" ht="63" x14ac:dyDescent="0.25">
      <c r="A110" s="381" t="s">
        <v>891</v>
      </c>
      <c r="B110" s="127" t="s">
        <v>952</v>
      </c>
      <c r="C110" s="21" t="s">
        <v>244</v>
      </c>
      <c r="D110" s="128"/>
      <c r="E110" s="128"/>
      <c r="F110" s="128">
        <v>0.67500000000000004</v>
      </c>
      <c r="G110" s="128">
        <v>1.26</v>
      </c>
      <c r="H110" s="128"/>
      <c r="I110" s="128"/>
      <c r="J110" s="128">
        <v>0</v>
      </c>
      <c r="K110" s="128">
        <v>0</v>
      </c>
    </row>
    <row r="111" spans="1:11" ht="63" x14ac:dyDescent="0.25">
      <c r="A111" s="381" t="s">
        <v>891</v>
      </c>
      <c r="B111" s="127" t="s">
        <v>953</v>
      </c>
      <c r="C111" s="21" t="s">
        <v>954</v>
      </c>
      <c r="D111" s="128"/>
      <c r="E111" s="128"/>
      <c r="F111" s="128">
        <v>0</v>
      </c>
      <c r="G111" s="128">
        <v>0.5</v>
      </c>
      <c r="H111" s="128"/>
      <c r="I111" s="128"/>
      <c r="J111" s="128">
        <v>0</v>
      </c>
      <c r="K111" s="128">
        <v>0</v>
      </c>
    </row>
    <row r="112" spans="1:11" ht="63" x14ac:dyDescent="0.25">
      <c r="A112" s="381" t="s">
        <v>891</v>
      </c>
      <c r="B112" s="127" t="s">
        <v>955</v>
      </c>
      <c r="C112" s="21" t="s">
        <v>244</v>
      </c>
      <c r="D112" s="128"/>
      <c r="E112" s="128"/>
      <c r="F112" s="128">
        <v>0.78500000000000003</v>
      </c>
      <c r="G112" s="128">
        <v>0</v>
      </c>
      <c r="H112" s="128"/>
      <c r="I112" s="128"/>
      <c r="J112" s="128">
        <v>0</v>
      </c>
      <c r="K112" s="128">
        <v>0</v>
      </c>
    </row>
    <row r="113" spans="1:11" ht="63" x14ac:dyDescent="0.25">
      <c r="A113" s="381" t="s">
        <v>891</v>
      </c>
      <c r="B113" s="127" t="s">
        <v>956</v>
      </c>
      <c r="C113" s="21" t="s">
        <v>244</v>
      </c>
      <c r="D113" s="128"/>
      <c r="E113" s="128"/>
      <c r="F113" s="128">
        <v>1.1200000000000001</v>
      </c>
      <c r="G113" s="128">
        <v>0</v>
      </c>
      <c r="H113" s="128"/>
      <c r="I113" s="128"/>
      <c r="J113" s="128">
        <v>0</v>
      </c>
      <c r="K113" s="128">
        <v>0</v>
      </c>
    </row>
    <row r="114" spans="1:11" ht="63" x14ac:dyDescent="0.25">
      <c r="A114" s="381" t="s">
        <v>891</v>
      </c>
      <c r="B114" s="127" t="s">
        <v>957</v>
      </c>
      <c r="C114" s="21" t="s">
        <v>244</v>
      </c>
      <c r="D114" s="128"/>
      <c r="E114" s="128"/>
      <c r="F114" s="128">
        <v>0.56000000000000005</v>
      </c>
      <c r="G114" s="128">
        <v>0</v>
      </c>
      <c r="H114" s="128"/>
      <c r="I114" s="128"/>
      <c r="J114" s="128">
        <v>0</v>
      </c>
      <c r="K114" s="128">
        <v>0</v>
      </c>
    </row>
    <row r="115" spans="1:11" ht="63" x14ac:dyDescent="0.25">
      <c r="A115" s="381" t="s">
        <v>891</v>
      </c>
      <c r="B115" s="127" t="s">
        <v>958</v>
      </c>
      <c r="C115" s="21" t="s">
        <v>244</v>
      </c>
      <c r="D115" s="128"/>
      <c r="E115" s="128"/>
      <c r="F115" s="128">
        <v>0.48</v>
      </c>
      <c r="G115" s="128">
        <v>0.5</v>
      </c>
      <c r="H115" s="128"/>
      <c r="I115" s="128"/>
      <c r="J115" s="128">
        <v>0</v>
      </c>
      <c r="K115" s="128">
        <v>0</v>
      </c>
    </row>
    <row r="116" spans="1:11" ht="63" x14ac:dyDescent="0.25">
      <c r="A116" s="381" t="s">
        <v>891</v>
      </c>
      <c r="B116" s="127" t="s">
        <v>959</v>
      </c>
      <c r="C116" s="21" t="s">
        <v>244</v>
      </c>
      <c r="D116" s="128"/>
      <c r="E116" s="128"/>
      <c r="F116" s="128">
        <v>0.63</v>
      </c>
      <c r="G116" s="128">
        <v>0.8</v>
      </c>
      <c r="H116" s="128"/>
      <c r="I116" s="128"/>
      <c r="J116" s="128">
        <v>0</v>
      </c>
      <c r="K116" s="128">
        <v>0</v>
      </c>
    </row>
    <row r="117" spans="1:11" ht="47.25" x14ac:dyDescent="0.25">
      <c r="A117" s="381" t="s">
        <v>891</v>
      </c>
      <c r="B117" s="127" t="s">
        <v>960</v>
      </c>
      <c r="C117" s="21" t="s">
        <v>246</v>
      </c>
      <c r="D117" s="128"/>
      <c r="E117" s="128"/>
      <c r="F117" s="128">
        <v>152.148</v>
      </c>
      <c r="G117" s="128">
        <v>63.53</v>
      </c>
      <c r="H117" s="128"/>
      <c r="I117" s="128"/>
      <c r="J117" s="128">
        <v>0</v>
      </c>
      <c r="K117" s="128">
        <v>0</v>
      </c>
    </row>
    <row r="118" spans="1:11" ht="47.25" x14ac:dyDescent="0.25">
      <c r="A118" s="381" t="s">
        <v>891</v>
      </c>
      <c r="B118" s="127" t="s">
        <v>961</v>
      </c>
      <c r="C118" s="21" t="s">
        <v>246</v>
      </c>
      <c r="D118" s="128"/>
      <c r="E118" s="128"/>
      <c r="F118" s="128">
        <v>53.468000000000004</v>
      </c>
      <c r="G118" s="128">
        <v>0</v>
      </c>
      <c r="H118" s="128"/>
      <c r="I118" s="128"/>
      <c r="J118" s="128">
        <v>0</v>
      </c>
      <c r="K118" s="128">
        <v>0</v>
      </c>
    </row>
    <row r="119" spans="1:11" ht="47.25" x14ac:dyDescent="0.25">
      <c r="A119" s="381" t="s">
        <v>891</v>
      </c>
      <c r="B119" s="127" t="s">
        <v>962</v>
      </c>
      <c r="C119" s="21" t="s">
        <v>250</v>
      </c>
      <c r="D119" s="128"/>
      <c r="E119" s="128"/>
      <c r="F119" s="128">
        <v>45.048999999999999</v>
      </c>
      <c r="G119" s="128">
        <v>19.279999999999998</v>
      </c>
      <c r="H119" s="128"/>
      <c r="I119" s="128"/>
      <c r="J119" s="128">
        <v>0</v>
      </c>
      <c r="K119" s="128">
        <v>0</v>
      </c>
    </row>
    <row r="120" spans="1:11" ht="47.25" x14ac:dyDescent="0.25">
      <c r="A120" s="381" t="s">
        <v>891</v>
      </c>
      <c r="B120" s="127" t="s">
        <v>963</v>
      </c>
      <c r="C120" s="21" t="s">
        <v>250</v>
      </c>
      <c r="D120" s="128"/>
      <c r="E120" s="128"/>
      <c r="F120" s="128">
        <v>33.158999999999999</v>
      </c>
      <c r="G120" s="128">
        <v>0</v>
      </c>
      <c r="H120" s="128"/>
      <c r="I120" s="128"/>
      <c r="J120" s="128">
        <v>0</v>
      </c>
      <c r="K120" s="128">
        <v>0</v>
      </c>
    </row>
    <row r="121" spans="1:11" ht="63" x14ac:dyDescent="0.25">
      <c r="A121" s="381" t="s">
        <v>891</v>
      </c>
      <c r="B121" s="127"/>
      <c r="C121" s="21" t="s">
        <v>254</v>
      </c>
      <c r="D121" s="128"/>
      <c r="E121" s="128"/>
      <c r="F121" s="128">
        <v>108.599</v>
      </c>
      <c r="G121" s="128">
        <v>58.11</v>
      </c>
      <c r="H121" s="128"/>
      <c r="I121" s="128"/>
      <c r="J121" s="128">
        <v>0</v>
      </c>
      <c r="K121" s="128">
        <v>0</v>
      </c>
    </row>
    <row r="122" spans="1:11" ht="63" x14ac:dyDescent="0.25">
      <c r="A122" s="381" t="s">
        <v>891</v>
      </c>
      <c r="B122" s="127"/>
      <c r="C122" s="21" t="s">
        <v>254</v>
      </c>
      <c r="D122" s="128"/>
      <c r="E122" s="128"/>
      <c r="F122" s="128">
        <v>0.10100000000000001</v>
      </c>
      <c r="G122" s="128">
        <v>0</v>
      </c>
      <c r="H122" s="128"/>
      <c r="I122" s="128"/>
      <c r="J122" s="128">
        <v>0</v>
      </c>
      <c r="K122" s="128">
        <v>0</v>
      </c>
    </row>
    <row r="123" spans="1:11" ht="63" x14ac:dyDescent="0.25">
      <c r="A123" s="381"/>
      <c r="B123" s="127" t="s">
        <v>964</v>
      </c>
      <c r="C123" s="21" t="s">
        <v>256</v>
      </c>
      <c r="D123" s="128">
        <v>0</v>
      </c>
      <c r="E123" s="128">
        <v>0</v>
      </c>
      <c r="F123" s="128">
        <v>268.85300000000001</v>
      </c>
      <c r="G123" s="128">
        <v>195.24</v>
      </c>
      <c r="H123" s="128">
        <v>0</v>
      </c>
      <c r="I123" s="128">
        <v>0</v>
      </c>
      <c r="J123" s="128">
        <v>0</v>
      </c>
      <c r="K123" s="128">
        <v>0</v>
      </c>
    </row>
    <row r="124" spans="1:11" ht="63" x14ac:dyDescent="0.25">
      <c r="A124" s="381"/>
      <c r="B124" s="127" t="s">
        <v>965</v>
      </c>
      <c r="C124" s="21" t="s">
        <v>258</v>
      </c>
      <c r="D124" s="128">
        <v>0</v>
      </c>
      <c r="E124" s="128">
        <v>0</v>
      </c>
      <c r="F124" s="128">
        <v>86.525999999999996</v>
      </c>
      <c r="G124" s="128">
        <v>24.58</v>
      </c>
      <c r="H124" s="128">
        <v>0</v>
      </c>
      <c r="I124" s="128">
        <v>0</v>
      </c>
      <c r="J124" s="128">
        <v>0</v>
      </c>
      <c r="K124" s="128">
        <v>0</v>
      </c>
    </row>
    <row r="125" spans="1:11" ht="63" x14ac:dyDescent="0.25">
      <c r="A125" s="381"/>
      <c r="B125" s="127"/>
      <c r="C125" s="21" t="s">
        <v>258</v>
      </c>
      <c r="D125" s="128"/>
      <c r="E125" s="128"/>
      <c r="F125" s="128">
        <v>5.5419999999999998</v>
      </c>
      <c r="G125" s="128">
        <v>61.01</v>
      </c>
      <c r="H125" s="128"/>
      <c r="I125" s="128"/>
      <c r="J125" s="128">
        <v>0</v>
      </c>
      <c r="K125" s="128">
        <v>0</v>
      </c>
    </row>
    <row r="126" spans="1:11" ht="31.5" x14ac:dyDescent="0.25">
      <c r="A126" s="381" t="s">
        <v>891</v>
      </c>
      <c r="B126" s="127" t="s">
        <v>966</v>
      </c>
      <c r="C126" s="21" t="s">
        <v>967</v>
      </c>
      <c r="D126" s="128"/>
      <c r="E126" s="128"/>
      <c r="F126" s="128">
        <v>0.73799999999999999</v>
      </c>
      <c r="G126" s="128">
        <v>0.8</v>
      </c>
      <c r="H126" s="128"/>
      <c r="I126" s="128"/>
      <c r="J126" s="128">
        <v>0</v>
      </c>
      <c r="K126" s="128">
        <v>0</v>
      </c>
    </row>
    <row r="127" spans="1:11" ht="31.5" x14ac:dyDescent="0.25">
      <c r="A127" s="381" t="s">
        <v>891</v>
      </c>
      <c r="B127" s="127" t="s">
        <v>968</v>
      </c>
      <c r="C127" s="21" t="s">
        <v>969</v>
      </c>
      <c r="D127" s="128"/>
      <c r="E127" s="128"/>
      <c r="F127" s="128">
        <v>0.876</v>
      </c>
      <c r="G127" s="128">
        <v>0.8</v>
      </c>
      <c r="H127" s="128"/>
      <c r="I127" s="128"/>
      <c r="J127" s="128">
        <v>0</v>
      </c>
      <c r="K127" s="128">
        <v>0</v>
      </c>
    </row>
    <row r="128" spans="1:11" x14ac:dyDescent="0.25">
      <c r="A128" s="381" t="s">
        <v>891</v>
      </c>
      <c r="B128" s="127" t="s">
        <v>970</v>
      </c>
      <c r="C128" s="21" t="s">
        <v>971</v>
      </c>
      <c r="D128" s="128"/>
      <c r="E128" s="128"/>
      <c r="F128" s="128">
        <v>0.83499999999999996</v>
      </c>
      <c r="G128" s="128">
        <v>0.8</v>
      </c>
      <c r="H128" s="128"/>
      <c r="I128" s="128"/>
      <c r="J128" s="128">
        <v>0</v>
      </c>
      <c r="K128" s="128">
        <v>0</v>
      </c>
    </row>
    <row r="129" spans="1:11" x14ac:dyDescent="0.25">
      <c r="A129" s="381" t="s">
        <v>891</v>
      </c>
      <c r="B129" s="127" t="s">
        <v>972</v>
      </c>
      <c r="C129" s="21" t="s">
        <v>973</v>
      </c>
      <c r="D129" s="128"/>
      <c r="E129" s="128"/>
      <c r="F129" s="128">
        <v>0</v>
      </c>
      <c r="G129" s="128">
        <v>1.26</v>
      </c>
      <c r="H129" s="128"/>
      <c r="I129" s="128"/>
      <c r="J129" s="128">
        <v>0</v>
      </c>
      <c r="K129" s="128">
        <v>0</v>
      </c>
    </row>
    <row r="130" spans="1:11" ht="31.5" x14ac:dyDescent="0.25">
      <c r="A130" s="381" t="s">
        <v>891</v>
      </c>
      <c r="B130" s="127" t="s">
        <v>974</v>
      </c>
      <c r="C130" s="21" t="s">
        <v>975</v>
      </c>
      <c r="D130" s="128"/>
      <c r="E130" s="128"/>
      <c r="F130" s="128">
        <v>0.376</v>
      </c>
      <c r="G130" s="128">
        <v>0</v>
      </c>
      <c r="H130" s="128"/>
      <c r="I130" s="128"/>
      <c r="J130" s="128">
        <v>0</v>
      </c>
      <c r="K130" s="128">
        <v>0</v>
      </c>
    </row>
    <row r="131" spans="1:11" x14ac:dyDescent="0.25">
      <c r="A131" s="381" t="s">
        <v>891</v>
      </c>
      <c r="B131" s="127" t="s">
        <v>976</v>
      </c>
      <c r="C131" s="21" t="s">
        <v>977</v>
      </c>
      <c r="D131" s="128"/>
      <c r="E131" s="128"/>
      <c r="F131" s="128">
        <v>0.62</v>
      </c>
      <c r="G131" s="128">
        <v>0</v>
      </c>
      <c r="H131" s="128"/>
      <c r="I131" s="128"/>
      <c r="J131" s="128">
        <v>0</v>
      </c>
      <c r="K131" s="128">
        <v>0</v>
      </c>
    </row>
    <row r="132" spans="1:11" ht="31.5" x14ac:dyDescent="0.25">
      <c r="A132" s="381" t="s">
        <v>891</v>
      </c>
      <c r="B132" s="127" t="s">
        <v>978</v>
      </c>
      <c r="C132" s="21" t="s">
        <v>979</v>
      </c>
      <c r="D132" s="128"/>
      <c r="E132" s="128"/>
      <c r="F132" s="128">
        <v>12.654999999999999</v>
      </c>
      <c r="G132" s="128">
        <v>2.52</v>
      </c>
      <c r="H132" s="128"/>
      <c r="I132" s="128"/>
      <c r="J132" s="128">
        <v>0</v>
      </c>
      <c r="K132" s="128">
        <v>0</v>
      </c>
    </row>
    <row r="133" spans="1:11" x14ac:dyDescent="0.25">
      <c r="A133" s="381" t="s">
        <v>891</v>
      </c>
      <c r="B133" s="127" t="s">
        <v>980</v>
      </c>
      <c r="C133" s="21" t="s">
        <v>981</v>
      </c>
      <c r="D133" s="128"/>
      <c r="E133" s="128"/>
      <c r="F133" s="128">
        <v>0.39600000000000002</v>
      </c>
      <c r="G133" s="128">
        <v>0.8</v>
      </c>
      <c r="H133" s="128"/>
      <c r="I133" s="128"/>
      <c r="J133" s="128">
        <v>0</v>
      </c>
      <c r="K133" s="128">
        <v>0</v>
      </c>
    </row>
    <row r="134" spans="1:11" x14ac:dyDescent="0.25">
      <c r="A134" s="381" t="s">
        <v>891</v>
      </c>
      <c r="B134" s="127" t="s">
        <v>982</v>
      </c>
      <c r="C134" s="21" t="s">
        <v>983</v>
      </c>
      <c r="D134" s="128"/>
      <c r="E134" s="128"/>
      <c r="F134" s="128">
        <v>0.25</v>
      </c>
      <c r="G134" s="128">
        <v>0</v>
      </c>
      <c r="H134" s="128"/>
      <c r="I134" s="128"/>
      <c r="J134" s="128">
        <v>0</v>
      </c>
      <c r="K134" s="128">
        <v>0</v>
      </c>
    </row>
    <row r="135" spans="1:11" x14ac:dyDescent="0.25">
      <c r="A135" s="381" t="s">
        <v>891</v>
      </c>
      <c r="B135" s="127" t="s">
        <v>984</v>
      </c>
      <c r="C135" s="21" t="s">
        <v>985</v>
      </c>
      <c r="D135" s="128"/>
      <c r="E135" s="128"/>
      <c r="F135" s="128">
        <v>1.7430000000000001</v>
      </c>
      <c r="G135" s="128">
        <v>0</v>
      </c>
      <c r="H135" s="128"/>
      <c r="I135" s="128"/>
      <c r="J135" s="128">
        <v>0</v>
      </c>
      <c r="K135" s="128">
        <v>0</v>
      </c>
    </row>
    <row r="136" spans="1:11" x14ac:dyDescent="0.25">
      <c r="A136" s="381" t="s">
        <v>891</v>
      </c>
      <c r="B136" s="127" t="s">
        <v>986</v>
      </c>
      <c r="C136" s="21" t="s">
        <v>987</v>
      </c>
      <c r="D136" s="128"/>
      <c r="E136" s="128"/>
      <c r="F136" s="128">
        <v>0.17</v>
      </c>
      <c r="G136" s="128">
        <v>1.26</v>
      </c>
      <c r="H136" s="128"/>
      <c r="I136" s="128"/>
      <c r="J136" s="128">
        <v>0</v>
      </c>
      <c r="K136" s="128">
        <v>0</v>
      </c>
    </row>
    <row r="137" spans="1:11" ht="31.5" x14ac:dyDescent="0.25">
      <c r="A137" s="381" t="s">
        <v>891</v>
      </c>
      <c r="B137" s="127" t="s">
        <v>988</v>
      </c>
      <c r="C137" s="21" t="s">
        <v>989</v>
      </c>
      <c r="D137" s="128"/>
      <c r="E137" s="128"/>
      <c r="F137" s="128">
        <v>7.1130000000000004</v>
      </c>
      <c r="G137" s="128">
        <v>1.26</v>
      </c>
      <c r="H137" s="128"/>
      <c r="I137" s="128"/>
      <c r="J137" s="128">
        <v>0</v>
      </c>
      <c r="K137" s="128">
        <v>0</v>
      </c>
    </row>
    <row r="138" spans="1:11" ht="31.5" x14ac:dyDescent="0.25">
      <c r="A138" s="381" t="s">
        <v>891</v>
      </c>
      <c r="B138" s="127" t="s">
        <v>990</v>
      </c>
      <c r="C138" s="21" t="s">
        <v>991</v>
      </c>
      <c r="D138" s="128"/>
      <c r="E138" s="128"/>
      <c r="F138" s="128">
        <v>5.2839999999999998</v>
      </c>
      <c r="G138" s="128">
        <v>1.26</v>
      </c>
      <c r="H138" s="128"/>
      <c r="I138" s="128"/>
      <c r="J138" s="128">
        <v>0</v>
      </c>
      <c r="K138" s="128">
        <v>0</v>
      </c>
    </row>
    <row r="139" spans="1:11" x14ac:dyDescent="0.25">
      <c r="A139" s="381" t="s">
        <v>891</v>
      </c>
      <c r="B139" s="127" t="s">
        <v>992</v>
      </c>
      <c r="C139" s="21" t="s">
        <v>993</v>
      </c>
      <c r="D139" s="128"/>
      <c r="E139" s="128"/>
      <c r="F139" s="128">
        <v>1.65</v>
      </c>
      <c r="G139" s="128">
        <v>5</v>
      </c>
      <c r="H139" s="128"/>
      <c r="I139" s="128"/>
      <c r="J139" s="128">
        <v>0</v>
      </c>
      <c r="K139" s="128">
        <v>0</v>
      </c>
    </row>
    <row r="140" spans="1:11" ht="110.25" x14ac:dyDescent="0.25">
      <c r="A140" s="381" t="s">
        <v>891</v>
      </c>
      <c r="B140" s="127" t="s">
        <v>994</v>
      </c>
      <c r="C140" s="21" t="s">
        <v>269</v>
      </c>
      <c r="D140" s="128"/>
      <c r="E140" s="128"/>
      <c r="F140" s="128">
        <v>0</v>
      </c>
      <c r="G140" s="128">
        <v>1.26</v>
      </c>
      <c r="H140" s="128"/>
      <c r="I140" s="128"/>
      <c r="J140" s="128">
        <v>0</v>
      </c>
      <c r="K140" s="128">
        <v>0</v>
      </c>
    </row>
    <row r="141" spans="1:11" ht="126" x14ac:dyDescent="0.25">
      <c r="A141" s="381" t="s">
        <v>891</v>
      </c>
      <c r="B141" s="127" t="s">
        <v>995</v>
      </c>
      <c r="C141" s="21" t="s">
        <v>273</v>
      </c>
      <c r="D141" s="128"/>
      <c r="E141" s="128"/>
      <c r="F141" s="128">
        <v>0</v>
      </c>
      <c r="G141" s="128">
        <v>1.26</v>
      </c>
      <c r="H141" s="128"/>
      <c r="I141" s="128"/>
      <c r="J141" s="128">
        <v>0</v>
      </c>
      <c r="K141" s="128">
        <v>0</v>
      </c>
    </row>
    <row r="142" spans="1:11" ht="110.25" x14ac:dyDescent="0.25">
      <c r="A142" s="381" t="s">
        <v>891</v>
      </c>
      <c r="B142" s="127" t="s">
        <v>996</v>
      </c>
      <c r="C142" s="21" t="s">
        <v>277</v>
      </c>
      <c r="D142" s="128"/>
      <c r="E142" s="128"/>
      <c r="F142" s="128">
        <v>0</v>
      </c>
      <c r="G142" s="128">
        <v>1.26</v>
      </c>
      <c r="H142" s="128"/>
      <c r="I142" s="128"/>
      <c r="J142" s="128">
        <v>0</v>
      </c>
      <c r="K142" s="128">
        <v>0</v>
      </c>
    </row>
    <row r="143" spans="1:11" ht="110.25" x14ac:dyDescent="0.25">
      <c r="A143" s="381" t="s">
        <v>891</v>
      </c>
      <c r="B143" s="127" t="s">
        <v>997</v>
      </c>
      <c r="C143" s="21" t="s">
        <v>998</v>
      </c>
      <c r="D143" s="128"/>
      <c r="E143" s="128"/>
      <c r="F143" s="128">
        <v>0</v>
      </c>
      <c r="G143" s="128">
        <v>1.26</v>
      </c>
      <c r="H143" s="128"/>
      <c r="I143" s="128"/>
      <c r="J143" s="128">
        <v>0</v>
      </c>
      <c r="K143" s="128">
        <v>0</v>
      </c>
    </row>
    <row r="144" spans="1:11" ht="110.25" x14ac:dyDescent="0.25">
      <c r="A144" s="381" t="s">
        <v>891</v>
      </c>
      <c r="B144" s="127" t="s">
        <v>999</v>
      </c>
      <c r="C144" s="21" t="s">
        <v>1000</v>
      </c>
      <c r="D144" s="128"/>
      <c r="E144" s="128"/>
      <c r="F144" s="128">
        <v>0</v>
      </c>
      <c r="G144" s="128">
        <v>1.26</v>
      </c>
      <c r="H144" s="128"/>
      <c r="I144" s="128"/>
      <c r="J144" s="128">
        <v>0</v>
      </c>
      <c r="K144" s="128">
        <v>0</v>
      </c>
    </row>
    <row r="145" spans="1:11" ht="110.25" x14ac:dyDescent="0.25">
      <c r="A145" s="381" t="s">
        <v>891</v>
      </c>
      <c r="B145" s="127" t="s">
        <v>1001</v>
      </c>
      <c r="C145" s="21" t="s">
        <v>309</v>
      </c>
      <c r="D145" s="128"/>
      <c r="E145" s="128"/>
      <c r="F145" s="128">
        <v>0</v>
      </c>
      <c r="G145" s="128">
        <v>1.26</v>
      </c>
      <c r="H145" s="128"/>
      <c r="I145" s="128"/>
      <c r="J145" s="128">
        <v>0</v>
      </c>
      <c r="K145" s="128">
        <v>0</v>
      </c>
    </row>
    <row r="146" spans="1:11" ht="110.25" x14ac:dyDescent="0.25">
      <c r="A146" s="381" t="s">
        <v>891</v>
      </c>
      <c r="B146" s="127" t="s">
        <v>1002</v>
      </c>
      <c r="C146" s="21" t="s">
        <v>1003</v>
      </c>
      <c r="D146" s="128"/>
      <c r="E146" s="128"/>
      <c r="F146" s="128">
        <v>0.24299999999999999</v>
      </c>
      <c r="G146" s="128">
        <v>0</v>
      </c>
      <c r="H146" s="128"/>
      <c r="I146" s="128"/>
      <c r="J146" s="128">
        <v>0</v>
      </c>
      <c r="K146" s="128">
        <v>0</v>
      </c>
    </row>
    <row r="147" spans="1:11" ht="110.25" x14ac:dyDescent="0.25">
      <c r="A147" s="381" t="s">
        <v>891</v>
      </c>
      <c r="B147" s="127" t="s">
        <v>1004</v>
      </c>
      <c r="C147" s="21" t="s">
        <v>325</v>
      </c>
      <c r="D147" s="128"/>
      <c r="E147" s="128"/>
      <c r="F147" s="128">
        <v>0.17499999999999999</v>
      </c>
      <c r="G147" s="128">
        <v>1.26</v>
      </c>
      <c r="H147" s="128"/>
      <c r="I147" s="128"/>
      <c r="J147" s="128">
        <v>0</v>
      </c>
      <c r="K147" s="128">
        <v>0</v>
      </c>
    </row>
    <row r="148" spans="1:11" ht="63" x14ac:dyDescent="0.25">
      <c r="A148" s="381" t="s">
        <v>891</v>
      </c>
      <c r="B148" s="127" t="s">
        <v>1005</v>
      </c>
      <c r="C148" s="21" t="s">
        <v>347</v>
      </c>
      <c r="D148" s="128"/>
      <c r="E148" s="128"/>
      <c r="F148" s="128">
        <v>175.738</v>
      </c>
      <c r="G148" s="128">
        <v>109.65</v>
      </c>
      <c r="H148" s="128"/>
      <c r="I148" s="128"/>
      <c r="J148" s="128">
        <v>0</v>
      </c>
      <c r="K148" s="128">
        <v>0</v>
      </c>
    </row>
    <row r="149" spans="1:11" ht="63" x14ac:dyDescent="0.25">
      <c r="A149" s="381"/>
      <c r="B149" s="127"/>
      <c r="C149" s="21" t="s">
        <v>347</v>
      </c>
      <c r="D149" s="128"/>
      <c r="E149" s="128"/>
      <c r="F149" s="128">
        <v>1.0469999999999999</v>
      </c>
      <c r="G149" s="128">
        <v>0</v>
      </c>
      <c r="H149" s="128"/>
      <c r="I149" s="128"/>
      <c r="J149" s="128">
        <v>0</v>
      </c>
      <c r="K149" s="128">
        <v>0</v>
      </c>
    </row>
    <row r="150" spans="1:11" x14ac:dyDescent="0.25">
      <c r="A150" s="381"/>
      <c r="B150" s="384">
        <v>10</v>
      </c>
      <c r="C150" s="21" t="s">
        <v>885</v>
      </c>
      <c r="D150" s="128">
        <v>0</v>
      </c>
      <c r="E150" s="128">
        <v>0</v>
      </c>
      <c r="F150" s="128">
        <v>0</v>
      </c>
      <c r="G150" s="128">
        <v>0</v>
      </c>
      <c r="H150" s="128">
        <v>0</v>
      </c>
      <c r="I150" s="128">
        <v>0</v>
      </c>
      <c r="J150" s="128">
        <v>0</v>
      </c>
      <c r="K150" s="128">
        <v>0</v>
      </c>
    </row>
    <row r="151" spans="1:11" x14ac:dyDescent="0.25">
      <c r="A151" s="381"/>
      <c r="B151" s="384">
        <v>11</v>
      </c>
      <c r="C151" s="21" t="s">
        <v>886</v>
      </c>
      <c r="D151" s="128">
        <v>0</v>
      </c>
      <c r="E151" s="128">
        <v>0</v>
      </c>
      <c r="F151" s="128">
        <v>0</v>
      </c>
      <c r="G151" s="128">
        <v>0</v>
      </c>
      <c r="H151" s="128">
        <v>0</v>
      </c>
      <c r="I151" s="128">
        <v>0</v>
      </c>
      <c r="J151" s="128">
        <v>0</v>
      </c>
      <c r="K151" s="128">
        <v>0</v>
      </c>
    </row>
    <row r="152" spans="1:11" x14ac:dyDescent="0.25">
      <c r="A152" s="381"/>
      <c r="B152" s="384">
        <v>12</v>
      </c>
      <c r="C152" s="21" t="s">
        <v>887</v>
      </c>
      <c r="D152" s="128">
        <v>0</v>
      </c>
      <c r="E152" s="128">
        <v>0</v>
      </c>
      <c r="F152" s="128">
        <v>0</v>
      </c>
      <c r="G152" s="128">
        <v>0</v>
      </c>
      <c r="H152" s="128">
        <v>0</v>
      </c>
      <c r="I152" s="128">
        <v>0</v>
      </c>
      <c r="J152" s="128">
        <v>0</v>
      </c>
      <c r="K152" s="128">
        <v>0</v>
      </c>
    </row>
    <row r="153" spans="1:11" x14ac:dyDescent="0.25">
      <c r="A153" s="381"/>
      <c r="B153" s="384">
        <v>13</v>
      </c>
      <c r="C153" s="21" t="s">
        <v>893</v>
      </c>
      <c r="D153" s="128">
        <v>0</v>
      </c>
      <c r="E153" s="128">
        <v>0</v>
      </c>
      <c r="F153" s="128">
        <v>0</v>
      </c>
      <c r="G153" s="128">
        <v>0</v>
      </c>
      <c r="H153" s="128">
        <v>0</v>
      </c>
      <c r="I153" s="128">
        <v>0</v>
      </c>
      <c r="J153" s="128">
        <v>0</v>
      </c>
      <c r="K153" s="128">
        <v>0</v>
      </c>
    </row>
    <row r="154" spans="1:11" x14ac:dyDescent="0.25">
      <c r="A154" s="381"/>
      <c r="B154" s="143" t="s">
        <v>122</v>
      </c>
      <c r="C154" s="130" t="s">
        <v>895</v>
      </c>
      <c r="D154" s="128">
        <v>0</v>
      </c>
      <c r="E154" s="128">
        <v>0</v>
      </c>
      <c r="F154" s="128">
        <v>31.666</v>
      </c>
      <c r="G154" s="128">
        <v>0</v>
      </c>
      <c r="H154" s="128">
        <v>0</v>
      </c>
      <c r="I154" s="128">
        <v>0</v>
      </c>
      <c r="J154" s="128">
        <v>0</v>
      </c>
      <c r="K154" s="128">
        <v>0</v>
      </c>
    </row>
    <row r="155" spans="1:11" x14ac:dyDescent="0.25">
      <c r="A155" s="381"/>
      <c r="B155" s="384">
        <v>1</v>
      </c>
      <c r="C155" s="21" t="s">
        <v>875</v>
      </c>
      <c r="D155" s="128">
        <v>0</v>
      </c>
      <c r="E155" s="128">
        <v>0</v>
      </c>
      <c r="F155" s="128">
        <v>0</v>
      </c>
      <c r="G155" s="128">
        <v>0</v>
      </c>
      <c r="H155" s="128">
        <v>0</v>
      </c>
      <c r="I155" s="128">
        <v>0</v>
      </c>
      <c r="J155" s="128">
        <v>0</v>
      </c>
      <c r="K155" s="128">
        <v>0</v>
      </c>
    </row>
    <row r="156" spans="1:11" x14ac:dyDescent="0.25">
      <c r="A156" s="381"/>
      <c r="B156" s="384">
        <v>2</v>
      </c>
      <c r="C156" s="21" t="s">
        <v>876</v>
      </c>
      <c r="D156" s="128">
        <v>0</v>
      </c>
      <c r="E156" s="128">
        <v>0</v>
      </c>
      <c r="F156" s="128">
        <v>0</v>
      </c>
      <c r="G156" s="128">
        <v>0</v>
      </c>
      <c r="H156" s="128">
        <v>0</v>
      </c>
      <c r="I156" s="128">
        <v>0</v>
      </c>
      <c r="J156" s="128">
        <v>0</v>
      </c>
      <c r="K156" s="128">
        <v>0</v>
      </c>
    </row>
    <row r="157" spans="1:11" x14ac:dyDescent="0.25">
      <c r="A157" s="381"/>
      <c r="B157" s="384">
        <v>3</v>
      </c>
      <c r="C157" s="21" t="s">
        <v>877</v>
      </c>
      <c r="D157" s="128">
        <v>0</v>
      </c>
      <c r="E157" s="128">
        <v>0</v>
      </c>
      <c r="F157" s="128">
        <v>0</v>
      </c>
      <c r="G157" s="128">
        <v>0</v>
      </c>
      <c r="H157" s="128">
        <v>0</v>
      </c>
      <c r="I157" s="128">
        <v>0</v>
      </c>
      <c r="J157" s="128">
        <v>0</v>
      </c>
      <c r="K157" s="128">
        <v>0</v>
      </c>
    </row>
    <row r="158" spans="1:11" x14ac:dyDescent="0.25">
      <c r="A158" s="381"/>
      <c r="B158" s="384">
        <v>4</v>
      </c>
      <c r="C158" s="21" t="s">
        <v>879</v>
      </c>
      <c r="D158" s="128">
        <v>0</v>
      </c>
      <c r="E158" s="128">
        <v>0</v>
      </c>
      <c r="F158" s="128">
        <v>0</v>
      </c>
      <c r="G158" s="128">
        <v>0</v>
      </c>
      <c r="H158" s="128">
        <v>0</v>
      </c>
      <c r="I158" s="128">
        <v>0</v>
      </c>
      <c r="J158" s="128">
        <v>0</v>
      </c>
      <c r="K158" s="128">
        <v>0</v>
      </c>
    </row>
    <row r="159" spans="1:11" x14ac:dyDescent="0.25">
      <c r="A159" s="381"/>
      <c r="B159" s="384">
        <v>5</v>
      </c>
      <c r="C159" s="21" t="s">
        <v>880</v>
      </c>
      <c r="D159" s="128">
        <v>0</v>
      </c>
      <c r="E159" s="128">
        <v>0</v>
      </c>
      <c r="F159" s="128">
        <v>0</v>
      </c>
      <c r="G159" s="128">
        <v>0</v>
      </c>
      <c r="H159" s="128">
        <v>0</v>
      </c>
      <c r="I159" s="128">
        <v>0</v>
      </c>
      <c r="J159" s="128">
        <v>0</v>
      </c>
      <c r="K159" s="128">
        <v>0</v>
      </c>
    </row>
    <row r="160" spans="1:11" x14ac:dyDescent="0.25">
      <c r="A160" s="381"/>
      <c r="B160" s="384">
        <v>6</v>
      </c>
      <c r="C160" s="21" t="s">
        <v>881</v>
      </c>
      <c r="D160" s="128">
        <v>0</v>
      </c>
      <c r="E160" s="128">
        <v>0</v>
      </c>
      <c r="F160" s="128">
        <v>0</v>
      </c>
      <c r="G160" s="128">
        <v>0</v>
      </c>
      <c r="H160" s="128">
        <v>0</v>
      </c>
      <c r="I160" s="128">
        <v>0</v>
      </c>
      <c r="J160" s="128">
        <v>0</v>
      </c>
      <c r="K160" s="128">
        <v>0</v>
      </c>
    </row>
    <row r="161" spans="1:11" x14ac:dyDescent="0.25">
      <c r="A161" s="381"/>
      <c r="B161" s="384">
        <v>7</v>
      </c>
      <c r="C161" s="21" t="s">
        <v>882</v>
      </c>
      <c r="D161" s="128">
        <v>0</v>
      </c>
      <c r="E161" s="128">
        <v>0</v>
      </c>
      <c r="F161" s="128">
        <v>30.112000000000002</v>
      </c>
      <c r="G161" s="128">
        <v>0</v>
      </c>
      <c r="H161" s="128">
        <v>0</v>
      </c>
      <c r="I161" s="128">
        <v>0</v>
      </c>
      <c r="J161" s="128">
        <v>0</v>
      </c>
      <c r="K161" s="128">
        <v>0</v>
      </c>
    </row>
    <row r="162" spans="1:11" ht="47.25" x14ac:dyDescent="0.25">
      <c r="A162" s="381" t="s">
        <v>891</v>
      </c>
      <c r="B162" s="127" t="s">
        <v>1006</v>
      </c>
      <c r="C162" s="21" t="s">
        <v>355</v>
      </c>
      <c r="D162" s="128"/>
      <c r="E162" s="128"/>
      <c r="F162" s="128">
        <v>17.635000000000002</v>
      </c>
      <c r="G162" s="128">
        <v>0</v>
      </c>
      <c r="H162" s="128"/>
      <c r="I162" s="128"/>
      <c r="J162" s="128">
        <v>0</v>
      </c>
      <c r="K162" s="128">
        <v>0</v>
      </c>
    </row>
    <row r="163" spans="1:11" ht="47.25" x14ac:dyDescent="0.25">
      <c r="A163" s="381" t="s">
        <v>891</v>
      </c>
      <c r="B163" s="127" t="s">
        <v>1007</v>
      </c>
      <c r="C163" s="21" t="s">
        <v>353</v>
      </c>
      <c r="D163" s="128"/>
      <c r="E163" s="128"/>
      <c r="F163" s="128">
        <v>12.477</v>
      </c>
      <c r="G163" s="128">
        <v>0</v>
      </c>
      <c r="H163" s="128"/>
      <c r="I163" s="128"/>
      <c r="J163" s="128">
        <v>0</v>
      </c>
      <c r="K163" s="128">
        <v>0</v>
      </c>
    </row>
    <row r="164" spans="1:11" x14ac:dyDescent="0.25">
      <c r="A164" s="381"/>
      <c r="B164" s="384">
        <v>8</v>
      </c>
      <c r="C164" s="21" t="s">
        <v>883</v>
      </c>
      <c r="D164" s="128">
        <v>0</v>
      </c>
      <c r="E164" s="128">
        <v>0</v>
      </c>
      <c r="F164" s="128">
        <v>0</v>
      </c>
      <c r="G164" s="128">
        <v>0</v>
      </c>
      <c r="H164" s="128">
        <v>0</v>
      </c>
      <c r="I164" s="128">
        <v>0</v>
      </c>
      <c r="J164" s="128">
        <v>0</v>
      </c>
      <c r="K164" s="128">
        <v>0</v>
      </c>
    </row>
    <row r="165" spans="1:11" x14ac:dyDescent="0.25">
      <c r="A165" s="381"/>
      <c r="B165" s="384">
        <v>9</v>
      </c>
      <c r="C165" s="21" t="s">
        <v>885</v>
      </c>
      <c r="D165" s="128">
        <v>0</v>
      </c>
      <c r="E165" s="128">
        <v>0</v>
      </c>
      <c r="F165" s="128">
        <v>0</v>
      </c>
      <c r="G165" s="128">
        <v>0</v>
      </c>
      <c r="H165" s="128">
        <v>0</v>
      </c>
      <c r="I165" s="128">
        <v>0</v>
      </c>
      <c r="J165" s="128">
        <v>0</v>
      </c>
      <c r="K165" s="128">
        <v>0</v>
      </c>
    </row>
    <row r="166" spans="1:11" x14ac:dyDescent="0.25">
      <c r="A166" s="381"/>
      <c r="B166" s="384">
        <v>10</v>
      </c>
      <c r="C166" s="21" t="s">
        <v>886</v>
      </c>
      <c r="D166" s="128">
        <v>0</v>
      </c>
      <c r="E166" s="128">
        <v>0</v>
      </c>
      <c r="F166" s="128">
        <v>0</v>
      </c>
      <c r="G166" s="128">
        <v>0</v>
      </c>
      <c r="H166" s="128">
        <v>0</v>
      </c>
      <c r="I166" s="128">
        <v>0</v>
      </c>
      <c r="J166" s="128">
        <v>0</v>
      </c>
      <c r="K166" s="128">
        <v>0</v>
      </c>
    </row>
    <row r="167" spans="1:11" x14ac:dyDescent="0.25">
      <c r="A167" s="381"/>
      <c r="B167" s="384">
        <v>11</v>
      </c>
      <c r="C167" s="21" t="s">
        <v>887</v>
      </c>
      <c r="D167" s="128">
        <v>0</v>
      </c>
      <c r="E167" s="128">
        <v>0</v>
      </c>
      <c r="F167" s="128">
        <v>1.554</v>
      </c>
      <c r="G167" s="128">
        <v>0</v>
      </c>
      <c r="H167" s="128">
        <v>0</v>
      </c>
      <c r="I167" s="128">
        <v>0</v>
      </c>
      <c r="J167" s="128">
        <v>0</v>
      </c>
      <c r="K167" s="128">
        <v>0</v>
      </c>
    </row>
    <row r="168" spans="1:11" ht="31.5" x14ac:dyDescent="0.25">
      <c r="A168" s="381" t="s">
        <v>891</v>
      </c>
      <c r="B168" s="384"/>
      <c r="C168" s="21" t="s">
        <v>359</v>
      </c>
      <c r="D168" s="128"/>
      <c r="E168" s="128"/>
      <c r="F168" s="128">
        <v>1.554</v>
      </c>
      <c r="G168" s="128">
        <v>0</v>
      </c>
      <c r="H168" s="128"/>
      <c r="I168" s="128"/>
      <c r="J168" s="128">
        <v>0</v>
      </c>
      <c r="K168" s="128">
        <v>0</v>
      </c>
    </row>
    <row r="169" spans="1:11" x14ac:dyDescent="0.25">
      <c r="A169" s="381"/>
      <c r="B169" s="384">
        <v>12</v>
      </c>
      <c r="C169" s="21" t="s">
        <v>893</v>
      </c>
      <c r="D169" s="128">
        <v>0</v>
      </c>
      <c r="E169" s="128">
        <v>0</v>
      </c>
      <c r="F169" s="128">
        <v>0</v>
      </c>
      <c r="G169" s="128">
        <v>0</v>
      </c>
      <c r="H169" s="128">
        <v>0</v>
      </c>
      <c r="I169" s="128">
        <v>0</v>
      </c>
      <c r="J169" s="128">
        <v>0</v>
      </c>
      <c r="K169" s="128">
        <v>0</v>
      </c>
    </row>
    <row r="170" spans="1:11" x14ac:dyDescent="0.25">
      <c r="A170" s="381"/>
      <c r="B170" s="384">
        <v>13</v>
      </c>
      <c r="C170" s="21" t="s">
        <v>894</v>
      </c>
      <c r="D170" s="128">
        <v>0</v>
      </c>
      <c r="E170" s="128">
        <v>0</v>
      </c>
      <c r="F170" s="128">
        <v>0</v>
      </c>
      <c r="G170" s="128">
        <v>0</v>
      </c>
      <c r="H170" s="128">
        <v>0</v>
      </c>
      <c r="I170" s="128">
        <v>0</v>
      </c>
      <c r="J170" s="128">
        <v>0</v>
      </c>
      <c r="K170" s="128">
        <v>0</v>
      </c>
    </row>
    <row r="171" spans="1:11" ht="18.75" x14ac:dyDescent="0.25">
      <c r="A171" s="381"/>
      <c r="B171" s="141">
        <v>3</v>
      </c>
      <c r="C171" s="142" t="s">
        <v>1008</v>
      </c>
      <c r="D171" s="128">
        <v>0</v>
      </c>
      <c r="E171" s="128">
        <v>0</v>
      </c>
      <c r="F171" s="128">
        <v>0</v>
      </c>
      <c r="G171" s="128">
        <v>0</v>
      </c>
      <c r="H171" s="128">
        <v>0</v>
      </c>
      <c r="I171" s="128">
        <v>0</v>
      </c>
      <c r="J171" s="128">
        <v>0</v>
      </c>
      <c r="K171" s="128">
        <v>0</v>
      </c>
    </row>
    <row r="172" spans="1:11" x14ac:dyDescent="0.25">
      <c r="A172" s="381"/>
      <c r="B172" s="127" t="s">
        <v>125</v>
      </c>
      <c r="C172" s="130" t="s">
        <v>1009</v>
      </c>
      <c r="D172" s="128">
        <v>0</v>
      </c>
      <c r="E172" s="128">
        <v>0</v>
      </c>
      <c r="F172" s="128">
        <v>0</v>
      </c>
      <c r="G172" s="128">
        <v>0</v>
      </c>
      <c r="H172" s="128">
        <v>0</v>
      </c>
      <c r="I172" s="128">
        <v>0</v>
      </c>
      <c r="J172" s="128">
        <v>0</v>
      </c>
      <c r="K172" s="128">
        <v>0</v>
      </c>
    </row>
    <row r="173" spans="1:11" x14ac:dyDescent="0.25">
      <c r="A173" s="381"/>
      <c r="B173" s="384">
        <v>1</v>
      </c>
      <c r="C173" s="21" t="s">
        <v>875</v>
      </c>
      <c r="D173" s="128">
        <v>0</v>
      </c>
      <c r="E173" s="128">
        <v>0</v>
      </c>
      <c r="F173" s="128">
        <v>0</v>
      </c>
      <c r="G173" s="128">
        <v>0</v>
      </c>
      <c r="H173" s="128">
        <v>0</v>
      </c>
      <c r="I173" s="128">
        <v>0</v>
      </c>
      <c r="J173" s="128">
        <v>0</v>
      </c>
      <c r="K173" s="128">
        <v>0</v>
      </c>
    </row>
    <row r="174" spans="1:11" x14ac:dyDescent="0.25">
      <c r="A174" s="381"/>
      <c r="B174" s="384">
        <v>2</v>
      </c>
      <c r="C174" s="21" t="s">
        <v>876</v>
      </c>
      <c r="D174" s="128">
        <v>0</v>
      </c>
      <c r="E174" s="128">
        <v>0</v>
      </c>
      <c r="F174" s="128">
        <v>0</v>
      </c>
      <c r="G174" s="128">
        <v>0</v>
      </c>
      <c r="H174" s="128">
        <v>0</v>
      </c>
      <c r="I174" s="128">
        <v>0</v>
      </c>
      <c r="J174" s="128">
        <v>0</v>
      </c>
      <c r="K174" s="128">
        <v>0</v>
      </c>
    </row>
    <row r="175" spans="1:11" x14ac:dyDescent="0.25">
      <c r="A175" s="381"/>
      <c r="B175" s="384">
        <v>3</v>
      </c>
      <c r="C175" s="21" t="s">
        <v>877</v>
      </c>
      <c r="D175" s="128">
        <v>0</v>
      </c>
      <c r="E175" s="128">
        <v>0</v>
      </c>
      <c r="F175" s="128">
        <v>0</v>
      </c>
      <c r="G175" s="128">
        <v>0</v>
      </c>
      <c r="H175" s="128">
        <v>0</v>
      </c>
      <c r="I175" s="128">
        <v>0</v>
      </c>
      <c r="J175" s="128">
        <v>0</v>
      </c>
      <c r="K175" s="128">
        <v>0</v>
      </c>
    </row>
    <row r="176" spans="1:11" x14ac:dyDescent="0.25">
      <c r="A176" s="381"/>
      <c r="B176" s="384">
        <v>4</v>
      </c>
      <c r="C176" s="21" t="s">
        <v>879</v>
      </c>
      <c r="D176" s="128">
        <v>0</v>
      </c>
      <c r="E176" s="128">
        <v>0</v>
      </c>
      <c r="F176" s="128">
        <v>0</v>
      </c>
      <c r="G176" s="128">
        <v>0</v>
      </c>
      <c r="H176" s="128">
        <v>0</v>
      </c>
      <c r="I176" s="128">
        <v>0</v>
      </c>
      <c r="J176" s="128">
        <v>0</v>
      </c>
      <c r="K176" s="128">
        <v>0</v>
      </c>
    </row>
    <row r="177" spans="1:11" x14ac:dyDescent="0.25">
      <c r="A177" s="381"/>
      <c r="B177" s="384">
        <v>5</v>
      </c>
      <c r="C177" s="21" t="s">
        <v>880</v>
      </c>
      <c r="D177" s="128">
        <v>0</v>
      </c>
      <c r="E177" s="128">
        <v>0</v>
      </c>
      <c r="F177" s="128">
        <v>0</v>
      </c>
      <c r="G177" s="128">
        <v>0</v>
      </c>
      <c r="H177" s="128">
        <v>0</v>
      </c>
      <c r="I177" s="128">
        <v>0</v>
      </c>
      <c r="J177" s="128">
        <v>0</v>
      </c>
      <c r="K177" s="128">
        <v>0</v>
      </c>
    </row>
    <row r="178" spans="1:11" x14ac:dyDescent="0.25">
      <c r="A178" s="381"/>
      <c r="B178" s="384">
        <v>6</v>
      </c>
      <c r="C178" s="21" t="s">
        <v>881</v>
      </c>
      <c r="D178" s="128">
        <v>0</v>
      </c>
      <c r="E178" s="128">
        <v>0</v>
      </c>
      <c r="F178" s="128">
        <v>0</v>
      </c>
      <c r="G178" s="128">
        <v>0</v>
      </c>
      <c r="H178" s="128">
        <v>0</v>
      </c>
      <c r="I178" s="128">
        <v>0</v>
      </c>
      <c r="J178" s="128">
        <v>0</v>
      </c>
      <c r="K178" s="128">
        <v>0</v>
      </c>
    </row>
    <row r="179" spans="1:11" x14ac:dyDescent="0.25">
      <c r="A179" s="381"/>
      <c r="B179" s="384">
        <v>7</v>
      </c>
      <c r="C179" s="21" t="s">
        <v>882</v>
      </c>
      <c r="D179" s="128">
        <v>0</v>
      </c>
      <c r="E179" s="128">
        <v>0</v>
      </c>
      <c r="F179" s="128">
        <v>0</v>
      </c>
      <c r="G179" s="128">
        <v>0</v>
      </c>
      <c r="H179" s="128">
        <v>0</v>
      </c>
      <c r="I179" s="128">
        <v>0</v>
      </c>
      <c r="J179" s="128">
        <v>0</v>
      </c>
      <c r="K179" s="128">
        <v>0</v>
      </c>
    </row>
    <row r="180" spans="1:11" x14ac:dyDescent="0.25">
      <c r="A180" s="381"/>
      <c r="B180" s="384">
        <v>8</v>
      </c>
      <c r="C180" s="21" t="s">
        <v>883</v>
      </c>
      <c r="D180" s="128">
        <v>0</v>
      </c>
      <c r="E180" s="128">
        <v>0</v>
      </c>
      <c r="F180" s="128">
        <v>0</v>
      </c>
      <c r="G180" s="128">
        <v>0</v>
      </c>
      <c r="H180" s="128">
        <v>0</v>
      </c>
      <c r="I180" s="128">
        <v>0</v>
      </c>
      <c r="J180" s="128">
        <v>0</v>
      </c>
      <c r="K180" s="128">
        <v>0</v>
      </c>
    </row>
    <row r="181" spans="1:11" x14ac:dyDescent="0.25">
      <c r="A181" s="381"/>
      <c r="B181" s="384">
        <v>9</v>
      </c>
      <c r="C181" s="21" t="s">
        <v>885</v>
      </c>
      <c r="D181" s="128">
        <v>0</v>
      </c>
      <c r="E181" s="128">
        <v>0</v>
      </c>
      <c r="F181" s="128">
        <v>0</v>
      </c>
      <c r="G181" s="128">
        <v>0</v>
      </c>
      <c r="H181" s="128">
        <v>0</v>
      </c>
      <c r="I181" s="128">
        <v>0</v>
      </c>
      <c r="J181" s="128">
        <v>0</v>
      </c>
      <c r="K181" s="128">
        <v>0</v>
      </c>
    </row>
    <row r="182" spans="1:11" x14ac:dyDescent="0.25">
      <c r="A182" s="381"/>
      <c r="B182" s="384">
        <v>10</v>
      </c>
      <c r="C182" s="21" t="s">
        <v>886</v>
      </c>
      <c r="D182" s="128">
        <v>0</v>
      </c>
      <c r="E182" s="128">
        <v>0</v>
      </c>
      <c r="F182" s="128">
        <v>0</v>
      </c>
      <c r="G182" s="128">
        <v>0</v>
      </c>
      <c r="H182" s="128">
        <v>0</v>
      </c>
      <c r="I182" s="128">
        <v>0</v>
      </c>
      <c r="J182" s="128">
        <v>0</v>
      </c>
      <c r="K182" s="128">
        <v>0</v>
      </c>
    </row>
    <row r="183" spans="1:11" x14ac:dyDescent="0.25">
      <c r="A183" s="381"/>
      <c r="B183" s="384">
        <v>11</v>
      </c>
      <c r="C183" s="21" t="s">
        <v>887</v>
      </c>
      <c r="D183" s="128">
        <v>0</v>
      </c>
      <c r="E183" s="128">
        <v>0</v>
      </c>
      <c r="F183" s="128">
        <v>0</v>
      </c>
      <c r="G183" s="128">
        <v>0</v>
      </c>
      <c r="H183" s="128">
        <v>0</v>
      </c>
      <c r="I183" s="128">
        <v>0</v>
      </c>
      <c r="J183" s="128">
        <v>0</v>
      </c>
      <c r="K183" s="128">
        <v>0</v>
      </c>
    </row>
    <row r="184" spans="1:11" x14ac:dyDescent="0.25">
      <c r="A184" s="381"/>
      <c r="B184" s="384">
        <v>12</v>
      </c>
      <c r="C184" s="21" t="s">
        <v>893</v>
      </c>
      <c r="D184" s="128">
        <v>0</v>
      </c>
      <c r="E184" s="128">
        <v>0</v>
      </c>
      <c r="F184" s="128">
        <v>0</v>
      </c>
      <c r="G184" s="128">
        <v>0</v>
      </c>
      <c r="H184" s="128">
        <v>0</v>
      </c>
      <c r="I184" s="128">
        <v>0</v>
      </c>
      <c r="J184" s="128">
        <v>0</v>
      </c>
      <c r="K184" s="128">
        <v>0</v>
      </c>
    </row>
    <row r="185" spans="1:11" x14ac:dyDescent="0.25">
      <c r="A185" s="381"/>
      <c r="B185" s="127" t="s">
        <v>128</v>
      </c>
      <c r="C185" s="130" t="s">
        <v>1010</v>
      </c>
      <c r="D185" s="128">
        <v>0</v>
      </c>
      <c r="E185" s="128">
        <v>0</v>
      </c>
      <c r="F185" s="128">
        <v>0</v>
      </c>
      <c r="G185" s="128">
        <v>0</v>
      </c>
      <c r="H185" s="128">
        <v>0</v>
      </c>
      <c r="I185" s="128">
        <v>0</v>
      </c>
      <c r="J185" s="128">
        <v>0</v>
      </c>
      <c r="K185" s="128">
        <v>0</v>
      </c>
    </row>
    <row r="186" spans="1:11" x14ac:dyDescent="0.25">
      <c r="A186" s="381"/>
      <c r="B186" s="384">
        <v>1</v>
      </c>
      <c r="C186" s="21" t="s">
        <v>875</v>
      </c>
      <c r="D186" s="128">
        <v>0</v>
      </c>
      <c r="E186" s="128">
        <v>0</v>
      </c>
      <c r="F186" s="128">
        <v>0</v>
      </c>
      <c r="G186" s="128">
        <v>0</v>
      </c>
      <c r="H186" s="128">
        <v>0</v>
      </c>
      <c r="I186" s="128">
        <v>0</v>
      </c>
      <c r="J186" s="128">
        <v>0</v>
      </c>
      <c r="K186" s="128">
        <v>0</v>
      </c>
    </row>
    <row r="187" spans="1:11" x14ac:dyDescent="0.25">
      <c r="A187" s="381"/>
      <c r="B187" s="384">
        <v>2</v>
      </c>
      <c r="C187" s="21" t="s">
        <v>876</v>
      </c>
      <c r="D187" s="128">
        <v>0</v>
      </c>
      <c r="E187" s="128">
        <v>0</v>
      </c>
      <c r="F187" s="128">
        <v>0</v>
      </c>
      <c r="G187" s="128">
        <v>0</v>
      </c>
      <c r="H187" s="128">
        <v>0</v>
      </c>
      <c r="I187" s="128">
        <v>0</v>
      </c>
      <c r="J187" s="128">
        <v>0</v>
      </c>
      <c r="K187" s="128">
        <v>0</v>
      </c>
    </row>
    <row r="188" spans="1:11" x14ac:dyDescent="0.25">
      <c r="A188" s="381"/>
      <c r="B188" s="384">
        <v>3</v>
      </c>
      <c r="C188" s="21" t="s">
        <v>877</v>
      </c>
      <c r="D188" s="128">
        <v>0</v>
      </c>
      <c r="E188" s="128">
        <v>0</v>
      </c>
      <c r="F188" s="128">
        <v>0</v>
      </c>
      <c r="G188" s="128">
        <v>0</v>
      </c>
      <c r="H188" s="128">
        <v>0</v>
      </c>
      <c r="I188" s="128">
        <v>0</v>
      </c>
      <c r="J188" s="128">
        <v>0</v>
      </c>
      <c r="K188" s="128">
        <v>0</v>
      </c>
    </row>
    <row r="189" spans="1:11" x14ac:dyDescent="0.25">
      <c r="A189" s="381"/>
      <c r="B189" s="384">
        <v>4</v>
      </c>
      <c r="C189" s="21" t="s">
        <v>879</v>
      </c>
      <c r="D189" s="128">
        <v>0</v>
      </c>
      <c r="E189" s="128">
        <v>0</v>
      </c>
      <c r="F189" s="128">
        <v>0</v>
      </c>
      <c r="G189" s="128">
        <v>0</v>
      </c>
      <c r="H189" s="128">
        <v>0</v>
      </c>
      <c r="I189" s="128">
        <v>0</v>
      </c>
      <c r="J189" s="128">
        <v>0</v>
      </c>
      <c r="K189" s="128">
        <v>0</v>
      </c>
    </row>
    <row r="190" spans="1:11" x14ac:dyDescent="0.25">
      <c r="A190" s="381"/>
      <c r="B190" s="384">
        <v>5</v>
      </c>
      <c r="C190" s="21" t="s">
        <v>880</v>
      </c>
      <c r="D190" s="128">
        <v>0</v>
      </c>
      <c r="E190" s="128">
        <v>0</v>
      </c>
      <c r="F190" s="128">
        <v>0</v>
      </c>
      <c r="G190" s="128">
        <v>0</v>
      </c>
      <c r="H190" s="128">
        <v>0</v>
      </c>
      <c r="I190" s="128">
        <v>0</v>
      </c>
      <c r="J190" s="128">
        <v>0</v>
      </c>
      <c r="K190" s="128">
        <v>0</v>
      </c>
    </row>
    <row r="191" spans="1:11" x14ac:dyDescent="0.25">
      <c r="A191" s="381"/>
      <c r="B191" s="384">
        <v>6</v>
      </c>
      <c r="C191" s="21" t="s">
        <v>881</v>
      </c>
      <c r="D191" s="128">
        <v>0</v>
      </c>
      <c r="E191" s="128">
        <v>0</v>
      </c>
      <c r="F191" s="128">
        <v>0</v>
      </c>
      <c r="G191" s="128">
        <v>0</v>
      </c>
      <c r="H191" s="128">
        <v>0</v>
      </c>
      <c r="I191" s="128">
        <v>0</v>
      </c>
      <c r="J191" s="128">
        <v>0</v>
      </c>
      <c r="K191" s="128">
        <v>0</v>
      </c>
    </row>
    <row r="192" spans="1:11" x14ac:dyDescent="0.25">
      <c r="A192" s="381"/>
      <c r="B192" s="384">
        <v>7</v>
      </c>
      <c r="C192" s="21" t="s">
        <v>882</v>
      </c>
      <c r="D192" s="128">
        <v>0</v>
      </c>
      <c r="E192" s="128">
        <v>0</v>
      </c>
      <c r="F192" s="128">
        <v>0</v>
      </c>
      <c r="G192" s="128">
        <v>0</v>
      </c>
      <c r="H192" s="128">
        <v>0</v>
      </c>
      <c r="I192" s="128">
        <v>0</v>
      </c>
      <c r="J192" s="128">
        <v>0</v>
      </c>
      <c r="K192" s="128">
        <v>0</v>
      </c>
    </row>
    <row r="193" spans="1:11" x14ac:dyDescent="0.25">
      <c r="A193" s="381"/>
      <c r="B193" s="384">
        <v>8</v>
      </c>
      <c r="C193" s="21" t="s">
        <v>883</v>
      </c>
      <c r="D193" s="128">
        <v>0</v>
      </c>
      <c r="E193" s="128">
        <v>0</v>
      </c>
      <c r="F193" s="128">
        <v>0</v>
      </c>
      <c r="G193" s="128">
        <v>0</v>
      </c>
      <c r="H193" s="128">
        <v>0</v>
      </c>
      <c r="I193" s="128">
        <v>0</v>
      </c>
      <c r="J193" s="128">
        <v>0</v>
      </c>
      <c r="K193" s="128">
        <v>0</v>
      </c>
    </row>
    <row r="194" spans="1:11" x14ac:dyDescent="0.25">
      <c r="A194" s="381"/>
      <c r="B194" s="384">
        <v>9</v>
      </c>
      <c r="C194" s="21" t="s">
        <v>885</v>
      </c>
      <c r="D194" s="128">
        <v>0</v>
      </c>
      <c r="E194" s="128">
        <v>0</v>
      </c>
      <c r="F194" s="128">
        <v>0</v>
      </c>
      <c r="G194" s="128">
        <v>0</v>
      </c>
      <c r="H194" s="128">
        <v>0</v>
      </c>
      <c r="I194" s="128">
        <v>0</v>
      </c>
      <c r="J194" s="128">
        <v>0</v>
      </c>
      <c r="K194" s="128">
        <v>0</v>
      </c>
    </row>
    <row r="195" spans="1:11" x14ac:dyDescent="0.25">
      <c r="A195" s="381"/>
      <c r="B195" s="384">
        <v>10</v>
      </c>
      <c r="C195" s="21" t="s">
        <v>886</v>
      </c>
      <c r="D195" s="128">
        <v>0</v>
      </c>
      <c r="E195" s="128">
        <v>0</v>
      </c>
      <c r="F195" s="128">
        <v>0</v>
      </c>
      <c r="G195" s="128">
        <v>0</v>
      </c>
      <c r="H195" s="128">
        <v>0</v>
      </c>
      <c r="I195" s="128">
        <v>0</v>
      </c>
      <c r="J195" s="128">
        <v>0</v>
      </c>
      <c r="K195" s="128">
        <v>0</v>
      </c>
    </row>
    <row r="196" spans="1:11" x14ac:dyDescent="0.25">
      <c r="A196" s="381"/>
      <c r="B196" s="384">
        <v>11</v>
      </c>
      <c r="C196" s="21" t="s">
        <v>887</v>
      </c>
      <c r="D196" s="128">
        <v>0</v>
      </c>
      <c r="E196" s="128">
        <v>0</v>
      </c>
      <c r="F196" s="128">
        <v>0</v>
      </c>
      <c r="G196" s="128">
        <v>0</v>
      </c>
      <c r="H196" s="128">
        <v>0</v>
      </c>
      <c r="I196" s="128">
        <v>0</v>
      </c>
      <c r="J196" s="128">
        <v>0</v>
      </c>
      <c r="K196" s="128">
        <v>0</v>
      </c>
    </row>
    <row r="197" spans="1:11" x14ac:dyDescent="0.25">
      <c r="A197" s="381"/>
      <c r="B197" s="384">
        <v>12</v>
      </c>
      <c r="C197" s="21" t="s">
        <v>893</v>
      </c>
      <c r="D197" s="128">
        <v>0</v>
      </c>
      <c r="E197" s="128">
        <v>0</v>
      </c>
      <c r="F197" s="128">
        <v>0</v>
      </c>
      <c r="G197" s="128">
        <v>0</v>
      </c>
      <c r="H197" s="128">
        <v>0</v>
      </c>
      <c r="I197" s="128">
        <v>0</v>
      </c>
      <c r="J197" s="128">
        <v>0</v>
      </c>
      <c r="K197" s="128">
        <v>0</v>
      </c>
    </row>
    <row r="198" spans="1:11" x14ac:dyDescent="0.25">
      <c r="A198" s="381"/>
      <c r="B198" s="384">
        <v>4</v>
      </c>
      <c r="C198" s="130" t="s">
        <v>1011</v>
      </c>
      <c r="D198" s="128">
        <v>0</v>
      </c>
      <c r="E198" s="128">
        <v>0</v>
      </c>
      <c r="F198" s="128">
        <v>427.64430000000004</v>
      </c>
      <c r="G198" s="128">
        <v>56.793000000000006</v>
      </c>
      <c r="H198" s="128">
        <v>0</v>
      </c>
      <c r="I198" s="128">
        <v>0</v>
      </c>
      <c r="J198" s="128">
        <v>96.33499999999998</v>
      </c>
      <c r="K198" s="128">
        <v>1.2469999999999999</v>
      </c>
    </row>
    <row r="199" spans="1:11" x14ac:dyDescent="0.25">
      <c r="A199" s="381"/>
      <c r="B199" s="127" t="s">
        <v>1012</v>
      </c>
      <c r="C199" s="21" t="s">
        <v>498</v>
      </c>
      <c r="D199" s="128">
        <v>0</v>
      </c>
      <c r="E199" s="128">
        <v>0</v>
      </c>
      <c r="F199" s="128">
        <v>69.474000000000004</v>
      </c>
      <c r="G199" s="128">
        <v>13.6</v>
      </c>
      <c r="H199" s="128">
        <v>0</v>
      </c>
      <c r="I199" s="128">
        <v>0</v>
      </c>
      <c r="J199" s="128">
        <v>11.3</v>
      </c>
      <c r="K199" s="128">
        <v>0</v>
      </c>
    </row>
    <row r="200" spans="1:11" x14ac:dyDescent="0.25">
      <c r="A200" s="381"/>
      <c r="B200" s="127" t="s">
        <v>1013</v>
      </c>
      <c r="C200" s="130" t="s">
        <v>1009</v>
      </c>
      <c r="D200" s="128">
        <v>0</v>
      </c>
      <c r="E200" s="128">
        <v>0</v>
      </c>
      <c r="F200" s="128">
        <v>18.797000000000001</v>
      </c>
      <c r="G200" s="128">
        <v>0</v>
      </c>
      <c r="H200" s="128">
        <v>0</v>
      </c>
      <c r="I200" s="128">
        <v>0</v>
      </c>
      <c r="J200" s="128">
        <v>11.3</v>
      </c>
      <c r="K200" s="128">
        <v>0</v>
      </c>
    </row>
    <row r="201" spans="1:11" ht="31.5" x14ac:dyDescent="0.25">
      <c r="A201" s="381" t="s">
        <v>43</v>
      </c>
      <c r="B201" s="127"/>
      <c r="C201" s="130" t="s">
        <v>92</v>
      </c>
      <c r="D201" s="128"/>
      <c r="E201" s="128"/>
      <c r="F201" s="128">
        <v>18.797000000000001</v>
      </c>
      <c r="G201" s="128">
        <v>0</v>
      </c>
      <c r="H201" s="128"/>
      <c r="I201" s="128"/>
      <c r="J201" s="128">
        <v>11.3</v>
      </c>
      <c r="K201" s="128">
        <v>0</v>
      </c>
    </row>
    <row r="202" spans="1:11" x14ac:dyDescent="0.25">
      <c r="A202" s="381"/>
      <c r="B202" s="127" t="s">
        <v>1014</v>
      </c>
      <c r="C202" s="130" t="s">
        <v>1010</v>
      </c>
      <c r="D202" s="128">
        <v>0</v>
      </c>
      <c r="E202" s="128">
        <v>0</v>
      </c>
      <c r="F202" s="128">
        <v>50.677</v>
      </c>
      <c r="G202" s="128">
        <v>13.6</v>
      </c>
      <c r="H202" s="128">
        <v>0</v>
      </c>
      <c r="I202" s="128">
        <v>0</v>
      </c>
      <c r="J202" s="128">
        <v>0</v>
      </c>
      <c r="K202" s="128">
        <v>0</v>
      </c>
    </row>
    <row r="203" spans="1:11" ht="63" x14ac:dyDescent="0.25">
      <c r="A203" s="381" t="s">
        <v>43</v>
      </c>
      <c r="B203" s="127" t="s">
        <v>1015</v>
      </c>
      <c r="C203" s="130" t="s">
        <v>483</v>
      </c>
      <c r="D203" s="128"/>
      <c r="E203" s="128"/>
      <c r="F203" s="128">
        <v>0.246</v>
      </c>
      <c r="G203" s="128">
        <v>12.6</v>
      </c>
      <c r="H203" s="128"/>
      <c r="I203" s="128"/>
      <c r="J203" s="128">
        <v>0</v>
      </c>
      <c r="K203" s="128">
        <v>0</v>
      </c>
    </row>
    <row r="204" spans="1:11" ht="47.25" x14ac:dyDescent="0.25">
      <c r="A204" s="381" t="s">
        <v>43</v>
      </c>
      <c r="B204" s="127"/>
      <c r="C204" s="130" t="s">
        <v>1016</v>
      </c>
      <c r="D204" s="128"/>
      <c r="E204" s="128"/>
      <c r="F204" s="128">
        <v>1.585</v>
      </c>
      <c r="G204" s="128">
        <v>0</v>
      </c>
      <c r="H204" s="128"/>
      <c r="I204" s="128"/>
      <c r="J204" s="128">
        <v>0</v>
      </c>
      <c r="K204" s="128">
        <v>0</v>
      </c>
    </row>
    <row r="205" spans="1:11" ht="47.25" x14ac:dyDescent="0.25">
      <c r="A205" s="381" t="s">
        <v>43</v>
      </c>
      <c r="B205" s="127"/>
      <c r="C205" s="130" t="s">
        <v>1016</v>
      </c>
      <c r="D205" s="128"/>
      <c r="E205" s="128"/>
      <c r="F205" s="128">
        <v>1.59</v>
      </c>
      <c r="G205" s="128">
        <v>0</v>
      </c>
      <c r="H205" s="128"/>
      <c r="I205" s="128"/>
      <c r="J205" s="128">
        <v>0</v>
      </c>
      <c r="K205" s="128">
        <v>0</v>
      </c>
    </row>
    <row r="206" spans="1:11" ht="47.25" x14ac:dyDescent="0.25">
      <c r="A206" s="381" t="s">
        <v>43</v>
      </c>
      <c r="B206" s="127"/>
      <c r="C206" s="130" t="s">
        <v>1017</v>
      </c>
      <c r="D206" s="128"/>
      <c r="E206" s="128"/>
      <c r="F206" s="128">
        <v>4.46</v>
      </c>
      <c r="G206" s="128">
        <v>0</v>
      </c>
      <c r="H206" s="128"/>
      <c r="I206" s="128"/>
      <c r="J206" s="128">
        <v>0</v>
      </c>
      <c r="K206" s="128">
        <v>0</v>
      </c>
    </row>
    <row r="207" spans="1:11" ht="31.5" x14ac:dyDescent="0.25">
      <c r="A207" s="381" t="s">
        <v>43</v>
      </c>
      <c r="B207" s="127"/>
      <c r="C207" s="130" t="s">
        <v>1018</v>
      </c>
      <c r="D207" s="128"/>
      <c r="E207" s="128"/>
      <c r="F207" s="128">
        <v>7.8</v>
      </c>
      <c r="G207" s="128">
        <v>0</v>
      </c>
      <c r="H207" s="128"/>
      <c r="I207" s="128"/>
      <c r="J207" s="128">
        <v>0</v>
      </c>
      <c r="K207" s="128">
        <v>0</v>
      </c>
    </row>
    <row r="208" spans="1:11" ht="31.5" x14ac:dyDescent="0.25">
      <c r="A208" s="381" t="s">
        <v>43</v>
      </c>
      <c r="B208" s="127"/>
      <c r="C208" s="130" t="s">
        <v>1019</v>
      </c>
      <c r="D208" s="128"/>
      <c r="E208" s="128"/>
      <c r="F208" s="128">
        <v>3.827</v>
      </c>
      <c r="G208" s="128">
        <v>0</v>
      </c>
      <c r="H208" s="128"/>
      <c r="I208" s="128"/>
      <c r="J208" s="128">
        <v>0</v>
      </c>
      <c r="K208" s="128">
        <v>0</v>
      </c>
    </row>
    <row r="209" spans="1:11" ht="110.25" x14ac:dyDescent="0.25">
      <c r="A209" s="381" t="s">
        <v>51</v>
      </c>
      <c r="B209" s="127"/>
      <c r="C209" s="130" t="s">
        <v>1020</v>
      </c>
      <c r="D209" s="128"/>
      <c r="E209" s="128"/>
      <c r="F209" s="128">
        <v>6.01</v>
      </c>
      <c r="G209" s="128">
        <v>0</v>
      </c>
      <c r="H209" s="128"/>
      <c r="I209" s="128"/>
      <c r="J209" s="128">
        <v>0</v>
      </c>
      <c r="K209" s="128">
        <v>0</v>
      </c>
    </row>
    <row r="210" spans="1:11" ht="141.75" x14ac:dyDescent="0.25">
      <c r="A210" s="381" t="s">
        <v>51</v>
      </c>
      <c r="B210" s="127"/>
      <c r="C210" s="130" t="s">
        <v>1021</v>
      </c>
      <c r="D210" s="128"/>
      <c r="E210" s="128"/>
      <c r="F210" s="128">
        <v>3.2759999999999998</v>
      </c>
      <c r="G210" s="128">
        <v>0</v>
      </c>
      <c r="H210" s="128"/>
      <c r="I210" s="128"/>
      <c r="J210" s="128">
        <v>0</v>
      </c>
      <c r="K210" s="128">
        <v>0</v>
      </c>
    </row>
    <row r="211" spans="1:11" ht="31.5" x14ac:dyDescent="0.25">
      <c r="A211" s="381" t="s">
        <v>47</v>
      </c>
      <c r="B211" s="127"/>
      <c r="C211" s="130" t="s">
        <v>1022</v>
      </c>
      <c r="D211" s="128"/>
      <c r="E211" s="128"/>
      <c r="F211" s="128">
        <v>0.01</v>
      </c>
      <c r="G211" s="128">
        <v>1</v>
      </c>
      <c r="H211" s="128"/>
      <c r="I211" s="128"/>
      <c r="J211" s="128">
        <v>0</v>
      </c>
      <c r="K211" s="128">
        <v>0</v>
      </c>
    </row>
    <row r="212" spans="1:11" ht="31.5" x14ac:dyDescent="0.25">
      <c r="A212" s="381" t="s">
        <v>1023</v>
      </c>
      <c r="B212" s="127"/>
      <c r="C212" s="130" t="s">
        <v>1024</v>
      </c>
      <c r="D212" s="128"/>
      <c r="E212" s="128"/>
      <c r="F212" s="128">
        <v>4.8079999999999998</v>
      </c>
      <c r="G212" s="128">
        <v>0</v>
      </c>
      <c r="H212" s="128"/>
      <c r="I212" s="128"/>
      <c r="J212" s="128">
        <v>0</v>
      </c>
      <c r="K212" s="128">
        <v>0</v>
      </c>
    </row>
    <row r="213" spans="1:11" ht="47.25" x14ac:dyDescent="0.25">
      <c r="A213" s="381" t="s">
        <v>891</v>
      </c>
      <c r="B213" s="127"/>
      <c r="C213" s="130" t="s">
        <v>1025</v>
      </c>
      <c r="D213" s="128"/>
      <c r="E213" s="128"/>
      <c r="F213" s="128">
        <v>1.198</v>
      </c>
      <c r="G213" s="128">
        <v>0</v>
      </c>
      <c r="H213" s="128"/>
      <c r="I213" s="128"/>
      <c r="J213" s="128">
        <v>0</v>
      </c>
      <c r="K213" s="128">
        <v>0</v>
      </c>
    </row>
    <row r="214" spans="1:11" ht="31.5" x14ac:dyDescent="0.25">
      <c r="A214" s="381" t="s">
        <v>891</v>
      </c>
      <c r="B214" s="127"/>
      <c r="C214" s="130" t="s">
        <v>1026</v>
      </c>
      <c r="D214" s="128"/>
      <c r="E214" s="128"/>
      <c r="F214" s="128">
        <v>0.85199999999999998</v>
      </c>
      <c r="G214" s="128">
        <v>0</v>
      </c>
      <c r="H214" s="128"/>
      <c r="I214" s="128"/>
      <c r="J214" s="128">
        <v>0</v>
      </c>
      <c r="K214" s="128">
        <v>0</v>
      </c>
    </row>
    <row r="215" spans="1:11" ht="78.75" x14ac:dyDescent="0.25">
      <c r="A215" s="381" t="s">
        <v>891</v>
      </c>
      <c r="B215" s="127"/>
      <c r="C215" s="130" t="s">
        <v>1027</v>
      </c>
      <c r="D215" s="128"/>
      <c r="E215" s="128"/>
      <c r="F215" s="128">
        <v>10.115</v>
      </c>
      <c r="G215" s="128">
        <v>0</v>
      </c>
      <c r="H215" s="128"/>
      <c r="I215" s="128"/>
      <c r="J215" s="128">
        <v>0</v>
      </c>
      <c r="K215" s="128">
        <v>0</v>
      </c>
    </row>
    <row r="216" spans="1:11" ht="31.5" x14ac:dyDescent="0.25">
      <c r="A216" s="381" t="s">
        <v>891</v>
      </c>
      <c r="B216" s="127" t="s">
        <v>1028</v>
      </c>
      <c r="C216" s="130" t="s">
        <v>1029</v>
      </c>
      <c r="D216" s="128"/>
      <c r="E216" s="128"/>
      <c r="F216" s="128">
        <v>4.9000000000000004</v>
      </c>
      <c r="G216" s="128">
        <v>0</v>
      </c>
      <c r="H216" s="128"/>
      <c r="I216" s="128"/>
      <c r="J216" s="128">
        <v>0</v>
      </c>
      <c r="K216" s="128">
        <v>0</v>
      </c>
    </row>
    <row r="217" spans="1:11" ht="31.5" x14ac:dyDescent="0.25">
      <c r="A217" s="381"/>
      <c r="B217" s="127" t="s">
        <v>1030</v>
      </c>
      <c r="C217" s="21" t="s">
        <v>503</v>
      </c>
      <c r="D217" s="128">
        <v>0</v>
      </c>
      <c r="E217" s="128">
        <v>0</v>
      </c>
      <c r="F217" s="128">
        <v>13.037000000000001</v>
      </c>
      <c r="G217" s="128">
        <v>3.04</v>
      </c>
      <c r="H217" s="128">
        <v>0</v>
      </c>
      <c r="I217" s="128">
        <v>0</v>
      </c>
      <c r="J217" s="128">
        <v>0.04</v>
      </c>
      <c r="K217" s="128">
        <v>0</v>
      </c>
    </row>
    <row r="218" spans="1:11" x14ac:dyDescent="0.25">
      <c r="A218" s="381"/>
      <c r="B218" s="127" t="s">
        <v>1031</v>
      </c>
      <c r="C218" s="130" t="s">
        <v>1009</v>
      </c>
      <c r="D218" s="128">
        <v>0</v>
      </c>
      <c r="E218" s="128">
        <v>0</v>
      </c>
      <c r="F218" s="128">
        <v>0</v>
      </c>
      <c r="G218" s="128">
        <v>0</v>
      </c>
      <c r="H218" s="128">
        <v>0</v>
      </c>
      <c r="I218" s="128">
        <v>0</v>
      </c>
      <c r="J218" s="128">
        <v>0</v>
      </c>
      <c r="K218" s="128">
        <v>0</v>
      </c>
    </row>
    <row r="219" spans="1:11" x14ac:dyDescent="0.25">
      <c r="A219" s="381"/>
      <c r="B219" s="127"/>
      <c r="C219" s="130"/>
      <c r="D219" s="128"/>
      <c r="E219" s="128"/>
      <c r="F219" s="128">
        <v>0</v>
      </c>
      <c r="G219" s="128">
        <v>0</v>
      </c>
      <c r="H219" s="128"/>
      <c r="I219" s="128"/>
      <c r="J219" s="128">
        <v>0</v>
      </c>
      <c r="K219" s="128">
        <v>0</v>
      </c>
    </row>
    <row r="220" spans="1:11" x14ac:dyDescent="0.25">
      <c r="A220" s="381"/>
      <c r="B220" s="127" t="s">
        <v>1032</v>
      </c>
      <c r="C220" s="130" t="s">
        <v>1010</v>
      </c>
      <c r="D220" s="128">
        <v>0</v>
      </c>
      <c r="E220" s="128">
        <v>0</v>
      </c>
      <c r="F220" s="128">
        <v>13.037000000000001</v>
      </c>
      <c r="G220" s="128">
        <v>3.04</v>
      </c>
      <c r="H220" s="128">
        <v>0</v>
      </c>
      <c r="I220" s="128">
        <v>0</v>
      </c>
      <c r="J220" s="128">
        <v>0.04</v>
      </c>
      <c r="K220" s="128">
        <v>0</v>
      </c>
    </row>
    <row r="221" spans="1:11" ht="78.75" x14ac:dyDescent="0.25">
      <c r="A221" s="381" t="s">
        <v>47</v>
      </c>
      <c r="B221" s="127" t="s">
        <v>1033</v>
      </c>
      <c r="C221" s="130" t="s">
        <v>1034</v>
      </c>
      <c r="D221" s="128"/>
      <c r="E221" s="128"/>
      <c r="F221" s="128">
        <v>9.8000000000000004E-2</v>
      </c>
      <c r="G221" s="128">
        <v>0.4</v>
      </c>
      <c r="H221" s="128"/>
      <c r="I221" s="128"/>
      <c r="J221" s="128">
        <v>0</v>
      </c>
      <c r="K221" s="128">
        <v>0</v>
      </c>
    </row>
    <row r="222" spans="1:11" ht="47.25" x14ac:dyDescent="0.25">
      <c r="A222" s="381" t="s">
        <v>43</v>
      </c>
      <c r="B222" s="127" t="s">
        <v>1035</v>
      </c>
      <c r="C222" s="130" t="s">
        <v>1036</v>
      </c>
      <c r="D222" s="128"/>
      <c r="E222" s="128"/>
      <c r="F222" s="128">
        <v>5.8000000000000003E-2</v>
      </c>
      <c r="G222" s="128">
        <v>0.25</v>
      </c>
      <c r="H222" s="128"/>
      <c r="I222" s="128"/>
      <c r="J222" s="128">
        <v>0</v>
      </c>
      <c r="K222" s="128">
        <v>0</v>
      </c>
    </row>
    <row r="223" spans="1:11" ht="47.25" x14ac:dyDescent="0.25">
      <c r="A223" s="381" t="s">
        <v>43</v>
      </c>
      <c r="B223" s="127" t="s">
        <v>1037</v>
      </c>
      <c r="C223" s="130" t="s">
        <v>1036</v>
      </c>
      <c r="D223" s="128"/>
      <c r="E223" s="128"/>
      <c r="F223" s="128">
        <v>0.13800000000000001</v>
      </c>
      <c r="G223" s="128">
        <v>0</v>
      </c>
      <c r="H223" s="128"/>
      <c r="I223" s="128"/>
      <c r="J223" s="128">
        <v>0</v>
      </c>
      <c r="K223" s="128">
        <v>0</v>
      </c>
    </row>
    <row r="224" spans="1:11" ht="47.25" x14ac:dyDescent="0.25">
      <c r="A224" s="381" t="s">
        <v>43</v>
      </c>
      <c r="B224" s="127"/>
      <c r="C224" s="130" t="s">
        <v>1038</v>
      </c>
      <c r="D224" s="128"/>
      <c r="E224" s="128"/>
      <c r="F224" s="128">
        <v>2.2949999999999999</v>
      </c>
      <c r="G224" s="128">
        <v>0</v>
      </c>
      <c r="H224" s="128"/>
      <c r="I224" s="128"/>
      <c r="J224" s="128">
        <v>0</v>
      </c>
      <c r="K224" s="128">
        <v>0</v>
      </c>
    </row>
    <row r="225" spans="1:11" ht="47.25" x14ac:dyDescent="0.25">
      <c r="A225" s="381" t="s">
        <v>891</v>
      </c>
      <c r="B225" s="127"/>
      <c r="C225" s="130" t="s">
        <v>1039</v>
      </c>
      <c r="D225" s="128"/>
      <c r="E225" s="128"/>
      <c r="F225" s="128">
        <v>3.74</v>
      </c>
      <c r="G225" s="128">
        <v>0</v>
      </c>
      <c r="H225" s="128"/>
      <c r="I225" s="128"/>
      <c r="J225" s="128">
        <v>0</v>
      </c>
      <c r="K225" s="128">
        <v>0</v>
      </c>
    </row>
    <row r="226" spans="1:11" ht="31.5" x14ac:dyDescent="0.25">
      <c r="A226" s="381" t="s">
        <v>891</v>
      </c>
      <c r="B226" s="127" t="s">
        <v>1040</v>
      </c>
      <c r="C226" s="130" t="s">
        <v>1041</v>
      </c>
      <c r="D226" s="128"/>
      <c r="E226" s="128"/>
      <c r="F226" s="128">
        <v>1.1000000000000001</v>
      </c>
      <c r="G226" s="128">
        <v>0</v>
      </c>
      <c r="H226" s="128"/>
      <c r="I226" s="128"/>
      <c r="J226" s="128">
        <v>0</v>
      </c>
      <c r="K226" s="128">
        <v>0</v>
      </c>
    </row>
    <row r="227" spans="1:11" ht="31.5" x14ac:dyDescent="0.25">
      <c r="A227" s="381" t="s">
        <v>891</v>
      </c>
      <c r="B227" s="127" t="s">
        <v>1042</v>
      </c>
      <c r="C227" s="130" t="s">
        <v>1041</v>
      </c>
      <c r="D227" s="128"/>
      <c r="E227" s="128"/>
      <c r="F227" s="128">
        <v>1.1200000000000001</v>
      </c>
      <c r="G227" s="128">
        <v>0</v>
      </c>
      <c r="H227" s="128"/>
      <c r="I227" s="128"/>
      <c r="J227" s="128">
        <v>0</v>
      </c>
      <c r="K227" s="128">
        <v>0</v>
      </c>
    </row>
    <row r="228" spans="1:11" ht="94.5" x14ac:dyDescent="0.25">
      <c r="A228" s="381" t="s">
        <v>891</v>
      </c>
      <c r="B228" s="127" t="s">
        <v>1043</v>
      </c>
      <c r="C228" s="130" t="s">
        <v>1044</v>
      </c>
      <c r="D228" s="128"/>
      <c r="E228" s="128"/>
      <c r="F228" s="128">
        <v>0.19400000000000001</v>
      </c>
      <c r="G228" s="128">
        <v>0</v>
      </c>
      <c r="H228" s="128"/>
      <c r="I228" s="128"/>
      <c r="J228" s="128">
        <v>0</v>
      </c>
      <c r="K228" s="128">
        <v>0</v>
      </c>
    </row>
    <row r="229" spans="1:11" ht="63" x14ac:dyDescent="0.25">
      <c r="A229" s="381" t="s">
        <v>51</v>
      </c>
      <c r="B229" s="127"/>
      <c r="C229" s="130" t="s">
        <v>1045</v>
      </c>
      <c r="D229" s="128"/>
      <c r="E229" s="128"/>
      <c r="F229" s="128">
        <v>3.94</v>
      </c>
      <c r="G229" s="128">
        <v>0</v>
      </c>
      <c r="H229" s="128"/>
      <c r="I229" s="128"/>
      <c r="J229" s="128"/>
      <c r="K229" s="128"/>
    </row>
    <row r="230" spans="1:11" ht="94.5" x14ac:dyDescent="0.25">
      <c r="A230" s="381" t="s">
        <v>1046</v>
      </c>
      <c r="B230" s="127"/>
      <c r="C230" s="130" t="s">
        <v>1047</v>
      </c>
      <c r="D230" s="128"/>
      <c r="E230" s="128"/>
      <c r="F230" s="128">
        <v>0.26400000000000001</v>
      </c>
      <c r="G230" s="128">
        <v>1.26</v>
      </c>
      <c r="H230" s="128"/>
      <c r="I230" s="128"/>
      <c r="J230" s="128">
        <v>0.04</v>
      </c>
      <c r="K230" s="128">
        <v>0</v>
      </c>
    </row>
    <row r="231" spans="1:11" ht="63" x14ac:dyDescent="0.25">
      <c r="A231" s="381" t="s">
        <v>1023</v>
      </c>
      <c r="B231" s="127"/>
      <c r="C231" s="130" t="s">
        <v>1048</v>
      </c>
      <c r="D231" s="128"/>
      <c r="E231" s="128"/>
      <c r="F231" s="128">
        <v>3.7999999999999999E-2</v>
      </c>
      <c r="G231" s="128">
        <v>0.25</v>
      </c>
      <c r="H231" s="128"/>
      <c r="I231" s="128"/>
      <c r="J231" s="128">
        <v>0</v>
      </c>
      <c r="K231" s="128">
        <v>0</v>
      </c>
    </row>
    <row r="232" spans="1:11" ht="31.5" x14ac:dyDescent="0.25">
      <c r="A232" s="381" t="s">
        <v>1023</v>
      </c>
      <c r="B232" s="127" t="s">
        <v>1049</v>
      </c>
      <c r="C232" s="130" t="s">
        <v>1050</v>
      </c>
      <c r="D232" s="128"/>
      <c r="E232" s="128"/>
      <c r="F232" s="128">
        <v>1.2E-2</v>
      </c>
      <c r="G232" s="128">
        <v>0.63</v>
      </c>
      <c r="H232" s="128"/>
      <c r="I232" s="128"/>
      <c r="J232" s="128">
        <v>0</v>
      </c>
      <c r="K232" s="128">
        <v>0</v>
      </c>
    </row>
    <row r="233" spans="1:11" ht="31.5" x14ac:dyDescent="0.25">
      <c r="A233" s="381" t="s">
        <v>1023</v>
      </c>
      <c r="B233" s="127" t="s">
        <v>1051</v>
      </c>
      <c r="C233" s="130" t="s">
        <v>1052</v>
      </c>
      <c r="D233" s="128"/>
      <c r="E233" s="128"/>
      <c r="F233" s="128">
        <v>0.04</v>
      </c>
      <c r="G233" s="128">
        <v>0.25</v>
      </c>
      <c r="H233" s="128"/>
      <c r="I233" s="128"/>
      <c r="J233" s="128">
        <v>0</v>
      </c>
      <c r="K233" s="128">
        <v>0</v>
      </c>
    </row>
    <row r="234" spans="1:11" ht="31.5" x14ac:dyDescent="0.25">
      <c r="A234" s="381"/>
      <c r="B234" s="127" t="s">
        <v>1053</v>
      </c>
      <c r="C234" s="21" t="s">
        <v>501</v>
      </c>
      <c r="D234" s="128">
        <v>0</v>
      </c>
      <c r="E234" s="128">
        <v>0</v>
      </c>
      <c r="F234" s="128">
        <v>25.277999999999999</v>
      </c>
      <c r="G234" s="128">
        <v>2.2829999999999999</v>
      </c>
      <c r="H234" s="128">
        <v>0</v>
      </c>
      <c r="I234" s="128">
        <v>0</v>
      </c>
      <c r="J234" s="128">
        <v>1.75</v>
      </c>
      <c r="K234" s="128">
        <v>0</v>
      </c>
    </row>
    <row r="235" spans="1:11" s="131" customFormat="1" ht="94.5" x14ac:dyDescent="0.25">
      <c r="A235" s="381" t="s">
        <v>1054</v>
      </c>
      <c r="B235" s="127" t="s">
        <v>1055</v>
      </c>
      <c r="C235" s="132" t="s">
        <v>1056</v>
      </c>
      <c r="D235" s="128">
        <v>0</v>
      </c>
      <c r="E235" s="128">
        <v>0</v>
      </c>
      <c r="F235" s="128">
        <v>5.0999999999999997E-2</v>
      </c>
      <c r="G235" s="128">
        <v>0.1</v>
      </c>
      <c r="H235" s="128"/>
      <c r="I235" s="128"/>
      <c r="J235" s="128">
        <v>0</v>
      </c>
      <c r="K235" s="128">
        <v>0</v>
      </c>
    </row>
    <row r="236" spans="1:11" s="131" customFormat="1" ht="78.75" x14ac:dyDescent="0.25">
      <c r="A236" s="381" t="s">
        <v>1054</v>
      </c>
      <c r="B236" s="127"/>
      <c r="C236" s="132" t="s">
        <v>1057</v>
      </c>
      <c r="D236" s="128"/>
      <c r="E236" s="128"/>
      <c r="F236" s="128">
        <v>0.16300000000000001</v>
      </c>
      <c r="G236" s="128">
        <v>0</v>
      </c>
      <c r="H236" s="128"/>
      <c r="I236" s="128"/>
      <c r="J236" s="128">
        <v>0</v>
      </c>
      <c r="K236" s="128">
        <v>0</v>
      </c>
    </row>
    <row r="237" spans="1:11" s="131" customFormat="1" ht="94.5" x14ac:dyDescent="0.25">
      <c r="A237" s="381" t="s">
        <v>1054</v>
      </c>
      <c r="B237" s="127"/>
      <c r="C237" s="132" t="s">
        <v>1058</v>
      </c>
      <c r="D237" s="128"/>
      <c r="E237" s="128"/>
      <c r="F237" s="128">
        <v>9.4E-2</v>
      </c>
      <c r="G237" s="128">
        <v>0</v>
      </c>
      <c r="H237" s="128"/>
      <c r="I237" s="128"/>
      <c r="J237" s="128">
        <v>0</v>
      </c>
      <c r="K237" s="128">
        <v>0</v>
      </c>
    </row>
    <row r="238" spans="1:11" s="131" customFormat="1" ht="110.25" x14ac:dyDescent="0.25">
      <c r="A238" s="381" t="s">
        <v>1054</v>
      </c>
      <c r="B238" s="127"/>
      <c r="C238" s="132" t="s">
        <v>1059</v>
      </c>
      <c r="D238" s="128"/>
      <c r="E238" s="128"/>
      <c r="F238" s="128">
        <v>3.3000000000000002E-2</v>
      </c>
      <c r="G238" s="128">
        <v>6.3E-2</v>
      </c>
      <c r="H238" s="128"/>
      <c r="I238" s="128"/>
      <c r="J238" s="128"/>
      <c r="K238" s="128"/>
    </row>
    <row r="239" spans="1:11" s="131" customFormat="1" ht="94.5" x14ac:dyDescent="0.25">
      <c r="A239" s="381" t="s">
        <v>1054</v>
      </c>
      <c r="B239" s="127"/>
      <c r="C239" s="132" t="s">
        <v>1060</v>
      </c>
      <c r="D239" s="128"/>
      <c r="E239" s="128"/>
      <c r="F239" s="128">
        <v>0.125</v>
      </c>
      <c r="G239" s="128">
        <v>0</v>
      </c>
      <c r="H239" s="128"/>
      <c r="I239" s="128"/>
      <c r="J239" s="128"/>
      <c r="K239" s="128"/>
    </row>
    <row r="240" spans="1:11" s="131" customFormat="1" ht="31.5" x14ac:dyDescent="0.25">
      <c r="A240" s="381" t="s">
        <v>43</v>
      </c>
      <c r="B240" s="127"/>
      <c r="C240" s="132" t="s">
        <v>1061</v>
      </c>
      <c r="D240" s="128"/>
      <c r="E240" s="128"/>
      <c r="F240" s="128">
        <v>0.08</v>
      </c>
      <c r="G240" s="128">
        <v>0</v>
      </c>
      <c r="H240" s="128"/>
      <c r="I240" s="128"/>
      <c r="J240" s="128">
        <v>0</v>
      </c>
      <c r="K240" s="128">
        <v>0</v>
      </c>
    </row>
    <row r="241" spans="1:11" s="131" customFormat="1" ht="47.25" x14ac:dyDescent="0.25">
      <c r="A241" s="381" t="s">
        <v>43</v>
      </c>
      <c r="B241" s="127"/>
      <c r="C241" s="132" t="s">
        <v>1062</v>
      </c>
      <c r="D241" s="128"/>
      <c r="E241" s="128"/>
      <c r="F241" s="128">
        <v>1.34</v>
      </c>
      <c r="G241" s="128">
        <v>0</v>
      </c>
      <c r="H241" s="128"/>
      <c r="I241" s="128"/>
      <c r="J241" s="128">
        <v>0</v>
      </c>
      <c r="K241" s="128">
        <v>0</v>
      </c>
    </row>
    <row r="242" spans="1:11" s="131" customFormat="1" ht="31.5" x14ac:dyDescent="0.25">
      <c r="A242" s="381" t="s">
        <v>43</v>
      </c>
      <c r="B242" s="127"/>
      <c r="C242" s="132" t="s">
        <v>1063</v>
      </c>
      <c r="D242" s="128"/>
      <c r="E242" s="128"/>
      <c r="F242" s="128">
        <v>3.8809999999999998</v>
      </c>
      <c r="G242" s="128">
        <v>0</v>
      </c>
      <c r="H242" s="128"/>
      <c r="I242" s="128"/>
      <c r="J242" s="128">
        <v>0</v>
      </c>
      <c r="K242" s="128">
        <v>0</v>
      </c>
    </row>
    <row r="243" spans="1:11" s="131" customFormat="1" ht="63" x14ac:dyDescent="0.25">
      <c r="A243" s="381" t="s">
        <v>113</v>
      </c>
      <c r="B243" s="127" t="s">
        <v>1064</v>
      </c>
      <c r="C243" s="132" t="s">
        <v>1065</v>
      </c>
      <c r="D243" s="128"/>
      <c r="E243" s="128"/>
      <c r="F243" s="128">
        <v>1.8</v>
      </c>
      <c r="G243" s="128">
        <v>0</v>
      </c>
      <c r="H243" s="128"/>
      <c r="I243" s="128"/>
      <c r="J243" s="128">
        <v>0</v>
      </c>
      <c r="K243" s="128">
        <v>0</v>
      </c>
    </row>
    <row r="244" spans="1:11" s="131" customFormat="1" ht="126" x14ac:dyDescent="0.25">
      <c r="A244" s="381" t="s">
        <v>113</v>
      </c>
      <c r="B244" s="127" t="s">
        <v>1066</v>
      </c>
      <c r="C244" s="132" t="s">
        <v>1067</v>
      </c>
      <c r="D244" s="128"/>
      <c r="E244" s="128"/>
      <c r="F244" s="128">
        <v>2.141</v>
      </c>
      <c r="G244" s="128">
        <v>0</v>
      </c>
      <c r="H244" s="128"/>
      <c r="I244" s="128"/>
      <c r="J244" s="128">
        <v>0</v>
      </c>
      <c r="K244" s="128">
        <v>0</v>
      </c>
    </row>
    <row r="245" spans="1:11" s="131" customFormat="1" ht="110.25" x14ac:dyDescent="0.25">
      <c r="A245" s="381" t="s">
        <v>113</v>
      </c>
      <c r="B245" s="127" t="s">
        <v>1068</v>
      </c>
      <c r="C245" s="132" t="s">
        <v>1069</v>
      </c>
      <c r="D245" s="128"/>
      <c r="E245" s="128"/>
      <c r="F245" s="128">
        <v>0.04</v>
      </c>
      <c r="G245" s="128">
        <v>0.16</v>
      </c>
      <c r="H245" s="128"/>
      <c r="I245" s="128"/>
      <c r="J245" s="128">
        <v>0</v>
      </c>
      <c r="K245" s="128">
        <v>0</v>
      </c>
    </row>
    <row r="246" spans="1:11" s="131" customFormat="1" ht="31.5" x14ac:dyDescent="0.25">
      <c r="A246" s="381" t="s">
        <v>47</v>
      </c>
      <c r="B246" s="127" t="s">
        <v>1070</v>
      </c>
      <c r="C246" s="132" t="s">
        <v>1071</v>
      </c>
      <c r="D246" s="128"/>
      <c r="E246" s="128"/>
      <c r="F246" s="128">
        <v>0.47699999999999998</v>
      </c>
      <c r="G246" s="128">
        <v>0</v>
      </c>
      <c r="H246" s="128"/>
      <c r="I246" s="128"/>
      <c r="J246" s="128">
        <v>0</v>
      </c>
      <c r="K246" s="128">
        <v>0</v>
      </c>
    </row>
    <row r="247" spans="1:11" s="131" customFormat="1" ht="31.5" x14ac:dyDescent="0.25">
      <c r="A247" s="381" t="s">
        <v>47</v>
      </c>
      <c r="B247" s="127" t="s">
        <v>1072</v>
      </c>
      <c r="C247" s="132" t="s">
        <v>1073</v>
      </c>
      <c r="D247" s="128"/>
      <c r="E247" s="128"/>
      <c r="F247" s="128">
        <v>0.09</v>
      </c>
      <c r="G247" s="128">
        <v>0</v>
      </c>
      <c r="H247" s="128"/>
      <c r="I247" s="128"/>
      <c r="J247" s="128">
        <v>0</v>
      </c>
      <c r="K247" s="128">
        <v>0</v>
      </c>
    </row>
    <row r="248" spans="1:11" s="131" customFormat="1" ht="31.5" x14ac:dyDescent="0.25">
      <c r="A248" s="381" t="s">
        <v>47</v>
      </c>
      <c r="B248" s="127"/>
      <c r="C248" s="132" t="s">
        <v>1074</v>
      </c>
      <c r="D248" s="128"/>
      <c r="E248" s="128"/>
      <c r="F248" s="128">
        <v>0</v>
      </c>
      <c r="G248" s="128">
        <v>0.16</v>
      </c>
      <c r="H248" s="128"/>
      <c r="I248" s="128"/>
      <c r="J248" s="128">
        <v>0</v>
      </c>
      <c r="K248" s="128">
        <v>0</v>
      </c>
    </row>
    <row r="249" spans="1:11" s="131" customFormat="1" ht="47.25" x14ac:dyDescent="0.25">
      <c r="A249" s="381" t="s">
        <v>47</v>
      </c>
      <c r="B249" s="127"/>
      <c r="C249" s="132" t="s">
        <v>1075</v>
      </c>
      <c r="D249" s="128"/>
      <c r="E249" s="128"/>
      <c r="F249" s="128">
        <v>0.08</v>
      </c>
      <c r="G249" s="128">
        <v>0.16</v>
      </c>
      <c r="H249" s="128"/>
      <c r="I249" s="128"/>
      <c r="J249" s="128">
        <v>0</v>
      </c>
      <c r="K249" s="128">
        <v>0</v>
      </c>
    </row>
    <row r="250" spans="1:11" s="131" customFormat="1" ht="31.5" x14ac:dyDescent="0.25">
      <c r="A250" s="381" t="s">
        <v>47</v>
      </c>
      <c r="B250" s="127"/>
      <c r="C250" s="132" t="s">
        <v>1076</v>
      </c>
      <c r="D250" s="128"/>
      <c r="E250" s="128"/>
      <c r="F250" s="128">
        <v>0.71699999999999997</v>
      </c>
      <c r="G250" s="128">
        <v>0</v>
      </c>
      <c r="H250" s="128"/>
      <c r="I250" s="128"/>
      <c r="J250" s="128">
        <v>0.107</v>
      </c>
      <c r="K250" s="128">
        <v>0</v>
      </c>
    </row>
    <row r="251" spans="1:11" s="131" customFormat="1" ht="31.5" x14ac:dyDescent="0.25">
      <c r="A251" s="381" t="s">
        <v>47</v>
      </c>
      <c r="B251" s="127"/>
      <c r="C251" s="132" t="s">
        <v>1077</v>
      </c>
      <c r="D251" s="128"/>
      <c r="E251" s="128"/>
      <c r="F251" s="128">
        <v>2.5999999999999999E-2</v>
      </c>
      <c r="G251" s="128">
        <v>0</v>
      </c>
      <c r="H251" s="128"/>
      <c r="I251" s="128"/>
      <c r="J251" s="128">
        <v>0</v>
      </c>
      <c r="K251" s="128">
        <v>0</v>
      </c>
    </row>
    <row r="252" spans="1:11" s="131" customFormat="1" ht="47.25" x14ac:dyDescent="0.25">
      <c r="A252" s="381" t="s">
        <v>47</v>
      </c>
      <c r="B252" s="127"/>
      <c r="C252" s="132" t="s">
        <v>1078</v>
      </c>
      <c r="D252" s="128"/>
      <c r="E252" s="128"/>
      <c r="F252" s="128">
        <v>0</v>
      </c>
      <c r="G252" s="128">
        <v>0.16</v>
      </c>
      <c r="H252" s="128"/>
      <c r="I252" s="128"/>
      <c r="J252" s="128">
        <v>0</v>
      </c>
      <c r="K252" s="128">
        <v>0</v>
      </c>
    </row>
    <row r="253" spans="1:11" s="131" customFormat="1" ht="47.25" x14ac:dyDescent="0.25">
      <c r="A253" s="381" t="s">
        <v>47</v>
      </c>
      <c r="B253" s="127"/>
      <c r="C253" s="132" t="s">
        <v>1079</v>
      </c>
      <c r="D253" s="128"/>
      <c r="E253" s="128"/>
      <c r="F253" s="128">
        <v>0.35</v>
      </c>
      <c r="G253" s="128">
        <v>0.1</v>
      </c>
      <c r="H253" s="128"/>
      <c r="I253" s="128"/>
      <c r="J253" s="128">
        <v>0.35</v>
      </c>
      <c r="K253" s="128">
        <v>0</v>
      </c>
    </row>
    <row r="254" spans="1:11" s="131" customFormat="1" ht="63" x14ac:dyDescent="0.25">
      <c r="A254" s="381" t="s">
        <v>1023</v>
      </c>
      <c r="B254" s="127" t="s">
        <v>1080</v>
      </c>
      <c r="C254" s="132" t="s">
        <v>1081</v>
      </c>
      <c r="D254" s="128"/>
      <c r="E254" s="128"/>
      <c r="F254" s="128">
        <v>0.3</v>
      </c>
      <c r="G254" s="128">
        <v>0.16</v>
      </c>
      <c r="H254" s="128"/>
      <c r="I254" s="128"/>
      <c r="J254" s="128">
        <v>0</v>
      </c>
      <c r="K254" s="128">
        <v>0</v>
      </c>
    </row>
    <row r="255" spans="1:11" s="131" customFormat="1" ht="31.5" x14ac:dyDescent="0.25">
      <c r="A255" s="381" t="s">
        <v>1023</v>
      </c>
      <c r="B255" s="127" t="s">
        <v>1082</v>
      </c>
      <c r="C255" s="132" t="s">
        <v>1083</v>
      </c>
      <c r="D255" s="128"/>
      <c r="E255" s="128"/>
      <c r="F255" s="128">
        <v>0.121</v>
      </c>
      <c r="G255" s="128">
        <v>0.1</v>
      </c>
      <c r="H255" s="128"/>
      <c r="I255" s="128"/>
      <c r="J255" s="128">
        <v>0</v>
      </c>
      <c r="K255" s="128">
        <v>0</v>
      </c>
    </row>
    <row r="256" spans="1:11" s="131" customFormat="1" ht="31.5" x14ac:dyDescent="0.25">
      <c r="A256" s="381" t="s">
        <v>1023</v>
      </c>
      <c r="B256" s="127" t="s">
        <v>1084</v>
      </c>
      <c r="C256" s="132" t="s">
        <v>1085</v>
      </c>
      <c r="D256" s="128"/>
      <c r="E256" s="128"/>
      <c r="F256" s="128">
        <v>0.06</v>
      </c>
      <c r="G256" s="128">
        <v>0</v>
      </c>
      <c r="H256" s="128"/>
      <c r="I256" s="128"/>
      <c r="J256" s="128">
        <v>0</v>
      </c>
      <c r="K256" s="128">
        <v>0</v>
      </c>
    </row>
    <row r="257" spans="1:11" s="131" customFormat="1" ht="31.5" x14ac:dyDescent="0.25">
      <c r="A257" s="381" t="s">
        <v>1023</v>
      </c>
      <c r="B257" s="127" t="s">
        <v>1086</v>
      </c>
      <c r="C257" s="132" t="s">
        <v>1087</v>
      </c>
      <c r="D257" s="128"/>
      <c r="E257" s="128"/>
      <c r="F257" s="128">
        <v>0.14399999999999999</v>
      </c>
      <c r="G257" s="128">
        <v>0</v>
      </c>
      <c r="H257" s="128"/>
      <c r="I257" s="128"/>
      <c r="J257" s="128">
        <v>0</v>
      </c>
      <c r="K257" s="128">
        <v>0</v>
      </c>
    </row>
    <row r="258" spans="1:11" s="131" customFormat="1" ht="47.25" x14ac:dyDescent="0.25">
      <c r="A258" s="381" t="s">
        <v>1023</v>
      </c>
      <c r="B258" s="127" t="s">
        <v>1088</v>
      </c>
      <c r="C258" s="132" t="s">
        <v>1089</v>
      </c>
      <c r="D258" s="128"/>
      <c r="E258" s="128"/>
      <c r="F258" s="128">
        <v>4.1000000000000002E-2</v>
      </c>
      <c r="G258" s="128">
        <v>0</v>
      </c>
      <c r="H258" s="128"/>
      <c r="I258" s="128"/>
      <c r="J258" s="128">
        <v>0</v>
      </c>
      <c r="K258" s="128">
        <v>0</v>
      </c>
    </row>
    <row r="259" spans="1:11" s="131" customFormat="1" ht="78.75" x14ac:dyDescent="0.25">
      <c r="A259" s="381" t="s">
        <v>1023</v>
      </c>
      <c r="B259" s="127"/>
      <c r="C259" s="132" t="s">
        <v>1090</v>
      </c>
      <c r="D259" s="128"/>
      <c r="E259" s="128"/>
      <c r="F259" s="128">
        <v>5.1999999999999998E-2</v>
      </c>
      <c r="G259" s="128">
        <v>0.25</v>
      </c>
      <c r="H259" s="128"/>
      <c r="I259" s="128"/>
      <c r="J259" s="128">
        <v>0</v>
      </c>
      <c r="K259" s="128">
        <v>0</v>
      </c>
    </row>
    <row r="260" spans="1:11" s="131" customFormat="1" ht="31.5" x14ac:dyDescent="0.25">
      <c r="A260" s="381" t="s">
        <v>1023</v>
      </c>
      <c r="B260" s="127"/>
      <c r="C260" s="132" t="s">
        <v>1091</v>
      </c>
      <c r="D260" s="128"/>
      <c r="E260" s="128"/>
      <c r="F260" s="128">
        <v>0.02</v>
      </c>
      <c r="G260" s="128">
        <v>0.16</v>
      </c>
      <c r="H260" s="128"/>
      <c r="I260" s="128"/>
      <c r="J260" s="128">
        <v>0</v>
      </c>
      <c r="K260" s="128">
        <v>0</v>
      </c>
    </row>
    <row r="261" spans="1:11" s="131" customFormat="1" ht="31.5" x14ac:dyDescent="0.25">
      <c r="A261" s="381" t="s">
        <v>1023</v>
      </c>
      <c r="B261" s="127"/>
      <c r="C261" s="132" t="s">
        <v>1092</v>
      </c>
      <c r="D261" s="128"/>
      <c r="E261" s="128"/>
      <c r="F261" s="128">
        <v>0.08</v>
      </c>
      <c r="G261" s="128">
        <v>0</v>
      </c>
      <c r="H261" s="128"/>
      <c r="I261" s="128"/>
      <c r="J261" s="128">
        <v>0</v>
      </c>
      <c r="K261" s="128">
        <v>0</v>
      </c>
    </row>
    <row r="262" spans="1:11" s="131" customFormat="1" ht="31.5" x14ac:dyDescent="0.25">
      <c r="A262" s="381" t="s">
        <v>1023</v>
      </c>
      <c r="B262" s="127"/>
      <c r="C262" s="132" t="s">
        <v>1093</v>
      </c>
      <c r="D262" s="128"/>
      <c r="E262" s="128"/>
      <c r="F262" s="128">
        <v>4.8000000000000001E-2</v>
      </c>
      <c r="G262" s="128">
        <v>0</v>
      </c>
      <c r="H262" s="128"/>
      <c r="I262" s="128"/>
      <c r="J262" s="128">
        <v>0</v>
      </c>
      <c r="K262" s="128">
        <v>0</v>
      </c>
    </row>
    <row r="263" spans="1:11" s="131" customFormat="1" x14ac:dyDescent="0.25">
      <c r="A263" s="381" t="s">
        <v>1094</v>
      </c>
      <c r="B263" s="127"/>
      <c r="C263" s="132" t="s">
        <v>1095</v>
      </c>
      <c r="D263" s="128"/>
      <c r="E263" s="128"/>
      <c r="F263" s="128">
        <v>0.45</v>
      </c>
      <c r="G263" s="128">
        <v>0.1</v>
      </c>
      <c r="H263" s="128"/>
      <c r="I263" s="128"/>
      <c r="J263" s="128">
        <v>0</v>
      </c>
      <c r="K263" s="128">
        <v>0</v>
      </c>
    </row>
    <row r="264" spans="1:11" s="131" customFormat="1" ht="94.5" x14ac:dyDescent="0.25">
      <c r="A264" s="381" t="s">
        <v>51</v>
      </c>
      <c r="B264" s="127"/>
      <c r="C264" s="132" t="s">
        <v>1096</v>
      </c>
      <c r="D264" s="128"/>
      <c r="E264" s="128"/>
      <c r="F264" s="128">
        <v>5.399</v>
      </c>
      <c r="G264" s="128">
        <v>0.1</v>
      </c>
      <c r="H264" s="128"/>
      <c r="I264" s="128"/>
      <c r="J264" s="128">
        <v>0.69099999999999995</v>
      </c>
      <c r="K264" s="128">
        <v>0</v>
      </c>
    </row>
    <row r="265" spans="1:11" s="131" customFormat="1" ht="94.5" x14ac:dyDescent="0.25">
      <c r="A265" s="381" t="s">
        <v>51</v>
      </c>
      <c r="B265" s="127"/>
      <c r="C265" s="132" t="s">
        <v>1097</v>
      </c>
      <c r="D265" s="128"/>
      <c r="E265" s="128"/>
      <c r="F265" s="128">
        <v>3.456</v>
      </c>
      <c r="G265" s="128">
        <v>0.1</v>
      </c>
      <c r="H265" s="128"/>
      <c r="I265" s="128"/>
      <c r="J265" s="128">
        <v>0.60199999999999998</v>
      </c>
      <c r="K265" s="128">
        <v>0</v>
      </c>
    </row>
    <row r="266" spans="1:11" s="131" customFormat="1" ht="63" x14ac:dyDescent="0.25">
      <c r="A266" s="381" t="s">
        <v>51</v>
      </c>
      <c r="B266" s="127"/>
      <c r="C266" s="132" t="s">
        <v>1098</v>
      </c>
      <c r="D266" s="128"/>
      <c r="E266" s="128"/>
      <c r="F266" s="128">
        <v>0.311</v>
      </c>
      <c r="G266" s="128">
        <v>0</v>
      </c>
      <c r="H266" s="128"/>
      <c r="I266" s="128"/>
      <c r="J266" s="128">
        <v>0</v>
      </c>
      <c r="K266" s="128">
        <v>0</v>
      </c>
    </row>
    <row r="267" spans="1:11" s="131" customFormat="1" ht="47.25" x14ac:dyDescent="0.25">
      <c r="A267" s="381" t="s">
        <v>891</v>
      </c>
      <c r="B267" s="127"/>
      <c r="C267" s="132" t="s">
        <v>1099</v>
      </c>
      <c r="D267" s="128"/>
      <c r="E267" s="128"/>
      <c r="F267" s="128">
        <v>0.3</v>
      </c>
      <c r="G267" s="128">
        <v>0</v>
      </c>
      <c r="H267" s="128"/>
      <c r="I267" s="128"/>
      <c r="J267" s="128">
        <v>0</v>
      </c>
      <c r="K267" s="128">
        <v>0</v>
      </c>
    </row>
    <row r="268" spans="1:11" s="131" customFormat="1" ht="47.25" x14ac:dyDescent="0.25">
      <c r="A268" s="381" t="s">
        <v>891</v>
      </c>
      <c r="B268" s="127"/>
      <c r="C268" s="132" t="s">
        <v>1099</v>
      </c>
      <c r="D268" s="128"/>
      <c r="E268" s="128"/>
      <c r="F268" s="128">
        <v>0.45</v>
      </c>
      <c r="G268" s="128">
        <v>0</v>
      </c>
      <c r="H268" s="128"/>
      <c r="I268" s="128"/>
      <c r="J268" s="128">
        <v>0</v>
      </c>
      <c r="K268" s="128">
        <v>0</v>
      </c>
    </row>
    <row r="269" spans="1:11" s="131" customFormat="1" ht="31.5" x14ac:dyDescent="0.25">
      <c r="A269" s="381" t="s">
        <v>1100</v>
      </c>
      <c r="B269" s="127"/>
      <c r="C269" s="132" t="s">
        <v>1101</v>
      </c>
      <c r="D269" s="128"/>
      <c r="E269" s="128"/>
      <c r="F269" s="128">
        <v>0.24</v>
      </c>
      <c r="G269" s="128">
        <v>0</v>
      </c>
      <c r="H269" s="128"/>
      <c r="I269" s="128"/>
      <c r="J269" s="128">
        <v>0</v>
      </c>
      <c r="K269" s="128">
        <v>0</v>
      </c>
    </row>
    <row r="270" spans="1:11" s="131" customFormat="1" ht="31.5" x14ac:dyDescent="0.25">
      <c r="A270" s="381" t="s">
        <v>1100</v>
      </c>
      <c r="B270" s="127"/>
      <c r="C270" s="132" t="s">
        <v>1102</v>
      </c>
      <c r="D270" s="128"/>
      <c r="E270" s="128"/>
      <c r="F270" s="128">
        <v>0.16</v>
      </c>
      <c r="G270" s="128">
        <v>0</v>
      </c>
      <c r="H270" s="128"/>
      <c r="I270" s="128"/>
      <c r="J270" s="128">
        <v>0</v>
      </c>
      <c r="K270" s="128">
        <v>0</v>
      </c>
    </row>
    <row r="271" spans="1:11" s="131" customFormat="1" ht="47.25" x14ac:dyDescent="0.25">
      <c r="A271" s="381" t="s">
        <v>1046</v>
      </c>
      <c r="B271" s="127"/>
      <c r="C271" s="132" t="s">
        <v>1103</v>
      </c>
      <c r="D271" s="128"/>
      <c r="E271" s="128"/>
      <c r="F271" s="128">
        <v>0.437</v>
      </c>
      <c r="G271" s="128">
        <v>0.25</v>
      </c>
      <c r="H271" s="128"/>
      <c r="I271" s="128"/>
      <c r="J271" s="128">
        <v>0</v>
      </c>
      <c r="K271" s="128">
        <v>0</v>
      </c>
    </row>
    <row r="272" spans="1:11" s="131" customFormat="1" ht="47.25" x14ac:dyDescent="0.25">
      <c r="A272" s="381" t="s">
        <v>1046</v>
      </c>
      <c r="B272" s="127"/>
      <c r="C272" s="132" t="s">
        <v>1104</v>
      </c>
      <c r="D272" s="128"/>
      <c r="E272" s="128"/>
      <c r="F272" s="128">
        <v>0.96099999999999997</v>
      </c>
      <c r="G272" s="128">
        <v>0</v>
      </c>
      <c r="H272" s="128"/>
      <c r="I272" s="128"/>
      <c r="J272" s="128">
        <v>0</v>
      </c>
      <c r="K272" s="128">
        <v>0</v>
      </c>
    </row>
    <row r="273" spans="1:11" s="131" customFormat="1" ht="47.25" x14ac:dyDescent="0.25">
      <c r="A273" s="381" t="s">
        <v>1046</v>
      </c>
      <c r="B273" s="127"/>
      <c r="C273" s="132" t="s">
        <v>1105</v>
      </c>
      <c r="D273" s="128"/>
      <c r="E273" s="128"/>
      <c r="F273" s="128">
        <v>9.2999999999999999E-2</v>
      </c>
      <c r="G273" s="128">
        <v>0</v>
      </c>
      <c r="H273" s="128"/>
      <c r="I273" s="128"/>
      <c r="J273" s="128">
        <v>0</v>
      </c>
      <c r="K273" s="128">
        <v>0</v>
      </c>
    </row>
    <row r="274" spans="1:11" s="131" customFormat="1" ht="78.75" x14ac:dyDescent="0.25">
      <c r="A274" s="381" t="s">
        <v>1046</v>
      </c>
      <c r="B274" s="127" t="s">
        <v>1106</v>
      </c>
      <c r="C274" s="132" t="s">
        <v>1107</v>
      </c>
      <c r="D274" s="128"/>
      <c r="E274" s="128"/>
      <c r="F274" s="128">
        <v>0.33200000000000002</v>
      </c>
      <c r="G274" s="128">
        <v>0.16</v>
      </c>
      <c r="H274" s="128"/>
      <c r="I274" s="128"/>
      <c r="J274" s="128">
        <v>0</v>
      </c>
      <c r="K274" s="128">
        <v>0</v>
      </c>
    </row>
    <row r="275" spans="1:11" s="131" customFormat="1" ht="63" x14ac:dyDescent="0.25">
      <c r="A275" s="381" t="s">
        <v>1046</v>
      </c>
      <c r="B275" s="127" t="s">
        <v>1108</v>
      </c>
      <c r="C275" s="132" t="s">
        <v>1109</v>
      </c>
      <c r="D275" s="128"/>
      <c r="E275" s="128"/>
      <c r="F275" s="128">
        <v>0.185</v>
      </c>
      <c r="G275" s="128">
        <v>0</v>
      </c>
      <c r="H275" s="128"/>
      <c r="I275" s="128"/>
      <c r="J275" s="128">
        <v>0</v>
      </c>
      <c r="K275" s="128">
        <v>0</v>
      </c>
    </row>
    <row r="276" spans="1:11" s="131" customFormat="1" ht="78.75" x14ac:dyDescent="0.25">
      <c r="A276" s="381" t="s">
        <v>1046</v>
      </c>
      <c r="B276" s="127" t="s">
        <v>1110</v>
      </c>
      <c r="C276" s="132" t="s">
        <v>1111</v>
      </c>
      <c r="D276" s="128">
        <v>0</v>
      </c>
      <c r="E276" s="128">
        <v>0</v>
      </c>
      <c r="F276" s="128">
        <v>0.15</v>
      </c>
      <c r="G276" s="128">
        <v>0</v>
      </c>
      <c r="H276" s="128"/>
      <c r="I276" s="128"/>
      <c r="J276" s="128">
        <v>0</v>
      </c>
      <c r="K276" s="128">
        <v>0</v>
      </c>
    </row>
    <row r="277" spans="1:11" x14ac:dyDescent="0.25">
      <c r="A277" s="381"/>
      <c r="B277" s="127" t="s">
        <v>1112</v>
      </c>
      <c r="C277" s="21" t="s">
        <v>505</v>
      </c>
      <c r="D277" s="128">
        <v>0</v>
      </c>
      <c r="E277" s="128">
        <v>0</v>
      </c>
      <c r="F277" s="128">
        <v>319.85530000000006</v>
      </c>
      <c r="G277" s="128">
        <v>37.870000000000005</v>
      </c>
      <c r="H277" s="128">
        <v>0</v>
      </c>
      <c r="I277" s="128">
        <v>0</v>
      </c>
      <c r="J277" s="128">
        <v>83.24499999999999</v>
      </c>
      <c r="K277" s="128">
        <v>1.2469999999999999</v>
      </c>
    </row>
    <row r="278" spans="1:11" s="131" customFormat="1" ht="47.25" x14ac:dyDescent="0.25">
      <c r="A278" s="381" t="s">
        <v>47</v>
      </c>
      <c r="B278" s="127" t="s">
        <v>1113</v>
      </c>
      <c r="C278" s="21" t="s">
        <v>1114</v>
      </c>
      <c r="D278" s="128"/>
      <c r="E278" s="128"/>
      <c r="F278" s="128">
        <v>1.046</v>
      </c>
      <c r="G278" s="128">
        <v>0.25</v>
      </c>
      <c r="H278" s="128"/>
      <c r="I278" s="128"/>
      <c r="J278" s="128">
        <v>0</v>
      </c>
      <c r="K278" s="128">
        <v>0.18</v>
      </c>
    </row>
    <row r="279" spans="1:11" s="131" customFormat="1" ht="47.25" x14ac:dyDescent="0.25">
      <c r="A279" s="381" t="s">
        <v>47</v>
      </c>
      <c r="B279" s="127" t="s">
        <v>1115</v>
      </c>
      <c r="C279" s="21" t="s">
        <v>1116</v>
      </c>
      <c r="D279" s="128"/>
      <c r="E279" s="128"/>
      <c r="F279" s="128">
        <v>0.64100000000000001</v>
      </c>
      <c r="G279" s="128">
        <v>0.25</v>
      </c>
      <c r="H279" s="128"/>
      <c r="I279" s="128"/>
      <c r="J279" s="128">
        <v>0</v>
      </c>
      <c r="K279" s="128">
        <v>0.1</v>
      </c>
    </row>
    <row r="280" spans="1:11" s="131" customFormat="1" ht="31.5" x14ac:dyDescent="0.25">
      <c r="A280" s="381" t="s">
        <v>47</v>
      </c>
      <c r="B280" s="127" t="s">
        <v>1117</v>
      </c>
      <c r="C280" s="21" t="s">
        <v>1118</v>
      </c>
      <c r="D280" s="128"/>
      <c r="E280" s="128"/>
      <c r="F280" s="128">
        <v>0.44900000000000001</v>
      </c>
      <c r="G280" s="128">
        <v>0</v>
      </c>
      <c r="H280" s="128"/>
      <c r="I280" s="128"/>
      <c r="J280" s="128">
        <v>0</v>
      </c>
      <c r="K280" s="128">
        <v>0</v>
      </c>
    </row>
    <row r="281" spans="1:11" s="131" customFormat="1" ht="31.5" x14ac:dyDescent="0.25">
      <c r="A281" s="381" t="s">
        <v>47</v>
      </c>
      <c r="B281" s="127" t="s">
        <v>1119</v>
      </c>
      <c r="C281" s="21" t="s">
        <v>1120</v>
      </c>
      <c r="D281" s="128"/>
      <c r="E281" s="128"/>
      <c r="F281" s="128">
        <v>0.51</v>
      </c>
      <c r="G281" s="128">
        <v>0</v>
      </c>
      <c r="H281" s="128"/>
      <c r="I281" s="128"/>
      <c r="J281" s="128">
        <v>0.85999999999999988</v>
      </c>
      <c r="K281" s="128">
        <v>0</v>
      </c>
    </row>
    <row r="282" spans="1:11" s="131" customFormat="1" ht="47.25" x14ac:dyDescent="0.25">
      <c r="A282" s="381" t="s">
        <v>47</v>
      </c>
      <c r="B282" s="127" t="s">
        <v>1121</v>
      </c>
      <c r="C282" s="21" t="s">
        <v>1122</v>
      </c>
      <c r="D282" s="128"/>
      <c r="E282" s="128"/>
      <c r="F282" s="128">
        <v>1.44</v>
      </c>
      <c r="G282" s="128">
        <v>0</v>
      </c>
      <c r="H282" s="128"/>
      <c r="I282" s="128"/>
      <c r="J282" s="128">
        <v>1.3</v>
      </c>
      <c r="K282" s="128">
        <v>0</v>
      </c>
    </row>
    <row r="283" spans="1:11" s="131" customFormat="1" ht="47.25" x14ac:dyDescent="0.25">
      <c r="A283" s="381" t="s">
        <v>47</v>
      </c>
      <c r="B283" s="127" t="s">
        <v>1123</v>
      </c>
      <c r="C283" s="21" t="s">
        <v>1124</v>
      </c>
      <c r="D283" s="128"/>
      <c r="E283" s="128"/>
      <c r="F283" s="128">
        <v>0.72</v>
      </c>
      <c r="G283" s="128">
        <v>0</v>
      </c>
      <c r="H283" s="128"/>
      <c r="I283" s="128"/>
      <c r="J283" s="128">
        <v>0</v>
      </c>
      <c r="K283" s="128">
        <v>0</v>
      </c>
    </row>
    <row r="284" spans="1:11" s="131" customFormat="1" ht="47.25" x14ac:dyDescent="0.25">
      <c r="A284" s="381" t="s">
        <v>47</v>
      </c>
      <c r="B284" s="127" t="s">
        <v>1125</v>
      </c>
      <c r="C284" s="21" t="s">
        <v>1126</v>
      </c>
      <c r="D284" s="128"/>
      <c r="E284" s="128"/>
      <c r="F284" s="128">
        <v>0.93</v>
      </c>
      <c r="G284" s="128">
        <v>0</v>
      </c>
      <c r="H284" s="128"/>
      <c r="I284" s="128"/>
      <c r="J284" s="128">
        <v>1.64</v>
      </c>
      <c r="K284" s="128">
        <v>0</v>
      </c>
    </row>
    <row r="285" spans="1:11" s="131" customFormat="1" ht="31.5" x14ac:dyDescent="0.25">
      <c r="A285" s="381" t="s">
        <v>47</v>
      </c>
      <c r="B285" s="127"/>
      <c r="C285" s="21" t="s">
        <v>1127</v>
      </c>
      <c r="D285" s="128"/>
      <c r="E285" s="128"/>
      <c r="F285" s="128">
        <v>0.63</v>
      </c>
      <c r="G285" s="128">
        <v>0</v>
      </c>
      <c r="H285" s="128"/>
      <c r="I285" s="128"/>
      <c r="J285" s="128">
        <v>0</v>
      </c>
      <c r="K285" s="128">
        <v>0</v>
      </c>
    </row>
    <row r="286" spans="1:11" s="131" customFormat="1" ht="47.25" x14ac:dyDescent="0.25">
      <c r="A286" s="381" t="s">
        <v>47</v>
      </c>
      <c r="B286" s="127"/>
      <c r="C286" s="21" t="s">
        <v>1128</v>
      </c>
      <c r="D286" s="128"/>
      <c r="E286" s="128"/>
      <c r="F286" s="128">
        <v>1.181</v>
      </c>
      <c r="G286" s="128">
        <v>0.25</v>
      </c>
      <c r="H286" s="128"/>
      <c r="I286" s="128"/>
      <c r="J286" s="128">
        <v>0.92</v>
      </c>
      <c r="K286" s="128">
        <v>0</v>
      </c>
    </row>
    <row r="287" spans="1:11" s="131" customFormat="1" ht="31.5" x14ac:dyDescent="0.25">
      <c r="A287" s="381" t="s">
        <v>47</v>
      </c>
      <c r="B287" s="127"/>
      <c r="C287" s="21" t="s">
        <v>1129</v>
      </c>
      <c r="D287" s="128"/>
      <c r="E287" s="128"/>
      <c r="F287" s="128">
        <v>0.39600000000000002</v>
      </c>
      <c r="G287" s="128">
        <v>0</v>
      </c>
      <c r="H287" s="128"/>
      <c r="I287" s="128"/>
      <c r="J287" s="128">
        <v>0</v>
      </c>
      <c r="K287" s="128">
        <v>0</v>
      </c>
    </row>
    <row r="288" spans="1:11" s="131" customFormat="1" ht="31.5" x14ac:dyDescent="0.25">
      <c r="A288" s="381" t="s">
        <v>47</v>
      </c>
      <c r="B288" s="127"/>
      <c r="C288" s="21" t="s">
        <v>1130</v>
      </c>
      <c r="D288" s="128"/>
      <c r="E288" s="128"/>
      <c r="F288" s="128">
        <v>0.45</v>
      </c>
      <c r="G288" s="128">
        <v>0</v>
      </c>
      <c r="H288" s="128"/>
      <c r="I288" s="128"/>
      <c r="J288" s="128">
        <v>0.27</v>
      </c>
      <c r="K288" s="128">
        <v>0</v>
      </c>
    </row>
    <row r="289" spans="1:11" s="131" customFormat="1" ht="47.25" x14ac:dyDescent="0.25">
      <c r="A289" s="381" t="s">
        <v>47</v>
      </c>
      <c r="B289" s="127"/>
      <c r="C289" s="21" t="s">
        <v>1131</v>
      </c>
      <c r="D289" s="128"/>
      <c r="E289" s="128"/>
      <c r="F289" s="128">
        <v>0.09</v>
      </c>
      <c r="G289" s="128">
        <v>0</v>
      </c>
      <c r="H289" s="128"/>
      <c r="I289" s="128"/>
      <c r="J289" s="128">
        <v>0</v>
      </c>
      <c r="K289" s="128">
        <v>0</v>
      </c>
    </row>
    <row r="290" spans="1:11" s="131" customFormat="1" ht="47.25" x14ac:dyDescent="0.25">
      <c r="A290" s="381" t="s">
        <v>47</v>
      </c>
      <c r="B290" s="127"/>
      <c r="C290" s="21" t="s">
        <v>1132</v>
      </c>
      <c r="D290" s="128"/>
      <c r="E290" s="128"/>
      <c r="F290" s="128">
        <v>1.286</v>
      </c>
      <c r="G290" s="128">
        <v>0.1</v>
      </c>
      <c r="H290" s="128"/>
      <c r="I290" s="128"/>
      <c r="J290" s="128">
        <v>0</v>
      </c>
      <c r="K290" s="128">
        <v>0</v>
      </c>
    </row>
    <row r="291" spans="1:11" s="131" customFormat="1" ht="47.25" x14ac:dyDescent="0.25">
      <c r="A291" s="381" t="s">
        <v>47</v>
      </c>
      <c r="B291" s="127"/>
      <c r="C291" s="21" t="s">
        <v>1133</v>
      </c>
      <c r="D291" s="128"/>
      <c r="E291" s="128"/>
      <c r="F291" s="128">
        <v>8.3000000000000004E-2</v>
      </c>
      <c r="G291" s="128">
        <v>0</v>
      </c>
      <c r="H291" s="128"/>
      <c r="I291" s="128"/>
      <c r="J291" s="128">
        <v>0</v>
      </c>
      <c r="K291" s="128">
        <v>0</v>
      </c>
    </row>
    <row r="292" spans="1:11" s="131" customFormat="1" ht="31.5" x14ac:dyDescent="0.25">
      <c r="A292" s="381" t="s">
        <v>47</v>
      </c>
      <c r="B292" s="127"/>
      <c r="C292" s="21" t="s">
        <v>1134</v>
      </c>
      <c r="D292" s="128"/>
      <c r="E292" s="128"/>
      <c r="F292" s="128">
        <v>0.52500000000000002</v>
      </c>
      <c r="G292" s="128">
        <v>0</v>
      </c>
      <c r="H292" s="128"/>
      <c r="I292" s="128"/>
      <c r="J292" s="128">
        <v>0</v>
      </c>
      <c r="K292" s="128">
        <v>0</v>
      </c>
    </row>
    <row r="293" spans="1:11" s="131" customFormat="1" ht="31.5" x14ac:dyDescent="0.25">
      <c r="A293" s="381" t="s">
        <v>47</v>
      </c>
      <c r="B293" s="127"/>
      <c r="C293" s="21" t="s">
        <v>1135</v>
      </c>
      <c r="D293" s="128"/>
      <c r="E293" s="128"/>
      <c r="F293" s="128">
        <v>0.22600000000000001</v>
      </c>
      <c r="G293" s="128">
        <v>0</v>
      </c>
      <c r="H293" s="128"/>
      <c r="I293" s="128"/>
      <c r="J293" s="128">
        <v>0</v>
      </c>
      <c r="K293" s="128">
        <v>0</v>
      </c>
    </row>
    <row r="294" spans="1:11" s="131" customFormat="1" ht="31.5" x14ac:dyDescent="0.25">
      <c r="A294" s="381" t="s">
        <v>47</v>
      </c>
      <c r="B294" s="127"/>
      <c r="C294" s="21" t="s">
        <v>1136</v>
      </c>
      <c r="D294" s="128"/>
      <c r="E294" s="128"/>
      <c r="F294" s="128">
        <v>0.6</v>
      </c>
      <c r="G294" s="128">
        <v>0.1</v>
      </c>
      <c r="H294" s="128"/>
      <c r="I294" s="128"/>
      <c r="J294" s="128">
        <v>0.18</v>
      </c>
      <c r="K294" s="128">
        <v>0</v>
      </c>
    </row>
    <row r="295" spans="1:11" s="131" customFormat="1" ht="31.5" x14ac:dyDescent="0.25">
      <c r="A295" s="381" t="s">
        <v>47</v>
      </c>
      <c r="B295" s="127" t="s">
        <v>1137</v>
      </c>
      <c r="C295" s="21" t="s">
        <v>1138</v>
      </c>
      <c r="D295" s="128"/>
      <c r="E295" s="128"/>
      <c r="F295" s="128">
        <v>0.11799999999999999</v>
      </c>
      <c r="G295" s="128">
        <v>0.16</v>
      </c>
      <c r="H295" s="128"/>
      <c r="I295" s="128"/>
      <c r="J295" s="128">
        <v>0</v>
      </c>
      <c r="K295" s="128">
        <v>0</v>
      </c>
    </row>
    <row r="296" spans="1:11" s="131" customFormat="1" ht="47.25" x14ac:dyDescent="0.25">
      <c r="A296" s="381" t="s">
        <v>47</v>
      </c>
      <c r="B296" s="127" t="s">
        <v>1139</v>
      </c>
      <c r="C296" s="21" t="s">
        <v>1140</v>
      </c>
      <c r="D296" s="128"/>
      <c r="E296" s="128"/>
      <c r="F296" s="128">
        <v>0.13600000000000001</v>
      </c>
      <c r="G296" s="128">
        <v>0</v>
      </c>
      <c r="H296" s="128"/>
      <c r="I296" s="128"/>
      <c r="J296" s="128">
        <v>0</v>
      </c>
      <c r="K296" s="128">
        <v>0</v>
      </c>
    </row>
    <row r="297" spans="1:11" s="131" customFormat="1" ht="31.5" x14ac:dyDescent="0.25">
      <c r="A297" s="381" t="s">
        <v>47</v>
      </c>
      <c r="B297" s="127" t="s">
        <v>1141</v>
      </c>
      <c r="C297" s="21" t="s">
        <v>1142</v>
      </c>
      <c r="D297" s="128"/>
      <c r="E297" s="128"/>
      <c r="F297" s="128">
        <v>0.34399999999999997</v>
      </c>
      <c r="G297" s="128">
        <v>0</v>
      </c>
      <c r="H297" s="128"/>
      <c r="I297" s="128"/>
      <c r="J297" s="128">
        <v>0</v>
      </c>
      <c r="K297" s="128">
        <v>0</v>
      </c>
    </row>
    <row r="298" spans="1:11" s="131" customFormat="1" ht="31.5" x14ac:dyDescent="0.25">
      <c r="A298" s="381" t="s">
        <v>47</v>
      </c>
      <c r="B298" s="127" t="s">
        <v>1143</v>
      </c>
      <c r="C298" s="21" t="s">
        <v>1144</v>
      </c>
      <c r="D298" s="128"/>
      <c r="E298" s="128"/>
      <c r="F298" s="128">
        <v>0.318</v>
      </c>
      <c r="G298" s="128">
        <v>0</v>
      </c>
      <c r="H298" s="128"/>
      <c r="I298" s="128"/>
      <c r="J298" s="128">
        <v>0</v>
      </c>
      <c r="K298" s="128">
        <v>0</v>
      </c>
    </row>
    <row r="299" spans="1:11" s="131" customFormat="1" ht="47.25" x14ac:dyDescent="0.25">
      <c r="A299" s="381" t="s">
        <v>47</v>
      </c>
      <c r="B299" s="127" t="s">
        <v>1145</v>
      </c>
      <c r="C299" s="21" t="s">
        <v>1146</v>
      </c>
      <c r="D299" s="128"/>
      <c r="E299" s="128"/>
      <c r="F299" s="128">
        <v>0.54900000000000004</v>
      </c>
      <c r="G299" s="128">
        <v>0.16</v>
      </c>
      <c r="H299" s="128"/>
      <c r="I299" s="128"/>
      <c r="J299" s="128">
        <v>0</v>
      </c>
      <c r="K299" s="128">
        <v>0</v>
      </c>
    </row>
    <row r="300" spans="1:11" s="131" customFormat="1" ht="31.5" x14ac:dyDescent="0.25">
      <c r="A300" s="381" t="s">
        <v>47</v>
      </c>
      <c r="B300" s="127" t="s">
        <v>1147</v>
      </c>
      <c r="C300" s="21" t="s">
        <v>1148</v>
      </c>
      <c r="D300" s="128"/>
      <c r="E300" s="128"/>
      <c r="F300" s="128">
        <v>0.66500000000000004</v>
      </c>
      <c r="G300" s="128">
        <v>2.5000000000000001E-2</v>
      </c>
      <c r="H300" s="128"/>
      <c r="I300" s="128"/>
      <c r="J300" s="128">
        <v>0</v>
      </c>
      <c r="K300" s="128">
        <v>0</v>
      </c>
    </row>
    <row r="301" spans="1:11" s="131" customFormat="1" ht="47.25" x14ac:dyDescent="0.25">
      <c r="A301" s="381" t="s">
        <v>47</v>
      </c>
      <c r="B301" s="127" t="s">
        <v>1149</v>
      </c>
      <c r="C301" s="21" t="s">
        <v>1150</v>
      </c>
      <c r="D301" s="128"/>
      <c r="E301" s="128"/>
      <c r="F301" s="128">
        <v>0.35599999999999998</v>
      </c>
      <c r="G301" s="128">
        <v>0.1</v>
      </c>
      <c r="H301" s="128"/>
      <c r="I301" s="128"/>
      <c r="J301" s="128">
        <v>0</v>
      </c>
      <c r="K301" s="128">
        <v>0</v>
      </c>
    </row>
    <row r="302" spans="1:11" s="131" customFormat="1" ht="47.25" x14ac:dyDescent="0.25">
      <c r="A302" s="381" t="s">
        <v>47</v>
      </c>
      <c r="B302" s="127" t="s">
        <v>1151</v>
      </c>
      <c r="C302" s="21" t="s">
        <v>1152</v>
      </c>
      <c r="D302" s="128"/>
      <c r="E302" s="128"/>
      <c r="F302" s="128">
        <v>0.70699999999999996</v>
      </c>
      <c r="G302" s="128">
        <v>6.3E-2</v>
      </c>
      <c r="H302" s="128"/>
      <c r="I302" s="128"/>
      <c r="J302" s="128">
        <v>0</v>
      </c>
      <c r="K302" s="128">
        <v>0</v>
      </c>
    </row>
    <row r="303" spans="1:11" s="131" customFormat="1" ht="47.25" x14ac:dyDescent="0.25">
      <c r="A303" s="381" t="s">
        <v>47</v>
      </c>
      <c r="B303" s="127" t="s">
        <v>1153</v>
      </c>
      <c r="C303" s="21" t="s">
        <v>1154</v>
      </c>
      <c r="D303" s="128"/>
      <c r="E303" s="128"/>
      <c r="F303" s="128">
        <v>0.18</v>
      </c>
      <c r="G303" s="128">
        <v>0</v>
      </c>
      <c r="H303" s="128"/>
      <c r="I303" s="128"/>
      <c r="J303" s="128">
        <v>0</v>
      </c>
      <c r="K303" s="128">
        <v>0</v>
      </c>
    </row>
    <row r="304" spans="1:11" s="124" customFormat="1" ht="31.5" x14ac:dyDescent="0.25">
      <c r="A304" s="381" t="s">
        <v>47</v>
      </c>
      <c r="B304" s="127"/>
      <c r="C304" s="21" t="s">
        <v>1155</v>
      </c>
      <c r="D304" s="128"/>
      <c r="E304" s="128"/>
      <c r="F304" s="128">
        <v>1.6</v>
      </c>
      <c r="G304" s="128">
        <v>0.4</v>
      </c>
      <c r="H304" s="128"/>
      <c r="I304" s="128"/>
      <c r="J304" s="128">
        <v>1.6</v>
      </c>
      <c r="K304" s="128">
        <v>0</v>
      </c>
    </row>
    <row r="305" spans="1:11" s="124" customFormat="1" ht="31.5" x14ac:dyDescent="0.25">
      <c r="A305" s="381" t="s">
        <v>47</v>
      </c>
      <c r="B305" s="127"/>
      <c r="C305" s="21" t="s">
        <v>1156</v>
      </c>
      <c r="D305" s="128"/>
      <c r="E305" s="128"/>
      <c r="F305" s="128">
        <v>0.34499999999999997</v>
      </c>
      <c r="G305" s="128">
        <v>0.4</v>
      </c>
      <c r="H305" s="128"/>
      <c r="I305" s="128"/>
      <c r="J305" s="128">
        <v>0</v>
      </c>
      <c r="K305" s="128">
        <v>0</v>
      </c>
    </row>
    <row r="306" spans="1:11" s="124" customFormat="1" ht="47.25" x14ac:dyDescent="0.25">
      <c r="A306" s="381" t="s">
        <v>47</v>
      </c>
      <c r="B306" s="127"/>
      <c r="C306" s="21" t="s">
        <v>1157</v>
      </c>
      <c r="D306" s="128"/>
      <c r="E306" s="128"/>
      <c r="F306" s="128">
        <v>0.54</v>
      </c>
      <c r="G306" s="128">
        <v>0.25</v>
      </c>
      <c r="H306" s="128"/>
      <c r="I306" s="128"/>
      <c r="J306" s="128">
        <v>0.52</v>
      </c>
      <c r="K306" s="128">
        <v>0</v>
      </c>
    </row>
    <row r="307" spans="1:11" s="124" customFormat="1" ht="31.5" x14ac:dyDescent="0.25">
      <c r="A307" s="381" t="s">
        <v>47</v>
      </c>
      <c r="B307" s="127"/>
      <c r="C307" s="21" t="s">
        <v>1158</v>
      </c>
      <c r="D307" s="128"/>
      <c r="E307" s="128"/>
      <c r="F307" s="128">
        <v>0</v>
      </c>
      <c r="G307" s="128">
        <v>0.16</v>
      </c>
      <c r="H307" s="128"/>
      <c r="I307" s="128"/>
      <c r="J307" s="128">
        <v>0</v>
      </c>
      <c r="K307" s="128">
        <v>0</v>
      </c>
    </row>
    <row r="308" spans="1:11" s="124" customFormat="1" ht="47.25" x14ac:dyDescent="0.25">
      <c r="A308" s="381" t="s">
        <v>47</v>
      </c>
      <c r="B308" s="127"/>
      <c r="C308" s="21" t="s">
        <v>1159</v>
      </c>
      <c r="D308" s="128"/>
      <c r="E308" s="128"/>
      <c r="F308" s="128">
        <v>0.38</v>
      </c>
      <c r="G308" s="128">
        <v>0.16</v>
      </c>
      <c r="H308" s="128"/>
      <c r="I308" s="128"/>
      <c r="J308" s="128">
        <v>0</v>
      </c>
      <c r="K308" s="128">
        <v>0</v>
      </c>
    </row>
    <row r="309" spans="1:11" s="124" customFormat="1" ht="47.25" x14ac:dyDescent="0.25">
      <c r="A309" s="381" t="s">
        <v>47</v>
      </c>
      <c r="B309" s="127"/>
      <c r="C309" s="21" t="s">
        <v>1160</v>
      </c>
      <c r="D309" s="128"/>
      <c r="E309" s="128"/>
      <c r="F309" s="128">
        <v>0.86</v>
      </c>
      <c r="G309" s="128">
        <v>0.25</v>
      </c>
      <c r="H309" s="128"/>
      <c r="I309" s="128"/>
      <c r="J309" s="128">
        <v>0.86</v>
      </c>
      <c r="K309" s="128">
        <v>0</v>
      </c>
    </row>
    <row r="310" spans="1:11" s="124" customFormat="1" ht="47.25" x14ac:dyDescent="0.25">
      <c r="A310" s="381" t="s">
        <v>47</v>
      </c>
      <c r="B310" s="127"/>
      <c r="C310" s="21" t="s">
        <v>1161</v>
      </c>
      <c r="D310" s="128"/>
      <c r="E310" s="128"/>
      <c r="F310" s="128">
        <v>0.7</v>
      </c>
      <c r="G310" s="128">
        <v>0.25</v>
      </c>
      <c r="H310" s="128"/>
      <c r="I310" s="128"/>
      <c r="J310" s="128">
        <v>0.7</v>
      </c>
      <c r="K310" s="128">
        <v>0</v>
      </c>
    </row>
    <row r="311" spans="1:11" s="124" customFormat="1" ht="47.25" x14ac:dyDescent="0.25">
      <c r="A311" s="381" t="s">
        <v>47</v>
      </c>
      <c r="B311" s="127"/>
      <c r="C311" s="21" t="s">
        <v>1162</v>
      </c>
      <c r="D311" s="128"/>
      <c r="E311" s="128"/>
      <c r="F311" s="128">
        <v>1.4999999999999999E-2</v>
      </c>
      <c r="G311" s="128">
        <v>2.5000000000000001E-2</v>
      </c>
      <c r="H311" s="128"/>
      <c r="I311" s="128"/>
      <c r="J311" s="128">
        <v>0</v>
      </c>
      <c r="K311" s="128">
        <v>0</v>
      </c>
    </row>
    <row r="312" spans="1:11" s="124" customFormat="1" ht="47.25" x14ac:dyDescent="0.25">
      <c r="A312" s="381" t="s">
        <v>47</v>
      </c>
      <c r="B312" s="127"/>
      <c r="C312" s="21" t="s">
        <v>1163</v>
      </c>
      <c r="D312" s="128"/>
      <c r="E312" s="128"/>
      <c r="F312" s="128">
        <v>0.18</v>
      </c>
      <c r="G312" s="128">
        <v>0</v>
      </c>
      <c r="H312" s="128"/>
      <c r="I312" s="128"/>
      <c r="J312" s="128">
        <v>0</v>
      </c>
      <c r="K312" s="128">
        <v>0</v>
      </c>
    </row>
    <row r="313" spans="1:11" s="124" customFormat="1" ht="31.5" x14ac:dyDescent="0.25">
      <c r="A313" s="381" t="s">
        <v>47</v>
      </c>
      <c r="B313" s="127"/>
      <c r="C313" s="21" t="s">
        <v>1164</v>
      </c>
      <c r="D313" s="128"/>
      <c r="E313" s="128"/>
      <c r="F313" s="128">
        <v>0.78</v>
      </c>
      <c r="G313" s="128">
        <v>0.16</v>
      </c>
      <c r="H313" s="128"/>
      <c r="I313" s="128"/>
      <c r="J313" s="128">
        <v>0</v>
      </c>
      <c r="K313" s="128">
        <v>0</v>
      </c>
    </row>
    <row r="314" spans="1:11" s="124" customFormat="1" ht="47.25" x14ac:dyDescent="0.25">
      <c r="A314" s="381" t="s">
        <v>47</v>
      </c>
      <c r="B314" s="127"/>
      <c r="C314" s="21" t="s">
        <v>1165</v>
      </c>
      <c r="D314" s="128"/>
      <c r="E314" s="128"/>
      <c r="F314" s="128">
        <v>0.17399999999999999</v>
      </c>
      <c r="G314" s="128">
        <v>2.5000000000000001E-2</v>
      </c>
      <c r="H314" s="128"/>
      <c r="I314" s="128"/>
      <c r="J314" s="128">
        <v>0</v>
      </c>
      <c r="K314" s="128">
        <v>0</v>
      </c>
    </row>
    <row r="315" spans="1:11" s="124" customFormat="1" ht="47.25" x14ac:dyDescent="0.25">
      <c r="A315" s="381" t="s">
        <v>47</v>
      </c>
      <c r="B315" s="127"/>
      <c r="C315" s="21" t="s">
        <v>1166</v>
      </c>
      <c r="D315" s="128"/>
      <c r="E315" s="128"/>
      <c r="F315" s="128">
        <v>0.61</v>
      </c>
      <c r="G315" s="128">
        <v>2.5000000000000001E-2</v>
      </c>
      <c r="H315" s="128"/>
      <c r="I315" s="128"/>
      <c r="J315" s="128">
        <v>0</v>
      </c>
      <c r="K315" s="128">
        <v>0</v>
      </c>
    </row>
    <row r="316" spans="1:11" s="124" customFormat="1" ht="47.25" x14ac:dyDescent="0.25">
      <c r="A316" s="381" t="s">
        <v>47</v>
      </c>
      <c r="B316" s="127"/>
      <c r="C316" s="21" t="s">
        <v>1167</v>
      </c>
      <c r="D316" s="128"/>
      <c r="E316" s="128"/>
      <c r="F316" s="128">
        <v>0.378</v>
      </c>
      <c r="G316" s="128">
        <v>2.5000000000000001E-2</v>
      </c>
      <c r="H316" s="128"/>
      <c r="I316" s="128"/>
      <c r="J316" s="128">
        <v>0</v>
      </c>
      <c r="K316" s="128">
        <v>0</v>
      </c>
    </row>
    <row r="317" spans="1:11" s="124" customFormat="1" ht="31.5" x14ac:dyDescent="0.25">
      <c r="A317" s="381" t="s">
        <v>47</v>
      </c>
      <c r="B317" s="127"/>
      <c r="C317" s="21" t="s">
        <v>1168</v>
      </c>
      <c r="D317" s="128"/>
      <c r="E317" s="128"/>
      <c r="F317" s="128">
        <v>4.8000000000000001E-2</v>
      </c>
      <c r="G317" s="128">
        <v>2.5000000000000001E-2</v>
      </c>
      <c r="H317" s="128"/>
      <c r="I317" s="128"/>
      <c r="J317" s="128">
        <v>0</v>
      </c>
      <c r="K317" s="128">
        <v>0</v>
      </c>
    </row>
    <row r="318" spans="1:11" s="124" customFormat="1" ht="47.25" x14ac:dyDescent="0.25">
      <c r="A318" s="381" t="s">
        <v>47</v>
      </c>
      <c r="B318" s="127"/>
      <c r="C318" s="21" t="s">
        <v>1169</v>
      </c>
      <c r="D318" s="128"/>
      <c r="E318" s="128"/>
      <c r="F318" s="128">
        <v>5.1999999999999998E-2</v>
      </c>
      <c r="G318" s="128">
        <v>0</v>
      </c>
      <c r="H318" s="128"/>
      <c r="I318" s="128"/>
      <c r="J318" s="128">
        <v>0</v>
      </c>
      <c r="K318" s="128">
        <v>0</v>
      </c>
    </row>
    <row r="319" spans="1:11" s="124" customFormat="1" ht="47.25" x14ac:dyDescent="0.25">
      <c r="A319" s="381" t="s">
        <v>47</v>
      </c>
      <c r="B319" s="127"/>
      <c r="C319" s="21" t="s">
        <v>1170</v>
      </c>
      <c r="D319" s="128"/>
      <c r="E319" s="128"/>
      <c r="F319" s="128">
        <v>0.29000000000000004</v>
      </c>
      <c r="G319" s="128">
        <v>2.5000000000000001E-2</v>
      </c>
      <c r="H319" s="128"/>
      <c r="I319" s="128"/>
      <c r="J319" s="128">
        <v>0</v>
      </c>
      <c r="K319" s="128">
        <v>0</v>
      </c>
    </row>
    <row r="320" spans="1:11" s="124" customFormat="1" ht="47.25" x14ac:dyDescent="0.25">
      <c r="A320" s="381" t="s">
        <v>47</v>
      </c>
      <c r="B320" s="127"/>
      <c r="C320" s="21" t="s">
        <v>1171</v>
      </c>
      <c r="D320" s="128"/>
      <c r="E320" s="128"/>
      <c r="F320" s="128">
        <v>0.80500000000000005</v>
      </c>
      <c r="G320" s="128">
        <v>2.5000000000000001E-2</v>
      </c>
      <c r="H320" s="128"/>
      <c r="I320" s="128"/>
      <c r="J320" s="128">
        <v>0</v>
      </c>
      <c r="K320" s="128">
        <v>0</v>
      </c>
    </row>
    <row r="321" spans="1:11" s="124" customFormat="1" ht="31.5" x14ac:dyDescent="0.25">
      <c r="A321" s="381" t="s">
        <v>47</v>
      </c>
      <c r="B321" s="127"/>
      <c r="C321" s="21" t="s">
        <v>1172</v>
      </c>
      <c r="D321" s="128"/>
      <c r="E321" s="128"/>
      <c r="F321" s="128">
        <v>1.841</v>
      </c>
      <c r="G321" s="128">
        <v>0.1</v>
      </c>
      <c r="H321" s="128"/>
      <c r="I321" s="128"/>
      <c r="J321" s="128">
        <v>0</v>
      </c>
      <c r="K321" s="128">
        <v>0</v>
      </c>
    </row>
    <row r="322" spans="1:11" s="124" customFormat="1" ht="47.25" x14ac:dyDescent="0.25">
      <c r="A322" s="381" t="s">
        <v>47</v>
      </c>
      <c r="B322" s="127"/>
      <c r="C322" s="21" t="s">
        <v>1173</v>
      </c>
      <c r="D322" s="128"/>
      <c r="E322" s="128"/>
      <c r="F322" s="128">
        <v>6.8000000000000005E-2</v>
      </c>
      <c r="G322" s="128">
        <v>0</v>
      </c>
      <c r="H322" s="128"/>
      <c r="I322" s="128"/>
      <c r="J322" s="128">
        <v>0</v>
      </c>
      <c r="K322" s="128">
        <v>0</v>
      </c>
    </row>
    <row r="323" spans="1:11" s="124" customFormat="1" ht="47.25" x14ac:dyDescent="0.25">
      <c r="A323" s="381" t="s">
        <v>47</v>
      </c>
      <c r="B323" s="127"/>
      <c r="C323" s="21" t="s">
        <v>1174</v>
      </c>
      <c r="D323" s="128"/>
      <c r="E323" s="128"/>
      <c r="F323" s="128">
        <v>0.13500000000000001</v>
      </c>
      <c r="G323" s="128">
        <v>0</v>
      </c>
      <c r="H323" s="128"/>
      <c r="I323" s="128"/>
      <c r="J323" s="128">
        <v>0</v>
      </c>
      <c r="K323" s="128">
        <v>0</v>
      </c>
    </row>
    <row r="324" spans="1:11" s="124" customFormat="1" ht="47.25" x14ac:dyDescent="0.25">
      <c r="A324" s="381" t="s">
        <v>47</v>
      </c>
      <c r="B324" s="127"/>
      <c r="C324" s="21" t="s">
        <v>1175</v>
      </c>
      <c r="D324" s="128"/>
      <c r="E324" s="128"/>
      <c r="F324" s="128">
        <v>0.8</v>
      </c>
      <c r="G324" s="128">
        <v>0.16</v>
      </c>
      <c r="H324" s="128"/>
      <c r="I324" s="128"/>
      <c r="J324" s="128">
        <v>0</v>
      </c>
      <c r="K324" s="128">
        <v>0</v>
      </c>
    </row>
    <row r="325" spans="1:11" ht="31.5" x14ac:dyDescent="0.25">
      <c r="A325" s="381" t="s">
        <v>1023</v>
      </c>
      <c r="B325" s="127" t="s">
        <v>1176</v>
      </c>
      <c r="C325" s="21" t="s">
        <v>1177</v>
      </c>
      <c r="D325" s="128"/>
      <c r="E325" s="128"/>
      <c r="F325" s="128">
        <v>0.18</v>
      </c>
      <c r="G325" s="128">
        <v>0</v>
      </c>
      <c r="H325" s="128"/>
      <c r="I325" s="128"/>
      <c r="J325" s="128">
        <v>0</v>
      </c>
      <c r="K325" s="128">
        <v>0</v>
      </c>
    </row>
    <row r="326" spans="1:11" ht="31.5" x14ac:dyDescent="0.25">
      <c r="A326" s="381" t="s">
        <v>1023</v>
      </c>
      <c r="B326" s="127" t="s">
        <v>1178</v>
      </c>
      <c r="C326" s="21" t="s">
        <v>1179</v>
      </c>
      <c r="D326" s="128"/>
      <c r="E326" s="128"/>
      <c r="F326" s="128">
        <v>0.19600000000000001</v>
      </c>
      <c r="G326" s="128">
        <v>0</v>
      </c>
      <c r="H326" s="128"/>
      <c r="I326" s="128"/>
      <c r="J326" s="128">
        <v>0</v>
      </c>
      <c r="K326" s="128">
        <v>0</v>
      </c>
    </row>
    <row r="327" spans="1:11" ht="31.5" x14ac:dyDescent="0.25">
      <c r="A327" s="381" t="s">
        <v>1023</v>
      </c>
      <c r="B327" s="127" t="s">
        <v>1180</v>
      </c>
      <c r="C327" s="21" t="s">
        <v>1181</v>
      </c>
      <c r="D327" s="128"/>
      <c r="E327" s="128"/>
      <c r="F327" s="128">
        <v>0.4</v>
      </c>
      <c r="G327" s="128">
        <v>0</v>
      </c>
      <c r="H327" s="128"/>
      <c r="I327" s="128"/>
      <c r="J327" s="128">
        <v>0</v>
      </c>
      <c r="K327" s="128">
        <v>0</v>
      </c>
    </row>
    <row r="328" spans="1:11" ht="31.5" x14ac:dyDescent="0.25">
      <c r="A328" s="381" t="s">
        <v>1023</v>
      </c>
      <c r="B328" s="127" t="s">
        <v>1182</v>
      </c>
      <c r="C328" s="21" t="s">
        <v>1183</v>
      </c>
      <c r="D328" s="128"/>
      <c r="E328" s="128"/>
      <c r="F328" s="128">
        <v>0.13700000000000001</v>
      </c>
      <c r="G328" s="128">
        <v>0</v>
      </c>
      <c r="H328" s="128"/>
      <c r="I328" s="128"/>
      <c r="J328" s="128">
        <v>0</v>
      </c>
      <c r="K328" s="128">
        <v>0</v>
      </c>
    </row>
    <row r="329" spans="1:11" ht="31.5" x14ac:dyDescent="0.25">
      <c r="A329" s="381" t="s">
        <v>1023</v>
      </c>
      <c r="B329" s="127" t="s">
        <v>1184</v>
      </c>
      <c r="C329" s="21" t="s">
        <v>1185</v>
      </c>
      <c r="D329" s="128"/>
      <c r="E329" s="128"/>
      <c r="F329" s="128">
        <v>0.08</v>
      </c>
      <c r="G329" s="128">
        <v>0</v>
      </c>
      <c r="H329" s="128"/>
      <c r="I329" s="128"/>
      <c r="J329" s="128">
        <v>0</v>
      </c>
      <c r="K329" s="128">
        <v>0</v>
      </c>
    </row>
    <row r="330" spans="1:11" ht="31.5" x14ac:dyDescent="0.25">
      <c r="A330" s="381" t="s">
        <v>1023</v>
      </c>
      <c r="B330" s="127" t="s">
        <v>1186</v>
      </c>
      <c r="C330" s="21" t="s">
        <v>1187</v>
      </c>
      <c r="D330" s="128"/>
      <c r="E330" s="128"/>
      <c r="F330" s="128">
        <v>0.22600000000000001</v>
      </c>
      <c r="G330" s="128">
        <v>0</v>
      </c>
      <c r="H330" s="128"/>
      <c r="I330" s="128"/>
      <c r="J330" s="128">
        <v>0</v>
      </c>
      <c r="K330" s="128">
        <v>0</v>
      </c>
    </row>
    <row r="331" spans="1:11" ht="31.5" x14ac:dyDescent="0.25">
      <c r="A331" s="381" t="s">
        <v>1023</v>
      </c>
      <c r="B331" s="127" t="s">
        <v>1188</v>
      </c>
      <c r="C331" s="21" t="s">
        <v>1189</v>
      </c>
      <c r="D331" s="128"/>
      <c r="E331" s="128"/>
      <c r="F331" s="128">
        <v>0.06</v>
      </c>
      <c r="G331" s="128">
        <v>0</v>
      </c>
      <c r="H331" s="128"/>
      <c r="I331" s="128"/>
      <c r="J331" s="128">
        <v>0</v>
      </c>
      <c r="K331" s="128">
        <v>0</v>
      </c>
    </row>
    <row r="332" spans="1:11" ht="31.5" x14ac:dyDescent="0.25">
      <c r="A332" s="381" t="s">
        <v>1023</v>
      </c>
      <c r="B332" s="127" t="s">
        <v>1190</v>
      </c>
      <c r="C332" s="21" t="s">
        <v>1191</v>
      </c>
      <c r="D332" s="128"/>
      <c r="E332" s="128"/>
      <c r="F332" s="128">
        <v>0.20499999999999999</v>
      </c>
      <c r="G332" s="128">
        <v>0</v>
      </c>
      <c r="H332" s="128"/>
      <c r="I332" s="128"/>
      <c r="J332" s="128">
        <v>0</v>
      </c>
      <c r="K332" s="128">
        <v>0</v>
      </c>
    </row>
    <row r="333" spans="1:11" ht="31.5" x14ac:dyDescent="0.25">
      <c r="A333" s="381" t="s">
        <v>1023</v>
      </c>
      <c r="B333" s="127" t="s">
        <v>1192</v>
      </c>
      <c r="C333" s="21" t="s">
        <v>1193</v>
      </c>
      <c r="D333" s="128"/>
      <c r="E333" s="128"/>
      <c r="F333" s="128">
        <v>0.23</v>
      </c>
      <c r="G333" s="128">
        <v>0</v>
      </c>
      <c r="H333" s="128"/>
      <c r="I333" s="128"/>
      <c r="J333" s="128">
        <v>0</v>
      </c>
      <c r="K333" s="128">
        <v>0</v>
      </c>
    </row>
    <row r="334" spans="1:11" ht="31.5" x14ac:dyDescent="0.25">
      <c r="A334" s="381" t="s">
        <v>1023</v>
      </c>
      <c r="B334" s="127" t="s">
        <v>1194</v>
      </c>
      <c r="C334" s="21" t="s">
        <v>1195</v>
      </c>
      <c r="D334" s="128"/>
      <c r="E334" s="128"/>
      <c r="F334" s="128">
        <v>0.42</v>
      </c>
      <c r="G334" s="128">
        <v>0</v>
      </c>
      <c r="H334" s="128"/>
      <c r="I334" s="128"/>
      <c r="J334" s="128">
        <v>0</v>
      </c>
      <c r="K334" s="128">
        <v>0</v>
      </c>
    </row>
    <row r="335" spans="1:11" ht="31.5" x14ac:dyDescent="0.25">
      <c r="A335" s="381" t="s">
        <v>1023</v>
      </c>
      <c r="B335" s="127" t="s">
        <v>1196</v>
      </c>
      <c r="C335" s="21" t="s">
        <v>1197</v>
      </c>
      <c r="D335" s="128"/>
      <c r="E335" s="128"/>
      <c r="F335" s="128">
        <v>0.09</v>
      </c>
      <c r="G335" s="128">
        <v>0</v>
      </c>
      <c r="H335" s="128"/>
      <c r="I335" s="128"/>
      <c r="J335" s="128">
        <v>0</v>
      </c>
      <c r="K335" s="128">
        <v>0</v>
      </c>
    </row>
    <row r="336" spans="1:11" ht="31.5" x14ac:dyDescent="0.25">
      <c r="A336" s="381" t="s">
        <v>1023</v>
      </c>
      <c r="B336" s="127" t="s">
        <v>1198</v>
      </c>
      <c r="C336" s="21" t="s">
        <v>1199</v>
      </c>
      <c r="D336" s="128"/>
      <c r="E336" s="128"/>
      <c r="F336" s="128">
        <v>0.10299999999999999</v>
      </c>
      <c r="G336" s="128">
        <v>0</v>
      </c>
      <c r="H336" s="128"/>
      <c r="I336" s="128"/>
      <c r="J336" s="128">
        <v>0</v>
      </c>
      <c r="K336" s="128">
        <v>0</v>
      </c>
    </row>
    <row r="337" spans="1:11" ht="31.5" x14ac:dyDescent="0.25">
      <c r="A337" s="381" t="s">
        <v>1023</v>
      </c>
      <c r="B337" s="127" t="s">
        <v>1200</v>
      </c>
      <c r="C337" s="21" t="s">
        <v>1201</v>
      </c>
      <c r="D337" s="128"/>
      <c r="E337" s="128"/>
      <c r="F337" s="128">
        <v>9.5000000000000001E-2</v>
      </c>
      <c r="G337" s="128">
        <v>0</v>
      </c>
      <c r="H337" s="128"/>
      <c r="I337" s="128"/>
      <c r="J337" s="128">
        <v>0</v>
      </c>
      <c r="K337" s="128">
        <v>0</v>
      </c>
    </row>
    <row r="338" spans="1:11" ht="31.5" x14ac:dyDescent="0.25">
      <c r="A338" s="381" t="s">
        <v>1023</v>
      </c>
      <c r="B338" s="127" t="s">
        <v>1202</v>
      </c>
      <c r="C338" s="21" t="s">
        <v>1203</v>
      </c>
      <c r="D338" s="128"/>
      <c r="E338" s="128"/>
      <c r="F338" s="128">
        <v>0.16300000000000001</v>
      </c>
      <c r="G338" s="128">
        <v>0</v>
      </c>
      <c r="H338" s="128"/>
      <c r="I338" s="128"/>
      <c r="J338" s="128">
        <v>0</v>
      </c>
      <c r="K338" s="128">
        <v>0</v>
      </c>
    </row>
    <row r="339" spans="1:11" ht="31.5" x14ac:dyDescent="0.25">
      <c r="A339" s="381" t="s">
        <v>1023</v>
      </c>
      <c r="B339" s="127"/>
      <c r="C339" s="21" t="s">
        <v>1204</v>
      </c>
      <c r="D339" s="128"/>
      <c r="E339" s="128"/>
      <c r="F339" s="128">
        <v>0.21</v>
      </c>
      <c r="G339" s="128">
        <v>0</v>
      </c>
      <c r="H339" s="128"/>
      <c r="I339" s="128"/>
      <c r="J339" s="128">
        <v>0</v>
      </c>
      <c r="K339" s="128">
        <v>0</v>
      </c>
    </row>
    <row r="340" spans="1:11" ht="31.5" x14ac:dyDescent="0.25">
      <c r="A340" s="381" t="s">
        <v>1023</v>
      </c>
      <c r="B340" s="127"/>
      <c r="C340" s="21" t="s">
        <v>1205</v>
      </c>
      <c r="D340" s="128"/>
      <c r="E340" s="128"/>
      <c r="F340" s="128">
        <v>0.151</v>
      </c>
      <c r="G340" s="128">
        <v>0</v>
      </c>
      <c r="H340" s="128"/>
      <c r="I340" s="128"/>
      <c r="J340" s="128">
        <v>0</v>
      </c>
      <c r="K340" s="128">
        <v>0</v>
      </c>
    </row>
    <row r="341" spans="1:11" ht="31.5" x14ac:dyDescent="0.25">
      <c r="A341" s="381" t="s">
        <v>1023</v>
      </c>
      <c r="B341" s="127"/>
      <c r="C341" s="21" t="s">
        <v>1206</v>
      </c>
      <c r="D341" s="128"/>
      <c r="E341" s="128"/>
      <c r="F341" s="128">
        <v>0.14000000000000001</v>
      </c>
      <c r="G341" s="128">
        <v>0</v>
      </c>
      <c r="H341" s="128"/>
      <c r="I341" s="128"/>
      <c r="J341" s="128">
        <v>0</v>
      </c>
      <c r="K341" s="128">
        <v>0</v>
      </c>
    </row>
    <row r="342" spans="1:11" ht="31.5" x14ac:dyDescent="0.25">
      <c r="A342" s="381" t="s">
        <v>1023</v>
      </c>
      <c r="B342" s="127"/>
      <c r="C342" s="21" t="s">
        <v>1207</v>
      </c>
      <c r="D342" s="128"/>
      <c r="E342" s="128"/>
      <c r="F342" s="128">
        <v>0.495</v>
      </c>
      <c r="G342" s="128">
        <v>0</v>
      </c>
      <c r="H342" s="128"/>
      <c r="I342" s="128"/>
      <c r="J342" s="128">
        <v>0</v>
      </c>
      <c r="K342" s="128">
        <v>0</v>
      </c>
    </row>
    <row r="343" spans="1:11" ht="31.5" x14ac:dyDescent="0.25">
      <c r="A343" s="381" t="s">
        <v>1023</v>
      </c>
      <c r="B343" s="127"/>
      <c r="C343" s="21" t="s">
        <v>1208</v>
      </c>
      <c r="D343" s="128"/>
      <c r="E343" s="128"/>
      <c r="F343" s="128">
        <v>0.16200000000000001</v>
      </c>
      <c r="G343" s="128">
        <v>0</v>
      </c>
      <c r="H343" s="128"/>
      <c r="I343" s="128"/>
      <c r="J343" s="128">
        <v>0</v>
      </c>
      <c r="K343" s="128">
        <v>0</v>
      </c>
    </row>
    <row r="344" spans="1:11" ht="31.5" x14ac:dyDescent="0.25">
      <c r="A344" s="381" t="s">
        <v>1023</v>
      </c>
      <c r="B344" s="127"/>
      <c r="C344" s="21" t="s">
        <v>1209</v>
      </c>
      <c r="D344" s="128"/>
      <c r="E344" s="128"/>
      <c r="F344" s="128">
        <v>7.4999999999999997E-2</v>
      </c>
      <c r="G344" s="128">
        <v>0</v>
      </c>
      <c r="H344" s="128"/>
      <c r="I344" s="128"/>
      <c r="J344" s="128">
        <v>0</v>
      </c>
      <c r="K344" s="128">
        <v>0</v>
      </c>
    </row>
    <row r="345" spans="1:11" x14ac:dyDescent="0.25">
      <c r="A345" s="381" t="s">
        <v>1023</v>
      </c>
      <c r="B345" s="127" t="s">
        <v>1210</v>
      </c>
      <c r="C345" s="21" t="s">
        <v>1211</v>
      </c>
      <c r="D345" s="128"/>
      <c r="E345" s="128"/>
      <c r="F345" s="128">
        <v>0</v>
      </c>
      <c r="G345" s="128">
        <v>0</v>
      </c>
      <c r="H345" s="128"/>
      <c r="I345" s="128"/>
      <c r="J345" s="128">
        <v>1.028</v>
      </c>
      <c r="K345" s="128">
        <v>6.3E-2</v>
      </c>
    </row>
    <row r="346" spans="1:11" ht="31.5" x14ac:dyDescent="0.25">
      <c r="A346" s="381" t="s">
        <v>1023</v>
      </c>
      <c r="B346" s="127" t="s">
        <v>1212</v>
      </c>
      <c r="C346" s="21" t="s">
        <v>1213</v>
      </c>
      <c r="D346" s="128"/>
      <c r="E346" s="128"/>
      <c r="F346" s="128">
        <v>0</v>
      </c>
      <c r="G346" s="128">
        <v>0.1</v>
      </c>
      <c r="H346" s="128"/>
      <c r="I346" s="128"/>
      <c r="J346" s="128">
        <v>0</v>
      </c>
      <c r="K346" s="128">
        <v>0</v>
      </c>
    </row>
    <row r="347" spans="1:11" ht="31.5" x14ac:dyDescent="0.25">
      <c r="A347" s="381" t="s">
        <v>1023</v>
      </c>
      <c r="B347" s="127" t="s">
        <v>1214</v>
      </c>
      <c r="C347" s="21" t="s">
        <v>1215</v>
      </c>
      <c r="D347" s="128"/>
      <c r="E347" s="128"/>
      <c r="F347" s="128">
        <v>0.156</v>
      </c>
      <c r="G347" s="128">
        <v>0</v>
      </c>
      <c r="H347" s="128"/>
      <c r="I347" s="128"/>
      <c r="J347" s="128">
        <v>0</v>
      </c>
      <c r="K347" s="128">
        <v>0</v>
      </c>
    </row>
    <row r="348" spans="1:11" ht="31.5" x14ac:dyDescent="0.25">
      <c r="A348" s="381" t="s">
        <v>1023</v>
      </c>
      <c r="B348" s="127" t="s">
        <v>1216</v>
      </c>
      <c r="C348" s="21" t="s">
        <v>1217</v>
      </c>
      <c r="D348" s="128"/>
      <c r="E348" s="128"/>
      <c r="F348" s="128">
        <v>0.28999999999999998</v>
      </c>
      <c r="G348" s="128">
        <v>0</v>
      </c>
      <c r="H348" s="128"/>
      <c r="I348" s="128"/>
      <c r="J348" s="128">
        <v>0</v>
      </c>
      <c r="K348" s="128">
        <v>0</v>
      </c>
    </row>
    <row r="349" spans="1:11" ht="31.5" x14ac:dyDescent="0.25">
      <c r="A349" s="381" t="s">
        <v>1023</v>
      </c>
      <c r="B349" s="127" t="s">
        <v>1218</v>
      </c>
      <c r="C349" s="21" t="s">
        <v>1219</v>
      </c>
      <c r="D349" s="128"/>
      <c r="E349" s="128"/>
      <c r="F349" s="128">
        <v>0.1</v>
      </c>
      <c r="G349" s="128">
        <v>0</v>
      </c>
      <c r="H349" s="128"/>
      <c r="I349" s="128"/>
      <c r="J349" s="128">
        <v>0</v>
      </c>
      <c r="K349" s="128">
        <v>0</v>
      </c>
    </row>
    <row r="350" spans="1:11" ht="31.5" x14ac:dyDescent="0.25">
      <c r="A350" s="381" t="s">
        <v>1023</v>
      </c>
      <c r="B350" s="127"/>
      <c r="C350" s="21" t="s">
        <v>1220</v>
      </c>
      <c r="D350" s="128"/>
      <c r="E350" s="128"/>
      <c r="F350" s="128">
        <v>0.72</v>
      </c>
      <c r="G350" s="128">
        <v>0</v>
      </c>
      <c r="H350" s="128"/>
      <c r="I350" s="128"/>
      <c r="J350" s="128">
        <v>0.72</v>
      </c>
      <c r="K350" s="128">
        <v>0</v>
      </c>
    </row>
    <row r="351" spans="1:11" ht="31.5" x14ac:dyDescent="0.25">
      <c r="A351" s="381" t="s">
        <v>1023</v>
      </c>
      <c r="B351" s="127"/>
      <c r="C351" s="21" t="s">
        <v>1221</v>
      </c>
      <c r="D351" s="128"/>
      <c r="E351" s="128"/>
      <c r="F351" s="128">
        <v>0.436</v>
      </c>
      <c r="G351" s="128">
        <v>0</v>
      </c>
      <c r="H351" s="128"/>
      <c r="I351" s="128"/>
      <c r="J351" s="128">
        <v>0.436</v>
      </c>
      <c r="K351" s="128">
        <v>0</v>
      </c>
    </row>
    <row r="352" spans="1:11" ht="31.5" x14ac:dyDescent="0.25">
      <c r="A352" s="381" t="s">
        <v>1023</v>
      </c>
      <c r="B352" s="127"/>
      <c r="C352" s="21" t="s">
        <v>1222</v>
      </c>
      <c r="D352" s="128"/>
      <c r="E352" s="128"/>
      <c r="F352" s="128">
        <v>0.27500000000000002</v>
      </c>
      <c r="G352" s="128">
        <v>0</v>
      </c>
      <c r="H352" s="128"/>
      <c r="I352" s="128"/>
      <c r="J352" s="128">
        <v>0.21000000000000002</v>
      </c>
      <c r="K352" s="128">
        <v>0</v>
      </c>
    </row>
    <row r="353" spans="1:11" ht="31.5" x14ac:dyDescent="0.25">
      <c r="A353" s="381" t="s">
        <v>1023</v>
      </c>
      <c r="B353" s="127"/>
      <c r="C353" s="21" t="s">
        <v>1223</v>
      </c>
      <c r="D353" s="128"/>
      <c r="E353" s="128"/>
      <c r="F353" s="128">
        <v>0.68400000000000005</v>
      </c>
      <c r="G353" s="128">
        <v>0</v>
      </c>
      <c r="H353" s="128"/>
      <c r="I353" s="128"/>
      <c r="J353" s="128">
        <v>0.68400000000000005</v>
      </c>
      <c r="K353" s="128">
        <v>0</v>
      </c>
    </row>
    <row r="354" spans="1:11" ht="31.5" x14ac:dyDescent="0.25">
      <c r="A354" s="381" t="s">
        <v>1023</v>
      </c>
      <c r="B354" s="127"/>
      <c r="C354" s="21" t="s">
        <v>1224</v>
      </c>
      <c r="D354" s="128"/>
      <c r="E354" s="128"/>
      <c r="F354" s="128">
        <v>0.33900000000000002</v>
      </c>
      <c r="G354" s="128">
        <v>0</v>
      </c>
      <c r="H354" s="128"/>
      <c r="I354" s="128"/>
      <c r="J354" s="128">
        <v>0.33900000000000002</v>
      </c>
      <c r="K354" s="128">
        <v>0</v>
      </c>
    </row>
    <row r="355" spans="1:11" ht="31.5" x14ac:dyDescent="0.25">
      <c r="A355" s="381" t="s">
        <v>1023</v>
      </c>
      <c r="B355" s="127"/>
      <c r="C355" s="21" t="s">
        <v>1225</v>
      </c>
      <c r="D355" s="128"/>
      <c r="E355" s="128"/>
      <c r="F355" s="128">
        <v>0.58499999999999996</v>
      </c>
      <c r="G355" s="128">
        <v>0</v>
      </c>
      <c r="H355" s="128"/>
      <c r="I355" s="128"/>
      <c r="J355" s="128">
        <v>0.58499999999999996</v>
      </c>
      <c r="K355" s="128">
        <v>0</v>
      </c>
    </row>
    <row r="356" spans="1:11" ht="31.5" x14ac:dyDescent="0.25">
      <c r="A356" s="381" t="s">
        <v>1023</v>
      </c>
      <c r="B356" s="127"/>
      <c r="C356" s="21" t="s">
        <v>1226</v>
      </c>
      <c r="D356" s="128"/>
      <c r="E356" s="128"/>
      <c r="F356" s="128">
        <v>0.441</v>
      </c>
      <c r="G356" s="128">
        <v>0</v>
      </c>
      <c r="H356" s="128"/>
      <c r="I356" s="128"/>
      <c r="J356" s="128">
        <v>0.441</v>
      </c>
      <c r="K356" s="128">
        <v>0</v>
      </c>
    </row>
    <row r="357" spans="1:11" ht="31.5" x14ac:dyDescent="0.25">
      <c r="A357" s="381" t="s">
        <v>1023</v>
      </c>
      <c r="B357" s="127"/>
      <c r="C357" s="21" t="s">
        <v>1227</v>
      </c>
      <c r="D357" s="128"/>
      <c r="E357" s="128"/>
      <c r="F357" s="128">
        <v>0.56699999999999995</v>
      </c>
      <c r="G357" s="128">
        <v>0</v>
      </c>
      <c r="H357" s="128"/>
      <c r="I357" s="128"/>
      <c r="J357" s="128">
        <v>0.56699999999999995</v>
      </c>
      <c r="K357" s="128">
        <v>0</v>
      </c>
    </row>
    <row r="358" spans="1:11" ht="31.5" x14ac:dyDescent="0.25">
      <c r="A358" s="381" t="s">
        <v>1023</v>
      </c>
      <c r="B358" s="127"/>
      <c r="C358" s="21" t="s">
        <v>1228</v>
      </c>
      <c r="D358" s="128"/>
      <c r="E358" s="128"/>
      <c r="F358" s="128">
        <v>0.3</v>
      </c>
      <c r="G358" s="128">
        <v>0</v>
      </c>
      <c r="H358" s="128"/>
      <c r="I358" s="128"/>
      <c r="J358" s="128">
        <v>0.3</v>
      </c>
      <c r="K358" s="128">
        <v>0</v>
      </c>
    </row>
    <row r="359" spans="1:11" ht="31.5" x14ac:dyDescent="0.25">
      <c r="A359" s="381" t="s">
        <v>1023</v>
      </c>
      <c r="B359" s="127"/>
      <c r="C359" s="21" t="s">
        <v>1229</v>
      </c>
      <c r="D359" s="128"/>
      <c r="E359" s="128"/>
      <c r="F359" s="128">
        <v>0.42299999999999999</v>
      </c>
      <c r="G359" s="128">
        <v>0</v>
      </c>
      <c r="H359" s="128"/>
      <c r="I359" s="128"/>
      <c r="J359" s="128">
        <v>0.42299999999999999</v>
      </c>
      <c r="K359" s="128">
        <v>0</v>
      </c>
    </row>
    <row r="360" spans="1:11" ht="47.25" x14ac:dyDescent="0.25">
      <c r="A360" s="381" t="s">
        <v>1023</v>
      </c>
      <c r="B360" s="127"/>
      <c r="C360" s="21" t="s">
        <v>1230</v>
      </c>
      <c r="D360" s="128"/>
      <c r="E360" s="128"/>
      <c r="F360" s="128">
        <v>0.11799999999999999</v>
      </c>
      <c r="G360" s="128">
        <v>0.1</v>
      </c>
      <c r="H360" s="128"/>
      <c r="I360" s="128"/>
      <c r="J360" s="128">
        <v>0.11799999999999999</v>
      </c>
      <c r="K360" s="128">
        <v>6.3E-2</v>
      </c>
    </row>
    <row r="361" spans="1:11" ht="31.5" x14ac:dyDescent="0.25">
      <c r="A361" s="381" t="s">
        <v>1023</v>
      </c>
      <c r="B361" s="127"/>
      <c r="C361" s="21" t="s">
        <v>1231</v>
      </c>
      <c r="D361" s="128"/>
      <c r="E361" s="128"/>
      <c r="F361" s="128">
        <v>0.20699999999999999</v>
      </c>
      <c r="G361" s="128">
        <v>0.1</v>
      </c>
      <c r="H361" s="128"/>
      <c r="I361" s="128"/>
      <c r="J361" s="128">
        <v>0</v>
      </c>
      <c r="K361" s="128">
        <v>6.3E-2</v>
      </c>
    </row>
    <row r="362" spans="1:11" ht="47.25" x14ac:dyDescent="0.25">
      <c r="A362" s="381" t="s">
        <v>1023</v>
      </c>
      <c r="B362" s="127"/>
      <c r="C362" s="21" t="s">
        <v>1232</v>
      </c>
      <c r="D362" s="128"/>
      <c r="E362" s="128"/>
      <c r="F362" s="128">
        <v>0.4</v>
      </c>
      <c r="G362" s="128">
        <v>0.16</v>
      </c>
      <c r="H362" s="128"/>
      <c r="I362" s="128"/>
      <c r="J362" s="128">
        <v>0.4</v>
      </c>
      <c r="K362" s="128">
        <v>0.1</v>
      </c>
    </row>
    <row r="363" spans="1:11" ht="31.5" x14ac:dyDescent="0.25">
      <c r="A363" s="381" t="s">
        <v>1023</v>
      </c>
      <c r="B363" s="127"/>
      <c r="C363" s="21" t="s">
        <v>1233</v>
      </c>
      <c r="D363" s="128"/>
      <c r="E363" s="128"/>
      <c r="F363" s="128">
        <v>0.26500000000000001</v>
      </c>
      <c r="G363" s="128">
        <v>0</v>
      </c>
      <c r="H363" s="128"/>
      <c r="I363" s="128"/>
      <c r="J363" s="128">
        <v>0.245</v>
      </c>
      <c r="K363" s="128">
        <v>0</v>
      </c>
    </row>
    <row r="364" spans="1:11" ht="31.5" x14ac:dyDescent="0.25">
      <c r="A364" s="381" t="s">
        <v>1023</v>
      </c>
      <c r="B364" s="127"/>
      <c r="C364" s="21" t="s">
        <v>1234</v>
      </c>
      <c r="D364" s="128"/>
      <c r="E364" s="128"/>
      <c r="F364" s="128">
        <v>0.98</v>
      </c>
      <c r="G364" s="128">
        <v>0</v>
      </c>
      <c r="H364" s="128"/>
      <c r="I364" s="128"/>
      <c r="J364" s="128">
        <v>0.98</v>
      </c>
      <c r="K364" s="128">
        <v>0</v>
      </c>
    </row>
    <row r="365" spans="1:11" ht="47.25" x14ac:dyDescent="0.25">
      <c r="A365" s="381" t="s">
        <v>1023</v>
      </c>
      <c r="B365" s="127"/>
      <c r="C365" s="21" t="s">
        <v>1235</v>
      </c>
      <c r="D365" s="128"/>
      <c r="E365" s="128"/>
      <c r="F365" s="128">
        <v>0.85299999999999998</v>
      </c>
      <c r="G365" s="128">
        <v>0</v>
      </c>
      <c r="H365" s="128"/>
      <c r="I365" s="128"/>
      <c r="J365" s="128">
        <v>0.85299999999999998</v>
      </c>
      <c r="K365" s="128">
        <v>0</v>
      </c>
    </row>
    <row r="366" spans="1:11" ht="31.5" x14ac:dyDescent="0.25">
      <c r="A366" s="381" t="s">
        <v>1023</v>
      </c>
      <c r="B366" s="127"/>
      <c r="C366" s="21" t="s">
        <v>1236</v>
      </c>
      <c r="D366" s="128"/>
      <c r="E366" s="128"/>
      <c r="F366" s="128">
        <v>0.89500000000000002</v>
      </c>
      <c r="G366" s="128">
        <v>0</v>
      </c>
      <c r="H366" s="128"/>
      <c r="I366" s="128"/>
      <c r="J366" s="128">
        <v>0.89500000000000002</v>
      </c>
      <c r="K366" s="128">
        <v>0</v>
      </c>
    </row>
    <row r="367" spans="1:11" ht="47.25" x14ac:dyDescent="0.25">
      <c r="A367" s="381" t="s">
        <v>1023</v>
      </c>
      <c r="B367" s="127"/>
      <c r="C367" s="21" t="s">
        <v>1237</v>
      </c>
      <c r="D367" s="128"/>
      <c r="E367" s="128"/>
      <c r="F367" s="128">
        <v>0.495</v>
      </c>
      <c r="G367" s="128">
        <v>0</v>
      </c>
      <c r="H367" s="128"/>
      <c r="I367" s="128"/>
      <c r="J367" s="128">
        <v>0</v>
      </c>
      <c r="K367" s="128">
        <v>0</v>
      </c>
    </row>
    <row r="368" spans="1:11" ht="31.5" x14ac:dyDescent="0.25">
      <c r="A368" s="381" t="s">
        <v>1023</v>
      </c>
      <c r="B368" s="127"/>
      <c r="C368" s="21" t="s">
        <v>1238</v>
      </c>
      <c r="D368" s="128"/>
      <c r="E368" s="128"/>
      <c r="F368" s="128">
        <v>1.1379999999999999</v>
      </c>
      <c r="G368" s="128">
        <v>0</v>
      </c>
      <c r="H368" s="128"/>
      <c r="I368" s="128"/>
      <c r="J368" s="128">
        <v>1.1379999999999999</v>
      </c>
      <c r="K368" s="128">
        <v>0</v>
      </c>
    </row>
    <row r="369" spans="1:11" ht="31.5" x14ac:dyDescent="0.25">
      <c r="A369" s="381" t="s">
        <v>1023</v>
      </c>
      <c r="B369" s="127"/>
      <c r="C369" s="21" t="s">
        <v>1239</v>
      </c>
      <c r="D369" s="128"/>
      <c r="E369" s="128"/>
      <c r="F369" s="128">
        <v>0.42</v>
      </c>
      <c r="G369" s="128">
        <v>0</v>
      </c>
      <c r="H369" s="128"/>
      <c r="I369" s="128"/>
      <c r="J369" s="128">
        <v>0.42</v>
      </c>
      <c r="K369" s="128">
        <v>0</v>
      </c>
    </row>
    <row r="370" spans="1:11" ht="31.5" x14ac:dyDescent="0.25">
      <c r="A370" s="381" t="s">
        <v>1023</v>
      </c>
      <c r="B370" s="127"/>
      <c r="C370" s="21" t="s">
        <v>1240</v>
      </c>
      <c r="D370" s="128"/>
      <c r="E370" s="128"/>
      <c r="F370" s="128">
        <v>0.39</v>
      </c>
      <c r="G370" s="128">
        <v>0</v>
      </c>
      <c r="H370" s="128"/>
      <c r="I370" s="128"/>
      <c r="J370" s="128">
        <v>0.39</v>
      </c>
      <c r="K370" s="128">
        <v>0</v>
      </c>
    </row>
    <row r="371" spans="1:11" ht="31.5" x14ac:dyDescent="0.25">
      <c r="A371" s="381" t="s">
        <v>1023</v>
      </c>
      <c r="B371" s="127"/>
      <c r="C371" s="21" t="s">
        <v>1241</v>
      </c>
      <c r="D371" s="128"/>
      <c r="E371" s="128"/>
      <c r="F371" s="128">
        <v>0.23499999999999999</v>
      </c>
      <c r="G371" s="128">
        <v>0</v>
      </c>
      <c r="H371" s="128"/>
      <c r="I371" s="128"/>
      <c r="J371" s="128">
        <v>0.23499999999999999</v>
      </c>
      <c r="K371" s="128">
        <v>0</v>
      </c>
    </row>
    <row r="372" spans="1:11" ht="31.5" x14ac:dyDescent="0.25">
      <c r="A372" s="381" t="s">
        <v>1023</v>
      </c>
      <c r="B372" s="127"/>
      <c r="C372" s="21" t="s">
        <v>1242</v>
      </c>
      <c r="D372" s="128"/>
      <c r="E372" s="128"/>
      <c r="F372" s="128">
        <v>0.31</v>
      </c>
      <c r="G372" s="128">
        <v>0</v>
      </c>
      <c r="H372" s="128"/>
      <c r="I372" s="128"/>
      <c r="J372" s="128">
        <v>0.28499999999999998</v>
      </c>
      <c r="K372" s="128">
        <v>0</v>
      </c>
    </row>
    <row r="373" spans="1:11" ht="31.5" x14ac:dyDescent="0.25">
      <c r="A373" s="381" t="s">
        <v>1023</v>
      </c>
      <c r="B373" s="127"/>
      <c r="C373" s="21" t="s">
        <v>1243</v>
      </c>
      <c r="D373" s="128"/>
      <c r="E373" s="128"/>
      <c r="F373" s="128">
        <v>0.92</v>
      </c>
      <c r="G373" s="128">
        <v>0</v>
      </c>
      <c r="H373" s="128"/>
      <c r="I373" s="128"/>
      <c r="J373" s="128">
        <v>0.92</v>
      </c>
      <c r="K373" s="128">
        <v>0</v>
      </c>
    </row>
    <row r="374" spans="1:11" x14ac:dyDescent="0.25">
      <c r="A374" s="381" t="s">
        <v>1023</v>
      </c>
      <c r="B374" s="127"/>
      <c r="C374" s="21" t="s">
        <v>1244</v>
      </c>
      <c r="D374" s="128"/>
      <c r="E374" s="128"/>
      <c r="F374" s="128">
        <v>1.1000000000000001</v>
      </c>
      <c r="G374" s="128">
        <v>0</v>
      </c>
      <c r="H374" s="128"/>
      <c r="I374" s="128"/>
      <c r="J374" s="128">
        <v>0</v>
      </c>
      <c r="K374" s="128">
        <v>0</v>
      </c>
    </row>
    <row r="375" spans="1:11" ht="31.5" x14ac:dyDescent="0.25">
      <c r="A375" s="381" t="s">
        <v>1023</v>
      </c>
      <c r="B375" s="127"/>
      <c r="C375" s="21" t="s">
        <v>1245</v>
      </c>
      <c r="D375" s="128"/>
      <c r="E375" s="128"/>
      <c r="F375" s="128">
        <v>0.53</v>
      </c>
      <c r="G375" s="128">
        <v>0</v>
      </c>
      <c r="H375" s="128"/>
      <c r="I375" s="128"/>
      <c r="J375" s="128">
        <v>0.53</v>
      </c>
      <c r="K375" s="128">
        <v>0</v>
      </c>
    </row>
    <row r="376" spans="1:11" ht="31.5" x14ac:dyDescent="0.25">
      <c r="A376" s="381" t="s">
        <v>1023</v>
      </c>
      <c r="B376" s="127"/>
      <c r="C376" s="21" t="s">
        <v>1246</v>
      </c>
      <c r="D376" s="128"/>
      <c r="E376" s="128"/>
      <c r="F376" s="128">
        <v>0.10100000000000001</v>
      </c>
      <c r="G376" s="128">
        <v>0</v>
      </c>
      <c r="H376" s="128"/>
      <c r="I376" s="128"/>
      <c r="J376" s="128">
        <v>0.10100000000000001</v>
      </c>
      <c r="K376" s="128">
        <v>0</v>
      </c>
    </row>
    <row r="377" spans="1:11" ht="47.25" x14ac:dyDescent="0.25">
      <c r="A377" s="381" t="s">
        <v>1023</v>
      </c>
      <c r="B377" s="127"/>
      <c r="C377" s="21" t="s">
        <v>1247</v>
      </c>
      <c r="D377" s="128"/>
      <c r="E377" s="128"/>
      <c r="F377" s="128">
        <v>0.32</v>
      </c>
      <c r="G377" s="128">
        <v>0.25</v>
      </c>
      <c r="H377" s="128"/>
      <c r="I377" s="128"/>
      <c r="J377" s="128">
        <v>0</v>
      </c>
      <c r="K377" s="128">
        <v>0.16</v>
      </c>
    </row>
    <row r="378" spans="1:11" ht="47.25" x14ac:dyDescent="0.25">
      <c r="A378" s="381" t="s">
        <v>1023</v>
      </c>
      <c r="B378" s="127"/>
      <c r="C378" s="21" t="s">
        <v>1248</v>
      </c>
      <c r="D378" s="128"/>
      <c r="E378" s="128"/>
      <c r="F378" s="128">
        <v>0.93</v>
      </c>
      <c r="G378" s="128">
        <v>6.3E-2</v>
      </c>
      <c r="H378" s="128"/>
      <c r="I378" s="128"/>
      <c r="J378" s="128">
        <v>0.93</v>
      </c>
      <c r="K378" s="128">
        <v>2.5000000000000001E-2</v>
      </c>
    </row>
    <row r="379" spans="1:11" ht="31.5" x14ac:dyDescent="0.25">
      <c r="A379" s="381" t="s">
        <v>1023</v>
      </c>
      <c r="B379" s="127"/>
      <c r="C379" s="21" t="s">
        <v>1249</v>
      </c>
      <c r="D379" s="128"/>
      <c r="E379" s="128"/>
      <c r="F379" s="128">
        <v>0.14399999999999999</v>
      </c>
      <c r="G379" s="128">
        <v>2.5000000000000001E-2</v>
      </c>
      <c r="H379" s="128"/>
      <c r="I379" s="128"/>
      <c r="J379" s="128">
        <v>0</v>
      </c>
      <c r="K379" s="128">
        <v>0</v>
      </c>
    </row>
    <row r="380" spans="1:11" ht="31.5" x14ac:dyDescent="0.25">
      <c r="A380" s="381" t="s">
        <v>1023</v>
      </c>
      <c r="B380" s="127"/>
      <c r="C380" s="21" t="s">
        <v>1250</v>
      </c>
      <c r="D380" s="128"/>
      <c r="E380" s="128"/>
      <c r="F380" s="128">
        <v>0.78</v>
      </c>
      <c r="G380" s="128">
        <v>0.04</v>
      </c>
      <c r="H380" s="128"/>
      <c r="I380" s="128"/>
      <c r="J380" s="128">
        <v>0</v>
      </c>
      <c r="K380" s="128">
        <v>0</v>
      </c>
    </row>
    <row r="381" spans="1:11" ht="31.5" x14ac:dyDescent="0.25">
      <c r="A381" s="381" t="s">
        <v>1023</v>
      </c>
      <c r="B381" s="127"/>
      <c r="C381" s="21" t="s">
        <v>1251</v>
      </c>
      <c r="D381" s="128"/>
      <c r="E381" s="128"/>
      <c r="F381" s="128">
        <v>0.46300000000000002</v>
      </c>
      <c r="G381" s="128">
        <v>0</v>
      </c>
      <c r="H381" s="128"/>
      <c r="I381" s="128"/>
      <c r="J381" s="128">
        <v>0</v>
      </c>
      <c r="K381" s="128">
        <v>0</v>
      </c>
    </row>
    <row r="382" spans="1:11" ht="31.5" x14ac:dyDescent="0.25">
      <c r="A382" s="381" t="s">
        <v>1023</v>
      </c>
      <c r="B382" s="127"/>
      <c r="C382" s="21" t="s">
        <v>1252</v>
      </c>
      <c r="D382" s="128"/>
      <c r="E382" s="128"/>
      <c r="F382" s="128">
        <v>0.08</v>
      </c>
      <c r="G382" s="128">
        <v>0</v>
      </c>
      <c r="H382" s="128"/>
      <c r="I382" s="128"/>
      <c r="J382" s="128">
        <v>0</v>
      </c>
      <c r="K382" s="128">
        <v>0</v>
      </c>
    </row>
    <row r="383" spans="1:11" ht="47.25" x14ac:dyDescent="0.25">
      <c r="A383" s="381" t="s">
        <v>51</v>
      </c>
      <c r="B383" s="127" t="s">
        <v>1253</v>
      </c>
      <c r="C383" s="21" t="s">
        <v>1254</v>
      </c>
      <c r="D383" s="128"/>
      <c r="E383" s="128"/>
      <c r="F383" s="128">
        <v>0.34399999999999997</v>
      </c>
      <c r="G383" s="128">
        <v>0</v>
      </c>
      <c r="H383" s="128"/>
      <c r="I383" s="128"/>
      <c r="J383" s="128">
        <v>0.34399999999999997</v>
      </c>
      <c r="K383" s="128">
        <v>0</v>
      </c>
    </row>
    <row r="384" spans="1:11" ht="47.25" x14ac:dyDescent="0.25">
      <c r="A384" s="381" t="s">
        <v>51</v>
      </c>
      <c r="B384" s="127" t="s">
        <v>1255</v>
      </c>
      <c r="C384" s="21" t="s">
        <v>1256</v>
      </c>
      <c r="D384" s="128"/>
      <c r="E384" s="128"/>
      <c r="F384" s="128">
        <v>0.28000000000000003</v>
      </c>
      <c r="G384" s="128">
        <v>0</v>
      </c>
      <c r="H384" s="128"/>
      <c r="I384" s="128"/>
      <c r="J384" s="128">
        <v>0.28000000000000003</v>
      </c>
      <c r="K384" s="128">
        <v>0</v>
      </c>
    </row>
    <row r="385" spans="1:11" ht="47.25" x14ac:dyDescent="0.25">
      <c r="A385" s="381" t="s">
        <v>51</v>
      </c>
      <c r="B385" s="127" t="s">
        <v>1257</v>
      </c>
      <c r="C385" s="21" t="s">
        <v>1258</v>
      </c>
      <c r="D385" s="128"/>
      <c r="E385" s="128"/>
      <c r="F385" s="128">
        <v>0.34200000000000003</v>
      </c>
      <c r="G385" s="128">
        <v>0</v>
      </c>
      <c r="H385" s="128"/>
      <c r="I385" s="128"/>
      <c r="J385" s="128">
        <v>0.34200000000000003</v>
      </c>
      <c r="K385" s="128">
        <v>0</v>
      </c>
    </row>
    <row r="386" spans="1:11" ht="47.25" x14ac:dyDescent="0.25">
      <c r="A386" s="381" t="s">
        <v>51</v>
      </c>
      <c r="B386" s="127" t="s">
        <v>1259</v>
      </c>
      <c r="C386" s="21" t="s">
        <v>1260</v>
      </c>
      <c r="D386" s="128"/>
      <c r="E386" s="128"/>
      <c r="F386" s="128">
        <v>0.47</v>
      </c>
      <c r="G386" s="128">
        <v>0</v>
      </c>
      <c r="H386" s="128"/>
      <c r="I386" s="128"/>
      <c r="J386" s="128">
        <v>0.43099999999999999</v>
      </c>
      <c r="K386" s="128">
        <v>0</v>
      </c>
    </row>
    <row r="387" spans="1:11" ht="47.25" x14ac:dyDescent="0.25">
      <c r="A387" s="381" t="s">
        <v>51</v>
      </c>
      <c r="B387" s="127" t="s">
        <v>1261</v>
      </c>
      <c r="C387" s="21" t="s">
        <v>1262</v>
      </c>
      <c r="D387" s="128"/>
      <c r="E387" s="128"/>
      <c r="F387" s="128">
        <v>0.35</v>
      </c>
      <c r="G387" s="128">
        <v>0</v>
      </c>
      <c r="H387" s="128"/>
      <c r="I387" s="128"/>
      <c r="J387" s="128">
        <v>0.3</v>
      </c>
      <c r="K387" s="128">
        <v>0</v>
      </c>
    </row>
    <row r="388" spans="1:11" ht="47.25" x14ac:dyDescent="0.25">
      <c r="A388" s="381" t="s">
        <v>51</v>
      </c>
      <c r="B388" s="127" t="s">
        <v>1263</v>
      </c>
      <c r="C388" s="21" t="s">
        <v>1264</v>
      </c>
      <c r="D388" s="128"/>
      <c r="E388" s="128"/>
      <c r="F388" s="128">
        <v>0.21</v>
      </c>
      <c r="G388" s="128">
        <v>0</v>
      </c>
      <c r="H388" s="128"/>
      <c r="I388" s="128"/>
      <c r="J388" s="128">
        <v>0.186</v>
      </c>
      <c r="K388" s="128">
        <v>0</v>
      </c>
    </row>
    <row r="389" spans="1:11" ht="47.25" x14ac:dyDescent="0.25">
      <c r="A389" s="381" t="s">
        <v>51</v>
      </c>
      <c r="B389" s="127" t="s">
        <v>1265</v>
      </c>
      <c r="C389" s="21" t="s">
        <v>1266</v>
      </c>
      <c r="D389" s="128"/>
      <c r="E389" s="128"/>
      <c r="F389" s="128">
        <v>0.38200000000000001</v>
      </c>
      <c r="G389" s="128">
        <v>0</v>
      </c>
      <c r="H389" s="128"/>
      <c r="I389" s="128"/>
      <c r="J389" s="128">
        <v>0.38200000000000001</v>
      </c>
      <c r="K389" s="128">
        <v>0</v>
      </c>
    </row>
    <row r="390" spans="1:11" ht="47.25" x14ac:dyDescent="0.25">
      <c r="A390" s="381" t="s">
        <v>51</v>
      </c>
      <c r="B390" s="127" t="s">
        <v>1267</v>
      </c>
      <c r="C390" s="21" t="s">
        <v>1268</v>
      </c>
      <c r="D390" s="128"/>
      <c r="E390" s="128"/>
      <c r="F390" s="128">
        <v>0.38</v>
      </c>
      <c r="G390" s="128">
        <v>0</v>
      </c>
      <c r="H390" s="128"/>
      <c r="I390" s="128"/>
      <c r="J390" s="128">
        <v>0.38</v>
      </c>
      <c r="K390" s="128">
        <v>0</v>
      </c>
    </row>
    <row r="391" spans="1:11" ht="47.25" x14ac:dyDescent="0.25">
      <c r="A391" s="381" t="s">
        <v>51</v>
      </c>
      <c r="B391" s="127" t="s">
        <v>1269</v>
      </c>
      <c r="C391" s="21" t="s">
        <v>1270</v>
      </c>
      <c r="D391" s="128"/>
      <c r="E391" s="128"/>
      <c r="F391" s="128">
        <v>0.157</v>
      </c>
      <c r="G391" s="128">
        <v>0</v>
      </c>
      <c r="H391" s="128"/>
      <c r="I391" s="128"/>
      <c r="J391" s="128">
        <v>0.157</v>
      </c>
      <c r="K391" s="128">
        <v>0</v>
      </c>
    </row>
    <row r="392" spans="1:11" ht="47.25" x14ac:dyDescent="0.25">
      <c r="A392" s="381" t="s">
        <v>51</v>
      </c>
      <c r="B392" s="127" t="s">
        <v>1271</v>
      </c>
      <c r="C392" s="21" t="s">
        <v>1272</v>
      </c>
      <c r="D392" s="128"/>
      <c r="E392" s="128"/>
      <c r="F392" s="128">
        <v>0.25</v>
      </c>
      <c r="G392" s="128">
        <v>0</v>
      </c>
      <c r="H392" s="128"/>
      <c r="I392" s="128"/>
      <c r="J392" s="128">
        <v>0.25</v>
      </c>
      <c r="K392" s="128">
        <v>0</v>
      </c>
    </row>
    <row r="393" spans="1:11" ht="47.25" x14ac:dyDescent="0.25">
      <c r="A393" s="381" t="s">
        <v>51</v>
      </c>
      <c r="B393" s="127" t="s">
        <v>1273</v>
      </c>
      <c r="C393" s="21" t="s">
        <v>1274</v>
      </c>
      <c r="D393" s="128"/>
      <c r="E393" s="128"/>
      <c r="F393" s="128">
        <v>1.01</v>
      </c>
      <c r="G393" s="128">
        <v>0</v>
      </c>
      <c r="H393" s="128"/>
      <c r="I393" s="128"/>
      <c r="J393" s="128">
        <v>0.93300000000000005</v>
      </c>
      <c r="K393" s="128">
        <v>0</v>
      </c>
    </row>
    <row r="394" spans="1:11" ht="47.25" x14ac:dyDescent="0.25">
      <c r="A394" s="381" t="s">
        <v>51</v>
      </c>
      <c r="B394" s="127" t="s">
        <v>1275</v>
      </c>
      <c r="C394" s="21" t="s">
        <v>1276</v>
      </c>
      <c r="D394" s="128"/>
      <c r="E394" s="128"/>
      <c r="F394" s="128">
        <v>0.45500000000000002</v>
      </c>
      <c r="G394" s="128">
        <v>0</v>
      </c>
      <c r="H394" s="128"/>
      <c r="I394" s="128"/>
      <c r="J394" s="128">
        <v>0.44500000000000001</v>
      </c>
      <c r="K394" s="128">
        <v>0</v>
      </c>
    </row>
    <row r="395" spans="1:11" ht="63" x14ac:dyDescent="0.25">
      <c r="A395" s="381" t="s">
        <v>51</v>
      </c>
      <c r="B395" s="127" t="s">
        <v>1277</v>
      </c>
      <c r="C395" s="21" t="s">
        <v>1278</v>
      </c>
      <c r="D395" s="128"/>
      <c r="E395" s="128"/>
      <c r="F395" s="128">
        <v>0.61499999999999999</v>
      </c>
      <c r="G395" s="128">
        <v>0</v>
      </c>
      <c r="H395" s="128"/>
      <c r="I395" s="128"/>
      <c r="J395" s="128">
        <v>0</v>
      </c>
      <c r="K395" s="128">
        <v>0</v>
      </c>
    </row>
    <row r="396" spans="1:11" ht="94.5" x14ac:dyDescent="0.25">
      <c r="A396" s="381" t="s">
        <v>51</v>
      </c>
      <c r="B396" s="127" t="s">
        <v>1279</v>
      </c>
      <c r="C396" s="21" t="s">
        <v>1280</v>
      </c>
      <c r="D396" s="128"/>
      <c r="E396" s="128"/>
      <c r="F396" s="128">
        <v>0.22600000000000001</v>
      </c>
      <c r="G396" s="128">
        <v>0.1</v>
      </c>
      <c r="H396" s="128"/>
      <c r="I396" s="128"/>
      <c r="J396" s="128">
        <v>0</v>
      </c>
      <c r="K396" s="128">
        <v>0</v>
      </c>
    </row>
    <row r="397" spans="1:11" ht="63" x14ac:dyDescent="0.25">
      <c r="A397" s="381" t="s">
        <v>51</v>
      </c>
      <c r="B397" s="127" t="s">
        <v>1281</v>
      </c>
      <c r="C397" s="21" t="s">
        <v>1282</v>
      </c>
      <c r="D397" s="128"/>
      <c r="E397" s="128"/>
      <c r="F397" s="128">
        <v>0.26600000000000001</v>
      </c>
      <c r="G397" s="128">
        <v>0</v>
      </c>
      <c r="H397" s="128"/>
      <c r="I397" s="128"/>
      <c r="J397" s="128">
        <v>0</v>
      </c>
      <c r="K397" s="128">
        <v>0</v>
      </c>
    </row>
    <row r="398" spans="1:11" ht="94.5" x14ac:dyDescent="0.25">
      <c r="A398" s="381" t="s">
        <v>51</v>
      </c>
      <c r="B398" s="127" t="s">
        <v>1283</v>
      </c>
      <c r="C398" s="21" t="s">
        <v>1284</v>
      </c>
      <c r="D398" s="128"/>
      <c r="E398" s="128"/>
      <c r="F398" s="128">
        <v>6.0999999999999999E-2</v>
      </c>
      <c r="G398" s="128">
        <v>0</v>
      </c>
      <c r="H398" s="128"/>
      <c r="I398" s="128"/>
      <c r="J398" s="128">
        <v>0</v>
      </c>
      <c r="K398" s="128">
        <v>0</v>
      </c>
    </row>
    <row r="399" spans="1:11" ht="63" x14ac:dyDescent="0.25">
      <c r="A399" s="381" t="s">
        <v>51</v>
      </c>
      <c r="B399" s="127" t="s">
        <v>1285</v>
      </c>
      <c r="C399" s="21" t="s">
        <v>1286</v>
      </c>
      <c r="D399" s="128"/>
      <c r="E399" s="128"/>
      <c r="F399" s="128">
        <v>0</v>
      </c>
      <c r="G399" s="128">
        <v>0.1</v>
      </c>
      <c r="H399" s="128"/>
      <c r="I399" s="128"/>
      <c r="J399" s="128">
        <v>0</v>
      </c>
      <c r="K399" s="128">
        <v>0</v>
      </c>
    </row>
    <row r="400" spans="1:11" ht="63" x14ac:dyDescent="0.25">
      <c r="A400" s="381" t="s">
        <v>51</v>
      </c>
      <c r="B400" s="127" t="s">
        <v>1287</v>
      </c>
      <c r="C400" s="21" t="s">
        <v>1288</v>
      </c>
      <c r="D400" s="128"/>
      <c r="E400" s="128"/>
      <c r="F400" s="128">
        <v>0.3</v>
      </c>
      <c r="G400" s="128">
        <v>0</v>
      </c>
      <c r="H400" s="128"/>
      <c r="I400" s="128"/>
      <c r="J400" s="128">
        <v>0</v>
      </c>
      <c r="K400" s="128">
        <v>0</v>
      </c>
    </row>
    <row r="401" spans="1:11" ht="63" x14ac:dyDescent="0.25">
      <c r="A401" s="381" t="s">
        <v>51</v>
      </c>
      <c r="B401" s="127" t="s">
        <v>1289</v>
      </c>
      <c r="C401" s="21" t="s">
        <v>1290</v>
      </c>
      <c r="D401" s="128"/>
      <c r="E401" s="128"/>
      <c r="F401" s="128">
        <v>0</v>
      </c>
      <c r="G401" s="128">
        <v>0.1</v>
      </c>
      <c r="H401" s="128"/>
      <c r="I401" s="128"/>
      <c r="J401" s="128">
        <v>0</v>
      </c>
      <c r="K401" s="128">
        <v>0</v>
      </c>
    </row>
    <row r="402" spans="1:11" ht="63" x14ac:dyDescent="0.25">
      <c r="A402" s="381" t="s">
        <v>51</v>
      </c>
      <c r="B402" s="127" t="s">
        <v>1291</v>
      </c>
      <c r="C402" s="21" t="s">
        <v>1292</v>
      </c>
      <c r="D402" s="128"/>
      <c r="E402" s="128"/>
      <c r="F402" s="128">
        <v>0.13100000000000001</v>
      </c>
      <c r="G402" s="128">
        <v>0</v>
      </c>
      <c r="H402" s="128"/>
      <c r="I402" s="128"/>
      <c r="J402" s="128">
        <v>0</v>
      </c>
      <c r="K402" s="128">
        <v>0</v>
      </c>
    </row>
    <row r="403" spans="1:11" ht="63" x14ac:dyDescent="0.25">
      <c r="A403" s="381" t="s">
        <v>51</v>
      </c>
      <c r="B403" s="127" t="s">
        <v>1293</v>
      </c>
      <c r="C403" s="21" t="s">
        <v>1294</v>
      </c>
      <c r="D403" s="128"/>
      <c r="E403" s="128"/>
      <c r="F403" s="128">
        <v>0.18</v>
      </c>
      <c r="G403" s="128">
        <v>0</v>
      </c>
      <c r="H403" s="128"/>
      <c r="I403" s="128"/>
      <c r="J403" s="128">
        <v>0</v>
      </c>
      <c r="K403" s="128">
        <v>0</v>
      </c>
    </row>
    <row r="404" spans="1:11" ht="63" x14ac:dyDescent="0.25">
      <c r="A404" s="381" t="s">
        <v>51</v>
      </c>
      <c r="B404" s="127" t="s">
        <v>1295</v>
      </c>
      <c r="C404" s="21" t="s">
        <v>1296</v>
      </c>
      <c r="D404" s="128"/>
      <c r="E404" s="128"/>
      <c r="F404" s="128">
        <v>0.22600000000000001</v>
      </c>
      <c r="G404" s="128">
        <v>0</v>
      </c>
      <c r="H404" s="128"/>
      <c r="I404" s="128"/>
      <c r="J404" s="128">
        <v>0</v>
      </c>
      <c r="K404" s="128">
        <v>0</v>
      </c>
    </row>
    <row r="405" spans="1:11" ht="78.75" x14ac:dyDescent="0.25">
      <c r="A405" s="381" t="s">
        <v>51</v>
      </c>
      <c r="B405" s="127" t="s">
        <v>1297</v>
      </c>
      <c r="C405" s="21" t="s">
        <v>1298</v>
      </c>
      <c r="D405" s="128"/>
      <c r="E405" s="128"/>
      <c r="F405" s="128">
        <v>0.38</v>
      </c>
      <c r="G405" s="128">
        <v>0.16</v>
      </c>
      <c r="H405" s="128"/>
      <c r="I405" s="128"/>
      <c r="J405" s="128">
        <v>0</v>
      </c>
      <c r="K405" s="128">
        <v>0</v>
      </c>
    </row>
    <row r="406" spans="1:11" ht="63" x14ac:dyDescent="0.25">
      <c r="A406" s="381" t="s">
        <v>51</v>
      </c>
      <c r="B406" s="127" t="s">
        <v>1299</v>
      </c>
      <c r="C406" s="21" t="s">
        <v>1300</v>
      </c>
      <c r="D406" s="128"/>
      <c r="E406" s="128"/>
      <c r="F406" s="128">
        <v>0</v>
      </c>
      <c r="G406" s="128">
        <v>0.1</v>
      </c>
      <c r="H406" s="128"/>
      <c r="I406" s="128"/>
      <c r="J406" s="128">
        <v>0</v>
      </c>
      <c r="K406" s="128">
        <v>0</v>
      </c>
    </row>
    <row r="407" spans="1:11" ht="78.75" x14ac:dyDescent="0.25">
      <c r="A407" s="381" t="s">
        <v>51</v>
      </c>
      <c r="B407" s="127" t="s">
        <v>1301</v>
      </c>
      <c r="C407" s="21" t="s">
        <v>1302</v>
      </c>
      <c r="D407" s="128"/>
      <c r="E407" s="128"/>
      <c r="F407" s="128">
        <v>1.2150000000000001</v>
      </c>
      <c r="G407" s="128">
        <v>0.16</v>
      </c>
      <c r="H407" s="128"/>
      <c r="I407" s="128"/>
      <c r="J407" s="128">
        <v>0</v>
      </c>
      <c r="K407" s="128">
        <v>0</v>
      </c>
    </row>
    <row r="408" spans="1:11" ht="63" x14ac:dyDescent="0.25">
      <c r="A408" s="381" t="s">
        <v>51</v>
      </c>
      <c r="B408" s="127" t="s">
        <v>1303</v>
      </c>
      <c r="C408" s="21" t="s">
        <v>1304</v>
      </c>
      <c r="D408" s="128"/>
      <c r="E408" s="128"/>
      <c r="F408" s="128">
        <v>0.24</v>
      </c>
      <c r="G408" s="128">
        <v>0</v>
      </c>
      <c r="H408" s="128"/>
      <c r="I408" s="128"/>
      <c r="J408" s="128">
        <v>0</v>
      </c>
      <c r="K408" s="128">
        <v>0</v>
      </c>
    </row>
    <row r="409" spans="1:11" ht="78.75" x14ac:dyDescent="0.25">
      <c r="A409" s="381" t="s">
        <v>51</v>
      </c>
      <c r="B409" s="127" t="s">
        <v>1305</v>
      </c>
      <c r="C409" s="21" t="s">
        <v>1306</v>
      </c>
      <c r="D409" s="128"/>
      <c r="E409" s="128"/>
      <c r="F409" s="128">
        <v>0.48699999999999999</v>
      </c>
      <c r="G409" s="128">
        <v>0</v>
      </c>
      <c r="H409" s="128"/>
      <c r="I409" s="128"/>
      <c r="J409" s="128">
        <v>0</v>
      </c>
      <c r="K409" s="128">
        <v>0</v>
      </c>
    </row>
    <row r="410" spans="1:11" ht="47.25" x14ac:dyDescent="0.25">
      <c r="A410" s="381" t="s">
        <v>51</v>
      </c>
      <c r="B410" s="127" t="s">
        <v>1307</v>
      </c>
      <c r="C410" s="21" t="s">
        <v>1308</v>
      </c>
      <c r="D410" s="128"/>
      <c r="E410" s="128"/>
      <c r="F410" s="128">
        <v>0.46</v>
      </c>
      <c r="G410" s="128">
        <v>0</v>
      </c>
      <c r="H410" s="128"/>
      <c r="I410" s="128"/>
      <c r="J410" s="128">
        <v>0</v>
      </c>
      <c r="K410" s="128">
        <v>0</v>
      </c>
    </row>
    <row r="411" spans="1:11" ht="78.75" x14ac:dyDescent="0.25">
      <c r="A411" s="381" t="s">
        <v>51</v>
      </c>
      <c r="B411" s="127" t="s">
        <v>1309</v>
      </c>
      <c r="C411" s="21" t="s">
        <v>1310</v>
      </c>
      <c r="D411" s="128"/>
      <c r="E411" s="128"/>
      <c r="F411" s="128">
        <v>0.28000000000000003</v>
      </c>
      <c r="G411" s="128">
        <v>0.16</v>
      </c>
      <c r="H411" s="128"/>
      <c r="I411" s="128"/>
      <c r="J411" s="128">
        <v>0</v>
      </c>
      <c r="K411" s="128">
        <v>0</v>
      </c>
    </row>
    <row r="412" spans="1:11" ht="78.75" x14ac:dyDescent="0.25">
      <c r="A412" s="381" t="s">
        <v>51</v>
      </c>
      <c r="B412" s="127" t="s">
        <v>1311</v>
      </c>
      <c r="C412" s="21" t="s">
        <v>1312</v>
      </c>
      <c r="D412" s="128"/>
      <c r="E412" s="128"/>
      <c r="F412" s="128">
        <v>0.63600000000000001</v>
      </c>
      <c r="G412" s="128">
        <v>0</v>
      </c>
      <c r="H412" s="128"/>
      <c r="I412" s="128"/>
      <c r="J412" s="128">
        <v>0</v>
      </c>
      <c r="K412" s="128">
        <v>0</v>
      </c>
    </row>
    <row r="413" spans="1:11" ht="63" x14ac:dyDescent="0.25">
      <c r="A413" s="381" t="s">
        <v>51</v>
      </c>
      <c r="B413" s="127" t="s">
        <v>1313</v>
      </c>
      <c r="C413" s="21" t="s">
        <v>1314</v>
      </c>
      <c r="D413" s="128"/>
      <c r="E413" s="128"/>
      <c r="F413" s="128">
        <v>0.34499999999999997</v>
      </c>
      <c r="G413" s="128">
        <v>0</v>
      </c>
      <c r="H413" s="128"/>
      <c r="I413" s="128"/>
      <c r="J413" s="128">
        <v>0</v>
      </c>
      <c r="K413" s="128">
        <v>0</v>
      </c>
    </row>
    <row r="414" spans="1:11" ht="63" x14ac:dyDescent="0.25">
      <c r="A414" s="381" t="s">
        <v>51</v>
      </c>
      <c r="B414" s="127" t="s">
        <v>1315</v>
      </c>
      <c r="C414" s="21" t="s">
        <v>1316</v>
      </c>
      <c r="D414" s="128"/>
      <c r="E414" s="128"/>
      <c r="F414" s="128">
        <v>0.248</v>
      </c>
      <c r="G414" s="128">
        <v>0</v>
      </c>
      <c r="H414" s="128"/>
      <c r="I414" s="128"/>
      <c r="J414" s="128">
        <v>0</v>
      </c>
      <c r="K414" s="128">
        <v>0</v>
      </c>
    </row>
    <row r="415" spans="1:11" ht="63" x14ac:dyDescent="0.25">
      <c r="A415" s="381" t="s">
        <v>51</v>
      </c>
      <c r="B415" s="127"/>
      <c r="C415" s="21" t="s">
        <v>1314</v>
      </c>
      <c r="D415" s="128"/>
      <c r="E415" s="128"/>
      <c r="F415" s="128">
        <v>3.43</v>
      </c>
      <c r="G415" s="128">
        <v>0</v>
      </c>
      <c r="H415" s="128"/>
      <c r="I415" s="128"/>
      <c r="J415" s="128">
        <v>0.28000000000000003</v>
      </c>
      <c r="K415" s="128">
        <v>0</v>
      </c>
    </row>
    <row r="416" spans="1:11" ht="78.75" x14ac:dyDescent="0.25">
      <c r="A416" s="381" t="s">
        <v>51</v>
      </c>
      <c r="B416" s="127"/>
      <c r="C416" s="21" t="s">
        <v>1317</v>
      </c>
      <c r="D416" s="128"/>
      <c r="E416" s="128"/>
      <c r="F416" s="128">
        <v>5.5730000000000004</v>
      </c>
      <c r="G416" s="128">
        <v>0</v>
      </c>
      <c r="H416" s="128"/>
      <c r="I416" s="128"/>
      <c r="J416" s="128">
        <v>0.48</v>
      </c>
      <c r="K416" s="128">
        <v>0</v>
      </c>
    </row>
    <row r="417" spans="1:11" ht="94.5" x14ac:dyDescent="0.25">
      <c r="A417" s="381" t="s">
        <v>51</v>
      </c>
      <c r="B417" s="127"/>
      <c r="C417" s="21" t="s">
        <v>1318</v>
      </c>
      <c r="D417" s="128"/>
      <c r="E417" s="128"/>
      <c r="F417" s="128">
        <v>3.5170000000000003</v>
      </c>
      <c r="G417" s="128">
        <v>0.1</v>
      </c>
      <c r="H417" s="128"/>
      <c r="I417" s="128"/>
      <c r="J417" s="128">
        <v>0.21</v>
      </c>
      <c r="K417" s="128">
        <v>0</v>
      </c>
    </row>
    <row r="418" spans="1:11" ht="94.5" x14ac:dyDescent="0.25">
      <c r="A418" s="381" t="s">
        <v>51</v>
      </c>
      <c r="B418" s="127"/>
      <c r="C418" s="21" t="s">
        <v>1319</v>
      </c>
      <c r="D418" s="128"/>
      <c r="E418" s="128"/>
      <c r="F418" s="128">
        <v>1.66</v>
      </c>
      <c r="G418" s="128">
        <v>0.1</v>
      </c>
      <c r="H418" s="128"/>
      <c r="I418" s="128"/>
      <c r="J418" s="128">
        <v>2.1000000000000001E-2</v>
      </c>
      <c r="K418" s="128">
        <v>0</v>
      </c>
    </row>
    <row r="419" spans="1:11" ht="78.75" x14ac:dyDescent="0.25">
      <c r="A419" s="381" t="s">
        <v>51</v>
      </c>
      <c r="B419" s="127"/>
      <c r="C419" s="21" t="s">
        <v>1320</v>
      </c>
      <c r="D419" s="128"/>
      <c r="E419" s="128"/>
      <c r="F419" s="128">
        <v>9.5579999999999998</v>
      </c>
      <c r="G419" s="128">
        <v>0.1</v>
      </c>
      <c r="H419" s="128"/>
      <c r="I419" s="128"/>
      <c r="J419" s="128">
        <v>0.39500000000000002</v>
      </c>
      <c r="K419" s="128">
        <v>0</v>
      </c>
    </row>
    <row r="420" spans="1:11" ht="78.75" x14ac:dyDescent="0.25">
      <c r="A420" s="381" t="s">
        <v>51</v>
      </c>
      <c r="B420" s="127"/>
      <c r="C420" s="21" t="s">
        <v>1321</v>
      </c>
      <c r="D420" s="128"/>
      <c r="E420" s="128"/>
      <c r="F420" s="128">
        <v>1.784</v>
      </c>
      <c r="G420" s="128">
        <v>0</v>
      </c>
      <c r="H420" s="128"/>
      <c r="I420" s="128"/>
      <c r="J420" s="128">
        <v>0.17599999999999999</v>
      </c>
      <c r="K420" s="128">
        <v>0</v>
      </c>
    </row>
    <row r="421" spans="1:11" ht="63" x14ac:dyDescent="0.25">
      <c r="A421" s="381" t="s">
        <v>51</v>
      </c>
      <c r="B421" s="127"/>
      <c r="C421" s="21" t="s">
        <v>1322</v>
      </c>
      <c r="D421" s="128"/>
      <c r="E421" s="128"/>
      <c r="F421" s="128">
        <v>0</v>
      </c>
      <c r="G421" s="128">
        <v>0.1</v>
      </c>
      <c r="H421" s="128"/>
      <c r="I421" s="128"/>
      <c r="J421" s="128">
        <v>0</v>
      </c>
      <c r="K421" s="128">
        <v>0</v>
      </c>
    </row>
    <row r="422" spans="1:11" ht="78.75" x14ac:dyDescent="0.25">
      <c r="A422" s="381" t="s">
        <v>51</v>
      </c>
      <c r="B422" s="127"/>
      <c r="C422" s="21" t="s">
        <v>1323</v>
      </c>
      <c r="D422" s="128"/>
      <c r="E422" s="128"/>
      <c r="F422" s="128">
        <v>9.9329999999999998</v>
      </c>
      <c r="G422" s="128">
        <v>0.1</v>
      </c>
      <c r="H422" s="128"/>
      <c r="I422" s="128"/>
      <c r="J422" s="128">
        <v>0.36199999999999999</v>
      </c>
      <c r="K422" s="128">
        <v>0</v>
      </c>
    </row>
    <row r="423" spans="1:11" ht="63" x14ac:dyDescent="0.25">
      <c r="A423" s="381" t="s">
        <v>51</v>
      </c>
      <c r="B423" s="127"/>
      <c r="C423" s="21" t="s">
        <v>1324</v>
      </c>
      <c r="D423" s="128"/>
      <c r="E423" s="128"/>
      <c r="F423" s="128">
        <v>11.213000000000001</v>
      </c>
      <c r="G423" s="128">
        <v>0.1</v>
      </c>
      <c r="H423" s="128"/>
      <c r="I423" s="128"/>
      <c r="J423" s="128">
        <v>4.5999999999999999E-2</v>
      </c>
      <c r="K423" s="128">
        <v>0</v>
      </c>
    </row>
    <row r="424" spans="1:11" ht="63" x14ac:dyDescent="0.25">
      <c r="A424" s="381" t="s">
        <v>51</v>
      </c>
      <c r="B424" s="127"/>
      <c r="C424" s="21" t="s">
        <v>1325</v>
      </c>
      <c r="D424" s="128"/>
      <c r="E424" s="128"/>
      <c r="F424" s="128">
        <v>0</v>
      </c>
      <c r="G424" s="128">
        <v>0.1</v>
      </c>
      <c r="H424" s="128"/>
      <c r="I424" s="128"/>
      <c r="J424" s="128">
        <v>0</v>
      </c>
      <c r="K424" s="128">
        <v>0</v>
      </c>
    </row>
    <row r="425" spans="1:11" ht="78.75" x14ac:dyDescent="0.25">
      <c r="A425" s="381" t="s">
        <v>51</v>
      </c>
      <c r="B425" s="127"/>
      <c r="C425" s="21" t="s">
        <v>1326</v>
      </c>
      <c r="D425" s="128"/>
      <c r="E425" s="128"/>
      <c r="F425" s="128">
        <v>12.75</v>
      </c>
      <c r="G425" s="128">
        <v>0.1</v>
      </c>
      <c r="H425" s="128"/>
      <c r="I425" s="128"/>
      <c r="J425" s="128">
        <v>0.7</v>
      </c>
      <c r="K425" s="128">
        <v>0</v>
      </c>
    </row>
    <row r="426" spans="1:11" ht="94.5" x14ac:dyDescent="0.25">
      <c r="A426" s="381" t="s">
        <v>51</v>
      </c>
      <c r="B426" s="127"/>
      <c r="C426" s="21" t="s">
        <v>1327</v>
      </c>
      <c r="D426" s="128"/>
      <c r="E426" s="128"/>
      <c r="F426" s="128">
        <v>1.08</v>
      </c>
      <c r="G426" s="128">
        <v>0.1</v>
      </c>
      <c r="H426" s="128"/>
      <c r="I426" s="128"/>
      <c r="J426" s="128">
        <v>0.28000000000000003</v>
      </c>
      <c r="K426" s="128">
        <v>0</v>
      </c>
    </row>
    <row r="427" spans="1:11" ht="78.75" x14ac:dyDescent="0.25">
      <c r="A427" s="381" t="s">
        <v>51</v>
      </c>
      <c r="B427" s="127"/>
      <c r="C427" s="21" t="s">
        <v>1328</v>
      </c>
      <c r="D427" s="128"/>
      <c r="E427" s="128"/>
      <c r="F427" s="128">
        <v>2.4140000000000001</v>
      </c>
      <c r="G427" s="128">
        <v>0</v>
      </c>
      <c r="H427" s="128"/>
      <c r="I427" s="128"/>
      <c r="J427" s="128">
        <v>0.53900000000000003</v>
      </c>
      <c r="K427" s="128">
        <v>0</v>
      </c>
    </row>
    <row r="428" spans="1:11" ht="78.75" x14ac:dyDescent="0.25">
      <c r="A428" s="381" t="s">
        <v>51</v>
      </c>
      <c r="B428" s="127"/>
      <c r="C428" s="21" t="s">
        <v>1329</v>
      </c>
      <c r="D428" s="128"/>
      <c r="E428" s="128"/>
      <c r="F428" s="128">
        <v>3.17</v>
      </c>
      <c r="G428" s="128">
        <v>0.1</v>
      </c>
      <c r="H428" s="128"/>
      <c r="I428" s="128"/>
      <c r="J428" s="128">
        <v>0.41</v>
      </c>
      <c r="K428" s="128">
        <v>0</v>
      </c>
    </row>
    <row r="429" spans="1:11" ht="63" x14ac:dyDescent="0.25">
      <c r="A429" s="381" t="s">
        <v>51</v>
      </c>
      <c r="B429" s="127"/>
      <c r="C429" s="21" t="s">
        <v>1330</v>
      </c>
      <c r="D429" s="128"/>
      <c r="E429" s="128"/>
      <c r="F429" s="128">
        <v>0</v>
      </c>
      <c r="G429" s="128">
        <v>0.25</v>
      </c>
      <c r="H429" s="128"/>
      <c r="I429" s="128"/>
      <c r="J429" s="128">
        <v>0</v>
      </c>
      <c r="K429" s="128">
        <v>0</v>
      </c>
    </row>
    <row r="430" spans="1:11" ht="63" x14ac:dyDescent="0.25">
      <c r="A430" s="381" t="s">
        <v>51</v>
      </c>
      <c r="B430" s="127"/>
      <c r="C430" s="21" t="s">
        <v>1331</v>
      </c>
      <c r="D430" s="128"/>
      <c r="E430" s="128"/>
      <c r="F430" s="128">
        <v>0</v>
      </c>
      <c r="G430" s="128">
        <v>0.25</v>
      </c>
      <c r="H430" s="128"/>
      <c r="I430" s="128"/>
      <c r="J430" s="128">
        <v>0</v>
      </c>
      <c r="K430" s="128">
        <v>0</v>
      </c>
    </row>
    <row r="431" spans="1:11" ht="63" x14ac:dyDescent="0.25">
      <c r="A431" s="381" t="s">
        <v>51</v>
      </c>
      <c r="B431" s="127"/>
      <c r="C431" s="21" t="s">
        <v>1332</v>
      </c>
      <c r="D431" s="128"/>
      <c r="E431" s="128"/>
      <c r="F431" s="128">
        <v>0</v>
      </c>
      <c r="G431" s="128">
        <v>0.4</v>
      </c>
      <c r="H431" s="128"/>
      <c r="I431" s="128"/>
      <c r="J431" s="128">
        <v>0</v>
      </c>
      <c r="K431" s="128">
        <v>0</v>
      </c>
    </row>
    <row r="432" spans="1:11" ht="63" x14ac:dyDescent="0.25">
      <c r="A432" s="381" t="s">
        <v>51</v>
      </c>
      <c r="B432" s="127"/>
      <c r="C432" s="21" t="s">
        <v>1333</v>
      </c>
      <c r="D432" s="128"/>
      <c r="E432" s="128"/>
      <c r="F432" s="128">
        <v>0</v>
      </c>
      <c r="G432" s="128">
        <v>0.1</v>
      </c>
      <c r="H432" s="128"/>
      <c r="I432" s="128"/>
      <c r="J432" s="128">
        <v>0</v>
      </c>
      <c r="K432" s="128">
        <v>0</v>
      </c>
    </row>
    <row r="433" spans="1:11" ht="63" x14ac:dyDescent="0.25">
      <c r="A433" s="381" t="s">
        <v>51</v>
      </c>
      <c r="B433" s="127"/>
      <c r="C433" s="21" t="s">
        <v>1334</v>
      </c>
      <c r="D433" s="128"/>
      <c r="E433" s="128"/>
      <c r="F433" s="128">
        <v>0</v>
      </c>
      <c r="G433" s="128">
        <v>0.25</v>
      </c>
      <c r="H433" s="128"/>
      <c r="I433" s="128"/>
      <c r="J433" s="128">
        <v>0</v>
      </c>
      <c r="K433" s="128">
        <v>0</v>
      </c>
    </row>
    <row r="434" spans="1:11" ht="78.75" x14ac:dyDescent="0.25">
      <c r="A434" s="381" t="s">
        <v>51</v>
      </c>
      <c r="B434" s="127"/>
      <c r="C434" s="21" t="s">
        <v>1335</v>
      </c>
      <c r="D434" s="128"/>
      <c r="E434" s="128"/>
      <c r="F434" s="128">
        <v>0</v>
      </c>
      <c r="G434" s="128">
        <v>0.25</v>
      </c>
      <c r="H434" s="128"/>
      <c r="I434" s="128"/>
      <c r="J434" s="128">
        <v>0</v>
      </c>
      <c r="K434" s="128">
        <v>0</v>
      </c>
    </row>
    <row r="435" spans="1:11" ht="63" x14ac:dyDescent="0.25">
      <c r="A435" s="381" t="s">
        <v>51</v>
      </c>
      <c r="B435" s="127"/>
      <c r="C435" s="21" t="s">
        <v>1336</v>
      </c>
      <c r="D435" s="128"/>
      <c r="E435" s="128"/>
      <c r="F435" s="128">
        <v>0</v>
      </c>
      <c r="G435" s="128">
        <v>0.25</v>
      </c>
      <c r="H435" s="128"/>
      <c r="I435" s="128"/>
      <c r="J435" s="128">
        <v>0</v>
      </c>
      <c r="K435" s="128">
        <v>0</v>
      </c>
    </row>
    <row r="436" spans="1:11" ht="63" x14ac:dyDescent="0.25">
      <c r="A436" s="381" t="s">
        <v>51</v>
      </c>
      <c r="B436" s="127"/>
      <c r="C436" s="21" t="s">
        <v>1337</v>
      </c>
      <c r="D436" s="128"/>
      <c r="E436" s="128"/>
      <c r="F436" s="128">
        <v>0</v>
      </c>
      <c r="G436" s="128">
        <v>0.25</v>
      </c>
      <c r="H436" s="128"/>
      <c r="I436" s="128"/>
      <c r="J436" s="128">
        <v>0</v>
      </c>
      <c r="K436" s="128">
        <v>0</v>
      </c>
    </row>
    <row r="437" spans="1:11" ht="63" x14ac:dyDescent="0.25">
      <c r="A437" s="381" t="s">
        <v>51</v>
      </c>
      <c r="B437" s="127"/>
      <c r="C437" s="21" t="s">
        <v>1338</v>
      </c>
      <c r="D437" s="128"/>
      <c r="E437" s="128"/>
      <c r="F437" s="128">
        <v>0</v>
      </c>
      <c r="G437" s="128">
        <v>0.16</v>
      </c>
      <c r="H437" s="128"/>
      <c r="I437" s="128"/>
      <c r="J437" s="128">
        <v>0</v>
      </c>
      <c r="K437" s="128">
        <v>0</v>
      </c>
    </row>
    <row r="438" spans="1:11" ht="63" x14ac:dyDescent="0.25">
      <c r="A438" s="381" t="s">
        <v>51</v>
      </c>
      <c r="B438" s="127"/>
      <c r="C438" s="21" t="s">
        <v>1339</v>
      </c>
      <c r="D438" s="128"/>
      <c r="E438" s="128"/>
      <c r="F438" s="128">
        <v>0</v>
      </c>
      <c r="G438" s="128">
        <v>0.16</v>
      </c>
      <c r="H438" s="128"/>
      <c r="I438" s="128"/>
      <c r="J438" s="128">
        <v>0</v>
      </c>
      <c r="K438" s="128">
        <v>0</v>
      </c>
    </row>
    <row r="439" spans="1:11" ht="63" x14ac:dyDescent="0.25">
      <c r="A439" s="381" t="s">
        <v>51</v>
      </c>
      <c r="B439" s="127"/>
      <c r="C439" s="21" t="s">
        <v>1340</v>
      </c>
      <c r="D439" s="128"/>
      <c r="E439" s="128"/>
      <c r="F439" s="128">
        <v>0</v>
      </c>
      <c r="G439" s="128">
        <v>0.16</v>
      </c>
      <c r="H439" s="128"/>
      <c r="I439" s="128"/>
      <c r="J439" s="128">
        <v>0</v>
      </c>
      <c r="K439" s="128">
        <v>0</v>
      </c>
    </row>
    <row r="440" spans="1:11" ht="63" x14ac:dyDescent="0.25">
      <c r="A440" s="381" t="s">
        <v>51</v>
      </c>
      <c r="B440" s="127"/>
      <c r="C440" s="21" t="s">
        <v>1341</v>
      </c>
      <c r="D440" s="128"/>
      <c r="E440" s="128"/>
      <c r="F440" s="128">
        <v>0</v>
      </c>
      <c r="G440" s="128">
        <v>0.16</v>
      </c>
      <c r="H440" s="128"/>
      <c r="I440" s="128"/>
      <c r="J440" s="128">
        <v>0</v>
      </c>
      <c r="K440" s="128">
        <v>0</v>
      </c>
    </row>
    <row r="441" spans="1:11" ht="63" x14ac:dyDescent="0.25">
      <c r="A441" s="381" t="s">
        <v>51</v>
      </c>
      <c r="B441" s="127"/>
      <c r="C441" s="21" t="s">
        <v>1342</v>
      </c>
      <c r="D441" s="128"/>
      <c r="E441" s="128"/>
      <c r="F441" s="128">
        <v>0</v>
      </c>
      <c r="G441" s="128">
        <v>0.25</v>
      </c>
      <c r="H441" s="128"/>
      <c r="I441" s="128"/>
      <c r="J441" s="128">
        <v>0</v>
      </c>
      <c r="K441" s="128">
        <v>0</v>
      </c>
    </row>
    <row r="442" spans="1:11" ht="63" x14ac:dyDescent="0.25">
      <c r="A442" s="381" t="s">
        <v>51</v>
      </c>
      <c r="B442" s="127"/>
      <c r="C442" s="21" t="s">
        <v>1343</v>
      </c>
      <c r="D442" s="128"/>
      <c r="E442" s="128"/>
      <c r="F442" s="128">
        <v>0</v>
      </c>
      <c r="G442" s="128">
        <v>0.25</v>
      </c>
      <c r="H442" s="128"/>
      <c r="I442" s="128"/>
      <c r="J442" s="128">
        <v>0</v>
      </c>
      <c r="K442" s="128">
        <v>0</v>
      </c>
    </row>
    <row r="443" spans="1:11" ht="63" x14ac:dyDescent="0.25">
      <c r="A443" s="381" t="s">
        <v>51</v>
      </c>
      <c r="B443" s="127"/>
      <c r="C443" s="21" t="s">
        <v>1344</v>
      </c>
      <c r="D443" s="128"/>
      <c r="E443" s="128"/>
      <c r="F443" s="128">
        <v>0</v>
      </c>
      <c r="G443" s="128">
        <v>0.25</v>
      </c>
      <c r="H443" s="128"/>
      <c r="I443" s="128"/>
      <c r="J443" s="128">
        <v>0</v>
      </c>
      <c r="K443" s="128">
        <v>0</v>
      </c>
    </row>
    <row r="444" spans="1:11" ht="63" x14ac:dyDescent="0.25">
      <c r="A444" s="381" t="s">
        <v>51</v>
      </c>
      <c r="B444" s="127"/>
      <c r="C444" s="21" t="s">
        <v>1345</v>
      </c>
      <c r="D444" s="128"/>
      <c r="E444" s="128"/>
      <c r="F444" s="128">
        <v>0</v>
      </c>
      <c r="G444" s="128">
        <v>0.16</v>
      </c>
      <c r="H444" s="128"/>
      <c r="I444" s="128"/>
      <c r="J444" s="128">
        <v>0</v>
      </c>
      <c r="K444" s="128">
        <v>0</v>
      </c>
    </row>
    <row r="445" spans="1:11" ht="31.5" x14ac:dyDescent="0.25">
      <c r="A445" s="381" t="s">
        <v>1094</v>
      </c>
      <c r="B445" s="127" t="s">
        <v>1346</v>
      </c>
      <c r="C445" s="21" t="s">
        <v>1347</v>
      </c>
      <c r="D445" s="128"/>
      <c r="E445" s="128"/>
      <c r="F445" s="128">
        <v>0.71</v>
      </c>
      <c r="G445" s="128">
        <v>0</v>
      </c>
      <c r="H445" s="128"/>
      <c r="I445" s="128"/>
      <c r="J445" s="128">
        <v>0</v>
      </c>
      <c r="K445" s="128">
        <v>0</v>
      </c>
    </row>
    <row r="446" spans="1:11" ht="31.5" x14ac:dyDescent="0.25">
      <c r="A446" s="381" t="s">
        <v>1094</v>
      </c>
      <c r="B446" s="127" t="s">
        <v>1348</v>
      </c>
      <c r="C446" s="21" t="s">
        <v>1349</v>
      </c>
      <c r="D446" s="128"/>
      <c r="E446" s="128"/>
      <c r="F446" s="128">
        <v>0.192</v>
      </c>
      <c r="G446" s="128">
        <v>0</v>
      </c>
      <c r="H446" s="128"/>
      <c r="I446" s="128"/>
      <c r="J446" s="128">
        <v>0</v>
      </c>
      <c r="K446" s="128">
        <v>0</v>
      </c>
    </row>
    <row r="447" spans="1:11" ht="31.5" x14ac:dyDescent="0.25">
      <c r="A447" s="381" t="s">
        <v>1094</v>
      </c>
      <c r="B447" s="127" t="s">
        <v>1350</v>
      </c>
      <c r="C447" s="21" t="s">
        <v>1351</v>
      </c>
      <c r="D447" s="128"/>
      <c r="E447" s="128"/>
      <c r="F447" s="128">
        <v>0.22</v>
      </c>
      <c r="G447" s="128">
        <v>2.5000000000000001E-2</v>
      </c>
      <c r="H447" s="128"/>
      <c r="I447" s="128"/>
      <c r="J447" s="128">
        <v>0</v>
      </c>
      <c r="K447" s="128">
        <v>0</v>
      </c>
    </row>
    <row r="448" spans="1:11" ht="31.5" x14ac:dyDescent="0.25">
      <c r="A448" s="381" t="s">
        <v>1094</v>
      </c>
      <c r="B448" s="127" t="s">
        <v>1352</v>
      </c>
      <c r="C448" s="21" t="s">
        <v>1353</v>
      </c>
      <c r="D448" s="128"/>
      <c r="E448" s="128"/>
      <c r="F448" s="128">
        <v>0.56399999999999995</v>
      </c>
      <c r="G448" s="128">
        <v>0</v>
      </c>
      <c r="H448" s="128"/>
      <c r="I448" s="128"/>
      <c r="J448" s="128">
        <v>0</v>
      </c>
      <c r="K448" s="128">
        <v>0</v>
      </c>
    </row>
    <row r="449" spans="1:11" ht="31.5" x14ac:dyDescent="0.25">
      <c r="A449" s="381" t="s">
        <v>1094</v>
      </c>
      <c r="B449" s="127" t="s">
        <v>1354</v>
      </c>
      <c r="C449" s="21" t="s">
        <v>1355</v>
      </c>
      <c r="D449" s="128"/>
      <c r="E449" s="128"/>
      <c r="F449" s="128">
        <v>2.5999999999999999E-2</v>
      </c>
      <c r="G449" s="128">
        <v>2.5000000000000001E-2</v>
      </c>
      <c r="H449" s="128"/>
      <c r="I449" s="128"/>
      <c r="J449" s="128">
        <v>0</v>
      </c>
      <c r="K449" s="128">
        <v>0</v>
      </c>
    </row>
    <row r="450" spans="1:11" ht="31.5" x14ac:dyDescent="0.25">
      <c r="A450" s="381" t="s">
        <v>1094</v>
      </c>
      <c r="B450" s="127" t="s">
        <v>1356</v>
      </c>
      <c r="C450" s="21" t="s">
        <v>1357</v>
      </c>
      <c r="D450" s="128"/>
      <c r="E450" s="128"/>
      <c r="F450" s="128">
        <v>0.35199999999999998</v>
      </c>
      <c r="G450" s="128">
        <v>2.5000000000000001E-2</v>
      </c>
      <c r="H450" s="128"/>
      <c r="I450" s="128"/>
      <c r="J450" s="128">
        <v>0</v>
      </c>
      <c r="K450" s="128">
        <v>0</v>
      </c>
    </row>
    <row r="451" spans="1:11" ht="31.5" x14ac:dyDescent="0.25">
      <c r="A451" s="381" t="s">
        <v>1094</v>
      </c>
      <c r="B451" s="127" t="s">
        <v>1358</v>
      </c>
      <c r="C451" s="21" t="s">
        <v>1359</v>
      </c>
      <c r="D451" s="128"/>
      <c r="E451" s="128"/>
      <c r="F451" s="128">
        <v>8.3000000000000004E-2</v>
      </c>
      <c r="G451" s="128">
        <v>0</v>
      </c>
      <c r="H451" s="128"/>
      <c r="I451" s="128"/>
      <c r="J451" s="128">
        <v>0</v>
      </c>
      <c r="K451" s="128">
        <v>0</v>
      </c>
    </row>
    <row r="452" spans="1:11" x14ac:dyDescent="0.25">
      <c r="A452" s="381" t="s">
        <v>1094</v>
      </c>
      <c r="B452" s="127" t="s">
        <v>1360</v>
      </c>
      <c r="C452" s="21" t="s">
        <v>1361</v>
      </c>
      <c r="D452" s="128"/>
      <c r="E452" s="128"/>
      <c r="F452" s="128">
        <v>0.47699999999999998</v>
      </c>
      <c r="G452" s="128">
        <v>0</v>
      </c>
      <c r="H452" s="128"/>
      <c r="I452" s="128"/>
      <c r="J452" s="128">
        <v>0</v>
      </c>
      <c r="K452" s="128">
        <v>0</v>
      </c>
    </row>
    <row r="453" spans="1:11" ht="31.5" x14ac:dyDescent="0.25">
      <c r="A453" s="381" t="s">
        <v>1094</v>
      </c>
      <c r="B453" s="127" t="s">
        <v>1362</v>
      </c>
      <c r="C453" s="21" t="s">
        <v>1363</v>
      </c>
      <c r="D453" s="128"/>
      <c r="E453" s="128"/>
      <c r="F453" s="128">
        <v>0.2</v>
      </c>
      <c r="G453" s="128">
        <v>2.5000000000000001E-2</v>
      </c>
      <c r="H453" s="128"/>
      <c r="I453" s="128"/>
      <c r="J453" s="128">
        <v>0</v>
      </c>
      <c r="K453" s="128">
        <v>0</v>
      </c>
    </row>
    <row r="454" spans="1:11" ht="31.5" x14ac:dyDescent="0.25">
      <c r="A454" s="381" t="s">
        <v>1094</v>
      </c>
      <c r="B454" s="127" t="s">
        <v>1364</v>
      </c>
      <c r="C454" s="21" t="s">
        <v>1365</v>
      </c>
      <c r="D454" s="128"/>
      <c r="E454" s="128"/>
      <c r="F454" s="128">
        <v>9.2999999999999999E-2</v>
      </c>
      <c r="G454" s="128">
        <v>0</v>
      </c>
      <c r="H454" s="128"/>
      <c r="I454" s="128"/>
      <c r="J454" s="128">
        <v>0</v>
      </c>
      <c r="K454" s="128">
        <v>0</v>
      </c>
    </row>
    <row r="455" spans="1:11" x14ac:dyDescent="0.25">
      <c r="A455" s="381" t="s">
        <v>1094</v>
      </c>
      <c r="B455" s="127" t="s">
        <v>1366</v>
      </c>
      <c r="C455" s="21" t="s">
        <v>1367</v>
      </c>
      <c r="D455" s="128"/>
      <c r="E455" s="128"/>
      <c r="F455" s="128">
        <v>0.46</v>
      </c>
      <c r="G455" s="128">
        <v>0</v>
      </c>
      <c r="H455" s="128"/>
      <c r="I455" s="128"/>
      <c r="J455" s="128">
        <v>0</v>
      </c>
      <c r="K455" s="128">
        <v>0</v>
      </c>
    </row>
    <row r="456" spans="1:11" x14ac:dyDescent="0.25">
      <c r="A456" s="381" t="s">
        <v>1094</v>
      </c>
      <c r="B456" s="127" t="s">
        <v>1368</v>
      </c>
      <c r="C456" s="21" t="s">
        <v>1369</v>
      </c>
      <c r="D456" s="128"/>
      <c r="E456" s="128"/>
      <c r="F456" s="128">
        <v>0.127</v>
      </c>
      <c r="G456" s="128">
        <v>0</v>
      </c>
      <c r="H456" s="128"/>
      <c r="I456" s="128"/>
      <c r="J456" s="128">
        <v>0</v>
      </c>
      <c r="K456" s="128">
        <v>0</v>
      </c>
    </row>
    <row r="457" spans="1:11" ht="31.5" x14ac:dyDescent="0.25">
      <c r="A457" s="381" t="s">
        <v>1094</v>
      </c>
      <c r="B457" s="127" t="s">
        <v>1370</v>
      </c>
      <c r="C457" s="21" t="s">
        <v>1371</v>
      </c>
      <c r="D457" s="128"/>
      <c r="E457" s="128"/>
      <c r="F457" s="128">
        <v>0.21</v>
      </c>
      <c r="G457" s="128">
        <v>0</v>
      </c>
      <c r="H457" s="128"/>
      <c r="I457" s="128"/>
      <c r="J457" s="128">
        <v>0</v>
      </c>
      <c r="K457" s="128">
        <v>0</v>
      </c>
    </row>
    <row r="458" spans="1:11" ht="31.5" x14ac:dyDescent="0.25">
      <c r="A458" s="381" t="s">
        <v>1094</v>
      </c>
      <c r="B458" s="127" t="s">
        <v>1372</v>
      </c>
      <c r="C458" s="21" t="s">
        <v>1373</v>
      </c>
      <c r="D458" s="128"/>
      <c r="E458" s="128"/>
      <c r="F458" s="128">
        <v>0.61699999999999999</v>
      </c>
      <c r="G458" s="128">
        <v>0</v>
      </c>
      <c r="H458" s="128"/>
      <c r="I458" s="128"/>
      <c r="J458" s="128">
        <v>0</v>
      </c>
      <c r="K458" s="128">
        <v>0</v>
      </c>
    </row>
    <row r="459" spans="1:11" x14ac:dyDescent="0.25">
      <c r="A459" s="381" t="s">
        <v>1094</v>
      </c>
      <c r="B459" s="127" t="s">
        <v>1374</v>
      </c>
      <c r="C459" s="21" t="s">
        <v>1375</v>
      </c>
      <c r="D459" s="128"/>
      <c r="E459" s="128"/>
      <c r="F459" s="128">
        <v>0.42</v>
      </c>
      <c r="G459" s="128">
        <v>0</v>
      </c>
      <c r="H459" s="128"/>
      <c r="I459" s="128"/>
      <c r="J459" s="128">
        <v>0</v>
      </c>
      <c r="K459" s="128">
        <v>0</v>
      </c>
    </row>
    <row r="460" spans="1:11" x14ac:dyDescent="0.25">
      <c r="A460" s="381" t="s">
        <v>1094</v>
      </c>
      <c r="B460" s="127" t="s">
        <v>1376</v>
      </c>
      <c r="C460" s="21" t="s">
        <v>1377</v>
      </c>
      <c r="D460" s="128"/>
      <c r="E460" s="128"/>
      <c r="F460" s="128">
        <v>0.41499999999999998</v>
      </c>
      <c r="G460" s="128">
        <v>0</v>
      </c>
      <c r="H460" s="128"/>
      <c r="I460" s="128"/>
      <c r="J460" s="128">
        <v>0</v>
      </c>
      <c r="K460" s="128">
        <v>0</v>
      </c>
    </row>
    <row r="461" spans="1:11" x14ac:dyDescent="0.25">
      <c r="A461" s="381" t="s">
        <v>1094</v>
      </c>
      <c r="B461" s="127" t="s">
        <v>1378</v>
      </c>
      <c r="C461" s="21" t="s">
        <v>1379</v>
      </c>
      <c r="D461" s="128"/>
      <c r="E461" s="128"/>
      <c r="F461" s="128">
        <v>0.23300000000000001</v>
      </c>
      <c r="G461" s="128">
        <v>0</v>
      </c>
      <c r="H461" s="128"/>
      <c r="I461" s="128"/>
      <c r="J461" s="128">
        <v>0</v>
      </c>
      <c r="K461" s="128">
        <v>0</v>
      </c>
    </row>
    <row r="462" spans="1:11" x14ac:dyDescent="0.25">
      <c r="A462" s="381" t="s">
        <v>1094</v>
      </c>
      <c r="B462" s="127" t="s">
        <v>1380</v>
      </c>
      <c r="C462" s="21" t="s">
        <v>1381</v>
      </c>
      <c r="D462" s="128"/>
      <c r="E462" s="128"/>
      <c r="F462" s="128">
        <v>0.11899999999999999</v>
      </c>
      <c r="G462" s="128">
        <v>0</v>
      </c>
      <c r="H462" s="128"/>
      <c r="I462" s="128"/>
      <c r="J462" s="128">
        <v>0</v>
      </c>
      <c r="K462" s="128">
        <v>0</v>
      </c>
    </row>
    <row r="463" spans="1:11" x14ac:dyDescent="0.25">
      <c r="A463" s="381" t="s">
        <v>1094</v>
      </c>
      <c r="B463" s="127"/>
      <c r="C463" s="21" t="s">
        <v>1382</v>
      </c>
      <c r="D463" s="128"/>
      <c r="E463" s="128"/>
      <c r="F463" s="128">
        <v>0.72299999999999998</v>
      </c>
      <c r="G463" s="128">
        <v>2.5000000000000001E-2</v>
      </c>
      <c r="H463" s="128"/>
      <c r="I463" s="128"/>
      <c r="J463" s="128">
        <v>0</v>
      </c>
      <c r="K463" s="128">
        <v>0</v>
      </c>
    </row>
    <row r="464" spans="1:11" x14ac:dyDescent="0.25">
      <c r="A464" s="381" t="s">
        <v>1094</v>
      </c>
      <c r="B464" s="127"/>
      <c r="C464" s="21" t="s">
        <v>1383</v>
      </c>
      <c r="D464" s="128"/>
      <c r="E464" s="128"/>
      <c r="F464" s="128">
        <v>0.94599999999999995</v>
      </c>
      <c r="G464" s="128">
        <v>0</v>
      </c>
      <c r="H464" s="128"/>
      <c r="I464" s="128"/>
      <c r="J464" s="128">
        <v>0</v>
      </c>
      <c r="K464" s="128">
        <v>0</v>
      </c>
    </row>
    <row r="465" spans="1:11" ht="31.5" x14ac:dyDescent="0.25">
      <c r="A465" s="381" t="s">
        <v>1094</v>
      </c>
      <c r="B465" s="127"/>
      <c r="C465" s="21" t="s">
        <v>1384</v>
      </c>
      <c r="D465" s="128"/>
      <c r="E465" s="128"/>
      <c r="F465" s="128">
        <v>1.093</v>
      </c>
      <c r="G465" s="128">
        <v>6.3E-2</v>
      </c>
      <c r="H465" s="128"/>
      <c r="I465" s="128"/>
      <c r="J465" s="128">
        <v>0</v>
      </c>
      <c r="K465" s="128">
        <v>0</v>
      </c>
    </row>
    <row r="466" spans="1:11" ht="31.5" x14ac:dyDescent="0.25">
      <c r="A466" s="381" t="s">
        <v>1094</v>
      </c>
      <c r="B466" s="127"/>
      <c r="C466" s="21" t="s">
        <v>1385</v>
      </c>
      <c r="D466" s="128"/>
      <c r="E466" s="128"/>
      <c r="F466" s="128">
        <v>0.49</v>
      </c>
      <c r="G466" s="128">
        <v>0</v>
      </c>
      <c r="H466" s="128"/>
      <c r="I466" s="128"/>
      <c r="J466" s="128">
        <v>0</v>
      </c>
      <c r="K466" s="128">
        <v>0</v>
      </c>
    </row>
    <row r="467" spans="1:11" x14ac:dyDescent="0.25">
      <c r="A467" s="381" t="s">
        <v>1094</v>
      </c>
      <c r="B467" s="127"/>
      <c r="C467" s="21" t="s">
        <v>1386</v>
      </c>
      <c r="D467" s="128"/>
      <c r="E467" s="128"/>
      <c r="F467" s="128">
        <v>0.53100000000000003</v>
      </c>
      <c r="G467" s="128">
        <v>0</v>
      </c>
      <c r="H467" s="128"/>
      <c r="I467" s="128"/>
      <c r="J467" s="128">
        <v>0</v>
      </c>
      <c r="K467" s="128">
        <v>0</v>
      </c>
    </row>
    <row r="468" spans="1:11" ht="31.5" x14ac:dyDescent="0.25">
      <c r="A468" s="381" t="s">
        <v>1094</v>
      </c>
      <c r="B468" s="127"/>
      <c r="C468" s="21" t="s">
        <v>1387</v>
      </c>
      <c r="D468" s="128"/>
      <c r="E468" s="128"/>
      <c r="F468" s="128">
        <v>0.19</v>
      </c>
      <c r="G468" s="128">
        <v>0</v>
      </c>
      <c r="H468" s="128"/>
      <c r="I468" s="128"/>
      <c r="J468" s="128">
        <v>0</v>
      </c>
      <c r="K468" s="128">
        <v>0</v>
      </c>
    </row>
    <row r="469" spans="1:11" x14ac:dyDescent="0.25">
      <c r="A469" s="381" t="s">
        <v>1094</v>
      </c>
      <c r="B469" s="127"/>
      <c r="C469" s="21" t="s">
        <v>1388</v>
      </c>
      <c r="D469" s="128"/>
      <c r="E469" s="128"/>
      <c r="F469" s="128">
        <v>0.245</v>
      </c>
      <c r="G469" s="128">
        <v>0</v>
      </c>
      <c r="H469" s="128"/>
      <c r="I469" s="128"/>
      <c r="J469" s="128">
        <v>0</v>
      </c>
      <c r="K469" s="128">
        <v>0</v>
      </c>
    </row>
    <row r="470" spans="1:11" x14ac:dyDescent="0.25">
      <c r="A470" s="381" t="s">
        <v>1094</v>
      </c>
      <c r="B470" s="127"/>
      <c r="C470" s="21" t="s">
        <v>1389</v>
      </c>
      <c r="D470" s="128"/>
      <c r="E470" s="128"/>
      <c r="F470" s="128">
        <v>0.55500000000000005</v>
      </c>
      <c r="G470" s="128">
        <v>6.3E-2</v>
      </c>
      <c r="H470" s="128"/>
      <c r="I470" s="128"/>
      <c r="J470" s="128">
        <v>0</v>
      </c>
      <c r="K470" s="128">
        <v>0</v>
      </c>
    </row>
    <row r="471" spans="1:11" x14ac:dyDescent="0.25">
      <c r="A471" s="381" t="s">
        <v>1094</v>
      </c>
      <c r="B471" s="127"/>
      <c r="C471" s="21" t="s">
        <v>1390</v>
      </c>
      <c r="D471" s="128"/>
      <c r="E471" s="128"/>
      <c r="F471" s="128">
        <v>0.45</v>
      </c>
      <c r="G471" s="128">
        <v>0</v>
      </c>
      <c r="H471" s="128"/>
      <c r="I471" s="128"/>
      <c r="J471" s="128">
        <v>0</v>
      </c>
      <c r="K471" s="128">
        <v>0</v>
      </c>
    </row>
    <row r="472" spans="1:11" ht="31.5" x14ac:dyDescent="0.25">
      <c r="A472" s="381" t="s">
        <v>1094</v>
      </c>
      <c r="B472" s="127"/>
      <c r="C472" s="21" t="s">
        <v>1391</v>
      </c>
      <c r="D472" s="128"/>
      <c r="E472" s="128"/>
      <c r="F472" s="128">
        <v>0.23499999999999999</v>
      </c>
      <c r="G472" s="128">
        <v>0</v>
      </c>
      <c r="H472" s="128"/>
      <c r="I472" s="128"/>
      <c r="J472" s="128">
        <v>0</v>
      </c>
      <c r="K472" s="128">
        <v>0</v>
      </c>
    </row>
    <row r="473" spans="1:11" x14ac:dyDescent="0.25">
      <c r="A473" s="381" t="s">
        <v>1094</v>
      </c>
      <c r="B473" s="127"/>
      <c r="C473" s="21" t="s">
        <v>1392</v>
      </c>
      <c r="D473" s="128"/>
      <c r="E473" s="128"/>
      <c r="F473" s="128">
        <v>0.67200000000000004</v>
      </c>
      <c r="G473" s="128">
        <v>0</v>
      </c>
      <c r="H473" s="128"/>
      <c r="I473" s="128"/>
      <c r="J473" s="128">
        <v>0</v>
      </c>
      <c r="K473" s="128">
        <v>0</v>
      </c>
    </row>
    <row r="474" spans="1:11" x14ac:dyDescent="0.25">
      <c r="A474" s="381" t="s">
        <v>1094</v>
      </c>
      <c r="B474" s="127"/>
      <c r="C474" s="21" t="s">
        <v>1393</v>
      </c>
      <c r="D474" s="128"/>
      <c r="E474" s="128"/>
      <c r="F474" s="128">
        <v>0.04</v>
      </c>
      <c r="G474" s="128">
        <v>2.5000000000000001E-2</v>
      </c>
      <c r="H474" s="128"/>
      <c r="I474" s="128"/>
      <c r="J474" s="128">
        <v>0</v>
      </c>
      <c r="K474" s="128">
        <v>0</v>
      </c>
    </row>
    <row r="475" spans="1:11" x14ac:dyDescent="0.25">
      <c r="A475" s="381" t="s">
        <v>1094</v>
      </c>
      <c r="B475" s="127"/>
      <c r="C475" s="21" t="s">
        <v>1394</v>
      </c>
      <c r="D475" s="128"/>
      <c r="E475" s="128"/>
      <c r="F475" s="128">
        <v>0.27500000000000002</v>
      </c>
      <c r="G475" s="128">
        <v>0</v>
      </c>
      <c r="H475" s="128"/>
      <c r="I475" s="128"/>
      <c r="J475" s="128">
        <v>0</v>
      </c>
      <c r="K475" s="128">
        <v>0</v>
      </c>
    </row>
    <row r="476" spans="1:11" ht="31.5" x14ac:dyDescent="0.25">
      <c r="A476" s="381" t="s">
        <v>1094</v>
      </c>
      <c r="B476" s="127"/>
      <c r="C476" s="21" t="s">
        <v>1395</v>
      </c>
      <c r="D476" s="128"/>
      <c r="E476" s="128"/>
      <c r="F476" s="128">
        <v>7.4999999999999997E-2</v>
      </c>
      <c r="G476" s="128">
        <v>0</v>
      </c>
      <c r="H476" s="128"/>
      <c r="I476" s="128"/>
      <c r="J476" s="128">
        <v>0</v>
      </c>
      <c r="K476" s="128">
        <v>0</v>
      </c>
    </row>
    <row r="477" spans="1:11" x14ac:dyDescent="0.25">
      <c r="A477" s="381" t="s">
        <v>1094</v>
      </c>
      <c r="B477" s="127"/>
      <c r="C477" s="21" t="s">
        <v>1396</v>
      </c>
      <c r="D477" s="128"/>
      <c r="E477" s="128"/>
      <c r="F477" s="128">
        <v>0.14000000000000001</v>
      </c>
      <c r="G477" s="128">
        <v>2.5000000000000001E-2</v>
      </c>
      <c r="H477" s="128"/>
      <c r="I477" s="128"/>
      <c r="J477" s="128">
        <v>0</v>
      </c>
      <c r="K477" s="128">
        <v>0</v>
      </c>
    </row>
    <row r="478" spans="1:11" x14ac:dyDescent="0.25">
      <c r="A478" s="381" t="s">
        <v>1094</v>
      </c>
      <c r="B478" s="127"/>
      <c r="C478" s="21" t="s">
        <v>1397</v>
      </c>
      <c r="D478" s="128"/>
      <c r="E478" s="128"/>
      <c r="F478" s="128">
        <v>0.28000000000000003</v>
      </c>
      <c r="G478" s="128">
        <v>0.1</v>
      </c>
      <c r="H478" s="128"/>
      <c r="I478" s="128"/>
      <c r="J478" s="128">
        <v>0</v>
      </c>
      <c r="K478" s="128">
        <v>0</v>
      </c>
    </row>
    <row r="479" spans="1:11" x14ac:dyDescent="0.25">
      <c r="A479" s="381" t="s">
        <v>1094</v>
      </c>
      <c r="B479" s="127"/>
      <c r="C479" s="21" t="s">
        <v>1398</v>
      </c>
      <c r="D479" s="128"/>
      <c r="E479" s="128"/>
      <c r="F479" s="128">
        <v>0</v>
      </c>
      <c r="G479" s="128">
        <v>2.5000000000000001E-2</v>
      </c>
      <c r="H479" s="128"/>
      <c r="I479" s="128"/>
      <c r="J479" s="128">
        <v>0</v>
      </c>
      <c r="K479" s="128">
        <v>0</v>
      </c>
    </row>
    <row r="480" spans="1:11" ht="31.5" x14ac:dyDescent="0.25">
      <c r="A480" s="381" t="s">
        <v>1094</v>
      </c>
      <c r="B480" s="127"/>
      <c r="C480" s="21" t="s">
        <v>1399</v>
      </c>
      <c r="D480" s="128"/>
      <c r="E480" s="128"/>
      <c r="F480" s="128">
        <v>0.43</v>
      </c>
      <c r="G480" s="128">
        <v>2.5000000000000001E-2</v>
      </c>
      <c r="H480" s="128"/>
      <c r="I480" s="128"/>
      <c r="J480" s="128">
        <v>0</v>
      </c>
      <c r="K480" s="128">
        <v>0</v>
      </c>
    </row>
    <row r="481" spans="1:11" ht="31.5" x14ac:dyDescent="0.25">
      <c r="A481" s="381" t="s">
        <v>1094</v>
      </c>
      <c r="B481" s="127"/>
      <c r="C481" s="21" t="s">
        <v>1400</v>
      </c>
      <c r="D481" s="128"/>
      <c r="E481" s="128"/>
      <c r="F481" s="128">
        <v>0.53</v>
      </c>
      <c r="G481" s="128">
        <v>2.5000000000000001E-2</v>
      </c>
      <c r="H481" s="128"/>
      <c r="I481" s="128"/>
      <c r="J481" s="128">
        <v>0</v>
      </c>
      <c r="K481" s="128">
        <v>0</v>
      </c>
    </row>
    <row r="482" spans="1:11" ht="31.5" x14ac:dyDescent="0.25">
      <c r="A482" s="381" t="s">
        <v>1094</v>
      </c>
      <c r="B482" s="127"/>
      <c r="C482" s="21" t="s">
        <v>1401</v>
      </c>
      <c r="D482" s="128"/>
      <c r="E482" s="128"/>
      <c r="F482" s="128">
        <v>0.11</v>
      </c>
      <c r="G482" s="128">
        <v>0.16</v>
      </c>
      <c r="H482" s="128"/>
      <c r="I482" s="128"/>
      <c r="J482" s="128">
        <v>0</v>
      </c>
      <c r="K482" s="128">
        <v>0</v>
      </c>
    </row>
    <row r="483" spans="1:11" ht="31.5" x14ac:dyDescent="0.25">
      <c r="A483" s="381" t="s">
        <v>1094</v>
      </c>
      <c r="B483" s="127"/>
      <c r="C483" s="21" t="s">
        <v>1402</v>
      </c>
      <c r="D483" s="128"/>
      <c r="E483" s="128"/>
      <c r="F483" s="128">
        <v>0.14000000000000001</v>
      </c>
      <c r="G483" s="128">
        <v>0</v>
      </c>
      <c r="H483" s="128"/>
      <c r="I483" s="128"/>
      <c r="J483" s="128">
        <v>0</v>
      </c>
      <c r="K483" s="128">
        <v>0</v>
      </c>
    </row>
    <row r="484" spans="1:11" x14ac:dyDescent="0.25">
      <c r="A484" s="381" t="s">
        <v>1094</v>
      </c>
      <c r="B484" s="127"/>
      <c r="C484" s="21" t="s">
        <v>1403</v>
      </c>
      <c r="D484" s="128"/>
      <c r="E484" s="128"/>
      <c r="F484" s="128">
        <v>0.56999999999999995</v>
      </c>
      <c r="G484" s="128">
        <v>0.16</v>
      </c>
      <c r="H484" s="128"/>
      <c r="I484" s="128"/>
      <c r="J484" s="128">
        <v>0</v>
      </c>
      <c r="K484" s="128">
        <v>0</v>
      </c>
    </row>
    <row r="485" spans="1:11" ht="31.5" x14ac:dyDescent="0.25">
      <c r="A485" s="381" t="s">
        <v>1094</v>
      </c>
      <c r="B485" s="127"/>
      <c r="C485" s="21" t="s">
        <v>1404</v>
      </c>
      <c r="D485" s="128"/>
      <c r="E485" s="128"/>
      <c r="F485" s="128">
        <v>0.12</v>
      </c>
      <c r="G485" s="128">
        <v>2.5000000000000001E-2</v>
      </c>
      <c r="H485" s="128"/>
      <c r="I485" s="128"/>
      <c r="J485" s="128">
        <v>0</v>
      </c>
      <c r="K485" s="128">
        <v>0</v>
      </c>
    </row>
    <row r="486" spans="1:11" x14ac:dyDescent="0.25">
      <c r="A486" s="381" t="s">
        <v>1094</v>
      </c>
      <c r="B486" s="127"/>
      <c r="C486" s="21" t="s">
        <v>1405</v>
      </c>
      <c r="D486" s="128"/>
      <c r="E486" s="128"/>
      <c r="F486" s="128">
        <v>0.33</v>
      </c>
      <c r="G486" s="128">
        <v>0.1</v>
      </c>
      <c r="H486" s="128"/>
      <c r="I486" s="128"/>
      <c r="J486" s="128">
        <v>0</v>
      </c>
      <c r="K486" s="128">
        <v>0</v>
      </c>
    </row>
    <row r="487" spans="1:11" ht="31.5" x14ac:dyDescent="0.25">
      <c r="A487" s="381" t="s">
        <v>1094</v>
      </c>
      <c r="B487" s="127"/>
      <c r="C487" s="21" t="s">
        <v>1406</v>
      </c>
      <c r="D487" s="128"/>
      <c r="E487" s="128"/>
      <c r="F487" s="128">
        <v>0.75</v>
      </c>
      <c r="G487" s="128">
        <v>0.1</v>
      </c>
      <c r="H487" s="128"/>
      <c r="I487" s="128"/>
      <c r="J487" s="128">
        <v>0</v>
      </c>
      <c r="K487" s="128">
        <v>0</v>
      </c>
    </row>
    <row r="488" spans="1:11" ht="31.5" x14ac:dyDescent="0.25">
      <c r="A488" s="381" t="s">
        <v>1094</v>
      </c>
      <c r="B488" s="127"/>
      <c r="C488" s="21" t="s">
        <v>1407</v>
      </c>
      <c r="D488" s="128"/>
      <c r="E488" s="128"/>
      <c r="F488" s="128">
        <v>0.68</v>
      </c>
      <c r="G488" s="128">
        <v>0.16</v>
      </c>
      <c r="H488" s="128"/>
      <c r="I488" s="128"/>
      <c r="J488" s="128">
        <v>0</v>
      </c>
      <c r="K488" s="128">
        <v>0</v>
      </c>
    </row>
    <row r="489" spans="1:11" ht="31.5" x14ac:dyDescent="0.25">
      <c r="A489" s="381" t="s">
        <v>1094</v>
      </c>
      <c r="B489" s="127"/>
      <c r="C489" s="21" t="s">
        <v>1408</v>
      </c>
      <c r="D489" s="128"/>
      <c r="E489" s="128"/>
      <c r="F489" s="128">
        <v>0.28999999999999998</v>
      </c>
      <c r="G489" s="128">
        <v>0</v>
      </c>
      <c r="H489" s="128"/>
      <c r="I489" s="128"/>
      <c r="J489" s="128">
        <v>0</v>
      </c>
      <c r="K489" s="128">
        <v>0</v>
      </c>
    </row>
    <row r="490" spans="1:11" x14ac:dyDescent="0.25">
      <c r="A490" s="381" t="s">
        <v>1094</v>
      </c>
      <c r="B490" s="127"/>
      <c r="C490" s="21" t="s">
        <v>1409</v>
      </c>
      <c r="D490" s="128"/>
      <c r="E490" s="128"/>
      <c r="F490" s="128">
        <v>0.3</v>
      </c>
      <c r="G490" s="128">
        <v>2.5000000000000001E-2</v>
      </c>
      <c r="H490" s="128"/>
      <c r="I490" s="128"/>
      <c r="J490" s="128">
        <v>0</v>
      </c>
      <c r="K490" s="128">
        <v>0</v>
      </c>
    </row>
    <row r="491" spans="1:11" ht="31.5" x14ac:dyDescent="0.25">
      <c r="A491" s="381" t="s">
        <v>1094</v>
      </c>
      <c r="B491" s="127"/>
      <c r="C491" s="21" t="s">
        <v>1410</v>
      </c>
      <c r="D491" s="128"/>
      <c r="E491" s="128"/>
      <c r="F491" s="128">
        <v>0.22</v>
      </c>
      <c r="G491" s="128">
        <v>0</v>
      </c>
      <c r="H491" s="128"/>
      <c r="I491" s="128"/>
      <c r="J491" s="128">
        <v>0</v>
      </c>
      <c r="K491" s="128">
        <v>0</v>
      </c>
    </row>
    <row r="492" spans="1:11" x14ac:dyDescent="0.25">
      <c r="A492" s="381" t="s">
        <v>1094</v>
      </c>
      <c r="B492" s="127"/>
      <c r="C492" s="21" t="s">
        <v>1411</v>
      </c>
      <c r="D492" s="128"/>
      <c r="E492" s="128"/>
      <c r="F492" s="128">
        <v>0.28000000000000003</v>
      </c>
      <c r="G492" s="128">
        <v>0</v>
      </c>
      <c r="H492" s="128"/>
      <c r="I492" s="128"/>
      <c r="J492" s="128">
        <v>0</v>
      </c>
      <c r="K492" s="128">
        <v>0</v>
      </c>
    </row>
    <row r="493" spans="1:11" ht="31.5" x14ac:dyDescent="0.25">
      <c r="A493" s="381" t="s">
        <v>1094</v>
      </c>
      <c r="B493" s="127"/>
      <c r="C493" s="21" t="s">
        <v>1412</v>
      </c>
      <c r="D493" s="128"/>
      <c r="E493" s="128"/>
      <c r="F493" s="128">
        <v>0.38</v>
      </c>
      <c r="G493" s="128">
        <v>0</v>
      </c>
      <c r="H493" s="128"/>
      <c r="I493" s="128"/>
      <c r="J493" s="128">
        <v>0</v>
      </c>
      <c r="K493" s="128">
        <v>0</v>
      </c>
    </row>
    <row r="494" spans="1:11" x14ac:dyDescent="0.25">
      <c r="A494" s="381" t="s">
        <v>1094</v>
      </c>
      <c r="B494" s="127"/>
      <c r="C494" s="21" t="s">
        <v>1413</v>
      </c>
      <c r="D494" s="128"/>
      <c r="E494" s="128"/>
      <c r="F494" s="128">
        <v>0.55000000000000004</v>
      </c>
      <c r="G494" s="128">
        <v>0</v>
      </c>
      <c r="H494" s="128"/>
      <c r="I494" s="128"/>
      <c r="J494" s="128">
        <v>0</v>
      </c>
      <c r="K494" s="128">
        <v>0</v>
      </c>
    </row>
    <row r="495" spans="1:11" ht="31.5" x14ac:dyDescent="0.25">
      <c r="A495" s="381" t="s">
        <v>1094</v>
      </c>
      <c r="B495" s="127"/>
      <c r="C495" s="21" t="s">
        <v>1414</v>
      </c>
      <c r="D495" s="128"/>
      <c r="E495" s="128"/>
      <c r="F495" s="128">
        <v>0.3</v>
      </c>
      <c r="G495" s="128">
        <v>0</v>
      </c>
      <c r="H495" s="128"/>
      <c r="I495" s="128"/>
      <c r="J495" s="128">
        <v>0</v>
      </c>
      <c r="K495" s="128">
        <v>0</v>
      </c>
    </row>
    <row r="496" spans="1:11" x14ac:dyDescent="0.25">
      <c r="A496" s="381" t="s">
        <v>1094</v>
      </c>
      <c r="B496" s="127"/>
      <c r="C496" s="21"/>
      <c r="D496" s="128"/>
      <c r="E496" s="128"/>
      <c r="F496" s="128">
        <v>0</v>
      </c>
      <c r="G496" s="128">
        <v>0</v>
      </c>
      <c r="H496" s="128"/>
      <c r="I496" s="128"/>
      <c r="J496" s="128">
        <v>0</v>
      </c>
      <c r="K496" s="128">
        <v>0</v>
      </c>
    </row>
    <row r="497" spans="1:11" ht="63" x14ac:dyDescent="0.25">
      <c r="A497" s="381" t="s">
        <v>890</v>
      </c>
      <c r="B497" s="127" t="s">
        <v>1415</v>
      </c>
      <c r="C497" s="21" t="s">
        <v>1416</v>
      </c>
      <c r="D497" s="128"/>
      <c r="E497" s="128"/>
      <c r="F497" s="128">
        <v>0.50800000000000001</v>
      </c>
      <c r="G497" s="128">
        <v>0</v>
      </c>
      <c r="H497" s="128"/>
      <c r="I497" s="128"/>
      <c r="J497" s="128">
        <v>0</v>
      </c>
      <c r="K497" s="128">
        <v>0</v>
      </c>
    </row>
    <row r="498" spans="1:11" ht="63" x14ac:dyDescent="0.25">
      <c r="A498" s="381" t="s">
        <v>890</v>
      </c>
      <c r="B498" s="127" t="s">
        <v>1417</v>
      </c>
      <c r="C498" s="21" t="s">
        <v>1418</v>
      </c>
      <c r="D498" s="128"/>
      <c r="E498" s="128"/>
      <c r="F498" s="128">
        <v>0.2</v>
      </c>
      <c r="G498" s="128">
        <v>6.3E-2</v>
      </c>
      <c r="H498" s="128"/>
      <c r="I498" s="128"/>
      <c r="J498" s="128">
        <v>0</v>
      </c>
      <c r="K498" s="128">
        <v>0</v>
      </c>
    </row>
    <row r="499" spans="1:11" ht="47.25" x14ac:dyDescent="0.25">
      <c r="A499" s="381" t="s">
        <v>890</v>
      </c>
      <c r="B499" s="127" t="s">
        <v>1419</v>
      </c>
      <c r="C499" s="21" t="s">
        <v>1420</v>
      </c>
      <c r="D499" s="128"/>
      <c r="E499" s="128"/>
      <c r="F499" s="128">
        <v>0.54300000000000004</v>
      </c>
      <c r="G499" s="128">
        <v>0.1</v>
      </c>
      <c r="H499" s="128"/>
      <c r="I499" s="128"/>
      <c r="J499" s="128">
        <v>0</v>
      </c>
      <c r="K499" s="128">
        <v>0</v>
      </c>
    </row>
    <row r="500" spans="1:11" ht="47.25" x14ac:dyDescent="0.25">
      <c r="A500" s="381" t="s">
        <v>890</v>
      </c>
      <c r="B500" s="127" t="s">
        <v>1421</v>
      </c>
      <c r="C500" s="21" t="s">
        <v>1422</v>
      </c>
      <c r="D500" s="128"/>
      <c r="E500" s="128"/>
      <c r="F500" s="128">
        <v>0</v>
      </c>
      <c r="G500" s="128">
        <v>0.16</v>
      </c>
      <c r="H500" s="128"/>
      <c r="I500" s="128"/>
      <c r="J500" s="128">
        <v>0</v>
      </c>
      <c r="K500" s="128">
        <v>0</v>
      </c>
    </row>
    <row r="501" spans="1:11" ht="63" x14ac:dyDescent="0.25">
      <c r="A501" s="381" t="s">
        <v>890</v>
      </c>
      <c r="B501" s="127" t="s">
        <v>1423</v>
      </c>
      <c r="C501" s="21" t="s">
        <v>1418</v>
      </c>
      <c r="D501" s="128"/>
      <c r="E501" s="128"/>
      <c r="F501" s="128">
        <v>0.2</v>
      </c>
      <c r="G501" s="128">
        <v>0</v>
      </c>
      <c r="H501" s="128"/>
      <c r="I501" s="128"/>
      <c r="J501" s="128">
        <v>0</v>
      </c>
      <c r="K501" s="128">
        <v>0</v>
      </c>
    </row>
    <row r="502" spans="1:11" ht="63" x14ac:dyDescent="0.25">
      <c r="A502" s="381" t="s">
        <v>890</v>
      </c>
      <c r="B502" s="127" t="s">
        <v>1424</v>
      </c>
      <c r="C502" s="21" t="s">
        <v>1425</v>
      </c>
      <c r="D502" s="128"/>
      <c r="E502" s="128"/>
      <c r="F502" s="128">
        <v>0.77400000000000002</v>
      </c>
      <c r="G502" s="128">
        <v>0</v>
      </c>
      <c r="H502" s="128"/>
      <c r="I502" s="128"/>
      <c r="J502" s="128">
        <v>0</v>
      </c>
      <c r="K502" s="128">
        <v>0</v>
      </c>
    </row>
    <row r="503" spans="1:11" ht="78.75" x14ac:dyDescent="0.25">
      <c r="A503" s="381" t="s">
        <v>890</v>
      </c>
      <c r="B503" s="127"/>
      <c r="C503" s="21" t="s">
        <v>1426</v>
      </c>
      <c r="D503" s="128"/>
      <c r="E503" s="128"/>
      <c r="F503" s="128">
        <v>7.5999999999999998E-2</v>
      </c>
      <c r="G503" s="128">
        <v>0.16</v>
      </c>
      <c r="H503" s="128"/>
      <c r="I503" s="128"/>
      <c r="J503" s="128">
        <v>0</v>
      </c>
      <c r="K503" s="128">
        <v>0</v>
      </c>
    </row>
    <row r="504" spans="1:11" ht="31.5" x14ac:dyDescent="0.25">
      <c r="A504" s="381" t="s">
        <v>890</v>
      </c>
      <c r="B504" s="127"/>
      <c r="C504" s="21" t="s">
        <v>1427</v>
      </c>
      <c r="D504" s="128"/>
      <c r="E504" s="128"/>
      <c r="F504" s="128">
        <v>0.52</v>
      </c>
      <c r="G504" s="128">
        <v>0</v>
      </c>
      <c r="H504" s="128"/>
      <c r="I504" s="128"/>
      <c r="J504" s="128">
        <v>0</v>
      </c>
      <c r="K504" s="128">
        <v>0</v>
      </c>
    </row>
    <row r="505" spans="1:11" ht="47.25" x14ac:dyDescent="0.25">
      <c r="A505" s="381" t="s">
        <v>890</v>
      </c>
      <c r="B505" s="127"/>
      <c r="C505" s="21" t="s">
        <v>1428</v>
      </c>
      <c r="D505" s="128"/>
      <c r="E505" s="128"/>
      <c r="F505" s="128">
        <v>0.46600000000000003</v>
      </c>
      <c r="G505" s="128">
        <v>0</v>
      </c>
      <c r="H505" s="128"/>
      <c r="I505" s="128"/>
      <c r="J505" s="128">
        <v>0</v>
      </c>
      <c r="K505" s="128">
        <v>0</v>
      </c>
    </row>
    <row r="506" spans="1:11" ht="63" x14ac:dyDescent="0.25">
      <c r="A506" s="381" t="s">
        <v>890</v>
      </c>
      <c r="B506" s="127"/>
      <c r="C506" s="21" t="s">
        <v>1429</v>
      </c>
      <c r="D506" s="128"/>
      <c r="E506" s="128"/>
      <c r="F506" s="128">
        <v>0.39</v>
      </c>
      <c r="G506" s="128">
        <v>0</v>
      </c>
      <c r="H506" s="128"/>
      <c r="I506" s="128"/>
      <c r="J506" s="128">
        <v>0</v>
      </c>
      <c r="K506" s="128">
        <v>0</v>
      </c>
    </row>
    <row r="507" spans="1:11" ht="63" x14ac:dyDescent="0.25">
      <c r="A507" s="381" t="s">
        <v>890</v>
      </c>
      <c r="B507" s="127"/>
      <c r="C507" s="21" t="s">
        <v>1430</v>
      </c>
      <c r="D507" s="128"/>
      <c r="E507" s="128"/>
      <c r="F507" s="128">
        <v>0.49299999999999999</v>
      </c>
      <c r="G507" s="128">
        <v>0</v>
      </c>
      <c r="H507" s="128"/>
      <c r="I507" s="128"/>
      <c r="J507" s="128">
        <v>0</v>
      </c>
      <c r="K507" s="128">
        <v>0</v>
      </c>
    </row>
    <row r="508" spans="1:11" ht="63" x14ac:dyDescent="0.25">
      <c r="A508" s="381" t="s">
        <v>890</v>
      </c>
      <c r="B508" s="127"/>
      <c r="C508" s="21" t="s">
        <v>1431</v>
      </c>
      <c r="D508" s="128"/>
      <c r="E508" s="128"/>
      <c r="F508" s="128">
        <v>0.28000000000000003</v>
      </c>
      <c r="G508" s="128">
        <v>0.1</v>
      </c>
      <c r="H508" s="128"/>
      <c r="I508" s="128"/>
      <c r="J508" s="128">
        <v>0</v>
      </c>
      <c r="K508" s="128">
        <v>0</v>
      </c>
    </row>
    <row r="509" spans="1:11" ht="47.25" x14ac:dyDescent="0.25">
      <c r="A509" s="381" t="s">
        <v>890</v>
      </c>
      <c r="B509" s="127"/>
      <c r="C509" s="21" t="s">
        <v>1432</v>
      </c>
      <c r="D509" s="128"/>
      <c r="E509" s="128"/>
      <c r="F509" s="128">
        <v>0.57999999999999996</v>
      </c>
      <c r="G509" s="128">
        <v>0</v>
      </c>
      <c r="H509" s="128"/>
      <c r="I509" s="128"/>
      <c r="J509" s="128">
        <v>0</v>
      </c>
      <c r="K509" s="128">
        <v>0</v>
      </c>
    </row>
    <row r="510" spans="1:11" ht="47.25" x14ac:dyDescent="0.25">
      <c r="A510" s="381" t="s">
        <v>890</v>
      </c>
      <c r="B510" s="127"/>
      <c r="C510" s="21" t="s">
        <v>1433</v>
      </c>
      <c r="D510" s="128"/>
      <c r="E510" s="128"/>
      <c r="F510" s="128">
        <v>0.13400000000000001</v>
      </c>
      <c r="G510" s="128">
        <v>0</v>
      </c>
      <c r="H510" s="128"/>
      <c r="I510" s="128"/>
      <c r="J510" s="128">
        <v>0</v>
      </c>
      <c r="K510" s="128">
        <v>0</v>
      </c>
    </row>
    <row r="511" spans="1:11" ht="63" x14ac:dyDescent="0.25">
      <c r="A511" s="381" t="s">
        <v>890</v>
      </c>
      <c r="B511" s="127"/>
      <c r="C511" s="21" t="s">
        <v>1434</v>
      </c>
      <c r="D511" s="128"/>
      <c r="E511" s="128"/>
      <c r="F511" s="128">
        <v>0.40899999999999997</v>
      </c>
      <c r="G511" s="128">
        <v>0</v>
      </c>
      <c r="H511" s="128"/>
      <c r="I511" s="128"/>
      <c r="J511" s="128">
        <v>0</v>
      </c>
      <c r="K511" s="128">
        <v>0</v>
      </c>
    </row>
    <row r="512" spans="1:11" ht="47.25" x14ac:dyDescent="0.25">
      <c r="A512" s="381" t="s">
        <v>890</v>
      </c>
      <c r="B512" s="127"/>
      <c r="C512" s="21" t="s">
        <v>1435</v>
      </c>
      <c r="D512" s="128"/>
      <c r="E512" s="128"/>
      <c r="F512" s="128">
        <v>0.46899999999999997</v>
      </c>
      <c r="G512" s="128">
        <v>0</v>
      </c>
      <c r="H512" s="128"/>
      <c r="I512" s="128"/>
      <c r="J512" s="128">
        <v>0</v>
      </c>
      <c r="K512" s="128">
        <v>0</v>
      </c>
    </row>
    <row r="513" spans="1:11" ht="47.25" x14ac:dyDescent="0.25">
      <c r="A513" s="381" t="s">
        <v>890</v>
      </c>
      <c r="B513" s="127"/>
      <c r="C513" s="21" t="s">
        <v>1436</v>
      </c>
      <c r="D513" s="128"/>
      <c r="E513" s="128"/>
      <c r="F513" s="128">
        <v>0.65800000000000003</v>
      </c>
      <c r="G513" s="128">
        <v>0</v>
      </c>
      <c r="H513" s="128"/>
      <c r="I513" s="128"/>
      <c r="J513" s="128">
        <v>0</v>
      </c>
      <c r="K513" s="128">
        <v>0</v>
      </c>
    </row>
    <row r="514" spans="1:11" ht="31.5" x14ac:dyDescent="0.25">
      <c r="A514" s="381" t="s">
        <v>890</v>
      </c>
      <c r="B514" s="127"/>
      <c r="C514" s="21" t="s">
        <v>1437</v>
      </c>
      <c r="D514" s="128"/>
      <c r="E514" s="128"/>
      <c r="F514" s="128">
        <v>0.24299999999999999</v>
      </c>
      <c r="G514" s="128">
        <v>0</v>
      </c>
      <c r="H514" s="128"/>
      <c r="I514" s="128"/>
      <c r="J514" s="128">
        <v>0</v>
      </c>
      <c r="K514" s="128">
        <v>0</v>
      </c>
    </row>
    <row r="515" spans="1:11" ht="31.5" x14ac:dyDescent="0.25">
      <c r="A515" s="381" t="s">
        <v>890</v>
      </c>
      <c r="B515" s="127"/>
      <c r="C515" s="21" t="s">
        <v>1438</v>
      </c>
      <c r="D515" s="128"/>
      <c r="E515" s="128"/>
      <c r="F515" s="128">
        <v>0.13</v>
      </c>
      <c r="G515" s="128">
        <v>0</v>
      </c>
      <c r="H515" s="128"/>
      <c r="I515" s="128"/>
      <c r="J515" s="128">
        <v>0</v>
      </c>
      <c r="K515" s="128">
        <v>0</v>
      </c>
    </row>
    <row r="516" spans="1:11" ht="63" x14ac:dyDescent="0.25">
      <c r="A516" s="381" t="s">
        <v>890</v>
      </c>
      <c r="B516" s="127"/>
      <c r="C516" s="21" t="s">
        <v>1439</v>
      </c>
      <c r="D516" s="128"/>
      <c r="E516" s="128"/>
      <c r="F516" s="128">
        <v>0.12</v>
      </c>
      <c r="G516" s="128">
        <v>0</v>
      </c>
      <c r="H516" s="128"/>
      <c r="I516" s="128"/>
      <c r="J516" s="128">
        <v>0</v>
      </c>
      <c r="K516" s="128">
        <v>0</v>
      </c>
    </row>
    <row r="517" spans="1:11" ht="47.25" x14ac:dyDescent="0.25">
      <c r="A517" s="381" t="s">
        <v>890</v>
      </c>
      <c r="B517" s="127"/>
      <c r="C517" s="21" t="s">
        <v>1440</v>
      </c>
      <c r="D517" s="128"/>
      <c r="E517" s="128"/>
      <c r="F517" s="128">
        <v>0.21199999999999999</v>
      </c>
      <c r="G517" s="128">
        <v>0</v>
      </c>
      <c r="H517" s="128"/>
      <c r="I517" s="128"/>
      <c r="J517" s="128">
        <v>0</v>
      </c>
      <c r="K517" s="128">
        <v>0</v>
      </c>
    </row>
    <row r="518" spans="1:11" ht="31.5" x14ac:dyDescent="0.25">
      <c r="A518" s="381" t="s">
        <v>890</v>
      </c>
      <c r="B518" s="127"/>
      <c r="C518" s="21" t="s">
        <v>1441</v>
      </c>
      <c r="D518" s="128"/>
      <c r="E518" s="128"/>
      <c r="F518" s="128">
        <v>0.192</v>
      </c>
      <c r="G518" s="128">
        <v>0</v>
      </c>
      <c r="H518" s="128"/>
      <c r="I518" s="128"/>
      <c r="J518" s="128">
        <v>0</v>
      </c>
      <c r="K518" s="128">
        <v>0</v>
      </c>
    </row>
    <row r="519" spans="1:11" ht="78.75" x14ac:dyDescent="0.25">
      <c r="A519" s="381" t="s">
        <v>890</v>
      </c>
      <c r="B519" s="127"/>
      <c r="C519" s="21" t="s">
        <v>1442</v>
      </c>
      <c r="D519" s="128"/>
      <c r="E519" s="128"/>
      <c r="F519" s="128">
        <v>0.16600000000000001</v>
      </c>
      <c r="G519" s="128">
        <v>0</v>
      </c>
      <c r="H519" s="128"/>
      <c r="I519" s="128"/>
      <c r="J519" s="128">
        <v>0</v>
      </c>
      <c r="K519" s="128">
        <v>0</v>
      </c>
    </row>
    <row r="520" spans="1:11" ht="78.75" x14ac:dyDescent="0.25">
      <c r="A520" s="381" t="s">
        <v>890</v>
      </c>
      <c r="B520" s="127"/>
      <c r="C520" s="21" t="s">
        <v>1426</v>
      </c>
      <c r="D520" s="128"/>
      <c r="E520" s="128"/>
      <c r="F520" s="128">
        <v>4.2999999999999997E-2</v>
      </c>
      <c r="G520" s="128">
        <v>0</v>
      </c>
      <c r="H520" s="128"/>
      <c r="I520" s="128"/>
      <c r="J520" s="128">
        <v>0</v>
      </c>
      <c r="K520" s="128">
        <v>0</v>
      </c>
    </row>
    <row r="521" spans="1:11" ht="47.25" x14ac:dyDescent="0.25">
      <c r="A521" s="381" t="s">
        <v>890</v>
      </c>
      <c r="B521" s="127"/>
      <c r="C521" s="21" t="s">
        <v>1443</v>
      </c>
      <c r="D521" s="128"/>
      <c r="E521" s="128"/>
      <c r="F521" s="128">
        <v>0.4</v>
      </c>
      <c r="G521" s="128">
        <v>0</v>
      </c>
      <c r="H521" s="128"/>
      <c r="I521" s="128"/>
      <c r="J521" s="128">
        <v>0</v>
      </c>
      <c r="K521" s="128">
        <v>0</v>
      </c>
    </row>
    <row r="522" spans="1:11" ht="47.25" x14ac:dyDescent="0.25">
      <c r="A522" s="381" t="s">
        <v>890</v>
      </c>
      <c r="B522" s="127"/>
      <c r="C522" s="21" t="s">
        <v>1444</v>
      </c>
      <c r="D522" s="128"/>
      <c r="E522" s="128"/>
      <c r="F522" s="128">
        <v>7.4999999999999997E-2</v>
      </c>
      <c r="G522" s="128">
        <v>0</v>
      </c>
      <c r="H522" s="128"/>
      <c r="I522" s="128"/>
      <c r="J522" s="128">
        <v>0</v>
      </c>
      <c r="K522" s="128">
        <v>0</v>
      </c>
    </row>
    <row r="523" spans="1:11" x14ac:dyDescent="0.25">
      <c r="A523" s="381" t="s">
        <v>890</v>
      </c>
      <c r="B523" s="127"/>
      <c r="C523" s="21" t="s">
        <v>1445</v>
      </c>
      <c r="D523" s="128"/>
      <c r="E523" s="128"/>
      <c r="F523" s="128">
        <v>0</v>
      </c>
      <c r="G523" s="128">
        <v>0</v>
      </c>
      <c r="H523" s="128"/>
      <c r="I523" s="128"/>
      <c r="J523" s="128">
        <v>11.919</v>
      </c>
      <c r="K523" s="128">
        <v>0</v>
      </c>
    </row>
    <row r="524" spans="1:11" x14ac:dyDescent="0.25">
      <c r="A524" s="381" t="s">
        <v>890</v>
      </c>
      <c r="B524" s="127"/>
      <c r="C524" s="21" t="s">
        <v>1446</v>
      </c>
      <c r="D524" s="128"/>
      <c r="E524" s="128"/>
      <c r="F524" s="128">
        <v>0</v>
      </c>
      <c r="G524" s="128">
        <v>0</v>
      </c>
      <c r="H524" s="128"/>
      <c r="I524" s="128"/>
      <c r="J524" s="128">
        <v>11.41</v>
      </c>
      <c r="K524" s="128">
        <v>0</v>
      </c>
    </row>
    <row r="525" spans="1:11" ht="94.5" x14ac:dyDescent="0.25">
      <c r="A525" s="381" t="s">
        <v>1054</v>
      </c>
      <c r="B525" s="127" t="s">
        <v>1447</v>
      </c>
      <c r="C525" s="21" t="s">
        <v>1448</v>
      </c>
      <c r="D525" s="128"/>
      <c r="E525" s="128"/>
      <c r="F525" s="128">
        <v>0.13</v>
      </c>
      <c r="G525" s="128">
        <v>0</v>
      </c>
      <c r="H525" s="128"/>
      <c r="I525" s="128"/>
      <c r="J525" s="128">
        <v>0</v>
      </c>
      <c r="K525" s="128">
        <v>0</v>
      </c>
    </row>
    <row r="526" spans="1:11" ht="94.5" x14ac:dyDescent="0.25">
      <c r="A526" s="381" t="s">
        <v>1054</v>
      </c>
      <c r="B526" s="127" t="s">
        <v>1449</v>
      </c>
      <c r="C526" s="21" t="s">
        <v>1450</v>
      </c>
      <c r="D526" s="128"/>
      <c r="E526" s="128"/>
      <c r="F526" s="128">
        <v>0</v>
      </c>
      <c r="G526" s="128">
        <v>0</v>
      </c>
      <c r="H526" s="128"/>
      <c r="I526" s="128"/>
      <c r="J526" s="128">
        <v>0</v>
      </c>
      <c r="K526" s="128">
        <v>0</v>
      </c>
    </row>
    <row r="527" spans="1:11" ht="94.5" x14ac:dyDescent="0.25">
      <c r="A527" s="381" t="s">
        <v>1054</v>
      </c>
      <c r="B527" s="127" t="s">
        <v>1451</v>
      </c>
      <c r="C527" s="21" t="s">
        <v>1452</v>
      </c>
      <c r="D527" s="128"/>
      <c r="E527" s="128"/>
      <c r="F527" s="128">
        <v>0.06</v>
      </c>
      <c r="G527" s="128">
        <v>0</v>
      </c>
      <c r="H527" s="128"/>
      <c r="I527" s="128"/>
      <c r="J527" s="128">
        <v>0</v>
      </c>
      <c r="K527" s="128">
        <v>0</v>
      </c>
    </row>
    <row r="528" spans="1:11" ht="94.5" x14ac:dyDescent="0.25">
      <c r="A528" s="381" t="s">
        <v>1054</v>
      </c>
      <c r="B528" s="127" t="s">
        <v>1453</v>
      </c>
      <c r="C528" s="21" t="s">
        <v>1454</v>
      </c>
      <c r="D528" s="128"/>
      <c r="E528" s="128"/>
      <c r="F528" s="128">
        <v>9.5000000000000001E-2</v>
      </c>
      <c r="G528" s="128">
        <v>0</v>
      </c>
      <c r="H528" s="128"/>
      <c r="I528" s="128"/>
      <c r="J528" s="128">
        <v>0</v>
      </c>
      <c r="K528" s="128">
        <v>0</v>
      </c>
    </row>
    <row r="529" spans="1:11" ht="110.25" x14ac:dyDescent="0.25">
      <c r="A529" s="381" t="s">
        <v>1054</v>
      </c>
      <c r="B529" s="127" t="s">
        <v>1455</v>
      </c>
      <c r="C529" s="21" t="s">
        <v>1456</v>
      </c>
      <c r="D529" s="128"/>
      <c r="E529" s="128"/>
      <c r="F529" s="128">
        <v>3.6999999999999998E-2</v>
      </c>
      <c r="G529" s="128">
        <v>0</v>
      </c>
      <c r="H529" s="128"/>
      <c r="I529" s="128"/>
      <c r="J529" s="128">
        <v>0</v>
      </c>
      <c r="K529" s="128">
        <v>0</v>
      </c>
    </row>
    <row r="530" spans="1:11" ht="94.5" x14ac:dyDescent="0.25">
      <c r="A530" s="381" t="s">
        <v>1054</v>
      </c>
      <c r="B530" s="127" t="s">
        <v>1457</v>
      </c>
      <c r="C530" s="21" t="s">
        <v>1458</v>
      </c>
      <c r="D530" s="128"/>
      <c r="E530" s="128"/>
      <c r="F530" s="128">
        <v>0.09</v>
      </c>
      <c r="G530" s="128">
        <v>0</v>
      </c>
      <c r="H530" s="128"/>
      <c r="I530" s="128"/>
      <c r="J530" s="128">
        <v>0</v>
      </c>
      <c r="K530" s="128">
        <v>0</v>
      </c>
    </row>
    <row r="531" spans="1:11" ht="110.25" x14ac:dyDescent="0.25">
      <c r="A531" s="381" t="s">
        <v>1054</v>
      </c>
      <c r="B531" s="127" t="s">
        <v>1459</v>
      </c>
      <c r="C531" s="21" t="s">
        <v>1460</v>
      </c>
      <c r="D531" s="128"/>
      <c r="E531" s="128"/>
      <c r="F531" s="128">
        <v>0.33100000000000002</v>
      </c>
      <c r="G531" s="128">
        <v>0</v>
      </c>
      <c r="H531" s="128"/>
      <c r="I531" s="128"/>
      <c r="J531" s="128">
        <v>0</v>
      </c>
      <c r="K531" s="128">
        <v>0</v>
      </c>
    </row>
    <row r="532" spans="1:11" ht="110.25" x14ac:dyDescent="0.25">
      <c r="A532" s="381" t="s">
        <v>1054</v>
      </c>
      <c r="B532" s="127" t="s">
        <v>1461</v>
      </c>
      <c r="C532" s="21" t="s">
        <v>1462</v>
      </c>
      <c r="D532" s="128"/>
      <c r="E532" s="128"/>
      <c r="F532" s="128">
        <v>3.2000000000000001E-2</v>
      </c>
      <c r="G532" s="128">
        <v>0</v>
      </c>
      <c r="H532" s="128"/>
      <c r="I532" s="128"/>
      <c r="J532" s="128">
        <v>0</v>
      </c>
      <c r="K532" s="128">
        <v>0</v>
      </c>
    </row>
    <row r="533" spans="1:11" ht="141.75" x14ac:dyDescent="0.25">
      <c r="A533" s="381" t="s">
        <v>1054</v>
      </c>
      <c r="B533" s="127" t="s">
        <v>1463</v>
      </c>
      <c r="C533" s="21" t="s">
        <v>1464</v>
      </c>
      <c r="D533" s="128"/>
      <c r="E533" s="128"/>
      <c r="F533" s="128">
        <v>1.6E-2</v>
      </c>
      <c r="G533" s="128">
        <v>0</v>
      </c>
      <c r="H533" s="128"/>
      <c r="I533" s="128"/>
      <c r="J533" s="128">
        <v>0</v>
      </c>
      <c r="K533" s="128">
        <v>0</v>
      </c>
    </row>
    <row r="534" spans="1:11" ht="78.75" x14ac:dyDescent="0.25">
      <c r="A534" s="381" t="s">
        <v>1054</v>
      </c>
      <c r="B534" s="127" t="s">
        <v>1465</v>
      </c>
      <c r="C534" s="21" t="s">
        <v>1466</v>
      </c>
      <c r="D534" s="128"/>
      <c r="E534" s="128"/>
      <c r="F534" s="128">
        <v>8.5000000000000006E-2</v>
      </c>
      <c r="G534" s="128">
        <v>0</v>
      </c>
      <c r="H534" s="128"/>
      <c r="I534" s="128"/>
      <c r="J534" s="128">
        <v>0</v>
      </c>
      <c r="K534" s="128">
        <v>0</v>
      </c>
    </row>
    <row r="535" spans="1:11" ht="94.5" x14ac:dyDescent="0.25">
      <c r="A535" s="381" t="s">
        <v>1054</v>
      </c>
      <c r="B535" s="127" t="s">
        <v>1467</v>
      </c>
      <c r="C535" s="21" t="s">
        <v>1468</v>
      </c>
      <c r="D535" s="128"/>
      <c r="E535" s="128"/>
      <c r="F535" s="128">
        <v>6.2E-2</v>
      </c>
      <c r="G535" s="128">
        <v>0</v>
      </c>
      <c r="H535" s="128"/>
      <c r="I535" s="128"/>
      <c r="J535" s="128">
        <v>0</v>
      </c>
      <c r="K535" s="128">
        <v>0</v>
      </c>
    </row>
    <row r="536" spans="1:11" ht="94.5" x14ac:dyDescent="0.25">
      <c r="A536" s="381" t="s">
        <v>1054</v>
      </c>
      <c r="B536" s="127" t="s">
        <v>1469</v>
      </c>
      <c r="C536" s="21" t="s">
        <v>1470</v>
      </c>
      <c r="D536" s="128"/>
      <c r="E536" s="128"/>
      <c r="F536" s="128">
        <v>4.2999999999999997E-2</v>
      </c>
      <c r="G536" s="128">
        <v>0</v>
      </c>
      <c r="H536" s="128"/>
      <c r="I536" s="128"/>
      <c r="J536" s="128">
        <v>0</v>
      </c>
      <c r="K536" s="128">
        <v>0</v>
      </c>
    </row>
    <row r="537" spans="1:11" ht="94.5" x14ac:dyDescent="0.25">
      <c r="A537" s="381" t="s">
        <v>1054</v>
      </c>
      <c r="B537" s="127" t="s">
        <v>1471</v>
      </c>
      <c r="C537" s="21" t="s">
        <v>1472</v>
      </c>
      <c r="D537" s="128"/>
      <c r="E537" s="128"/>
      <c r="F537" s="128">
        <v>4.8000000000000001E-2</v>
      </c>
      <c r="G537" s="128">
        <v>0</v>
      </c>
      <c r="H537" s="128"/>
      <c r="I537" s="128"/>
      <c r="J537" s="128">
        <v>0</v>
      </c>
      <c r="K537" s="128">
        <v>0</v>
      </c>
    </row>
    <row r="538" spans="1:11" ht="94.5" x14ac:dyDescent="0.25">
      <c r="A538" s="381" t="s">
        <v>1054</v>
      </c>
      <c r="B538" s="127" t="s">
        <v>1473</v>
      </c>
      <c r="C538" s="21" t="s">
        <v>1474</v>
      </c>
      <c r="D538" s="128"/>
      <c r="E538" s="128"/>
      <c r="F538" s="128">
        <v>0</v>
      </c>
      <c r="G538" s="128">
        <v>0</v>
      </c>
      <c r="H538" s="128"/>
      <c r="I538" s="128"/>
      <c r="J538" s="128">
        <v>0</v>
      </c>
      <c r="K538" s="128">
        <v>0</v>
      </c>
    </row>
    <row r="539" spans="1:11" ht="78.75" x14ac:dyDescent="0.25">
      <c r="A539" s="381" t="s">
        <v>1054</v>
      </c>
      <c r="B539" s="127" t="s">
        <v>1475</v>
      </c>
      <c r="C539" s="21" t="s">
        <v>1476</v>
      </c>
      <c r="D539" s="128"/>
      <c r="E539" s="128"/>
      <c r="F539" s="128">
        <v>0</v>
      </c>
      <c r="G539" s="128">
        <v>0</v>
      </c>
      <c r="H539" s="128"/>
      <c r="I539" s="128"/>
      <c r="J539" s="128">
        <v>0</v>
      </c>
      <c r="K539" s="128">
        <v>0</v>
      </c>
    </row>
    <row r="540" spans="1:11" ht="78.75" x14ac:dyDescent="0.25">
      <c r="A540" s="381" t="s">
        <v>1054</v>
      </c>
      <c r="B540" s="127" t="s">
        <v>1477</v>
      </c>
      <c r="C540" s="21" t="s">
        <v>1478</v>
      </c>
      <c r="D540" s="128"/>
      <c r="E540" s="128"/>
      <c r="F540" s="128">
        <v>0</v>
      </c>
      <c r="G540" s="128">
        <v>0</v>
      </c>
      <c r="H540" s="128"/>
      <c r="I540" s="128"/>
      <c r="J540" s="128">
        <v>0</v>
      </c>
      <c r="K540" s="128">
        <v>0</v>
      </c>
    </row>
    <row r="541" spans="1:11" ht="78.75" x14ac:dyDescent="0.25">
      <c r="A541" s="381" t="s">
        <v>1054</v>
      </c>
      <c r="B541" s="127" t="s">
        <v>1479</v>
      </c>
      <c r="C541" s="21" t="s">
        <v>1480</v>
      </c>
      <c r="D541" s="128"/>
      <c r="E541" s="128"/>
      <c r="F541" s="128">
        <v>0</v>
      </c>
      <c r="G541" s="128">
        <v>0</v>
      </c>
      <c r="H541" s="128"/>
      <c r="I541" s="128"/>
      <c r="J541" s="128">
        <v>0</v>
      </c>
      <c r="K541" s="128">
        <v>0</v>
      </c>
    </row>
    <row r="542" spans="1:11" ht="78.75" x14ac:dyDescent="0.25">
      <c r="A542" s="381" t="s">
        <v>1054</v>
      </c>
      <c r="B542" s="127" t="s">
        <v>1481</v>
      </c>
      <c r="C542" s="21" t="s">
        <v>1482</v>
      </c>
      <c r="D542" s="128"/>
      <c r="E542" s="128"/>
      <c r="F542" s="128">
        <v>0</v>
      </c>
      <c r="G542" s="128">
        <v>0</v>
      </c>
      <c r="H542" s="128"/>
      <c r="I542" s="128"/>
      <c r="J542" s="128">
        <v>0</v>
      </c>
      <c r="K542" s="128">
        <v>0</v>
      </c>
    </row>
    <row r="543" spans="1:11" ht="94.5" x14ac:dyDescent="0.25">
      <c r="A543" s="381" t="s">
        <v>1054</v>
      </c>
      <c r="B543" s="127" t="s">
        <v>1483</v>
      </c>
      <c r="C543" s="21" t="s">
        <v>1484</v>
      </c>
      <c r="D543" s="128"/>
      <c r="E543" s="128"/>
      <c r="F543" s="128">
        <v>0</v>
      </c>
      <c r="G543" s="128">
        <v>0</v>
      </c>
      <c r="H543" s="128"/>
      <c r="I543" s="128"/>
      <c r="J543" s="128">
        <v>0</v>
      </c>
      <c r="K543" s="128">
        <v>0</v>
      </c>
    </row>
    <row r="544" spans="1:11" ht="94.5" x14ac:dyDescent="0.25">
      <c r="A544" s="381" t="s">
        <v>1054</v>
      </c>
      <c r="B544" s="127" t="s">
        <v>1485</v>
      </c>
      <c r="C544" s="21" t="s">
        <v>1486</v>
      </c>
      <c r="D544" s="128"/>
      <c r="E544" s="128"/>
      <c r="F544" s="128">
        <v>7.4999999999999997E-2</v>
      </c>
      <c r="G544" s="128">
        <v>0</v>
      </c>
      <c r="H544" s="128"/>
      <c r="I544" s="128"/>
      <c r="J544" s="128">
        <v>0</v>
      </c>
      <c r="K544" s="128">
        <v>0</v>
      </c>
    </row>
    <row r="545" spans="1:11" ht="126" x14ac:dyDescent="0.25">
      <c r="A545" s="381" t="s">
        <v>1054</v>
      </c>
      <c r="B545" s="127" t="s">
        <v>1487</v>
      </c>
      <c r="C545" s="21" t="s">
        <v>1488</v>
      </c>
      <c r="D545" s="128"/>
      <c r="E545" s="128"/>
      <c r="F545" s="128">
        <v>0</v>
      </c>
      <c r="G545" s="128">
        <v>0</v>
      </c>
      <c r="H545" s="128"/>
      <c r="I545" s="128"/>
      <c r="J545" s="128">
        <v>0</v>
      </c>
      <c r="K545" s="128">
        <v>0</v>
      </c>
    </row>
    <row r="546" spans="1:11" ht="94.5" x14ac:dyDescent="0.25">
      <c r="A546" s="381" t="s">
        <v>1054</v>
      </c>
      <c r="B546" s="127" t="s">
        <v>1489</v>
      </c>
      <c r="C546" s="21" t="s">
        <v>1490</v>
      </c>
      <c r="D546" s="128"/>
      <c r="E546" s="128"/>
      <c r="F546" s="128">
        <v>0</v>
      </c>
      <c r="G546" s="128">
        <v>0.25</v>
      </c>
      <c r="H546" s="128"/>
      <c r="I546" s="128"/>
      <c r="J546" s="128">
        <v>0</v>
      </c>
      <c r="K546" s="128">
        <v>0</v>
      </c>
    </row>
    <row r="547" spans="1:11" ht="126" x14ac:dyDescent="0.25">
      <c r="A547" s="381" t="s">
        <v>1054</v>
      </c>
      <c r="B547" s="127" t="s">
        <v>1491</v>
      </c>
      <c r="C547" s="21" t="s">
        <v>1492</v>
      </c>
      <c r="D547" s="128"/>
      <c r="E547" s="128"/>
      <c r="F547" s="128">
        <v>0.38</v>
      </c>
      <c r="G547" s="128">
        <v>6.3E-2</v>
      </c>
      <c r="H547" s="128"/>
      <c r="I547" s="128"/>
      <c r="J547" s="128">
        <v>0</v>
      </c>
      <c r="K547" s="128">
        <v>0</v>
      </c>
    </row>
    <row r="548" spans="1:11" ht="78.75" x14ac:dyDescent="0.25">
      <c r="A548" s="381" t="s">
        <v>1054</v>
      </c>
      <c r="B548" s="127" t="s">
        <v>1493</v>
      </c>
      <c r="C548" s="21" t="s">
        <v>1494</v>
      </c>
      <c r="D548" s="128"/>
      <c r="E548" s="128"/>
      <c r="F548" s="128">
        <v>0</v>
      </c>
      <c r="G548" s="128">
        <v>0</v>
      </c>
      <c r="H548" s="128"/>
      <c r="I548" s="128"/>
      <c r="J548" s="128">
        <v>0</v>
      </c>
      <c r="K548" s="128">
        <v>0</v>
      </c>
    </row>
    <row r="549" spans="1:11" ht="126" x14ac:dyDescent="0.25">
      <c r="A549" s="381" t="s">
        <v>1054</v>
      </c>
      <c r="B549" s="127" t="s">
        <v>1495</v>
      </c>
      <c r="C549" s="21" t="s">
        <v>1496</v>
      </c>
      <c r="D549" s="128"/>
      <c r="E549" s="128"/>
      <c r="F549" s="128">
        <v>0.22900000000000001</v>
      </c>
      <c r="G549" s="128">
        <v>0.04</v>
      </c>
      <c r="H549" s="128"/>
      <c r="I549" s="128"/>
      <c r="J549" s="128">
        <v>0</v>
      </c>
      <c r="K549" s="128">
        <v>0</v>
      </c>
    </row>
    <row r="550" spans="1:11" ht="110.25" x14ac:dyDescent="0.25">
      <c r="A550" s="381" t="s">
        <v>1054</v>
      </c>
      <c r="B550" s="127" t="s">
        <v>1497</v>
      </c>
      <c r="C550" s="21" t="s">
        <v>1498</v>
      </c>
      <c r="D550" s="128"/>
      <c r="E550" s="128"/>
      <c r="F550" s="128">
        <v>0</v>
      </c>
      <c r="G550" s="128">
        <v>0.1</v>
      </c>
      <c r="H550" s="128"/>
      <c r="I550" s="128"/>
      <c r="J550" s="128">
        <v>0</v>
      </c>
      <c r="K550" s="128">
        <v>0</v>
      </c>
    </row>
    <row r="551" spans="1:11" ht="126" x14ac:dyDescent="0.25">
      <c r="A551" s="381" t="s">
        <v>1054</v>
      </c>
      <c r="B551" s="127" t="s">
        <v>1499</v>
      </c>
      <c r="C551" s="21" t="s">
        <v>1500</v>
      </c>
      <c r="D551" s="128"/>
      <c r="E551" s="128"/>
      <c r="F551" s="128">
        <v>0</v>
      </c>
      <c r="G551" s="128">
        <v>0.16</v>
      </c>
      <c r="H551" s="128"/>
      <c r="I551" s="128"/>
      <c r="J551" s="128">
        <v>0</v>
      </c>
      <c r="K551" s="128">
        <v>0</v>
      </c>
    </row>
    <row r="552" spans="1:11" ht="94.5" x14ac:dyDescent="0.25">
      <c r="A552" s="381" t="s">
        <v>1054</v>
      </c>
      <c r="B552" s="127" t="s">
        <v>1501</v>
      </c>
      <c r="C552" s="21" t="s">
        <v>1502</v>
      </c>
      <c r="D552" s="128"/>
      <c r="E552" s="128"/>
      <c r="F552" s="128">
        <v>1.0999999999999999E-2</v>
      </c>
      <c r="G552" s="128">
        <v>0</v>
      </c>
      <c r="H552" s="128"/>
      <c r="I552" s="128"/>
      <c r="J552" s="128">
        <v>0</v>
      </c>
      <c r="K552" s="128">
        <v>0</v>
      </c>
    </row>
    <row r="553" spans="1:11" ht="94.5" x14ac:dyDescent="0.25">
      <c r="A553" s="381" t="s">
        <v>1054</v>
      </c>
      <c r="B553" s="127" t="s">
        <v>1503</v>
      </c>
      <c r="C553" s="21" t="s">
        <v>1504</v>
      </c>
      <c r="D553" s="128"/>
      <c r="E553" s="128"/>
      <c r="F553" s="128">
        <v>0.14299999999999999</v>
      </c>
      <c r="G553" s="128">
        <v>0.1</v>
      </c>
      <c r="H553" s="128"/>
      <c r="I553" s="128"/>
      <c r="J553" s="128">
        <v>0</v>
      </c>
      <c r="K553" s="128">
        <v>0</v>
      </c>
    </row>
    <row r="554" spans="1:11" ht="94.5" x14ac:dyDescent="0.25">
      <c r="A554" s="381" t="s">
        <v>1054</v>
      </c>
      <c r="B554" s="127" t="s">
        <v>1505</v>
      </c>
      <c r="C554" s="21" t="s">
        <v>1506</v>
      </c>
      <c r="D554" s="128"/>
      <c r="E554" s="128"/>
      <c r="F554" s="128">
        <v>0</v>
      </c>
      <c r="G554" s="128">
        <v>0</v>
      </c>
      <c r="H554" s="128"/>
      <c r="I554" s="128"/>
      <c r="J554" s="128">
        <v>0</v>
      </c>
      <c r="K554" s="128">
        <v>0</v>
      </c>
    </row>
    <row r="555" spans="1:11" ht="141.75" x14ac:dyDescent="0.25">
      <c r="A555" s="381" t="s">
        <v>1054</v>
      </c>
      <c r="B555" s="127" t="s">
        <v>1507</v>
      </c>
      <c r="C555" s="21" t="s">
        <v>1508</v>
      </c>
      <c r="D555" s="128"/>
      <c r="E555" s="128"/>
      <c r="F555" s="128">
        <v>0.29499999999999998</v>
      </c>
      <c r="G555" s="128">
        <v>0</v>
      </c>
      <c r="H555" s="128"/>
      <c r="I555" s="128"/>
      <c r="J555" s="128">
        <v>0</v>
      </c>
      <c r="K555" s="128">
        <v>0</v>
      </c>
    </row>
    <row r="556" spans="1:11" ht="78.75" x14ac:dyDescent="0.25">
      <c r="A556" s="381" t="s">
        <v>1054</v>
      </c>
      <c r="B556" s="127" t="s">
        <v>1509</v>
      </c>
      <c r="C556" s="21" t="s">
        <v>1510</v>
      </c>
      <c r="D556" s="128"/>
      <c r="E556" s="128"/>
      <c r="F556" s="128">
        <v>0.25900000000000001</v>
      </c>
      <c r="G556" s="128">
        <v>0</v>
      </c>
      <c r="H556" s="128"/>
      <c r="I556" s="128"/>
      <c r="J556" s="128">
        <v>0</v>
      </c>
      <c r="K556" s="128">
        <v>0</v>
      </c>
    </row>
    <row r="557" spans="1:11" ht="110.25" x14ac:dyDescent="0.25">
      <c r="A557" s="381" t="s">
        <v>1054</v>
      </c>
      <c r="B557" s="127" t="s">
        <v>1511</v>
      </c>
      <c r="C557" s="21" t="s">
        <v>1512</v>
      </c>
      <c r="D557" s="128"/>
      <c r="E557" s="128"/>
      <c r="F557" s="128">
        <v>0.86499999999999999</v>
      </c>
      <c r="G557" s="128">
        <v>0</v>
      </c>
      <c r="H557" s="128"/>
      <c r="I557" s="128"/>
      <c r="J557" s="128">
        <v>0</v>
      </c>
      <c r="K557" s="128">
        <v>0</v>
      </c>
    </row>
    <row r="558" spans="1:11" ht="78.75" x14ac:dyDescent="0.25">
      <c r="A558" s="381" t="s">
        <v>1054</v>
      </c>
      <c r="B558" s="127" t="s">
        <v>1513</v>
      </c>
      <c r="C558" s="21" t="s">
        <v>1514</v>
      </c>
      <c r="D558" s="128"/>
      <c r="E558" s="128"/>
      <c r="F558" s="128">
        <v>2.1000000000000001E-2</v>
      </c>
      <c r="G558" s="128">
        <v>0</v>
      </c>
      <c r="H558" s="128"/>
      <c r="I558" s="128"/>
      <c r="J558" s="128">
        <v>0</v>
      </c>
      <c r="K558" s="128">
        <v>0</v>
      </c>
    </row>
    <row r="559" spans="1:11" ht="94.5" x14ac:dyDescent="0.25">
      <c r="A559" s="381" t="s">
        <v>1054</v>
      </c>
      <c r="B559" s="127" t="s">
        <v>1515</v>
      </c>
      <c r="C559" s="21" t="s">
        <v>1516</v>
      </c>
      <c r="D559" s="128"/>
      <c r="E559" s="128"/>
      <c r="F559" s="128">
        <v>0</v>
      </c>
      <c r="G559" s="128">
        <v>0</v>
      </c>
      <c r="H559" s="128"/>
      <c r="I559" s="128"/>
      <c r="J559" s="128">
        <v>0</v>
      </c>
      <c r="K559" s="128">
        <v>0</v>
      </c>
    </row>
    <row r="560" spans="1:11" ht="78.75" x14ac:dyDescent="0.25">
      <c r="A560" s="381" t="s">
        <v>1054</v>
      </c>
      <c r="B560" s="127" t="s">
        <v>1517</v>
      </c>
      <c r="C560" s="21" t="s">
        <v>1518</v>
      </c>
      <c r="D560" s="128"/>
      <c r="E560" s="128"/>
      <c r="F560" s="128">
        <v>0</v>
      </c>
      <c r="G560" s="128">
        <v>0</v>
      </c>
      <c r="H560" s="128"/>
      <c r="I560" s="128"/>
      <c r="J560" s="128">
        <v>0</v>
      </c>
      <c r="K560" s="128">
        <v>0</v>
      </c>
    </row>
    <row r="561" spans="1:11" ht="94.5" x14ac:dyDescent="0.25">
      <c r="A561" s="381" t="s">
        <v>1054</v>
      </c>
      <c r="B561" s="127" t="s">
        <v>1519</v>
      </c>
      <c r="C561" s="21" t="s">
        <v>1520</v>
      </c>
      <c r="D561" s="128"/>
      <c r="E561" s="128"/>
      <c r="F561" s="128">
        <v>0.15</v>
      </c>
      <c r="G561" s="128">
        <v>0</v>
      </c>
      <c r="H561" s="128"/>
      <c r="I561" s="128"/>
      <c r="J561" s="128">
        <v>0</v>
      </c>
      <c r="K561" s="128">
        <v>0</v>
      </c>
    </row>
    <row r="562" spans="1:11" ht="94.5" x14ac:dyDescent="0.25">
      <c r="A562" s="381" t="s">
        <v>1054</v>
      </c>
      <c r="B562" s="127" t="s">
        <v>1521</v>
      </c>
      <c r="C562" s="21" t="s">
        <v>1522</v>
      </c>
      <c r="D562" s="128"/>
      <c r="E562" s="128"/>
      <c r="F562" s="128">
        <v>0</v>
      </c>
      <c r="G562" s="128">
        <v>0</v>
      </c>
      <c r="H562" s="128"/>
      <c r="I562" s="128"/>
      <c r="J562" s="128">
        <v>0</v>
      </c>
      <c r="K562" s="128">
        <v>0</v>
      </c>
    </row>
    <row r="563" spans="1:11" ht="78.75" x14ac:dyDescent="0.25">
      <c r="A563" s="381" t="s">
        <v>1054</v>
      </c>
      <c r="B563" s="127" t="s">
        <v>1523</v>
      </c>
      <c r="C563" s="21" t="s">
        <v>1524</v>
      </c>
      <c r="D563" s="128"/>
      <c r="E563" s="128"/>
      <c r="F563" s="128">
        <v>7.0000000000000007E-2</v>
      </c>
      <c r="G563" s="128">
        <v>0</v>
      </c>
      <c r="H563" s="128"/>
      <c r="I563" s="128"/>
      <c r="J563" s="128">
        <v>0</v>
      </c>
      <c r="K563" s="128">
        <v>0</v>
      </c>
    </row>
    <row r="564" spans="1:11" ht="157.5" x14ac:dyDescent="0.25">
      <c r="A564" s="381" t="s">
        <v>1054</v>
      </c>
      <c r="B564" s="127" t="s">
        <v>1525</v>
      </c>
      <c r="C564" s="21" t="s">
        <v>1526</v>
      </c>
      <c r="D564" s="128"/>
      <c r="E564" s="128"/>
      <c r="F564" s="128">
        <v>0.125</v>
      </c>
      <c r="G564" s="128">
        <v>0.16</v>
      </c>
      <c r="H564" s="128"/>
      <c r="I564" s="128"/>
      <c r="J564" s="128">
        <v>0</v>
      </c>
      <c r="K564" s="128">
        <v>0</v>
      </c>
    </row>
    <row r="565" spans="1:11" ht="94.5" x14ac:dyDescent="0.25">
      <c r="A565" s="381" t="s">
        <v>1054</v>
      </c>
      <c r="B565" s="127" t="s">
        <v>1527</v>
      </c>
      <c r="C565" s="21" t="s">
        <v>1528</v>
      </c>
      <c r="D565" s="128"/>
      <c r="E565" s="128"/>
      <c r="F565" s="128">
        <v>0.05</v>
      </c>
      <c r="G565" s="128">
        <v>0</v>
      </c>
      <c r="H565" s="128"/>
      <c r="I565" s="128"/>
      <c r="J565" s="128">
        <v>0</v>
      </c>
      <c r="K565" s="128">
        <v>0</v>
      </c>
    </row>
    <row r="566" spans="1:11" ht="110.25" x14ac:dyDescent="0.25">
      <c r="A566" s="381" t="s">
        <v>1054</v>
      </c>
      <c r="B566" s="127" t="s">
        <v>1529</v>
      </c>
      <c r="C566" s="21" t="s">
        <v>1530</v>
      </c>
      <c r="D566" s="128"/>
      <c r="E566" s="128"/>
      <c r="F566" s="128">
        <v>0</v>
      </c>
      <c r="G566" s="128">
        <v>0</v>
      </c>
      <c r="H566" s="128"/>
      <c r="I566" s="128"/>
      <c r="J566" s="128">
        <v>0</v>
      </c>
      <c r="K566" s="128">
        <v>0</v>
      </c>
    </row>
    <row r="567" spans="1:11" ht="94.5" x14ac:dyDescent="0.25">
      <c r="A567" s="381" t="s">
        <v>1054</v>
      </c>
      <c r="B567" s="127" t="s">
        <v>1531</v>
      </c>
      <c r="C567" s="21" t="s">
        <v>1532</v>
      </c>
      <c r="D567" s="128"/>
      <c r="E567" s="128"/>
      <c r="F567" s="128">
        <v>0</v>
      </c>
      <c r="G567" s="128">
        <v>0</v>
      </c>
      <c r="H567" s="128"/>
      <c r="I567" s="128"/>
      <c r="J567" s="128">
        <v>0</v>
      </c>
      <c r="K567" s="128">
        <v>0</v>
      </c>
    </row>
    <row r="568" spans="1:11" ht="78.75" x14ac:dyDescent="0.25">
      <c r="A568" s="381" t="s">
        <v>1054</v>
      </c>
      <c r="B568" s="127" t="s">
        <v>1533</v>
      </c>
      <c r="C568" s="21" t="s">
        <v>1534</v>
      </c>
      <c r="D568" s="128"/>
      <c r="E568" s="128"/>
      <c r="F568" s="128">
        <v>0</v>
      </c>
      <c r="G568" s="128">
        <v>0</v>
      </c>
      <c r="H568" s="128"/>
      <c r="I568" s="128"/>
      <c r="J568" s="128">
        <v>0</v>
      </c>
      <c r="K568" s="128">
        <v>0</v>
      </c>
    </row>
    <row r="569" spans="1:11" ht="110.25" x14ac:dyDescent="0.25">
      <c r="A569" s="381" t="s">
        <v>1054</v>
      </c>
      <c r="B569" s="127" t="s">
        <v>1535</v>
      </c>
      <c r="C569" s="21" t="s">
        <v>1536</v>
      </c>
      <c r="D569" s="128"/>
      <c r="E569" s="128"/>
      <c r="F569" s="128">
        <v>0</v>
      </c>
      <c r="G569" s="128">
        <v>0.16</v>
      </c>
      <c r="H569" s="128"/>
      <c r="I569" s="128"/>
      <c r="J569" s="128">
        <v>0</v>
      </c>
      <c r="K569" s="128">
        <v>0</v>
      </c>
    </row>
    <row r="570" spans="1:11" ht="94.5" x14ac:dyDescent="0.25">
      <c r="A570" s="381" t="s">
        <v>1054</v>
      </c>
      <c r="B570" s="127" t="s">
        <v>1537</v>
      </c>
      <c r="C570" s="21" t="s">
        <v>1538</v>
      </c>
      <c r="D570" s="128"/>
      <c r="E570" s="128"/>
      <c r="F570" s="128">
        <v>0</v>
      </c>
      <c r="G570" s="128">
        <v>0</v>
      </c>
      <c r="H570" s="128"/>
      <c r="I570" s="128"/>
      <c r="J570" s="128">
        <v>0</v>
      </c>
      <c r="K570" s="128">
        <v>0</v>
      </c>
    </row>
    <row r="571" spans="1:11" ht="78.75" x14ac:dyDescent="0.25">
      <c r="A571" s="381" t="s">
        <v>1054</v>
      </c>
      <c r="B571" s="127" t="s">
        <v>1539</v>
      </c>
      <c r="C571" s="21" t="s">
        <v>1540</v>
      </c>
      <c r="D571" s="128"/>
      <c r="E571" s="128"/>
      <c r="F571" s="128">
        <v>0</v>
      </c>
      <c r="G571" s="128">
        <v>0</v>
      </c>
      <c r="H571" s="128"/>
      <c r="I571" s="128"/>
      <c r="J571" s="128">
        <v>0</v>
      </c>
      <c r="K571" s="128">
        <v>0</v>
      </c>
    </row>
    <row r="572" spans="1:11" ht="94.5" x14ac:dyDescent="0.25">
      <c r="A572" s="381" t="s">
        <v>1054</v>
      </c>
      <c r="B572" s="127" t="s">
        <v>1541</v>
      </c>
      <c r="C572" s="21" t="s">
        <v>1542</v>
      </c>
      <c r="D572" s="128"/>
      <c r="E572" s="128"/>
      <c r="F572" s="128">
        <v>0</v>
      </c>
      <c r="G572" s="128">
        <v>0.16</v>
      </c>
      <c r="H572" s="128"/>
      <c r="I572" s="128"/>
      <c r="J572" s="128">
        <v>0</v>
      </c>
      <c r="K572" s="128">
        <v>0</v>
      </c>
    </row>
    <row r="573" spans="1:11" ht="78.75" x14ac:dyDescent="0.25">
      <c r="A573" s="381" t="s">
        <v>1054</v>
      </c>
      <c r="B573" s="127" t="s">
        <v>1543</v>
      </c>
      <c r="C573" s="21" t="s">
        <v>1544</v>
      </c>
      <c r="D573" s="128"/>
      <c r="E573" s="128"/>
      <c r="F573" s="128">
        <v>0</v>
      </c>
      <c r="G573" s="128">
        <v>0</v>
      </c>
      <c r="H573" s="128"/>
      <c r="I573" s="128"/>
      <c r="J573" s="128">
        <v>0</v>
      </c>
      <c r="K573" s="128">
        <v>0</v>
      </c>
    </row>
    <row r="574" spans="1:11" ht="94.5" x14ac:dyDescent="0.25">
      <c r="A574" s="381" t="s">
        <v>1054</v>
      </c>
      <c r="B574" s="127" t="s">
        <v>1545</v>
      </c>
      <c r="C574" s="21" t="s">
        <v>1546</v>
      </c>
      <c r="D574" s="128"/>
      <c r="E574" s="128"/>
      <c r="F574" s="128">
        <v>0.11</v>
      </c>
      <c r="G574" s="128">
        <v>0</v>
      </c>
      <c r="H574" s="128"/>
      <c r="I574" s="128"/>
      <c r="J574" s="128">
        <v>0</v>
      </c>
      <c r="K574" s="128">
        <v>0</v>
      </c>
    </row>
    <row r="575" spans="1:11" ht="94.5" x14ac:dyDescent="0.25">
      <c r="A575" s="381" t="s">
        <v>1054</v>
      </c>
      <c r="B575" s="127" t="s">
        <v>1547</v>
      </c>
      <c r="C575" s="21" t="s">
        <v>1548</v>
      </c>
      <c r="D575" s="128"/>
      <c r="E575" s="128"/>
      <c r="F575" s="128">
        <v>0</v>
      </c>
      <c r="G575" s="128">
        <v>0</v>
      </c>
      <c r="H575" s="128"/>
      <c r="I575" s="128"/>
      <c r="J575" s="128">
        <v>0</v>
      </c>
      <c r="K575" s="128">
        <v>0</v>
      </c>
    </row>
    <row r="576" spans="1:11" ht="94.5" x14ac:dyDescent="0.25">
      <c r="A576" s="381" t="s">
        <v>1054</v>
      </c>
      <c r="B576" s="127" t="s">
        <v>1549</v>
      </c>
      <c r="C576" s="21" t="s">
        <v>1550</v>
      </c>
      <c r="D576" s="128"/>
      <c r="E576" s="128"/>
      <c r="F576" s="128">
        <v>0.03</v>
      </c>
      <c r="G576" s="128">
        <v>0</v>
      </c>
      <c r="H576" s="128"/>
      <c r="I576" s="128"/>
      <c r="J576" s="128">
        <v>0</v>
      </c>
      <c r="K576" s="128">
        <v>0</v>
      </c>
    </row>
    <row r="577" spans="1:11" ht="78.75" x14ac:dyDescent="0.25">
      <c r="A577" s="381" t="s">
        <v>1054</v>
      </c>
      <c r="B577" s="127" t="s">
        <v>1551</v>
      </c>
      <c r="C577" s="21" t="s">
        <v>1552</v>
      </c>
      <c r="D577" s="128"/>
      <c r="E577" s="128"/>
      <c r="F577" s="128">
        <v>0</v>
      </c>
      <c r="G577" s="128">
        <v>0</v>
      </c>
      <c r="H577" s="128"/>
      <c r="I577" s="128"/>
      <c r="J577" s="128">
        <v>0</v>
      </c>
      <c r="K577" s="128">
        <v>0</v>
      </c>
    </row>
    <row r="578" spans="1:11" ht="94.5" x14ac:dyDescent="0.25">
      <c r="A578" s="381" t="s">
        <v>1054</v>
      </c>
      <c r="B578" s="127" t="s">
        <v>1553</v>
      </c>
      <c r="C578" s="21" t="s">
        <v>1554</v>
      </c>
      <c r="D578" s="128"/>
      <c r="E578" s="128"/>
      <c r="F578" s="128">
        <v>0</v>
      </c>
      <c r="G578" s="128">
        <v>0</v>
      </c>
      <c r="H578" s="128"/>
      <c r="I578" s="128"/>
      <c r="J578" s="128">
        <v>0</v>
      </c>
      <c r="K578" s="128">
        <v>0</v>
      </c>
    </row>
    <row r="579" spans="1:11" ht="94.5" x14ac:dyDescent="0.25">
      <c r="A579" s="381" t="s">
        <v>1054</v>
      </c>
      <c r="B579" s="127" t="s">
        <v>1555</v>
      </c>
      <c r="C579" s="21" t="s">
        <v>1556</v>
      </c>
      <c r="D579" s="128"/>
      <c r="E579" s="128"/>
      <c r="F579" s="128">
        <v>0</v>
      </c>
      <c r="G579" s="128">
        <v>0</v>
      </c>
      <c r="H579" s="128"/>
      <c r="I579" s="128"/>
      <c r="J579" s="128">
        <v>0</v>
      </c>
      <c r="K579" s="128">
        <v>0</v>
      </c>
    </row>
    <row r="580" spans="1:11" ht="78.75" x14ac:dyDescent="0.25">
      <c r="A580" s="381" t="s">
        <v>1054</v>
      </c>
      <c r="B580" s="127" t="s">
        <v>1557</v>
      </c>
      <c r="C580" s="21" t="s">
        <v>1558</v>
      </c>
      <c r="D580" s="128"/>
      <c r="E580" s="128"/>
      <c r="F580" s="128">
        <v>0</v>
      </c>
      <c r="G580" s="128">
        <v>0</v>
      </c>
      <c r="H580" s="128"/>
      <c r="I580" s="128"/>
      <c r="J580" s="128">
        <v>0</v>
      </c>
      <c r="K580" s="128">
        <v>0</v>
      </c>
    </row>
    <row r="581" spans="1:11" ht="94.5" x14ac:dyDescent="0.25">
      <c r="A581" s="381" t="s">
        <v>1054</v>
      </c>
      <c r="B581" s="127" t="s">
        <v>1559</v>
      </c>
      <c r="C581" s="21" t="s">
        <v>1560</v>
      </c>
      <c r="D581" s="128"/>
      <c r="E581" s="128"/>
      <c r="F581" s="128">
        <v>0.18</v>
      </c>
      <c r="G581" s="128">
        <v>0</v>
      </c>
      <c r="H581" s="128"/>
      <c r="I581" s="128"/>
      <c r="J581" s="128">
        <v>0</v>
      </c>
      <c r="K581" s="128">
        <v>0</v>
      </c>
    </row>
    <row r="582" spans="1:11" ht="94.5" x14ac:dyDescent="0.25">
      <c r="A582" s="381" t="s">
        <v>1054</v>
      </c>
      <c r="B582" s="127" t="s">
        <v>1561</v>
      </c>
      <c r="C582" s="21" t="s">
        <v>1562</v>
      </c>
      <c r="D582" s="128"/>
      <c r="E582" s="128"/>
      <c r="F582" s="128">
        <v>2.089</v>
      </c>
      <c r="G582" s="128">
        <v>0.25</v>
      </c>
      <c r="H582" s="128"/>
      <c r="I582" s="128"/>
      <c r="J582" s="128">
        <v>0</v>
      </c>
      <c r="K582" s="128">
        <v>0</v>
      </c>
    </row>
    <row r="583" spans="1:11" ht="94.5" x14ac:dyDescent="0.25">
      <c r="A583" s="381" t="s">
        <v>1054</v>
      </c>
      <c r="B583" s="127" t="s">
        <v>1563</v>
      </c>
      <c r="C583" s="21" t="s">
        <v>1564</v>
      </c>
      <c r="D583" s="128"/>
      <c r="E583" s="128"/>
      <c r="F583" s="128">
        <v>0.04</v>
      </c>
      <c r="G583" s="128">
        <v>0</v>
      </c>
      <c r="H583" s="128"/>
      <c r="I583" s="128"/>
      <c r="J583" s="128">
        <v>0</v>
      </c>
      <c r="K583" s="128">
        <v>0</v>
      </c>
    </row>
    <row r="584" spans="1:11" ht="94.5" x14ac:dyDescent="0.25">
      <c r="A584" s="381" t="s">
        <v>1054</v>
      </c>
      <c r="B584" s="127" t="s">
        <v>1565</v>
      </c>
      <c r="C584" s="21" t="s">
        <v>1566</v>
      </c>
      <c r="D584" s="128"/>
      <c r="E584" s="128"/>
      <c r="F584" s="128">
        <v>0</v>
      </c>
      <c r="G584" s="128">
        <v>0</v>
      </c>
      <c r="H584" s="128"/>
      <c r="I584" s="128"/>
      <c r="J584" s="128">
        <v>0</v>
      </c>
      <c r="K584" s="128">
        <v>0</v>
      </c>
    </row>
    <row r="585" spans="1:11" ht="94.5" x14ac:dyDescent="0.25">
      <c r="A585" s="381" t="s">
        <v>1054</v>
      </c>
      <c r="B585" s="127" t="s">
        <v>1567</v>
      </c>
      <c r="C585" s="21" t="s">
        <v>1568</v>
      </c>
      <c r="D585" s="128"/>
      <c r="E585" s="128"/>
      <c r="F585" s="128">
        <v>0.03</v>
      </c>
      <c r="G585" s="128">
        <v>0</v>
      </c>
      <c r="H585" s="128"/>
      <c r="I585" s="128"/>
      <c r="J585" s="128">
        <v>0</v>
      </c>
      <c r="K585" s="128">
        <v>0</v>
      </c>
    </row>
    <row r="586" spans="1:11" ht="94.5" x14ac:dyDescent="0.25">
      <c r="A586" s="381" t="s">
        <v>1054</v>
      </c>
      <c r="B586" s="127" t="s">
        <v>1569</v>
      </c>
      <c r="C586" s="21" t="s">
        <v>1570</v>
      </c>
      <c r="D586" s="128"/>
      <c r="E586" s="128"/>
      <c r="F586" s="128">
        <v>8.5000000000000006E-2</v>
      </c>
      <c r="G586" s="128">
        <v>0</v>
      </c>
      <c r="H586" s="128"/>
      <c r="I586" s="128"/>
      <c r="J586" s="128">
        <v>0</v>
      </c>
      <c r="K586" s="128">
        <v>0</v>
      </c>
    </row>
    <row r="587" spans="1:11" ht="94.5" x14ac:dyDescent="0.25">
      <c r="A587" s="381" t="s">
        <v>1054</v>
      </c>
      <c r="B587" s="127" t="s">
        <v>1571</v>
      </c>
      <c r="C587" s="21" t="s">
        <v>1572</v>
      </c>
      <c r="D587" s="128"/>
      <c r="E587" s="128"/>
      <c r="F587" s="128">
        <v>0</v>
      </c>
      <c r="G587" s="128">
        <v>0.1</v>
      </c>
      <c r="H587" s="128"/>
      <c r="I587" s="128"/>
      <c r="J587" s="128">
        <v>0</v>
      </c>
      <c r="K587" s="128">
        <v>0</v>
      </c>
    </row>
    <row r="588" spans="1:11" ht="78.75" x14ac:dyDescent="0.25">
      <c r="A588" s="381" t="s">
        <v>1054</v>
      </c>
      <c r="B588" s="127" t="s">
        <v>1573</v>
      </c>
      <c r="C588" s="21" t="s">
        <v>1574</v>
      </c>
      <c r="D588" s="128"/>
      <c r="E588" s="128"/>
      <c r="F588" s="128">
        <v>0.12</v>
      </c>
      <c r="G588" s="128">
        <v>0</v>
      </c>
      <c r="H588" s="128"/>
      <c r="I588" s="128"/>
      <c r="J588" s="128">
        <v>0</v>
      </c>
      <c r="K588" s="128">
        <v>0</v>
      </c>
    </row>
    <row r="589" spans="1:11" ht="78.75" x14ac:dyDescent="0.25">
      <c r="A589" s="381" t="s">
        <v>1054</v>
      </c>
      <c r="B589" s="127" t="s">
        <v>1575</v>
      </c>
      <c r="C589" s="21" t="s">
        <v>1576</v>
      </c>
      <c r="D589" s="128"/>
      <c r="E589" s="128"/>
      <c r="F589" s="128">
        <v>0</v>
      </c>
      <c r="G589" s="128">
        <v>0</v>
      </c>
      <c r="H589" s="128"/>
      <c r="I589" s="128"/>
      <c r="J589" s="128">
        <v>0</v>
      </c>
      <c r="K589" s="128">
        <v>0</v>
      </c>
    </row>
    <row r="590" spans="1:11" ht="126" x14ac:dyDescent="0.25">
      <c r="A590" s="381" t="s">
        <v>1054</v>
      </c>
      <c r="B590" s="127" t="s">
        <v>1577</v>
      </c>
      <c r="C590" s="21" t="s">
        <v>1578</v>
      </c>
      <c r="D590" s="128"/>
      <c r="E590" s="128"/>
      <c r="F590" s="128">
        <v>0.44500000000000001</v>
      </c>
      <c r="G590" s="128">
        <v>0</v>
      </c>
      <c r="H590" s="128"/>
      <c r="I590" s="128"/>
      <c r="J590" s="128">
        <v>0</v>
      </c>
      <c r="K590" s="128">
        <v>0</v>
      </c>
    </row>
    <row r="591" spans="1:11" ht="78.75" x14ac:dyDescent="0.25">
      <c r="A591" s="381" t="s">
        <v>1054</v>
      </c>
      <c r="B591" s="127" t="s">
        <v>1579</v>
      </c>
      <c r="C591" s="21" t="s">
        <v>1580</v>
      </c>
      <c r="D591" s="128"/>
      <c r="E591" s="128"/>
      <c r="F591" s="128">
        <v>0</v>
      </c>
      <c r="G591" s="128">
        <v>0</v>
      </c>
      <c r="H591" s="128"/>
      <c r="I591" s="128"/>
      <c r="J591" s="128">
        <v>0</v>
      </c>
      <c r="K591" s="128">
        <v>0</v>
      </c>
    </row>
    <row r="592" spans="1:11" ht="94.5" x14ac:dyDescent="0.25">
      <c r="A592" s="381" t="s">
        <v>1054</v>
      </c>
      <c r="B592" s="127" t="s">
        <v>1581</v>
      </c>
      <c r="C592" s="21" t="s">
        <v>1582</v>
      </c>
      <c r="D592" s="128"/>
      <c r="E592" s="128"/>
      <c r="F592" s="128">
        <v>0</v>
      </c>
      <c r="G592" s="128">
        <v>0.16</v>
      </c>
      <c r="H592" s="128"/>
      <c r="I592" s="128"/>
      <c r="J592" s="128">
        <v>0</v>
      </c>
      <c r="K592" s="128">
        <v>0</v>
      </c>
    </row>
    <row r="593" spans="1:11" ht="78.75" x14ac:dyDescent="0.25">
      <c r="A593" s="381" t="s">
        <v>1054</v>
      </c>
      <c r="B593" s="127" t="s">
        <v>1583</v>
      </c>
      <c r="C593" s="21" t="s">
        <v>1584</v>
      </c>
      <c r="D593" s="128"/>
      <c r="E593" s="128"/>
      <c r="F593" s="128">
        <v>0</v>
      </c>
      <c r="G593" s="128">
        <v>0</v>
      </c>
      <c r="H593" s="128"/>
      <c r="I593" s="128"/>
      <c r="J593" s="128">
        <v>0</v>
      </c>
      <c r="K593" s="128">
        <v>0</v>
      </c>
    </row>
    <row r="594" spans="1:11" ht="110.25" x14ac:dyDescent="0.25">
      <c r="A594" s="381" t="s">
        <v>1054</v>
      </c>
      <c r="B594" s="127" t="s">
        <v>1585</v>
      </c>
      <c r="C594" s="21" t="s">
        <v>1586</v>
      </c>
      <c r="D594" s="128"/>
      <c r="E594" s="128"/>
      <c r="F594" s="128">
        <v>7.5999999999999998E-2</v>
      </c>
      <c r="G594" s="128">
        <v>0</v>
      </c>
      <c r="H594" s="128"/>
      <c r="I594" s="128"/>
      <c r="J594" s="128">
        <v>0</v>
      </c>
      <c r="K594" s="128">
        <v>0</v>
      </c>
    </row>
    <row r="595" spans="1:11" ht="78.75" x14ac:dyDescent="0.25">
      <c r="A595" s="381" t="s">
        <v>1054</v>
      </c>
      <c r="B595" s="127" t="s">
        <v>1587</v>
      </c>
      <c r="C595" s="21" t="s">
        <v>1588</v>
      </c>
      <c r="D595" s="128"/>
      <c r="E595" s="128"/>
      <c r="F595" s="128">
        <v>0</v>
      </c>
      <c r="G595" s="128">
        <v>0</v>
      </c>
      <c r="H595" s="128"/>
      <c r="I595" s="128"/>
      <c r="J595" s="128">
        <v>0</v>
      </c>
      <c r="K595" s="128">
        <v>0</v>
      </c>
    </row>
    <row r="596" spans="1:11" ht="78.75" x14ac:dyDescent="0.25">
      <c r="A596" s="381" t="s">
        <v>1054</v>
      </c>
      <c r="B596" s="127" t="s">
        <v>1589</v>
      </c>
      <c r="C596" s="21" t="s">
        <v>1590</v>
      </c>
      <c r="D596" s="128"/>
      <c r="E596" s="128"/>
      <c r="F596" s="128">
        <v>0</v>
      </c>
      <c r="G596" s="128">
        <v>0</v>
      </c>
      <c r="H596" s="128"/>
      <c r="I596" s="128"/>
      <c r="J596" s="128">
        <v>0</v>
      </c>
      <c r="K596" s="128">
        <v>0</v>
      </c>
    </row>
    <row r="597" spans="1:11" ht="94.5" x14ac:dyDescent="0.25">
      <c r="A597" s="381" t="s">
        <v>1054</v>
      </c>
      <c r="B597" s="127" t="s">
        <v>1591</v>
      </c>
      <c r="C597" s="21" t="s">
        <v>1592</v>
      </c>
      <c r="D597" s="128"/>
      <c r="E597" s="128"/>
      <c r="F597" s="128">
        <v>0</v>
      </c>
      <c r="G597" s="128">
        <v>0</v>
      </c>
      <c r="H597" s="128"/>
      <c r="I597" s="128"/>
      <c r="J597" s="128">
        <v>0</v>
      </c>
      <c r="K597" s="128">
        <v>0</v>
      </c>
    </row>
    <row r="598" spans="1:11" ht="110.25" x14ac:dyDescent="0.25">
      <c r="A598" s="381" t="s">
        <v>1054</v>
      </c>
      <c r="B598" s="127" t="s">
        <v>1593</v>
      </c>
      <c r="C598" s="21" t="s">
        <v>1594</v>
      </c>
      <c r="D598" s="128"/>
      <c r="E598" s="128"/>
      <c r="F598" s="128">
        <v>0.58499999999999996</v>
      </c>
      <c r="G598" s="128">
        <v>0</v>
      </c>
      <c r="H598" s="128"/>
      <c r="I598" s="128"/>
      <c r="J598" s="128">
        <v>0</v>
      </c>
      <c r="K598" s="128">
        <v>0</v>
      </c>
    </row>
    <row r="599" spans="1:11" ht="78.75" x14ac:dyDescent="0.25">
      <c r="A599" s="381" t="s">
        <v>1054</v>
      </c>
      <c r="B599" s="127" t="s">
        <v>1595</v>
      </c>
      <c r="C599" s="21" t="s">
        <v>1596</v>
      </c>
      <c r="D599" s="128"/>
      <c r="E599" s="128"/>
      <c r="F599" s="128">
        <v>0.44</v>
      </c>
      <c r="G599" s="128">
        <v>0</v>
      </c>
      <c r="H599" s="128"/>
      <c r="I599" s="128"/>
      <c r="J599" s="128">
        <v>0</v>
      </c>
      <c r="K599" s="128">
        <v>0</v>
      </c>
    </row>
    <row r="600" spans="1:11" ht="94.5" x14ac:dyDescent="0.25">
      <c r="A600" s="381" t="s">
        <v>1054</v>
      </c>
      <c r="B600" s="127" t="s">
        <v>1597</v>
      </c>
      <c r="C600" s="21" t="s">
        <v>1598</v>
      </c>
      <c r="D600" s="128"/>
      <c r="E600" s="128"/>
      <c r="F600" s="128">
        <v>0.23699999999999999</v>
      </c>
      <c r="G600" s="128">
        <v>0</v>
      </c>
      <c r="H600" s="128"/>
      <c r="I600" s="128"/>
      <c r="J600" s="128">
        <v>0</v>
      </c>
      <c r="K600" s="128">
        <v>0</v>
      </c>
    </row>
    <row r="601" spans="1:11" ht="94.5" x14ac:dyDescent="0.25">
      <c r="A601" s="381" t="s">
        <v>1054</v>
      </c>
      <c r="B601" s="127"/>
      <c r="C601" s="21" t="s">
        <v>1599</v>
      </c>
      <c r="D601" s="128"/>
      <c r="E601" s="128"/>
      <c r="F601" s="128">
        <v>0.46</v>
      </c>
      <c r="G601" s="128">
        <v>0</v>
      </c>
      <c r="H601" s="128"/>
      <c r="I601" s="128"/>
      <c r="J601" s="128">
        <v>0</v>
      </c>
      <c r="K601" s="128">
        <v>0</v>
      </c>
    </row>
    <row r="602" spans="1:11" ht="78.75" x14ac:dyDescent="0.25">
      <c r="A602" s="381" t="s">
        <v>1054</v>
      </c>
      <c r="B602" s="127"/>
      <c r="C602" s="21" t="s">
        <v>1600</v>
      </c>
      <c r="D602" s="128"/>
      <c r="E602" s="128"/>
      <c r="F602" s="128">
        <v>0.13</v>
      </c>
      <c r="G602" s="128">
        <v>0</v>
      </c>
      <c r="H602" s="128"/>
      <c r="I602" s="128"/>
      <c r="J602" s="128">
        <v>0</v>
      </c>
      <c r="K602" s="128">
        <v>0</v>
      </c>
    </row>
    <row r="603" spans="1:11" ht="94.5" x14ac:dyDescent="0.25">
      <c r="A603" s="381" t="s">
        <v>1054</v>
      </c>
      <c r="B603" s="127"/>
      <c r="C603" s="21" t="s">
        <v>1601</v>
      </c>
      <c r="D603" s="128"/>
      <c r="E603" s="128"/>
      <c r="F603" s="128">
        <v>7.0000000000000007E-2</v>
      </c>
      <c r="G603" s="128">
        <v>0.16</v>
      </c>
      <c r="H603" s="128"/>
      <c r="I603" s="128"/>
      <c r="J603" s="128">
        <v>0</v>
      </c>
      <c r="K603" s="128">
        <v>0</v>
      </c>
    </row>
    <row r="604" spans="1:11" ht="94.5" x14ac:dyDescent="0.25">
      <c r="A604" s="381" t="s">
        <v>1054</v>
      </c>
      <c r="B604" s="127"/>
      <c r="C604" s="21" t="s">
        <v>1602</v>
      </c>
      <c r="D604" s="128"/>
      <c r="E604" s="128"/>
      <c r="F604" s="128">
        <v>0.106</v>
      </c>
      <c r="G604" s="128">
        <v>0</v>
      </c>
      <c r="H604" s="128"/>
      <c r="I604" s="128"/>
      <c r="J604" s="128">
        <v>0</v>
      </c>
      <c r="K604" s="128">
        <v>0</v>
      </c>
    </row>
    <row r="605" spans="1:11" ht="110.25" x14ac:dyDescent="0.25">
      <c r="A605" s="381" t="s">
        <v>1054</v>
      </c>
      <c r="B605" s="127"/>
      <c r="C605" s="21" t="s">
        <v>1603</v>
      </c>
      <c r="D605" s="128"/>
      <c r="E605" s="128"/>
      <c r="F605" s="128">
        <v>0.44</v>
      </c>
      <c r="G605" s="128">
        <v>0</v>
      </c>
      <c r="H605" s="128"/>
      <c r="I605" s="128"/>
      <c r="J605" s="128">
        <v>0</v>
      </c>
      <c r="K605" s="128">
        <v>0</v>
      </c>
    </row>
    <row r="606" spans="1:11" ht="94.5" x14ac:dyDescent="0.25">
      <c r="A606" s="381" t="s">
        <v>1054</v>
      </c>
      <c r="B606" s="127"/>
      <c r="C606" s="21" t="s">
        <v>1604</v>
      </c>
      <c r="D606" s="128"/>
      <c r="E606" s="128"/>
      <c r="F606" s="128">
        <v>0.22</v>
      </c>
      <c r="G606" s="128">
        <v>0</v>
      </c>
      <c r="H606" s="128"/>
      <c r="I606" s="128"/>
      <c r="J606" s="128">
        <v>0</v>
      </c>
      <c r="K606" s="128">
        <v>0</v>
      </c>
    </row>
    <row r="607" spans="1:11" ht="110.25" x14ac:dyDescent="0.25">
      <c r="A607" s="381" t="s">
        <v>1054</v>
      </c>
      <c r="B607" s="127"/>
      <c r="C607" s="21" t="s">
        <v>1605</v>
      </c>
      <c r="D607" s="128"/>
      <c r="E607" s="128"/>
      <c r="F607" s="128">
        <v>0.38900000000000001</v>
      </c>
      <c r="G607" s="128">
        <v>0</v>
      </c>
      <c r="H607" s="128"/>
      <c r="I607" s="128"/>
      <c r="J607" s="128">
        <v>0</v>
      </c>
      <c r="K607" s="128">
        <v>0</v>
      </c>
    </row>
    <row r="608" spans="1:11" ht="110.25" x14ac:dyDescent="0.25">
      <c r="A608" s="381" t="s">
        <v>1054</v>
      </c>
      <c r="B608" s="127"/>
      <c r="C608" s="21" t="s">
        <v>1606</v>
      </c>
      <c r="D608" s="128"/>
      <c r="E608" s="128"/>
      <c r="F608" s="128">
        <v>0.72499999999999998</v>
      </c>
      <c r="G608" s="128">
        <v>0</v>
      </c>
      <c r="H608" s="128"/>
      <c r="I608" s="128"/>
      <c r="J608" s="128">
        <v>0</v>
      </c>
      <c r="K608" s="128">
        <v>0</v>
      </c>
    </row>
    <row r="609" spans="1:11" ht="94.5" x14ac:dyDescent="0.25">
      <c r="A609" s="381" t="s">
        <v>1054</v>
      </c>
      <c r="B609" s="127"/>
      <c r="C609" s="21" t="s">
        <v>1607</v>
      </c>
      <c r="D609" s="128"/>
      <c r="E609" s="128"/>
      <c r="F609" s="128">
        <v>0.45</v>
      </c>
      <c r="G609" s="128">
        <v>0</v>
      </c>
      <c r="H609" s="128"/>
      <c r="I609" s="128"/>
      <c r="J609" s="128">
        <v>0</v>
      </c>
      <c r="K609" s="128">
        <v>0</v>
      </c>
    </row>
    <row r="610" spans="1:11" ht="110.25" x14ac:dyDescent="0.25">
      <c r="A610" s="381" t="s">
        <v>1054</v>
      </c>
      <c r="B610" s="127"/>
      <c r="C610" s="21" t="s">
        <v>1608</v>
      </c>
      <c r="D610" s="128"/>
      <c r="E610" s="128"/>
      <c r="F610" s="128">
        <v>0.56999999999999995</v>
      </c>
      <c r="G610" s="128">
        <v>0</v>
      </c>
      <c r="H610" s="128"/>
      <c r="I610" s="128"/>
      <c r="J610" s="128">
        <v>0</v>
      </c>
      <c r="K610" s="128">
        <v>0</v>
      </c>
    </row>
    <row r="611" spans="1:11" ht="94.5" x14ac:dyDescent="0.25">
      <c r="A611" s="381" t="s">
        <v>1054</v>
      </c>
      <c r="B611" s="127"/>
      <c r="C611" s="21" t="s">
        <v>1609</v>
      </c>
      <c r="D611" s="128"/>
      <c r="E611" s="128"/>
      <c r="F611" s="128">
        <v>4.9000000000000002E-2</v>
      </c>
      <c r="G611" s="128">
        <v>0</v>
      </c>
      <c r="H611" s="128"/>
      <c r="I611" s="128"/>
      <c r="J611" s="128">
        <v>0</v>
      </c>
      <c r="K611" s="128">
        <v>0</v>
      </c>
    </row>
    <row r="612" spans="1:11" ht="94.5" x14ac:dyDescent="0.25">
      <c r="A612" s="381" t="s">
        <v>1054</v>
      </c>
      <c r="B612" s="127"/>
      <c r="C612" s="21" t="s">
        <v>1610</v>
      </c>
      <c r="D612" s="128"/>
      <c r="E612" s="128"/>
      <c r="F612" s="128">
        <v>8.7999999999999995E-2</v>
      </c>
      <c r="G612" s="128">
        <v>0</v>
      </c>
      <c r="H612" s="128"/>
      <c r="I612" s="128"/>
      <c r="J612" s="128">
        <v>0</v>
      </c>
      <c r="K612" s="128">
        <v>0</v>
      </c>
    </row>
    <row r="613" spans="1:11" ht="94.5" x14ac:dyDescent="0.25">
      <c r="A613" s="381" t="s">
        <v>1054</v>
      </c>
      <c r="B613" s="127"/>
      <c r="C613" s="21" t="s">
        <v>1611</v>
      </c>
      <c r="D613" s="128"/>
      <c r="E613" s="128"/>
      <c r="F613" s="128">
        <v>6.8000000000000005E-2</v>
      </c>
      <c r="G613" s="128">
        <v>0</v>
      </c>
      <c r="H613" s="128"/>
      <c r="I613" s="128"/>
      <c r="J613" s="128">
        <v>0</v>
      </c>
      <c r="K613" s="128">
        <v>0</v>
      </c>
    </row>
    <row r="614" spans="1:11" ht="94.5" x14ac:dyDescent="0.25">
      <c r="A614" s="381" t="s">
        <v>1054</v>
      </c>
      <c r="B614" s="127"/>
      <c r="C614" s="21" t="s">
        <v>1612</v>
      </c>
      <c r="D614" s="128"/>
      <c r="E614" s="128"/>
      <c r="F614" s="128">
        <v>0.121</v>
      </c>
      <c r="G614" s="128">
        <v>0</v>
      </c>
      <c r="H614" s="128"/>
      <c r="I614" s="128"/>
      <c r="J614" s="128">
        <v>0</v>
      </c>
      <c r="K614" s="128">
        <v>0</v>
      </c>
    </row>
    <row r="615" spans="1:11" ht="110.25" x14ac:dyDescent="0.25">
      <c r="A615" s="381" t="s">
        <v>1054</v>
      </c>
      <c r="B615" s="127"/>
      <c r="C615" s="21" t="s">
        <v>1613</v>
      </c>
      <c r="D615" s="128"/>
      <c r="E615" s="128"/>
      <c r="F615" s="128">
        <v>0.14199999999999999</v>
      </c>
      <c r="G615" s="128">
        <v>0.16</v>
      </c>
      <c r="H615" s="128"/>
      <c r="I615" s="128"/>
      <c r="J615" s="128">
        <v>0</v>
      </c>
      <c r="K615" s="128">
        <v>0</v>
      </c>
    </row>
    <row r="616" spans="1:11" ht="94.5" x14ac:dyDescent="0.25">
      <c r="A616" s="381" t="s">
        <v>1054</v>
      </c>
      <c r="B616" s="127"/>
      <c r="C616" s="21" t="s">
        <v>1614</v>
      </c>
      <c r="D616" s="128"/>
      <c r="E616" s="128"/>
      <c r="F616" s="128">
        <v>0.23599999999999999</v>
      </c>
      <c r="G616" s="128">
        <v>0</v>
      </c>
      <c r="H616" s="128"/>
      <c r="I616" s="128"/>
      <c r="J616" s="128">
        <v>0</v>
      </c>
      <c r="K616" s="128">
        <v>0</v>
      </c>
    </row>
    <row r="617" spans="1:11" ht="110.25" x14ac:dyDescent="0.25">
      <c r="A617" s="381" t="s">
        <v>1054</v>
      </c>
      <c r="B617" s="127"/>
      <c r="C617" s="21" t="s">
        <v>1615</v>
      </c>
      <c r="D617" s="128"/>
      <c r="E617" s="128"/>
      <c r="F617" s="128">
        <v>0.32100000000000001</v>
      </c>
      <c r="G617" s="128">
        <v>2.5000000000000001E-2</v>
      </c>
      <c r="H617" s="128"/>
      <c r="I617" s="128"/>
      <c r="J617" s="128">
        <v>0</v>
      </c>
      <c r="K617" s="128">
        <v>0</v>
      </c>
    </row>
    <row r="618" spans="1:11" ht="94.5" x14ac:dyDescent="0.25">
      <c r="A618" s="381" t="s">
        <v>1054</v>
      </c>
      <c r="B618" s="127"/>
      <c r="C618" s="21" t="s">
        <v>1616</v>
      </c>
      <c r="D618" s="128"/>
      <c r="E618" s="128"/>
      <c r="F618" s="128">
        <v>0.1</v>
      </c>
      <c r="G618" s="128">
        <v>0</v>
      </c>
      <c r="H618" s="128"/>
      <c r="I618" s="128"/>
      <c r="J618" s="128">
        <v>0</v>
      </c>
      <c r="K618" s="128">
        <v>0</v>
      </c>
    </row>
    <row r="619" spans="1:11" ht="252" x14ac:dyDescent="0.25">
      <c r="A619" s="381" t="s">
        <v>1054</v>
      </c>
      <c r="B619" s="127"/>
      <c r="C619" s="21" t="s">
        <v>1617</v>
      </c>
      <c r="D619" s="128"/>
      <c r="E619" s="128"/>
      <c r="F619" s="128">
        <v>2.7349999999999999</v>
      </c>
      <c r="G619" s="128">
        <v>0</v>
      </c>
      <c r="H619" s="128"/>
      <c r="I619" s="128"/>
      <c r="J619" s="128">
        <v>0</v>
      </c>
      <c r="K619" s="128">
        <v>0</v>
      </c>
    </row>
    <row r="620" spans="1:11" ht="78.75" x14ac:dyDescent="0.25">
      <c r="A620" s="381" t="s">
        <v>1054</v>
      </c>
      <c r="B620" s="127"/>
      <c r="C620" s="21" t="s">
        <v>1618</v>
      </c>
      <c r="D620" s="128"/>
      <c r="E620" s="128"/>
      <c r="F620" s="128">
        <v>0.115</v>
      </c>
      <c r="G620" s="128">
        <v>0</v>
      </c>
      <c r="H620" s="128"/>
      <c r="I620" s="128"/>
      <c r="J620" s="128">
        <v>0</v>
      </c>
      <c r="K620" s="128">
        <v>0</v>
      </c>
    </row>
    <row r="621" spans="1:11" ht="94.5" x14ac:dyDescent="0.25">
      <c r="A621" s="381" t="s">
        <v>1054</v>
      </c>
      <c r="B621" s="127"/>
      <c r="C621" s="21" t="s">
        <v>1619</v>
      </c>
      <c r="D621" s="128"/>
      <c r="E621" s="128"/>
      <c r="F621" s="128">
        <v>2.1000000000000001E-2</v>
      </c>
      <c r="G621" s="128">
        <v>0</v>
      </c>
      <c r="H621" s="128"/>
      <c r="I621" s="128"/>
      <c r="J621" s="128">
        <v>0</v>
      </c>
      <c r="K621" s="128">
        <v>0</v>
      </c>
    </row>
    <row r="622" spans="1:11" ht="94.5" x14ac:dyDescent="0.25">
      <c r="A622" s="381" t="s">
        <v>1054</v>
      </c>
      <c r="B622" s="127"/>
      <c r="C622" s="21" t="s">
        <v>1620</v>
      </c>
      <c r="D622" s="128"/>
      <c r="E622" s="128"/>
      <c r="F622" s="128">
        <v>0.04</v>
      </c>
      <c r="G622" s="128">
        <v>0</v>
      </c>
      <c r="H622" s="128"/>
      <c r="I622" s="128"/>
      <c r="J622" s="128">
        <v>0</v>
      </c>
      <c r="K622" s="128">
        <v>0</v>
      </c>
    </row>
    <row r="623" spans="1:11" ht="94.5" x14ac:dyDescent="0.25">
      <c r="A623" s="381" t="s">
        <v>1054</v>
      </c>
      <c r="B623" s="127"/>
      <c r="C623" s="21" t="s">
        <v>1621</v>
      </c>
      <c r="D623" s="128"/>
      <c r="E623" s="128"/>
      <c r="F623" s="128">
        <v>1.4E-2</v>
      </c>
      <c r="G623" s="128">
        <v>0</v>
      </c>
      <c r="H623" s="128"/>
      <c r="I623" s="128"/>
      <c r="J623" s="128">
        <v>0</v>
      </c>
      <c r="K623" s="128">
        <v>0</v>
      </c>
    </row>
    <row r="624" spans="1:11" ht="94.5" x14ac:dyDescent="0.25">
      <c r="A624" s="381" t="s">
        <v>1054</v>
      </c>
      <c r="B624" s="127"/>
      <c r="C624" s="21" t="s">
        <v>1622</v>
      </c>
      <c r="D624" s="128"/>
      <c r="E624" s="128"/>
      <c r="F624" s="128">
        <v>0.02</v>
      </c>
      <c r="G624" s="128">
        <v>0</v>
      </c>
      <c r="H624" s="128"/>
      <c r="I624" s="128"/>
      <c r="J624" s="128">
        <v>0</v>
      </c>
      <c r="K624" s="128">
        <v>0</v>
      </c>
    </row>
    <row r="625" spans="1:11" ht="94.5" x14ac:dyDescent="0.25">
      <c r="A625" s="381" t="s">
        <v>1054</v>
      </c>
      <c r="B625" s="127"/>
      <c r="C625" s="21" t="s">
        <v>1623</v>
      </c>
      <c r="D625" s="128"/>
      <c r="E625" s="128"/>
      <c r="F625" s="128">
        <v>4.4999999999999998E-2</v>
      </c>
      <c r="G625" s="128">
        <v>0</v>
      </c>
      <c r="H625" s="128"/>
      <c r="I625" s="128"/>
      <c r="J625" s="128">
        <v>0</v>
      </c>
      <c r="K625" s="128">
        <v>0</v>
      </c>
    </row>
    <row r="626" spans="1:11" ht="94.5" x14ac:dyDescent="0.25">
      <c r="A626" s="381" t="s">
        <v>1054</v>
      </c>
      <c r="B626" s="127"/>
      <c r="C626" s="21" t="s">
        <v>1624</v>
      </c>
      <c r="D626" s="128"/>
      <c r="E626" s="128"/>
      <c r="F626" s="128">
        <v>2.5000000000000001E-2</v>
      </c>
      <c r="G626" s="128">
        <v>0</v>
      </c>
      <c r="H626" s="128"/>
      <c r="I626" s="128"/>
      <c r="J626" s="128">
        <v>0</v>
      </c>
      <c r="K626" s="128">
        <v>0</v>
      </c>
    </row>
    <row r="627" spans="1:11" ht="110.25" x14ac:dyDescent="0.25">
      <c r="A627" s="381" t="s">
        <v>1054</v>
      </c>
      <c r="B627" s="127"/>
      <c r="C627" s="21" t="s">
        <v>1625</v>
      </c>
      <c r="D627" s="128"/>
      <c r="E627" s="128"/>
      <c r="F627" s="128">
        <v>0.1</v>
      </c>
      <c r="G627" s="128">
        <v>0</v>
      </c>
      <c r="H627" s="128"/>
      <c r="I627" s="128"/>
      <c r="J627" s="128">
        <v>0</v>
      </c>
      <c r="K627" s="128">
        <v>0</v>
      </c>
    </row>
    <row r="628" spans="1:11" ht="94.5" x14ac:dyDescent="0.25">
      <c r="A628" s="381" t="s">
        <v>1054</v>
      </c>
      <c r="B628" s="127"/>
      <c r="C628" s="21" t="s">
        <v>1626</v>
      </c>
      <c r="D628" s="128"/>
      <c r="E628" s="128"/>
      <c r="F628" s="128">
        <v>0.34100000000000003</v>
      </c>
      <c r="G628" s="128">
        <v>0</v>
      </c>
      <c r="H628" s="128"/>
      <c r="I628" s="128"/>
      <c r="J628" s="128">
        <v>0</v>
      </c>
      <c r="K628" s="128">
        <v>0</v>
      </c>
    </row>
    <row r="629" spans="1:11" ht="78.75" x14ac:dyDescent="0.25">
      <c r="A629" s="381" t="s">
        <v>1054</v>
      </c>
      <c r="B629" s="127"/>
      <c r="C629" s="21" t="s">
        <v>1627</v>
      </c>
      <c r="D629" s="128"/>
      <c r="E629" s="128"/>
      <c r="F629" s="128">
        <v>0.03</v>
      </c>
      <c r="G629" s="128">
        <v>0</v>
      </c>
      <c r="H629" s="128"/>
      <c r="I629" s="128"/>
      <c r="J629" s="128">
        <v>0</v>
      </c>
      <c r="K629" s="128">
        <v>0</v>
      </c>
    </row>
    <row r="630" spans="1:11" ht="126" x14ac:dyDescent="0.25">
      <c r="A630" s="381" t="s">
        <v>1054</v>
      </c>
      <c r="B630" s="127"/>
      <c r="C630" s="21" t="s">
        <v>1628</v>
      </c>
      <c r="D630" s="128"/>
      <c r="E630" s="128"/>
      <c r="F630" s="128">
        <v>0.53800000000000003</v>
      </c>
      <c r="G630" s="128">
        <v>0</v>
      </c>
      <c r="H630" s="128"/>
      <c r="I630" s="128"/>
      <c r="J630" s="128">
        <v>0</v>
      </c>
      <c r="K630" s="128">
        <v>0</v>
      </c>
    </row>
    <row r="631" spans="1:11" ht="94.5" x14ac:dyDescent="0.25">
      <c r="A631" s="381" t="s">
        <v>1054</v>
      </c>
      <c r="B631" s="127"/>
      <c r="C631" s="21" t="s">
        <v>1629</v>
      </c>
      <c r="D631" s="128"/>
      <c r="E631" s="128"/>
      <c r="F631" s="128">
        <v>0.05</v>
      </c>
      <c r="G631" s="128">
        <v>0</v>
      </c>
      <c r="H631" s="128"/>
      <c r="I631" s="128"/>
      <c r="J631" s="128">
        <v>0</v>
      </c>
      <c r="K631" s="128">
        <v>0</v>
      </c>
    </row>
    <row r="632" spans="1:11" ht="94.5" x14ac:dyDescent="0.25">
      <c r="A632" s="381" t="s">
        <v>1054</v>
      </c>
      <c r="B632" s="127"/>
      <c r="C632" s="21" t="s">
        <v>1630</v>
      </c>
      <c r="D632" s="128"/>
      <c r="E632" s="128"/>
      <c r="F632" s="128">
        <v>0.04</v>
      </c>
      <c r="G632" s="128">
        <v>0</v>
      </c>
      <c r="H632" s="128"/>
      <c r="I632" s="128"/>
      <c r="J632" s="128">
        <v>0</v>
      </c>
      <c r="K632" s="128">
        <v>0</v>
      </c>
    </row>
    <row r="633" spans="1:11" ht="94.5" x14ac:dyDescent="0.25">
      <c r="A633" s="381" t="s">
        <v>1054</v>
      </c>
      <c r="B633" s="127"/>
      <c r="C633" s="21" t="s">
        <v>1631</v>
      </c>
      <c r="D633" s="128"/>
      <c r="E633" s="128"/>
      <c r="F633" s="128">
        <v>3.6999999999999998E-2</v>
      </c>
      <c r="G633" s="128">
        <v>0</v>
      </c>
      <c r="H633" s="128"/>
      <c r="I633" s="128"/>
      <c r="J633" s="128">
        <v>0</v>
      </c>
      <c r="K633" s="128">
        <v>0</v>
      </c>
    </row>
    <row r="634" spans="1:11" ht="94.5" x14ac:dyDescent="0.25">
      <c r="A634" s="381" t="s">
        <v>1054</v>
      </c>
      <c r="B634" s="127"/>
      <c r="C634" s="21" t="s">
        <v>1632</v>
      </c>
      <c r="D634" s="128"/>
      <c r="E634" s="128"/>
      <c r="F634" s="128">
        <v>3.2000000000000001E-2</v>
      </c>
      <c r="G634" s="128">
        <v>0</v>
      </c>
      <c r="H634" s="128"/>
      <c r="I634" s="128"/>
      <c r="J634" s="128">
        <v>0</v>
      </c>
      <c r="K634" s="128">
        <v>0</v>
      </c>
    </row>
    <row r="635" spans="1:11" ht="94.5" x14ac:dyDescent="0.25">
      <c r="A635" s="381" t="s">
        <v>1054</v>
      </c>
      <c r="B635" s="127"/>
      <c r="C635" s="21" t="s">
        <v>1633</v>
      </c>
      <c r="D635" s="128"/>
      <c r="E635" s="128"/>
      <c r="F635" s="128">
        <v>0.02</v>
      </c>
      <c r="G635" s="128">
        <v>0</v>
      </c>
      <c r="H635" s="128"/>
      <c r="I635" s="128"/>
      <c r="J635" s="128">
        <v>0</v>
      </c>
      <c r="K635" s="128">
        <v>0</v>
      </c>
    </row>
    <row r="636" spans="1:11" ht="94.5" x14ac:dyDescent="0.25">
      <c r="A636" s="381" t="s">
        <v>1054</v>
      </c>
      <c r="B636" s="127"/>
      <c r="C636" s="21" t="s">
        <v>1634</v>
      </c>
      <c r="D636" s="128"/>
      <c r="E636" s="128"/>
      <c r="F636" s="128">
        <v>4.4999999999999998E-2</v>
      </c>
      <c r="G636" s="128">
        <v>0</v>
      </c>
      <c r="H636" s="128"/>
      <c r="I636" s="128"/>
      <c r="J636" s="128">
        <v>0</v>
      </c>
      <c r="K636" s="128">
        <v>0</v>
      </c>
    </row>
    <row r="637" spans="1:11" ht="94.5" x14ac:dyDescent="0.25">
      <c r="A637" s="381" t="s">
        <v>1054</v>
      </c>
      <c r="B637" s="127"/>
      <c r="C637" s="21" t="s">
        <v>1635</v>
      </c>
      <c r="D637" s="128"/>
      <c r="E637" s="128"/>
      <c r="F637" s="128">
        <v>0.04</v>
      </c>
      <c r="G637" s="128">
        <v>0</v>
      </c>
      <c r="H637" s="128"/>
      <c r="I637" s="128"/>
      <c r="J637" s="128">
        <v>0</v>
      </c>
      <c r="K637" s="128">
        <v>0</v>
      </c>
    </row>
    <row r="638" spans="1:11" ht="141.75" x14ac:dyDescent="0.25">
      <c r="A638" s="381" t="s">
        <v>1054</v>
      </c>
      <c r="B638" s="127"/>
      <c r="C638" s="21" t="s">
        <v>1636</v>
      </c>
      <c r="D638" s="128"/>
      <c r="E638" s="128"/>
      <c r="F638" s="128">
        <v>0.04</v>
      </c>
      <c r="G638" s="128">
        <v>0</v>
      </c>
      <c r="H638" s="128"/>
      <c r="I638" s="128"/>
      <c r="J638" s="128">
        <v>0</v>
      </c>
      <c r="K638" s="128">
        <v>0</v>
      </c>
    </row>
    <row r="639" spans="1:11" ht="94.5" x14ac:dyDescent="0.25">
      <c r="A639" s="381" t="s">
        <v>1054</v>
      </c>
      <c r="B639" s="127"/>
      <c r="C639" s="21" t="s">
        <v>1637</v>
      </c>
      <c r="D639" s="128"/>
      <c r="E639" s="128"/>
      <c r="F639" s="128">
        <v>4.4999999999999998E-2</v>
      </c>
      <c r="G639" s="128">
        <v>0</v>
      </c>
      <c r="H639" s="128"/>
      <c r="I639" s="128"/>
      <c r="J639" s="128">
        <v>0</v>
      </c>
      <c r="K639" s="128">
        <v>0</v>
      </c>
    </row>
    <row r="640" spans="1:11" ht="78.75" x14ac:dyDescent="0.25">
      <c r="A640" s="381" t="s">
        <v>1054</v>
      </c>
      <c r="B640" s="127"/>
      <c r="C640" s="21" t="s">
        <v>1638</v>
      </c>
      <c r="D640" s="128"/>
      <c r="E640" s="128"/>
      <c r="F640" s="128">
        <v>3.2000000000000001E-2</v>
      </c>
      <c r="G640" s="128">
        <v>0</v>
      </c>
      <c r="H640" s="128"/>
      <c r="I640" s="128"/>
      <c r="J640" s="128">
        <v>0</v>
      </c>
      <c r="K640" s="128">
        <v>0</v>
      </c>
    </row>
    <row r="641" spans="1:11" ht="94.5" x14ac:dyDescent="0.25">
      <c r="A641" s="381" t="s">
        <v>1054</v>
      </c>
      <c r="B641" s="127"/>
      <c r="C641" s="21" t="s">
        <v>1639</v>
      </c>
      <c r="D641" s="128"/>
      <c r="E641" s="128"/>
      <c r="F641" s="128">
        <v>0.04</v>
      </c>
      <c r="G641" s="128">
        <v>0</v>
      </c>
      <c r="H641" s="128"/>
      <c r="I641" s="128"/>
      <c r="J641" s="128">
        <v>0</v>
      </c>
      <c r="K641" s="128">
        <v>0</v>
      </c>
    </row>
    <row r="642" spans="1:11" ht="78.75" x14ac:dyDescent="0.25">
      <c r="A642" s="381" t="s">
        <v>1054</v>
      </c>
      <c r="B642" s="127"/>
      <c r="C642" s="21" t="s">
        <v>1640</v>
      </c>
      <c r="D642" s="128"/>
      <c r="E642" s="128"/>
      <c r="F642" s="128">
        <v>0.04</v>
      </c>
      <c r="G642" s="128">
        <v>0</v>
      </c>
      <c r="H642" s="128"/>
      <c r="I642" s="128"/>
      <c r="J642" s="128">
        <v>0</v>
      </c>
      <c r="K642" s="128">
        <v>0</v>
      </c>
    </row>
    <row r="643" spans="1:11" ht="94.5" x14ac:dyDescent="0.25">
      <c r="A643" s="381" t="s">
        <v>1054</v>
      </c>
      <c r="B643" s="127"/>
      <c r="C643" s="21" t="s">
        <v>1641</v>
      </c>
      <c r="D643" s="128"/>
      <c r="E643" s="128"/>
      <c r="F643" s="128">
        <v>0.06</v>
      </c>
      <c r="G643" s="128">
        <v>0</v>
      </c>
      <c r="H643" s="128"/>
      <c r="I643" s="128"/>
      <c r="J643" s="128">
        <v>0</v>
      </c>
      <c r="K643" s="128">
        <v>0</v>
      </c>
    </row>
    <row r="644" spans="1:11" ht="110.25" x14ac:dyDescent="0.25">
      <c r="A644" s="381" t="s">
        <v>1054</v>
      </c>
      <c r="B644" s="127"/>
      <c r="C644" s="21" t="s">
        <v>1642</v>
      </c>
      <c r="D644" s="128"/>
      <c r="E644" s="128"/>
      <c r="F644" s="128">
        <v>2.1999999999999999E-2</v>
      </c>
      <c r="G644" s="128">
        <v>0</v>
      </c>
      <c r="H644" s="128"/>
      <c r="I644" s="128"/>
      <c r="J644" s="128">
        <v>0</v>
      </c>
      <c r="K644" s="128">
        <v>0</v>
      </c>
    </row>
    <row r="645" spans="1:11" ht="110.25" x14ac:dyDescent="0.25">
      <c r="A645" s="381" t="s">
        <v>1054</v>
      </c>
      <c r="B645" s="127"/>
      <c r="C645" s="21" t="s">
        <v>1643</v>
      </c>
      <c r="D645" s="128"/>
      <c r="E645" s="128"/>
      <c r="F645" s="128">
        <v>0</v>
      </c>
      <c r="G645" s="128">
        <v>0.25</v>
      </c>
      <c r="H645" s="128"/>
      <c r="I645" s="128"/>
      <c r="J645" s="128">
        <v>0</v>
      </c>
      <c r="K645" s="128">
        <v>0</v>
      </c>
    </row>
    <row r="646" spans="1:11" ht="94.5" x14ac:dyDescent="0.25">
      <c r="A646" s="381" t="s">
        <v>1054</v>
      </c>
      <c r="B646" s="127"/>
      <c r="C646" s="21" t="s">
        <v>1644</v>
      </c>
      <c r="D646" s="128"/>
      <c r="E646" s="128"/>
      <c r="F646" s="128">
        <v>0</v>
      </c>
      <c r="G646" s="128">
        <v>0.1</v>
      </c>
      <c r="H646" s="128"/>
      <c r="I646" s="128"/>
      <c r="J646" s="128">
        <v>0</v>
      </c>
      <c r="K646" s="128">
        <v>0</v>
      </c>
    </row>
    <row r="647" spans="1:11" ht="126" x14ac:dyDescent="0.25">
      <c r="A647" s="381" t="s">
        <v>1054</v>
      </c>
      <c r="B647" s="127"/>
      <c r="C647" s="21" t="s">
        <v>1645</v>
      </c>
      <c r="D647" s="128"/>
      <c r="E647" s="128"/>
      <c r="F647" s="128">
        <v>0.13500000000000001</v>
      </c>
      <c r="G647" s="128">
        <v>0.1</v>
      </c>
      <c r="H647" s="128"/>
      <c r="I647" s="128"/>
      <c r="J647" s="128">
        <v>0</v>
      </c>
      <c r="K647" s="128">
        <v>0</v>
      </c>
    </row>
    <row r="648" spans="1:11" ht="110.25" x14ac:dyDescent="0.25">
      <c r="A648" s="381" t="s">
        <v>1054</v>
      </c>
      <c r="B648" s="127"/>
      <c r="C648" s="21" t="s">
        <v>1646</v>
      </c>
      <c r="D648" s="128"/>
      <c r="E648" s="128"/>
      <c r="F648" s="128">
        <v>0.12</v>
      </c>
      <c r="G648" s="128">
        <v>0</v>
      </c>
      <c r="H648" s="128"/>
      <c r="I648" s="128"/>
      <c r="J648" s="128">
        <v>0</v>
      </c>
      <c r="K648" s="128">
        <v>0</v>
      </c>
    </row>
    <row r="649" spans="1:11" ht="110.25" x14ac:dyDescent="0.25">
      <c r="A649" s="381" t="s">
        <v>1054</v>
      </c>
      <c r="B649" s="127"/>
      <c r="C649" s="21" t="s">
        <v>1647</v>
      </c>
      <c r="D649" s="128"/>
      <c r="E649" s="128"/>
      <c r="F649" s="128">
        <v>0.03</v>
      </c>
      <c r="G649" s="128">
        <v>0</v>
      </c>
      <c r="H649" s="128"/>
      <c r="I649" s="128"/>
      <c r="J649" s="128">
        <v>0</v>
      </c>
      <c r="K649" s="128">
        <v>0</v>
      </c>
    </row>
    <row r="650" spans="1:11" ht="94.5" x14ac:dyDescent="0.25">
      <c r="A650" s="381" t="s">
        <v>1054</v>
      </c>
      <c r="B650" s="127"/>
      <c r="C650" s="21" t="s">
        <v>1648</v>
      </c>
      <c r="D650" s="128"/>
      <c r="E650" s="128"/>
      <c r="F650" s="128">
        <v>0</v>
      </c>
      <c r="G650" s="128">
        <v>0.16</v>
      </c>
      <c r="H650" s="128"/>
      <c r="I650" s="128"/>
      <c r="J650" s="128">
        <v>0</v>
      </c>
      <c r="K650" s="128">
        <v>0</v>
      </c>
    </row>
    <row r="651" spans="1:11" ht="110.25" x14ac:dyDescent="0.25">
      <c r="A651" s="381" t="s">
        <v>1054</v>
      </c>
      <c r="B651" s="127"/>
      <c r="C651" s="21" t="s">
        <v>1649</v>
      </c>
      <c r="D651" s="128"/>
      <c r="E651" s="128"/>
      <c r="F651" s="128">
        <v>0.32100000000000001</v>
      </c>
      <c r="G651" s="128">
        <v>0.16</v>
      </c>
      <c r="H651" s="128"/>
      <c r="I651" s="128"/>
      <c r="J651" s="128">
        <v>0</v>
      </c>
      <c r="K651" s="128">
        <v>0</v>
      </c>
    </row>
    <row r="652" spans="1:11" ht="141.75" x14ac:dyDescent="0.25">
      <c r="A652" s="381" t="s">
        <v>1054</v>
      </c>
      <c r="B652" s="127"/>
      <c r="C652" s="21" t="s">
        <v>1650</v>
      </c>
      <c r="D652" s="128"/>
      <c r="E652" s="128"/>
      <c r="F652" s="128">
        <v>0</v>
      </c>
      <c r="G652" s="128">
        <v>0.4</v>
      </c>
      <c r="H652" s="128"/>
      <c r="I652" s="128"/>
      <c r="J652" s="128">
        <v>0</v>
      </c>
      <c r="K652" s="128">
        <v>0</v>
      </c>
    </row>
    <row r="653" spans="1:11" ht="157.5" x14ac:dyDescent="0.25">
      <c r="A653" s="381" t="s">
        <v>1054</v>
      </c>
      <c r="B653" s="127"/>
      <c r="C653" s="21" t="s">
        <v>1651</v>
      </c>
      <c r="D653" s="128"/>
      <c r="E653" s="128"/>
      <c r="F653" s="128">
        <v>0.69799999999999995</v>
      </c>
      <c r="G653" s="128">
        <v>0</v>
      </c>
      <c r="H653" s="128"/>
      <c r="I653" s="128"/>
      <c r="J653" s="128">
        <v>0</v>
      </c>
      <c r="K653" s="128">
        <v>0</v>
      </c>
    </row>
    <row r="654" spans="1:11" ht="110.25" x14ac:dyDescent="0.25">
      <c r="A654" s="381" t="s">
        <v>1054</v>
      </c>
      <c r="B654" s="127"/>
      <c r="C654" s="21" t="s">
        <v>1652</v>
      </c>
      <c r="D654" s="128"/>
      <c r="E654" s="128"/>
      <c r="F654" s="128">
        <v>0</v>
      </c>
      <c r="G654" s="128">
        <v>0.25</v>
      </c>
      <c r="H654" s="128"/>
      <c r="I654" s="128"/>
      <c r="J654" s="128">
        <v>0</v>
      </c>
      <c r="K654" s="128">
        <v>0</v>
      </c>
    </row>
    <row r="655" spans="1:11" ht="141.75" x14ac:dyDescent="0.25">
      <c r="A655" s="381" t="s">
        <v>1054</v>
      </c>
      <c r="B655" s="127"/>
      <c r="C655" s="21" t="s">
        <v>1653</v>
      </c>
      <c r="D655" s="128"/>
      <c r="E655" s="128"/>
      <c r="F655" s="128">
        <v>0</v>
      </c>
      <c r="G655" s="128">
        <v>0.4</v>
      </c>
      <c r="H655" s="128"/>
      <c r="I655" s="128"/>
      <c r="J655" s="128">
        <v>0</v>
      </c>
      <c r="K655" s="128">
        <v>0</v>
      </c>
    </row>
    <row r="656" spans="1:11" ht="126" x14ac:dyDescent="0.25">
      <c r="A656" s="381" t="s">
        <v>1054</v>
      </c>
      <c r="B656" s="127"/>
      <c r="C656" s="21" t="s">
        <v>1654</v>
      </c>
      <c r="D656" s="128"/>
      <c r="E656" s="128"/>
      <c r="F656" s="128">
        <v>0</v>
      </c>
      <c r="G656" s="128">
        <v>0.1</v>
      </c>
      <c r="H656" s="128"/>
      <c r="I656" s="128"/>
      <c r="J656" s="128">
        <v>0</v>
      </c>
      <c r="K656" s="128">
        <v>0</v>
      </c>
    </row>
    <row r="657" spans="1:11" ht="141.75" x14ac:dyDescent="0.25">
      <c r="A657" s="381" t="s">
        <v>1054</v>
      </c>
      <c r="B657" s="127"/>
      <c r="C657" s="21" t="s">
        <v>1655</v>
      </c>
      <c r="D657" s="128"/>
      <c r="E657" s="128"/>
      <c r="F657" s="128">
        <v>0</v>
      </c>
      <c r="G657" s="128">
        <v>0.16</v>
      </c>
      <c r="H657" s="128"/>
      <c r="I657" s="128"/>
      <c r="J657" s="128">
        <v>0</v>
      </c>
      <c r="K657" s="128">
        <v>0</v>
      </c>
    </row>
    <row r="658" spans="1:11" ht="141.75" x14ac:dyDescent="0.25">
      <c r="A658" s="381" t="s">
        <v>1054</v>
      </c>
      <c r="B658" s="127"/>
      <c r="C658" s="21" t="s">
        <v>1656</v>
      </c>
      <c r="D658" s="128"/>
      <c r="E658" s="128"/>
      <c r="F658" s="128">
        <v>0.72399999999999998</v>
      </c>
      <c r="G658" s="128">
        <v>0</v>
      </c>
      <c r="H658" s="128"/>
      <c r="I658" s="128"/>
      <c r="J658" s="128">
        <v>0</v>
      </c>
      <c r="K658" s="128">
        <v>0</v>
      </c>
    </row>
    <row r="659" spans="1:11" ht="78.75" x14ac:dyDescent="0.25">
      <c r="A659" s="381" t="s">
        <v>1054</v>
      </c>
      <c r="B659" s="127"/>
      <c r="C659" s="21" t="s">
        <v>1657</v>
      </c>
      <c r="D659" s="128"/>
      <c r="E659" s="128"/>
      <c r="F659" s="128">
        <v>0.73699999999999999</v>
      </c>
      <c r="G659" s="128">
        <v>0</v>
      </c>
      <c r="H659" s="128"/>
      <c r="I659" s="128"/>
      <c r="J659" s="128">
        <v>0</v>
      </c>
      <c r="K659" s="128">
        <v>0</v>
      </c>
    </row>
    <row r="660" spans="1:11" ht="126" x14ac:dyDescent="0.25">
      <c r="A660" s="381" t="s">
        <v>1054</v>
      </c>
      <c r="B660" s="127"/>
      <c r="C660" s="21" t="s">
        <v>1658</v>
      </c>
      <c r="D660" s="128"/>
      <c r="E660" s="128"/>
      <c r="F660" s="128">
        <v>0</v>
      </c>
      <c r="G660" s="128">
        <v>0.16</v>
      </c>
      <c r="H660" s="128"/>
      <c r="I660" s="128"/>
      <c r="J660" s="128">
        <v>0</v>
      </c>
      <c r="K660" s="128">
        <v>0</v>
      </c>
    </row>
    <row r="661" spans="1:11" ht="94.5" x14ac:dyDescent="0.25">
      <c r="A661" s="381" t="s">
        <v>1054</v>
      </c>
      <c r="B661" s="127"/>
      <c r="C661" s="21" t="s">
        <v>1659</v>
      </c>
      <c r="D661" s="128"/>
      <c r="E661" s="128"/>
      <c r="F661" s="128">
        <v>0</v>
      </c>
      <c r="G661" s="128">
        <v>0.25</v>
      </c>
      <c r="H661" s="128"/>
      <c r="I661" s="128"/>
      <c r="J661" s="128">
        <v>0</v>
      </c>
      <c r="K661" s="128">
        <v>0</v>
      </c>
    </row>
    <row r="662" spans="1:11" ht="94.5" x14ac:dyDescent="0.25">
      <c r="A662" s="381" t="s">
        <v>1054</v>
      </c>
      <c r="B662" s="127"/>
      <c r="C662" s="21" t="s">
        <v>1660</v>
      </c>
      <c r="D662" s="128"/>
      <c r="E662" s="128"/>
      <c r="F662" s="128">
        <v>0</v>
      </c>
      <c r="G662" s="128">
        <v>0.25</v>
      </c>
      <c r="H662" s="128"/>
      <c r="I662" s="128"/>
      <c r="J662" s="128">
        <v>0</v>
      </c>
      <c r="K662" s="128">
        <v>0</v>
      </c>
    </row>
    <row r="663" spans="1:11" ht="94.5" x14ac:dyDescent="0.25">
      <c r="A663" s="381" t="s">
        <v>1054</v>
      </c>
      <c r="B663" s="127"/>
      <c r="C663" s="21" t="s">
        <v>1661</v>
      </c>
      <c r="D663" s="128"/>
      <c r="E663" s="128"/>
      <c r="F663" s="128">
        <v>0</v>
      </c>
      <c r="G663" s="128">
        <v>0.16</v>
      </c>
      <c r="H663" s="128"/>
      <c r="I663" s="128"/>
      <c r="J663" s="128">
        <v>0</v>
      </c>
      <c r="K663" s="128">
        <v>0</v>
      </c>
    </row>
    <row r="664" spans="1:11" ht="126" x14ac:dyDescent="0.25">
      <c r="A664" s="381" t="s">
        <v>1054</v>
      </c>
      <c r="B664" s="127"/>
      <c r="C664" s="21" t="s">
        <v>1662</v>
      </c>
      <c r="D664" s="128"/>
      <c r="E664" s="128"/>
      <c r="F664" s="128">
        <v>0</v>
      </c>
      <c r="G664" s="128">
        <v>0.16</v>
      </c>
      <c r="H664" s="128"/>
      <c r="I664" s="128"/>
      <c r="J664" s="128">
        <v>0</v>
      </c>
      <c r="K664" s="128">
        <v>0</v>
      </c>
    </row>
    <row r="665" spans="1:11" ht="94.5" x14ac:dyDescent="0.25">
      <c r="A665" s="381" t="s">
        <v>1054</v>
      </c>
      <c r="B665" s="127"/>
      <c r="C665" s="21" t="s">
        <v>1663</v>
      </c>
      <c r="D665" s="128"/>
      <c r="E665" s="128"/>
      <c r="F665" s="128">
        <v>0</v>
      </c>
      <c r="G665" s="128">
        <v>0.1</v>
      </c>
      <c r="H665" s="128"/>
      <c r="I665" s="128"/>
      <c r="J665" s="128">
        <v>0</v>
      </c>
      <c r="K665" s="128">
        <v>0</v>
      </c>
    </row>
    <row r="666" spans="1:11" ht="110.25" x14ac:dyDescent="0.25">
      <c r="A666" s="381" t="s">
        <v>1054</v>
      </c>
      <c r="B666" s="127"/>
      <c r="C666" s="21" t="s">
        <v>1664</v>
      </c>
      <c r="D666" s="128"/>
      <c r="E666" s="128"/>
      <c r="F666" s="128">
        <v>0</v>
      </c>
      <c r="G666" s="128">
        <v>0.16</v>
      </c>
      <c r="H666" s="128"/>
      <c r="I666" s="128"/>
      <c r="J666" s="128">
        <v>0</v>
      </c>
      <c r="K666" s="128">
        <v>0</v>
      </c>
    </row>
    <row r="667" spans="1:11" ht="173.25" x14ac:dyDescent="0.25">
      <c r="A667" s="381" t="s">
        <v>1054</v>
      </c>
      <c r="B667" s="127"/>
      <c r="C667" s="21" t="s">
        <v>1665</v>
      </c>
      <c r="D667" s="128"/>
      <c r="E667" s="128"/>
      <c r="F667" s="128">
        <v>0.77900000000000003</v>
      </c>
      <c r="G667" s="128">
        <v>0</v>
      </c>
      <c r="H667" s="128"/>
      <c r="I667" s="128"/>
      <c r="J667" s="128">
        <v>0</v>
      </c>
      <c r="K667" s="128">
        <v>0</v>
      </c>
    </row>
    <row r="668" spans="1:11" ht="126" x14ac:dyDescent="0.25">
      <c r="A668" s="381" t="s">
        <v>1054</v>
      </c>
      <c r="B668" s="127"/>
      <c r="C668" s="21" t="s">
        <v>1666</v>
      </c>
      <c r="D668" s="128"/>
      <c r="E668" s="128"/>
      <c r="F668" s="128">
        <v>0</v>
      </c>
      <c r="G668" s="128">
        <v>0.4</v>
      </c>
      <c r="H668" s="128"/>
      <c r="I668" s="128"/>
      <c r="J668" s="128">
        <v>0</v>
      </c>
      <c r="K668" s="128">
        <v>0</v>
      </c>
    </row>
    <row r="669" spans="1:11" ht="173.25" x14ac:dyDescent="0.25">
      <c r="A669" s="381" t="s">
        <v>1054</v>
      </c>
      <c r="B669" s="127"/>
      <c r="C669" s="21" t="s">
        <v>1667</v>
      </c>
      <c r="D669" s="128"/>
      <c r="E669" s="128"/>
      <c r="F669" s="128">
        <v>6.8000000000000005E-2</v>
      </c>
      <c r="G669" s="128">
        <v>0.25</v>
      </c>
      <c r="H669" s="128"/>
      <c r="I669" s="128"/>
      <c r="J669" s="128">
        <v>0</v>
      </c>
      <c r="K669" s="128">
        <v>0</v>
      </c>
    </row>
    <row r="670" spans="1:11" ht="94.5" x14ac:dyDescent="0.25">
      <c r="A670" s="381" t="s">
        <v>1054</v>
      </c>
      <c r="B670" s="127"/>
      <c r="C670" s="21" t="s">
        <v>1668</v>
      </c>
      <c r="D670" s="128"/>
      <c r="E670" s="128"/>
      <c r="F670" s="128">
        <v>0</v>
      </c>
      <c r="G670" s="128">
        <v>0.16</v>
      </c>
      <c r="H670" s="128"/>
      <c r="I670" s="128"/>
      <c r="J670" s="128">
        <v>0</v>
      </c>
      <c r="K670" s="128">
        <v>0</v>
      </c>
    </row>
    <row r="671" spans="1:11" ht="110.25" x14ac:dyDescent="0.25">
      <c r="A671" s="381" t="s">
        <v>1054</v>
      </c>
      <c r="B671" s="127"/>
      <c r="C671" s="21" t="s">
        <v>1669</v>
      </c>
      <c r="D671" s="128"/>
      <c r="E671" s="128"/>
      <c r="F671" s="128">
        <v>0</v>
      </c>
      <c r="G671" s="128">
        <v>0.16</v>
      </c>
      <c r="H671" s="128"/>
      <c r="I671" s="128"/>
      <c r="J671" s="128">
        <v>0</v>
      </c>
      <c r="K671" s="128">
        <v>0</v>
      </c>
    </row>
    <row r="672" spans="1:11" ht="204.75" x14ac:dyDescent="0.25">
      <c r="A672" s="381" t="s">
        <v>1054</v>
      </c>
      <c r="B672" s="127"/>
      <c r="C672" s="21" t="s">
        <v>1670</v>
      </c>
      <c r="D672" s="128"/>
      <c r="E672" s="128"/>
      <c r="F672" s="128">
        <v>0.36199999999999999</v>
      </c>
      <c r="G672" s="128">
        <v>0</v>
      </c>
      <c r="H672" s="128"/>
      <c r="I672" s="128"/>
      <c r="J672" s="128">
        <v>0</v>
      </c>
      <c r="K672" s="128">
        <v>0</v>
      </c>
    </row>
    <row r="673" spans="1:11" ht="94.5" x14ac:dyDescent="0.25">
      <c r="A673" s="381" t="s">
        <v>1054</v>
      </c>
      <c r="B673" s="127"/>
      <c r="C673" s="21" t="s">
        <v>1671</v>
      </c>
      <c r="D673" s="128"/>
      <c r="E673" s="128"/>
      <c r="F673" s="128">
        <v>0.56999999999999995</v>
      </c>
      <c r="G673" s="128">
        <v>0.04</v>
      </c>
      <c r="H673" s="128"/>
      <c r="I673" s="128"/>
      <c r="J673" s="128">
        <v>0</v>
      </c>
      <c r="K673" s="128">
        <v>0</v>
      </c>
    </row>
    <row r="674" spans="1:11" ht="189" x14ac:dyDescent="0.25">
      <c r="A674" s="381" t="s">
        <v>1054</v>
      </c>
      <c r="B674" s="127"/>
      <c r="C674" s="21" t="s">
        <v>1672</v>
      </c>
      <c r="D674" s="128"/>
      <c r="E674" s="128"/>
      <c r="F674" s="128">
        <v>0.45</v>
      </c>
      <c r="G674" s="128">
        <v>0</v>
      </c>
      <c r="H674" s="128"/>
      <c r="I674" s="128"/>
      <c r="J674" s="128">
        <v>0</v>
      </c>
      <c r="K674" s="128">
        <v>0</v>
      </c>
    </row>
    <row r="675" spans="1:11" ht="157.5" x14ac:dyDescent="0.25">
      <c r="A675" s="381" t="s">
        <v>1054</v>
      </c>
      <c r="B675" s="127"/>
      <c r="C675" s="21" t="s">
        <v>1673</v>
      </c>
      <c r="D675" s="128"/>
      <c r="E675" s="128"/>
      <c r="F675" s="128">
        <v>1.4999999999999999E-2</v>
      </c>
      <c r="G675" s="128">
        <v>0.1</v>
      </c>
      <c r="H675" s="128"/>
      <c r="I675" s="128"/>
      <c r="J675" s="128">
        <v>0</v>
      </c>
      <c r="K675" s="128">
        <v>0</v>
      </c>
    </row>
    <row r="676" spans="1:11" ht="346.5" x14ac:dyDescent="0.25">
      <c r="A676" s="381" t="s">
        <v>1054</v>
      </c>
      <c r="B676" s="127"/>
      <c r="C676" s="21" t="s">
        <v>1674</v>
      </c>
      <c r="D676" s="128"/>
      <c r="E676" s="128"/>
      <c r="F676" s="128">
        <v>0.93899999999999995</v>
      </c>
      <c r="G676" s="128">
        <v>0</v>
      </c>
      <c r="H676" s="128"/>
      <c r="I676" s="128"/>
      <c r="J676" s="128">
        <v>0</v>
      </c>
      <c r="K676" s="128">
        <v>0</v>
      </c>
    </row>
    <row r="677" spans="1:11" ht="78.75" x14ac:dyDescent="0.25">
      <c r="A677" s="381" t="s">
        <v>1054</v>
      </c>
      <c r="B677" s="127"/>
      <c r="C677" s="21" t="s">
        <v>1675</v>
      </c>
      <c r="D677" s="128"/>
      <c r="E677" s="128"/>
      <c r="F677" s="128">
        <v>0.24</v>
      </c>
      <c r="G677" s="128">
        <v>0</v>
      </c>
      <c r="H677" s="128"/>
      <c r="I677" s="128"/>
      <c r="J677" s="128">
        <v>0</v>
      </c>
      <c r="K677" s="128">
        <v>0</v>
      </c>
    </row>
    <row r="678" spans="1:11" ht="94.5" x14ac:dyDescent="0.25">
      <c r="A678" s="381" t="s">
        <v>1054</v>
      </c>
      <c r="B678" s="127"/>
      <c r="C678" s="21" t="s">
        <v>1676</v>
      </c>
      <c r="D678" s="128"/>
      <c r="E678" s="128"/>
      <c r="F678" s="128">
        <v>0.04</v>
      </c>
      <c r="G678" s="128">
        <v>0</v>
      </c>
      <c r="H678" s="128"/>
      <c r="I678" s="128"/>
      <c r="J678" s="128">
        <v>0</v>
      </c>
      <c r="K678" s="128">
        <v>0</v>
      </c>
    </row>
    <row r="679" spans="1:11" ht="94.5" x14ac:dyDescent="0.25">
      <c r="A679" s="381" t="s">
        <v>1054</v>
      </c>
      <c r="B679" s="127"/>
      <c r="C679" s="21" t="s">
        <v>1677</v>
      </c>
      <c r="D679" s="128"/>
      <c r="E679" s="128"/>
      <c r="F679" s="128">
        <v>9.6000000000000002E-2</v>
      </c>
      <c r="G679" s="128">
        <v>0</v>
      </c>
      <c r="H679" s="128"/>
      <c r="I679" s="128"/>
      <c r="J679" s="128">
        <v>0</v>
      </c>
      <c r="K679" s="128">
        <v>0</v>
      </c>
    </row>
    <row r="680" spans="1:11" ht="94.5" x14ac:dyDescent="0.25">
      <c r="A680" s="381" t="s">
        <v>1054</v>
      </c>
      <c r="B680" s="127"/>
      <c r="C680" s="21" t="s">
        <v>1678</v>
      </c>
      <c r="D680" s="128"/>
      <c r="E680" s="128"/>
      <c r="F680" s="128">
        <v>0.115</v>
      </c>
      <c r="G680" s="128">
        <v>0</v>
      </c>
      <c r="H680" s="128"/>
      <c r="I680" s="128"/>
      <c r="J680" s="128">
        <v>0</v>
      </c>
      <c r="K680" s="128">
        <v>0</v>
      </c>
    </row>
    <row r="681" spans="1:11" ht="110.25" x14ac:dyDescent="0.25">
      <c r="A681" s="381" t="s">
        <v>1054</v>
      </c>
      <c r="B681" s="127"/>
      <c r="C681" s="21" t="s">
        <v>1679</v>
      </c>
      <c r="D681" s="128"/>
      <c r="E681" s="128"/>
      <c r="F681" s="128">
        <v>3.2000000000000001E-2</v>
      </c>
      <c r="G681" s="128">
        <v>0</v>
      </c>
      <c r="H681" s="128"/>
      <c r="I681" s="128"/>
      <c r="J681" s="128">
        <v>0</v>
      </c>
      <c r="K681" s="128">
        <v>0</v>
      </c>
    </row>
    <row r="682" spans="1:11" ht="94.5" x14ac:dyDescent="0.25">
      <c r="A682" s="381" t="s">
        <v>1054</v>
      </c>
      <c r="B682" s="127"/>
      <c r="C682" s="21" t="s">
        <v>1680</v>
      </c>
      <c r="D682" s="128"/>
      <c r="E682" s="128"/>
      <c r="F682" s="128">
        <v>4.9000000000000002E-2</v>
      </c>
      <c r="G682" s="128">
        <v>0</v>
      </c>
      <c r="H682" s="128"/>
      <c r="I682" s="128"/>
      <c r="J682" s="128">
        <v>0</v>
      </c>
      <c r="K682" s="128">
        <v>0</v>
      </c>
    </row>
    <row r="683" spans="1:11" ht="94.5" x14ac:dyDescent="0.25">
      <c r="A683" s="381" t="s">
        <v>1054</v>
      </c>
      <c r="B683" s="127"/>
      <c r="C683" s="21" t="s">
        <v>1681</v>
      </c>
      <c r="D683" s="128"/>
      <c r="E683" s="128"/>
      <c r="F683" s="128">
        <v>0.127</v>
      </c>
      <c r="G683" s="128">
        <v>0</v>
      </c>
      <c r="H683" s="128"/>
      <c r="I683" s="128"/>
      <c r="J683" s="128">
        <v>0</v>
      </c>
      <c r="K683" s="128">
        <v>0</v>
      </c>
    </row>
    <row r="684" spans="1:11" ht="94.5" x14ac:dyDescent="0.25">
      <c r="A684" s="381" t="s">
        <v>1054</v>
      </c>
      <c r="B684" s="127"/>
      <c r="C684" s="21" t="s">
        <v>1682</v>
      </c>
      <c r="D684" s="128"/>
      <c r="E684" s="128"/>
      <c r="F684" s="128">
        <v>0.03</v>
      </c>
      <c r="G684" s="128">
        <v>0</v>
      </c>
      <c r="H684" s="128"/>
      <c r="I684" s="128"/>
      <c r="J684" s="128">
        <v>0</v>
      </c>
      <c r="K684" s="128">
        <v>0</v>
      </c>
    </row>
    <row r="685" spans="1:11" ht="126" x14ac:dyDescent="0.25">
      <c r="A685" s="381" t="s">
        <v>1054</v>
      </c>
      <c r="B685" s="127"/>
      <c r="C685" s="21" t="s">
        <v>1683</v>
      </c>
      <c r="D685" s="128"/>
      <c r="E685" s="128"/>
      <c r="F685" s="128">
        <v>0.314</v>
      </c>
      <c r="G685" s="128">
        <v>0</v>
      </c>
      <c r="H685" s="128"/>
      <c r="I685" s="128"/>
      <c r="J685" s="128">
        <v>0</v>
      </c>
      <c r="K685" s="128">
        <v>0</v>
      </c>
    </row>
    <row r="686" spans="1:11" ht="94.5" x14ac:dyDescent="0.25">
      <c r="A686" s="381" t="s">
        <v>1054</v>
      </c>
      <c r="B686" s="127"/>
      <c r="C686" s="21" t="s">
        <v>1684</v>
      </c>
      <c r="D686" s="128"/>
      <c r="E686" s="128"/>
      <c r="F686" s="128">
        <v>0.17</v>
      </c>
      <c r="G686" s="128">
        <v>0</v>
      </c>
      <c r="H686" s="128"/>
      <c r="I686" s="128"/>
      <c r="J686" s="128">
        <v>0</v>
      </c>
      <c r="K686" s="128">
        <v>0</v>
      </c>
    </row>
    <row r="687" spans="1:11" ht="94.5" x14ac:dyDescent="0.25">
      <c r="A687" s="381" t="s">
        <v>1054</v>
      </c>
      <c r="B687" s="127"/>
      <c r="C687" s="21" t="s">
        <v>1685</v>
      </c>
      <c r="D687" s="128"/>
      <c r="E687" s="128"/>
      <c r="F687" s="128">
        <v>0.08</v>
      </c>
      <c r="G687" s="128">
        <v>0</v>
      </c>
      <c r="H687" s="128"/>
      <c r="I687" s="128"/>
      <c r="J687" s="128">
        <v>0</v>
      </c>
      <c r="K687" s="128">
        <v>0</v>
      </c>
    </row>
    <row r="688" spans="1:11" ht="94.5" x14ac:dyDescent="0.25">
      <c r="A688" s="381" t="s">
        <v>1054</v>
      </c>
      <c r="B688" s="127"/>
      <c r="C688" s="21" t="s">
        <v>1686</v>
      </c>
      <c r="D688" s="128"/>
      <c r="E688" s="128"/>
      <c r="F688" s="128">
        <v>3.5000000000000003E-2</v>
      </c>
      <c r="G688" s="128">
        <v>0</v>
      </c>
      <c r="H688" s="128"/>
      <c r="I688" s="128"/>
      <c r="J688" s="128">
        <v>0</v>
      </c>
      <c r="K688" s="128">
        <v>0</v>
      </c>
    </row>
    <row r="689" spans="1:11" ht="94.5" x14ac:dyDescent="0.25">
      <c r="A689" s="381" t="s">
        <v>1054</v>
      </c>
      <c r="B689" s="127"/>
      <c r="C689" s="21" t="s">
        <v>1687</v>
      </c>
      <c r="D689" s="128"/>
      <c r="E689" s="128"/>
      <c r="F689" s="128">
        <v>2.8000000000000001E-2</v>
      </c>
      <c r="G689" s="128">
        <v>0</v>
      </c>
      <c r="H689" s="128"/>
      <c r="I689" s="128"/>
      <c r="J689" s="128">
        <v>0</v>
      </c>
      <c r="K689" s="128">
        <v>0</v>
      </c>
    </row>
    <row r="690" spans="1:11" ht="110.25" x14ac:dyDescent="0.25">
      <c r="A690" s="381" t="s">
        <v>1054</v>
      </c>
      <c r="B690" s="127"/>
      <c r="C690" s="21" t="s">
        <v>1688</v>
      </c>
      <c r="D690" s="128"/>
      <c r="E690" s="128"/>
      <c r="F690" s="128">
        <v>4.1000000000000002E-2</v>
      </c>
      <c r="G690" s="128">
        <v>0</v>
      </c>
      <c r="H690" s="128"/>
      <c r="I690" s="128"/>
      <c r="J690" s="128">
        <v>0</v>
      </c>
      <c r="K690" s="128">
        <v>0</v>
      </c>
    </row>
    <row r="691" spans="1:11" ht="283.5" x14ac:dyDescent="0.25">
      <c r="A691" s="381" t="s">
        <v>1054</v>
      </c>
      <c r="B691" s="127"/>
      <c r="C691" s="21" t="s">
        <v>1689</v>
      </c>
      <c r="D691" s="128"/>
      <c r="E691" s="128"/>
      <c r="F691" s="128">
        <v>0.93</v>
      </c>
      <c r="G691" s="128">
        <v>0.25</v>
      </c>
      <c r="H691" s="128"/>
      <c r="I691" s="128"/>
      <c r="J691" s="128">
        <v>0</v>
      </c>
      <c r="K691" s="128">
        <v>0</v>
      </c>
    </row>
    <row r="692" spans="1:11" ht="78.75" x14ac:dyDescent="0.25">
      <c r="A692" s="381" t="s">
        <v>1054</v>
      </c>
      <c r="B692" s="127"/>
      <c r="C692" s="21" t="s">
        <v>1690</v>
      </c>
      <c r="D692" s="128"/>
      <c r="E692" s="128"/>
      <c r="F692" s="128">
        <v>0.14399999999999999</v>
      </c>
      <c r="G692" s="128">
        <v>0</v>
      </c>
      <c r="H692" s="128"/>
      <c r="I692" s="128"/>
      <c r="J692" s="128">
        <v>0</v>
      </c>
      <c r="K692" s="128">
        <v>0</v>
      </c>
    </row>
    <row r="693" spans="1:11" ht="126" x14ac:dyDescent="0.25">
      <c r="A693" s="381" t="s">
        <v>1054</v>
      </c>
      <c r="B693" s="127"/>
      <c r="C693" s="21" t="s">
        <v>1691</v>
      </c>
      <c r="D693" s="128"/>
      <c r="E693" s="128"/>
      <c r="F693" s="128">
        <v>0.16700000000000001</v>
      </c>
      <c r="G693" s="128">
        <v>0</v>
      </c>
      <c r="H693" s="128"/>
      <c r="I693" s="128"/>
      <c r="J693" s="128">
        <v>0</v>
      </c>
      <c r="K693" s="128">
        <v>0</v>
      </c>
    </row>
    <row r="694" spans="1:11" ht="126" x14ac:dyDescent="0.25">
      <c r="A694" s="381" t="s">
        <v>1054</v>
      </c>
      <c r="B694" s="127"/>
      <c r="C694" s="21" t="s">
        <v>1692</v>
      </c>
      <c r="D694" s="128"/>
      <c r="E694" s="128"/>
      <c r="F694" s="128">
        <v>0.187</v>
      </c>
      <c r="G694" s="128">
        <v>0</v>
      </c>
      <c r="H694" s="128"/>
      <c r="I694" s="128"/>
      <c r="J694" s="128">
        <v>0</v>
      </c>
      <c r="K694" s="128">
        <v>0</v>
      </c>
    </row>
    <row r="695" spans="1:11" ht="110.25" x14ac:dyDescent="0.25">
      <c r="A695" s="381" t="s">
        <v>1054</v>
      </c>
      <c r="B695" s="127"/>
      <c r="C695" s="21" t="s">
        <v>1693</v>
      </c>
      <c r="D695" s="128"/>
      <c r="E695" s="128"/>
      <c r="F695" s="128">
        <v>0.11600000000000001</v>
      </c>
      <c r="G695" s="128">
        <v>0</v>
      </c>
      <c r="H695" s="128"/>
      <c r="I695" s="128"/>
      <c r="J695" s="128">
        <v>0</v>
      </c>
      <c r="K695" s="128">
        <v>0</v>
      </c>
    </row>
    <row r="696" spans="1:11" ht="94.5" x14ac:dyDescent="0.25">
      <c r="A696" s="381" t="s">
        <v>1054</v>
      </c>
      <c r="B696" s="127"/>
      <c r="C696" s="21" t="s">
        <v>1694</v>
      </c>
      <c r="D696" s="128"/>
      <c r="E696" s="128"/>
      <c r="F696" s="128">
        <v>0.32500000000000001</v>
      </c>
      <c r="G696" s="128">
        <v>0</v>
      </c>
      <c r="H696" s="128"/>
      <c r="I696" s="128"/>
      <c r="J696" s="128">
        <v>0</v>
      </c>
      <c r="K696" s="128">
        <v>0</v>
      </c>
    </row>
    <row r="697" spans="1:11" ht="94.5" x14ac:dyDescent="0.25">
      <c r="A697" s="381" t="s">
        <v>1054</v>
      </c>
      <c r="B697" s="127"/>
      <c r="C697" s="21" t="s">
        <v>1695</v>
      </c>
      <c r="D697" s="128"/>
      <c r="E697" s="128"/>
      <c r="F697" s="128">
        <v>8.5000000000000006E-2</v>
      </c>
      <c r="G697" s="128">
        <v>0</v>
      </c>
      <c r="H697" s="128"/>
      <c r="I697" s="128"/>
      <c r="J697" s="128">
        <v>0</v>
      </c>
      <c r="K697" s="128">
        <v>0</v>
      </c>
    </row>
    <row r="698" spans="1:11" ht="157.5" x14ac:dyDescent="0.25">
      <c r="A698" s="381" t="s">
        <v>1054</v>
      </c>
      <c r="B698" s="127"/>
      <c r="C698" s="21" t="s">
        <v>1696</v>
      </c>
      <c r="D698" s="128"/>
      <c r="E698" s="128"/>
      <c r="F698" s="128">
        <v>0.13900000000000001</v>
      </c>
      <c r="G698" s="128">
        <v>0.25</v>
      </c>
      <c r="H698" s="128"/>
      <c r="I698" s="128"/>
      <c r="J698" s="128">
        <v>0</v>
      </c>
      <c r="K698" s="128">
        <v>0</v>
      </c>
    </row>
    <row r="699" spans="1:11" ht="110.25" x14ac:dyDescent="0.25">
      <c r="A699" s="381" t="s">
        <v>1054</v>
      </c>
      <c r="B699" s="127"/>
      <c r="C699" s="21" t="s">
        <v>1697</v>
      </c>
      <c r="D699" s="128"/>
      <c r="E699" s="128"/>
      <c r="F699" s="128">
        <v>4.3999999999999997E-2</v>
      </c>
      <c r="G699" s="128">
        <v>0</v>
      </c>
      <c r="H699" s="128"/>
      <c r="I699" s="128"/>
      <c r="J699" s="128">
        <v>0</v>
      </c>
      <c r="K699" s="128">
        <v>0</v>
      </c>
    </row>
    <row r="700" spans="1:11" ht="94.5" x14ac:dyDescent="0.25">
      <c r="A700" s="381" t="s">
        <v>1054</v>
      </c>
      <c r="B700" s="127"/>
      <c r="C700" s="21" t="s">
        <v>1698</v>
      </c>
      <c r="D700" s="128"/>
      <c r="E700" s="128"/>
      <c r="F700" s="128">
        <v>0.16700000000000001</v>
      </c>
      <c r="G700" s="128">
        <v>0</v>
      </c>
      <c r="H700" s="128"/>
      <c r="I700" s="128"/>
      <c r="J700" s="128">
        <v>0</v>
      </c>
      <c r="K700" s="128">
        <v>0</v>
      </c>
    </row>
    <row r="701" spans="1:11" ht="126" x14ac:dyDescent="0.25">
      <c r="A701" s="381" t="s">
        <v>1054</v>
      </c>
      <c r="B701" s="127"/>
      <c r="C701" s="21" t="s">
        <v>1699</v>
      </c>
      <c r="D701" s="128"/>
      <c r="E701" s="128"/>
      <c r="F701" s="128">
        <v>0.40300000000000002</v>
      </c>
      <c r="G701" s="128">
        <v>0</v>
      </c>
      <c r="H701" s="128"/>
      <c r="I701" s="128"/>
      <c r="J701" s="128">
        <v>0</v>
      </c>
      <c r="K701" s="128">
        <v>0</v>
      </c>
    </row>
    <row r="702" spans="1:11" ht="94.5" x14ac:dyDescent="0.25">
      <c r="A702" s="381" t="s">
        <v>1054</v>
      </c>
      <c r="B702" s="127"/>
      <c r="C702" s="21" t="s">
        <v>1700</v>
      </c>
      <c r="D702" s="128"/>
      <c r="E702" s="128"/>
      <c r="F702" s="128">
        <v>0.03</v>
      </c>
      <c r="G702" s="128">
        <v>0</v>
      </c>
      <c r="H702" s="128"/>
      <c r="I702" s="128"/>
      <c r="J702" s="128">
        <v>0</v>
      </c>
      <c r="K702" s="128">
        <v>0</v>
      </c>
    </row>
    <row r="703" spans="1:11" ht="78.75" x14ac:dyDescent="0.25">
      <c r="A703" s="381" t="s">
        <v>1054</v>
      </c>
      <c r="B703" s="127"/>
      <c r="C703" s="21" t="s">
        <v>1701</v>
      </c>
      <c r="D703" s="128"/>
      <c r="E703" s="128"/>
      <c r="F703" s="128">
        <v>8.5000000000000006E-2</v>
      </c>
      <c r="G703" s="128">
        <v>0</v>
      </c>
      <c r="H703" s="128"/>
      <c r="I703" s="128"/>
      <c r="J703" s="128">
        <v>0</v>
      </c>
      <c r="K703" s="128">
        <v>0</v>
      </c>
    </row>
    <row r="704" spans="1:11" ht="78.75" x14ac:dyDescent="0.25">
      <c r="A704" s="381" t="s">
        <v>1054</v>
      </c>
      <c r="B704" s="127"/>
      <c r="C704" s="21" t="s">
        <v>1702</v>
      </c>
      <c r="D704" s="128"/>
      <c r="E704" s="128"/>
      <c r="F704" s="128">
        <v>7.0000000000000007E-2</v>
      </c>
      <c r="G704" s="128">
        <v>0</v>
      </c>
      <c r="H704" s="128"/>
      <c r="I704" s="128"/>
      <c r="J704" s="128">
        <v>0</v>
      </c>
      <c r="K704" s="128">
        <v>0</v>
      </c>
    </row>
    <row r="705" spans="1:11" ht="141.75" x14ac:dyDescent="0.25">
      <c r="A705" s="381" t="s">
        <v>1054</v>
      </c>
      <c r="B705" s="127"/>
      <c r="C705" s="21" t="s">
        <v>1703</v>
      </c>
      <c r="D705" s="128"/>
      <c r="E705" s="128"/>
      <c r="F705" s="128">
        <v>0</v>
      </c>
      <c r="G705" s="128">
        <v>0.16</v>
      </c>
      <c r="H705" s="128"/>
      <c r="I705" s="128"/>
      <c r="J705" s="128">
        <v>0</v>
      </c>
      <c r="K705" s="128">
        <v>0</v>
      </c>
    </row>
    <row r="706" spans="1:11" ht="94.5" x14ac:dyDescent="0.25">
      <c r="A706" s="381" t="s">
        <v>1054</v>
      </c>
      <c r="B706" s="127"/>
      <c r="C706" s="21" t="s">
        <v>1704</v>
      </c>
      <c r="D706" s="128"/>
      <c r="E706" s="128"/>
      <c r="F706" s="128">
        <v>9.5000000000000001E-2</v>
      </c>
      <c r="G706" s="128">
        <v>0</v>
      </c>
      <c r="H706" s="128"/>
      <c r="I706" s="128"/>
      <c r="J706" s="128">
        <v>0</v>
      </c>
      <c r="K706" s="128">
        <v>0</v>
      </c>
    </row>
    <row r="707" spans="1:11" ht="94.5" x14ac:dyDescent="0.25">
      <c r="A707" s="381" t="s">
        <v>1054</v>
      </c>
      <c r="B707" s="127"/>
      <c r="C707" s="21" t="s">
        <v>1705</v>
      </c>
      <c r="D707" s="128"/>
      <c r="E707" s="128"/>
      <c r="F707" s="128">
        <v>0.1</v>
      </c>
      <c r="G707" s="128">
        <v>0</v>
      </c>
      <c r="H707" s="128"/>
      <c r="I707" s="128"/>
      <c r="J707" s="128">
        <v>0</v>
      </c>
      <c r="K707" s="128">
        <v>0</v>
      </c>
    </row>
    <row r="708" spans="1:11" ht="78.75" x14ac:dyDescent="0.25">
      <c r="A708" s="381" t="s">
        <v>1054</v>
      </c>
      <c r="B708" s="127"/>
      <c r="C708" s="21" t="s">
        <v>1706</v>
      </c>
      <c r="D708" s="128"/>
      <c r="E708" s="128"/>
      <c r="F708" s="128">
        <v>0.6</v>
      </c>
      <c r="G708" s="128">
        <v>0</v>
      </c>
      <c r="H708" s="128"/>
      <c r="I708" s="128"/>
      <c r="J708" s="128">
        <v>0</v>
      </c>
      <c r="K708" s="128">
        <v>0</v>
      </c>
    </row>
    <row r="709" spans="1:11" ht="126" x14ac:dyDescent="0.25">
      <c r="A709" s="381" t="s">
        <v>1054</v>
      </c>
      <c r="B709" s="127"/>
      <c r="C709" s="21" t="s">
        <v>1707</v>
      </c>
      <c r="D709" s="128"/>
      <c r="E709" s="128"/>
      <c r="F709" s="128">
        <v>0</v>
      </c>
      <c r="G709" s="128">
        <v>0.16</v>
      </c>
      <c r="H709" s="128"/>
      <c r="I709" s="128"/>
      <c r="J709" s="128">
        <v>0</v>
      </c>
      <c r="K709" s="128">
        <v>0</v>
      </c>
    </row>
    <row r="710" spans="1:11" ht="94.5" x14ac:dyDescent="0.25">
      <c r="A710" s="381" t="s">
        <v>1054</v>
      </c>
      <c r="B710" s="127"/>
      <c r="C710" s="21" t="s">
        <v>1708</v>
      </c>
      <c r="D710" s="128"/>
      <c r="E710" s="128"/>
      <c r="F710" s="128">
        <v>0</v>
      </c>
      <c r="G710" s="128">
        <v>0.25</v>
      </c>
      <c r="H710" s="128"/>
      <c r="I710" s="128"/>
      <c r="J710" s="128">
        <v>0</v>
      </c>
      <c r="K710" s="128">
        <v>0</v>
      </c>
    </row>
    <row r="711" spans="1:11" ht="157.5" x14ac:dyDescent="0.25">
      <c r="A711" s="381" t="s">
        <v>1054</v>
      </c>
      <c r="B711" s="127"/>
      <c r="C711" s="21" t="s">
        <v>1709</v>
      </c>
      <c r="D711" s="128"/>
      <c r="E711" s="128"/>
      <c r="F711" s="128">
        <v>0.14699999999999999</v>
      </c>
      <c r="G711" s="128">
        <v>0.1</v>
      </c>
      <c r="H711" s="128"/>
      <c r="I711" s="128"/>
      <c r="J711" s="128">
        <v>0</v>
      </c>
      <c r="K711" s="128">
        <v>0</v>
      </c>
    </row>
    <row r="712" spans="1:11" ht="110.25" x14ac:dyDescent="0.25">
      <c r="A712" s="381" t="s">
        <v>1054</v>
      </c>
      <c r="B712" s="127"/>
      <c r="C712" s="21" t="s">
        <v>1710</v>
      </c>
      <c r="D712" s="128"/>
      <c r="E712" s="128"/>
      <c r="F712" s="128">
        <v>0.124</v>
      </c>
      <c r="G712" s="128">
        <v>0</v>
      </c>
      <c r="H712" s="128"/>
      <c r="I712" s="128"/>
      <c r="J712" s="128">
        <v>0</v>
      </c>
      <c r="K712" s="128">
        <v>0</v>
      </c>
    </row>
    <row r="713" spans="1:11" ht="94.5" x14ac:dyDescent="0.25">
      <c r="A713" s="381" t="s">
        <v>1054</v>
      </c>
      <c r="B713" s="127"/>
      <c r="C713" s="21" t="s">
        <v>1711</v>
      </c>
      <c r="D713" s="128"/>
      <c r="E713" s="128"/>
      <c r="F713" s="128">
        <v>0.48599999999999999</v>
      </c>
      <c r="G713" s="128">
        <v>0</v>
      </c>
      <c r="H713" s="128"/>
      <c r="I713" s="128"/>
      <c r="J713" s="128">
        <v>0</v>
      </c>
      <c r="K713" s="128">
        <v>0</v>
      </c>
    </row>
    <row r="714" spans="1:11" ht="94.5" x14ac:dyDescent="0.25">
      <c r="A714" s="381" t="s">
        <v>1054</v>
      </c>
      <c r="B714" s="127"/>
      <c r="C714" s="21" t="s">
        <v>1712</v>
      </c>
      <c r="D714" s="128"/>
      <c r="E714" s="128"/>
      <c r="F714" s="128">
        <v>0</v>
      </c>
      <c r="G714" s="128">
        <v>0.4</v>
      </c>
      <c r="H714" s="128"/>
      <c r="I714" s="128"/>
      <c r="J714" s="128">
        <v>0</v>
      </c>
      <c r="K714" s="128">
        <v>0</v>
      </c>
    </row>
    <row r="715" spans="1:11" ht="94.5" x14ac:dyDescent="0.25">
      <c r="A715" s="381" t="s">
        <v>1054</v>
      </c>
      <c r="B715" s="127"/>
      <c r="C715" s="21" t="s">
        <v>1713</v>
      </c>
      <c r="D715" s="128"/>
      <c r="E715" s="128"/>
      <c r="F715" s="128">
        <v>0</v>
      </c>
      <c r="G715" s="128">
        <v>0.25</v>
      </c>
      <c r="H715" s="128"/>
      <c r="I715" s="128"/>
      <c r="J715" s="128">
        <v>0</v>
      </c>
      <c r="K715" s="128">
        <v>0</v>
      </c>
    </row>
    <row r="716" spans="1:11" ht="94.5" x14ac:dyDescent="0.25">
      <c r="A716" s="381" t="s">
        <v>1054</v>
      </c>
      <c r="B716" s="127"/>
      <c r="C716" s="21" t="s">
        <v>1714</v>
      </c>
      <c r="D716" s="128"/>
      <c r="E716" s="128"/>
      <c r="F716" s="128">
        <v>0</v>
      </c>
      <c r="G716" s="128">
        <v>0.25</v>
      </c>
      <c r="H716" s="128"/>
      <c r="I716" s="128"/>
      <c r="J716" s="128">
        <v>0</v>
      </c>
      <c r="K716" s="128">
        <v>0</v>
      </c>
    </row>
    <row r="717" spans="1:11" ht="94.5" x14ac:dyDescent="0.25">
      <c r="A717" s="381" t="s">
        <v>1054</v>
      </c>
      <c r="B717" s="127"/>
      <c r="C717" s="21" t="s">
        <v>1715</v>
      </c>
      <c r="D717" s="128"/>
      <c r="E717" s="128"/>
      <c r="F717" s="128">
        <v>0</v>
      </c>
      <c r="G717" s="128">
        <v>0.25</v>
      </c>
      <c r="H717" s="128"/>
      <c r="I717" s="128"/>
      <c r="J717" s="128">
        <v>0</v>
      </c>
      <c r="K717" s="128">
        <v>0</v>
      </c>
    </row>
    <row r="718" spans="1:11" ht="110.25" x14ac:dyDescent="0.25">
      <c r="A718" s="381" t="s">
        <v>1054</v>
      </c>
      <c r="B718" s="127"/>
      <c r="C718" s="21" t="s">
        <v>1716</v>
      </c>
      <c r="D718" s="128"/>
      <c r="E718" s="128"/>
      <c r="F718" s="128">
        <v>0</v>
      </c>
      <c r="G718" s="128">
        <v>0.25</v>
      </c>
      <c r="H718" s="128"/>
      <c r="I718" s="128"/>
      <c r="J718" s="128">
        <v>0</v>
      </c>
      <c r="K718" s="128">
        <v>0</v>
      </c>
    </row>
    <row r="719" spans="1:11" ht="94.5" x14ac:dyDescent="0.25">
      <c r="A719" s="381" t="s">
        <v>1054</v>
      </c>
      <c r="B719" s="127"/>
      <c r="C719" s="21" t="s">
        <v>1717</v>
      </c>
      <c r="D719" s="128"/>
      <c r="E719" s="128"/>
      <c r="F719" s="128">
        <v>0</v>
      </c>
      <c r="G719" s="128">
        <v>0.16</v>
      </c>
      <c r="H719" s="128"/>
      <c r="I719" s="128"/>
      <c r="J719" s="128">
        <v>0</v>
      </c>
      <c r="K719" s="128">
        <v>0</v>
      </c>
    </row>
    <row r="720" spans="1:11" ht="94.5" x14ac:dyDescent="0.25">
      <c r="A720" s="381" t="s">
        <v>1054</v>
      </c>
      <c r="B720" s="127"/>
      <c r="C720" s="21" t="s">
        <v>1718</v>
      </c>
      <c r="D720" s="128"/>
      <c r="E720" s="128"/>
      <c r="F720" s="128">
        <v>0</v>
      </c>
      <c r="G720" s="128">
        <v>0.25</v>
      </c>
      <c r="H720" s="128"/>
      <c r="I720" s="128"/>
      <c r="J720" s="128">
        <v>0</v>
      </c>
      <c r="K720" s="128">
        <v>0</v>
      </c>
    </row>
    <row r="721" spans="1:11" ht="141.75" x14ac:dyDescent="0.25">
      <c r="A721" s="381" t="s">
        <v>1054</v>
      </c>
      <c r="B721" s="127"/>
      <c r="C721" s="21" t="s">
        <v>1719</v>
      </c>
      <c r="D721" s="128"/>
      <c r="E721" s="128"/>
      <c r="F721" s="128">
        <v>0</v>
      </c>
      <c r="G721" s="128">
        <v>0.1</v>
      </c>
      <c r="H721" s="128"/>
      <c r="I721" s="128"/>
      <c r="J721" s="128">
        <v>0</v>
      </c>
      <c r="K721" s="128">
        <v>0</v>
      </c>
    </row>
    <row r="722" spans="1:11" ht="94.5" x14ac:dyDescent="0.25">
      <c r="A722" s="381" t="s">
        <v>1054</v>
      </c>
      <c r="B722" s="127"/>
      <c r="C722" s="21" t="s">
        <v>1720</v>
      </c>
      <c r="D722" s="128"/>
      <c r="E722" s="128"/>
      <c r="F722" s="128">
        <v>0.28000000000000003</v>
      </c>
      <c r="G722" s="128">
        <v>0</v>
      </c>
      <c r="H722" s="128"/>
      <c r="I722" s="128"/>
      <c r="J722" s="128">
        <v>0</v>
      </c>
      <c r="K722" s="128">
        <v>0</v>
      </c>
    </row>
    <row r="723" spans="1:11" ht="126" x14ac:dyDescent="0.25">
      <c r="A723" s="381" t="s">
        <v>1054</v>
      </c>
      <c r="B723" s="127"/>
      <c r="C723" s="21" t="s">
        <v>1721</v>
      </c>
      <c r="D723" s="128"/>
      <c r="E723" s="128"/>
      <c r="F723" s="128">
        <v>0</v>
      </c>
      <c r="G723" s="128">
        <v>0.1</v>
      </c>
      <c r="H723" s="128"/>
      <c r="I723" s="128"/>
      <c r="J723" s="128">
        <v>0</v>
      </c>
      <c r="K723" s="128">
        <v>0</v>
      </c>
    </row>
    <row r="724" spans="1:11" ht="94.5" x14ac:dyDescent="0.25">
      <c r="A724" s="381" t="s">
        <v>1054</v>
      </c>
      <c r="B724" s="127"/>
      <c r="C724" s="21" t="s">
        <v>1722</v>
      </c>
      <c r="D724" s="128"/>
      <c r="E724" s="128"/>
      <c r="F724" s="128">
        <v>0</v>
      </c>
      <c r="G724" s="128">
        <v>0.16</v>
      </c>
      <c r="H724" s="128"/>
      <c r="I724" s="128"/>
      <c r="J724" s="128">
        <v>0</v>
      </c>
      <c r="K724" s="128">
        <v>0</v>
      </c>
    </row>
    <row r="725" spans="1:11" ht="141.75" x14ac:dyDescent="0.25">
      <c r="A725" s="381" t="s">
        <v>1054</v>
      </c>
      <c r="B725" s="127"/>
      <c r="C725" s="21" t="s">
        <v>1723</v>
      </c>
      <c r="D725" s="128"/>
      <c r="E725" s="128"/>
      <c r="F725" s="128">
        <v>0.11</v>
      </c>
      <c r="G725" s="128">
        <v>0</v>
      </c>
      <c r="H725" s="128"/>
      <c r="I725" s="128"/>
      <c r="J725" s="128">
        <v>0</v>
      </c>
      <c r="K725" s="128">
        <v>0</v>
      </c>
    </row>
    <row r="726" spans="1:11" ht="94.5" x14ac:dyDescent="0.25">
      <c r="A726" s="381" t="s">
        <v>1054</v>
      </c>
      <c r="B726" s="127"/>
      <c r="C726" s="21" t="s">
        <v>1724</v>
      </c>
      <c r="D726" s="128"/>
      <c r="E726" s="128"/>
      <c r="F726" s="128">
        <v>6.3E-2</v>
      </c>
      <c r="G726" s="128">
        <v>0</v>
      </c>
      <c r="H726" s="128"/>
      <c r="I726" s="128"/>
      <c r="J726" s="128">
        <v>0</v>
      </c>
      <c r="K726" s="128">
        <v>0</v>
      </c>
    </row>
    <row r="727" spans="1:11" ht="126" x14ac:dyDescent="0.25">
      <c r="A727" s="381" t="s">
        <v>1054</v>
      </c>
      <c r="B727" s="127"/>
      <c r="C727" s="21" t="s">
        <v>1725</v>
      </c>
      <c r="D727" s="128"/>
      <c r="E727" s="128"/>
      <c r="F727" s="128">
        <v>0</v>
      </c>
      <c r="G727" s="128">
        <v>0.16</v>
      </c>
      <c r="H727" s="128"/>
      <c r="I727" s="128"/>
      <c r="J727" s="128">
        <v>0</v>
      </c>
      <c r="K727" s="128">
        <v>0</v>
      </c>
    </row>
    <row r="728" spans="1:11" x14ac:dyDescent="0.25">
      <c r="A728" s="381" t="s">
        <v>1054</v>
      </c>
      <c r="B728" s="127"/>
      <c r="C728" s="21"/>
      <c r="D728" s="128"/>
      <c r="E728" s="128"/>
      <c r="F728" s="128">
        <v>0</v>
      </c>
      <c r="G728" s="128">
        <v>0</v>
      </c>
      <c r="H728" s="128"/>
      <c r="I728" s="128"/>
      <c r="J728" s="128">
        <v>0</v>
      </c>
      <c r="K728" s="128">
        <v>0</v>
      </c>
    </row>
    <row r="729" spans="1:11" ht="63" x14ac:dyDescent="0.25">
      <c r="A729" s="381" t="s">
        <v>891</v>
      </c>
      <c r="B729" s="127"/>
      <c r="C729" s="21" t="s">
        <v>1726</v>
      </c>
      <c r="D729" s="128"/>
      <c r="E729" s="128"/>
      <c r="F729" s="128">
        <v>0.32500000000000001</v>
      </c>
      <c r="G729" s="128">
        <v>0</v>
      </c>
      <c r="H729" s="128"/>
      <c r="I729" s="128"/>
      <c r="J729" s="128">
        <v>0</v>
      </c>
      <c r="K729" s="128">
        <v>0</v>
      </c>
    </row>
    <row r="730" spans="1:11" ht="63" x14ac:dyDescent="0.25">
      <c r="A730" s="381" t="s">
        <v>891</v>
      </c>
      <c r="B730" s="127"/>
      <c r="C730" s="21" t="s">
        <v>1727</v>
      </c>
      <c r="D730" s="128"/>
      <c r="E730" s="128"/>
      <c r="F730" s="128">
        <v>0.46</v>
      </c>
      <c r="G730" s="128">
        <v>0</v>
      </c>
      <c r="H730" s="128"/>
      <c r="I730" s="128"/>
      <c r="J730" s="128">
        <v>0</v>
      </c>
      <c r="K730" s="128">
        <v>0</v>
      </c>
    </row>
    <row r="731" spans="1:11" ht="31.5" x14ac:dyDescent="0.25">
      <c r="A731" s="381" t="s">
        <v>891</v>
      </c>
      <c r="B731" s="127"/>
      <c r="C731" s="21" t="s">
        <v>1728</v>
      </c>
      <c r="D731" s="128"/>
      <c r="E731" s="128"/>
      <c r="F731" s="128">
        <v>0.4</v>
      </c>
      <c r="G731" s="128">
        <v>0</v>
      </c>
      <c r="H731" s="128"/>
      <c r="I731" s="128"/>
      <c r="J731" s="128">
        <v>0</v>
      </c>
      <c r="K731" s="128">
        <v>0</v>
      </c>
    </row>
    <row r="732" spans="1:11" ht="63" x14ac:dyDescent="0.25">
      <c r="A732" s="381" t="s">
        <v>891</v>
      </c>
      <c r="B732" s="127"/>
      <c r="C732" s="21" t="s">
        <v>1729</v>
      </c>
      <c r="D732" s="128"/>
      <c r="E732" s="128"/>
      <c r="F732" s="128">
        <v>0.152</v>
      </c>
      <c r="G732" s="128">
        <v>0</v>
      </c>
      <c r="H732" s="128"/>
      <c r="I732" s="128"/>
      <c r="J732" s="128">
        <v>0</v>
      </c>
      <c r="K732" s="128">
        <v>0</v>
      </c>
    </row>
    <row r="733" spans="1:11" ht="47.25" x14ac:dyDescent="0.25">
      <c r="A733" s="381" t="s">
        <v>891</v>
      </c>
      <c r="B733" s="127" t="s">
        <v>1730</v>
      </c>
      <c r="C733" s="21" t="s">
        <v>1731</v>
      </c>
      <c r="D733" s="128"/>
      <c r="E733" s="128"/>
      <c r="F733" s="128">
        <v>0.15</v>
      </c>
      <c r="G733" s="128">
        <v>0</v>
      </c>
      <c r="H733" s="128"/>
      <c r="I733" s="128"/>
      <c r="J733" s="128">
        <v>0</v>
      </c>
      <c r="K733" s="128">
        <v>0</v>
      </c>
    </row>
    <row r="734" spans="1:11" ht="47.25" x14ac:dyDescent="0.25">
      <c r="A734" s="381" t="s">
        <v>891</v>
      </c>
      <c r="B734" s="127" t="s">
        <v>1732</v>
      </c>
      <c r="C734" s="21" t="s">
        <v>1733</v>
      </c>
      <c r="D734" s="128"/>
      <c r="E734" s="128"/>
      <c r="F734" s="128">
        <v>0.13</v>
      </c>
      <c r="G734" s="128">
        <v>0</v>
      </c>
      <c r="H734" s="128"/>
      <c r="I734" s="128"/>
      <c r="J734" s="128">
        <v>0</v>
      </c>
      <c r="K734" s="128">
        <v>0</v>
      </c>
    </row>
    <row r="735" spans="1:11" ht="31.5" x14ac:dyDescent="0.25">
      <c r="A735" s="381" t="s">
        <v>891</v>
      </c>
      <c r="B735" s="127" t="s">
        <v>1734</v>
      </c>
      <c r="C735" s="21" t="s">
        <v>1735</v>
      </c>
      <c r="D735" s="128"/>
      <c r="E735" s="128"/>
      <c r="F735" s="128">
        <v>0</v>
      </c>
      <c r="G735" s="128">
        <v>0.63</v>
      </c>
      <c r="H735" s="128"/>
      <c r="I735" s="128"/>
      <c r="J735" s="128">
        <v>0</v>
      </c>
      <c r="K735" s="128">
        <v>0</v>
      </c>
    </row>
    <row r="736" spans="1:11" ht="31.5" x14ac:dyDescent="0.25">
      <c r="A736" s="381" t="s">
        <v>891</v>
      </c>
      <c r="B736" s="127" t="s">
        <v>1736</v>
      </c>
      <c r="C736" s="21" t="s">
        <v>1735</v>
      </c>
      <c r="D736" s="128"/>
      <c r="E736" s="128"/>
      <c r="F736" s="128">
        <v>0.95</v>
      </c>
      <c r="G736" s="128">
        <v>0</v>
      </c>
      <c r="H736" s="128"/>
      <c r="I736" s="128"/>
      <c r="J736" s="128">
        <v>0</v>
      </c>
      <c r="K736" s="128">
        <v>0</v>
      </c>
    </row>
    <row r="737" spans="1:11" ht="31.5" x14ac:dyDescent="0.25">
      <c r="A737" s="381" t="s">
        <v>891</v>
      </c>
      <c r="B737" s="127" t="s">
        <v>1737</v>
      </c>
      <c r="C737" s="21" t="s">
        <v>1735</v>
      </c>
      <c r="D737" s="128"/>
      <c r="E737" s="128"/>
      <c r="F737" s="128">
        <v>1.32</v>
      </c>
      <c r="G737" s="128">
        <v>0</v>
      </c>
      <c r="H737" s="128"/>
      <c r="I737" s="128"/>
      <c r="J737" s="128">
        <v>0</v>
      </c>
      <c r="K737" s="128">
        <v>0</v>
      </c>
    </row>
    <row r="738" spans="1:11" ht="47.25" x14ac:dyDescent="0.25">
      <c r="A738" s="381" t="s">
        <v>891</v>
      </c>
      <c r="B738" s="127" t="s">
        <v>1738</v>
      </c>
      <c r="C738" s="21" t="s">
        <v>1739</v>
      </c>
      <c r="D738" s="128"/>
      <c r="E738" s="128"/>
      <c r="F738" s="128">
        <v>0.13</v>
      </c>
      <c r="G738" s="128">
        <v>0</v>
      </c>
      <c r="H738" s="128"/>
      <c r="I738" s="128"/>
      <c r="J738" s="128">
        <v>0</v>
      </c>
      <c r="K738" s="128">
        <v>0</v>
      </c>
    </row>
    <row r="739" spans="1:11" ht="47.25" x14ac:dyDescent="0.25">
      <c r="A739" s="381" t="s">
        <v>891</v>
      </c>
      <c r="B739" s="127" t="s">
        <v>1740</v>
      </c>
      <c r="C739" s="21" t="s">
        <v>1739</v>
      </c>
      <c r="D739" s="128"/>
      <c r="E739" s="128"/>
      <c r="F739" s="128">
        <v>0.04</v>
      </c>
      <c r="G739" s="128">
        <v>0</v>
      </c>
      <c r="H739" s="128"/>
      <c r="I739" s="128"/>
      <c r="J739" s="128">
        <v>0</v>
      </c>
      <c r="K739" s="128">
        <v>0</v>
      </c>
    </row>
    <row r="740" spans="1:11" ht="47.25" x14ac:dyDescent="0.25">
      <c r="A740" s="381" t="s">
        <v>891</v>
      </c>
      <c r="B740" s="127" t="s">
        <v>1741</v>
      </c>
      <c r="C740" s="21" t="s">
        <v>1739</v>
      </c>
      <c r="D740" s="128"/>
      <c r="E740" s="128"/>
      <c r="F740" s="128">
        <v>0</v>
      </c>
      <c r="G740" s="128">
        <v>0.4</v>
      </c>
      <c r="H740" s="128"/>
      <c r="I740" s="128"/>
      <c r="J740" s="128">
        <v>0</v>
      </c>
      <c r="K740" s="128">
        <v>0</v>
      </c>
    </row>
    <row r="741" spans="1:11" ht="78.75" x14ac:dyDescent="0.25">
      <c r="A741" s="381" t="s">
        <v>891</v>
      </c>
      <c r="B741" s="127" t="s">
        <v>1742</v>
      </c>
      <c r="C741" s="21" t="s">
        <v>1743</v>
      </c>
      <c r="D741" s="128"/>
      <c r="E741" s="128"/>
      <c r="F741" s="128">
        <v>2.7E-2</v>
      </c>
      <c r="G741" s="128">
        <v>0</v>
      </c>
      <c r="H741" s="128"/>
      <c r="I741" s="128"/>
      <c r="J741" s="128">
        <v>0</v>
      </c>
      <c r="K741" s="128">
        <v>0</v>
      </c>
    </row>
    <row r="742" spans="1:11" ht="78.75" x14ac:dyDescent="0.25">
      <c r="A742" s="381" t="s">
        <v>891</v>
      </c>
      <c r="B742" s="127" t="s">
        <v>1744</v>
      </c>
      <c r="C742" s="21" t="s">
        <v>1743</v>
      </c>
      <c r="D742" s="128"/>
      <c r="E742" s="128"/>
      <c r="F742" s="128">
        <v>0.28999999999999998</v>
      </c>
      <c r="G742" s="128">
        <v>0</v>
      </c>
      <c r="H742" s="128"/>
      <c r="I742" s="128"/>
      <c r="J742" s="128">
        <v>0</v>
      </c>
      <c r="K742" s="128">
        <v>0</v>
      </c>
    </row>
    <row r="743" spans="1:11" ht="78.75" x14ac:dyDescent="0.25">
      <c r="A743" s="381" t="s">
        <v>891</v>
      </c>
      <c r="B743" s="127" t="s">
        <v>1745</v>
      </c>
      <c r="C743" s="21" t="s">
        <v>1743</v>
      </c>
      <c r="D743" s="128"/>
      <c r="E743" s="128"/>
      <c r="F743" s="128">
        <v>0</v>
      </c>
      <c r="G743" s="128">
        <v>0.4</v>
      </c>
      <c r="H743" s="128"/>
      <c r="I743" s="128"/>
      <c r="J743" s="128">
        <v>0</v>
      </c>
      <c r="K743" s="128">
        <v>0</v>
      </c>
    </row>
    <row r="744" spans="1:11" ht="78.75" x14ac:dyDescent="0.25">
      <c r="A744" s="381" t="s">
        <v>891</v>
      </c>
      <c r="B744" s="127" t="s">
        <v>1746</v>
      </c>
      <c r="C744" s="21" t="s">
        <v>1747</v>
      </c>
      <c r="D744" s="128"/>
      <c r="E744" s="128"/>
      <c r="F744" s="128">
        <v>0.13</v>
      </c>
      <c r="G744" s="128">
        <v>0</v>
      </c>
      <c r="H744" s="128"/>
      <c r="I744" s="128"/>
      <c r="J744" s="128">
        <v>0</v>
      </c>
      <c r="K744" s="128">
        <v>0</v>
      </c>
    </row>
    <row r="745" spans="1:11" ht="47.25" x14ac:dyDescent="0.25">
      <c r="A745" s="381" t="s">
        <v>891</v>
      </c>
      <c r="B745" s="127" t="s">
        <v>1748</v>
      </c>
      <c r="C745" s="21" t="s">
        <v>1749</v>
      </c>
      <c r="D745" s="128"/>
      <c r="E745" s="128"/>
      <c r="F745" s="128">
        <v>0.24</v>
      </c>
      <c r="G745" s="128">
        <v>0</v>
      </c>
      <c r="H745" s="128"/>
      <c r="I745" s="128"/>
      <c r="J745" s="128">
        <v>0</v>
      </c>
      <c r="K745" s="128">
        <v>0</v>
      </c>
    </row>
    <row r="746" spans="1:11" ht="47.25" x14ac:dyDescent="0.25">
      <c r="A746" s="381" t="s">
        <v>891</v>
      </c>
      <c r="B746" s="127" t="s">
        <v>1750</v>
      </c>
      <c r="C746" s="21" t="s">
        <v>1751</v>
      </c>
      <c r="D746" s="128"/>
      <c r="E746" s="128"/>
      <c r="F746" s="128">
        <v>0.35499999999999998</v>
      </c>
      <c r="G746" s="128">
        <v>0</v>
      </c>
      <c r="H746" s="128"/>
      <c r="I746" s="128"/>
      <c r="J746" s="128">
        <v>0</v>
      </c>
      <c r="K746" s="128">
        <v>0</v>
      </c>
    </row>
    <row r="747" spans="1:11" ht="63" x14ac:dyDescent="0.25">
      <c r="A747" s="381" t="s">
        <v>891</v>
      </c>
      <c r="B747" s="127" t="s">
        <v>1752</v>
      </c>
      <c r="C747" s="21" t="s">
        <v>1753</v>
      </c>
      <c r="D747" s="128"/>
      <c r="E747" s="128"/>
      <c r="F747" s="128">
        <v>0.26</v>
      </c>
      <c r="G747" s="128">
        <v>0</v>
      </c>
      <c r="H747" s="128"/>
      <c r="I747" s="128"/>
      <c r="J747" s="128">
        <v>0</v>
      </c>
      <c r="K747" s="128">
        <v>0</v>
      </c>
    </row>
    <row r="748" spans="1:11" ht="94.5" x14ac:dyDescent="0.25">
      <c r="A748" s="381" t="s">
        <v>891</v>
      </c>
      <c r="B748" s="127" t="s">
        <v>1754</v>
      </c>
      <c r="C748" s="21" t="s">
        <v>1755</v>
      </c>
      <c r="D748" s="128"/>
      <c r="E748" s="128"/>
      <c r="F748" s="128">
        <v>0.16</v>
      </c>
      <c r="G748" s="128">
        <v>0</v>
      </c>
      <c r="H748" s="128"/>
      <c r="I748" s="128"/>
      <c r="J748" s="128">
        <v>0</v>
      </c>
      <c r="K748" s="128">
        <v>0</v>
      </c>
    </row>
    <row r="749" spans="1:11" ht="94.5" x14ac:dyDescent="0.25">
      <c r="A749" s="381" t="s">
        <v>891</v>
      </c>
      <c r="B749" s="127" t="s">
        <v>1756</v>
      </c>
      <c r="C749" s="21" t="s">
        <v>1757</v>
      </c>
      <c r="D749" s="128"/>
      <c r="E749" s="128"/>
      <c r="F749" s="128">
        <v>0.38</v>
      </c>
      <c r="G749" s="128">
        <v>0</v>
      </c>
      <c r="H749" s="128"/>
      <c r="I749" s="128"/>
      <c r="J749" s="128">
        <v>0</v>
      </c>
      <c r="K749" s="128">
        <v>0</v>
      </c>
    </row>
    <row r="750" spans="1:11" ht="78.75" x14ac:dyDescent="0.25">
      <c r="A750" s="381" t="s">
        <v>891</v>
      </c>
      <c r="B750" s="127" t="s">
        <v>1758</v>
      </c>
      <c r="C750" s="21" t="s">
        <v>1759</v>
      </c>
      <c r="D750" s="128"/>
      <c r="E750" s="128"/>
      <c r="F750" s="128">
        <v>0.18</v>
      </c>
      <c r="G750" s="128">
        <v>0</v>
      </c>
      <c r="H750" s="128"/>
      <c r="I750" s="128"/>
      <c r="J750" s="128">
        <v>0</v>
      </c>
      <c r="K750" s="128">
        <v>0</v>
      </c>
    </row>
    <row r="751" spans="1:11" ht="31.5" x14ac:dyDescent="0.25">
      <c r="A751" s="381" t="s">
        <v>891</v>
      </c>
      <c r="B751" s="127" t="s">
        <v>1760</v>
      </c>
      <c r="C751" s="21" t="s">
        <v>1761</v>
      </c>
      <c r="D751" s="128"/>
      <c r="E751" s="128"/>
      <c r="F751" s="128">
        <v>0.23</v>
      </c>
      <c r="G751" s="128">
        <v>0</v>
      </c>
      <c r="H751" s="128"/>
      <c r="I751" s="128"/>
      <c r="J751" s="128">
        <v>0</v>
      </c>
      <c r="K751" s="128">
        <v>0</v>
      </c>
    </row>
    <row r="752" spans="1:11" ht="47.25" x14ac:dyDescent="0.25">
      <c r="A752" s="381" t="s">
        <v>891</v>
      </c>
      <c r="B752" s="127"/>
      <c r="C752" s="21" t="s">
        <v>1762</v>
      </c>
      <c r="D752" s="128"/>
      <c r="E752" s="128"/>
      <c r="F752" s="128">
        <v>0.13200000000000001</v>
      </c>
      <c r="G752" s="128">
        <v>0</v>
      </c>
      <c r="H752" s="128"/>
      <c r="I752" s="128"/>
      <c r="J752" s="128">
        <v>0</v>
      </c>
      <c r="K752" s="128">
        <v>0</v>
      </c>
    </row>
    <row r="753" spans="1:11" ht="63" x14ac:dyDescent="0.25">
      <c r="A753" s="381" t="s">
        <v>891</v>
      </c>
      <c r="B753" s="127"/>
      <c r="C753" s="21" t="s">
        <v>1763</v>
      </c>
      <c r="D753" s="128"/>
      <c r="E753" s="128"/>
      <c r="F753" s="128">
        <v>0.106</v>
      </c>
      <c r="G753" s="128">
        <v>0</v>
      </c>
      <c r="H753" s="128"/>
      <c r="I753" s="128"/>
      <c r="J753" s="128">
        <v>0</v>
      </c>
      <c r="K753" s="128">
        <v>0</v>
      </c>
    </row>
    <row r="754" spans="1:11" ht="47.25" x14ac:dyDescent="0.25">
      <c r="A754" s="381" t="s">
        <v>1046</v>
      </c>
      <c r="B754" s="127"/>
      <c r="C754" s="21" t="s">
        <v>1764</v>
      </c>
      <c r="D754" s="128"/>
      <c r="E754" s="128"/>
      <c r="F754" s="128">
        <v>0.54</v>
      </c>
      <c r="G754" s="128">
        <v>0</v>
      </c>
      <c r="H754" s="128"/>
      <c r="I754" s="128"/>
      <c r="J754" s="128">
        <v>0</v>
      </c>
      <c r="K754" s="128">
        <v>0</v>
      </c>
    </row>
    <row r="755" spans="1:11" ht="126" x14ac:dyDescent="0.25">
      <c r="A755" s="381" t="s">
        <v>1046</v>
      </c>
      <c r="B755" s="127"/>
      <c r="C755" s="21" t="s">
        <v>1765</v>
      </c>
      <c r="D755" s="128"/>
      <c r="E755" s="128"/>
      <c r="F755" s="128">
        <v>0.42099999999999999</v>
      </c>
      <c r="G755" s="128">
        <v>0</v>
      </c>
      <c r="H755" s="128"/>
      <c r="I755" s="128"/>
      <c r="J755" s="128">
        <v>0</v>
      </c>
      <c r="K755" s="128">
        <v>0</v>
      </c>
    </row>
    <row r="756" spans="1:11" ht="78.75" x14ac:dyDescent="0.25">
      <c r="A756" s="381" t="s">
        <v>1046</v>
      </c>
      <c r="B756" s="127"/>
      <c r="C756" s="21" t="s">
        <v>1766</v>
      </c>
      <c r="D756" s="128"/>
      <c r="E756" s="128"/>
      <c r="F756" s="128">
        <v>0.30099999999999999</v>
      </c>
      <c r="G756" s="128">
        <v>2.5000000000000001E-2</v>
      </c>
      <c r="H756" s="128"/>
      <c r="I756" s="128"/>
      <c r="J756" s="128">
        <v>0</v>
      </c>
      <c r="K756" s="128">
        <v>0</v>
      </c>
    </row>
    <row r="757" spans="1:11" ht="110.25" x14ac:dyDescent="0.25">
      <c r="A757" s="381" t="s">
        <v>1046</v>
      </c>
      <c r="B757" s="127"/>
      <c r="C757" s="21" t="s">
        <v>1767</v>
      </c>
      <c r="D757" s="128"/>
      <c r="E757" s="128"/>
      <c r="F757" s="128">
        <v>0.46700000000000003</v>
      </c>
      <c r="G757" s="128">
        <v>0</v>
      </c>
      <c r="H757" s="128"/>
      <c r="I757" s="128"/>
      <c r="J757" s="128">
        <v>0</v>
      </c>
      <c r="K757" s="128">
        <v>0</v>
      </c>
    </row>
    <row r="758" spans="1:11" ht="126" x14ac:dyDescent="0.25">
      <c r="A758" s="381" t="s">
        <v>1046</v>
      </c>
      <c r="B758" s="127"/>
      <c r="C758" s="21" t="s">
        <v>1768</v>
      </c>
      <c r="D758" s="128"/>
      <c r="E758" s="128"/>
      <c r="F758" s="128">
        <v>9.5000000000000001E-2</v>
      </c>
      <c r="G758" s="128">
        <v>0</v>
      </c>
      <c r="H758" s="128"/>
      <c r="I758" s="128"/>
      <c r="J758" s="128">
        <v>0</v>
      </c>
      <c r="K758" s="128">
        <v>0</v>
      </c>
    </row>
    <row r="759" spans="1:11" ht="78.75" x14ac:dyDescent="0.25">
      <c r="A759" s="381" t="s">
        <v>1046</v>
      </c>
      <c r="B759" s="127"/>
      <c r="C759" s="21" t="s">
        <v>1769</v>
      </c>
      <c r="D759" s="128"/>
      <c r="E759" s="128"/>
      <c r="F759" s="128">
        <v>5.5E-2</v>
      </c>
      <c r="G759" s="128">
        <v>2.5000000000000001E-2</v>
      </c>
      <c r="H759" s="128"/>
      <c r="I759" s="128"/>
      <c r="J759" s="128">
        <v>0</v>
      </c>
      <c r="K759" s="128">
        <v>0</v>
      </c>
    </row>
    <row r="760" spans="1:11" ht="47.25" x14ac:dyDescent="0.25">
      <c r="A760" s="381" t="s">
        <v>1046</v>
      </c>
      <c r="B760" s="127"/>
      <c r="C760" s="21" t="s">
        <v>1770</v>
      </c>
      <c r="D760" s="128"/>
      <c r="E760" s="128"/>
      <c r="F760" s="128">
        <v>0.43099999999999999</v>
      </c>
      <c r="G760" s="128">
        <v>0</v>
      </c>
      <c r="H760" s="128"/>
      <c r="I760" s="128"/>
      <c r="J760" s="128">
        <v>0.42</v>
      </c>
      <c r="K760" s="128">
        <v>0</v>
      </c>
    </row>
    <row r="761" spans="1:11" ht="47.25" x14ac:dyDescent="0.25">
      <c r="A761" s="381" t="s">
        <v>1046</v>
      </c>
      <c r="B761" s="127"/>
      <c r="C761" s="21" t="s">
        <v>1771</v>
      </c>
      <c r="D761" s="128"/>
      <c r="E761" s="128"/>
      <c r="F761" s="128">
        <v>0.25</v>
      </c>
      <c r="G761" s="128">
        <v>0</v>
      </c>
      <c r="H761" s="128"/>
      <c r="I761" s="128"/>
      <c r="J761" s="128">
        <v>0.25</v>
      </c>
      <c r="K761" s="128">
        <v>0</v>
      </c>
    </row>
    <row r="762" spans="1:11" ht="47.25" x14ac:dyDescent="0.25">
      <c r="A762" s="381" t="s">
        <v>1046</v>
      </c>
      <c r="B762" s="127"/>
      <c r="C762" s="21" t="s">
        <v>1772</v>
      </c>
      <c r="D762" s="128"/>
      <c r="E762" s="128"/>
      <c r="F762" s="128">
        <v>0</v>
      </c>
      <c r="G762" s="128">
        <v>6.3E-2</v>
      </c>
      <c r="H762" s="128"/>
      <c r="I762" s="128"/>
      <c r="J762" s="128">
        <v>0</v>
      </c>
      <c r="K762" s="128">
        <v>0</v>
      </c>
    </row>
    <row r="763" spans="1:11" ht="31.5" x14ac:dyDescent="0.25">
      <c r="A763" s="381" t="s">
        <v>1046</v>
      </c>
      <c r="B763" s="127"/>
      <c r="C763" s="21" t="s">
        <v>1773</v>
      </c>
      <c r="D763" s="128"/>
      <c r="E763" s="128"/>
      <c r="F763" s="128">
        <v>0.70399999999999996</v>
      </c>
      <c r="G763" s="128">
        <v>0</v>
      </c>
      <c r="H763" s="128"/>
      <c r="I763" s="128"/>
      <c r="J763" s="128">
        <v>1</v>
      </c>
      <c r="K763" s="128">
        <v>0</v>
      </c>
    </row>
    <row r="764" spans="1:11" ht="63" x14ac:dyDescent="0.25">
      <c r="A764" s="381" t="s">
        <v>1046</v>
      </c>
      <c r="B764" s="127"/>
      <c r="C764" s="21" t="s">
        <v>1774</v>
      </c>
      <c r="D764" s="128"/>
      <c r="E764" s="128"/>
      <c r="F764" s="128">
        <v>0.15</v>
      </c>
      <c r="G764" s="128">
        <v>0</v>
      </c>
      <c r="H764" s="128"/>
      <c r="I764" s="128"/>
      <c r="J764" s="128">
        <v>0</v>
      </c>
      <c r="K764" s="128">
        <v>0</v>
      </c>
    </row>
    <row r="765" spans="1:11" ht="63" x14ac:dyDescent="0.25">
      <c r="A765" s="381" t="s">
        <v>1046</v>
      </c>
      <c r="B765" s="127"/>
      <c r="C765" s="21" t="s">
        <v>1775</v>
      </c>
      <c r="D765" s="128"/>
      <c r="E765" s="128"/>
      <c r="F765" s="128">
        <v>0.12</v>
      </c>
      <c r="G765" s="128">
        <v>0</v>
      </c>
      <c r="H765" s="128"/>
      <c r="I765" s="128"/>
      <c r="J765" s="128">
        <v>0</v>
      </c>
      <c r="K765" s="128">
        <v>0</v>
      </c>
    </row>
    <row r="766" spans="1:11" ht="47.25" x14ac:dyDescent="0.25">
      <c r="A766" s="381" t="s">
        <v>1046</v>
      </c>
      <c r="B766" s="127"/>
      <c r="C766" s="21" t="s">
        <v>1776</v>
      </c>
      <c r="D766" s="128"/>
      <c r="E766" s="128"/>
      <c r="F766" s="128">
        <v>0.109</v>
      </c>
      <c r="G766" s="128">
        <v>0</v>
      </c>
      <c r="H766" s="128"/>
      <c r="I766" s="128"/>
      <c r="J766" s="128">
        <v>0</v>
      </c>
      <c r="K766" s="128">
        <v>0</v>
      </c>
    </row>
    <row r="767" spans="1:11" ht="47.25" x14ac:dyDescent="0.25">
      <c r="A767" s="381" t="s">
        <v>1046</v>
      </c>
      <c r="B767" s="127" t="s">
        <v>1777</v>
      </c>
      <c r="C767" s="21" t="s">
        <v>1778</v>
      </c>
      <c r="D767" s="128"/>
      <c r="E767" s="128"/>
      <c r="F767" s="128">
        <v>0</v>
      </c>
      <c r="G767" s="128">
        <v>0.4</v>
      </c>
      <c r="H767" s="128"/>
      <c r="I767" s="128"/>
      <c r="J767" s="128">
        <v>0</v>
      </c>
      <c r="K767" s="128">
        <v>0</v>
      </c>
    </row>
    <row r="768" spans="1:11" ht="78.75" x14ac:dyDescent="0.25">
      <c r="A768" s="381" t="s">
        <v>1046</v>
      </c>
      <c r="B768" s="127" t="s">
        <v>1779</v>
      </c>
      <c r="C768" s="21" t="s">
        <v>1780</v>
      </c>
      <c r="D768" s="128"/>
      <c r="E768" s="128"/>
      <c r="F768" s="128">
        <v>0.877</v>
      </c>
      <c r="G768" s="128">
        <v>0</v>
      </c>
      <c r="H768" s="128"/>
      <c r="I768" s="128"/>
      <c r="J768" s="128">
        <v>0</v>
      </c>
      <c r="K768" s="128">
        <v>0</v>
      </c>
    </row>
    <row r="769" spans="1:11" ht="126" x14ac:dyDescent="0.25">
      <c r="A769" s="381" t="s">
        <v>1046</v>
      </c>
      <c r="B769" s="127" t="s">
        <v>1781</v>
      </c>
      <c r="C769" s="21" t="s">
        <v>1782</v>
      </c>
      <c r="D769" s="128"/>
      <c r="E769" s="128"/>
      <c r="F769" s="128">
        <v>0.55200000000000005</v>
      </c>
      <c r="G769" s="128">
        <v>0.25</v>
      </c>
      <c r="H769" s="128"/>
      <c r="I769" s="128"/>
      <c r="J769" s="128">
        <v>0</v>
      </c>
      <c r="K769" s="128">
        <v>0</v>
      </c>
    </row>
    <row r="770" spans="1:11" ht="78.75" x14ac:dyDescent="0.25">
      <c r="A770" s="381" t="s">
        <v>1046</v>
      </c>
      <c r="B770" s="127" t="s">
        <v>1783</v>
      </c>
      <c r="C770" s="21" t="s">
        <v>1784</v>
      </c>
      <c r="D770" s="128"/>
      <c r="E770" s="128"/>
      <c r="F770" s="128">
        <v>0.125</v>
      </c>
      <c r="G770" s="128">
        <v>0</v>
      </c>
      <c r="H770" s="128"/>
      <c r="I770" s="128"/>
      <c r="J770" s="128">
        <v>0</v>
      </c>
      <c r="K770" s="128">
        <v>0</v>
      </c>
    </row>
    <row r="771" spans="1:11" ht="78.75" x14ac:dyDescent="0.25">
      <c r="A771" s="381" t="s">
        <v>1046</v>
      </c>
      <c r="B771" s="127" t="s">
        <v>1785</v>
      </c>
      <c r="C771" s="21" t="s">
        <v>1786</v>
      </c>
      <c r="D771" s="128"/>
      <c r="E771" s="128"/>
      <c r="F771" s="128">
        <v>0.40300000000000002</v>
      </c>
      <c r="G771" s="128">
        <v>0</v>
      </c>
      <c r="H771" s="128"/>
      <c r="I771" s="128"/>
      <c r="J771" s="128">
        <v>0</v>
      </c>
      <c r="K771" s="128">
        <v>0</v>
      </c>
    </row>
    <row r="772" spans="1:11" ht="78.75" x14ac:dyDescent="0.25">
      <c r="A772" s="381" t="s">
        <v>1046</v>
      </c>
      <c r="B772" s="127" t="s">
        <v>1787</v>
      </c>
      <c r="C772" s="21" t="s">
        <v>1788</v>
      </c>
      <c r="D772" s="128"/>
      <c r="E772" s="128"/>
      <c r="F772" s="128">
        <v>0.73499999999999999</v>
      </c>
      <c r="G772" s="128">
        <v>0</v>
      </c>
      <c r="H772" s="128"/>
      <c r="I772" s="128"/>
      <c r="J772" s="128">
        <v>0</v>
      </c>
      <c r="K772" s="128">
        <v>0</v>
      </c>
    </row>
    <row r="773" spans="1:11" ht="220.5" x14ac:dyDescent="0.25">
      <c r="A773" s="381" t="s">
        <v>1046</v>
      </c>
      <c r="B773" s="127" t="s">
        <v>1789</v>
      </c>
      <c r="C773" s="21" t="s">
        <v>1790</v>
      </c>
      <c r="D773" s="128"/>
      <c r="E773" s="128"/>
      <c r="F773" s="128">
        <v>1.2849999999999999</v>
      </c>
      <c r="G773" s="128">
        <v>0</v>
      </c>
      <c r="H773" s="128"/>
      <c r="I773" s="128"/>
      <c r="J773" s="128">
        <v>0</v>
      </c>
      <c r="K773" s="128">
        <v>0</v>
      </c>
    </row>
    <row r="774" spans="1:11" ht="78.75" x14ac:dyDescent="0.25">
      <c r="A774" s="381" t="s">
        <v>1046</v>
      </c>
      <c r="B774" s="127"/>
      <c r="C774" s="21" t="s">
        <v>1791</v>
      </c>
      <c r="D774" s="128"/>
      <c r="E774" s="128"/>
      <c r="F774" s="128">
        <v>0.32400000000000001</v>
      </c>
      <c r="G774" s="128">
        <v>0</v>
      </c>
      <c r="H774" s="128"/>
      <c r="I774" s="128"/>
      <c r="J774" s="128">
        <v>0.33</v>
      </c>
      <c r="K774" s="128">
        <v>0</v>
      </c>
    </row>
    <row r="775" spans="1:11" ht="110.25" x14ac:dyDescent="0.25">
      <c r="A775" s="381" t="s">
        <v>1046</v>
      </c>
      <c r="B775" s="127"/>
      <c r="C775" s="21" t="s">
        <v>1792</v>
      </c>
      <c r="D775" s="128"/>
      <c r="E775" s="128"/>
      <c r="F775" s="128">
        <v>3.4000000000000002E-2</v>
      </c>
      <c r="G775" s="128">
        <v>0.1</v>
      </c>
      <c r="H775" s="128"/>
      <c r="I775" s="128"/>
      <c r="J775" s="128">
        <v>0</v>
      </c>
      <c r="K775" s="128">
        <v>0</v>
      </c>
    </row>
    <row r="776" spans="1:11" ht="252" x14ac:dyDescent="0.25">
      <c r="A776" s="381" t="s">
        <v>1046</v>
      </c>
      <c r="B776" s="127"/>
      <c r="C776" s="21" t="s">
        <v>1793</v>
      </c>
      <c r="D776" s="128"/>
      <c r="E776" s="128"/>
      <c r="F776" s="128">
        <v>0.28999999999999998</v>
      </c>
      <c r="G776" s="128">
        <v>0.04</v>
      </c>
      <c r="H776" s="128"/>
      <c r="I776" s="128"/>
      <c r="J776" s="128">
        <v>0</v>
      </c>
      <c r="K776" s="128">
        <v>0</v>
      </c>
    </row>
    <row r="777" spans="1:11" ht="110.25" x14ac:dyDescent="0.25">
      <c r="A777" s="381" t="s">
        <v>1046</v>
      </c>
      <c r="B777" s="127"/>
      <c r="C777" s="21" t="s">
        <v>1794</v>
      </c>
      <c r="D777" s="128"/>
      <c r="E777" s="128"/>
      <c r="F777" s="128">
        <v>0.35199999999999998</v>
      </c>
      <c r="G777" s="128">
        <v>0</v>
      </c>
      <c r="H777" s="128"/>
      <c r="I777" s="128"/>
      <c r="J777" s="128">
        <v>0</v>
      </c>
      <c r="K777" s="128">
        <v>0</v>
      </c>
    </row>
    <row r="778" spans="1:11" ht="47.25" x14ac:dyDescent="0.25">
      <c r="A778" s="381" t="s">
        <v>1046</v>
      </c>
      <c r="B778" s="127"/>
      <c r="C778" s="21" t="s">
        <v>1795</v>
      </c>
      <c r="D778" s="128"/>
      <c r="E778" s="128"/>
      <c r="F778" s="128">
        <v>0.13800000000000001</v>
      </c>
      <c r="G778" s="128">
        <v>0</v>
      </c>
      <c r="H778" s="128"/>
      <c r="I778" s="128"/>
      <c r="J778" s="128">
        <v>0</v>
      </c>
      <c r="K778" s="128">
        <v>0</v>
      </c>
    </row>
    <row r="779" spans="1:11" ht="110.25" x14ac:dyDescent="0.25">
      <c r="A779" s="381" t="s">
        <v>1046</v>
      </c>
      <c r="B779" s="127"/>
      <c r="C779" s="21" t="s">
        <v>1796</v>
      </c>
      <c r="D779" s="128"/>
      <c r="E779" s="128"/>
      <c r="F779" s="128">
        <v>0.61799999999999999</v>
      </c>
      <c r="G779" s="128">
        <v>0</v>
      </c>
      <c r="H779" s="128"/>
      <c r="I779" s="128"/>
      <c r="J779" s="128">
        <v>0.12</v>
      </c>
      <c r="K779" s="128">
        <v>0</v>
      </c>
    </row>
    <row r="780" spans="1:11" ht="63" x14ac:dyDescent="0.25">
      <c r="A780" s="381" t="s">
        <v>1046</v>
      </c>
      <c r="B780" s="127"/>
      <c r="C780" s="21" t="s">
        <v>1797</v>
      </c>
      <c r="D780" s="128"/>
      <c r="E780" s="128"/>
      <c r="F780" s="128">
        <v>0.123</v>
      </c>
      <c r="G780" s="128">
        <v>0</v>
      </c>
      <c r="H780" s="128"/>
      <c r="I780" s="128"/>
      <c r="J780" s="128">
        <v>0</v>
      </c>
      <c r="K780" s="128">
        <v>0</v>
      </c>
    </row>
    <row r="781" spans="1:11" ht="63" x14ac:dyDescent="0.25">
      <c r="A781" s="381" t="s">
        <v>1046</v>
      </c>
      <c r="B781" s="127"/>
      <c r="C781" s="21" t="s">
        <v>1798</v>
      </c>
      <c r="D781" s="128"/>
      <c r="E781" s="128"/>
      <c r="F781" s="128">
        <v>0</v>
      </c>
      <c r="G781" s="128">
        <v>0.1</v>
      </c>
      <c r="H781" s="128"/>
      <c r="I781" s="128"/>
      <c r="J781" s="128">
        <v>0</v>
      </c>
      <c r="K781" s="128">
        <v>0</v>
      </c>
    </row>
    <row r="782" spans="1:11" ht="78.75" x14ac:dyDescent="0.25">
      <c r="A782" s="381" t="s">
        <v>1046</v>
      </c>
      <c r="B782" s="127"/>
      <c r="C782" s="21" t="s">
        <v>1799</v>
      </c>
      <c r="D782" s="128"/>
      <c r="E782" s="128"/>
      <c r="F782" s="128">
        <v>0.53400000000000003</v>
      </c>
      <c r="G782" s="128">
        <v>0</v>
      </c>
      <c r="H782" s="128"/>
      <c r="I782" s="128"/>
      <c r="J782" s="128">
        <v>0.3</v>
      </c>
      <c r="K782" s="128">
        <v>0</v>
      </c>
    </row>
    <row r="783" spans="1:11" ht="47.25" x14ac:dyDescent="0.25">
      <c r="A783" s="381" t="s">
        <v>1046</v>
      </c>
      <c r="B783" s="127"/>
      <c r="C783" s="21" t="s">
        <v>1800</v>
      </c>
      <c r="D783" s="128"/>
      <c r="E783" s="128"/>
      <c r="F783" s="128">
        <v>0.16</v>
      </c>
      <c r="G783" s="128">
        <v>0</v>
      </c>
      <c r="H783" s="128"/>
      <c r="I783" s="128"/>
      <c r="J783" s="128">
        <v>0</v>
      </c>
      <c r="K783" s="128">
        <v>0</v>
      </c>
    </row>
    <row r="784" spans="1:11" ht="63" x14ac:dyDescent="0.25">
      <c r="A784" s="381" t="s">
        <v>1046</v>
      </c>
      <c r="B784" s="127"/>
      <c r="C784" s="21" t="s">
        <v>1801</v>
      </c>
      <c r="D784" s="128"/>
      <c r="E784" s="128"/>
      <c r="F784" s="128">
        <v>0.128</v>
      </c>
      <c r="G784" s="128">
        <v>0</v>
      </c>
      <c r="H784" s="128"/>
      <c r="I784" s="128"/>
      <c r="J784" s="128">
        <v>0</v>
      </c>
      <c r="K784" s="128">
        <v>0</v>
      </c>
    </row>
    <row r="785" spans="1:11" ht="78.75" x14ac:dyDescent="0.25">
      <c r="A785" s="381" t="s">
        <v>113</v>
      </c>
      <c r="B785" s="127" t="s">
        <v>1802</v>
      </c>
      <c r="C785" s="21" t="s">
        <v>1803</v>
      </c>
      <c r="D785" s="128"/>
      <c r="E785" s="128"/>
      <c r="F785" s="128">
        <v>0.76</v>
      </c>
      <c r="G785" s="128">
        <v>0.1</v>
      </c>
      <c r="H785" s="128"/>
      <c r="I785" s="128"/>
      <c r="J785" s="128">
        <v>0</v>
      </c>
      <c r="K785" s="128">
        <v>0</v>
      </c>
    </row>
    <row r="786" spans="1:11" ht="110.25" x14ac:dyDescent="0.25">
      <c r="A786" s="381" t="s">
        <v>113</v>
      </c>
      <c r="B786" s="127" t="s">
        <v>1804</v>
      </c>
      <c r="C786" s="21" t="s">
        <v>1805</v>
      </c>
      <c r="D786" s="128"/>
      <c r="E786" s="128"/>
      <c r="F786" s="128">
        <v>1.05</v>
      </c>
      <c r="G786" s="128">
        <v>0</v>
      </c>
      <c r="H786" s="128"/>
      <c r="I786" s="128"/>
      <c r="J786" s="128">
        <v>0</v>
      </c>
      <c r="K786" s="128">
        <v>0</v>
      </c>
    </row>
    <row r="787" spans="1:11" ht="94.5" x14ac:dyDescent="0.25">
      <c r="A787" s="381" t="s">
        <v>113</v>
      </c>
      <c r="B787" s="127" t="s">
        <v>1806</v>
      </c>
      <c r="C787" s="21" t="s">
        <v>1807</v>
      </c>
      <c r="D787" s="128"/>
      <c r="E787" s="128"/>
      <c r="F787" s="128">
        <v>0.52500000000000002</v>
      </c>
      <c r="G787" s="128">
        <v>0</v>
      </c>
      <c r="H787" s="128"/>
      <c r="I787" s="128"/>
      <c r="J787" s="128">
        <v>0</v>
      </c>
      <c r="K787" s="128">
        <v>0</v>
      </c>
    </row>
    <row r="788" spans="1:11" ht="78.75" x14ac:dyDescent="0.25">
      <c r="A788" s="381" t="s">
        <v>113</v>
      </c>
      <c r="B788" s="127" t="s">
        <v>1808</v>
      </c>
      <c r="C788" s="21" t="s">
        <v>1809</v>
      </c>
      <c r="D788" s="128"/>
      <c r="E788" s="128"/>
      <c r="F788" s="128">
        <v>0.2</v>
      </c>
      <c r="G788" s="128">
        <v>0</v>
      </c>
      <c r="H788" s="128"/>
      <c r="I788" s="128"/>
      <c r="J788" s="128">
        <v>0</v>
      </c>
      <c r="K788" s="128">
        <v>0</v>
      </c>
    </row>
    <row r="789" spans="1:11" ht="78.75" x14ac:dyDescent="0.25">
      <c r="A789" s="381" t="s">
        <v>113</v>
      </c>
      <c r="B789" s="127" t="s">
        <v>1810</v>
      </c>
      <c r="C789" s="21" t="s">
        <v>1811</v>
      </c>
      <c r="D789" s="128"/>
      <c r="E789" s="128"/>
      <c r="F789" s="128">
        <v>0.48</v>
      </c>
      <c r="G789" s="128">
        <v>0</v>
      </c>
      <c r="H789" s="128"/>
      <c r="I789" s="128"/>
      <c r="J789" s="128">
        <v>0</v>
      </c>
      <c r="K789" s="128">
        <v>0</v>
      </c>
    </row>
    <row r="790" spans="1:11" ht="78.75" x14ac:dyDescent="0.25">
      <c r="A790" s="381" t="s">
        <v>113</v>
      </c>
      <c r="B790" s="127" t="s">
        <v>1812</v>
      </c>
      <c r="C790" s="21" t="s">
        <v>1811</v>
      </c>
      <c r="D790" s="128"/>
      <c r="E790" s="128"/>
      <c r="F790" s="128">
        <v>0.745</v>
      </c>
      <c r="G790" s="128">
        <v>0.16</v>
      </c>
      <c r="H790" s="128"/>
      <c r="I790" s="128"/>
      <c r="J790" s="128">
        <v>0</v>
      </c>
      <c r="K790" s="128">
        <v>0</v>
      </c>
    </row>
    <row r="791" spans="1:11" ht="63" x14ac:dyDescent="0.25">
      <c r="A791" s="381" t="s">
        <v>113</v>
      </c>
      <c r="B791" s="127" t="s">
        <v>1813</v>
      </c>
      <c r="C791" s="21" t="s">
        <v>1814</v>
      </c>
      <c r="D791" s="128"/>
      <c r="E791" s="128"/>
      <c r="F791" s="128">
        <v>0.66</v>
      </c>
      <c r="G791" s="128">
        <v>0</v>
      </c>
      <c r="H791" s="128"/>
      <c r="I791" s="128"/>
      <c r="J791" s="128">
        <v>0</v>
      </c>
      <c r="K791" s="128">
        <v>0</v>
      </c>
    </row>
    <row r="792" spans="1:11" ht="78.75" x14ac:dyDescent="0.25">
      <c r="A792" s="381" t="s">
        <v>113</v>
      </c>
      <c r="B792" s="127" t="s">
        <v>1815</v>
      </c>
      <c r="C792" s="21" t="s">
        <v>1816</v>
      </c>
      <c r="D792" s="128"/>
      <c r="E792" s="128"/>
      <c r="F792" s="128">
        <v>0.7</v>
      </c>
      <c r="G792" s="128">
        <v>0</v>
      </c>
      <c r="H792" s="128"/>
      <c r="I792" s="128"/>
      <c r="J792" s="128">
        <v>0</v>
      </c>
      <c r="K792" s="128">
        <v>0</v>
      </c>
    </row>
    <row r="793" spans="1:11" ht="110.25" x14ac:dyDescent="0.25">
      <c r="A793" s="381" t="s">
        <v>113</v>
      </c>
      <c r="B793" s="127" t="s">
        <v>1817</v>
      </c>
      <c r="C793" s="21" t="s">
        <v>1818</v>
      </c>
      <c r="D793" s="128"/>
      <c r="E793" s="128"/>
      <c r="F793" s="128">
        <v>0.36</v>
      </c>
      <c r="G793" s="128">
        <v>0</v>
      </c>
      <c r="H793" s="128"/>
      <c r="I793" s="128"/>
      <c r="J793" s="128">
        <v>0</v>
      </c>
      <c r="K793" s="128">
        <v>0</v>
      </c>
    </row>
    <row r="794" spans="1:11" ht="63" x14ac:dyDescent="0.25">
      <c r="A794" s="381" t="s">
        <v>113</v>
      </c>
      <c r="B794" s="127" t="s">
        <v>1819</v>
      </c>
      <c r="C794" s="21" t="s">
        <v>1820</v>
      </c>
      <c r="D794" s="128"/>
      <c r="E794" s="128"/>
      <c r="F794" s="128">
        <v>0.52500000000000002</v>
      </c>
      <c r="G794" s="128">
        <v>0</v>
      </c>
      <c r="H794" s="128"/>
      <c r="I794" s="128"/>
      <c r="J794" s="128">
        <v>0</v>
      </c>
      <c r="K794" s="128">
        <v>0</v>
      </c>
    </row>
    <row r="795" spans="1:11" ht="110.25" x14ac:dyDescent="0.25">
      <c r="A795" s="381" t="s">
        <v>113</v>
      </c>
      <c r="B795" s="127" t="s">
        <v>1821</v>
      </c>
      <c r="C795" s="21" t="s">
        <v>1822</v>
      </c>
      <c r="D795" s="128"/>
      <c r="E795" s="128"/>
      <c r="F795" s="128">
        <v>0.80500000000000005</v>
      </c>
      <c r="G795" s="128">
        <v>0</v>
      </c>
      <c r="H795" s="128"/>
      <c r="I795" s="128"/>
      <c r="J795" s="128">
        <v>0</v>
      </c>
      <c r="K795" s="128">
        <v>0</v>
      </c>
    </row>
    <row r="796" spans="1:11" ht="110.25" x14ac:dyDescent="0.25">
      <c r="A796" s="381" t="s">
        <v>113</v>
      </c>
      <c r="B796" s="127" t="s">
        <v>1823</v>
      </c>
      <c r="C796" s="21" t="s">
        <v>1824</v>
      </c>
      <c r="D796" s="128"/>
      <c r="E796" s="128"/>
      <c r="F796" s="128">
        <v>0.65</v>
      </c>
      <c r="G796" s="128">
        <v>0.16</v>
      </c>
      <c r="H796" s="128"/>
      <c r="I796" s="128"/>
      <c r="J796" s="128">
        <v>0</v>
      </c>
      <c r="K796" s="128">
        <v>0</v>
      </c>
    </row>
    <row r="797" spans="1:11" ht="78.75" x14ac:dyDescent="0.25">
      <c r="A797" s="381" t="s">
        <v>113</v>
      </c>
      <c r="B797" s="127" t="s">
        <v>1825</v>
      </c>
      <c r="C797" s="21" t="s">
        <v>1826</v>
      </c>
      <c r="D797" s="128"/>
      <c r="E797" s="128"/>
      <c r="F797" s="128">
        <v>0.3</v>
      </c>
      <c r="G797" s="128">
        <v>0</v>
      </c>
      <c r="H797" s="128"/>
      <c r="I797" s="128"/>
      <c r="J797" s="128">
        <v>0</v>
      </c>
      <c r="K797" s="128">
        <v>0</v>
      </c>
    </row>
    <row r="798" spans="1:11" ht="94.5" x14ac:dyDescent="0.25">
      <c r="A798" s="381" t="s">
        <v>113</v>
      </c>
      <c r="B798" s="127" t="s">
        <v>1827</v>
      </c>
      <c r="C798" s="21" t="s">
        <v>1828</v>
      </c>
      <c r="D798" s="128"/>
      <c r="E798" s="128"/>
      <c r="F798" s="128">
        <v>0.48499999999999999</v>
      </c>
      <c r="G798" s="128">
        <v>0.16</v>
      </c>
      <c r="H798" s="128"/>
      <c r="I798" s="128"/>
      <c r="J798" s="128">
        <v>0</v>
      </c>
      <c r="K798" s="128">
        <v>0</v>
      </c>
    </row>
    <row r="799" spans="1:11" ht="94.5" x14ac:dyDescent="0.25">
      <c r="A799" s="381" t="s">
        <v>113</v>
      </c>
      <c r="B799" s="127" t="s">
        <v>1829</v>
      </c>
      <c r="C799" s="21" t="s">
        <v>1830</v>
      </c>
      <c r="D799" s="128"/>
      <c r="E799" s="128"/>
      <c r="F799" s="128">
        <v>0.38</v>
      </c>
      <c r="G799" s="128">
        <v>0</v>
      </c>
      <c r="H799" s="128"/>
      <c r="I799" s="128"/>
      <c r="J799" s="128">
        <v>0</v>
      </c>
      <c r="K799" s="128">
        <v>0</v>
      </c>
    </row>
    <row r="800" spans="1:11" ht="94.5" x14ac:dyDescent="0.25">
      <c r="A800" s="381" t="s">
        <v>113</v>
      </c>
      <c r="B800" s="127" t="s">
        <v>1831</v>
      </c>
      <c r="C800" s="21" t="s">
        <v>1832</v>
      </c>
      <c r="D800" s="128"/>
      <c r="E800" s="128"/>
      <c r="F800" s="128">
        <v>0.4</v>
      </c>
      <c r="G800" s="128">
        <v>0</v>
      </c>
      <c r="H800" s="128"/>
      <c r="I800" s="128"/>
      <c r="J800" s="128">
        <v>0</v>
      </c>
      <c r="K800" s="128">
        <v>0</v>
      </c>
    </row>
    <row r="801" spans="1:11" ht="94.5" x14ac:dyDescent="0.25">
      <c r="A801" s="381" t="s">
        <v>113</v>
      </c>
      <c r="B801" s="127" t="s">
        <v>1833</v>
      </c>
      <c r="C801" s="21" t="s">
        <v>1834</v>
      </c>
      <c r="D801" s="128"/>
      <c r="E801" s="128"/>
      <c r="F801" s="128">
        <v>0.4</v>
      </c>
      <c r="G801" s="128">
        <v>0</v>
      </c>
      <c r="H801" s="128"/>
      <c r="I801" s="128"/>
      <c r="J801" s="128">
        <v>0</v>
      </c>
      <c r="K801" s="128">
        <v>0</v>
      </c>
    </row>
    <row r="802" spans="1:11" ht="110.25" x14ac:dyDescent="0.25">
      <c r="A802" s="381" t="s">
        <v>113</v>
      </c>
      <c r="B802" s="127" t="s">
        <v>1835</v>
      </c>
      <c r="C802" s="21" t="s">
        <v>1836</v>
      </c>
      <c r="D802" s="128"/>
      <c r="E802" s="128"/>
      <c r="F802" s="128">
        <v>0.61</v>
      </c>
      <c r="G802" s="128">
        <v>0</v>
      </c>
      <c r="H802" s="128"/>
      <c r="I802" s="128"/>
      <c r="J802" s="128">
        <v>0</v>
      </c>
      <c r="K802" s="128">
        <v>0</v>
      </c>
    </row>
    <row r="803" spans="1:11" ht="63" x14ac:dyDescent="0.25">
      <c r="A803" s="381" t="s">
        <v>113</v>
      </c>
      <c r="B803" s="127" t="s">
        <v>1837</v>
      </c>
      <c r="C803" s="21" t="s">
        <v>1838</v>
      </c>
      <c r="D803" s="128"/>
      <c r="E803" s="128"/>
      <c r="F803" s="128">
        <v>0.4</v>
      </c>
      <c r="G803" s="128">
        <v>0</v>
      </c>
      <c r="H803" s="128"/>
      <c r="I803" s="128"/>
      <c r="J803" s="128">
        <v>0</v>
      </c>
      <c r="K803" s="128">
        <v>0</v>
      </c>
    </row>
    <row r="804" spans="1:11" ht="78.75" x14ac:dyDescent="0.25">
      <c r="A804" s="381" t="s">
        <v>113</v>
      </c>
      <c r="B804" s="127" t="s">
        <v>1839</v>
      </c>
      <c r="C804" s="21" t="s">
        <v>1840</v>
      </c>
      <c r="D804" s="128"/>
      <c r="E804" s="128"/>
      <c r="F804" s="128">
        <v>0.43</v>
      </c>
      <c r="G804" s="128">
        <v>0</v>
      </c>
      <c r="H804" s="128"/>
      <c r="I804" s="128"/>
      <c r="J804" s="128">
        <v>0</v>
      </c>
      <c r="K804" s="128">
        <v>0</v>
      </c>
    </row>
    <row r="805" spans="1:11" ht="94.5" x14ac:dyDescent="0.25">
      <c r="A805" s="381" t="s">
        <v>113</v>
      </c>
      <c r="B805" s="127" t="s">
        <v>1841</v>
      </c>
      <c r="C805" s="21" t="s">
        <v>1842</v>
      </c>
      <c r="D805" s="128"/>
      <c r="E805" s="128"/>
      <c r="F805" s="128">
        <v>0.26</v>
      </c>
      <c r="G805" s="128">
        <v>0</v>
      </c>
      <c r="H805" s="128"/>
      <c r="I805" s="128"/>
      <c r="J805" s="128">
        <v>0</v>
      </c>
      <c r="K805" s="128">
        <v>0</v>
      </c>
    </row>
    <row r="806" spans="1:11" ht="63" x14ac:dyDescent="0.25">
      <c r="A806" s="381" t="s">
        <v>113</v>
      </c>
      <c r="B806" s="127" t="s">
        <v>1843</v>
      </c>
      <c r="C806" s="21" t="s">
        <v>1844</v>
      </c>
      <c r="D806" s="128"/>
      <c r="E806" s="128"/>
      <c r="F806" s="128">
        <v>0.55000000000000004</v>
      </c>
      <c r="G806" s="128">
        <v>0</v>
      </c>
      <c r="H806" s="128"/>
      <c r="I806" s="128"/>
      <c r="J806" s="128">
        <v>0</v>
      </c>
      <c r="K806" s="128">
        <v>0</v>
      </c>
    </row>
    <row r="807" spans="1:11" ht="94.5" x14ac:dyDescent="0.25">
      <c r="A807" s="381" t="s">
        <v>113</v>
      </c>
      <c r="B807" s="127" t="s">
        <v>1845</v>
      </c>
      <c r="C807" s="21" t="s">
        <v>1846</v>
      </c>
      <c r="D807" s="128"/>
      <c r="E807" s="128"/>
      <c r="F807" s="128">
        <v>0.13</v>
      </c>
      <c r="G807" s="128">
        <v>0.25</v>
      </c>
      <c r="H807" s="128"/>
      <c r="I807" s="128"/>
      <c r="J807" s="128">
        <v>0</v>
      </c>
      <c r="K807" s="128">
        <v>0</v>
      </c>
    </row>
    <row r="808" spans="1:11" ht="141.75" x14ac:dyDescent="0.25">
      <c r="A808" s="381" t="s">
        <v>113</v>
      </c>
      <c r="B808" s="127" t="s">
        <v>1847</v>
      </c>
      <c r="C808" s="21" t="s">
        <v>1848</v>
      </c>
      <c r="D808" s="128"/>
      <c r="E808" s="128"/>
      <c r="F808" s="128">
        <v>0.66</v>
      </c>
      <c r="G808" s="128">
        <v>0.1</v>
      </c>
      <c r="H808" s="128"/>
      <c r="I808" s="128"/>
      <c r="J808" s="128">
        <v>0</v>
      </c>
      <c r="K808" s="128">
        <v>0</v>
      </c>
    </row>
    <row r="809" spans="1:11" ht="94.5" x14ac:dyDescent="0.25">
      <c r="A809" s="381" t="s">
        <v>113</v>
      </c>
      <c r="B809" s="127" t="s">
        <v>1849</v>
      </c>
      <c r="C809" s="21" t="s">
        <v>1850</v>
      </c>
      <c r="D809" s="128"/>
      <c r="E809" s="128"/>
      <c r="F809" s="128">
        <v>1.1000000000000001</v>
      </c>
      <c r="G809" s="128">
        <v>0</v>
      </c>
      <c r="H809" s="128"/>
      <c r="I809" s="128"/>
      <c r="J809" s="128">
        <v>0</v>
      </c>
      <c r="K809" s="128">
        <v>0</v>
      </c>
    </row>
    <row r="810" spans="1:11" ht="141.75" x14ac:dyDescent="0.25">
      <c r="A810" s="381" t="s">
        <v>113</v>
      </c>
      <c r="B810" s="127" t="s">
        <v>1851</v>
      </c>
      <c r="C810" s="21" t="s">
        <v>1852</v>
      </c>
      <c r="D810" s="128"/>
      <c r="E810" s="128"/>
      <c r="F810" s="128">
        <v>0.82499999999999996</v>
      </c>
      <c r="G810" s="128">
        <v>0.1</v>
      </c>
      <c r="H810" s="128"/>
      <c r="I810" s="128"/>
      <c r="J810" s="128">
        <v>0</v>
      </c>
      <c r="K810" s="128">
        <v>0</v>
      </c>
    </row>
    <row r="811" spans="1:11" ht="110.25" x14ac:dyDescent="0.25">
      <c r="A811" s="381" t="s">
        <v>113</v>
      </c>
      <c r="B811" s="127" t="s">
        <v>1853</v>
      </c>
      <c r="C811" s="21" t="s">
        <v>1854</v>
      </c>
      <c r="D811" s="128"/>
      <c r="E811" s="128"/>
      <c r="F811" s="128">
        <v>0.92</v>
      </c>
      <c r="G811" s="128">
        <v>0</v>
      </c>
      <c r="H811" s="128"/>
      <c r="I811" s="128"/>
      <c r="J811" s="128">
        <v>0</v>
      </c>
      <c r="K811" s="128">
        <v>0</v>
      </c>
    </row>
    <row r="812" spans="1:11" ht="110.25" x14ac:dyDescent="0.25">
      <c r="A812" s="381" t="s">
        <v>113</v>
      </c>
      <c r="B812" s="127" t="s">
        <v>1855</v>
      </c>
      <c r="C812" s="21" t="s">
        <v>1856</v>
      </c>
      <c r="D812" s="128"/>
      <c r="E812" s="128"/>
      <c r="F812" s="128">
        <v>0.65</v>
      </c>
      <c r="G812" s="128">
        <v>0.1</v>
      </c>
      <c r="H812" s="128"/>
      <c r="I812" s="128"/>
      <c r="J812" s="128">
        <v>0</v>
      </c>
      <c r="K812" s="128">
        <v>0</v>
      </c>
    </row>
    <row r="813" spans="1:11" ht="110.25" x14ac:dyDescent="0.25">
      <c r="A813" s="381" t="s">
        <v>113</v>
      </c>
      <c r="B813" s="127" t="s">
        <v>1857</v>
      </c>
      <c r="C813" s="21" t="s">
        <v>1858</v>
      </c>
      <c r="D813" s="128"/>
      <c r="E813" s="128"/>
      <c r="F813" s="128">
        <v>0.12</v>
      </c>
      <c r="G813" s="128">
        <v>0</v>
      </c>
      <c r="H813" s="128"/>
      <c r="I813" s="128"/>
      <c r="J813" s="128">
        <v>0</v>
      </c>
      <c r="K813" s="128">
        <v>0</v>
      </c>
    </row>
    <row r="814" spans="1:11" ht="63" x14ac:dyDescent="0.25">
      <c r="A814" s="381" t="s">
        <v>113</v>
      </c>
      <c r="B814" s="127" t="s">
        <v>1859</v>
      </c>
      <c r="C814" s="21" t="s">
        <v>1860</v>
      </c>
      <c r="D814" s="128"/>
      <c r="E814" s="128"/>
      <c r="F814" s="128">
        <v>0.82</v>
      </c>
      <c r="G814" s="128">
        <v>0</v>
      </c>
      <c r="H814" s="128"/>
      <c r="I814" s="128"/>
      <c r="J814" s="128">
        <v>0</v>
      </c>
      <c r="K814" s="128">
        <v>0</v>
      </c>
    </row>
    <row r="815" spans="1:11" ht="110.25" x14ac:dyDescent="0.25">
      <c r="A815" s="381" t="s">
        <v>113</v>
      </c>
      <c r="B815" s="127" t="s">
        <v>1861</v>
      </c>
      <c r="C815" s="21" t="s">
        <v>1862</v>
      </c>
      <c r="D815" s="128"/>
      <c r="E815" s="128"/>
      <c r="F815" s="128">
        <v>0.8</v>
      </c>
      <c r="G815" s="128">
        <v>0</v>
      </c>
      <c r="H815" s="128"/>
      <c r="I815" s="128"/>
      <c r="J815" s="128">
        <v>0</v>
      </c>
      <c r="K815" s="128">
        <v>0</v>
      </c>
    </row>
    <row r="816" spans="1:11" ht="63" x14ac:dyDescent="0.25">
      <c r="A816" s="381" t="s">
        <v>113</v>
      </c>
      <c r="B816" s="127" t="s">
        <v>1863</v>
      </c>
      <c r="C816" s="21" t="s">
        <v>1864</v>
      </c>
      <c r="D816" s="128"/>
      <c r="E816" s="128"/>
      <c r="F816" s="128">
        <v>0.64999999999999991</v>
      </c>
      <c r="G816" s="128">
        <v>0.25</v>
      </c>
      <c r="H816" s="128"/>
      <c r="I816" s="128"/>
      <c r="J816" s="128">
        <v>0</v>
      </c>
      <c r="K816" s="128">
        <v>0</v>
      </c>
    </row>
    <row r="817" spans="1:11" ht="94.5" x14ac:dyDescent="0.25">
      <c r="A817" s="381" t="s">
        <v>113</v>
      </c>
      <c r="B817" s="127" t="s">
        <v>1865</v>
      </c>
      <c r="C817" s="21" t="s">
        <v>1866</v>
      </c>
      <c r="D817" s="128"/>
      <c r="E817" s="128"/>
      <c r="F817" s="128">
        <v>0.38</v>
      </c>
      <c r="G817" s="128">
        <v>0</v>
      </c>
      <c r="H817" s="128"/>
      <c r="I817" s="128"/>
      <c r="J817" s="128">
        <v>0</v>
      </c>
      <c r="K817" s="128">
        <v>0</v>
      </c>
    </row>
    <row r="818" spans="1:11" ht="63" x14ac:dyDescent="0.25">
      <c r="A818" s="381" t="s">
        <v>113</v>
      </c>
      <c r="B818" s="127" t="s">
        <v>1867</v>
      </c>
      <c r="C818" s="21" t="s">
        <v>1868</v>
      </c>
      <c r="D818" s="128"/>
      <c r="E818" s="128"/>
      <c r="F818" s="128">
        <v>0.28000000000000003</v>
      </c>
      <c r="G818" s="128">
        <v>0</v>
      </c>
      <c r="H818" s="128"/>
      <c r="I818" s="128"/>
      <c r="J818" s="128">
        <v>0</v>
      </c>
      <c r="K818" s="128">
        <v>0</v>
      </c>
    </row>
    <row r="819" spans="1:11" ht="78.75" x14ac:dyDescent="0.25">
      <c r="A819" s="381" t="s">
        <v>113</v>
      </c>
      <c r="B819" s="127" t="s">
        <v>1869</v>
      </c>
      <c r="C819" s="21" t="s">
        <v>1870</v>
      </c>
      <c r="D819" s="128"/>
      <c r="E819" s="128"/>
      <c r="F819" s="128">
        <v>0.4</v>
      </c>
      <c r="G819" s="128">
        <v>0.25</v>
      </c>
      <c r="H819" s="128"/>
      <c r="I819" s="128"/>
      <c r="J819" s="128">
        <v>0</v>
      </c>
      <c r="K819" s="128">
        <v>0</v>
      </c>
    </row>
    <row r="820" spans="1:11" ht="78.75" x14ac:dyDescent="0.25">
      <c r="A820" s="381" t="s">
        <v>113</v>
      </c>
      <c r="B820" s="127" t="s">
        <v>1871</v>
      </c>
      <c r="C820" s="21" t="s">
        <v>1872</v>
      </c>
      <c r="D820" s="128"/>
      <c r="E820" s="128"/>
      <c r="F820" s="128">
        <v>0.4</v>
      </c>
      <c r="G820" s="128">
        <v>0</v>
      </c>
      <c r="H820" s="128"/>
      <c r="I820" s="128"/>
      <c r="J820" s="128">
        <v>0</v>
      </c>
      <c r="K820" s="128">
        <v>0</v>
      </c>
    </row>
    <row r="821" spans="1:11" ht="63" x14ac:dyDescent="0.25">
      <c r="A821" s="381" t="s">
        <v>113</v>
      </c>
      <c r="B821" s="127" t="s">
        <v>1873</v>
      </c>
      <c r="C821" s="21" t="s">
        <v>1874</v>
      </c>
      <c r="D821" s="128"/>
      <c r="E821" s="128"/>
      <c r="F821" s="128">
        <v>0.72499999999999998</v>
      </c>
      <c r="G821" s="128">
        <v>0</v>
      </c>
      <c r="H821" s="128"/>
      <c r="I821" s="128"/>
      <c r="J821" s="128">
        <v>0</v>
      </c>
      <c r="K821" s="128">
        <v>0</v>
      </c>
    </row>
    <row r="822" spans="1:11" ht="110.25" x14ac:dyDescent="0.25">
      <c r="A822" s="381" t="s">
        <v>113</v>
      </c>
      <c r="B822" s="127" t="s">
        <v>1875</v>
      </c>
      <c r="C822" s="21" t="s">
        <v>1876</v>
      </c>
      <c r="D822" s="128"/>
      <c r="E822" s="128"/>
      <c r="F822" s="128">
        <v>0.66500000000000004</v>
      </c>
      <c r="G822" s="128">
        <v>0</v>
      </c>
      <c r="H822" s="128"/>
      <c r="I822" s="128"/>
      <c r="J822" s="128">
        <v>0</v>
      </c>
      <c r="K822" s="128">
        <v>0</v>
      </c>
    </row>
    <row r="823" spans="1:11" ht="94.5" x14ac:dyDescent="0.25">
      <c r="A823" s="381" t="s">
        <v>113</v>
      </c>
      <c r="B823" s="127" t="s">
        <v>1877</v>
      </c>
      <c r="C823" s="21" t="s">
        <v>1878</v>
      </c>
      <c r="D823" s="128"/>
      <c r="E823" s="128"/>
      <c r="F823" s="128">
        <v>0.8</v>
      </c>
      <c r="G823" s="128">
        <v>0</v>
      </c>
      <c r="H823" s="128"/>
      <c r="I823" s="128"/>
      <c r="J823" s="128">
        <v>0</v>
      </c>
      <c r="K823" s="128">
        <v>0</v>
      </c>
    </row>
    <row r="824" spans="1:11" ht="94.5" x14ac:dyDescent="0.25">
      <c r="A824" s="381" t="s">
        <v>113</v>
      </c>
      <c r="B824" s="127" t="s">
        <v>1879</v>
      </c>
      <c r="C824" s="21" t="s">
        <v>1880</v>
      </c>
      <c r="D824" s="128"/>
      <c r="E824" s="128"/>
      <c r="F824" s="128">
        <v>0.73</v>
      </c>
      <c r="G824" s="128">
        <v>0</v>
      </c>
      <c r="H824" s="128"/>
      <c r="I824" s="128"/>
      <c r="J824" s="128">
        <v>0</v>
      </c>
      <c r="K824" s="128">
        <v>0</v>
      </c>
    </row>
    <row r="825" spans="1:11" ht="94.5" x14ac:dyDescent="0.25">
      <c r="A825" s="381" t="s">
        <v>113</v>
      </c>
      <c r="B825" s="127" t="s">
        <v>1881</v>
      </c>
      <c r="C825" s="21" t="s">
        <v>1882</v>
      </c>
      <c r="D825" s="128"/>
      <c r="E825" s="128"/>
      <c r="F825" s="128">
        <v>0.67500000000000004</v>
      </c>
      <c r="G825" s="128">
        <v>0</v>
      </c>
      <c r="H825" s="128"/>
      <c r="I825" s="128"/>
      <c r="J825" s="128">
        <v>0</v>
      </c>
      <c r="K825" s="128">
        <v>0</v>
      </c>
    </row>
    <row r="826" spans="1:11" ht="78.75" x14ac:dyDescent="0.25">
      <c r="A826" s="381" t="s">
        <v>113</v>
      </c>
      <c r="B826" s="127" t="s">
        <v>1883</v>
      </c>
      <c r="C826" s="21" t="s">
        <v>1884</v>
      </c>
      <c r="D826" s="128"/>
      <c r="E826" s="128"/>
      <c r="F826" s="128">
        <v>0.18</v>
      </c>
      <c r="G826" s="128">
        <v>0</v>
      </c>
      <c r="H826" s="128"/>
      <c r="I826" s="128"/>
      <c r="J826" s="128">
        <v>0</v>
      </c>
      <c r="K826" s="128">
        <v>0</v>
      </c>
    </row>
    <row r="827" spans="1:11" ht="78.75" x14ac:dyDescent="0.25">
      <c r="A827" s="381" t="s">
        <v>113</v>
      </c>
      <c r="B827" s="127" t="s">
        <v>1885</v>
      </c>
      <c r="C827" s="21" t="s">
        <v>1886</v>
      </c>
      <c r="D827" s="128"/>
      <c r="E827" s="128"/>
      <c r="F827" s="128">
        <v>0.16</v>
      </c>
      <c r="G827" s="128">
        <v>0</v>
      </c>
      <c r="H827" s="128"/>
      <c r="I827" s="128"/>
      <c r="J827" s="128">
        <v>0</v>
      </c>
      <c r="K827" s="128">
        <v>0</v>
      </c>
    </row>
    <row r="828" spans="1:11" ht="141.75" x14ac:dyDescent="0.25">
      <c r="A828" s="381" t="s">
        <v>113</v>
      </c>
      <c r="B828" s="127" t="s">
        <v>1887</v>
      </c>
      <c r="C828" s="21" t="s">
        <v>1888</v>
      </c>
      <c r="D828" s="128"/>
      <c r="E828" s="128"/>
      <c r="F828" s="128">
        <v>0.8</v>
      </c>
      <c r="G828" s="128">
        <v>0</v>
      </c>
      <c r="H828" s="128"/>
      <c r="I828" s="128"/>
      <c r="J828" s="128">
        <v>0</v>
      </c>
      <c r="K828" s="128">
        <v>0</v>
      </c>
    </row>
    <row r="829" spans="1:11" ht="78.75" x14ac:dyDescent="0.25">
      <c r="A829" s="381" t="s">
        <v>113</v>
      </c>
      <c r="B829" s="127" t="s">
        <v>1889</v>
      </c>
      <c r="C829" s="21" t="s">
        <v>1890</v>
      </c>
      <c r="D829" s="128"/>
      <c r="E829" s="128"/>
      <c r="F829" s="128">
        <v>0.14000000000000001</v>
      </c>
      <c r="G829" s="128">
        <v>0</v>
      </c>
      <c r="H829" s="128"/>
      <c r="I829" s="128"/>
      <c r="J829" s="128">
        <v>0</v>
      </c>
      <c r="K829" s="128">
        <v>0</v>
      </c>
    </row>
    <row r="830" spans="1:11" ht="63" x14ac:dyDescent="0.25">
      <c r="A830" s="381" t="s">
        <v>113</v>
      </c>
      <c r="B830" s="127" t="s">
        <v>1891</v>
      </c>
      <c r="C830" s="21" t="s">
        <v>1892</v>
      </c>
      <c r="D830" s="128"/>
      <c r="E830" s="128"/>
      <c r="F830" s="128">
        <v>0.54500000000000004</v>
      </c>
      <c r="G830" s="128">
        <v>0</v>
      </c>
      <c r="H830" s="128"/>
      <c r="I830" s="128"/>
      <c r="J830" s="128">
        <v>0</v>
      </c>
      <c r="K830" s="128">
        <v>0</v>
      </c>
    </row>
    <row r="831" spans="1:11" ht="94.5" x14ac:dyDescent="0.25">
      <c r="A831" s="381" t="s">
        <v>113</v>
      </c>
      <c r="B831" s="127" t="s">
        <v>1893</v>
      </c>
      <c r="C831" s="21" t="s">
        <v>1894</v>
      </c>
      <c r="D831" s="128"/>
      <c r="E831" s="128"/>
      <c r="F831" s="128">
        <v>1.03</v>
      </c>
      <c r="G831" s="128">
        <v>0</v>
      </c>
      <c r="H831" s="128"/>
      <c r="I831" s="128"/>
      <c r="J831" s="128">
        <v>0</v>
      </c>
      <c r="K831" s="128">
        <v>0</v>
      </c>
    </row>
    <row r="832" spans="1:11" ht="63" x14ac:dyDescent="0.25">
      <c r="A832" s="381" t="s">
        <v>113</v>
      </c>
      <c r="B832" s="127" t="s">
        <v>1895</v>
      </c>
      <c r="C832" s="21" t="s">
        <v>1896</v>
      </c>
      <c r="D832" s="128"/>
      <c r="E832" s="128"/>
      <c r="F832" s="128">
        <v>0.56499999999999995</v>
      </c>
      <c r="G832" s="128">
        <v>0.4</v>
      </c>
      <c r="H832" s="128"/>
      <c r="I832" s="128"/>
      <c r="J832" s="128">
        <v>0</v>
      </c>
      <c r="K832" s="128">
        <v>0</v>
      </c>
    </row>
    <row r="833" spans="1:11" ht="94.5" x14ac:dyDescent="0.25">
      <c r="A833" s="381" t="s">
        <v>113</v>
      </c>
      <c r="B833" s="127" t="s">
        <v>1897</v>
      </c>
      <c r="C833" s="21" t="s">
        <v>1898</v>
      </c>
      <c r="D833" s="128"/>
      <c r="E833" s="128"/>
      <c r="F833" s="128">
        <v>0.48</v>
      </c>
      <c r="G833" s="128">
        <v>0</v>
      </c>
      <c r="H833" s="128"/>
      <c r="I833" s="128"/>
      <c r="J833" s="128">
        <v>0</v>
      </c>
      <c r="K833" s="128">
        <v>0</v>
      </c>
    </row>
    <row r="834" spans="1:11" ht="94.5" x14ac:dyDescent="0.25">
      <c r="A834" s="381" t="s">
        <v>113</v>
      </c>
      <c r="B834" s="127" t="s">
        <v>1899</v>
      </c>
      <c r="C834" s="21" t="s">
        <v>1900</v>
      </c>
      <c r="D834" s="128"/>
      <c r="E834" s="128"/>
      <c r="F834" s="128">
        <v>0.25</v>
      </c>
      <c r="G834" s="128">
        <v>0</v>
      </c>
      <c r="H834" s="128"/>
      <c r="I834" s="128"/>
      <c r="J834" s="128">
        <v>0</v>
      </c>
      <c r="K834" s="128">
        <v>0</v>
      </c>
    </row>
    <row r="835" spans="1:11" ht="78.75" x14ac:dyDescent="0.25">
      <c r="A835" s="381" t="s">
        <v>113</v>
      </c>
      <c r="B835" s="127" t="s">
        <v>1901</v>
      </c>
      <c r="C835" s="21" t="s">
        <v>1902</v>
      </c>
      <c r="D835" s="128"/>
      <c r="E835" s="128"/>
      <c r="F835" s="128">
        <v>0.315</v>
      </c>
      <c r="G835" s="128">
        <v>0</v>
      </c>
      <c r="H835" s="128"/>
      <c r="I835" s="128"/>
      <c r="J835" s="128">
        <v>0</v>
      </c>
      <c r="K835" s="128">
        <v>0</v>
      </c>
    </row>
    <row r="836" spans="1:11" ht="94.5" x14ac:dyDescent="0.25">
      <c r="A836" s="381" t="s">
        <v>113</v>
      </c>
      <c r="B836" s="127" t="s">
        <v>1903</v>
      </c>
      <c r="C836" s="21" t="s">
        <v>1904</v>
      </c>
      <c r="D836" s="128"/>
      <c r="E836" s="128"/>
      <c r="F836" s="128">
        <v>0.52500000000000002</v>
      </c>
      <c r="G836" s="128">
        <v>0</v>
      </c>
      <c r="H836" s="128"/>
      <c r="I836" s="128"/>
      <c r="J836" s="128">
        <v>0</v>
      </c>
      <c r="K836" s="128">
        <v>0</v>
      </c>
    </row>
    <row r="837" spans="1:11" ht="63" x14ac:dyDescent="0.25">
      <c r="A837" s="381" t="s">
        <v>113</v>
      </c>
      <c r="B837" s="127" t="s">
        <v>1905</v>
      </c>
      <c r="C837" s="21" t="s">
        <v>1906</v>
      </c>
      <c r="D837" s="128"/>
      <c r="E837" s="128"/>
      <c r="F837" s="128">
        <v>1.3149999999999999</v>
      </c>
      <c r="G837" s="128">
        <v>0</v>
      </c>
      <c r="H837" s="128"/>
      <c r="I837" s="128"/>
      <c r="J837" s="128">
        <v>0</v>
      </c>
      <c r="K837" s="128">
        <v>0</v>
      </c>
    </row>
    <row r="838" spans="1:11" ht="47.25" x14ac:dyDescent="0.25">
      <c r="A838" s="381" t="s">
        <v>113</v>
      </c>
      <c r="B838" s="127" t="s">
        <v>1907</v>
      </c>
      <c r="C838" s="21" t="s">
        <v>1908</v>
      </c>
      <c r="D838" s="128"/>
      <c r="E838" s="128"/>
      <c r="F838" s="128">
        <v>0.36</v>
      </c>
      <c r="G838" s="128">
        <v>0</v>
      </c>
      <c r="H838" s="128"/>
      <c r="I838" s="128"/>
      <c r="J838" s="128">
        <v>0</v>
      </c>
      <c r="K838" s="128">
        <v>0</v>
      </c>
    </row>
    <row r="839" spans="1:11" ht="78.75" x14ac:dyDescent="0.25">
      <c r="A839" s="381" t="s">
        <v>113</v>
      </c>
      <c r="B839" s="127" t="s">
        <v>1909</v>
      </c>
      <c r="C839" s="21" t="s">
        <v>1910</v>
      </c>
      <c r="D839" s="128"/>
      <c r="E839" s="128"/>
      <c r="F839" s="128">
        <v>0.32</v>
      </c>
      <c r="G839" s="128">
        <v>0</v>
      </c>
      <c r="H839" s="128"/>
      <c r="I839" s="128"/>
      <c r="J839" s="128">
        <v>0</v>
      </c>
      <c r="K839" s="128">
        <v>0</v>
      </c>
    </row>
    <row r="840" spans="1:11" ht="110.25" x14ac:dyDescent="0.25">
      <c r="A840" s="381" t="s">
        <v>113</v>
      </c>
      <c r="B840" s="127" t="s">
        <v>1911</v>
      </c>
      <c r="C840" s="21" t="s">
        <v>1912</v>
      </c>
      <c r="D840" s="128"/>
      <c r="E840" s="128"/>
      <c r="F840" s="128">
        <v>0.85</v>
      </c>
      <c r="G840" s="128">
        <v>0</v>
      </c>
      <c r="H840" s="128"/>
      <c r="I840" s="128"/>
      <c r="J840" s="128">
        <v>0</v>
      </c>
      <c r="K840" s="128">
        <v>0</v>
      </c>
    </row>
    <row r="841" spans="1:11" ht="78.75" x14ac:dyDescent="0.25">
      <c r="A841" s="381" t="s">
        <v>113</v>
      </c>
      <c r="B841" s="127" t="s">
        <v>1913</v>
      </c>
      <c r="C841" s="21" t="s">
        <v>1914</v>
      </c>
      <c r="D841" s="128"/>
      <c r="E841" s="128"/>
      <c r="F841" s="128">
        <v>7.0000000000000007E-2</v>
      </c>
      <c r="G841" s="128">
        <v>0</v>
      </c>
      <c r="H841" s="128"/>
      <c r="I841" s="128"/>
      <c r="J841" s="128">
        <v>0</v>
      </c>
      <c r="K841" s="128">
        <v>0</v>
      </c>
    </row>
    <row r="842" spans="1:11" ht="94.5" x14ac:dyDescent="0.25">
      <c r="A842" s="381" t="s">
        <v>113</v>
      </c>
      <c r="B842" s="127" t="s">
        <v>1915</v>
      </c>
      <c r="C842" s="21" t="s">
        <v>1916</v>
      </c>
      <c r="D842" s="128"/>
      <c r="E842" s="128"/>
      <c r="F842" s="128">
        <v>0.61</v>
      </c>
      <c r="G842" s="128">
        <v>0</v>
      </c>
      <c r="H842" s="128"/>
      <c r="I842" s="128"/>
      <c r="J842" s="128">
        <v>0</v>
      </c>
      <c r="K842" s="128">
        <v>0</v>
      </c>
    </row>
    <row r="843" spans="1:11" ht="94.5" x14ac:dyDescent="0.25">
      <c r="A843" s="381" t="s">
        <v>113</v>
      </c>
      <c r="B843" s="127" t="s">
        <v>1917</v>
      </c>
      <c r="C843" s="21" t="s">
        <v>1918</v>
      </c>
      <c r="D843" s="128"/>
      <c r="E843" s="128"/>
      <c r="F843" s="128">
        <v>0.49</v>
      </c>
      <c r="G843" s="128">
        <v>0</v>
      </c>
      <c r="H843" s="128"/>
      <c r="I843" s="128"/>
      <c r="J843" s="128">
        <v>0</v>
      </c>
      <c r="K843" s="128">
        <v>0</v>
      </c>
    </row>
    <row r="844" spans="1:11" ht="110.25" x14ac:dyDescent="0.25">
      <c r="A844" s="381" t="s">
        <v>113</v>
      </c>
      <c r="B844" s="127" t="s">
        <v>1919</v>
      </c>
      <c r="C844" s="21" t="s">
        <v>1920</v>
      </c>
      <c r="D844" s="128"/>
      <c r="E844" s="128"/>
      <c r="F844" s="128">
        <v>0.3</v>
      </c>
      <c r="G844" s="128">
        <v>0</v>
      </c>
      <c r="H844" s="128"/>
      <c r="I844" s="128"/>
      <c r="J844" s="128">
        <v>0</v>
      </c>
      <c r="K844" s="128">
        <v>0</v>
      </c>
    </row>
    <row r="845" spans="1:11" ht="94.5" x14ac:dyDescent="0.25">
      <c r="A845" s="381" t="s">
        <v>113</v>
      </c>
      <c r="B845" s="127" t="s">
        <v>1921</v>
      </c>
      <c r="C845" s="21" t="s">
        <v>1922</v>
      </c>
      <c r="D845" s="128"/>
      <c r="E845" s="128"/>
      <c r="F845" s="128">
        <v>0.66500000000000004</v>
      </c>
      <c r="G845" s="128">
        <v>0</v>
      </c>
      <c r="H845" s="128"/>
      <c r="I845" s="128"/>
      <c r="J845" s="128">
        <v>0</v>
      </c>
      <c r="K845" s="128">
        <v>0</v>
      </c>
    </row>
    <row r="846" spans="1:11" ht="78.75" x14ac:dyDescent="0.25">
      <c r="A846" s="381" t="s">
        <v>113</v>
      </c>
      <c r="B846" s="127" t="s">
        <v>1923</v>
      </c>
      <c r="C846" s="21" t="s">
        <v>1924</v>
      </c>
      <c r="D846" s="128"/>
      <c r="E846" s="128"/>
      <c r="F846" s="128">
        <v>0.65</v>
      </c>
      <c r="G846" s="128">
        <v>0</v>
      </c>
      <c r="H846" s="128"/>
      <c r="I846" s="128"/>
      <c r="J846" s="128">
        <v>0</v>
      </c>
      <c r="K846" s="128">
        <v>0</v>
      </c>
    </row>
    <row r="847" spans="1:11" ht="94.5" x14ac:dyDescent="0.25">
      <c r="A847" s="381" t="s">
        <v>113</v>
      </c>
      <c r="B847" s="127"/>
      <c r="C847" s="21" t="s">
        <v>1925</v>
      </c>
      <c r="D847" s="128"/>
      <c r="E847" s="128"/>
      <c r="F847" s="128">
        <v>0.56000000000000005</v>
      </c>
      <c r="G847" s="128">
        <v>0</v>
      </c>
      <c r="H847" s="128"/>
      <c r="I847" s="128"/>
      <c r="J847" s="128">
        <v>0</v>
      </c>
      <c r="K847" s="128">
        <v>0</v>
      </c>
    </row>
    <row r="848" spans="1:11" ht="94.5" x14ac:dyDescent="0.25">
      <c r="A848" s="381" t="s">
        <v>113</v>
      </c>
      <c r="B848" s="127"/>
      <c r="C848" s="21" t="s">
        <v>1926</v>
      </c>
      <c r="D848" s="128"/>
      <c r="E848" s="128"/>
      <c r="F848" s="128">
        <v>0.57999999999999996</v>
      </c>
      <c r="G848" s="128">
        <v>0</v>
      </c>
      <c r="H848" s="128"/>
      <c r="I848" s="128"/>
      <c r="J848" s="128">
        <v>0</v>
      </c>
      <c r="K848" s="128">
        <v>0</v>
      </c>
    </row>
    <row r="849" spans="1:11" ht="78.75" x14ac:dyDescent="0.25">
      <c r="A849" s="381" t="s">
        <v>113</v>
      </c>
      <c r="B849" s="127"/>
      <c r="C849" s="21" t="s">
        <v>1927</v>
      </c>
      <c r="D849" s="128"/>
      <c r="E849" s="128"/>
      <c r="F849" s="128">
        <v>0.28999999999999998</v>
      </c>
      <c r="G849" s="128">
        <v>0</v>
      </c>
      <c r="H849" s="128"/>
      <c r="I849" s="128"/>
      <c r="J849" s="128">
        <v>0</v>
      </c>
      <c r="K849" s="128">
        <v>0</v>
      </c>
    </row>
    <row r="850" spans="1:11" ht="94.5" x14ac:dyDescent="0.25">
      <c r="A850" s="381" t="s">
        <v>113</v>
      </c>
      <c r="B850" s="127"/>
      <c r="C850" s="21" t="s">
        <v>1928</v>
      </c>
      <c r="D850" s="128"/>
      <c r="E850" s="128"/>
      <c r="F850" s="128">
        <v>0.7</v>
      </c>
      <c r="G850" s="128">
        <v>0</v>
      </c>
      <c r="H850" s="128"/>
      <c r="I850" s="128"/>
      <c r="J850" s="128">
        <v>0</v>
      </c>
      <c r="K850" s="128">
        <v>0</v>
      </c>
    </row>
    <row r="851" spans="1:11" ht="94.5" x14ac:dyDescent="0.25">
      <c r="A851" s="381" t="s">
        <v>113</v>
      </c>
      <c r="B851" s="127"/>
      <c r="C851" s="21" t="s">
        <v>1929</v>
      </c>
      <c r="D851" s="128"/>
      <c r="E851" s="128"/>
      <c r="F851" s="128">
        <v>0.56000000000000005</v>
      </c>
      <c r="G851" s="128">
        <v>0</v>
      </c>
      <c r="H851" s="128"/>
      <c r="I851" s="128"/>
      <c r="J851" s="128">
        <v>0</v>
      </c>
      <c r="K851" s="128">
        <v>0</v>
      </c>
    </row>
    <row r="852" spans="1:11" ht="63" x14ac:dyDescent="0.25">
      <c r="A852" s="381" t="s">
        <v>113</v>
      </c>
      <c r="B852" s="127"/>
      <c r="C852" s="21" t="s">
        <v>1930</v>
      </c>
      <c r="D852" s="128"/>
      <c r="E852" s="128"/>
      <c r="F852" s="128">
        <v>0.63</v>
      </c>
      <c r="G852" s="128">
        <v>0</v>
      </c>
      <c r="H852" s="128"/>
      <c r="I852" s="128"/>
      <c r="J852" s="128">
        <v>0</v>
      </c>
      <c r="K852" s="128">
        <v>0</v>
      </c>
    </row>
    <row r="853" spans="1:11" ht="110.25" x14ac:dyDescent="0.25">
      <c r="A853" s="381" t="s">
        <v>113</v>
      </c>
      <c r="B853" s="127"/>
      <c r="C853" s="21" t="s">
        <v>1931</v>
      </c>
      <c r="D853" s="128"/>
      <c r="E853" s="128"/>
      <c r="F853" s="128">
        <v>0.55000000000000004</v>
      </c>
      <c r="G853" s="128">
        <v>0.16</v>
      </c>
      <c r="H853" s="128"/>
      <c r="I853" s="128"/>
      <c r="J853" s="128">
        <v>0</v>
      </c>
      <c r="K853" s="128">
        <v>0</v>
      </c>
    </row>
    <row r="854" spans="1:11" ht="47.25" x14ac:dyDescent="0.25">
      <c r="A854" s="381" t="s">
        <v>113</v>
      </c>
      <c r="B854" s="127"/>
      <c r="C854" s="21" t="s">
        <v>1932</v>
      </c>
      <c r="D854" s="128"/>
      <c r="E854" s="128"/>
      <c r="F854" s="128">
        <v>0.42</v>
      </c>
      <c r="G854" s="128">
        <v>0</v>
      </c>
      <c r="H854" s="128"/>
      <c r="I854" s="128"/>
      <c r="J854" s="128">
        <v>0</v>
      </c>
      <c r="K854" s="128">
        <v>0</v>
      </c>
    </row>
    <row r="855" spans="1:11" ht="47.25" x14ac:dyDescent="0.25">
      <c r="A855" s="381" t="s">
        <v>113</v>
      </c>
      <c r="B855" s="127" t="s">
        <v>1933</v>
      </c>
      <c r="C855" s="21" t="s">
        <v>1934</v>
      </c>
      <c r="D855" s="128"/>
      <c r="E855" s="128"/>
      <c r="F855" s="128">
        <v>0.27</v>
      </c>
      <c r="G855" s="128">
        <v>0</v>
      </c>
      <c r="H855" s="128"/>
      <c r="I855" s="128"/>
      <c r="J855" s="128">
        <v>0</v>
      </c>
      <c r="K855" s="128">
        <v>0</v>
      </c>
    </row>
    <row r="856" spans="1:11" ht="94.5" x14ac:dyDescent="0.25">
      <c r="A856" s="381" t="s">
        <v>113</v>
      </c>
      <c r="B856" s="127" t="s">
        <v>1935</v>
      </c>
      <c r="C856" s="21" t="s">
        <v>1936</v>
      </c>
      <c r="D856" s="128"/>
      <c r="E856" s="128"/>
      <c r="F856" s="128">
        <v>0.22</v>
      </c>
      <c r="G856" s="128">
        <v>0</v>
      </c>
      <c r="H856" s="128"/>
      <c r="I856" s="128"/>
      <c r="J856" s="128">
        <v>0</v>
      </c>
      <c r="K856" s="128">
        <v>0</v>
      </c>
    </row>
    <row r="857" spans="1:11" ht="63" x14ac:dyDescent="0.25">
      <c r="A857" s="381" t="s">
        <v>113</v>
      </c>
      <c r="B857" s="127" t="s">
        <v>1937</v>
      </c>
      <c r="C857" s="21" t="s">
        <v>1938</v>
      </c>
      <c r="D857" s="128"/>
      <c r="E857" s="128"/>
      <c r="F857" s="128">
        <v>0.155</v>
      </c>
      <c r="G857" s="128">
        <v>0</v>
      </c>
      <c r="H857" s="128"/>
      <c r="I857" s="128"/>
      <c r="J857" s="128">
        <v>0</v>
      </c>
      <c r="K857" s="128">
        <v>0</v>
      </c>
    </row>
    <row r="858" spans="1:11" ht="78.75" x14ac:dyDescent="0.25">
      <c r="A858" s="381" t="s">
        <v>113</v>
      </c>
      <c r="B858" s="127" t="s">
        <v>1939</v>
      </c>
      <c r="C858" s="21" t="s">
        <v>1940</v>
      </c>
      <c r="D858" s="128"/>
      <c r="E858" s="128"/>
      <c r="F858" s="128">
        <v>0.35</v>
      </c>
      <c r="G858" s="128">
        <v>0.16</v>
      </c>
      <c r="H858" s="128"/>
      <c r="I858" s="128"/>
      <c r="J858" s="128">
        <v>0</v>
      </c>
      <c r="K858" s="128">
        <v>0</v>
      </c>
    </row>
    <row r="859" spans="1:11" ht="63" x14ac:dyDescent="0.25">
      <c r="A859" s="381" t="s">
        <v>113</v>
      </c>
      <c r="B859" s="127" t="s">
        <v>1941</v>
      </c>
      <c r="C859" s="21" t="s">
        <v>1942</v>
      </c>
      <c r="D859" s="128"/>
      <c r="E859" s="128"/>
      <c r="F859" s="128">
        <v>0.06</v>
      </c>
      <c r="G859" s="128">
        <v>2.5000000000000001E-2</v>
      </c>
      <c r="H859" s="128"/>
      <c r="I859" s="128"/>
      <c r="J859" s="128">
        <v>0</v>
      </c>
      <c r="K859" s="128">
        <v>0</v>
      </c>
    </row>
    <row r="860" spans="1:11" ht="110.25" x14ac:dyDescent="0.25">
      <c r="A860" s="381" t="s">
        <v>113</v>
      </c>
      <c r="B860" s="127" t="s">
        <v>1943</v>
      </c>
      <c r="C860" s="21" t="s">
        <v>1944</v>
      </c>
      <c r="D860" s="128"/>
      <c r="E860" s="128"/>
      <c r="F860" s="128">
        <v>0.3</v>
      </c>
      <c r="G860" s="128">
        <v>0.1</v>
      </c>
      <c r="H860" s="128"/>
      <c r="I860" s="128"/>
      <c r="J860" s="128">
        <v>0</v>
      </c>
      <c r="K860" s="128">
        <v>0</v>
      </c>
    </row>
    <row r="861" spans="1:11" ht="126" x14ac:dyDescent="0.25">
      <c r="A861" s="381" t="s">
        <v>113</v>
      </c>
      <c r="B861" s="127" t="s">
        <v>1945</v>
      </c>
      <c r="C861" s="21" t="s">
        <v>1946</v>
      </c>
      <c r="D861" s="128"/>
      <c r="E861" s="128"/>
      <c r="F861" s="128">
        <v>0.1</v>
      </c>
      <c r="G861" s="128">
        <v>2.5000000000000001E-2</v>
      </c>
      <c r="H861" s="128"/>
      <c r="I861" s="128"/>
      <c r="J861" s="128">
        <v>0</v>
      </c>
      <c r="K861" s="128">
        <v>0</v>
      </c>
    </row>
    <row r="862" spans="1:11" ht="63" x14ac:dyDescent="0.25">
      <c r="A862" s="381" t="s">
        <v>113</v>
      </c>
      <c r="B862" s="127" t="s">
        <v>1947</v>
      </c>
      <c r="C862" s="21" t="s">
        <v>1948</v>
      </c>
      <c r="D862" s="128"/>
      <c r="E862" s="128"/>
      <c r="F862" s="128">
        <v>0.03</v>
      </c>
      <c r="G862" s="128">
        <v>0</v>
      </c>
      <c r="H862" s="128"/>
      <c r="I862" s="128"/>
      <c r="J862" s="128">
        <v>0</v>
      </c>
      <c r="K862" s="128">
        <v>0</v>
      </c>
    </row>
    <row r="863" spans="1:11" ht="94.5" x14ac:dyDescent="0.25">
      <c r="A863" s="381" t="s">
        <v>113</v>
      </c>
      <c r="B863" s="127" t="s">
        <v>1949</v>
      </c>
      <c r="C863" s="21" t="s">
        <v>1950</v>
      </c>
      <c r="D863" s="128"/>
      <c r="E863" s="128"/>
      <c r="F863" s="128">
        <v>0.59</v>
      </c>
      <c r="G863" s="128">
        <v>6.3E-2</v>
      </c>
      <c r="H863" s="128"/>
      <c r="I863" s="128"/>
      <c r="J863" s="128">
        <v>0</v>
      </c>
      <c r="K863" s="128">
        <v>0</v>
      </c>
    </row>
    <row r="864" spans="1:11" ht="283.5" x14ac:dyDescent="0.25">
      <c r="A864" s="381" t="s">
        <v>113</v>
      </c>
      <c r="B864" s="127" t="s">
        <v>1951</v>
      </c>
      <c r="C864" s="21" t="s">
        <v>1952</v>
      </c>
      <c r="D864" s="128"/>
      <c r="E864" s="128"/>
      <c r="F864" s="128">
        <v>1</v>
      </c>
      <c r="G864" s="128">
        <v>0.16</v>
      </c>
      <c r="H864" s="128"/>
      <c r="I864" s="128"/>
      <c r="J864" s="128">
        <v>0</v>
      </c>
      <c r="K864" s="128">
        <v>0</v>
      </c>
    </row>
    <row r="865" spans="1:11" ht="94.5" x14ac:dyDescent="0.25">
      <c r="A865" s="381" t="s">
        <v>113</v>
      </c>
      <c r="B865" s="127" t="s">
        <v>1953</v>
      </c>
      <c r="C865" s="21" t="s">
        <v>1954</v>
      </c>
      <c r="D865" s="128"/>
      <c r="E865" s="128"/>
      <c r="F865" s="128">
        <v>0.45</v>
      </c>
      <c r="G865" s="128">
        <v>0</v>
      </c>
      <c r="H865" s="128"/>
      <c r="I865" s="128"/>
      <c r="J865" s="128">
        <v>0</v>
      </c>
      <c r="K865" s="128">
        <v>0</v>
      </c>
    </row>
    <row r="866" spans="1:11" ht="189" x14ac:dyDescent="0.25">
      <c r="A866" s="381" t="s">
        <v>113</v>
      </c>
      <c r="B866" s="127" t="s">
        <v>1955</v>
      </c>
      <c r="C866" s="21" t="s">
        <v>1956</v>
      </c>
      <c r="D866" s="128"/>
      <c r="E866" s="128"/>
      <c r="F866" s="128">
        <v>0.30499999999999999</v>
      </c>
      <c r="G866" s="128">
        <v>6.3E-2</v>
      </c>
      <c r="H866" s="128"/>
      <c r="I866" s="128"/>
      <c r="J866" s="128">
        <v>0</v>
      </c>
      <c r="K866" s="128">
        <v>0</v>
      </c>
    </row>
    <row r="867" spans="1:11" ht="141.75" x14ac:dyDescent="0.25">
      <c r="A867" s="381" t="s">
        <v>113</v>
      </c>
      <c r="B867" s="127" t="s">
        <v>1957</v>
      </c>
      <c r="C867" s="21" t="s">
        <v>1958</v>
      </c>
      <c r="D867" s="128"/>
      <c r="E867" s="128"/>
      <c r="F867" s="128">
        <v>0.45500000000000002</v>
      </c>
      <c r="G867" s="128">
        <v>0.16</v>
      </c>
      <c r="H867" s="128"/>
      <c r="I867" s="128"/>
      <c r="J867" s="128">
        <v>0</v>
      </c>
      <c r="K867" s="128">
        <v>0</v>
      </c>
    </row>
    <row r="868" spans="1:11" ht="173.25" x14ac:dyDescent="0.25">
      <c r="A868" s="381" t="s">
        <v>113</v>
      </c>
      <c r="B868" s="127" t="s">
        <v>1959</v>
      </c>
      <c r="C868" s="21" t="s">
        <v>1960</v>
      </c>
      <c r="D868" s="128"/>
      <c r="E868" s="128"/>
      <c r="F868" s="128">
        <v>0.5</v>
      </c>
      <c r="G868" s="128">
        <v>0</v>
      </c>
      <c r="H868" s="128"/>
      <c r="I868" s="128"/>
      <c r="J868" s="128">
        <v>0</v>
      </c>
      <c r="K868" s="128">
        <v>0</v>
      </c>
    </row>
    <row r="869" spans="1:11" ht="78.75" x14ac:dyDescent="0.25">
      <c r="A869" s="381" t="s">
        <v>113</v>
      </c>
      <c r="B869" s="127" t="s">
        <v>1961</v>
      </c>
      <c r="C869" s="21" t="s">
        <v>1962</v>
      </c>
      <c r="D869" s="128"/>
      <c r="E869" s="128"/>
      <c r="F869" s="128">
        <v>0.45</v>
      </c>
      <c r="G869" s="128">
        <v>0.1</v>
      </c>
      <c r="H869" s="128"/>
      <c r="I869" s="128"/>
      <c r="J869" s="128">
        <v>0</v>
      </c>
      <c r="K869" s="128">
        <v>0</v>
      </c>
    </row>
    <row r="870" spans="1:11" ht="78.75" x14ac:dyDescent="0.25">
      <c r="A870" s="381" t="s">
        <v>113</v>
      </c>
      <c r="B870" s="127" t="s">
        <v>1963</v>
      </c>
      <c r="C870" s="21" t="s">
        <v>1964</v>
      </c>
      <c r="D870" s="128"/>
      <c r="E870" s="128"/>
      <c r="F870" s="128">
        <v>0.65</v>
      </c>
      <c r="G870" s="128">
        <v>0</v>
      </c>
      <c r="H870" s="128"/>
      <c r="I870" s="128"/>
      <c r="J870" s="128">
        <v>0</v>
      </c>
      <c r="K870" s="128">
        <v>0</v>
      </c>
    </row>
    <row r="871" spans="1:11" ht="126" x14ac:dyDescent="0.25">
      <c r="A871" s="381" t="s">
        <v>113</v>
      </c>
      <c r="B871" s="127" t="s">
        <v>1965</v>
      </c>
      <c r="C871" s="21" t="s">
        <v>1966</v>
      </c>
      <c r="D871" s="128"/>
      <c r="E871" s="128"/>
      <c r="F871" s="128">
        <v>0.21</v>
      </c>
      <c r="G871" s="128">
        <v>0.1</v>
      </c>
      <c r="H871" s="128"/>
      <c r="I871" s="128"/>
      <c r="J871" s="128">
        <v>0</v>
      </c>
      <c r="K871" s="128">
        <v>0</v>
      </c>
    </row>
    <row r="872" spans="1:11" ht="63" x14ac:dyDescent="0.25">
      <c r="A872" s="381" t="s">
        <v>113</v>
      </c>
      <c r="B872" s="127" t="s">
        <v>1967</v>
      </c>
      <c r="C872" s="21" t="s">
        <v>1968</v>
      </c>
      <c r="D872" s="128"/>
      <c r="E872" s="128"/>
      <c r="F872" s="128">
        <v>0.3</v>
      </c>
      <c r="G872" s="128">
        <v>0</v>
      </c>
      <c r="H872" s="128"/>
      <c r="I872" s="128"/>
      <c r="J872" s="128">
        <v>0</v>
      </c>
      <c r="K872" s="128">
        <v>0</v>
      </c>
    </row>
    <row r="873" spans="1:11" ht="63" x14ac:dyDescent="0.25">
      <c r="A873" s="381" t="s">
        <v>113</v>
      </c>
      <c r="B873" s="127" t="s">
        <v>1969</v>
      </c>
      <c r="C873" s="21" t="s">
        <v>1970</v>
      </c>
      <c r="D873" s="128"/>
      <c r="E873" s="128"/>
      <c r="F873" s="128">
        <v>0.14000000000000001</v>
      </c>
      <c r="G873" s="128">
        <v>0</v>
      </c>
      <c r="H873" s="128"/>
      <c r="I873" s="128"/>
      <c r="J873" s="128">
        <v>0</v>
      </c>
      <c r="K873" s="128">
        <v>0</v>
      </c>
    </row>
    <row r="874" spans="1:11" ht="47.25" x14ac:dyDescent="0.25">
      <c r="A874" s="381" t="s">
        <v>113</v>
      </c>
      <c r="B874" s="127" t="s">
        <v>1971</v>
      </c>
      <c r="C874" s="21" t="s">
        <v>1972</v>
      </c>
      <c r="D874" s="128"/>
      <c r="E874" s="128"/>
      <c r="F874" s="128">
        <v>0.2</v>
      </c>
      <c r="G874" s="128">
        <v>6.3E-2</v>
      </c>
      <c r="H874" s="128"/>
      <c r="I874" s="128"/>
      <c r="J874" s="128">
        <v>0</v>
      </c>
      <c r="K874" s="128">
        <v>0</v>
      </c>
    </row>
    <row r="875" spans="1:11" ht="220.5" x14ac:dyDescent="0.25">
      <c r="A875" s="381" t="s">
        <v>113</v>
      </c>
      <c r="B875" s="127" t="s">
        <v>1973</v>
      </c>
      <c r="C875" s="21" t="s">
        <v>1974</v>
      </c>
      <c r="D875" s="128"/>
      <c r="E875" s="128"/>
      <c r="F875" s="128">
        <v>0.57100000000000006</v>
      </c>
      <c r="G875" s="128">
        <v>0.1</v>
      </c>
      <c r="H875" s="128"/>
      <c r="I875" s="128"/>
      <c r="J875" s="128">
        <v>0</v>
      </c>
      <c r="K875" s="128">
        <v>0</v>
      </c>
    </row>
    <row r="876" spans="1:11" ht="63" x14ac:dyDescent="0.25">
      <c r="A876" s="381" t="s">
        <v>113</v>
      </c>
      <c r="B876" s="127" t="s">
        <v>1975</v>
      </c>
      <c r="C876" s="21" t="s">
        <v>1976</v>
      </c>
      <c r="D876" s="128"/>
      <c r="E876" s="128"/>
      <c r="F876" s="128">
        <v>0.1</v>
      </c>
      <c r="G876" s="128">
        <v>0</v>
      </c>
      <c r="H876" s="128"/>
      <c r="I876" s="128"/>
      <c r="J876" s="128">
        <v>0</v>
      </c>
      <c r="K876" s="128">
        <v>0</v>
      </c>
    </row>
    <row r="877" spans="1:11" ht="63" x14ac:dyDescent="0.25">
      <c r="A877" s="381" t="s">
        <v>113</v>
      </c>
      <c r="B877" s="127" t="s">
        <v>1977</v>
      </c>
      <c r="C877" s="21" t="s">
        <v>1978</v>
      </c>
      <c r="D877" s="128"/>
      <c r="E877" s="128"/>
      <c r="F877" s="128">
        <v>0.33</v>
      </c>
      <c r="G877" s="128">
        <v>0</v>
      </c>
      <c r="H877" s="128"/>
      <c r="I877" s="128"/>
      <c r="J877" s="128">
        <v>0</v>
      </c>
      <c r="K877" s="128">
        <v>0</v>
      </c>
    </row>
    <row r="878" spans="1:11" ht="63" x14ac:dyDescent="0.25">
      <c r="A878" s="381" t="s">
        <v>113</v>
      </c>
      <c r="B878" s="127" t="s">
        <v>1979</v>
      </c>
      <c r="C878" s="21" t="s">
        <v>1980</v>
      </c>
      <c r="D878" s="128"/>
      <c r="E878" s="128"/>
      <c r="F878" s="128">
        <v>7.0000000000000007E-2</v>
      </c>
      <c r="G878" s="128">
        <v>0</v>
      </c>
      <c r="H878" s="128"/>
      <c r="I878" s="128"/>
      <c r="J878" s="128">
        <v>0</v>
      </c>
      <c r="K878" s="128">
        <v>0</v>
      </c>
    </row>
    <row r="879" spans="1:11" ht="63" x14ac:dyDescent="0.25">
      <c r="A879" s="381" t="s">
        <v>113</v>
      </c>
      <c r="B879" s="127" t="s">
        <v>1981</v>
      </c>
      <c r="C879" s="21" t="s">
        <v>1982</v>
      </c>
      <c r="D879" s="128"/>
      <c r="E879" s="128"/>
      <c r="F879" s="128">
        <v>0.13300000000000001</v>
      </c>
      <c r="G879" s="128">
        <v>0</v>
      </c>
      <c r="H879" s="128"/>
      <c r="I879" s="128"/>
      <c r="J879" s="128">
        <v>0</v>
      </c>
      <c r="K879" s="128">
        <v>0</v>
      </c>
    </row>
    <row r="880" spans="1:11" ht="47.25" x14ac:dyDescent="0.25">
      <c r="A880" s="381" t="s">
        <v>113</v>
      </c>
      <c r="B880" s="127" t="s">
        <v>1983</v>
      </c>
      <c r="C880" s="21" t="s">
        <v>1984</v>
      </c>
      <c r="D880" s="128"/>
      <c r="E880" s="128"/>
      <c r="F880" s="128">
        <v>0.42</v>
      </c>
      <c r="G880" s="128">
        <v>0</v>
      </c>
      <c r="H880" s="128"/>
      <c r="I880" s="128"/>
      <c r="J880" s="128">
        <v>0</v>
      </c>
      <c r="K880" s="128">
        <v>0</v>
      </c>
    </row>
    <row r="881" spans="1:11" ht="110.25" x14ac:dyDescent="0.25">
      <c r="A881" s="381" t="s">
        <v>113</v>
      </c>
      <c r="B881" s="127"/>
      <c r="C881" s="21" t="s">
        <v>1985</v>
      </c>
      <c r="D881" s="128"/>
      <c r="E881" s="128"/>
      <c r="F881" s="128">
        <v>0.3</v>
      </c>
      <c r="G881" s="128">
        <v>0</v>
      </c>
      <c r="H881" s="128"/>
      <c r="I881" s="128"/>
      <c r="J881" s="128">
        <v>0</v>
      </c>
      <c r="K881" s="128">
        <v>0</v>
      </c>
    </row>
    <row r="882" spans="1:11" ht="110.25" x14ac:dyDescent="0.25">
      <c r="A882" s="381" t="s">
        <v>113</v>
      </c>
      <c r="B882" s="127"/>
      <c r="C882" s="21" t="s">
        <v>1986</v>
      </c>
      <c r="D882" s="128"/>
      <c r="E882" s="128"/>
      <c r="F882" s="128">
        <v>0.44</v>
      </c>
      <c r="G882" s="128">
        <v>0</v>
      </c>
      <c r="H882" s="128"/>
      <c r="I882" s="128"/>
      <c r="J882" s="128">
        <v>0</v>
      </c>
      <c r="K882" s="128">
        <v>0</v>
      </c>
    </row>
    <row r="883" spans="1:11" ht="94.5" x14ac:dyDescent="0.25">
      <c r="A883" s="381" t="s">
        <v>113</v>
      </c>
      <c r="B883" s="127"/>
      <c r="C883" s="21" t="s">
        <v>1987</v>
      </c>
      <c r="D883" s="128"/>
      <c r="E883" s="128"/>
      <c r="F883" s="128">
        <v>0.35</v>
      </c>
      <c r="G883" s="128">
        <v>0</v>
      </c>
      <c r="H883" s="128"/>
      <c r="I883" s="128"/>
      <c r="J883" s="128">
        <v>0</v>
      </c>
      <c r="K883" s="128">
        <v>0</v>
      </c>
    </row>
    <row r="884" spans="1:11" ht="126" x14ac:dyDescent="0.25">
      <c r="A884" s="381" t="s">
        <v>113</v>
      </c>
      <c r="B884" s="127"/>
      <c r="C884" s="21" t="s">
        <v>1988</v>
      </c>
      <c r="D884" s="128"/>
      <c r="E884" s="128"/>
      <c r="F884" s="128">
        <v>0.47</v>
      </c>
      <c r="G884" s="128">
        <v>0.25</v>
      </c>
      <c r="H884" s="128"/>
      <c r="I884" s="128"/>
      <c r="J884" s="128">
        <v>0</v>
      </c>
      <c r="K884" s="128">
        <v>0</v>
      </c>
    </row>
    <row r="885" spans="1:11" ht="126" x14ac:dyDescent="0.25">
      <c r="A885" s="381" t="s">
        <v>113</v>
      </c>
      <c r="B885" s="127"/>
      <c r="C885" s="21" t="s">
        <v>1989</v>
      </c>
      <c r="D885" s="128"/>
      <c r="E885" s="128"/>
      <c r="F885" s="128">
        <v>0.52500000000000002</v>
      </c>
      <c r="G885" s="128">
        <v>0.63</v>
      </c>
      <c r="H885" s="128"/>
      <c r="I885" s="128"/>
      <c r="J885" s="128">
        <v>0</v>
      </c>
      <c r="K885" s="128">
        <v>0</v>
      </c>
    </row>
    <row r="886" spans="1:11" ht="94.5" x14ac:dyDescent="0.25">
      <c r="A886" s="381" t="s">
        <v>113</v>
      </c>
      <c r="B886" s="127"/>
      <c r="C886" s="21" t="s">
        <v>1990</v>
      </c>
      <c r="D886" s="128"/>
      <c r="E886" s="128"/>
      <c r="F886" s="128">
        <v>0.05</v>
      </c>
      <c r="G886" s="128">
        <v>0</v>
      </c>
      <c r="H886" s="128"/>
      <c r="I886" s="128"/>
      <c r="J886" s="128">
        <v>0</v>
      </c>
      <c r="K886" s="128">
        <v>0</v>
      </c>
    </row>
    <row r="887" spans="1:11" ht="141.75" x14ac:dyDescent="0.25">
      <c r="A887" s="381" t="s">
        <v>113</v>
      </c>
      <c r="B887" s="127"/>
      <c r="C887" s="21" t="s">
        <v>1991</v>
      </c>
      <c r="D887" s="128"/>
      <c r="E887" s="128"/>
      <c r="F887" s="128">
        <v>0</v>
      </c>
      <c r="G887" s="128">
        <v>0.16</v>
      </c>
      <c r="H887" s="128"/>
      <c r="I887" s="128"/>
      <c r="J887" s="128">
        <v>0</v>
      </c>
      <c r="K887" s="128">
        <v>0</v>
      </c>
    </row>
    <row r="888" spans="1:11" ht="126" x14ac:dyDescent="0.25">
      <c r="A888" s="381" t="s">
        <v>113</v>
      </c>
      <c r="B888" s="127"/>
      <c r="C888" s="21" t="s">
        <v>1992</v>
      </c>
      <c r="D888" s="128"/>
      <c r="E888" s="128"/>
      <c r="F888" s="128">
        <v>0.125</v>
      </c>
      <c r="G888" s="128">
        <v>0</v>
      </c>
      <c r="H888" s="128"/>
      <c r="I888" s="128"/>
      <c r="J888" s="128">
        <v>0</v>
      </c>
      <c r="K888" s="128">
        <v>0</v>
      </c>
    </row>
    <row r="889" spans="1:11" ht="63" x14ac:dyDescent="0.25">
      <c r="A889" s="381" t="s">
        <v>113</v>
      </c>
      <c r="B889" s="127"/>
      <c r="C889" s="21" t="s">
        <v>1993</v>
      </c>
      <c r="D889" s="128"/>
      <c r="E889" s="128"/>
      <c r="F889" s="128">
        <v>0.62</v>
      </c>
      <c r="G889" s="128">
        <v>0</v>
      </c>
      <c r="H889" s="128"/>
      <c r="I889" s="128"/>
      <c r="J889" s="128">
        <v>0</v>
      </c>
      <c r="K889" s="128">
        <v>0</v>
      </c>
    </row>
    <row r="890" spans="1:11" ht="157.5" x14ac:dyDescent="0.25">
      <c r="A890" s="381" t="s">
        <v>113</v>
      </c>
      <c r="B890" s="127"/>
      <c r="C890" s="21" t="s">
        <v>1994</v>
      </c>
      <c r="D890" s="128"/>
      <c r="E890" s="128"/>
      <c r="F890" s="128">
        <v>0.3</v>
      </c>
      <c r="G890" s="128">
        <v>0</v>
      </c>
      <c r="H890" s="128"/>
      <c r="I890" s="128"/>
      <c r="J890" s="128">
        <v>0</v>
      </c>
      <c r="K890" s="128">
        <v>0</v>
      </c>
    </row>
    <row r="891" spans="1:11" ht="47.25" x14ac:dyDescent="0.25">
      <c r="A891" s="381" t="s">
        <v>113</v>
      </c>
      <c r="B891" s="127"/>
      <c r="C891" s="21" t="s">
        <v>1995</v>
      </c>
      <c r="D891" s="128"/>
      <c r="E891" s="128"/>
      <c r="F891" s="128">
        <v>0</v>
      </c>
      <c r="G891" s="128">
        <v>0.1</v>
      </c>
      <c r="H891" s="128"/>
      <c r="I891" s="128"/>
      <c r="J891" s="128">
        <v>0</v>
      </c>
      <c r="K891" s="128">
        <v>0</v>
      </c>
    </row>
    <row r="892" spans="1:11" ht="94.5" x14ac:dyDescent="0.25">
      <c r="A892" s="381" t="s">
        <v>113</v>
      </c>
      <c r="B892" s="127"/>
      <c r="C892" s="21" t="s">
        <v>1996</v>
      </c>
      <c r="D892" s="128"/>
      <c r="E892" s="128"/>
      <c r="F892" s="128">
        <v>0</v>
      </c>
      <c r="G892" s="128">
        <v>0.25</v>
      </c>
      <c r="H892" s="128"/>
      <c r="I892" s="128"/>
      <c r="J892" s="128">
        <v>0</v>
      </c>
      <c r="K892" s="128">
        <v>0</v>
      </c>
    </row>
    <row r="893" spans="1:11" ht="94.5" x14ac:dyDescent="0.25">
      <c r="A893" s="381" t="s">
        <v>113</v>
      </c>
      <c r="B893" s="127"/>
      <c r="C893" s="21" t="s">
        <v>1997</v>
      </c>
      <c r="D893" s="128"/>
      <c r="E893" s="128"/>
      <c r="F893" s="128">
        <v>0</v>
      </c>
      <c r="G893" s="128">
        <v>0.25</v>
      </c>
      <c r="H893" s="128"/>
      <c r="I893" s="128"/>
      <c r="J893" s="128">
        <v>0</v>
      </c>
      <c r="K893" s="128">
        <v>0</v>
      </c>
    </row>
    <row r="894" spans="1:11" ht="63" x14ac:dyDescent="0.25">
      <c r="A894" s="381" t="s">
        <v>113</v>
      </c>
      <c r="B894" s="127"/>
      <c r="C894" s="21" t="s">
        <v>1998</v>
      </c>
      <c r="D894" s="128"/>
      <c r="E894" s="128"/>
      <c r="F894" s="128">
        <v>1.02</v>
      </c>
      <c r="G894" s="128">
        <v>0.16</v>
      </c>
      <c r="H894" s="128"/>
      <c r="I894" s="128"/>
      <c r="J894" s="128">
        <v>0</v>
      </c>
      <c r="K894" s="128">
        <v>0</v>
      </c>
    </row>
    <row r="895" spans="1:11" ht="94.5" x14ac:dyDescent="0.25">
      <c r="A895" s="381" t="s">
        <v>113</v>
      </c>
      <c r="B895" s="127"/>
      <c r="C895" s="21" t="s">
        <v>1999</v>
      </c>
      <c r="D895" s="128"/>
      <c r="E895" s="128"/>
      <c r="F895" s="128">
        <v>0.3</v>
      </c>
      <c r="G895" s="128">
        <v>0</v>
      </c>
      <c r="H895" s="128"/>
      <c r="I895" s="128"/>
      <c r="J895" s="128">
        <v>0</v>
      </c>
      <c r="K895" s="128">
        <v>0</v>
      </c>
    </row>
    <row r="896" spans="1:11" ht="63" x14ac:dyDescent="0.25">
      <c r="A896" s="381" t="s">
        <v>113</v>
      </c>
      <c r="B896" s="127"/>
      <c r="C896" s="21" t="s">
        <v>2000</v>
      </c>
      <c r="D896" s="128"/>
      <c r="E896" s="128"/>
      <c r="F896" s="128">
        <v>0</v>
      </c>
      <c r="G896" s="128">
        <v>0.1</v>
      </c>
      <c r="H896" s="128"/>
      <c r="I896" s="128"/>
      <c r="J896" s="128">
        <v>0</v>
      </c>
      <c r="K896" s="128">
        <v>0</v>
      </c>
    </row>
    <row r="897" spans="1:11" ht="236.25" x14ac:dyDescent="0.25">
      <c r="A897" s="381" t="s">
        <v>113</v>
      </c>
      <c r="B897" s="127"/>
      <c r="C897" s="21" t="s">
        <v>2001</v>
      </c>
      <c r="D897" s="128"/>
      <c r="E897" s="128"/>
      <c r="F897" s="128">
        <v>0.63100000000000001</v>
      </c>
      <c r="G897" s="128">
        <v>0</v>
      </c>
      <c r="H897" s="128"/>
      <c r="I897" s="128"/>
      <c r="J897" s="128">
        <v>0</v>
      </c>
      <c r="K897" s="128">
        <v>0</v>
      </c>
    </row>
    <row r="898" spans="1:11" ht="173.25" x14ac:dyDescent="0.25">
      <c r="A898" s="381" t="s">
        <v>113</v>
      </c>
      <c r="B898" s="127"/>
      <c r="C898" s="21" t="s">
        <v>2002</v>
      </c>
      <c r="D898" s="128"/>
      <c r="E898" s="128"/>
      <c r="F898" s="128">
        <v>0</v>
      </c>
      <c r="G898" s="128">
        <v>0.16</v>
      </c>
      <c r="H898" s="128"/>
      <c r="I898" s="128"/>
      <c r="J898" s="128">
        <v>0</v>
      </c>
      <c r="K898" s="128">
        <v>0</v>
      </c>
    </row>
    <row r="899" spans="1:11" ht="110.25" x14ac:dyDescent="0.25">
      <c r="A899" s="381" t="s">
        <v>113</v>
      </c>
      <c r="B899" s="127"/>
      <c r="C899" s="21" t="s">
        <v>2003</v>
      </c>
      <c r="D899" s="128"/>
      <c r="E899" s="128"/>
      <c r="F899" s="128">
        <v>0.15</v>
      </c>
      <c r="G899" s="128">
        <v>6.3E-2</v>
      </c>
      <c r="H899" s="128"/>
      <c r="I899" s="128"/>
      <c r="J899" s="128">
        <v>0</v>
      </c>
      <c r="K899" s="128">
        <v>0</v>
      </c>
    </row>
    <row r="900" spans="1:11" ht="126" x14ac:dyDescent="0.25">
      <c r="A900" s="381" t="s">
        <v>113</v>
      </c>
      <c r="B900" s="127"/>
      <c r="C900" s="21" t="s">
        <v>2004</v>
      </c>
      <c r="D900" s="128"/>
      <c r="E900" s="128"/>
      <c r="F900" s="128">
        <v>0.23</v>
      </c>
      <c r="G900" s="128">
        <v>2.5000000000000001E-2</v>
      </c>
      <c r="H900" s="128"/>
      <c r="I900" s="128"/>
      <c r="J900" s="128">
        <v>0</v>
      </c>
      <c r="K900" s="128">
        <v>0</v>
      </c>
    </row>
    <row r="901" spans="1:11" ht="94.5" x14ac:dyDescent="0.25">
      <c r="A901" s="381" t="s">
        <v>113</v>
      </c>
      <c r="B901" s="127"/>
      <c r="C901" s="21" t="s">
        <v>2005</v>
      </c>
      <c r="D901" s="128"/>
      <c r="E901" s="128"/>
      <c r="F901" s="128">
        <v>5.8000000000000003E-2</v>
      </c>
      <c r="G901" s="128">
        <v>0</v>
      </c>
      <c r="H901" s="128"/>
      <c r="I901" s="128"/>
      <c r="J901" s="128">
        <v>0</v>
      </c>
      <c r="K901" s="128">
        <v>0</v>
      </c>
    </row>
    <row r="902" spans="1:11" ht="110.25" x14ac:dyDescent="0.25">
      <c r="A902" s="381" t="s">
        <v>113</v>
      </c>
      <c r="B902" s="127"/>
      <c r="C902" s="21" t="s">
        <v>2006</v>
      </c>
      <c r="D902" s="128"/>
      <c r="E902" s="128"/>
      <c r="F902" s="128">
        <v>0.22</v>
      </c>
      <c r="G902" s="128">
        <v>0.1</v>
      </c>
      <c r="H902" s="128"/>
      <c r="I902" s="128"/>
      <c r="J902" s="128">
        <v>0</v>
      </c>
      <c r="K902" s="128">
        <v>0</v>
      </c>
    </row>
    <row r="903" spans="1:11" ht="110.25" x14ac:dyDescent="0.25">
      <c r="A903" s="381" t="s">
        <v>113</v>
      </c>
      <c r="B903" s="127"/>
      <c r="C903" s="21" t="s">
        <v>2007</v>
      </c>
      <c r="D903" s="128"/>
      <c r="E903" s="128"/>
      <c r="F903" s="128">
        <v>0.48</v>
      </c>
      <c r="G903" s="128">
        <v>0.25</v>
      </c>
      <c r="H903" s="128"/>
      <c r="I903" s="128"/>
      <c r="J903" s="128">
        <v>0</v>
      </c>
      <c r="K903" s="128">
        <v>0</v>
      </c>
    </row>
    <row r="904" spans="1:11" ht="141.75" x14ac:dyDescent="0.25">
      <c r="A904" s="381" t="s">
        <v>113</v>
      </c>
      <c r="B904" s="127"/>
      <c r="C904" s="21" t="s">
        <v>2008</v>
      </c>
      <c r="D904" s="128"/>
      <c r="E904" s="128"/>
      <c r="F904" s="128">
        <v>0.14000000000000001</v>
      </c>
      <c r="G904" s="128">
        <v>0.16</v>
      </c>
      <c r="H904" s="128"/>
      <c r="I904" s="128"/>
      <c r="J904" s="128">
        <v>0</v>
      </c>
      <c r="K904" s="128">
        <v>0</v>
      </c>
    </row>
    <row r="905" spans="1:11" ht="157.5" x14ac:dyDescent="0.25">
      <c r="A905" s="381" t="s">
        <v>113</v>
      </c>
      <c r="B905" s="127"/>
      <c r="C905" s="21" t="s">
        <v>2009</v>
      </c>
      <c r="D905" s="128"/>
      <c r="E905" s="128"/>
      <c r="F905" s="128">
        <v>0.55000000000000004</v>
      </c>
      <c r="G905" s="128">
        <v>6.3E-2</v>
      </c>
      <c r="H905" s="128"/>
      <c r="I905" s="128"/>
      <c r="J905" s="128">
        <v>0</v>
      </c>
      <c r="K905" s="128">
        <v>0</v>
      </c>
    </row>
    <row r="906" spans="1:11" ht="47.25" x14ac:dyDescent="0.25">
      <c r="A906" s="381" t="s">
        <v>113</v>
      </c>
      <c r="B906" s="127"/>
      <c r="C906" s="21" t="s">
        <v>2010</v>
      </c>
      <c r="D906" s="128"/>
      <c r="E906" s="128"/>
      <c r="F906" s="128">
        <v>0</v>
      </c>
      <c r="G906" s="128">
        <v>0.1</v>
      </c>
      <c r="H906" s="128"/>
      <c r="I906" s="128"/>
      <c r="J906" s="128">
        <v>0</v>
      </c>
      <c r="K906" s="128">
        <v>0</v>
      </c>
    </row>
    <row r="907" spans="1:11" ht="157.5" x14ac:dyDescent="0.25">
      <c r="A907" s="381" t="s">
        <v>113</v>
      </c>
      <c r="B907" s="127"/>
      <c r="C907" s="21" t="s">
        <v>2011</v>
      </c>
      <c r="D907" s="128"/>
      <c r="E907" s="128"/>
      <c r="F907" s="128">
        <v>0.35</v>
      </c>
      <c r="G907" s="128">
        <v>0</v>
      </c>
      <c r="H907" s="128"/>
      <c r="I907" s="128"/>
      <c r="J907" s="128">
        <v>0</v>
      </c>
      <c r="K907" s="128">
        <v>0</v>
      </c>
    </row>
    <row r="908" spans="1:11" ht="141.75" x14ac:dyDescent="0.25">
      <c r="A908" s="381" t="s">
        <v>113</v>
      </c>
      <c r="B908" s="127"/>
      <c r="C908" s="21" t="s">
        <v>2012</v>
      </c>
      <c r="D908" s="128"/>
      <c r="E908" s="128"/>
      <c r="F908" s="128">
        <v>0.1</v>
      </c>
      <c r="G908" s="128">
        <v>2.5000000000000001E-2</v>
      </c>
      <c r="H908" s="128"/>
      <c r="I908" s="128"/>
      <c r="J908" s="128">
        <v>0</v>
      </c>
      <c r="K908" s="128">
        <v>0</v>
      </c>
    </row>
    <row r="909" spans="1:11" ht="315" x14ac:dyDescent="0.25">
      <c r="A909" s="381" t="s">
        <v>113</v>
      </c>
      <c r="B909" s="127"/>
      <c r="C909" s="21" t="s">
        <v>2013</v>
      </c>
      <c r="D909" s="128"/>
      <c r="E909" s="128"/>
      <c r="F909" s="128">
        <v>1.05</v>
      </c>
      <c r="G909" s="128">
        <v>0.1</v>
      </c>
      <c r="H909" s="128"/>
      <c r="I909" s="128"/>
      <c r="J909" s="128">
        <v>0</v>
      </c>
      <c r="K909" s="128">
        <v>0</v>
      </c>
    </row>
    <row r="910" spans="1:11" ht="173.25" x14ac:dyDescent="0.25">
      <c r="A910" s="381" t="s">
        <v>113</v>
      </c>
      <c r="B910" s="127"/>
      <c r="C910" s="21" t="s">
        <v>2014</v>
      </c>
      <c r="D910" s="128"/>
      <c r="E910" s="128"/>
      <c r="F910" s="128">
        <v>0.432</v>
      </c>
      <c r="G910" s="128">
        <v>0.16</v>
      </c>
      <c r="H910" s="128"/>
      <c r="I910" s="128"/>
      <c r="J910" s="128">
        <v>0</v>
      </c>
      <c r="K910" s="128">
        <v>0</v>
      </c>
    </row>
    <row r="911" spans="1:11" ht="94.5" x14ac:dyDescent="0.25">
      <c r="A911" s="381" t="s">
        <v>113</v>
      </c>
      <c r="B911" s="127"/>
      <c r="C911" s="21" t="s">
        <v>2015</v>
      </c>
      <c r="D911" s="128"/>
      <c r="E911" s="128"/>
      <c r="F911" s="128">
        <v>0.15</v>
      </c>
      <c r="G911" s="128">
        <v>0</v>
      </c>
      <c r="H911" s="128"/>
      <c r="I911" s="128"/>
      <c r="J911" s="128">
        <v>0</v>
      </c>
      <c r="K911" s="128">
        <v>0</v>
      </c>
    </row>
    <row r="912" spans="1:11" x14ac:dyDescent="0.25">
      <c r="A912" s="381" t="s">
        <v>113</v>
      </c>
      <c r="B912" s="127"/>
      <c r="C912" s="21"/>
      <c r="D912" s="128"/>
      <c r="E912" s="128"/>
      <c r="F912" s="128">
        <v>0</v>
      </c>
      <c r="G912" s="128">
        <v>0</v>
      </c>
      <c r="H912" s="128"/>
      <c r="I912" s="128"/>
      <c r="J912" s="128">
        <v>0</v>
      </c>
      <c r="K912" s="128">
        <v>0</v>
      </c>
    </row>
    <row r="913" spans="1:11" ht="47.25" x14ac:dyDescent="0.25">
      <c r="A913" s="381" t="s">
        <v>1046</v>
      </c>
      <c r="B913" s="127" t="s">
        <v>2016</v>
      </c>
      <c r="C913" s="21" t="s">
        <v>2017</v>
      </c>
      <c r="D913" s="128"/>
      <c r="E913" s="128"/>
      <c r="F913" s="128">
        <v>0.188</v>
      </c>
      <c r="G913" s="128">
        <v>0</v>
      </c>
      <c r="H913" s="128"/>
      <c r="I913" s="128"/>
      <c r="J913" s="128">
        <v>0</v>
      </c>
      <c r="K913" s="128">
        <v>0</v>
      </c>
    </row>
    <row r="914" spans="1:11" ht="110.25" x14ac:dyDescent="0.25">
      <c r="A914" s="381" t="s">
        <v>1046</v>
      </c>
      <c r="B914" s="127" t="s">
        <v>2018</v>
      </c>
      <c r="C914" s="21" t="s">
        <v>2019</v>
      </c>
      <c r="D914" s="128"/>
      <c r="E914" s="128"/>
      <c r="F914" s="128">
        <v>0.56200000000000006</v>
      </c>
      <c r="G914" s="128">
        <v>0</v>
      </c>
      <c r="H914" s="128"/>
      <c r="I914" s="128"/>
      <c r="J914" s="128">
        <v>0</v>
      </c>
      <c r="K914" s="128">
        <v>0</v>
      </c>
    </row>
    <row r="915" spans="1:11" ht="47.25" x14ac:dyDescent="0.25">
      <c r="A915" s="381" t="s">
        <v>1046</v>
      </c>
      <c r="B915" s="127" t="s">
        <v>2020</v>
      </c>
      <c r="C915" s="21" t="s">
        <v>2021</v>
      </c>
      <c r="D915" s="128"/>
      <c r="E915" s="128"/>
      <c r="F915" s="128">
        <v>0.33200000000000002</v>
      </c>
      <c r="G915" s="128">
        <v>0</v>
      </c>
      <c r="H915" s="128"/>
      <c r="I915" s="128"/>
      <c r="J915" s="128">
        <v>0</v>
      </c>
      <c r="K915" s="128">
        <v>0</v>
      </c>
    </row>
    <row r="916" spans="1:11" ht="94.5" x14ac:dyDescent="0.25">
      <c r="A916" s="381" t="s">
        <v>1046</v>
      </c>
      <c r="B916" s="127" t="s">
        <v>2022</v>
      </c>
      <c r="C916" s="21" t="s">
        <v>2023</v>
      </c>
      <c r="D916" s="128"/>
      <c r="E916" s="128"/>
      <c r="F916" s="128">
        <v>0.21199999999999999</v>
      </c>
      <c r="G916" s="128">
        <v>0</v>
      </c>
      <c r="H916" s="128"/>
      <c r="I916" s="128"/>
      <c r="J916" s="128">
        <v>0</v>
      </c>
      <c r="K916" s="128">
        <v>0</v>
      </c>
    </row>
    <row r="917" spans="1:11" ht="94.5" x14ac:dyDescent="0.25">
      <c r="A917" s="381" t="s">
        <v>1046</v>
      </c>
      <c r="B917" s="127" t="s">
        <v>2024</v>
      </c>
      <c r="C917" s="21" t="s">
        <v>2025</v>
      </c>
      <c r="D917" s="128"/>
      <c r="E917" s="128"/>
      <c r="F917" s="128">
        <v>0.57499999999999996</v>
      </c>
      <c r="G917" s="128">
        <v>0</v>
      </c>
      <c r="H917" s="128"/>
      <c r="I917" s="128"/>
      <c r="J917" s="128">
        <v>0</v>
      </c>
      <c r="K917" s="128">
        <v>0</v>
      </c>
    </row>
    <row r="918" spans="1:11" ht="47.25" x14ac:dyDescent="0.25">
      <c r="A918" s="381" t="s">
        <v>1046</v>
      </c>
      <c r="B918" s="127" t="s">
        <v>2026</v>
      </c>
      <c r="C918" s="21" t="s">
        <v>2027</v>
      </c>
      <c r="D918" s="128"/>
      <c r="E918" s="128"/>
      <c r="F918" s="128">
        <v>0.316</v>
      </c>
      <c r="G918" s="128">
        <v>0</v>
      </c>
      <c r="H918" s="128"/>
      <c r="I918" s="128"/>
      <c r="J918" s="128">
        <v>0</v>
      </c>
      <c r="K918" s="128">
        <v>0</v>
      </c>
    </row>
    <row r="919" spans="1:11" ht="110.25" x14ac:dyDescent="0.25">
      <c r="A919" s="381" t="s">
        <v>1046</v>
      </c>
      <c r="B919" s="127" t="s">
        <v>2028</v>
      </c>
      <c r="C919" s="21" t="s">
        <v>2029</v>
      </c>
      <c r="D919" s="128"/>
      <c r="E919" s="128"/>
      <c r="F919" s="128">
        <v>0.48099999999999998</v>
      </c>
      <c r="G919" s="128">
        <v>0</v>
      </c>
      <c r="H919" s="128"/>
      <c r="I919" s="128"/>
      <c r="J919" s="128">
        <v>0</v>
      </c>
      <c r="K919" s="128">
        <v>0</v>
      </c>
    </row>
    <row r="920" spans="1:11" ht="63" x14ac:dyDescent="0.25">
      <c r="A920" s="381" t="s">
        <v>1046</v>
      </c>
      <c r="B920" s="127" t="s">
        <v>2030</v>
      </c>
      <c r="C920" s="21" t="s">
        <v>2031</v>
      </c>
      <c r="D920" s="128"/>
      <c r="E920" s="128"/>
      <c r="F920" s="128">
        <v>0.28799999999999998</v>
      </c>
      <c r="G920" s="128">
        <v>0</v>
      </c>
      <c r="H920" s="128"/>
      <c r="I920" s="128"/>
      <c r="J920" s="128">
        <v>0</v>
      </c>
      <c r="K920" s="128">
        <v>0</v>
      </c>
    </row>
    <row r="921" spans="1:11" ht="63" x14ac:dyDescent="0.25">
      <c r="A921" s="381" t="s">
        <v>1046</v>
      </c>
      <c r="B921" s="127" t="s">
        <v>2032</v>
      </c>
      <c r="C921" s="21" t="s">
        <v>2033</v>
      </c>
      <c r="D921" s="128"/>
      <c r="E921" s="128"/>
      <c r="F921" s="128">
        <v>0.81599999999999995</v>
      </c>
      <c r="G921" s="128">
        <v>0.63</v>
      </c>
      <c r="H921" s="128"/>
      <c r="I921" s="128"/>
      <c r="J921" s="128">
        <v>0</v>
      </c>
      <c r="K921" s="128">
        <v>0</v>
      </c>
    </row>
    <row r="922" spans="1:11" ht="63" x14ac:dyDescent="0.25">
      <c r="A922" s="381" t="s">
        <v>1046</v>
      </c>
      <c r="B922" s="127" t="s">
        <v>2032</v>
      </c>
      <c r="C922" s="21" t="s">
        <v>2034</v>
      </c>
      <c r="D922" s="128"/>
      <c r="E922" s="128"/>
      <c r="F922" s="128">
        <v>0.69699999999999995</v>
      </c>
      <c r="G922" s="128">
        <v>0.63</v>
      </c>
      <c r="H922" s="128"/>
      <c r="I922" s="128"/>
      <c r="J922" s="128">
        <v>0</v>
      </c>
      <c r="K922" s="128">
        <v>0</v>
      </c>
    </row>
    <row r="923" spans="1:11" ht="157.5" x14ac:dyDescent="0.25">
      <c r="A923" s="381" t="s">
        <v>1046</v>
      </c>
      <c r="B923" s="127" t="s">
        <v>2035</v>
      </c>
      <c r="C923" s="21" t="s">
        <v>2036</v>
      </c>
      <c r="D923" s="128"/>
      <c r="E923" s="128"/>
      <c r="F923" s="128">
        <v>1.36</v>
      </c>
      <c r="G923" s="128">
        <v>0.1</v>
      </c>
      <c r="H923" s="128"/>
      <c r="I923" s="128"/>
      <c r="J923" s="128">
        <v>0</v>
      </c>
      <c r="K923" s="128">
        <v>0</v>
      </c>
    </row>
    <row r="924" spans="1:11" ht="126" x14ac:dyDescent="0.25">
      <c r="A924" s="381" t="s">
        <v>1046</v>
      </c>
      <c r="B924" s="127" t="s">
        <v>2037</v>
      </c>
      <c r="C924" s="21" t="s">
        <v>2038</v>
      </c>
      <c r="D924" s="128"/>
      <c r="E924" s="128"/>
      <c r="F924" s="128">
        <v>1.028</v>
      </c>
      <c r="G924" s="128">
        <v>0.25</v>
      </c>
      <c r="H924" s="128"/>
      <c r="I924" s="128"/>
      <c r="J924" s="128">
        <v>0</v>
      </c>
      <c r="K924" s="128">
        <v>0</v>
      </c>
    </row>
    <row r="925" spans="1:11" ht="78.75" x14ac:dyDescent="0.25">
      <c r="A925" s="381" t="s">
        <v>1046</v>
      </c>
      <c r="B925" s="127" t="s">
        <v>2039</v>
      </c>
      <c r="C925" s="21" t="s">
        <v>2040</v>
      </c>
      <c r="D925" s="128"/>
      <c r="E925" s="128"/>
      <c r="F925" s="128">
        <v>1.903</v>
      </c>
      <c r="G925" s="128">
        <v>0.4</v>
      </c>
      <c r="H925" s="128"/>
      <c r="I925" s="128"/>
      <c r="J925" s="128">
        <v>0</v>
      </c>
      <c r="K925" s="128">
        <v>0</v>
      </c>
    </row>
    <row r="926" spans="1:11" ht="94.5" x14ac:dyDescent="0.25">
      <c r="A926" s="381" t="s">
        <v>1046</v>
      </c>
      <c r="B926" s="127" t="s">
        <v>2041</v>
      </c>
      <c r="C926" s="21" t="s">
        <v>2042</v>
      </c>
      <c r="D926" s="128"/>
      <c r="E926" s="128"/>
      <c r="F926" s="128">
        <v>0.505</v>
      </c>
      <c r="G926" s="128">
        <v>0</v>
      </c>
      <c r="H926" s="128"/>
      <c r="I926" s="128"/>
      <c r="J926" s="128">
        <v>0</v>
      </c>
      <c r="K926" s="128">
        <v>0</v>
      </c>
    </row>
    <row r="927" spans="1:11" ht="63" x14ac:dyDescent="0.25">
      <c r="A927" s="381" t="s">
        <v>1046</v>
      </c>
      <c r="B927" s="127" t="s">
        <v>2043</v>
      </c>
      <c r="C927" s="21" t="s">
        <v>2044</v>
      </c>
      <c r="D927" s="128"/>
      <c r="E927" s="128"/>
      <c r="F927" s="128">
        <v>0.84499999999999997</v>
      </c>
      <c r="G927" s="128">
        <v>0</v>
      </c>
      <c r="H927" s="128"/>
      <c r="I927" s="128"/>
      <c r="J927" s="128">
        <v>0</v>
      </c>
      <c r="K927" s="128">
        <v>0</v>
      </c>
    </row>
    <row r="928" spans="1:11" ht="47.25" x14ac:dyDescent="0.25">
      <c r="A928" s="381" t="s">
        <v>1046</v>
      </c>
      <c r="B928" s="127" t="s">
        <v>2045</v>
      </c>
      <c r="C928" s="21" t="s">
        <v>2046</v>
      </c>
      <c r="D928" s="128"/>
      <c r="E928" s="128"/>
      <c r="F928" s="128">
        <v>0.19500000000000001</v>
      </c>
      <c r="G928" s="128">
        <v>0</v>
      </c>
      <c r="H928" s="128"/>
      <c r="I928" s="128"/>
      <c r="J928" s="128">
        <v>0</v>
      </c>
      <c r="K928" s="128">
        <v>0</v>
      </c>
    </row>
    <row r="929" spans="1:11" ht="47.25" x14ac:dyDescent="0.25">
      <c r="A929" s="381" t="s">
        <v>1046</v>
      </c>
      <c r="B929" s="127" t="s">
        <v>2047</v>
      </c>
      <c r="C929" s="21" t="s">
        <v>2048</v>
      </c>
      <c r="D929" s="128"/>
      <c r="E929" s="128"/>
      <c r="F929" s="128">
        <v>0.16200000000000001</v>
      </c>
      <c r="G929" s="128">
        <v>0</v>
      </c>
      <c r="H929" s="128"/>
      <c r="I929" s="128"/>
      <c r="J929" s="128">
        <v>0</v>
      </c>
      <c r="K929" s="128">
        <v>0</v>
      </c>
    </row>
    <row r="930" spans="1:11" ht="47.25" x14ac:dyDescent="0.25">
      <c r="A930" s="381" t="s">
        <v>1046</v>
      </c>
      <c r="B930" s="127" t="s">
        <v>2049</v>
      </c>
      <c r="C930" s="21" t="s">
        <v>2050</v>
      </c>
      <c r="D930" s="128"/>
      <c r="E930" s="128"/>
      <c r="F930" s="128">
        <v>0.126</v>
      </c>
      <c r="G930" s="128">
        <v>0</v>
      </c>
      <c r="H930" s="128"/>
      <c r="I930" s="128"/>
      <c r="J930" s="128">
        <v>0</v>
      </c>
      <c r="K930" s="128">
        <v>0</v>
      </c>
    </row>
    <row r="931" spans="1:11" ht="47.25" x14ac:dyDescent="0.25">
      <c r="A931" s="381" t="s">
        <v>1046</v>
      </c>
      <c r="B931" s="127" t="s">
        <v>2051</v>
      </c>
      <c r="C931" s="21" t="s">
        <v>2052</v>
      </c>
      <c r="D931" s="128"/>
      <c r="E931" s="128"/>
      <c r="F931" s="128">
        <v>9.2999999999999999E-2</v>
      </c>
      <c r="G931" s="128">
        <v>2.5000000000000001E-2</v>
      </c>
      <c r="H931" s="128"/>
      <c r="I931" s="128"/>
      <c r="J931" s="128">
        <v>0</v>
      </c>
      <c r="K931" s="128">
        <v>0</v>
      </c>
    </row>
    <row r="932" spans="1:11" x14ac:dyDescent="0.25">
      <c r="A932" s="381" t="s">
        <v>1046</v>
      </c>
      <c r="B932" s="127" t="s">
        <v>2053</v>
      </c>
      <c r="C932" s="21" t="s">
        <v>1445</v>
      </c>
      <c r="D932" s="128"/>
      <c r="E932" s="128"/>
      <c r="F932" s="128">
        <v>0</v>
      </c>
      <c r="G932" s="128">
        <v>0</v>
      </c>
      <c r="H932" s="128"/>
      <c r="I932" s="128"/>
      <c r="J932" s="128">
        <v>12.096</v>
      </c>
      <c r="K932" s="128">
        <v>0</v>
      </c>
    </row>
    <row r="933" spans="1:11" x14ac:dyDescent="0.25">
      <c r="A933" s="381" t="s">
        <v>1046</v>
      </c>
      <c r="B933" s="127"/>
      <c r="C933" s="21" t="s">
        <v>2054</v>
      </c>
      <c r="D933" s="128"/>
      <c r="E933" s="128"/>
      <c r="F933" s="128">
        <v>0</v>
      </c>
      <c r="G933" s="128">
        <v>0</v>
      </c>
      <c r="H933" s="128"/>
      <c r="I933" s="128"/>
      <c r="J933" s="128">
        <v>1.8</v>
      </c>
      <c r="K933" s="128">
        <v>0</v>
      </c>
    </row>
    <row r="934" spans="1:11" x14ac:dyDescent="0.25">
      <c r="A934" s="381" t="s">
        <v>1100</v>
      </c>
      <c r="B934" s="127" t="s">
        <v>2055</v>
      </c>
      <c r="C934" s="21" t="s">
        <v>1445</v>
      </c>
      <c r="D934" s="128"/>
      <c r="E934" s="128"/>
      <c r="F934" s="128">
        <v>0</v>
      </c>
      <c r="G934" s="128">
        <v>0</v>
      </c>
      <c r="H934" s="128"/>
      <c r="I934" s="128"/>
      <c r="J934" s="128">
        <v>12.247999999999999</v>
      </c>
      <c r="K934" s="128">
        <v>0.49299999999999999</v>
      </c>
    </row>
    <row r="935" spans="1:11" ht="47.25" x14ac:dyDescent="0.25">
      <c r="A935" s="381" t="s">
        <v>1100</v>
      </c>
      <c r="B935" s="127"/>
      <c r="C935" s="21" t="s">
        <v>2056</v>
      </c>
      <c r="D935" s="128"/>
      <c r="E935" s="128"/>
      <c r="F935" s="128">
        <v>1.2310000000000001</v>
      </c>
      <c r="G935" s="128">
        <v>2.5000000000000001E-2</v>
      </c>
      <c r="H935" s="128"/>
      <c r="I935" s="128"/>
      <c r="J935" s="128">
        <v>0</v>
      </c>
      <c r="K935" s="128">
        <v>0</v>
      </c>
    </row>
    <row r="936" spans="1:11" ht="63" x14ac:dyDescent="0.25">
      <c r="A936" s="381" t="s">
        <v>1100</v>
      </c>
      <c r="B936" s="127"/>
      <c r="C936" s="21" t="s">
        <v>2057</v>
      </c>
      <c r="D936" s="128"/>
      <c r="E936" s="128"/>
      <c r="F936" s="128">
        <v>1.4410000000000001</v>
      </c>
      <c r="G936" s="128">
        <v>0</v>
      </c>
      <c r="H936" s="128"/>
      <c r="I936" s="128"/>
      <c r="J936" s="128">
        <v>0</v>
      </c>
      <c r="K936" s="128">
        <v>0</v>
      </c>
    </row>
    <row r="937" spans="1:11" ht="63" x14ac:dyDescent="0.25">
      <c r="A937" s="381" t="s">
        <v>1100</v>
      </c>
      <c r="B937" s="127"/>
      <c r="C937" s="21" t="s">
        <v>2058</v>
      </c>
      <c r="D937" s="128"/>
      <c r="E937" s="128"/>
      <c r="F937" s="128">
        <v>0.35399999999999998</v>
      </c>
      <c r="G937" s="128">
        <v>0</v>
      </c>
      <c r="H937" s="128"/>
      <c r="I937" s="128"/>
      <c r="J937" s="128">
        <v>0</v>
      </c>
      <c r="K937" s="128">
        <v>0</v>
      </c>
    </row>
    <row r="938" spans="1:11" ht="31.5" x14ac:dyDescent="0.25">
      <c r="A938" s="381" t="s">
        <v>1100</v>
      </c>
      <c r="B938" s="127"/>
      <c r="C938" s="21" t="s">
        <v>2059</v>
      </c>
      <c r="D938" s="128"/>
      <c r="E938" s="128"/>
      <c r="F938" s="128">
        <v>0.10199999999999999</v>
      </c>
      <c r="G938" s="128">
        <v>0</v>
      </c>
      <c r="H938" s="128"/>
      <c r="I938" s="128"/>
      <c r="J938" s="128">
        <v>0</v>
      </c>
      <c r="K938" s="128">
        <v>0</v>
      </c>
    </row>
    <row r="939" spans="1:11" ht="47.25" x14ac:dyDescent="0.25">
      <c r="A939" s="381" t="s">
        <v>1100</v>
      </c>
      <c r="B939" s="127"/>
      <c r="C939" s="21" t="s">
        <v>2060</v>
      </c>
      <c r="D939" s="128"/>
      <c r="E939" s="128"/>
      <c r="F939" s="128">
        <v>0.182</v>
      </c>
      <c r="G939" s="128">
        <v>0</v>
      </c>
      <c r="H939" s="128"/>
      <c r="I939" s="128"/>
      <c r="J939" s="128">
        <v>0</v>
      </c>
      <c r="K939" s="128">
        <v>0</v>
      </c>
    </row>
    <row r="940" spans="1:11" ht="47.25" x14ac:dyDescent="0.25">
      <c r="A940" s="381" t="s">
        <v>1100</v>
      </c>
      <c r="B940" s="127"/>
      <c r="C940" s="21" t="s">
        <v>2061</v>
      </c>
      <c r="D940" s="128"/>
      <c r="E940" s="128"/>
      <c r="F940" s="128">
        <v>0.47899999999999998</v>
      </c>
      <c r="G940" s="128">
        <v>0</v>
      </c>
      <c r="H940" s="128"/>
      <c r="I940" s="128"/>
      <c r="J940" s="128">
        <v>0</v>
      </c>
      <c r="K940" s="128">
        <v>0</v>
      </c>
    </row>
    <row r="941" spans="1:11" ht="47.25" x14ac:dyDescent="0.25">
      <c r="A941" s="381" t="s">
        <v>1100</v>
      </c>
      <c r="B941" s="127"/>
      <c r="C941" s="21" t="s">
        <v>2062</v>
      </c>
      <c r="D941" s="128"/>
      <c r="E941" s="128"/>
      <c r="F941" s="128">
        <v>0.34499999999999997</v>
      </c>
      <c r="G941" s="128">
        <v>0</v>
      </c>
      <c r="H941" s="128"/>
      <c r="I941" s="128"/>
      <c r="J941" s="128">
        <v>0</v>
      </c>
      <c r="K941" s="128">
        <v>0</v>
      </c>
    </row>
    <row r="942" spans="1:11" ht="47.25" x14ac:dyDescent="0.25">
      <c r="A942" s="381" t="s">
        <v>1100</v>
      </c>
      <c r="B942" s="127"/>
      <c r="C942" s="21" t="s">
        <v>2063</v>
      </c>
      <c r="D942" s="128"/>
      <c r="E942" s="128"/>
      <c r="F942" s="128">
        <v>0.316</v>
      </c>
      <c r="G942" s="128">
        <v>0</v>
      </c>
      <c r="H942" s="128"/>
      <c r="I942" s="128"/>
      <c r="J942" s="128">
        <v>0</v>
      </c>
      <c r="K942" s="128">
        <v>0</v>
      </c>
    </row>
    <row r="943" spans="1:11" ht="47.25" x14ac:dyDescent="0.25">
      <c r="A943" s="381" t="s">
        <v>1100</v>
      </c>
      <c r="B943" s="127"/>
      <c r="C943" s="21" t="s">
        <v>2064</v>
      </c>
      <c r="D943" s="128"/>
      <c r="E943" s="128"/>
      <c r="F943" s="128">
        <v>0.16300000000000001</v>
      </c>
      <c r="G943" s="128">
        <v>0</v>
      </c>
      <c r="H943" s="128"/>
      <c r="I943" s="128"/>
      <c r="J943" s="128">
        <v>0</v>
      </c>
      <c r="K943" s="128">
        <v>0</v>
      </c>
    </row>
    <row r="944" spans="1:11" ht="47.25" x14ac:dyDescent="0.25">
      <c r="A944" s="381" t="s">
        <v>1100</v>
      </c>
      <c r="B944" s="127"/>
      <c r="C944" s="21" t="s">
        <v>2065</v>
      </c>
      <c r="D944" s="128"/>
      <c r="E944" s="128"/>
      <c r="F944" s="128">
        <v>0.17199999999999999</v>
      </c>
      <c r="G944" s="128">
        <v>0</v>
      </c>
      <c r="H944" s="128"/>
      <c r="I944" s="128"/>
      <c r="J944" s="128">
        <v>0</v>
      </c>
      <c r="K944" s="128">
        <v>0</v>
      </c>
    </row>
    <row r="945" spans="1:11" ht="47.25" x14ac:dyDescent="0.25">
      <c r="A945" s="381" t="s">
        <v>1100</v>
      </c>
      <c r="B945" s="127"/>
      <c r="C945" s="21" t="s">
        <v>2066</v>
      </c>
      <c r="D945" s="128"/>
      <c r="E945" s="128"/>
      <c r="F945" s="128">
        <v>8.5999999999999993E-2</v>
      </c>
      <c r="G945" s="128">
        <v>0</v>
      </c>
      <c r="H945" s="128"/>
      <c r="I945" s="128"/>
      <c r="J945" s="128">
        <v>0</v>
      </c>
      <c r="K945" s="128">
        <v>0</v>
      </c>
    </row>
    <row r="946" spans="1:11" ht="47.25" x14ac:dyDescent="0.25">
      <c r="A946" s="381" t="s">
        <v>1100</v>
      </c>
      <c r="B946" s="127"/>
      <c r="C946" s="21" t="s">
        <v>2067</v>
      </c>
      <c r="D946" s="128"/>
      <c r="E946" s="128"/>
      <c r="F946" s="128">
        <v>0.51700000000000002</v>
      </c>
      <c r="G946" s="128">
        <v>0</v>
      </c>
      <c r="H946" s="128"/>
      <c r="I946" s="128"/>
      <c r="J946" s="128">
        <v>0</v>
      </c>
      <c r="K946" s="128">
        <v>0</v>
      </c>
    </row>
    <row r="947" spans="1:11" ht="47.25" x14ac:dyDescent="0.25">
      <c r="A947" s="381" t="s">
        <v>1100</v>
      </c>
      <c r="B947" s="127"/>
      <c r="C947" s="21" t="s">
        <v>2068</v>
      </c>
      <c r="D947" s="128"/>
      <c r="E947" s="128"/>
      <c r="F947" s="128">
        <v>0.39200000000000002</v>
      </c>
      <c r="G947" s="128">
        <v>0</v>
      </c>
      <c r="H947" s="128"/>
      <c r="I947" s="128"/>
      <c r="J947" s="128">
        <v>0</v>
      </c>
      <c r="K947" s="128">
        <v>0</v>
      </c>
    </row>
    <row r="948" spans="1:11" ht="47.25" x14ac:dyDescent="0.25">
      <c r="A948" s="381" t="s">
        <v>1100</v>
      </c>
      <c r="B948" s="127"/>
      <c r="C948" s="21" t="s">
        <v>2069</v>
      </c>
      <c r="D948" s="128"/>
      <c r="E948" s="128"/>
      <c r="F948" s="128">
        <v>0.21</v>
      </c>
      <c r="G948" s="128">
        <v>0</v>
      </c>
      <c r="H948" s="128"/>
      <c r="I948" s="128"/>
      <c r="J948" s="128">
        <v>0</v>
      </c>
      <c r="K948" s="128">
        <v>0</v>
      </c>
    </row>
    <row r="949" spans="1:11" ht="47.25" x14ac:dyDescent="0.25">
      <c r="A949" s="381" t="s">
        <v>1100</v>
      </c>
      <c r="B949" s="127"/>
      <c r="C949" s="21" t="s">
        <v>2070</v>
      </c>
      <c r="D949" s="128"/>
      <c r="E949" s="128"/>
      <c r="F949" s="128">
        <v>0.191</v>
      </c>
      <c r="G949" s="128">
        <v>0</v>
      </c>
      <c r="H949" s="128"/>
      <c r="I949" s="128"/>
      <c r="J949" s="128">
        <v>0</v>
      </c>
      <c r="K949" s="128">
        <v>0</v>
      </c>
    </row>
    <row r="950" spans="1:11" ht="47.25" x14ac:dyDescent="0.25">
      <c r="A950" s="381" t="s">
        <v>1100</v>
      </c>
      <c r="B950" s="127"/>
      <c r="C950" s="21" t="s">
        <v>2071</v>
      </c>
      <c r="D950" s="128"/>
      <c r="E950" s="128"/>
      <c r="F950" s="128">
        <v>0.219</v>
      </c>
      <c r="G950" s="128">
        <v>0</v>
      </c>
      <c r="H950" s="128"/>
      <c r="I950" s="128"/>
      <c r="J950" s="128">
        <v>0</v>
      </c>
      <c r="K950" s="128">
        <v>0</v>
      </c>
    </row>
    <row r="951" spans="1:11" ht="126" x14ac:dyDescent="0.25">
      <c r="A951" s="381" t="s">
        <v>1100</v>
      </c>
      <c r="B951" s="127" t="s">
        <v>2072</v>
      </c>
      <c r="C951" s="21" t="s">
        <v>2073</v>
      </c>
      <c r="D951" s="128"/>
      <c r="E951" s="128"/>
      <c r="F951" s="128">
        <v>0.36</v>
      </c>
      <c r="G951" s="128">
        <v>0.4</v>
      </c>
      <c r="H951" s="128"/>
      <c r="I951" s="128"/>
      <c r="J951" s="128">
        <v>0</v>
      </c>
      <c r="K951" s="128">
        <v>0</v>
      </c>
    </row>
    <row r="952" spans="1:11" ht="110.25" x14ac:dyDescent="0.25">
      <c r="A952" s="381" t="s">
        <v>1100</v>
      </c>
      <c r="B952" s="127" t="s">
        <v>2074</v>
      </c>
      <c r="C952" s="21" t="s">
        <v>2075</v>
      </c>
      <c r="D952" s="128"/>
      <c r="E952" s="128"/>
      <c r="F952" s="128">
        <v>1.101</v>
      </c>
      <c r="G952" s="128">
        <v>0.25</v>
      </c>
      <c r="H952" s="128"/>
      <c r="I952" s="128"/>
      <c r="J952" s="128">
        <v>0</v>
      </c>
      <c r="K952" s="128">
        <v>0</v>
      </c>
    </row>
    <row r="953" spans="1:11" ht="47.25" x14ac:dyDescent="0.25">
      <c r="A953" s="381" t="s">
        <v>1100</v>
      </c>
      <c r="B953" s="127" t="s">
        <v>2076</v>
      </c>
      <c r="C953" s="21" t="s">
        <v>2077</v>
      </c>
      <c r="D953" s="128"/>
      <c r="E953" s="128"/>
      <c r="F953" s="128">
        <v>0.78300000000000003</v>
      </c>
      <c r="G953" s="128">
        <v>0.16</v>
      </c>
      <c r="H953" s="128"/>
      <c r="I953" s="128"/>
      <c r="J953" s="128">
        <v>0</v>
      </c>
      <c r="K953" s="128">
        <v>0</v>
      </c>
    </row>
    <row r="954" spans="1:11" ht="47.25" x14ac:dyDescent="0.25">
      <c r="A954" s="381" t="s">
        <v>1100</v>
      </c>
      <c r="B954" s="127" t="s">
        <v>2078</v>
      </c>
      <c r="C954" s="21" t="s">
        <v>2079</v>
      </c>
      <c r="D954" s="128"/>
      <c r="E954" s="128"/>
      <c r="F954" s="128">
        <v>0.623</v>
      </c>
      <c r="G954" s="128">
        <v>0</v>
      </c>
      <c r="H954" s="128"/>
      <c r="I954" s="128"/>
      <c r="J954" s="128">
        <v>0</v>
      </c>
      <c r="K954" s="128">
        <v>0</v>
      </c>
    </row>
    <row r="955" spans="1:11" ht="47.25" x14ac:dyDescent="0.25">
      <c r="A955" s="381" t="s">
        <v>1100</v>
      </c>
      <c r="B955" s="127" t="s">
        <v>2080</v>
      </c>
      <c r="C955" s="21" t="s">
        <v>2081</v>
      </c>
      <c r="D955" s="128"/>
      <c r="E955" s="128"/>
      <c r="F955" s="128">
        <v>0.54</v>
      </c>
      <c r="G955" s="128">
        <v>0</v>
      </c>
      <c r="H955" s="128"/>
      <c r="I955" s="128"/>
      <c r="J955" s="128">
        <v>0</v>
      </c>
      <c r="K955" s="128">
        <v>0</v>
      </c>
    </row>
    <row r="956" spans="1:11" ht="47.25" x14ac:dyDescent="0.25">
      <c r="A956" s="381" t="s">
        <v>1100</v>
      </c>
      <c r="B956" s="127" t="s">
        <v>2082</v>
      </c>
      <c r="C956" s="21" t="s">
        <v>2083</v>
      </c>
      <c r="D956" s="128"/>
      <c r="E956" s="128"/>
      <c r="F956" s="128">
        <v>0.25</v>
      </c>
      <c r="G956" s="128">
        <v>0</v>
      </c>
      <c r="H956" s="128"/>
      <c r="I956" s="128"/>
      <c r="J956" s="128">
        <v>0</v>
      </c>
      <c r="K956" s="128">
        <v>0</v>
      </c>
    </row>
    <row r="957" spans="1:11" ht="47.25" x14ac:dyDescent="0.25">
      <c r="A957" s="381" t="s">
        <v>1100</v>
      </c>
      <c r="B957" s="127" t="s">
        <v>2084</v>
      </c>
      <c r="C957" s="21" t="s">
        <v>2085</v>
      </c>
      <c r="D957" s="128"/>
      <c r="E957" s="128"/>
      <c r="F957" s="128">
        <v>0.41199999999999998</v>
      </c>
      <c r="G957" s="128">
        <v>0</v>
      </c>
      <c r="H957" s="128"/>
      <c r="I957" s="128"/>
      <c r="J957" s="128">
        <v>0</v>
      </c>
      <c r="K957" s="128">
        <v>0</v>
      </c>
    </row>
    <row r="958" spans="1:11" ht="47.25" x14ac:dyDescent="0.25">
      <c r="A958" s="381" t="s">
        <v>1100</v>
      </c>
      <c r="B958" s="127" t="s">
        <v>2086</v>
      </c>
      <c r="C958" s="21" t="s">
        <v>2087</v>
      </c>
      <c r="D958" s="128"/>
      <c r="E958" s="128"/>
      <c r="F958" s="128">
        <v>0.78800000000000003</v>
      </c>
      <c r="G958" s="128">
        <v>0</v>
      </c>
      <c r="H958" s="128"/>
      <c r="I958" s="128"/>
      <c r="J958" s="128">
        <v>0</v>
      </c>
      <c r="K958" s="128">
        <v>0</v>
      </c>
    </row>
    <row r="959" spans="1:11" ht="47.25" x14ac:dyDescent="0.25">
      <c r="A959" s="381" t="s">
        <v>1100</v>
      </c>
      <c r="B959" s="127" t="s">
        <v>2088</v>
      </c>
      <c r="C959" s="21" t="s">
        <v>2089</v>
      </c>
      <c r="D959" s="128"/>
      <c r="E959" s="128"/>
      <c r="F959" s="128">
        <v>0.17</v>
      </c>
      <c r="G959" s="128">
        <v>0</v>
      </c>
      <c r="H959" s="128"/>
      <c r="I959" s="128"/>
      <c r="J959" s="128">
        <v>0</v>
      </c>
      <c r="K959" s="128">
        <v>0</v>
      </c>
    </row>
    <row r="960" spans="1:11" ht="47.25" x14ac:dyDescent="0.25">
      <c r="A960" s="381" t="s">
        <v>1100</v>
      </c>
      <c r="B960" s="127" t="s">
        <v>2090</v>
      </c>
      <c r="C960" s="21" t="s">
        <v>2091</v>
      </c>
      <c r="D960" s="128"/>
      <c r="E960" s="128"/>
      <c r="F960" s="128">
        <v>0.6</v>
      </c>
      <c r="G960" s="128">
        <v>0</v>
      </c>
      <c r="H960" s="128"/>
      <c r="I960" s="128"/>
      <c r="J960" s="128">
        <v>0</v>
      </c>
      <c r="K960" s="128">
        <v>0</v>
      </c>
    </row>
    <row r="961" spans="1:11" ht="47.25" x14ac:dyDescent="0.25">
      <c r="A961" s="381" t="s">
        <v>1100</v>
      </c>
      <c r="B961" s="127" t="s">
        <v>2092</v>
      </c>
      <c r="C961" s="21" t="s">
        <v>2093</v>
      </c>
      <c r="D961" s="128"/>
      <c r="E961" s="128"/>
      <c r="F961" s="128">
        <v>0.17</v>
      </c>
      <c r="G961" s="128">
        <v>0</v>
      </c>
      <c r="H961" s="128"/>
      <c r="I961" s="128"/>
      <c r="J961" s="128">
        <v>0</v>
      </c>
      <c r="K961" s="128">
        <v>0</v>
      </c>
    </row>
    <row r="962" spans="1:11" ht="47.25" x14ac:dyDescent="0.25">
      <c r="A962" s="381" t="s">
        <v>1100</v>
      </c>
      <c r="B962" s="127" t="s">
        <v>2094</v>
      </c>
      <c r="C962" s="21" t="s">
        <v>2095</v>
      </c>
      <c r="D962" s="128"/>
      <c r="E962" s="128"/>
      <c r="F962" s="128">
        <v>0.15</v>
      </c>
      <c r="G962" s="128">
        <v>0</v>
      </c>
      <c r="H962" s="128"/>
      <c r="I962" s="128"/>
      <c r="J962" s="128">
        <v>0</v>
      </c>
      <c r="K962" s="128">
        <v>0</v>
      </c>
    </row>
    <row r="963" spans="1:11" ht="47.25" x14ac:dyDescent="0.25">
      <c r="A963" s="381" t="s">
        <v>1100</v>
      </c>
      <c r="B963" s="127" t="s">
        <v>2096</v>
      </c>
      <c r="C963" s="21" t="s">
        <v>2097</v>
      </c>
      <c r="D963" s="128"/>
      <c r="E963" s="128"/>
      <c r="F963" s="128">
        <v>0.16</v>
      </c>
      <c r="G963" s="128">
        <v>0</v>
      </c>
      <c r="H963" s="128"/>
      <c r="I963" s="128"/>
      <c r="J963" s="128">
        <v>0</v>
      </c>
      <c r="K963" s="128">
        <v>0</v>
      </c>
    </row>
    <row r="964" spans="1:11" ht="31.5" x14ac:dyDescent="0.25">
      <c r="A964" s="381" t="s">
        <v>1100</v>
      </c>
      <c r="B964" s="127" t="s">
        <v>2098</v>
      </c>
      <c r="C964" s="21" t="s">
        <v>2099</v>
      </c>
      <c r="D964" s="128"/>
      <c r="E964" s="128"/>
      <c r="F964" s="128">
        <v>0.1</v>
      </c>
      <c r="G964" s="128">
        <v>0</v>
      </c>
      <c r="H964" s="128"/>
      <c r="I964" s="128"/>
      <c r="J964" s="128">
        <v>0</v>
      </c>
      <c r="K964" s="128">
        <v>0</v>
      </c>
    </row>
    <row r="965" spans="1:11" ht="31.5" x14ac:dyDescent="0.25">
      <c r="A965" s="381" t="s">
        <v>1100</v>
      </c>
      <c r="B965" s="127" t="s">
        <v>2100</v>
      </c>
      <c r="C965" s="21" t="s">
        <v>2101</v>
      </c>
      <c r="D965" s="128"/>
      <c r="E965" s="128"/>
      <c r="F965" s="128">
        <v>4.7E-2</v>
      </c>
      <c r="G965" s="128">
        <v>6.3E-2</v>
      </c>
      <c r="H965" s="128"/>
      <c r="I965" s="128"/>
      <c r="J965" s="128">
        <v>0</v>
      </c>
      <c r="K965" s="128">
        <v>0</v>
      </c>
    </row>
    <row r="966" spans="1:11" ht="47.25" x14ac:dyDescent="0.25">
      <c r="A966" s="381" t="s">
        <v>1100</v>
      </c>
      <c r="B966" s="127" t="s">
        <v>2102</v>
      </c>
      <c r="C966" s="21" t="s">
        <v>2103</v>
      </c>
      <c r="D966" s="128"/>
      <c r="E966" s="128"/>
      <c r="F966" s="128">
        <v>0.40200000000000002</v>
      </c>
      <c r="G966" s="128">
        <v>6.3E-2</v>
      </c>
      <c r="H966" s="128"/>
      <c r="I966" s="128"/>
      <c r="J966" s="128">
        <v>0</v>
      </c>
      <c r="K966" s="128">
        <v>0</v>
      </c>
    </row>
    <row r="967" spans="1:11" ht="47.25" x14ac:dyDescent="0.25">
      <c r="A967" s="381" t="s">
        <v>1100</v>
      </c>
      <c r="B967" s="127" t="s">
        <v>2104</v>
      </c>
      <c r="C967" s="21" t="s">
        <v>2105</v>
      </c>
      <c r="D967" s="128"/>
      <c r="E967" s="128"/>
      <c r="F967" s="128">
        <v>0.40300000000000002</v>
      </c>
      <c r="G967" s="128">
        <v>0.16</v>
      </c>
      <c r="H967" s="128"/>
      <c r="I967" s="128"/>
      <c r="J967" s="128">
        <v>0</v>
      </c>
      <c r="K967" s="128">
        <v>0</v>
      </c>
    </row>
    <row r="968" spans="1:11" ht="47.25" x14ac:dyDescent="0.25">
      <c r="A968" s="381" t="s">
        <v>1100</v>
      </c>
      <c r="B968" s="127" t="s">
        <v>2106</v>
      </c>
      <c r="C968" s="21" t="s">
        <v>2107</v>
      </c>
      <c r="D968" s="128"/>
      <c r="E968" s="128"/>
      <c r="F968" s="128">
        <v>0.69399999999999995</v>
      </c>
      <c r="G968" s="128">
        <v>0.16</v>
      </c>
      <c r="H968" s="128"/>
      <c r="I968" s="128"/>
      <c r="J968" s="128">
        <v>0</v>
      </c>
      <c r="K968" s="128">
        <v>0</v>
      </c>
    </row>
    <row r="969" spans="1:11" ht="47.25" x14ac:dyDescent="0.25">
      <c r="A969" s="381" t="s">
        <v>1100</v>
      </c>
      <c r="B969" s="127" t="s">
        <v>2108</v>
      </c>
      <c r="C969" s="21" t="s">
        <v>2109</v>
      </c>
      <c r="D969" s="128"/>
      <c r="E969" s="128"/>
      <c r="F969" s="128">
        <v>0.17499999999999999</v>
      </c>
      <c r="G969" s="128">
        <v>0.4</v>
      </c>
      <c r="H969" s="128"/>
      <c r="I969" s="128"/>
      <c r="J969" s="128">
        <v>0</v>
      </c>
      <c r="K969" s="128">
        <v>0</v>
      </c>
    </row>
    <row r="970" spans="1:11" ht="47.25" x14ac:dyDescent="0.25">
      <c r="A970" s="381" t="s">
        <v>1100</v>
      </c>
      <c r="B970" s="127" t="s">
        <v>2110</v>
      </c>
      <c r="C970" s="21" t="s">
        <v>2111</v>
      </c>
      <c r="D970" s="128"/>
      <c r="E970" s="128"/>
      <c r="F970" s="128">
        <v>0.26</v>
      </c>
      <c r="G970" s="128">
        <v>2.5000000000000001E-2</v>
      </c>
      <c r="H970" s="128"/>
      <c r="I970" s="128"/>
      <c r="J970" s="128">
        <v>0</v>
      </c>
      <c r="K970" s="128">
        <v>0</v>
      </c>
    </row>
    <row r="971" spans="1:11" ht="47.25" x14ac:dyDescent="0.25">
      <c r="A971" s="381" t="s">
        <v>1100</v>
      </c>
      <c r="B971" s="127" t="s">
        <v>2112</v>
      </c>
      <c r="C971" s="21" t="s">
        <v>2113</v>
      </c>
      <c r="D971" s="128"/>
      <c r="E971" s="128"/>
      <c r="F971" s="128">
        <v>0.42799999999999999</v>
      </c>
      <c r="G971" s="128">
        <v>0</v>
      </c>
      <c r="H971" s="128"/>
      <c r="I971" s="128"/>
      <c r="J971" s="128">
        <v>0</v>
      </c>
      <c r="K971" s="128">
        <v>0</v>
      </c>
    </row>
    <row r="972" spans="1:11" ht="47.25" x14ac:dyDescent="0.25">
      <c r="A972" s="381" t="s">
        <v>1100</v>
      </c>
      <c r="B972" s="127" t="s">
        <v>2114</v>
      </c>
      <c r="C972" s="21" t="s">
        <v>2115</v>
      </c>
      <c r="D972" s="128"/>
      <c r="E972" s="128"/>
      <c r="F972" s="128">
        <v>9.5000000000000001E-2</v>
      </c>
      <c r="G972" s="128">
        <v>0</v>
      </c>
      <c r="H972" s="128"/>
      <c r="I972" s="128"/>
      <c r="J972" s="128">
        <v>0</v>
      </c>
      <c r="K972" s="128">
        <v>0</v>
      </c>
    </row>
    <row r="973" spans="1:11" ht="47.25" x14ac:dyDescent="0.25">
      <c r="A973" s="381" t="s">
        <v>1100</v>
      </c>
      <c r="B973" s="127" t="s">
        <v>2116</v>
      </c>
      <c r="C973" s="21" t="s">
        <v>2117</v>
      </c>
      <c r="D973" s="128"/>
      <c r="E973" s="128"/>
      <c r="F973" s="128">
        <v>0.33800000000000002</v>
      </c>
      <c r="G973" s="128">
        <v>0</v>
      </c>
      <c r="H973" s="128"/>
      <c r="I973" s="128"/>
      <c r="J973" s="128">
        <v>0</v>
      </c>
      <c r="K973" s="128">
        <v>0</v>
      </c>
    </row>
    <row r="974" spans="1:11" ht="47.25" x14ac:dyDescent="0.25">
      <c r="A974" s="381" t="s">
        <v>1100</v>
      </c>
      <c r="B974" s="127" t="s">
        <v>2118</v>
      </c>
      <c r="C974" s="21" t="s">
        <v>2119</v>
      </c>
      <c r="D974" s="128"/>
      <c r="E974" s="128"/>
      <c r="F974" s="128">
        <v>0.61</v>
      </c>
      <c r="G974" s="128">
        <v>0</v>
      </c>
      <c r="H974" s="128"/>
      <c r="I974" s="128"/>
      <c r="J974" s="128">
        <v>0</v>
      </c>
      <c r="K974" s="128">
        <v>0</v>
      </c>
    </row>
    <row r="975" spans="1:11" ht="47.25" x14ac:dyDescent="0.25">
      <c r="A975" s="381" t="s">
        <v>1100</v>
      </c>
      <c r="B975" s="127" t="s">
        <v>2120</v>
      </c>
      <c r="C975" s="21" t="s">
        <v>2121</v>
      </c>
      <c r="D975" s="128"/>
      <c r="E975" s="128"/>
      <c r="F975" s="128">
        <v>0.26</v>
      </c>
      <c r="G975" s="128">
        <v>0</v>
      </c>
      <c r="H975" s="128"/>
      <c r="I975" s="128"/>
      <c r="J975" s="128">
        <v>0</v>
      </c>
      <c r="K975" s="128">
        <v>0</v>
      </c>
    </row>
    <row r="976" spans="1:11" ht="47.25" x14ac:dyDescent="0.25">
      <c r="A976" s="381" t="s">
        <v>1100</v>
      </c>
      <c r="B976" s="127" t="s">
        <v>2122</v>
      </c>
      <c r="C976" s="21" t="s">
        <v>2123</v>
      </c>
      <c r="D976" s="128"/>
      <c r="E976" s="128"/>
      <c r="F976" s="128">
        <v>0.84099999999999997</v>
      </c>
      <c r="G976" s="128">
        <v>0</v>
      </c>
      <c r="H976" s="128"/>
      <c r="I976" s="128"/>
      <c r="J976" s="128">
        <v>0</v>
      </c>
      <c r="K976" s="128">
        <v>0</v>
      </c>
    </row>
    <row r="977" spans="1:11" ht="47.25" x14ac:dyDescent="0.25">
      <c r="A977" s="381" t="s">
        <v>1100</v>
      </c>
      <c r="B977" s="127" t="s">
        <v>2124</v>
      </c>
      <c r="C977" s="21" t="s">
        <v>2125</v>
      </c>
      <c r="D977" s="128"/>
      <c r="E977" s="128"/>
      <c r="F977" s="128">
        <v>0.65600000000000003</v>
      </c>
      <c r="G977" s="128">
        <v>0</v>
      </c>
      <c r="H977" s="128"/>
      <c r="I977" s="128"/>
      <c r="J977" s="128">
        <v>0</v>
      </c>
      <c r="K977" s="128">
        <v>0</v>
      </c>
    </row>
    <row r="978" spans="1:11" ht="47.25" x14ac:dyDescent="0.25">
      <c r="A978" s="381" t="s">
        <v>1100</v>
      </c>
      <c r="B978" s="127" t="s">
        <v>2126</v>
      </c>
      <c r="C978" s="21" t="s">
        <v>2127</v>
      </c>
      <c r="D978" s="128"/>
      <c r="E978" s="128"/>
      <c r="F978" s="128">
        <v>0.36499999999999999</v>
      </c>
      <c r="G978" s="128">
        <v>0</v>
      </c>
      <c r="H978" s="128"/>
      <c r="I978" s="128"/>
      <c r="J978" s="128">
        <v>0</v>
      </c>
      <c r="K978" s="128">
        <v>0</v>
      </c>
    </row>
    <row r="979" spans="1:11" ht="47.25" x14ac:dyDescent="0.25">
      <c r="A979" s="381" t="s">
        <v>1100</v>
      </c>
      <c r="B979" s="127" t="s">
        <v>2128</v>
      </c>
      <c r="C979" s="21" t="s">
        <v>2129</v>
      </c>
      <c r="D979" s="128"/>
      <c r="E979" s="128"/>
      <c r="F979" s="128">
        <v>0.221</v>
      </c>
      <c r="G979" s="128">
        <v>0</v>
      </c>
      <c r="H979" s="128"/>
      <c r="I979" s="128"/>
      <c r="J979" s="128">
        <v>0</v>
      </c>
      <c r="K979" s="128">
        <v>0</v>
      </c>
    </row>
    <row r="980" spans="1:11" ht="47.25" x14ac:dyDescent="0.25">
      <c r="A980" s="381" t="s">
        <v>1100</v>
      </c>
      <c r="B980" s="127" t="s">
        <v>2130</v>
      </c>
      <c r="C980" s="21" t="s">
        <v>2131</v>
      </c>
      <c r="D980" s="128"/>
      <c r="E980" s="128"/>
      <c r="F980" s="128">
        <v>0.34100000000000003</v>
      </c>
      <c r="G980" s="128">
        <v>0</v>
      </c>
      <c r="H980" s="128"/>
      <c r="I980" s="128"/>
      <c r="J980" s="128">
        <v>0</v>
      </c>
      <c r="K980" s="128">
        <v>0</v>
      </c>
    </row>
    <row r="981" spans="1:11" ht="47.25" x14ac:dyDescent="0.25">
      <c r="A981" s="381" t="s">
        <v>1100</v>
      </c>
      <c r="B981" s="127" t="s">
        <v>2132</v>
      </c>
      <c r="C981" s="21" t="s">
        <v>2133</v>
      </c>
      <c r="D981" s="128"/>
      <c r="E981" s="128"/>
      <c r="F981" s="128">
        <v>0.81499999999999995</v>
      </c>
      <c r="G981" s="128">
        <v>0</v>
      </c>
      <c r="H981" s="128"/>
      <c r="I981" s="128"/>
      <c r="J981" s="128">
        <v>0</v>
      </c>
      <c r="K981" s="128">
        <v>0</v>
      </c>
    </row>
    <row r="982" spans="1:11" ht="47.25" x14ac:dyDescent="0.25">
      <c r="A982" s="381" t="s">
        <v>1100</v>
      </c>
      <c r="B982" s="127" t="s">
        <v>2134</v>
      </c>
      <c r="C982" s="21" t="s">
        <v>2135</v>
      </c>
      <c r="D982" s="128"/>
      <c r="E982" s="128"/>
      <c r="F982" s="128">
        <v>0.41199999999999998</v>
      </c>
      <c r="G982" s="128">
        <v>0</v>
      </c>
      <c r="H982" s="128"/>
      <c r="I982" s="128"/>
      <c r="J982" s="128">
        <v>0</v>
      </c>
      <c r="K982" s="128">
        <v>0</v>
      </c>
    </row>
    <row r="983" spans="1:11" ht="47.25" x14ac:dyDescent="0.25">
      <c r="A983" s="381" t="s">
        <v>1100</v>
      </c>
      <c r="B983" s="127" t="s">
        <v>2136</v>
      </c>
      <c r="C983" s="21" t="s">
        <v>2137</v>
      </c>
      <c r="D983" s="128"/>
      <c r="E983" s="128"/>
      <c r="F983" s="128">
        <v>0.246</v>
      </c>
      <c r="G983" s="128">
        <v>0</v>
      </c>
      <c r="H983" s="128"/>
      <c r="I983" s="128"/>
      <c r="J983" s="128">
        <v>0</v>
      </c>
      <c r="K983" s="128">
        <v>0</v>
      </c>
    </row>
    <row r="984" spans="1:11" ht="47.25" x14ac:dyDescent="0.25">
      <c r="A984" s="381" t="s">
        <v>1100</v>
      </c>
      <c r="B984" s="127"/>
      <c r="C984" s="21" t="s">
        <v>2138</v>
      </c>
      <c r="D984" s="128"/>
      <c r="E984" s="128"/>
      <c r="F984" s="128">
        <v>0.42599999999999999</v>
      </c>
      <c r="G984" s="128">
        <v>0.16</v>
      </c>
      <c r="H984" s="128"/>
      <c r="I984" s="128"/>
      <c r="J984" s="128">
        <v>0</v>
      </c>
      <c r="K984" s="128">
        <v>0</v>
      </c>
    </row>
    <row r="985" spans="1:11" ht="47.25" x14ac:dyDescent="0.25">
      <c r="A985" s="381" t="s">
        <v>1100</v>
      </c>
      <c r="B985" s="127"/>
      <c r="C985" s="21" t="s">
        <v>2139</v>
      </c>
      <c r="D985" s="128"/>
      <c r="E985" s="128"/>
      <c r="F985" s="128">
        <v>0.63</v>
      </c>
      <c r="G985" s="128">
        <v>0</v>
      </c>
      <c r="H985" s="128"/>
      <c r="I985" s="128"/>
      <c r="J985" s="128">
        <v>0</v>
      </c>
      <c r="K985" s="128">
        <v>0</v>
      </c>
    </row>
    <row r="986" spans="1:11" ht="47.25" x14ac:dyDescent="0.25">
      <c r="A986" s="381" t="s">
        <v>1100</v>
      </c>
      <c r="B986" s="127"/>
      <c r="C986" s="21" t="s">
        <v>2140</v>
      </c>
      <c r="D986" s="128"/>
      <c r="E986" s="128"/>
      <c r="F986" s="128">
        <v>0.44600000000000001</v>
      </c>
      <c r="G986" s="128">
        <v>0</v>
      </c>
      <c r="H986" s="128"/>
      <c r="I986" s="128"/>
      <c r="J986" s="128">
        <v>0</v>
      </c>
      <c r="K986" s="128">
        <v>0</v>
      </c>
    </row>
    <row r="987" spans="1:11" ht="47.25" x14ac:dyDescent="0.25">
      <c r="A987" s="381" t="s">
        <v>1100</v>
      </c>
      <c r="B987" s="127"/>
      <c r="C987" s="21" t="s">
        <v>2141</v>
      </c>
      <c r="D987" s="128"/>
      <c r="E987" s="128"/>
      <c r="F987" s="128">
        <v>0.12</v>
      </c>
      <c r="G987" s="128">
        <v>0</v>
      </c>
      <c r="H987" s="128"/>
      <c r="I987" s="128"/>
      <c r="J987" s="128">
        <v>0</v>
      </c>
      <c r="K987" s="128">
        <v>0</v>
      </c>
    </row>
    <row r="988" spans="1:11" ht="47.25" x14ac:dyDescent="0.25">
      <c r="A988" s="381" t="s">
        <v>1100</v>
      </c>
      <c r="B988" s="127"/>
      <c r="C988" s="21" t="s">
        <v>2142</v>
      </c>
      <c r="D988" s="128"/>
      <c r="E988" s="128"/>
      <c r="F988" s="128">
        <v>0.182</v>
      </c>
      <c r="G988" s="128">
        <v>0</v>
      </c>
      <c r="H988" s="128"/>
      <c r="I988" s="128"/>
      <c r="J988" s="128">
        <v>0</v>
      </c>
      <c r="K988" s="128">
        <v>0</v>
      </c>
    </row>
    <row r="989" spans="1:11" ht="31.5" x14ac:dyDescent="0.25">
      <c r="A989" s="381" t="s">
        <v>1100</v>
      </c>
      <c r="B989" s="127"/>
      <c r="C989" s="21" t="s">
        <v>2143</v>
      </c>
      <c r="D989" s="128"/>
      <c r="E989" s="128"/>
      <c r="F989" s="128">
        <v>1.1000000000000001</v>
      </c>
      <c r="G989" s="128">
        <v>0</v>
      </c>
      <c r="H989" s="128"/>
      <c r="I989" s="128"/>
      <c r="J989" s="128">
        <v>0</v>
      </c>
      <c r="K989" s="128">
        <v>0</v>
      </c>
    </row>
    <row r="990" spans="1:11" ht="47.25" x14ac:dyDescent="0.25">
      <c r="A990" s="381" t="s">
        <v>1100</v>
      </c>
      <c r="B990" s="127"/>
      <c r="C990" s="21" t="s">
        <v>2144</v>
      </c>
      <c r="D990" s="128"/>
      <c r="E990" s="128"/>
      <c r="F990" s="128">
        <v>0.54</v>
      </c>
      <c r="G990" s="128">
        <v>0</v>
      </c>
      <c r="H990" s="128"/>
      <c r="I990" s="128"/>
      <c r="J990" s="128">
        <v>0</v>
      </c>
      <c r="K990" s="128">
        <v>0</v>
      </c>
    </row>
    <row r="991" spans="1:11" ht="47.25" x14ac:dyDescent="0.25">
      <c r="A991" s="381" t="s">
        <v>1100</v>
      </c>
      <c r="B991" s="127"/>
      <c r="C991" s="21" t="s">
        <v>2145</v>
      </c>
      <c r="D991" s="128"/>
      <c r="E991" s="128"/>
      <c r="F991" s="128">
        <v>0.3</v>
      </c>
      <c r="G991" s="128">
        <v>0</v>
      </c>
      <c r="H991" s="128"/>
      <c r="I991" s="128"/>
      <c r="J991" s="128">
        <v>0</v>
      </c>
      <c r="K991" s="128">
        <v>0</v>
      </c>
    </row>
    <row r="992" spans="1:11" ht="47.25" x14ac:dyDescent="0.25">
      <c r="A992" s="381" t="s">
        <v>1100</v>
      </c>
      <c r="B992" s="127"/>
      <c r="C992" s="21" t="s">
        <v>2146</v>
      </c>
      <c r="D992" s="128"/>
      <c r="E992" s="128"/>
      <c r="F992" s="128">
        <v>0.28999999999999998</v>
      </c>
      <c r="G992" s="128">
        <v>0</v>
      </c>
      <c r="H992" s="128"/>
      <c r="I992" s="128"/>
      <c r="J992" s="128">
        <v>0</v>
      </c>
      <c r="K992" s="128">
        <v>0</v>
      </c>
    </row>
    <row r="993" spans="1:11" ht="31.5" x14ac:dyDescent="0.25">
      <c r="A993" s="381" t="s">
        <v>1100</v>
      </c>
      <c r="B993" s="127"/>
      <c r="C993" s="21" t="s">
        <v>2147</v>
      </c>
      <c r="D993" s="128"/>
      <c r="E993" s="128"/>
      <c r="F993" s="128">
        <v>0.35</v>
      </c>
      <c r="G993" s="128">
        <v>0</v>
      </c>
      <c r="H993" s="128"/>
      <c r="I993" s="128"/>
      <c r="J993" s="128">
        <v>0</v>
      </c>
      <c r="K993" s="128">
        <v>0</v>
      </c>
    </row>
    <row r="994" spans="1:11" ht="47.25" x14ac:dyDescent="0.25">
      <c r="A994" s="381" t="s">
        <v>1100</v>
      </c>
      <c r="B994" s="127"/>
      <c r="C994" s="21" t="s">
        <v>2148</v>
      </c>
      <c r="D994" s="128"/>
      <c r="E994" s="128"/>
      <c r="F994" s="128">
        <v>0.37</v>
      </c>
      <c r="G994" s="128">
        <v>0</v>
      </c>
      <c r="H994" s="128"/>
      <c r="I994" s="128"/>
      <c r="J994" s="128">
        <v>0</v>
      </c>
      <c r="K994" s="128">
        <v>0</v>
      </c>
    </row>
    <row r="995" spans="1:11" ht="47.25" x14ac:dyDescent="0.25">
      <c r="A995" s="381" t="s">
        <v>1100</v>
      </c>
      <c r="B995" s="127"/>
      <c r="C995" s="21" t="s">
        <v>2149</v>
      </c>
      <c r="D995" s="128"/>
      <c r="E995" s="128"/>
      <c r="F995" s="128">
        <v>0.43</v>
      </c>
      <c r="G995" s="128">
        <v>0</v>
      </c>
      <c r="H995" s="128"/>
      <c r="I995" s="128"/>
      <c r="J995" s="128">
        <v>0</v>
      </c>
      <c r="K995" s="128">
        <v>0</v>
      </c>
    </row>
    <row r="996" spans="1:11" ht="47.25" x14ac:dyDescent="0.25">
      <c r="A996" s="381" t="s">
        <v>1100</v>
      </c>
      <c r="B996" s="127"/>
      <c r="C996" s="21" t="s">
        <v>2150</v>
      </c>
      <c r="D996" s="128"/>
      <c r="E996" s="128"/>
      <c r="F996" s="128">
        <v>0.37</v>
      </c>
      <c r="G996" s="128">
        <v>0</v>
      </c>
      <c r="H996" s="128"/>
      <c r="I996" s="128"/>
      <c r="J996" s="128">
        <v>0</v>
      </c>
      <c r="K996" s="128">
        <v>0</v>
      </c>
    </row>
    <row r="997" spans="1:11" ht="47.25" x14ac:dyDescent="0.25">
      <c r="A997" s="381" t="s">
        <v>1100</v>
      </c>
      <c r="B997" s="127"/>
      <c r="C997" s="21" t="s">
        <v>2151</v>
      </c>
      <c r="D997" s="128"/>
      <c r="E997" s="128"/>
      <c r="F997" s="128">
        <v>0.33</v>
      </c>
      <c r="G997" s="128">
        <v>0</v>
      </c>
      <c r="H997" s="128"/>
      <c r="I997" s="128"/>
      <c r="J997" s="128">
        <v>0</v>
      </c>
      <c r="K997" s="128">
        <v>0</v>
      </c>
    </row>
    <row r="998" spans="1:11" ht="47.25" x14ac:dyDescent="0.25">
      <c r="A998" s="381" t="s">
        <v>1100</v>
      </c>
      <c r="B998" s="127"/>
      <c r="C998" s="21" t="s">
        <v>2152</v>
      </c>
      <c r="D998" s="128"/>
      <c r="E998" s="128"/>
      <c r="F998" s="128">
        <v>0.32</v>
      </c>
      <c r="G998" s="128">
        <v>0</v>
      </c>
      <c r="H998" s="128"/>
      <c r="I998" s="128"/>
      <c r="J998" s="128">
        <v>0</v>
      </c>
      <c r="K998" s="128">
        <v>0</v>
      </c>
    </row>
    <row r="999" spans="1:11" ht="47.25" x14ac:dyDescent="0.25">
      <c r="A999" s="381" t="s">
        <v>1100</v>
      </c>
      <c r="B999" s="127"/>
      <c r="C999" s="21" t="s">
        <v>2153</v>
      </c>
      <c r="D999" s="128"/>
      <c r="E999" s="128"/>
      <c r="F999" s="128">
        <v>0.55000000000000004</v>
      </c>
      <c r="G999" s="128">
        <v>0</v>
      </c>
      <c r="H999" s="128"/>
      <c r="I999" s="128"/>
      <c r="J999" s="128">
        <v>0</v>
      </c>
      <c r="K999" s="128">
        <v>0</v>
      </c>
    </row>
    <row r="1000" spans="1:11" ht="31.5" x14ac:dyDescent="0.25">
      <c r="A1000" s="381" t="s">
        <v>1100</v>
      </c>
      <c r="B1000" s="127"/>
      <c r="C1000" s="21" t="s">
        <v>2154</v>
      </c>
      <c r="D1000" s="128"/>
      <c r="E1000" s="128"/>
      <c r="F1000" s="128">
        <v>0.17</v>
      </c>
      <c r="G1000" s="128">
        <v>0</v>
      </c>
      <c r="H1000" s="128"/>
      <c r="I1000" s="128"/>
      <c r="J1000" s="128">
        <v>0</v>
      </c>
      <c r="K1000" s="128">
        <v>0</v>
      </c>
    </row>
    <row r="1001" spans="1:11" ht="47.25" x14ac:dyDescent="0.25">
      <c r="A1001" s="381" t="s">
        <v>1100</v>
      </c>
      <c r="B1001" s="127"/>
      <c r="C1001" s="21" t="s">
        <v>2155</v>
      </c>
      <c r="D1001" s="128"/>
      <c r="E1001" s="128"/>
      <c r="F1001" s="128">
        <v>0.52</v>
      </c>
      <c r="G1001" s="128">
        <v>0</v>
      </c>
      <c r="H1001" s="128"/>
      <c r="I1001" s="128"/>
      <c r="J1001" s="128">
        <v>0</v>
      </c>
      <c r="K1001" s="128">
        <v>0</v>
      </c>
    </row>
    <row r="1002" spans="1:11" ht="47.25" x14ac:dyDescent="0.25">
      <c r="A1002" s="381" t="s">
        <v>1100</v>
      </c>
      <c r="B1002" s="127"/>
      <c r="C1002" s="21" t="s">
        <v>2156</v>
      </c>
      <c r="D1002" s="128"/>
      <c r="E1002" s="128"/>
      <c r="F1002" s="128">
        <v>0.33</v>
      </c>
      <c r="G1002" s="128">
        <v>0</v>
      </c>
      <c r="H1002" s="128"/>
      <c r="I1002" s="128"/>
      <c r="J1002" s="128">
        <v>0</v>
      </c>
      <c r="K1002" s="128">
        <v>0</v>
      </c>
    </row>
    <row r="1003" spans="1:11" ht="31.5" x14ac:dyDescent="0.25">
      <c r="A1003" s="381" t="s">
        <v>43</v>
      </c>
      <c r="B1003" s="127"/>
      <c r="C1003" s="21" t="s">
        <v>2157</v>
      </c>
      <c r="D1003" s="128"/>
      <c r="E1003" s="128"/>
      <c r="F1003" s="128">
        <v>0.12</v>
      </c>
      <c r="G1003" s="128">
        <v>0.63</v>
      </c>
      <c r="H1003" s="128"/>
      <c r="I1003" s="128"/>
      <c r="J1003" s="128">
        <v>0</v>
      </c>
      <c r="K1003" s="128">
        <v>0</v>
      </c>
    </row>
    <row r="1004" spans="1:11" ht="31.5" x14ac:dyDescent="0.25">
      <c r="A1004" s="381" t="s">
        <v>43</v>
      </c>
      <c r="B1004" s="127"/>
      <c r="C1004" s="21" t="s">
        <v>2157</v>
      </c>
      <c r="D1004" s="128"/>
      <c r="E1004" s="128"/>
      <c r="F1004" s="128">
        <v>2.7530000000000001</v>
      </c>
      <c r="G1004" s="128">
        <v>0</v>
      </c>
      <c r="H1004" s="128"/>
      <c r="I1004" s="128"/>
      <c r="J1004" s="128">
        <v>0</v>
      </c>
      <c r="K1004" s="128">
        <v>0</v>
      </c>
    </row>
    <row r="1005" spans="1:11" ht="47.25" x14ac:dyDescent="0.25">
      <c r="A1005" s="381" t="s">
        <v>43</v>
      </c>
      <c r="B1005" s="127"/>
      <c r="C1005" s="21" t="s">
        <v>2158</v>
      </c>
      <c r="D1005" s="128"/>
      <c r="E1005" s="128"/>
      <c r="F1005" s="128">
        <v>0.56299999999999994</v>
      </c>
      <c r="G1005" s="128">
        <v>0</v>
      </c>
      <c r="H1005" s="128"/>
      <c r="I1005" s="128"/>
      <c r="J1005" s="128">
        <v>0</v>
      </c>
      <c r="K1005" s="128">
        <v>0</v>
      </c>
    </row>
    <row r="1006" spans="1:11" ht="47.25" x14ac:dyDescent="0.25">
      <c r="A1006" s="381" t="s">
        <v>43</v>
      </c>
      <c r="B1006" s="127"/>
      <c r="C1006" s="21" t="s">
        <v>2159</v>
      </c>
      <c r="D1006" s="128"/>
      <c r="E1006" s="128"/>
      <c r="F1006" s="128">
        <v>0.29599999999999999</v>
      </c>
      <c r="G1006" s="128">
        <v>0</v>
      </c>
      <c r="H1006" s="128"/>
      <c r="I1006" s="128"/>
      <c r="J1006" s="128">
        <v>0</v>
      </c>
      <c r="K1006" s="128">
        <v>0</v>
      </c>
    </row>
    <row r="1007" spans="1:11" ht="63" x14ac:dyDescent="0.25">
      <c r="A1007" s="381" t="s">
        <v>43</v>
      </c>
      <c r="B1007" s="127"/>
      <c r="C1007" s="21" t="s">
        <v>2160</v>
      </c>
      <c r="D1007" s="128"/>
      <c r="E1007" s="128"/>
      <c r="F1007" s="128">
        <v>0.08</v>
      </c>
      <c r="G1007" s="128">
        <v>0</v>
      </c>
      <c r="H1007" s="128"/>
      <c r="I1007" s="128"/>
      <c r="J1007" s="128">
        <v>0</v>
      </c>
      <c r="K1007" s="128">
        <v>0</v>
      </c>
    </row>
    <row r="1008" spans="1:11" ht="47.25" x14ac:dyDescent="0.25">
      <c r="A1008" s="381" t="s">
        <v>43</v>
      </c>
      <c r="B1008" s="127"/>
      <c r="C1008" s="21" t="s">
        <v>2161</v>
      </c>
      <c r="D1008" s="128"/>
      <c r="E1008" s="128"/>
      <c r="F1008" s="128">
        <v>0.18</v>
      </c>
      <c r="G1008" s="128">
        <v>0</v>
      </c>
      <c r="H1008" s="128"/>
      <c r="I1008" s="128"/>
      <c r="J1008" s="128">
        <v>0</v>
      </c>
      <c r="K1008" s="128">
        <v>0</v>
      </c>
    </row>
    <row r="1009" spans="1:11" ht="78.75" x14ac:dyDescent="0.25">
      <c r="A1009" s="381" t="s">
        <v>43</v>
      </c>
      <c r="B1009" s="127"/>
      <c r="C1009" s="21" t="s">
        <v>2162</v>
      </c>
      <c r="D1009" s="128"/>
      <c r="E1009" s="128"/>
      <c r="F1009" s="128">
        <v>0.215</v>
      </c>
      <c r="G1009" s="128">
        <v>0</v>
      </c>
      <c r="H1009" s="128"/>
      <c r="I1009" s="128"/>
      <c r="J1009" s="128">
        <v>0</v>
      </c>
      <c r="K1009" s="128">
        <v>0</v>
      </c>
    </row>
    <row r="1010" spans="1:11" ht="204.75" x14ac:dyDescent="0.25">
      <c r="A1010" s="381" t="s">
        <v>43</v>
      </c>
      <c r="B1010" s="127"/>
      <c r="C1010" s="21" t="s">
        <v>2163</v>
      </c>
      <c r="D1010" s="128"/>
      <c r="E1010" s="128"/>
      <c r="F1010" s="128">
        <v>0.41899999999999998</v>
      </c>
      <c r="G1010" s="128">
        <v>0.4</v>
      </c>
      <c r="H1010" s="128"/>
      <c r="I1010" s="128"/>
      <c r="J1010" s="128">
        <v>0</v>
      </c>
      <c r="K1010" s="128">
        <v>0</v>
      </c>
    </row>
    <row r="1011" spans="1:11" ht="204.75" x14ac:dyDescent="0.25">
      <c r="A1011" s="381" t="s">
        <v>43</v>
      </c>
      <c r="B1011" s="127"/>
      <c r="C1011" s="21" t="s">
        <v>2163</v>
      </c>
      <c r="D1011" s="128"/>
      <c r="E1011" s="128"/>
      <c r="F1011" s="128">
        <v>1.99</v>
      </c>
      <c r="G1011" s="128">
        <v>0</v>
      </c>
      <c r="H1011" s="128"/>
      <c r="I1011" s="128"/>
      <c r="J1011" s="128">
        <v>0</v>
      </c>
      <c r="K1011" s="128">
        <v>0</v>
      </c>
    </row>
    <row r="1012" spans="1:11" ht="47.25" x14ac:dyDescent="0.25">
      <c r="A1012" s="381" t="s">
        <v>43</v>
      </c>
      <c r="B1012" s="127"/>
      <c r="C1012" s="21" t="s">
        <v>2164</v>
      </c>
      <c r="D1012" s="128"/>
      <c r="E1012" s="128"/>
      <c r="F1012" s="128">
        <v>7.3999999999999996E-2</v>
      </c>
      <c r="G1012" s="128">
        <v>0</v>
      </c>
      <c r="H1012" s="128"/>
      <c r="I1012" s="128"/>
      <c r="J1012" s="128">
        <v>0</v>
      </c>
      <c r="K1012" s="128">
        <v>0</v>
      </c>
    </row>
    <row r="1013" spans="1:11" ht="47.25" x14ac:dyDescent="0.25">
      <c r="A1013" s="381" t="s">
        <v>43</v>
      </c>
      <c r="B1013" s="127"/>
      <c r="C1013" s="21" t="s">
        <v>2165</v>
      </c>
      <c r="D1013" s="128"/>
      <c r="E1013" s="128"/>
      <c r="F1013" s="128">
        <v>0.05</v>
      </c>
      <c r="G1013" s="128">
        <v>0</v>
      </c>
      <c r="H1013" s="128"/>
      <c r="I1013" s="128"/>
      <c r="J1013" s="128">
        <v>0</v>
      </c>
      <c r="K1013" s="128">
        <v>0</v>
      </c>
    </row>
    <row r="1014" spans="1:11" ht="63" x14ac:dyDescent="0.25">
      <c r="A1014" s="381" t="s">
        <v>43</v>
      </c>
      <c r="B1014" s="127"/>
      <c r="C1014" s="21" t="s">
        <v>2166</v>
      </c>
      <c r="D1014" s="128"/>
      <c r="E1014" s="128"/>
      <c r="F1014" s="128">
        <v>1.2689999999999999</v>
      </c>
      <c r="G1014" s="128">
        <v>0</v>
      </c>
      <c r="H1014" s="128"/>
      <c r="I1014" s="128"/>
      <c r="J1014" s="128">
        <v>0</v>
      </c>
      <c r="K1014" s="128">
        <v>0</v>
      </c>
    </row>
    <row r="1015" spans="1:11" ht="63" x14ac:dyDescent="0.25">
      <c r="A1015" s="381" t="s">
        <v>43</v>
      </c>
      <c r="B1015" s="127"/>
      <c r="C1015" s="21" t="s">
        <v>2166</v>
      </c>
      <c r="D1015" s="128"/>
      <c r="E1015" s="128"/>
      <c r="F1015" s="128">
        <v>0</v>
      </c>
      <c r="G1015" s="128">
        <v>0.16</v>
      </c>
      <c r="H1015" s="128"/>
      <c r="I1015" s="128"/>
      <c r="J1015" s="128">
        <v>0</v>
      </c>
      <c r="K1015" s="128">
        <v>0</v>
      </c>
    </row>
    <row r="1016" spans="1:11" ht="157.5" x14ac:dyDescent="0.25">
      <c r="A1016" s="381" t="s">
        <v>43</v>
      </c>
      <c r="B1016" s="127"/>
      <c r="C1016" s="21" t="s">
        <v>2167</v>
      </c>
      <c r="D1016" s="128"/>
      <c r="E1016" s="128"/>
      <c r="F1016" s="128">
        <v>0.21</v>
      </c>
      <c r="G1016" s="128">
        <v>0.4</v>
      </c>
      <c r="H1016" s="128"/>
      <c r="I1016" s="128"/>
      <c r="J1016" s="128">
        <v>0</v>
      </c>
      <c r="K1016" s="128">
        <v>0</v>
      </c>
    </row>
    <row r="1017" spans="1:11" ht="157.5" x14ac:dyDescent="0.25">
      <c r="A1017" s="381" t="s">
        <v>43</v>
      </c>
      <c r="B1017" s="127"/>
      <c r="C1017" s="21" t="s">
        <v>2167</v>
      </c>
      <c r="D1017" s="128"/>
      <c r="E1017" s="128"/>
      <c r="F1017" s="128">
        <v>0.79300000000000004</v>
      </c>
      <c r="G1017" s="128">
        <v>0</v>
      </c>
      <c r="H1017" s="128"/>
      <c r="I1017" s="128"/>
      <c r="J1017" s="128">
        <v>0</v>
      </c>
      <c r="K1017" s="128">
        <v>0</v>
      </c>
    </row>
    <row r="1018" spans="1:11" ht="31.5" x14ac:dyDescent="0.25">
      <c r="A1018" s="381" t="s">
        <v>43</v>
      </c>
      <c r="B1018" s="127"/>
      <c r="C1018" s="21" t="s">
        <v>2168</v>
      </c>
      <c r="D1018" s="128"/>
      <c r="E1018" s="128"/>
      <c r="F1018" s="128">
        <v>0.06</v>
      </c>
      <c r="G1018" s="128">
        <v>0</v>
      </c>
      <c r="H1018" s="128"/>
      <c r="I1018" s="128"/>
      <c r="J1018" s="128">
        <v>0</v>
      </c>
      <c r="K1018" s="128">
        <v>0</v>
      </c>
    </row>
    <row r="1019" spans="1:11" ht="31.5" x14ac:dyDescent="0.25">
      <c r="A1019" s="381" t="s">
        <v>43</v>
      </c>
      <c r="B1019" s="127"/>
      <c r="C1019" s="21" t="s">
        <v>2169</v>
      </c>
      <c r="D1019" s="128"/>
      <c r="E1019" s="128"/>
      <c r="F1019" s="128">
        <v>0.14899999999999999</v>
      </c>
      <c r="G1019" s="128">
        <v>0</v>
      </c>
      <c r="H1019" s="128"/>
      <c r="I1019" s="128"/>
      <c r="J1019" s="128">
        <v>0</v>
      </c>
      <c r="K1019" s="128">
        <v>0</v>
      </c>
    </row>
    <row r="1020" spans="1:11" ht="31.5" x14ac:dyDescent="0.25">
      <c r="A1020" s="381" t="s">
        <v>43</v>
      </c>
      <c r="B1020" s="127"/>
      <c r="C1020" s="21" t="s">
        <v>2170</v>
      </c>
      <c r="D1020" s="128"/>
      <c r="E1020" s="128"/>
      <c r="F1020" s="128">
        <v>0.41799999999999998</v>
      </c>
      <c r="G1020" s="128">
        <v>0</v>
      </c>
      <c r="H1020" s="128"/>
      <c r="I1020" s="128"/>
      <c r="J1020" s="128">
        <v>0</v>
      </c>
      <c r="K1020" s="128">
        <v>0</v>
      </c>
    </row>
    <row r="1021" spans="1:11" ht="126" x14ac:dyDescent="0.25">
      <c r="A1021" s="381" t="s">
        <v>43</v>
      </c>
      <c r="B1021" s="127"/>
      <c r="C1021" s="21" t="s">
        <v>2171</v>
      </c>
      <c r="D1021" s="128"/>
      <c r="E1021" s="128"/>
      <c r="F1021" s="128">
        <v>0.13400000000000001</v>
      </c>
      <c r="G1021" s="128">
        <v>0</v>
      </c>
      <c r="H1021" s="128"/>
      <c r="I1021" s="128"/>
      <c r="J1021" s="128">
        <v>0</v>
      </c>
      <c r="K1021" s="128">
        <v>0</v>
      </c>
    </row>
    <row r="1022" spans="1:11" ht="47.25" x14ac:dyDescent="0.25">
      <c r="A1022" s="381" t="s">
        <v>43</v>
      </c>
      <c r="B1022" s="127"/>
      <c r="C1022" s="21" t="s">
        <v>2172</v>
      </c>
      <c r="D1022" s="128"/>
      <c r="E1022" s="128"/>
      <c r="F1022" s="128">
        <v>0.25</v>
      </c>
      <c r="G1022" s="128">
        <v>0</v>
      </c>
      <c r="H1022" s="128"/>
      <c r="I1022" s="128"/>
      <c r="J1022" s="128">
        <v>0</v>
      </c>
      <c r="K1022" s="128">
        <v>0</v>
      </c>
    </row>
    <row r="1023" spans="1:11" ht="63" x14ac:dyDescent="0.25">
      <c r="A1023" s="381" t="s">
        <v>43</v>
      </c>
      <c r="B1023" s="127"/>
      <c r="C1023" s="21" t="s">
        <v>2173</v>
      </c>
      <c r="D1023" s="128"/>
      <c r="E1023" s="128"/>
      <c r="F1023" s="128">
        <v>0.26</v>
      </c>
      <c r="G1023" s="128">
        <v>0</v>
      </c>
      <c r="H1023" s="128"/>
      <c r="I1023" s="128"/>
      <c r="J1023" s="128">
        <v>0</v>
      </c>
      <c r="K1023" s="128">
        <v>0</v>
      </c>
    </row>
    <row r="1024" spans="1:11" ht="47.25" x14ac:dyDescent="0.25">
      <c r="A1024" s="381" t="s">
        <v>43</v>
      </c>
      <c r="B1024" s="127"/>
      <c r="C1024" s="21" t="s">
        <v>2174</v>
      </c>
      <c r="D1024" s="128"/>
      <c r="E1024" s="128"/>
      <c r="F1024" s="128">
        <v>0.15</v>
      </c>
      <c r="G1024" s="128">
        <v>0</v>
      </c>
      <c r="H1024" s="128"/>
      <c r="I1024" s="128"/>
      <c r="J1024" s="128">
        <v>0</v>
      </c>
      <c r="K1024" s="128">
        <v>0</v>
      </c>
    </row>
    <row r="1025" spans="1:11" ht="63" x14ac:dyDescent="0.25">
      <c r="A1025" s="381" t="s">
        <v>43</v>
      </c>
      <c r="B1025" s="127"/>
      <c r="C1025" s="21" t="s">
        <v>2175</v>
      </c>
      <c r="D1025" s="128"/>
      <c r="E1025" s="128"/>
      <c r="F1025" s="128">
        <v>0.72</v>
      </c>
      <c r="G1025" s="128">
        <v>0</v>
      </c>
      <c r="H1025" s="128"/>
      <c r="I1025" s="128"/>
      <c r="J1025" s="128">
        <v>0</v>
      </c>
      <c r="K1025" s="128">
        <v>0</v>
      </c>
    </row>
    <row r="1026" spans="1:11" ht="63" x14ac:dyDescent="0.25">
      <c r="A1026" s="381" t="s">
        <v>43</v>
      </c>
      <c r="B1026" s="127"/>
      <c r="C1026" s="21" t="s">
        <v>2176</v>
      </c>
      <c r="D1026" s="128"/>
      <c r="E1026" s="128"/>
      <c r="F1026" s="128">
        <v>0.46</v>
      </c>
      <c r="G1026" s="128">
        <v>0</v>
      </c>
      <c r="H1026" s="128"/>
      <c r="I1026" s="128"/>
      <c r="J1026" s="128">
        <v>0</v>
      </c>
      <c r="K1026" s="128">
        <v>0</v>
      </c>
    </row>
    <row r="1027" spans="1:11" ht="63" x14ac:dyDescent="0.25">
      <c r="A1027" s="381" t="s">
        <v>43</v>
      </c>
      <c r="B1027" s="127"/>
      <c r="C1027" s="21" t="s">
        <v>2177</v>
      </c>
      <c r="D1027" s="128"/>
      <c r="E1027" s="128"/>
      <c r="F1027" s="128">
        <v>0.04</v>
      </c>
      <c r="G1027" s="128">
        <v>0</v>
      </c>
      <c r="H1027" s="128"/>
      <c r="I1027" s="128"/>
      <c r="J1027" s="128">
        <v>0</v>
      </c>
      <c r="K1027" s="128">
        <v>0</v>
      </c>
    </row>
    <row r="1028" spans="1:11" ht="47.25" x14ac:dyDescent="0.25">
      <c r="A1028" s="381" t="s">
        <v>43</v>
      </c>
      <c r="B1028" s="127"/>
      <c r="C1028" s="21" t="s">
        <v>2178</v>
      </c>
      <c r="D1028" s="128"/>
      <c r="E1028" s="128"/>
      <c r="F1028" s="128">
        <v>8.9999999999999993E-3</v>
      </c>
      <c r="G1028" s="128">
        <v>0</v>
      </c>
      <c r="H1028" s="128"/>
      <c r="I1028" s="128"/>
      <c r="J1028" s="128">
        <v>0</v>
      </c>
      <c r="K1028" s="128">
        <v>0</v>
      </c>
    </row>
    <row r="1029" spans="1:11" ht="63" x14ac:dyDescent="0.25">
      <c r="A1029" s="381" t="s">
        <v>43</v>
      </c>
      <c r="B1029" s="127"/>
      <c r="C1029" s="21" t="s">
        <v>2179</v>
      </c>
      <c r="D1029" s="128"/>
      <c r="E1029" s="128"/>
      <c r="F1029" s="128">
        <v>0.05</v>
      </c>
      <c r="G1029" s="128">
        <v>0</v>
      </c>
      <c r="H1029" s="128"/>
      <c r="I1029" s="128"/>
      <c r="J1029" s="128">
        <v>0</v>
      </c>
      <c r="K1029" s="128">
        <v>0</v>
      </c>
    </row>
    <row r="1030" spans="1:11" ht="31.5" x14ac:dyDescent="0.25">
      <c r="A1030" s="381" t="s">
        <v>43</v>
      </c>
      <c r="B1030" s="127"/>
      <c r="C1030" s="21" t="s">
        <v>2180</v>
      </c>
      <c r="D1030" s="128"/>
      <c r="E1030" s="128"/>
      <c r="F1030" s="128">
        <v>1.2999999999999999E-2</v>
      </c>
      <c r="G1030" s="128">
        <v>0</v>
      </c>
      <c r="H1030" s="128"/>
      <c r="I1030" s="128"/>
      <c r="J1030" s="128">
        <v>0</v>
      </c>
      <c r="K1030" s="128">
        <v>0</v>
      </c>
    </row>
    <row r="1031" spans="1:11" ht="31.5" x14ac:dyDescent="0.25">
      <c r="A1031" s="381" t="s">
        <v>43</v>
      </c>
      <c r="B1031" s="127"/>
      <c r="C1031" s="21" t="s">
        <v>2181</v>
      </c>
      <c r="D1031" s="128"/>
      <c r="E1031" s="128"/>
      <c r="F1031" s="128">
        <v>0.08</v>
      </c>
      <c r="G1031" s="128">
        <v>0</v>
      </c>
      <c r="H1031" s="128"/>
      <c r="I1031" s="128"/>
      <c r="J1031" s="128">
        <v>0</v>
      </c>
      <c r="K1031" s="128">
        <v>0</v>
      </c>
    </row>
    <row r="1032" spans="1:11" ht="47.25" x14ac:dyDescent="0.25">
      <c r="A1032" s="381" t="s">
        <v>43</v>
      </c>
      <c r="B1032" s="127"/>
      <c r="C1032" s="21" t="s">
        <v>2182</v>
      </c>
      <c r="D1032" s="128"/>
      <c r="E1032" s="128"/>
      <c r="F1032" s="128">
        <v>0.34</v>
      </c>
      <c r="G1032" s="128">
        <v>0</v>
      </c>
      <c r="H1032" s="128"/>
      <c r="I1032" s="128"/>
      <c r="J1032" s="128">
        <v>0</v>
      </c>
      <c r="K1032" s="128">
        <v>0</v>
      </c>
    </row>
    <row r="1033" spans="1:11" ht="126" x14ac:dyDescent="0.25">
      <c r="A1033" s="381" t="s">
        <v>43</v>
      </c>
      <c r="B1033" s="127"/>
      <c r="C1033" s="21" t="s">
        <v>2183</v>
      </c>
      <c r="D1033" s="128"/>
      <c r="E1033" s="128"/>
      <c r="F1033" s="128">
        <v>0.41799999999999998</v>
      </c>
      <c r="G1033" s="128">
        <v>0</v>
      </c>
      <c r="H1033" s="128"/>
      <c r="I1033" s="128"/>
      <c r="J1033" s="128">
        <v>0</v>
      </c>
      <c r="K1033" s="128">
        <v>0</v>
      </c>
    </row>
    <row r="1034" spans="1:11" ht="126" x14ac:dyDescent="0.25">
      <c r="A1034" s="381" t="s">
        <v>43</v>
      </c>
      <c r="B1034" s="127"/>
      <c r="C1034" s="21" t="s">
        <v>2183</v>
      </c>
      <c r="D1034" s="128"/>
      <c r="E1034" s="128"/>
      <c r="F1034" s="128">
        <v>0.114</v>
      </c>
      <c r="G1034" s="128">
        <v>0.25</v>
      </c>
      <c r="H1034" s="128"/>
      <c r="I1034" s="128"/>
      <c r="J1034" s="128">
        <v>0</v>
      </c>
      <c r="K1034" s="128">
        <v>0</v>
      </c>
    </row>
    <row r="1035" spans="1:11" ht="31.5" x14ac:dyDescent="0.25">
      <c r="A1035" s="381" t="s">
        <v>43</v>
      </c>
      <c r="B1035" s="127"/>
      <c r="C1035" s="21" t="s">
        <v>2184</v>
      </c>
      <c r="D1035" s="128"/>
      <c r="E1035" s="128"/>
      <c r="F1035" s="128">
        <v>2.1000000000000001E-2</v>
      </c>
      <c r="G1035" s="128">
        <v>0</v>
      </c>
      <c r="H1035" s="128"/>
      <c r="I1035" s="128"/>
      <c r="J1035" s="128">
        <v>0</v>
      </c>
      <c r="K1035" s="128">
        <v>0</v>
      </c>
    </row>
    <row r="1036" spans="1:11" ht="31.5" x14ac:dyDescent="0.25">
      <c r="A1036" s="381" t="s">
        <v>43</v>
      </c>
      <c r="B1036" s="127"/>
      <c r="C1036" s="21" t="s">
        <v>2185</v>
      </c>
      <c r="D1036" s="128"/>
      <c r="E1036" s="128"/>
      <c r="F1036" s="128">
        <v>0.08</v>
      </c>
      <c r="G1036" s="128">
        <v>0</v>
      </c>
      <c r="H1036" s="128"/>
      <c r="I1036" s="128"/>
      <c r="J1036" s="128">
        <v>0</v>
      </c>
      <c r="K1036" s="128">
        <v>0</v>
      </c>
    </row>
    <row r="1037" spans="1:11" ht="31.5" x14ac:dyDescent="0.25">
      <c r="A1037" s="381" t="s">
        <v>43</v>
      </c>
      <c r="B1037" s="127"/>
      <c r="C1037" s="21" t="s">
        <v>2186</v>
      </c>
      <c r="D1037" s="128"/>
      <c r="E1037" s="128"/>
      <c r="F1037" s="128">
        <v>0.03</v>
      </c>
      <c r="G1037" s="128">
        <v>0</v>
      </c>
      <c r="H1037" s="128"/>
      <c r="I1037" s="128"/>
      <c r="J1037" s="128">
        <v>0</v>
      </c>
      <c r="K1037" s="128">
        <v>0</v>
      </c>
    </row>
    <row r="1038" spans="1:11" ht="47.25" x14ac:dyDescent="0.25">
      <c r="A1038" s="381" t="s">
        <v>43</v>
      </c>
      <c r="B1038" s="127"/>
      <c r="C1038" s="21" t="s">
        <v>2187</v>
      </c>
      <c r="D1038" s="128"/>
      <c r="E1038" s="128"/>
      <c r="F1038" s="128">
        <v>0.14000000000000001</v>
      </c>
      <c r="G1038" s="128">
        <v>0</v>
      </c>
      <c r="H1038" s="128"/>
      <c r="I1038" s="128"/>
      <c r="J1038" s="128">
        <v>0</v>
      </c>
      <c r="K1038" s="128">
        <v>0</v>
      </c>
    </row>
    <row r="1039" spans="1:11" ht="31.5" x14ac:dyDescent="0.25">
      <c r="A1039" s="381" t="s">
        <v>43</v>
      </c>
      <c r="B1039" s="127"/>
      <c r="C1039" s="21" t="s">
        <v>2188</v>
      </c>
      <c r="D1039" s="128"/>
      <c r="E1039" s="128"/>
      <c r="F1039" s="128">
        <v>0.127</v>
      </c>
      <c r="G1039" s="128">
        <v>0</v>
      </c>
      <c r="H1039" s="128"/>
      <c r="I1039" s="128"/>
      <c r="J1039" s="128">
        <v>0</v>
      </c>
      <c r="K1039" s="128">
        <v>0</v>
      </c>
    </row>
    <row r="1040" spans="1:11" ht="31.5" x14ac:dyDescent="0.25">
      <c r="A1040" s="381" t="s">
        <v>43</v>
      </c>
      <c r="B1040" s="127"/>
      <c r="C1040" s="21" t="s">
        <v>2189</v>
      </c>
      <c r="D1040" s="128"/>
      <c r="E1040" s="128"/>
      <c r="F1040" s="128">
        <v>0.503</v>
      </c>
      <c r="G1040" s="128">
        <v>6.3E-2</v>
      </c>
      <c r="H1040" s="128"/>
      <c r="I1040" s="128"/>
      <c r="J1040" s="128">
        <v>0</v>
      </c>
      <c r="K1040" s="128">
        <v>0</v>
      </c>
    </row>
    <row r="1041" spans="1:11" ht="31.5" x14ac:dyDescent="0.25">
      <c r="A1041" s="381" t="s">
        <v>43</v>
      </c>
      <c r="B1041" s="127"/>
      <c r="C1041" s="21" t="s">
        <v>2189</v>
      </c>
      <c r="D1041" s="128"/>
      <c r="E1041" s="128"/>
      <c r="F1041" s="128">
        <v>0.33500000000000002</v>
      </c>
      <c r="G1041" s="128">
        <v>0</v>
      </c>
      <c r="H1041" s="128"/>
      <c r="I1041" s="128"/>
      <c r="J1041" s="128">
        <v>0</v>
      </c>
      <c r="K1041" s="128">
        <v>0</v>
      </c>
    </row>
    <row r="1042" spans="1:11" ht="47.25" x14ac:dyDescent="0.25">
      <c r="A1042" s="381" t="s">
        <v>43</v>
      </c>
      <c r="B1042" s="127"/>
      <c r="C1042" s="21" t="s">
        <v>2190</v>
      </c>
      <c r="D1042" s="128"/>
      <c r="E1042" s="128"/>
      <c r="F1042" s="128">
        <v>0.06</v>
      </c>
      <c r="G1042" s="128">
        <v>0</v>
      </c>
      <c r="H1042" s="128"/>
      <c r="I1042" s="128"/>
      <c r="J1042" s="128">
        <v>0</v>
      </c>
      <c r="K1042" s="128">
        <v>0</v>
      </c>
    </row>
    <row r="1043" spans="1:11" ht="31.5" x14ac:dyDescent="0.25">
      <c r="A1043" s="381" t="s">
        <v>43</v>
      </c>
      <c r="B1043" s="127"/>
      <c r="C1043" s="21" t="s">
        <v>2191</v>
      </c>
      <c r="D1043" s="128"/>
      <c r="E1043" s="128"/>
      <c r="F1043" s="128">
        <v>0.115</v>
      </c>
      <c r="G1043" s="128">
        <v>0</v>
      </c>
      <c r="H1043" s="128"/>
      <c r="I1043" s="128"/>
      <c r="J1043" s="128">
        <v>0</v>
      </c>
      <c r="K1043" s="128">
        <v>0</v>
      </c>
    </row>
    <row r="1044" spans="1:11" ht="63" x14ac:dyDescent="0.25">
      <c r="A1044" s="381" t="s">
        <v>43</v>
      </c>
      <c r="B1044" s="127"/>
      <c r="C1044" s="21" t="s">
        <v>2192</v>
      </c>
      <c r="D1044" s="128"/>
      <c r="E1044" s="128"/>
      <c r="F1044" s="128">
        <v>0.10199999999999999</v>
      </c>
      <c r="G1044" s="128">
        <v>0.25</v>
      </c>
      <c r="H1044" s="128"/>
      <c r="I1044" s="128"/>
      <c r="J1044" s="128">
        <v>0</v>
      </c>
      <c r="K1044" s="128">
        <v>0</v>
      </c>
    </row>
    <row r="1045" spans="1:11" ht="63" x14ac:dyDescent="0.25">
      <c r="A1045" s="381" t="s">
        <v>43</v>
      </c>
      <c r="B1045" s="127"/>
      <c r="C1045" s="21" t="s">
        <v>2192</v>
      </c>
      <c r="D1045" s="128"/>
      <c r="E1045" s="128"/>
      <c r="F1045" s="128">
        <v>1.3959999999999999</v>
      </c>
      <c r="G1045" s="128">
        <v>0</v>
      </c>
      <c r="H1045" s="128"/>
      <c r="I1045" s="128"/>
      <c r="J1045" s="128">
        <v>0</v>
      </c>
      <c r="K1045" s="128">
        <v>0</v>
      </c>
    </row>
    <row r="1046" spans="1:11" ht="47.25" x14ac:dyDescent="0.25">
      <c r="A1046" s="381" t="s">
        <v>43</v>
      </c>
      <c r="B1046" s="127"/>
      <c r="C1046" s="21" t="s">
        <v>2193</v>
      </c>
      <c r="D1046" s="128"/>
      <c r="E1046" s="128"/>
      <c r="F1046" s="128">
        <v>0.10100000000000001</v>
      </c>
      <c r="G1046" s="128">
        <v>0</v>
      </c>
      <c r="H1046" s="128"/>
      <c r="I1046" s="128"/>
      <c r="J1046" s="128">
        <v>0</v>
      </c>
      <c r="K1046" s="128">
        <v>0</v>
      </c>
    </row>
    <row r="1047" spans="1:11" ht="31.5" x14ac:dyDescent="0.25">
      <c r="A1047" s="381" t="s">
        <v>43</v>
      </c>
      <c r="B1047" s="127"/>
      <c r="C1047" s="21" t="s">
        <v>2194</v>
      </c>
      <c r="D1047" s="128"/>
      <c r="E1047" s="128"/>
      <c r="F1047" s="128">
        <v>0.1</v>
      </c>
      <c r="G1047" s="128">
        <v>0</v>
      </c>
      <c r="H1047" s="128"/>
      <c r="I1047" s="128"/>
      <c r="J1047" s="128">
        <v>0</v>
      </c>
      <c r="K1047" s="128">
        <v>0</v>
      </c>
    </row>
    <row r="1048" spans="1:11" ht="31.5" x14ac:dyDescent="0.25">
      <c r="A1048" s="381" t="s">
        <v>43</v>
      </c>
      <c r="B1048" s="127"/>
      <c r="C1048" s="21" t="s">
        <v>2195</v>
      </c>
      <c r="D1048" s="128"/>
      <c r="E1048" s="128"/>
      <c r="F1048" s="128">
        <v>2.4E-2</v>
      </c>
      <c r="G1048" s="128">
        <v>0</v>
      </c>
      <c r="H1048" s="128"/>
      <c r="I1048" s="128"/>
      <c r="J1048" s="128">
        <v>0</v>
      </c>
      <c r="K1048" s="128">
        <v>0</v>
      </c>
    </row>
    <row r="1049" spans="1:11" ht="47.25" x14ac:dyDescent="0.25">
      <c r="A1049" s="381" t="s">
        <v>43</v>
      </c>
      <c r="B1049" s="127"/>
      <c r="C1049" s="21" t="s">
        <v>2196</v>
      </c>
      <c r="D1049" s="128"/>
      <c r="E1049" s="128"/>
      <c r="F1049" s="128">
        <v>1.2999999999999999E-2</v>
      </c>
      <c r="G1049" s="128">
        <v>0</v>
      </c>
      <c r="H1049" s="128"/>
      <c r="I1049" s="128"/>
      <c r="J1049" s="128">
        <v>0</v>
      </c>
      <c r="K1049" s="128">
        <v>0</v>
      </c>
    </row>
    <row r="1050" spans="1:11" ht="31.5" x14ac:dyDescent="0.25">
      <c r="A1050" s="381" t="s">
        <v>43</v>
      </c>
      <c r="B1050" s="127"/>
      <c r="C1050" s="21" t="s">
        <v>2197</v>
      </c>
      <c r="D1050" s="128"/>
      <c r="E1050" s="128"/>
      <c r="F1050" s="128">
        <v>0.18</v>
      </c>
      <c r="G1050" s="128">
        <v>0</v>
      </c>
      <c r="H1050" s="128"/>
      <c r="I1050" s="128"/>
      <c r="J1050" s="128">
        <v>0</v>
      </c>
      <c r="K1050" s="128">
        <v>0</v>
      </c>
    </row>
    <row r="1051" spans="1:11" ht="31.5" x14ac:dyDescent="0.25">
      <c r="A1051" s="381" t="s">
        <v>43</v>
      </c>
      <c r="B1051" s="127"/>
      <c r="C1051" s="21" t="s">
        <v>2198</v>
      </c>
      <c r="D1051" s="128"/>
      <c r="E1051" s="128"/>
      <c r="F1051" s="128">
        <v>0.20599999999999999</v>
      </c>
      <c r="G1051" s="128">
        <v>0</v>
      </c>
      <c r="H1051" s="128"/>
      <c r="I1051" s="128"/>
      <c r="J1051" s="128">
        <v>0</v>
      </c>
      <c r="K1051" s="128">
        <v>0</v>
      </c>
    </row>
    <row r="1052" spans="1:11" ht="78.75" x14ac:dyDescent="0.25">
      <c r="A1052" s="381" t="s">
        <v>43</v>
      </c>
      <c r="B1052" s="127"/>
      <c r="C1052" s="21" t="s">
        <v>2199</v>
      </c>
      <c r="D1052" s="128"/>
      <c r="E1052" s="128"/>
      <c r="F1052" s="128">
        <v>0.27600000000000002</v>
      </c>
      <c r="G1052" s="128">
        <v>0</v>
      </c>
      <c r="H1052" s="128"/>
      <c r="I1052" s="128"/>
      <c r="J1052" s="128">
        <v>0</v>
      </c>
      <c r="K1052" s="128">
        <v>0</v>
      </c>
    </row>
    <row r="1053" spans="1:11" ht="47.25" x14ac:dyDescent="0.25">
      <c r="A1053" s="381" t="s">
        <v>43</v>
      </c>
      <c r="B1053" s="127"/>
      <c r="C1053" s="21" t="s">
        <v>2200</v>
      </c>
      <c r="D1053" s="128"/>
      <c r="E1053" s="128"/>
      <c r="F1053" s="128">
        <v>6.6000000000000003E-2</v>
      </c>
      <c r="G1053" s="128">
        <v>0</v>
      </c>
      <c r="H1053" s="128"/>
      <c r="I1053" s="128"/>
      <c r="J1053" s="128">
        <v>0</v>
      </c>
      <c r="K1053" s="128">
        <v>0</v>
      </c>
    </row>
    <row r="1054" spans="1:11" ht="63" x14ac:dyDescent="0.25">
      <c r="A1054" s="381" t="s">
        <v>43</v>
      </c>
      <c r="B1054" s="127"/>
      <c r="C1054" s="21" t="s">
        <v>2201</v>
      </c>
      <c r="D1054" s="128"/>
      <c r="E1054" s="128"/>
      <c r="F1054" s="128">
        <v>0.155</v>
      </c>
      <c r="G1054" s="128">
        <v>0</v>
      </c>
      <c r="H1054" s="128"/>
      <c r="I1054" s="128"/>
      <c r="J1054" s="128">
        <v>0</v>
      </c>
      <c r="K1054" s="128">
        <v>0</v>
      </c>
    </row>
    <row r="1055" spans="1:11" ht="47.25" x14ac:dyDescent="0.25">
      <c r="A1055" s="381" t="s">
        <v>43</v>
      </c>
      <c r="B1055" s="127"/>
      <c r="C1055" s="21" t="s">
        <v>2202</v>
      </c>
      <c r="D1055" s="128"/>
      <c r="E1055" s="128"/>
      <c r="F1055" s="128">
        <v>1.7999999999999999E-2</v>
      </c>
      <c r="G1055" s="128">
        <v>0</v>
      </c>
      <c r="H1055" s="128"/>
      <c r="I1055" s="128"/>
      <c r="J1055" s="128">
        <v>0</v>
      </c>
      <c r="K1055" s="128">
        <v>0</v>
      </c>
    </row>
    <row r="1056" spans="1:11" ht="47.25" x14ac:dyDescent="0.25">
      <c r="A1056" s="381" t="s">
        <v>43</v>
      </c>
      <c r="B1056" s="127"/>
      <c r="C1056" s="21" t="s">
        <v>2202</v>
      </c>
      <c r="D1056" s="128"/>
      <c r="E1056" s="128"/>
      <c r="F1056" s="128">
        <v>0.46500000000000002</v>
      </c>
      <c r="G1056" s="128">
        <v>0</v>
      </c>
      <c r="H1056" s="128"/>
      <c r="I1056" s="128"/>
      <c r="J1056" s="128">
        <v>0</v>
      </c>
      <c r="K1056" s="128">
        <v>0</v>
      </c>
    </row>
    <row r="1057" spans="1:11" ht="47.25" x14ac:dyDescent="0.25">
      <c r="A1057" s="381" t="s">
        <v>43</v>
      </c>
      <c r="B1057" s="127"/>
      <c r="C1057" s="21" t="s">
        <v>2203</v>
      </c>
      <c r="D1057" s="128"/>
      <c r="E1057" s="128"/>
      <c r="F1057" s="128">
        <v>0.04</v>
      </c>
      <c r="G1057" s="128">
        <v>0</v>
      </c>
      <c r="H1057" s="128"/>
      <c r="I1057" s="128"/>
      <c r="J1057" s="128">
        <v>0</v>
      </c>
      <c r="K1057" s="128">
        <v>0</v>
      </c>
    </row>
    <row r="1058" spans="1:11" ht="47.25" x14ac:dyDescent="0.25">
      <c r="A1058" s="381" t="s">
        <v>43</v>
      </c>
      <c r="B1058" s="127"/>
      <c r="C1058" s="21" t="s">
        <v>2204</v>
      </c>
      <c r="D1058" s="128"/>
      <c r="E1058" s="128"/>
      <c r="F1058" s="128">
        <v>0.155</v>
      </c>
      <c r="G1058" s="128">
        <v>0</v>
      </c>
      <c r="H1058" s="128"/>
      <c r="I1058" s="128"/>
      <c r="J1058" s="128">
        <v>0</v>
      </c>
      <c r="K1058" s="128">
        <v>0</v>
      </c>
    </row>
    <row r="1059" spans="1:11" ht="31.5" x14ac:dyDescent="0.25">
      <c r="A1059" s="381" t="s">
        <v>43</v>
      </c>
      <c r="B1059" s="127"/>
      <c r="C1059" s="21" t="s">
        <v>2205</v>
      </c>
      <c r="D1059" s="128"/>
      <c r="E1059" s="128"/>
      <c r="F1059" s="128">
        <v>0.04</v>
      </c>
      <c r="G1059" s="128">
        <v>0</v>
      </c>
      <c r="H1059" s="128"/>
      <c r="I1059" s="128"/>
      <c r="J1059" s="128">
        <v>0</v>
      </c>
      <c r="K1059" s="128">
        <v>0</v>
      </c>
    </row>
    <row r="1060" spans="1:11" ht="63" x14ac:dyDescent="0.25">
      <c r="A1060" s="381" t="s">
        <v>43</v>
      </c>
      <c r="B1060" s="127"/>
      <c r="C1060" s="21" t="s">
        <v>2206</v>
      </c>
      <c r="D1060" s="128"/>
      <c r="E1060" s="128"/>
      <c r="F1060" s="128">
        <v>0.112</v>
      </c>
      <c r="G1060" s="128">
        <v>0</v>
      </c>
      <c r="H1060" s="128"/>
      <c r="I1060" s="128"/>
      <c r="J1060" s="128">
        <v>0</v>
      </c>
      <c r="K1060" s="128">
        <v>0</v>
      </c>
    </row>
    <row r="1061" spans="1:11" ht="47.25" x14ac:dyDescent="0.25">
      <c r="A1061" s="381" t="s">
        <v>43</v>
      </c>
      <c r="B1061" s="127"/>
      <c r="C1061" s="21" t="s">
        <v>2207</v>
      </c>
      <c r="D1061" s="128"/>
      <c r="E1061" s="128"/>
      <c r="F1061" s="128">
        <v>3.3000000000000002E-2</v>
      </c>
      <c r="G1061" s="128">
        <v>0</v>
      </c>
      <c r="H1061" s="128"/>
      <c r="I1061" s="128"/>
      <c r="J1061" s="128">
        <v>0</v>
      </c>
      <c r="K1061" s="128">
        <v>0</v>
      </c>
    </row>
    <row r="1062" spans="1:11" x14ac:dyDescent="0.25">
      <c r="A1062" s="381" t="s">
        <v>43</v>
      </c>
      <c r="B1062" s="127"/>
      <c r="C1062" s="21"/>
      <c r="D1062" s="128"/>
      <c r="E1062" s="128"/>
      <c r="F1062" s="128">
        <v>0</v>
      </c>
      <c r="G1062" s="128">
        <v>0</v>
      </c>
      <c r="H1062" s="128"/>
      <c r="I1062" s="128"/>
      <c r="J1062" s="128">
        <v>0</v>
      </c>
      <c r="K1062" s="128">
        <v>0</v>
      </c>
    </row>
    <row r="1063" spans="1:11" ht="47.25" x14ac:dyDescent="0.25">
      <c r="A1063" s="381" t="s">
        <v>43</v>
      </c>
      <c r="B1063" s="127" t="s">
        <v>2208</v>
      </c>
      <c r="C1063" s="21" t="s">
        <v>2209</v>
      </c>
      <c r="D1063" s="128"/>
      <c r="E1063" s="128"/>
      <c r="F1063" s="128">
        <v>0.2485</v>
      </c>
      <c r="G1063" s="128">
        <v>0.1</v>
      </c>
      <c r="H1063" s="128"/>
      <c r="I1063" s="128"/>
      <c r="J1063" s="128">
        <v>0</v>
      </c>
      <c r="K1063" s="128">
        <v>0</v>
      </c>
    </row>
    <row r="1064" spans="1:11" ht="47.25" x14ac:dyDescent="0.25">
      <c r="A1064" s="381" t="s">
        <v>43</v>
      </c>
      <c r="B1064" s="127" t="s">
        <v>2210</v>
      </c>
      <c r="C1064" s="21" t="s">
        <v>2211</v>
      </c>
      <c r="D1064" s="128"/>
      <c r="E1064" s="128"/>
      <c r="F1064" s="128">
        <v>0.28000000000000003</v>
      </c>
      <c r="G1064" s="128">
        <v>0</v>
      </c>
      <c r="H1064" s="128"/>
      <c r="I1064" s="128"/>
      <c r="J1064" s="128">
        <v>0</v>
      </c>
      <c r="K1064" s="128">
        <v>0</v>
      </c>
    </row>
    <row r="1065" spans="1:11" ht="47.25" x14ac:dyDescent="0.25">
      <c r="A1065" s="381" t="s">
        <v>43</v>
      </c>
      <c r="B1065" s="127" t="s">
        <v>2212</v>
      </c>
      <c r="C1065" s="21" t="s">
        <v>2213</v>
      </c>
      <c r="D1065" s="128"/>
      <c r="E1065" s="128"/>
      <c r="F1065" s="128">
        <v>0.115</v>
      </c>
      <c r="G1065" s="128">
        <v>0</v>
      </c>
      <c r="H1065" s="128"/>
      <c r="I1065" s="128"/>
      <c r="J1065" s="128">
        <v>0</v>
      </c>
      <c r="K1065" s="128">
        <v>0</v>
      </c>
    </row>
    <row r="1066" spans="1:11" ht="47.25" x14ac:dyDescent="0.25">
      <c r="A1066" s="381" t="s">
        <v>43</v>
      </c>
      <c r="B1066" s="127" t="s">
        <v>2214</v>
      </c>
      <c r="C1066" s="21" t="s">
        <v>2215</v>
      </c>
      <c r="D1066" s="128"/>
      <c r="E1066" s="128"/>
      <c r="F1066" s="128">
        <v>0.14000000000000001</v>
      </c>
      <c r="G1066" s="128">
        <v>0</v>
      </c>
      <c r="H1066" s="128"/>
      <c r="I1066" s="128"/>
      <c r="J1066" s="128">
        <v>0</v>
      </c>
      <c r="K1066" s="128">
        <v>0</v>
      </c>
    </row>
    <row r="1067" spans="1:11" ht="47.25" x14ac:dyDescent="0.25">
      <c r="A1067" s="381" t="s">
        <v>43</v>
      </c>
      <c r="B1067" s="127" t="s">
        <v>2216</v>
      </c>
      <c r="C1067" s="21" t="s">
        <v>2217</v>
      </c>
      <c r="D1067" s="128"/>
      <c r="E1067" s="128"/>
      <c r="F1067" s="128">
        <v>7.8E-2</v>
      </c>
      <c r="G1067" s="128">
        <v>0</v>
      </c>
      <c r="H1067" s="128"/>
      <c r="I1067" s="128"/>
      <c r="J1067" s="128">
        <v>0</v>
      </c>
      <c r="K1067" s="128">
        <v>0</v>
      </c>
    </row>
    <row r="1068" spans="1:11" ht="47.25" x14ac:dyDescent="0.25">
      <c r="A1068" s="381" t="s">
        <v>43</v>
      </c>
      <c r="B1068" s="127" t="s">
        <v>2218</v>
      </c>
      <c r="C1068" s="21" t="s">
        <v>2219</v>
      </c>
      <c r="D1068" s="128"/>
      <c r="E1068" s="128"/>
      <c r="F1068" s="128">
        <v>0.30199999999999999</v>
      </c>
      <c r="G1068" s="128">
        <v>0</v>
      </c>
      <c r="H1068" s="128"/>
      <c r="I1068" s="128"/>
      <c r="J1068" s="128">
        <v>0</v>
      </c>
      <c r="K1068" s="128">
        <v>0</v>
      </c>
    </row>
    <row r="1069" spans="1:11" ht="47.25" x14ac:dyDescent="0.25">
      <c r="A1069" s="381" t="s">
        <v>43</v>
      </c>
      <c r="B1069" s="127" t="s">
        <v>2220</v>
      </c>
      <c r="C1069" s="21" t="s">
        <v>2221</v>
      </c>
      <c r="D1069" s="128"/>
      <c r="E1069" s="128"/>
      <c r="F1069" s="128">
        <v>0.29199999999999998</v>
      </c>
      <c r="G1069" s="128">
        <v>0</v>
      </c>
      <c r="H1069" s="128"/>
      <c r="I1069" s="128"/>
      <c r="J1069" s="128">
        <v>0</v>
      </c>
      <c r="K1069" s="128">
        <v>0</v>
      </c>
    </row>
    <row r="1070" spans="1:11" ht="47.25" x14ac:dyDescent="0.25">
      <c r="A1070" s="381" t="s">
        <v>43</v>
      </c>
      <c r="B1070" s="127" t="s">
        <v>2222</v>
      </c>
      <c r="C1070" s="21" t="s">
        <v>2223</v>
      </c>
      <c r="D1070" s="128"/>
      <c r="E1070" s="128"/>
      <c r="F1070" s="128">
        <v>0.44900000000000001</v>
      </c>
      <c r="G1070" s="128">
        <v>0</v>
      </c>
      <c r="H1070" s="128"/>
      <c r="I1070" s="128"/>
      <c r="J1070" s="128">
        <v>0</v>
      </c>
      <c r="K1070" s="128">
        <v>0</v>
      </c>
    </row>
    <row r="1071" spans="1:11" ht="47.25" x14ac:dyDescent="0.25">
      <c r="A1071" s="381" t="s">
        <v>43</v>
      </c>
      <c r="B1071" s="127" t="s">
        <v>2224</v>
      </c>
      <c r="C1071" s="21" t="s">
        <v>2225</v>
      </c>
      <c r="D1071" s="128"/>
      <c r="E1071" s="128"/>
      <c r="F1071" s="128">
        <v>0.219</v>
      </c>
      <c r="G1071" s="128">
        <v>0</v>
      </c>
      <c r="H1071" s="128"/>
      <c r="I1071" s="128"/>
      <c r="J1071" s="128">
        <v>0</v>
      </c>
      <c r="K1071" s="128">
        <v>0</v>
      </c>
    </row>
    <row r="1072" spans="1:11" ht="47.25" x14ac:dyDescent="0.25">
      <c r="A1072" s="381" t="s">
        <v>43</v>
      </c>
      <c r="B1072" s="127" t="s">
        <v>2226</v>
      </c>
      <c r="C1072" s="21" t="s">
        <v>2227</v>
      </c>
      <c r="D1072" s="128"/>
      <c r="E1072" s="128"/>
      <c r="F1072" s="128">
        <v>0.24299999999999999</v>
      </c>
      <c r="G1072" s="128">
        <v>0</v>
      </c>
      <c r="H1072" s="128"/>
      <c r="I1072" s="128"/>
      <c r="J1072" s="128">
        <v>0</v>
      </c>
      <c r="K1072" s="128">
        <v>0</v>
      </c>
    </row>
    <row r="1073" spans="1:11" ht="47.25" x14ac:dyDescent="0.25">
      <c r="A1073" s="381" t="s">
        <v>43</v>
      </c>
      <c r="B1073" s="127" t="s">
        <v>2228</v>
      </c>
      <c r="C1073" s="21" t="s">
        <v>2229</v>
      </c>
      <c r="D1073" s="128"/>
      <c r="E1073" s="128"/>
      <c r="F1073" s="128">
        <v>0.71299999999999997</v>
      </c>
      <c r="G1073" s="128">
        <v>0</v>
      </c>
      <c r="H1073" s="128"/>
      <c r="I1073" s="128"/>
      <c r="J1073" s="128">
        <v>0</v>
      </c>
      <c r="K1073" s="128">
        <v>0</v>
      </c>
    </row>
    <row r="1074" spans="1:11" ht="47.25" x14ac:dyDescent="0.25">
      <c r="A1074" s="381" t="s">
        <v>43</v>
      </c>
      <c r="B1074" s="127" t="s">
        <v>2230</v>
      </c>
      <c r="C1074" s="21" t="s">
        <v>2231</v>
      </c>
      <c r="D1074" s="128"/>
      <c r="E1074" s="128"/>
      <c r="F1074" s="128">
        <v>0.182</v>
      </c>
      <c r="G1074" s="128">
        <v>0</v>
      </c>
      <c r="H1074" s="128"/>
      <c r="I1074" s="128"/>
      <c r="J1074" s="128">
        <v>0</v>
      </c>
      <c r="K1074" s="128">
        <v>0</v>
      </c>
    </row>
    <row r="1075" spans="1:11" ht="47.25" x14ac:dyDescent="0.25">
      <c r="A1075" s="381" t="s">
        <v>43</v>
      </c>
      <c r="B1075" s="127" t="s">
        <v>2232</v>
      </c>
      <c r="C1075" s="21" t="s">
        <v>2233</v>
      </c>
      <c r="D1075" s="128"/>
      <c r="E1075" s="128"/>
      <c r="F1075" s="128">
        <v>0.14299999999999999</v>
      </c>
      <c r="G1075" s="128">
        <v>0</v>
      </c>
      <c r="H1075" s="128"/>
      <c r="I1075" s="128"/>
      <c r="J1075" s="128">
        <v>0</v>
      </c>
      <c r="K1075" s="128">
        <v>0</v>
      </c>
    </row>
    <row r="1076" spans="1:11" ht="31.5" x14ac:dyDescent="0.25">
      <c r="A1076" s="381" t="s">
        <v>43</v>
      </c>
      <c r="B1076" s="127" t="s">
        <v>2234</v>
      </c>
      <c r="C1076" s="21" t="s">
        <v>2235</v>
      </c>
      <c r="D1076" s="128"/>
      <c r="E1076" s="128"/>
      <c r="F1076" s="128">
        <v>3.1800000000000002E-2</v>
      </c>
      <c r="G1076" s="128">
        <v>0</v>
      </c>
      <c r="H1076" s="128"/>
      <c r="I1076" s="128"/>
      <c r="J1076" s="128">
        <v>0</v>
      </c>
      <c r="K1076" s="128">
        <v>0</v>
      </c>
    </row>
    <row r="1077" spans="1:11" ht="31.5" x14ac:dyDescent="0.25">
      <c r="A1077" s="381" t="s">
        <v>43</v>
      </c>
      <c r="B1077" s="127" t="s">
        <v>2236</v>
      </c>
      <c r="C1077" s="21" t="s">
        <v>2235</v>
      </c>
      <c r="D1077" s="128"/>
      <c r="E1077" s="128"/>
      <c r="F1077" s="128">
        <v>0.45</v>
      </c>
      <c r="G1077" s="128">
        <v>0</v>
      </c>
      <c r="H1077" s="128"/>
      <c r="I1077" s="128"/>
      <c r="J1077" s="128">
        <v>0</v>
      </c>
      <c r="K1077" s="128">
        <v>0</v>
      </c>
    </row>
    <row r="1078" spans="1:11" ht="63" x14ac:dyDescent="0.25">
      <c r="A1078" s="381" t="s">
        <v>43</v>
      </c>
      <c r="B1078" s="127" t="s">
        <v>2237</v>
      </c>
      <c r="C1078" s="21" t="s">
        <v>2238</v>
      </c>
      <c r="D1078" s="128"/>
      <c r="E1078" s="128"/>
      <c r="F1078" s="128">
        <v>0.9</v>
      </c>
      <c r="G1078" s="128">
        <v>0</v>
      </c>
      <c r="H1078" s="128"/>
      <c r="I1078" s="128"/>
      <c r="J1078" s="128">
        <v>0</v>
      </c>
      <c r="K1078" s="128">
        <v>0</v>
      </c>
    </row>
    <row r="1079" spans="1:11" ht="47.25" x14ac:dyDescent="0.25">
      <c r="A1079" s="381" t="s">
        <v>43</v>
      </c>
      <c r="B1079" s="127" t="s">
        <v>2239</v>
      </c>
      <c r="C1079" s="21" t="s">
        <v>2240</v>
      </c>
      <c r="D1079" s="128"/>
      <c r="E1079" s="128"/>
      <c r="F1079" s="128">
        <v>0.08</v>
      </c>
      <c r="G1079" s="128">
        <v>0</v>
      </c>
      <c r="H1079" s="128"/>
      <c r="I1079" s="128"/>
      <c r="J1079" s="128">
        <v>0</v>
      </c>
      <c r="K1079" s="128">
        <v>0</v>
      </c>
    </row>
    <row r="1080" spans="1:11" ht="31.5" x14ac:dyDescent="0.25">
      <c r="A1080" s="381" t="s">
        <v>43</v>
      </c>
      <c r="B1080" s="127" t="s">
        <v>2241</v>
      </c>
      <c r="C1080" s="21" t="s">
        <v>2242</v>
      </c>
      <c r="D1080" s="128"/>
      <c r="E1080" s="128"/>
      <c r="F1080" s="128">
        <v>0.08</v>
      </c>
      <c r="G1080" s="128">
        <v>0.16</v>
      </c>
      <c r="H1080" s="128"/>
      <c r="I1080" s="128"/>
      <c r="J1080" s="128">
        <v>0</v>
      </c>
      <c r="K1080" s="128">
        <v>0</v>
      </c>
    </row>
    <row r="1081" spans="1:11" ht="63" x14ac:dyDescent="0.25">
      <c r="A1081" s="381" t="s">
        <v>43</v>
      </c>
      <c r="B1081" s="127" t="s">
        <v>2243</v>
      </c>
      <c r="C1081" s="21" t="s">
        <v>2244</v>
      </c>
      <c r="D1081" s="128"/>
      <c r="E1081" s="128"/>
      <c r="F1081" s="128">
        <v>0.05</v>
      </c>
      <c r="G1081" s="128">
        <v>0</v>
      </c>
      <c r="H1081" s="128"/>
      <c r="I1081" s="128"/>
      <c r="J1081" s="128">
        <v>0</v>
      </c>
      <c r="K1081" s="128">
        <v>0</v>
      </c>
    </row>
    <row r="1082" spans="1:11" ht="63" x14ac:dyDescent="0.25">
      <c r="A1082" s="381" t="s">
        <v>43</v>
      </c>
      <c r="B1082" s="127" t="s">
        <v>2245</v>
      </c>
      <c r="C1082" s="21" t="s">
        <v>2244</v>
      </c>
      <c r="D1082" s="128"/>
      <c r="E1082" s="128"/>
      <c r="F1082" s="128">
        <v>0.35</v>
      </c>
      <c r="G1082" s="128">
        <v>0</v>
      </c>
      <c r="H1082" s="128"/>
      <c r="I1082" s="128"/>
      <c r="J1082" s="128">
        <v>0</v>
      </c>
      <c r="K1082" s="128">
        <v>0</v>
      </c>
    </row>
    <row r="1083" spans="1:11" ht="78.75" x14ac:dyDescent="0.25">
      <c r="A1083" s="381" t="s">
        <v>43</v>
      </c>
      <c r="B1083" s="127" t="s">
        <v>2246</v>
      </c>
      <c r="C1083" s="21" t="s">
        <v>2247</v>
      </c>
      <c r="D1083" s="128"/>
      <c r="E1083" s="128"/>
      <c r="F1083" s="128">
        <v>0.79700000000000004</v>
      </c>
      <c r="G1083" s="128">
        <v>0</v>
      </c>
      <c r="H1083" s="128"/>
      <c r="I1083" s="128"/>
      <c r="J1083" s="128">
        <v>0</v>
      </c>
      <c r="K1083" s="128">
        <v>0</v>
      </c>
    </row>
    <row r="1084" spans="1:11" ht="220.5" x14ac:dyDescent="0.25">
      <c r="A1084" s="381" t="s">
        <v>43</v>
      </c>
      <c r="B1084" s="127" t="s">
        <v>2248</v>
      </c>
      <c r="C1084" s="21" t="s">
        <v>2249</v>
      </c>
      <c r="D1084" s="128"/>
      <c r="E1084" s="128"/>
      <c r="F1084" s="128">
        <v>0.06</v>
      </c>
      <c r="G1084" s="128">
        <v>0.25</v>
      </c>
      <c r="H1084" s="128"/>
      <c r="I1084" s="128"/>
      <c r="J1084" s="128">
        <v>0</v>
      </c>
      <c r="K1084" s="128">
        <v>0</v>
      </c>
    </row>
    <row r="1085" spans="1:11" ht="220.5" x14ac:dyDescent="0.25">
      <c r="A1085" s="381" t="s">
        <v>43</v>
      </c>
      <c r="B1085" s="127" t="s">
        <v>2250</v>
      </c>
      <c r="C1085" s="21" t="s">
        <v>2249</v>
      </c>
      <c r="D1085" s="128"/>
      <c r="E1085" s="128"/>
      <c r="F1085" s="128">
        <v>0.63700000000000001</v>
      </c>
      <c r="G1085" s="128">
        <v>0</v>
      </c>
      <c r="H1085" s="128"/>
      <c r="I1085" s="128"/>
      <c r="J1085" s="128">
        <v>0</v>
      </c>
      <c r="K1085" s="128">
        <v>0</v>
      </c>
    </row>
    <row r="1086" spans="1:11" ht="47.25" x14ac:dyDescent="0.25">
      <c r="A1086" s="381" t="s">
        <v>43</v>
      </c>
      <c r="B1086" s="127" t="s">
        <v>2251</v>
      </c>
      <c r="C1086" s="21" t="s">
        <v>2252</v>
      </c>
      <c r="D1086" s="128"/>
      <c r="E1086" s="128"/>
      <c r="F1086" s="128">
        <v>0.20100000000000001</v>
      </c>
      <c r="G1086" s="128">
        <v>0</v>
      </c>
      <c r="H1086" s="128"/>
      <c r="I1086" s="128"/>
      <c r="J1086" s="128">
        <v>0</v>
      </c>
      <c r="K1086" s="128">
        <v>0</v>
      </c>
    </row>
    <row r="1087" spans="1:11" ht="47.25" x14ac:dyDescent="0.25">
      <c r="A1087" s="381" t="s">
        <v>43</v>
      </c>
      <c r="B1087" s="127" t="s">
        <v>2253</v>
      </c>
      <c r="C1087" s="21" t="s">
        <v>2254</v>
      </c>
      <c r="D1087" s="128"/>
      <c r="E1087" s="128"/>
      <c r="F1087" s="128">
        <v>0.26100000000000001</v>
      </c>
      <c r="G1087" s="128">
        <v>0</v>
      </c>
      <c r="H1087" s="128"/>
      <c r="I1087" s="128"/>
      <c r="J1087" s="128">
        <v>0</v>
      </c>
      <c r="K1087" s="128">
        <v>0</v>
      </c>
    </row>
    <row r="1088" spans="1:11" ht="63" x14ac:dyDescent="0.25">
      <c r="A1088" s="381" t="s">
        <v>43</v>
      </c>
      <c r="B1088" s="127" t="s">
        <v>2255</v>
      </c>
      <c r="C1088" s="21" t="s">
        <v>2256</v>
      </c>
      <c r="D1088" s="128"/>
      <c r="E1088" s="128"/>
      <c r="F1088" s="128">
        <v>0.754</v>
      </c>
      <c r="G1088" s="128">
        <v>0</v>
      </c>
      <c r="H1088" s="128"/>
      <c r="I1088" s="128"/>
      <c r="J1088" s="128">
        <v>0</v>
      </c>
      <c r="K1088" s="128">
        <v>0</v>
      </c>
    </row>
    <row r="1089" spans="1:11" ht="47.25" x14ac:dyDescent="0.25">
      <c r="A1089" s="381" t="s">
        <v>43</v>
      </c>
      <c r="B1089" s="127" t="s">
        <v>2257</v>
      </c>
      <c r="C1089" s="21" t="s">
        <v>2258</v>
      </c>
      <c r="D1089" s="128"/>
      <c r="E1089" s="128"/>
      <c r="F1089" s="128">
        <v>0.14000000000000001</v>
      </c>
      <c r="G1089" s="128">
        <v>0</v>
      </c>
      <c r="H1089" s="128"/>
      <c r="I1089" s="128"/>
      <c r="J1089" s="128">
        <v>0</v>
      </c>
      <c r="K1089" s="128">
        <v>0</v>
      </c>
    </row>
    <row r="1090" spans="1:11" ht="47.25" x14ac:dyDescent="0.25">
      <c r="A1090" s="381" t="s">
        <v>43</v>
      </c>
      <c r="B1090" s="127" t="s">
        <v>2259</v>
      </c>
      <c r="C1090" s="21" t="s">
        <v>2260</v>
      </c>
      <c r="D1090" s="128"/>
      <c r="E1090" s="128"/>
      <c r="F1090" s="128">
        <v>0.39600000000000002</v>
      </c>
      <c r="G1090" s="128">
        <v>0</v>
      </c>
      <c r="H1090" s="128"/>
      <c r="I1090" s="128"/>
      <c r="J1090" s="128">
        <v>0</v>
      </c>
      <c r="K1090" s="128">
        <v>0</v>
      </c>
    </row>
    <row r="1091" spans="1:11" ht="47.25" x14ac:dyDescent="0.25">
      <c r="A1091" s="381" t="s">
        <v>43</v>
      </c>
      <c r="B1091" s="127" t="s">
        <v>2261</v>
      </c>
      <c r="C1091" s="21" t="s">
        <v>2262</v>
      </c>
      <c r="D1091" s="128"/>
      <c r="E1091" s="128"/>
      <c r="F1091" s="128">
        <v>0.66</v>
      </c>
      <c r="G1091" s="128">
        <v>0</v>
      </c>
      <c r="H1091" s="128"/>
      <c r="I1091" s="128"/>
      <c r="J1091" s="128">
        <v>0</v>
      </c>
      <c r="K1091" s="128">
        <v>0</v>
      </c>
    </row>
    <row r="1092" spans="1:11" ht="110.25" x14ac:dyDescent="0.25">
      <c r="A1092" s="381" t="s">
        <v>43</v>
      </c>
      <c r="B1092" s="127" t="s">
        <v>2263</v>
      </c>
      <c r="C1092" s="21" t="s">
        <v>2264</v>
      </c>
      <c r="D1092" s="128"/>
      <c r="E1092" s="128"/>
      <c r="F1092" s="128">
        <v>0</v>
      </c>
      <c r="G1092" s="128">
        <v>0.25</v>
      </c>
      <c r="H1092" s="128"/>
      <c r="I1092" s="128"/>
      <c r="J1092" s="128">
        <v>0</v>
      </c>
      <c r="K1092" s="128">
        <v>0</v>
      </c>
    </row>
    <row r="1093" spans="1:11" ht="63" x14ac:dyDescent="0.25">
      <c r="A1093" s="381" t="s">
        <v>43</v>
      </c>
      <c r="B1093" s="127" t="s">
        <v>2265</v>
      </c>
      <c r="C1093" s="21" t="s">
        <v>2266</v>
      </c>
      <c r="D1093" s="128"/>
      <c r="E1093" s="128"/>
      <c r="F1093" s="128">
        <v>0.14000000000000001</v>
      </c>
      <c r="G1093" s="128">
        <v>0</v>
      </c>
      <c r="H1093" s="128"/>
      <c r="I1093" s="128"/>
      <c r="J1093" s="128">
        <v>0</v>
      </c>
      <c r="K1093" s="128">
        <v>0</v>
      </c>
    </row>
    <row r="1094" spans="1:11" ht="47.25" x14ac:dyDescent="0.25">
      <c r="A1094" s="381" t="s">
        <v>43</v>
      </c>
      <c r="B1094" s="127" t="s">
        <v>2267</v>
      </c>
      <c r="C1094" s="21" t="s">
        <v>2268</v>
      </c>
      <c r="D1094" s="128"/>
      <c r="E1094" s="128"/>
      <c r="F1094" s="128">
        <v>0.125</v>
      </c>
      <c r="G1094" s="128">
        <v>0</v>
      </c>
      <c r="H1094" s="128"/>
      <c r="I1094" s="128"/>
      <c r="J1094" s="128">
        <v>0</v>
      </c>
      <c r="K1094" s="128">
        <v>0</v>
      </c>
    </row>
    <row r="1095" spans="1:11" ht="47.25" x14ac:dyDescent="0.25">
      <c r="A1095" s="381" t="s">
        <v>43</v>
      </c>
      <c r="B1095" s="127" t="s">
        <v>2269</v>
      </c>
      <c r="C1095" s="21" t="s">
        <v>2270</v>
      </c>
      <c r="D1095" s="128"/>
      <c r="E1095" s="128"/>
      <c r="F1095" s="128">
        <v>0.2</v>
      </c>
      <c r="G1095" s="128">
        <v>0</v>
      </c>
      <c r="H1095" s="128"/>
      <c r="I1095" s="128"/>
      <c r="J1095" s="128">
        <v>0</v>
      </c>
      <c r="K1095" s="128">
        <v>0</v>
      </c>
    </row>
    <row r="1096" spans="1:11" ht="47.25" x14ac:dyDescent="0.25">
      <c r="A1096" s="381" t="s">
        <v>43</v>
      </c>
      <c r="B1096" s="127" t="s">
        <v>2271</v>
      </c>
      <c r="C1096" s="21" t="s">
        <v>2272</v>
      </c>
      <c r="D1096" s="128"/>
      <c r="E1096" s="128"/>
      <c r="F1096" s="128">
        <v>0.22</v>
      </c>
      <c r="G1096" s="128">
        <v>0</v>
      </c>
      <c r="H1096" s="128"/>
      <c r="I1096" s="128"/>
      <c r="J1096" s="128">
        <v>0</v>
      </c>
      <c r="K1096" s="128">
        <v>0</v>
      </c>
    </row>
    <row r="1097" spans="1:11" ht="63" x14ac:dyDescent="0.25">
      <c r="A1097" s="381" t="s">
        <v>43</v>
      </c>
      <c r="B1097" s="127" t="s">
        <v>2273</v>
      </c>
      <c r="C1097" s="21" t="s">
        <v>2274</v>
      </c>
      <c r="D1097" s="128"/>
      <c r="E1097" s="128"/>
      <c r="F1097" s="128">
        <v>0.03</v>
      </c>
      <c r="G1097" s="128">
        <v>0</v>
      </c>
      <c r="H1097" s="128"/>
      <c r="I1097" s="128"/>
      <c r="J1097" s="128">
        <v>0</v>
      </c>
      <c r="K1097" s="128">
        <v>0</v>
      </c>
    </row>
    <row r="1098" spans="1:11" ht="63" x14ac:dyDescent="0.25">
      <c r="A1098" s="381" t="s">
        <v>43</v>
      </c>
      <c r="B1098" s="127" t="s">
        <v>2275</v>
      </c>
      <c r="C1098" s="21" t="s">
        <v>2274</v>
      </c>
      <c r="D1098" s="128"/>
      <c r="E1098" s="128"/>
      <c r="F1098" s="128">
        <v>0.12</v>
      </c>
      <c r="G1098" s="128">
        <v>0</v>
      </c>
      <c r="H1098" s="128"/>
      <c r="I1098" s="128"/>
      <c r="J1098" s="128">
        <v>0</v>
      </c>
      <c r="K1098" s="128">
        <v>0</v>
      </c>
    </row>
    <row r="1099" spans="1:11" ht="63" x14ac:dyDescent="0.25">
      <c r="A1099" s="381" t="s">
        <v>43</v>
      </c>
      <c r="B1099" s="127" t="s">
        <v>2276</v>
      </c>
      <c r="C1099" s="21" t="s">
        <v>2277</v>
      </c>
      <c r="D1099" s="128"/>
      <c r="E1099" s="128"/>
      <c r="F1099" s="128">
        <v>0.32</v>
      </c>
      <c r="G1099" s="128">
        <v>0</v>
      </c>
      <c r="H1099" s="128"/>
      <c r="I1099" s="128"/>
      <c r="J1099" s="128">
        <v>0</v>
      </c>
      <c r="K1099" s="128">
        <v>0</v>
      </c>
    </row>
    <row r="1100" spans="1:11" ht="63" x14ac:dyDescent="0.25">
      <c r="A1100" s="381" t="s">
        <v>43</v>
      </c>
      <c r="B1100" s="127" t="s">
        <v>2278</v>
      </c>
      <c r="C1100" s="21" t="s">
        <v>2277</v>
      </c>
      <c r="D1100" s="128"/>
      <c r="E1100" s="128"/>
      <c r="F1100" s="128">
        <v>9.1999999999999998E-2</v>
      </c>
      <c r="G1100" s="128">
        <v>0</v>
      </c>
      <c r="H1100" s="128"/>
      <c r="I1100" s="128"/>
      <c r="J1100" s="128">
        <v>0</v>
      </c>
      <c r="K1100" s="128">
        <v>0</v>
      </c>
    </row>
    <row r="1101" spans="1:11" ht="31.5" x14ac:dyDescent="0.25">
      <c r="A1101" s="381" t="s">
        <v>43</v>
      </c>
      <c r="B1101" s="127" t="s">
        <v>2279</v>
      </c>
      <c r="C1101" s="21" t="s">
        <v>2280</v>
      </c>
      <c r="D1101" s="128"/>
      <c r="E1101" s="128"/>
      <c r="F1101" s="128">
        <v>0.253</v>
      </c>
      <c r="G1101" s="128">
        <v>0</v>
      </c>
      <c r="H1101" s="128"/>
      <c r="I1101" s="128"/>
      <c r="J1101" s="128">
        <v>0</v>
      </c>
      <c r="K1101" s="128">
        <v>0</v>
      </c>
    </row>
    <row r="1102" spans="1:11" ht="47.25" x14ac:dyDescent="0.25">
      <c r="A1102" s="381" t="s">
        <v>43</v>
      </c>
      <c r="B1102" s="127" t="s">
        <v>2281</v>
      </c>
      <c r="C1102" s="21" t="s">
        <v>2282</v>
      </c>
      <c r="D1102" s="128"/>
      <c r="E1102" s="128"/>
      <c r="F1102" s="128">
        <v>0.191</v>
      </c>
      <c r="G1102" s="128">
        <v>0</v>
      </c>
      <c r="H1102" s="128"/>
      <c r="I1102" s="128"/>
      <c r="J1102" s="128">
        <v>0</v>
      </c>
      <c r="K1102" s="128">
        <v>0</v>
      </c>
    </row>
    <row r="1103" spans="1:11" ht="63" x14ac:dyDescent="0.25">
      <c r="A1103" s="381" t="s">
        <v>43</v>
      </c>
      <c r="B1103" s="127" t="s">
        <v>2283</v>
      </c>
      <c r="C1103" s="21" t="s">
        <v>2284</v>
      </c>
      <c r="D1103" s="128"/>
      <c r="E1103" s="128"/>
      <c r="F1103" s="128">
        <v>0.03</v>
      </c>
      <c r="G1103" s="128">
        <v>0.25</v>
      </c>
      <c r="H1103" s="128"/>
      <c r="I1103" s="128"/>
      <c r="J1103" s="128">
        <v>0</v>
      </c>
      <c r="K1103" s="128">
        <v>0</v>
      </c>
    </row>
    <row r="1104" spans="1:11" ht="47.25" x14ac:dyDescent="0.25">
      <c r="A1104" s="381" t="s">
        <v>43</v>
      </c>
      <c r="B1104" s="127" t="s">
        <v>2285</v>
      </c>
      <c r="C1104" s="21" t="s">
        <v>2286</v>
      </c>
      <c r="D1104" s="128"/>
      <c r="E1104" s="128"/>
      <c r="F1104" s="128">
        <v>0.28000000000000003</v>
      </c>
      <c r="G1104" s="128">
        <v>0</v>
      </c>
      <c r="H1104" s="128"/>
      <c r="I1104" s="128"/>
      <c r="J1104" s="128">
        <v>0</v>
      </c>
      <c r="K1104" s="128">
        <v>0</v>
      </c>
    </row>
    <row r="1105" spans="1:11" x14ac:dyDescent="0.25">
      <c r="A1105" s="381"/>
      <c r="B1105" s="127" t="s">
        <v>2287</v>
      </c>
      <c r="C1105" s="130" t="s">
        <v>2288</v>
      </c>
      <c r="D1105" s="128">
        <v>0</v>
      </c>
      <c r="E1105" s="128">
        <v>0</v>
      </c>
      <c r="F1105" s="128">
        <v>0</v>
      </c>
      <c r="G1105" s="128">
        <v>0</v>
      </c>
      <c r="H1105" s="128">
        <v>0</v>
      </c>
      <c r="I1105" s="128">
        <v>0</v>
      </c>
      <c r="J1105" s="128">
        <v>0</v>
      </c>
      <c r="K1105" s="128">
        <v>0</v>
      </c>
    </row>
    <row r="1106" spans="1:11" x14ac:dyDescent="0.25">
      <c r="A1106" s="381"/>
      <c r="B1106" s="127" t="s">
        <v>2289</v>
      </c>
      <c r="C1106" s="130" t="s">
        <v>1009</v>
      </c>
      <c r="D1106" s="128">
        <v>0</v>
      </c>
      <c r="E1106" s="128">
        <v>0</v>
      </c>
      <c r="F1106" s="128">
        <v>0</v>
      </c>
      <c r="G1106" s="128">
        <v>0</v>
      </c>
      <c r="H1106" s="128">
        <v>0</v>
      </c>
      <c r="I1106" s="128">
        <v>0</v>
      </c>
      <c r="J1106" s="128">
        <v>0</v>
      </c>
      <c r="K1106" s="128">
        <v>0</v>
      </c>
    </row>
    <row r="1107" spans="1:11" x14ac:dyDescent="0.25">
      <c r="A1107" s="381"/>
      <c r="B1107" s="127" t="s">
        <v>2290</v>
      </c>
      <c r="C1107" s="130" t="s">
        <v>1010</v>
      </c>
      <c r="D1107" s="128">
        <v>0</v>
      </c>
      <c r="E1107" s="128">
        <v>0</v>
      </c>
      <c r="F1107" s="128">
        <v>0</v>
      </c>
      <c r="G1107" s="128">
        <v>0</v>
      </c>
      <c r="H1107" s="128">
        <v>0</v>
      </c>
      <c r="I1107" s="128">
        <v>0</v>
      </c>
      <c r="J1107" s="128">
        <v>0</v>
      </c>
      <c r="K1107" s="128">
        <v>0</v>
      </c>
    </row>
    <row r="1108" spans="1:11" ht="31.5" x14ac:dyDescent="0.25">
      <c r="A1108" s="381"/>
      <c r="B1108" s="18">
        <v>5</v>
      </c>
      <c r="C1108" s="21" t="s">
        <v>2291</v>
      </c>
      <c r="D1108" s="128">
        <v>0</v>
      </c>
      <c r="E1108" s="128">
        <v>0</v>
      </c>
      <c r="F1108" s="128">
        <v>23.184000000000001</v>
      </c>
      <c r="G1108" s="128">
        <v>3.59</v>
      </c>
      <c r="H1108" s="128">
        <v>0</v>
      </c>
      <c r="I1108" s="128">
        <v>0</v>
      </c>
      <c r="J1108" s="128">
        <v>27.326000000000001</v>
      </c>
      <c r="K1108" s="128">
        <v>0.92900000000000005</v>
      </c>
    </row>
    <row r="1109" spans="1:11" x14ac:dyDescent="0.25">
      <c r="A1109" s="381"/>
      <c r="B1109" s="127" t="s">
        <v>2292</v>
      </c>
      <c r="C1109" s="130" t="s">
        <v>1009</v>
      </c>
      <c r="D1109" s="128">
        <v>0</v>
      </c>
      <c r="E1109" s="128">
        <v>0</v>
      </c>
      <c r="F1109" s="128">
        <v>23.184000000000001</v>
      </c>
      <c r="G1109" s="128">
        <v>3.59</v>
      </c>
      <c r="H1109" s="128">
        <v>0</v>
      </c>
      <c r="I1109" s="128">
        <v>0</v>
      </c>
      <c r="J1109" s="128">
        <v>27.326000000000001</v>
      </c>
      <c r="K1109" s="128">
        <v>0.92900000000000005</v>
      </c>
    </row>
    <row r="1110" spans="1:11" x14ac:dyDescent="0.25">
      <c r="A1110" s="381"/>
      <c r="B1110" s="384">
        <v>1</v>
      </c>
      <c r="C1110" s="21" t="s">
        <v>2293</v>
      </c>
      <c r="D1110" s="128">
        <v>0</v>
      </c>
      <c r="E1110" s="128">
        <v>0</v>
      </c>
      <c r="F1110" s="128">
        <v>9.4510000000000005</v>
      </c>
      <c r="G1110" s="128">
        <v>0.4</v>
      </c>
      <c r="H1110" s="128">
        <v>0</v>
      </c>
      <c r="I1110" s="128">
        <v>0</v>
      </c>
      <c r="J1110" s="128">
        <v>6.1</v>
      </c>
      <c r="K1110" s="128">
        <v>0</v>
      </c>
    </row>
    <row r="1111" spans="1:11" x14ac:dyDescent="0.25">
      <c r="A1111" s="381" t="s">
        <v>43</v>
      </c>
      <c r="B1111" s="127" t="s">
        <v>621</v>
      </c>
      <c r="C1111" s="21" t="s">
        <v>2294</v>
      </c>
      <c r="D1111" s="128"/>
      <c r="E1111" s="128"/>
      <c r="F1111" s="128">
        <v>0</v>
      </c>
      <c r="G1111" s="128">
        <v>0</v>
      </c>
      <c r="H1111" s="128"/>
      <c r="I1111" s="128"/>
      <c r="J1111" s="128">
        <v>6.1</v>
      </c>
      <c r="K1111" s="128">
        <v>0</v>
      </c>
    </row>
    <row r="1112" spans="1:11" x14ac:dyDescent="0.25">
      <c r="A1112" s="381" t="s">
        <v>891</v>
      </c>
      <c r="B1112" s="127" t="s">
        <v>73</v>
      </c>
      <c r="C1112" s="21" t="s">
        <v>389</v>
      </c>
      <c r="D1112" s="128"/>
      <c r="E1112" s="128"/>
      <c r="F1112" s="128">
        <v>0.55000000000000004</v>
      </c>
      <c r="G1112" s="128">
        <v>0</v>
      </c>
      <c r="H1112" s="128"/>
      <c r="I1112" s="128"/>
      <c r="J1112" s="128">
        <v>0</v>
      </c>
      <c r="K1112" s="128">
        <v>0</v>
      </c>
    </row>
    <row r="1113" spans="1:11" ht="31.5" x14ac:dyDescent="0.25">
      <c r="A1113" s="381" t="s">
        <v>891</v>
      </c>
      <c r="B1113" s="127"/>
      <c r="C1113" s="21" t="s">
        <v>2295</v>
      </c>
      <c r="D1113" s="128"/>
      <c r="E1113" s="128"/>
      <c r="F1113" s="128">
        <v>1.6830000000000001</v>
      </c>
      <c r="G1113" s="128">
        <v>0</v>
      </c>
      <c r="H1113" s="128"/>
      <c r="I1113" s="128"/>
      <c r="J1113" s="128">
        <v>0</v>
      </c>
      <c r="K1113" s="128">
        <v>0</v>
      </c>
    </row>
    <row r="1114" spans="1:11" x14ac:dyDescent="0.25">
      <c r="A1114" s="381" t="s">
        <v>891</v>
      </c>
      <c r="B1114" s="127"/>
      <c r="C1114" s="21" t="s">
        <v>2296</v>
      </c>
      <c r="D1114" s="128"/>
      <c r="E1114" s="128"/>
      <c r="F1114" s="128">
        <v>1.425</v>
      </c>
      <c r="G1114" s="128">
        <v>0</v>
      </c>
      <c r="H1114" s="128"/>
      <c r="I1114" s="128"/>
      <c r="J1114" s="128">
        <v>0</v>
      </c>
      <c r="K1114" s="128">
        <v>0</v>
      </c>
    </row>
    <row r="1115" spans="1:11" x14ac:dyDescent="0.25">
      <c r="A1115" s="381" t="s">
        <v>891</v>
      </c>
      <c r="B1115" s="127"/>
      <c r="C1115" s="21" t="s">
        <v>2297</v>
      </c>
      <c r="D1115" s="128"/>
      <c r="E1115" s="128"/>
      <c r="F1115" s="128">
        <v>3.3820000000000001</v>
      </c>
      <c r="G1115" s="128">
        <v>0</v>
      </c>
      <c r="H1115" s="128"/>
      <c r="I1115" s="128"/>
      <c r="J1115" s="128">
        <v>0</v>
      </c>
      <c r="K1115" s="128">
        <v>0</v>
      </c>
    </row>
    <row r="1116" spans="1:11" ht="31.5" x14ac:dyDescent="0.25">
      <c r="A1116" s="381" t="s">
        <v>891</v>
      </c>
      <c r="B1116" s="127"/>
      <c r="C1116" s="21" t="s">
        <v>2298</v>
      </c>
      <c r="D1116" s="128"/>
      <c r="E1116" s="128"/>
      <c r="F1116" s="128">
        <v>1.9319999999999999</v>
      </c>
      <c r="G1116" s="128">
        <v>0</v>
      </c>
      <c r="H1116" s="128"/>
      <c r="I1116" s="128"/>
      <c r="J1116" s="128">
        <v>0</v>
      </c>
      <c r="K1116" s="128">
        <v>0</v>
      </c>
    </row>
    <row r="1117" spans="1:11" ht="31.5" x14ac:dyDescent="0.25">
      <c r="A1117" s="381" t="s">
        <v>891</v>
      </c>
      <c r="B1117" s="127"/>
      <c r="C1117" s="21" t="s">
        <v>2299</v>
      </c>
      <c r="D1117" s="128"/>
      <c r="E1117" s="128"/>
      <c r="F1117" s="128">
        <v>0.47899999999999998</v>
      </c>
      <c r="G1117" s="128">
        <v>0.4</v>
      </c>
      <c r="H1117" s="128"/>
      <c r="I1117" s="128"/>
      <c r="J1117" s="128">
        <v>0</v>
      </c>
      <c r="K1117" s="128">
        <v>0</v>
      </c>
    </row>
    <row r="1118" spans="1:11" x14ac:dyDescent="0.25">
      <c r="A1118" s="381"/>
      <c r="B1118" s="384">
        <v>2</v>
      </c>
      <c r="C1118" s="21" t="s">
        <v>2300</v>
      </c>
      <c r="D1118" s="128">
        <v>0</v>
      </c>
      <c r="E1118" s="128">
        <v>0</v>
      </c>
      <c r="F1118" s="128">
        <v>13.297000000000002</v>
      </c>
      <c r="G1118" s="128">
        <v>3.19</v>
      </c>
      <c r="H1118" s="128">
        <v>0</v>
      </c>
      <c r="I1118" s="128">
        <v>0</v>
      </c>
      <c r="J1118" s="128">
        <v>21.225999999999999</v>
      </c>
      <c r="K1118" s="128">
        <v>0</v>
      </c>
    </row>
    <row r="1119" spans="1:11" x14ac:dyDescent="0.25">
      <c r="A1119" s="381" t="s">
        <v>1100</v>
      </c>
      <c r="B1119" s="127" t="s">
        <v>632</v>
      </c>
      <c r="C1119" s="21" t="s">
        <v>1445</v>
      </c>
      <c r="D1119" s="128"/>
      <c r="E1119" s="128"/>
      <c r="F1119" s="128">
        <v>0</v>
      </c>
      <c r="G1119" s="128">
        <v>0</v>
      </c>
      <c r="H1119" s="128"/>
      <c r="I1119" s="128"/>
      <c r="J1119" s="128">
        <v>8.9060000000000006</v>
      </c>
      <c r="K1119" s="128">
        <v>0</v>
      </c>
    </row>
    <row r="1120" spans="1:11" x14ac:dyDescent="0.25">
      <c r="A1120" s="381" t="s">
        <v>891</v>
      </c>
      <c r="B1120" s="127"/>
      <c r="C1120" s="21" t="s">
        <v>2301</v>
      </c>
      <c r="D1120" s="128"/>
      <c r="E1120" s="128"/>
      <c r="F1120" s="128">
        <v>0.74</v>
      </c>
      <c r="G1120" s="128">
        <v>0</v>
      </c>
      <c r="H1120" s="128"/>
      <c r="I1120" s="128"/>
      <c r="J1120" s="128">
        <v>0</v>
      </c>
      <c r="K1120" s="128">
        <v>0</v>
      </c>
    </row>
    <row r="1121" spans="1:11" x14ac:dyDescent="0.25">
      <c r="A1121" s="381" t="s">
        <v>891</v>
      </c>
      <c r="B1121" s="127"/>
      <c r="C1121" s="21" t="s">
        <v>2301</v>
      </c>
      <c r="D1121" s="128"/>
      <c r="E1121" s="128"/>
      <c r="F1121" s="128">
        <v>0.32</v>
      </c>
      <c r="G1121" s="128">
        <v>0</v>
      </c>
      <c r="H1121" s="128"/>
      <c r="I1121" s="128"/>
      <c r="J1121" s="128">
        <v>0</v>
      </c>
      <c r="K1121" s="128">
        <v>0</v>
      </c>
    </row>
    <row r="1122" spans="1:11" x14ac:dyDescent="0.25">
      <c r="A1122" s="381" t="s">
        <v>891</v>
      </c>
      <c r="B1122" s="127"/>
      <c r="C1122" s="21" t="s">
        <v>2301</v>
      </c>
      <c r="D1122" s="128"/>
      <c r="E1122" s="128"/>
      <c r="F1122" s="128">
        <v>0</v>
      </c>
      <c r="G1122" s="128">
        <v>0.63</v>
      </c>
      <c r="H1122" s="128"/>
      <c r="I1122" s="128"/>
      <c r="J1122" s="128">
        <v>0</v>
      </c>
      <c r="K1122" s="128">
        <v>0</v>
      </c>
    </row>
    <row r="1123" spans="1:11" x14ac:dyDescent="0.25">
      <c r="A1123" s="381" t="s">
        <v>891</v>
      </c>
      <c r="B1123" s="127"/>
      <c r="C1123" s="21" t="s">
        <v>2302</v>
      </c>
      <c r="D1123" s="128"/>
      <c r="E1123" s="128"/>
      <c r="F1123" s="128">
        <v>1.7070000000000001</v>
      </c>
      <c r="G1123" s="128">
        <v>0.4</v>
      </c>
      <c r="H1123" s="128"/>
      <c r="I1123" s="128"/>
      <c r="J1123" s="128">
        <v>0</v>
      </c>
      <c r="K1123" s="128">
        <v>0</v>
      </c>
    </row>
    <row r="1124" spans="1:11" x14ac:dyDescent="0.25">
      <c r="A1124" s="381" t="s">
        <v>891</v>
      </c>
      <c r="B1124" s="127"/>
      <c r="C1124" s="21" t="s">
        <v>2303</v>
      </c>
      <c r="D1124" s="128"/>
      <c r="E1124" s="128"/>
      <c r="F1124" s="128">
        <v>7.109</v>
      </c>
      <c r="G1124" s="128">
        <v>0.5</v>
      </c>
      <c r="H1124" s="128"/>
      <c r="I1124" s="128"/>
      <c r="J1124" s="128">
        <v>0</v>
      </c>
      <c r="K1124" s="128">
        <v>0</v>
      </c>
    </row>
    <row r="1125" spans="1:11" x14ac:dyDescent="0.25">
      <c r="A1125" s="381" t="s">
        <v>891</v>
      </c>
      <c r="B1125" s="127"/>
      <c r="C1125" s="21" t="s">
        <v>2304</v>
      </c>
      <c r="D1125" s="128"/>
      <c r="E1125" s="128"/>
      <c r="F1125" s="128">
        <v>2.7</v>
      </c>
      <c r="G1125" s="128">
        <v>0.63</v>
      </c>
      <c r="H1125" s="128"/>
      <c r="I1125" s="128"/>
      <c r="J1125" s="128">
        <v>0</v>
      </c>
      <c r="K1125" s="128">
        <v>0</v>
      </c>
    </row>
    <row r="1126" spans="1:11" ht="31.5" x14ac:dyDescent="0.25">
      <c r="A1126" s="381" t="s">
        <v>891</v>
      </c>
      <c r="B1126" s="127"/>
      <c r="C1126" s="21" t="s">
        <v>2305</v>
      </c>
      <c r="D1126" s="128"/>
      <c r="E1126" s="128"/>
      <c r="F1126" s="128">
        <v>0.14799999999999999</v>
      </c>
      <c r="G1126" s="128">
        <v>0.4</v>
      </c>
      <c r="H1126" s="128"/>
      <c r="I1126" s="128"/>
      <c r="J1126" s="128">
        <v>0</v>
      </c>
      <c r="K1126" s="128">
        <v>0</v>
      </c>
    </row>
    <row r="1127" spans="1:11" x14ac:dyDescent="0.25">
      <c r="A1127" s="381" t="s">
        <v>891</v>
      </c>
      <c r="B1127" s="127"/>
      <c r="C1127" s="21" t="s">
        <v>2306</v>
      </c>
      <c r="D1127" s="128"/>
      <c r="E1127" s="128"/>
      <c r="F1127" s="128">
        <v>0.503</v>
      </c>
      <c r="G1127" s="128">
        <v>0.63</v>
      </c>
      <c r="H1127" s="128"/>
      <c r="I1127" s="128"/>
      <c r="J1127" s="128">
        <v>0</v>
      </c>
      <c r="K1127" s="128">
        <v>0</v>
      </c>
    </row>
    <row r="1128" spans="1:11" ht="47.25" x14ac:dyDescent="0.25">
      <c r="A1128" s="381" t="s">
        <v>43</v>
      </c>
      <c r="B1128" s="127"/>
      <c r="C1128" s="21" t="s">
        <v>2307</v>
      </c>
      <c r="D1128" s="128"/>
      <c r="E1128" s="128"/>
      <c r="F1128" s="128">
        <v>7.0000000000000007E-2</v>
      </c>
      <c r="G1128" s="128">
        <v>0</v>
      </c>
      <c r="H1128" s="128"/>
      <c r="I1128" s="128"/>
      <c r="J1128" s="128">
        <v>0</v>
      </c>
      <c r="K1128" s="128">
        <v>0</v>
      </c>
    </row>
    <row r="1129" spans="1:11" x14ac:dyDescent="0.25">
      <c r="A1129" s="381" t="s">
        <v>43</v>
      </c>
      <c r="B1129" s="127" t="s">
        <v>2308</v>
      </c>
      <c r="C1129" s="21" t="s">
        <v>1445</v>
      </c>
      <c r="D1129" s="128"/>
      <c r="E1129" s="128"/>
      <c r="F1129" s="128">
        <v>0</v>
      </c>
      <c r="G1129" s="128">
        <v>0</v>
      </c>
      <c r="H1129" s="128"/>
      <c r="I1129" s="128"/>
      <c r="J1129" s="128">
        <v>0.6</v>
      </c>
      <c r="K1129" s="128">
        <v>0</v>
      </c>
    </row>
    <row r="1130" spans="1:11" x14ac:dyDescent="0.25">
      <c r="A1130" s="381" t="s">
        <v>1023</v>
      </c>
      <c r="B1130" s="127" t="s">
        <v>2309</v>
      </c>
      <c r="C1130" s="21" t="s">
        <v>1445</v>
      </c>
      <c r="D1130" s="128"/>
      <c r="E1130" s="128"/>
      <c r="F1130" s="128">
        <v>0</v>
      </c>
      <c r="G1130" s="128">
        <v>0</v>
      </c>
      <c r="H1130" s="128"/>
      <c r="I1130" s="128"/>
      <c r="J1130" s="128">
        <v>11.72</v>
      </c>
      <c r="K1130" s="128">
        <v>0</v>
      </c>
    </row>
    <row r="1131" spans="1:11" x14ac:dyDescent="0.25">
      <c r="A1131" s="381"/>
      <c r="B1131" s="384">
        <v>3</v>
      </c>
      <c r="C1131" s="21" t="s">
        <v>2310</v>
      </c>
      <c r="D1131" s="128">
        <v>0</v>
      </c>
      <c r="E1131" s="128">
        <v>0</v>
      </c>
      <c r="F1131" s="128">
        <v>0</v>
      </c>
      <c r="G1131" s="128">
        <v>0</v>
      </c>
      <c r="H1131" s="128">
        <v>0</v>
      </c>
      <c r="I1131" s="128">
        <v>0</v>
      </c>
      <c r="J1131" s="128">
        <v>0</v>
      </c>
      <c r="K1131" s="128">
        <v>0</v>
      </c>
    </row>
    <row r="1132" spans="1:11" x14ac:dyDescent="0.25">
      <c r="A1132" s="381"/>
      <c r="B1132" s="384">
        <v>4</v>
      </c>
      <c r="C1132" s="21" t="s">
        <v>2311</v>
      </c>
      <c r="D1132" s="128">
        <v>0</v>
      </c>
      <c r="E1132" s="128">
        <v>0</v>
      </c>
      <c r="F1132" s="128">
        <v>0.436</v>
      </c>
      <c r="G1132" s="128">
        <v>0</v>
      </c>
      <c r="H1132" s="128">
        <v>0</v>
      </c>
      <c r="I1132" s="128">
        <v>0</v>
      </c>
      <c r="J1132" s="128">
        <v>0</v>
      </c>
      <c r="K1132" s="128">
        <v>0</v>
      </c>
    </row>
    <row r="1133" spans="1:11" ht="31.5" x14ac:dyDescent="0.25">
      <c r="A1133" s="381" t="s">
        <v>891</v>
      </c>
      <c r="B1133" s="127" t="s">
        <v>1012</v>
      </c>
      <c r="C1133" s="21" t="s">
        <v>411</v>
      </c>
      <c r="D1133" s="128"/>
      <c r="E1133" s="128"/>
      <c r="F1133" s="128">
        <v>0.436</v>
      </c>
      <c r="G1133" s="128">
        <v>0</v>
      </c>
      <c r="H1133" s="128"/>
      <c r="I1133" s="128"/>
      <c r="J1133" s="128">
        <v>0</v>
      </c>
      <c r="K1133" s="128">
        <v>0</v>
      </c>
    </row>
    <row r="1134" spans="1:11" x14ac:dyDescent="0.25">
      <c r="A1134" s="381"/>
      <c r="B1134" s="384">
        <v>5</v>
      </c>
      <c r="C1134" s="21" t="s">
        <v>2312</v>
      </c>
      <c r="D1134" s="128">
        <v>0</v>
      </c>
      <c r="E1134" s="128">
        <v>0</v>
      </c>
      <c r="F1134" s="128">
        <v>0</v>
      </c>
      <c r="G1134" s="128">
        <v>0</v>
      </c>
      <c r="H1134" s="128">
        <v>0</v>
      </c>
      <c r="I1134" s="128">
        <v>0</v>
      </c>
      <c r="J1134" s="128">
        <v>0</v>
      </c>
      <c r="K1134" s="128">
        <v>0</v>
      </c>
    </row>
    <row r="1135" spans="1:11" x14ac:dyDescent="0.25">
      <c r="A1135" s="381"/>
      <c r="B1135" s="384">
        <v>6</v>
      </c>
      <c r="C1135" s="21" t="s">
        <v>2313</v>
      </c>
      <c r="D1135" s="128">
        <v>0</v>
      </c>
      <c r="E1135" s="128">
        <v>0</v>
      </c>
      <c r="F1135" s="128">
        <v>0</v>
      </c>
      <c r="G1135" s="128">
        <v>0</v>
      </c>
      <c r="H1135" s="128">
        <v>0</v>
      </c>
      <c r="I1135" s="128">
        <v>0</v>
      </c>
      <c r="J1135" s="128">
        <v>0</v>
      </c>
      <c r="K1135" s="128">
        <v>0</v>
      </c>
    </row>
    <row r="1136" spans="1:11" x14ac:dyDescent="0.25">
      <c r="A1136" s="381"/>
      <c r="B1136" s="384">
        <v>7</v>
      </c>
      <c r="C1136" s="21" t="s">
        <v>2314</v>
      </c>
      <c r="D1136" s="128">
        <v>0</v>
      </c>
      <c r="E1136" s="128">
        <v>0</v>
      </c>
      <c r="F1136" s="128">
        <v>0</v>
      </c>
      <c r="G1136" s="128">
        <v>0</v>
      </c>
      <c r="H1136" s="128">
        <v>0</v>
      </c>
      <c r="I1136" s="128">
        <v>0</v>
      </c>
      <c r="J1136" s="128">
        <v>0</v>
      </c>
      <c r="K1136" s="128">
        <v>0.92900000000000005</v>
      </c>
    </row>
    <row r="1137" spans="1:11" x14ac:dyDescent="0.25">
      <c r="A1137" s="381" t="s">
        <v>1023</v>
      </c>
      <c r="B1137" s="127" t="s">
        <v>1006</v>
      </c>
      <c r="C1137" s="21" t="s">
        <v>2315</v>
      </c>
      <c r="D1137" s="128"/>
      <c r="E1137" s="128"/>
      <c r="F1137" s="128">
        <v>0</v>
      </c>
      <c r="G1137" s="128">
        <v>0</v>
      </c>
      <c r="H1137" s="128"/>
      <c r="I1137" s="128"/>
      <c r="J1137" s="128">
        <v>0</v>
      </c>
      <c r="K1137" s="128">
        <v>0.92900000000000005</v>
      </c>
    </row>
    <row r="1138" spans="1:11" x14ac:dyDescent="0.25">
      <c r="A1138" s="381"/>
      <c r="B1138" s="127" t="s">
        <v>2316</v>
      </c>
      <c r="C1138" s="130" t="s">
        <v>1010</v>
      </c>
      <c r="D1138" s="128">
        <v>0</v>
      </c>
      <c r="E1138" s="128">
        <v>0</v>
      </c>
      <c r="F1138" s="128">
        <v>0</v>
      </c>
      <c r="G1138" s="128">
        <v>0</v>
      </c>
      <c r="H1138" s="128">
        <v>0</v>
      </c>
      <c r="I1138" s="128">
        <v>0</v>
      </c>
      <c r="J1138" s="128">
        <v>0</v>
      </c>
      <c r="K1138" s="128">
        <v>0</v>
      </c>
    </row>
    <row r="1139" spans="1:11" x14ac:dyDescent="0.25">
      <c r="A1139" s="381"/>
      <c r="B1139" s="384">
        <v>1</v>
      </c>
      <c r="C1139" s="21" t="s">
        <v>2293</v>
      </c>
      <c r="D1139" s="128">
        <v>0</v>
      </c>
      <c r="E1139" s="128">
        <v>0</v>
      </c>
      <c r="F1139" s="128">
        <v>0</v>
      </c>
      <c r="G1139" s="128">
        <v>0</v>
      </c>
      <c r="H1139" s="128">
        <v>0</v>
      </c>
      <c r="I1139" s="128">
        <v>0</v>
      </c>
      <c r="J1139" s="128">
        <v>0</v>
      </c>
      <c r="K1139" s="128">
        <v>0</v>
      </c>
    </row>
    <row r="1140" spans="1:11" x14ac:dyDescent="0.25">
      <c r="A1140" s="381"/>
      <c r="B1140" s="384">
        <v>2</v>
      </c>
      <c r="C1140" s="21" t="s">
        <v>2300</v>
      </c>
      <c r="D1140" s="128">
        <v>0</v>
      </c>
      <c r="E1140" s="128">
        <v>0</v>
      </c>
      <c r="F1140" s="128">
        <v>0</v>
      </c>
      <c r="G1140" s="128">
        <v>0</v>
      </c>
      <c r="H1140" s="128">
        <v>0</v>
      </c>
      <c r="I1140" s="128">
        <v>0</v>
      </c>
      <c r="J1140" s="128">
        <v>0</v>
      </c>
      <c r="K1140" s="128">
        <v>0</v>
      </c>
    </row>
    <row r="1141" spans="1:11" x14ac:dyDescent="0.25">
      <c r="A1141" s="381"/>
      <c r="B1141" s="384">
        <v>3</v>
      </c>
      <c r="C1141" s="21" t="s">
        <v>2310</v>
      </c>
      <c r="D1141" s="128">
        <v>0</v>
      </c>
      <c r="E1141" s="128">
        <v>0</v>
      </c>
      <c r="F1141" s="128">
        <v>0</v>
      </c>
      <c r="G1141" s="128">
        <v>0</v>
      </c>
      <c r="H1141" s="128">
        <v>0</v>
      </c>
      <c r="I1141" s="128">
        <v>0</v>
      </c>
      <c r="J1141" s="128">
        <v>0</v>
      </c>
      <c r="K1141" s="128">
        <v>0</v>
      </c>
    </row>
    <row r="1142" spans="1:11" x14ac:dyDescent="0.25">
      <c r="A1142" s="381"/>
      <c r="B1142" s="384">
        <v>4</v>
      </c>
      <c r="C1142" s="21" t="s">
        <v>2311</v>
      </c>
      <c r="D1142" s="128">
        <v>0</v>
      </c>
      <c r="E1142" s="128">
        <v>0</v>
      </c>
      <c r="F1142" s="128">
        <v>0</v>
      </c>
      <c r="G1142" s="128">
        <v>0</v>
      </c>
      <c r="H1142" s="128">
        <v>0</v>
      </c>
      <c r="I1142" s="128">
        <v>0</v>
      </c>
      <c r="J1142" s="128">
        <v>0</v>
      </c>
      <c r="K1142" s="128">
        <v>0</v>
      </c>
    </row>
    <row r="1143" spans="1:11" x14ac:dyDescent="0.25">
      <c r="A1143" s="381"/>
      <c r="B1143" s="384">
        <v>5</v>
      </c>
      <c r="C1143" s="21" t="s">
        <v>2312</v>
      </c>
      <c r="D1143" s="128">
        <v>0</v>
      </c>
      <c r="E1143" s="128">
        <v>0</v>
      </c>
      <c r="F1143" s="128">
        <v>0</v>
      </c>
      <c r="G1143" s="128">
        <v>0</v>
      </c>
      <c r="H1143" s="128">
        <v>0</v>
      </c>
      <c r="I1143" s="128">
        <v>0</v>
      </c>
      <c r="J1143" s="128">
        <v>0</v>
      </c>
      <c r="K1143" s="128">
        <v>0</v>
      </c>
    </row>
    <row r="1144" spans="1:11" x14ac:dyDescent="0.25">
      <c r="A1144" s="381"/>
      <c r="B1144" s="384">
        <v>6</v>
      </c>
      <c r="C1144" s="21" t="s">
        <v>2313</v>
      </c>
      <c r="D1144" s="128">
        <v>0</v>
      </c>
      <c r="E1144" s="128">
        <v>0</v>
      </c>
      <c r="F1144" s="128">
        <v>0</v>
      </c>
      <c r="G1144" s="128">
        <v>0</v>
      </c>
      <c r="H1144" s="128">
        <v>0</v>
      </c>
      <c r="I1144" s="128">
        <v>0</v>
      </c>
      <c r="J1144" s="128">
        <v>0</v>
      </c>
      <c r="K1144" s="128">
        <v>0</v>
      </c>
    </row>
    <row r="1145" spans="1:11" x14ac:dyDescent="0.25">
      <c r="A1145" s="381"/>
      <c r="B1145" s="384">
        <v>7</v>
      </c>
      <c r="C1145" s="21" t="s">
        <v>2314</v>
      </c>
      <c r="D1145" s="128">
        <v>0</v>
      </c>
      <c r="E1145" s="128">
        <v>0</v>
      </c>
      <c r="F1145" s="128">
        <v>0</v>
      </c>
      <c r="G1145" s="128">
        <v>0</v>
      </c>
      <c r="H1145" s="128">
        <v>0</v>
      </c>
      <c r="I1145" s="128">
        <v>0</v>
      </c>
      <c r="J1145" s="128">
        <v>0</v>
      </c>
      <c r="K1145" s="128">
        <v>0</v>
      </c>
    </row>
    <row r="1146" spans="1:11" x14ac:dyDescent="0.25">
      <c r="A1146" s="381"/>
      <c r="B1146" s="18">
        <v>6</v>
      </c>
      <c r="C1146" s="21" t="s">
        <v>2317</v>
      </c>
      <c r="D1146" s="128">
        <v>0</v>
      </c>
      <c r="E1146" s="128">
        <v>0</v>
      </c>
      <c r="F1146" s="128">
        <v>0</v>
      </c>
      <c r="G1146" s="128">
        <v>0</v>
      </c>
      <c r="H1146" s="128">
        <v>0</v>
      </c>
      <c r="I1146" s="128">
        <v>0</v>
      </c>
      <c r="J1146" s="128">
        <v>0</v>
      </c>
      <c r="K1146" s="128">
        <v>0</v>
      </c>
    </row>
    <row r="1147" spans="1:11" x14ac:dyDescent="0.25">
      <c r="A1147" s="381"/>
      <c r="B1147" s="18">
        <v>7</v>
      </c>
      <c r="C1147" s="21" t="s">
        <v>2318</v>
      </c>
      <c r="D1147" s="128">
        <v>0</v>
      </c>
      <c r="E1147" s="128">
        <v>0</v>
      </c>
      <c r="F1147" s="128">
        <v>0</v>
      </c>
      <c r="G1147" s="128">
        <v>0</v>
      </c>
      <c r="H1147" s="128">
        <v>0</v>
      </c>
      <c r="I1147" s="128">
        <v>0</v>
      </c>
      <c r="J1147" s="128">
        <v>0</v>
      </c>
      <c r="K1147" s="128">
        <v>0</v>
      </c>
    </row>
    <row r="1148" spans="1:11" x14ac:dyDescent="0.25">
      <c r="A1148" s="381"/>
      <c r="B1148" s="384">
        <v>1</v>
      </c>
      <c r="C1148" s="21" t="s">
        <v>2319</v>
      </c>
      <c r="D1148" s="128">
        <v>0</v>
      </c>
      <c r="E1148" s="128">
        <v>0</v>
      </c>
      <c r="F1148" s="128">
        <v>0</v>
      </c>
      <c r="G1148" s="128">
        <v>0</v>
      </c>
      <c r="H1148" s="128">
        <v>0</v>
      </c>
      <c r="I1148" s="128">
        <v>0</v>
      </c>
      <c r="J1148" s="128">
        <v>0</v>
      </c>
      <c r="K1148" s="128">
        <v>0</v>
      </c>
    </row>
    <row r="1149" spans="1:11" x14ac:dyDescent="0.25">
      <c r="A1149" s="381"/>
      <c r="B1149" s="146">
        <v>2</v>
      </c>
      <c r="C1149" s="21" t="s">
        <v>2320</v>
      </c>
      <c r="D1149" s="128">
        <v>0</v>
      </c>
      <c r="E1149" s="128">
        <v>0</v>
      </c>
      <c r="F1149" s="128">
        <v>0</v>
      </c>
      <c r="G1149" s="128">
        <v>0</v>
      </c>
      <c r="H1149" s="128">
        <v>0</v>
      </c>
      <c r="I1149" s="128">
        <v>0</v>
      </c>
      <c r="J1149" s="128">
        <v>0</v>
      </c>
      <c r="K1149" s="128">
        <v>0</v>
      </c>
    </row>
    <row r="1150" spans="1:11" x14ac:dyDescent="0.25">
      <c r="A1150" s="381"/>
      <c r="B1150" s="384">
        <v>3</v>
      </c>
      <c r="C1150" s="147" t="s">
        <v>2321</v>
      </c>
      <c r="D1150" s="128">
        <v>0</v>
      </c>
      <c r="E1150" s="128">
        <v>0</v>
      </c>
      <c r="F1150" s="128">
        <v>0</v>
      </c>
      <c r="G1150" s="128">
        <v>0</v>
      </c>
      <c r="H1150" s="128">
        <v>0</v>
      </c>
      <c r="I1150" s="128">
        <v>0</v>
      </c>
      <c r="J1150" s="128">
        <v>0</v>
      </c>
      <c r="K1150" s="128">
        <v>0</v>
      </c>
    </row>
    <row r="1151" spans="1:11" x14ac:dyDescent="0.25">
      <c r="A1151" s="381"/>
      <c r="B1151" s="384">
        <v>4</v>
      </c>
      <c r="C1151" s="147" t="s">
        <v>2322</v>
      </c>
      <c r="D1151" s="128">
        <v>0</v>
      </c>
      <c r="E1151" s="128">
        <v>0</v>
      </c>
      <c r="F1151" s="128">
        <v>0</v>
      </c>
      <c r="G1151" s="128">
        <v>0</v>
      </c>
      <c r="H1151" s="128">
        <v>0</v>
      </c>
      <c r="I1151" s="128">
        <v>0</v>
      </c>
      <c r="J1151" s="128">
        <v>0</v>
      </c>
      <c r="K1151" s="128">
        <v>0</v>
      </c>
    </row>
    <row r="1152" spans="1:11" x14ac:dyDescent="0.25">
      <c r="A1152" s="381"/>
      <c r="B1152" s="384">
        <v>5</v>
      </c>
      <c r="C1152" s="147" t="s">
        <v>2323</v>
      </c>
      <c r="D1152" s="128">
        <v>0</v>
      </c>
      <c r="E1152" s="128">
        <v>0</v>
      </c>
      <c r="F1152" s="128">
        <v>0</v>
      </c>
      <c r="G1152" s="128">
        <v>0</v>
      </c>
      <c r="H1152" s="128">
        <v>0</v>
      </c>
      <c r="I1152" s="128">
        <v>0</v>
      </c>
      <c r="J1152" s="128">
        <v>0</v>
      </c>
      <c r="K1152" s="128">
        <v>0</v>
      </c>
    </row>
    <row r="1153" spans="1:11" x14ac:dyDescent="0.25">
      <c r="A1153" s="381"/>
      <c r="B1153" s="18">
        <v>8</v>
      </c>
      <c r="C1153" s="21" t="s">
        <v>2324</v>
      </c>
      <c r="D1153" s="128">
        <v>0</v>
      </c>
      <c r="E1153" s="128">
        <v>0</v>
      </c>
      <c r="F1153" s="128">
        <v>0</v>
      </c>
      <c r="G1153" s="128">
        <v>0</v>
      </c>
      <c r="H1153" s="128">
        <v>0</v>
      </c>
      <c r="I1153" s="128">
        <v>0</v>
      </c>
      <c r="J1153" s="128">
        <v>0</v>
      </c>
      <c r="K1153" s="128">
        <v>0</v>
      </c>
    </row>
    <row r="1154" spans="1:11" x14ac:dyDescent="0.25">
      <c r="A1154" s="381"/>
      <c r="B1154" s="384">
        <v>1</v>
      </c>
      <c r="C1154" s="21" t="s">
        <v>2325</v>
      </c>
      <c r="D1154" s="128">
        <v>0</v>
      </c>
      <c r="E1154" s="128">
        <v>0</v>
      </c>
      <c r="F1154" s="128">
        <v>0</v>
      </c>
      <c r="G1154" s="128">
        <v>0</v>
      </c>
      <c r="H1154" s="128">
        <v>0</v>
      </c>
      <c r="I1154" s="128">
        <v>0</v>
      </c>
      <c r="J1154" s="128">
        <v>0</v>
      </c>
      <c r="K1154" s="128">
        <v>0</v>
      </c>
    </row>
    <row r="1155" spans="1:11" x14ac:dyDescent="0.25">
      <c r="A1155" s="381"/>
      <c r="B1155" s="384">
        <v>2</v>
      </c>
      <c r="C1155" s="21" t="s">
        <v>2326</v>
      </c>
      <c r="D1155" s="128">
        <v>0</v>
      </c>
      <c r="E1155" s="128">
        <v>0</v>
      </c>
      <c r="F1155" s="128">
        <v>0</v>
      </c>
      <c r="G1155" s="128">
        <v>0</v>
      </c>
      <c r="H1155" s="128">
        <v>0</v>
      </c>
      <c r="I1155" s="128">
        <v>0</v>
      </c>
      <c r="J1155" s="128">
        <v>0</v>
      </c>
      <c r="K1155" s="128">
        <v>0</v>
      </c>
    </row>
    <row r="1156" spans="1:11" x14ac:dyDescent="0.25">
      <c r="A1156" s="381"/>
      <c r="B1156" s="384">
        <v>3</v>
      </c>
      <c r="C1156" s="21" t="s">
        <v>2327</v>
      </c>
      <c r="D1156" s="128">
        <v>0</v>
      </c>
      <c r="E1156" s="128">
        <v>0</v>
      </c>
      <c r="F1156" s="128">
        <v>0</v>
      </c>
      <c r="G1156" s="128">
        <v>0</v>
      </c>
      <c r="H1156" s="128">
        <v>0</v>
      </c>
      <c r="I1156" s="128">
        <v>0</v>
      </c>
      <c r="J1156" s="128">
        <v>0</v>
      </c>
      <c r="K1156" s="128">
        <v>0</v>
      </c>
    </row>
    <row r="1157" spans="1:11" x14ac:dyDescent="0.25">
      <c r="A1157" s="381"/>
      <c r="B1157" s="18">
        <v>9</v>
      </c>
      <c r="C1157" s="21" t="s">
        <v>2328</v>
      </c>
      <c r="D1157" s="128">
        <v>0</v>
      </c>
      <c r="E1157" s="128">
        <v>0</v>
      </c>
      <c r="F1157" s="128">
        <v>0</v>
      </c>
      <c r="G1157" s="128">
        <v>0</v>
      </c>
      <c r="H1157" s="128">
        <v>0</v>
      </c>
      <c r="I1157" s="128">
        <v>0</v>
      </c>
      <c r="J1157" s="128">
        <v>0</v>
      </c>
      <c r="K1157" s="128">
        <v>0</v>
      </c>
    </row>
    <row r="1158" spans="1:11" x14ac:dyDescent="0.25">
      <c r="A1158" s="381"/>
      <c r="B1158" s="384">
        <v>1</v>
      </c>
      <c r="C1158" s="21" t="s">
        <v>2329</v>
      </c>
      <c r="D1158" s="128">
        <v>0</v>
      </c>
      <c r="E1158" s="128">
        <v>0</v>
      </c>
      <c r="F1158" s="128">
        <v>0</v>
      </c>
      <c r="G1158" s="128">
        <v>0</v>
      </c>
      <c r="H1158" s="128">
        <v>0</v>
      </c>
      <c r="I1158" s="128">
        <v>0</v>
      </c>
      <c r="J1158" s="128">
        <v>0</v>
      </c>
      <c r="K1158" s="128">
        <v>0</v>
      </c>
    </row>
    <row r="1159" spans="1:11" x14ac:dyDescent="0.25">
      <c r="A1159" s="381"/>
      <c r="B1159" s="384">
        <v>2</v>
      </c>
      <c r="C1159" s="21" t="s">
        <v>2330</v>
      </c>
      <c r="D1159" s="128">
        <v>0</v>
      </c>
      <c r="E1159" s="128">
        <v>0</v>
      </c>
      <c r="F1159" s="128">
        <v>0</v>
      </c>
      <c r="G1159" s="128">
        <v>0</v>
      </c>
      <c r="H1159" s="128">
        <v>0</v>
      </c>
      <c r="I1159" s="128">
        <v>0</v>
      </c>
      <c r="J1159" s="128">
        <v>0</v>
      </c>
      <c r="K1159" s="128">
        <v>0</v>
      </c>
    </row>
    <row r="1160" spans="1:11" x14ac:dyDescent="0.25">
      <c r="A1160" s="381"/>
      <c r="B1160" s="18">
        <v>10</v>
      </c>
      <c r="C1160" s="21" t="s">
        <v>2331</v>
      </c>
      <c r="D1160" s="128">
        <v>0</v>
      </c>
      <c r="E1160" s="128">
        <v>0</v>
      </c>
      <c r="F1160" s="128">
        <v>0</v>
      </c>
      <c r="G1160" s="128">
        <v>0</v>
      </c>
      <c r="H1160" s="128">
        <v>0</v>
      </c>
      <c r="I1160" s="128">
        <v>0</v>
      </c>
      <c r="J1160" s="128">
        <v>0</v>
      </c>
      <c r="K1160" s="128">
        <v>0</v>
      </c>
    </row>
    <row r="1161" spans="1:11" x14ac:dyDescent="0.25">
      <c r="A1161" s="381"/>
      <c r="B1161" s="143" t="s">
        <v>2332</v>
      </c>
      <c r="C1161" s="21" t="s">
        <v>2333</v>
      </c>
      <c r="D1161" s="128">
        <v>0</v>
      </c>
      <c r="E1161" s="128">
        <v>0</v>
      </c>
      <c r="F1161" s="128">
        <v>0</v>
      </c>
      <c r="G1161" s="128">
        <v>0</v>
      </c>
      <c r="H1161" s="128">
        <v>0</v>
      </c>
      <c r="I1161" s="128">
        <v>0</v>
      </c>
      <c r="J1161" s="128">
        <v>0</v>
      </c>
      <c r="K1161" s="128">
        <v>0</v>
      </c>
    </row>
    <row r="1162" spans="1:11" x14ac:dyDescent="0.25">
      <c r="A1162" s="381"/>
      <c r="B1162" s="143" t="s">
        <v>631</v>
      </c>
      <c r="C1162" s="21" t="s">
        <v>2334</v>
      </c>
      <c r="D1162" s="128">
        <v>0</v>
      </c>
      <c r="E1162" s="128">
        <v>0</v>
      </c>
      <c r="F1162" s="128">
        <v>0</v>
      </c>
      <c r="G1162" s="128">
        <v>0</v>
      </c>
      <c r="H1162" s="128">
        <v>0</v>
      </c>
      <c r="I1162" s="128">
        <v>0</v>
      </c>
      <c r="J1162" s="128">
        <v>0</v>
      </c>
      <c r="K1162" s="128">
        <v>0</v>
      </c>
    </row>
    <row r="1163" spans="1:11" x14ac:dyDescent="0.25">
      <c r="A1163" s="381"/>
      <c r="B1163" s="143" t="s">
        <v>2335</v>
      </c>
      <c r="C1163" s="21" t="s">
        <v>2336</v>
      </c>
      <c r="D1163" s="128">
        <v>0</v>
      </c>
      <c r="E1163" s="128">
        <v>0</v>
      </c>
      <c r="F1163" s="128">
        <v>0</v>
      </c>
      <c r="G1163" s="128">
        <v>0</v>
      </c>
      <c r="H1163" s="128">
        <v>0</v>
      </c>
      <c r="I1163" s="128">
        <v>0</v>
      </c>
      <c r="J1163" s="128">
        <v>0</v>
      </c>
      <c r="K1163" s="128">
        <v>0</v>
      </c>
    </row>
    <row r="1164" spans="1:11" x14ac:dyDescent="0.25">
      <c r="A1164" s="381"/>
      <c r="B1164" s="18">
        <v>11</v>
      </c>
      <c r="C1164" s="21" t="s">
        <v>2337</v>
      </c>
      <c r="D1164" s="128">
        <v>0</v>
      </c>
      <c r="E1164" s="128">
        <v>0</v>
      </c>
      <c r="F1164" s="128">
        <v>0</v>
      </c>
      <c r="G1164" s="128">
        <v>0</v>
      </c>
      <c r="H1164" s="128">
        <v>0</v>
      </c>
      <c r="I1164" s="128">
        <v>0</v>
      </c>
      <c r="J1164" s="128">
        <v>0</v>
      </c>
      <c r="K1164" s="128">
        <v>0</v>
      </c>
    </row>
    <row r="1165" spans="1:11" x14ac:dyDescent="0.25">
      <c r="A1165" s="381"/>
      <c r="B1165" s="384">
        <v>1</v>
      </c>
      <c r="C1165" s="21" t="s">
        <v>2338</v>
      </c>
      <c r="D1165" s="128">
        <v>0</v>
      </c>
      <c r="E1165" s="128">
        <v>0</v>
      </c>
      <c r="F1165" s="128">
        <v>0</v>
      </c>
      <c r="G1165" s="128">
        <v>0</v>
      </c>
      <c r="H1165" s="128">
        <v>0</v>
      </c>
      <c r="I1165" s="128">
        <v>0</v>
      </c>
      <c r="J1165" s="128">
        <v>0</v>
      </c>
      <c r="K1165" s="128">
        <v>0</v>
      </c>
    </row>
    <row r="1166" spans="1:11" x14ac:dyDescent="0.25">
      <c r="A1166" s="381"/>
      <c r="B1166" s="384">
        <v>2</v>
      </c>
      <c r="C1166" s="21" t="s">
        <v>2339</v>
      </c>
      <c r="D1166" s="128">
        <v>0</v>
      </c>
      <c r="E1166" s="128">
        <v>0</v>
      </c>
      <c r="F1166" s="128">
        <v>0</v>
      </c>
      <c r="G1166" s="128">
        <v>0</v>
      </c>
      <c r="H1166" s="128">
        <v>0</v>
      </c>
      <c r="I1166" s="128">
        <v>0</v>
      </c>
      <c r="J1166" s="128">
        <v>0</v>
      </c>
      <c r="K1166" s="128">
        <v>0</v>
      </c>
    </row>
    <row r="1167" spans="1:11" x14ac:dyDescent="0.25">
      <c r="A1167" s="381"/>
      <c r="B1167" s="384">
        <v>3</v>
      </c>
      <c r="C1167" s="21" t="s">
        <v>2340</v>
      </c>
      <c r="D1167" s="128">
        <v>0</v>
      </c>
      <c r="E1167" s="128">
        <v>0</v>
      </c>
      <c r="F1167" s="128">
        <v>0</v>
      </c>
      <c r="G1167" s="128">
        <v>0</v>
      </c>
      <c r="H1167" s="128">
        <v>0</v>
      </c>
      <c r="I1167" s="128">
        <v>0</v>
      </c>
      <c r="J1167" s="128">
        <v>0</v>
      </c>
      <c r="K1167" s="128">
        <v>0</v>
      </c>
    </row>
    <row r="1168" spans="1:11" x14ac:dyDescent="0.25">
      <c r="A1168" s="381"/>
      <c r="B1168" s="384">
        <v>4</v>
      </c>
      <c r="C1168" s="21" t="s">
        <v>2341</v>
      </c>
      <c r="D1168" s="128">
        <v>0</v>
      </c>
      <c r="E1168" s="128">
        <v>0</v>
      </c>
      <c r="F1168" s="128">
        <v>0</v>
      </c>
      <c r="G1168" s="128">
        <v>0</v>
      </c>
      <c r="H1168" s="128">
        <v>0</v>
      </c>
      <c r="I1168" s="128">
        <v>0</v>
      </c>
      <c r="J1168" s="128">
        <v>0</v>
      </c>
      <c r="K1168" s="128">
        <v>0</v>
      </c>
    </row>
    <row r="1169" spans="1:11" x14ac:dyDescent="0.25">
      <c r="A1169" s="381"/>
      <c r="B1169" s="384">
        <v>5</v>
      </c>
      <c r="C1169" s="21" t="s">
        <v>2342</v>
      </c>
      <c r="D1169" s="128">
        <v>0</v>
      </c>
      <c r="E1169" s="128">
        <v>0</v>
      </c>
      <c r="F1169" s="128">
        <v>0</v>
      </c>
      <c r="G1169" s="128">
        <v>0</v>
      </c>
      <c r="H1169" s="128">
        <v>0</v>
      </c>
      <c r="I1169" s="128">
        <v>0</v>
      </c>
      <c r="J1169" s="128">
        <v>0</v>
      </c>
      <c r="K1169" s="128">
        <v>0</v>
      </c>
    </row>
    <row r="1170" spans="1:11" s="131" customFormat="1" ht="31.5" x14ac:dyDescent="0.25">
      <c r="A1170" s="381" t="s">
        <v>47</v>
      </c>
      <c r="B1170" s="127" t="s">
        <v>2343</v>
      </c>
      <c r="C1170" s="21" t="s">
        <v>129</v>
      </c>
      <c r="D1170" s="128"/>
      <c r="E1170" s="128"/>
      <c r="F1170" s="128">
        <v>0</v>
      </c>
      <c r="G1170" s="128">
        <v>0</v>
      </c>
      <c r="H1170" s="128"/>
      <c r="I1170" s="128"/>
      <c r="J1170" s="128">
        <v>0</v>
      </c>
      <c r="K1170" s="128">
        <v>0</v>
      </c>
    </row>
    <row r="1171" spans="1:11" s="131" customFormat="1" ht="31.5" x14ac:dyDescent="0.25">
      <c r="A1171" s="381" t="s">
        <v>47</v>
      </c>
      <c r="B1171" s="127" t="s">
        <v>2316</v>
      </c>
      <c r="C1171" s="21" t="s">
        <v>132</v>
      </c>
      <c r="D1171" s="128"/>
      <c r="E1171" s="128"/>
      <c r="F1171" s="128">
        <v>0</v>
      </c>
      <c r="G1171" s="128">
        <v>0</v>
      </c>
      <c r="H1171" s="128"/>
      <c r="I1171" s="128"/>
      <c r="J1171" s="128">
        <v>0</v>
      </c>
      <c r="K1171" s="128">
        <v>0</v>
      </c>
    </row>
    <row r="1172" spans="1:11" x14ac:dyDescent="0.25">
      <c r="B1172" s="133"/>
      <c r="C1172" s="134"/>
      <c r="D1172" s="134"/>
      <c r="E1172" s="134"/>
      <c r="F1172" s="134"/>
      <c r="G1172" s="134"/>
    </row>
    <row r="1173" spans="1:11" x14ac:dyDescent="0.25">
      <c r="B1173" s="123" t="s">
        <v>852</v>
      </c>
    </row>
  </sheetData>
  <mergeCells count="23">
    <mergeCell ref="H10:K10"/>
    <mergeCell ref="J11:K11"/>
    <mergeCell ref="J1:L1"/>
    <mergeCell ref="J2:L2"/>
    <mergeCell ref="J3:L3"/>
    <mergeCell ref="J5:L5"/>
    <mergeCell ref="J6:L6"/>
    <mergeCell ref="J7:L7"/>
    <mergeCell ref="J8:L8"/>
    <mergeCell ref="J9:L9"/>
    <mergeCell ref="B5:I5"/>
    <mergeCell ref="C6:C7"/>
    <mergeCell ref="J12:K12"/>
    <mergeCell ref="H11:I11"/>
    <mergeCell ref="F12:G12"/>
    <mergeCell ref="H12:I12"/>
    <mergeCell ref="D12:E12"/>
    <mergeCell ref="A10:A13"/>
    <mergeCell ref="B10:B13"/>
    <mergeCell ref="C10:C13"/>
    <mergeCell ref="D10:G10"/>
    <mergeCell ref="D11:E11"/>
    <mergeCell ref="F11:G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73"/>
  <sheetViews>
    <sheetView topLeftCell="A16" zoomScale="56" zoomScaleNormal="56" workbookViewId="0">
      <pane xSplit="17" ySplit="7" topLeftCell="R50" activePane="bottomRight" state="frozen"/>
      <selection activeCell="A16" sqref="A16"/>
      <selection pane="topRight" activeCell="R16" sqref="R16"/>
      <selection pane="bottomLeft" activeCell="A23" sqref="A23"/>
      <selection pane="bottomRight" activeCell="P22" sqref="P22"/>
    </sheetView>
  </sheetViews>
  <sheetFormatPr defaultRowHeight="15.75" outlineLevelCol="1" x14ac:dyDescent="0.25"/>
  <cols>
    <col min="1" max="1" width="8.375" style="24" bestFit="1" customWidth="1"/>
    <col min="2" max="2" width="59.875" style="25" customWidth="1"/>
    <col min="3" max="3" width="14.75" style="26" customWidth="1" outlineLevel="1"/>
    <col min="4" max="6" width="12" style="26" customWidth="1" outlineLevel="1"/>
    <col min="7" max="7" width="12" style="29" customWidth="1" outlineLevel="1"/>
    <col min="8" max="13" width="12" style="26" customWidth="1" outlineLevel="1"/>
    <col min="14" max="17" width="12" style="27" customWidth="1" outlineLevel="1"/>
    <col min="18" max="20" width="12" style="26" customWidth="1" outlineLevel="1"/>
    <col min="21" max="21" width="12.5" style="28" customWidth="1" outlineLevel="1"/>
    <col min="22" max="22" width="12" style="28" customWidth="1" outlineLevel="1"/>
    <col min="23" max="23" width="43.875" style="25" customWidth="1"/>
    <col min="24" max="24" width="12" style="26" customWidth="1"/>
    <col min="25" max="25" width="15.625" style="32" customWidth="1"/>
    <col min="26" max="251" width="9" style="30"/>
    <col min="252" max="252" width="8.375" style="30" bestFit="1" customWidth="1"/>
    <col min="253" max="253" width="49.375" style="30" customWidth="1"/>
    <col min="254" max="254" width="13.375" style="30" customWidth="1"/>
    <col min="255" max="273" width="11.25" style="30" customWidth="1"/>
    <col min="274" max="274" width="39.25" style="30" customWidth="1"/>
    <col min="275" max="275" width="14.625" style="30" customWidth="1"/>
    <col min="276" max="507" width="9" style="30"/>
    <col min="508" max="508" width="8.375" style="30" bestFit="1" customWidth="1"/>
    <col min="509" max="509" width="49.375" style="30" customWidth="1"/>
    <col min="510" max="510" width="13.375" style="30" customWidth="1"/>
    <col min="511" max="529" width="11.25" style="30" customWidth="1"/>
    <col min="530" max="530" width="39.25" style="30" customWidth="1"/>
    <col min="531" max="531" width="14.625" style="30" customWidth="1"/>
    <col min="532" max="763" width="9" style="30"/>
    <col min="764" max="764" width="8.375" style="30" bestFit="1" customWidth="1"/>
    <col min="765" max="765" width="49.375" style="30" customWidth="1"/>
    <col min="766" max="766" width="13.375" style="30" customWidth="1"/>
    <col min="767" max="785" width="11.25" style="30" customWidth="1"/>
    <col min="786" max="786" width="39.25" style="30" customWidth="1"/>
    <col min="787" max="787" width="14.625" style="30" customWidth="1"/>
    <col min="788" max="1019" width="9" style="30"/>
    <col min="1020" max="1020" width="8.375" style="30" bestFit="1" customWidth="1"/>
    <col min="1021" max="1021" width="49.375" style="30" customWidth="1"/>
    <col min="1022" max="1022" width="13.375" style="30" customWidth="1"/>
    <col min="1023" max="1041" width="11.25" style="30" customWidth="1"/>
    <col min="1042" max="1042" width="39.25" style="30" customWidth="1"/>
    <col min="1043" max="1043" width="14.625" style="30" customWidth="1"/>
    <col min="1044" max="1275" width="9" style="30"/>
    <col min="1276" max="1276" width="8.375" style="30" bestFit="1" customWidth="1"/>
    <col min="1277" max="1277" width="49.375" style="30" customWidth="1"/>
    <col min="1278" max="1278" width="13.375" style="30" customWidth="1"/>
    <col min="1279" max="1297" width="11.25" style="30" customWidth="1"/>
    <col min="1298" max="1298" width="39.25" style="30" customWidth="1"/>
    <col min="1299" max="1299" width="14.625" style="30" customWidth="1"/>
    <col min="1300" max="1531" width="9" style="30"/>
    <col min="1532" max="1532" width="8.375" style="30" bestFit="1" customWidth="1"/>
    <col min="1533" max="1533" width="49.375" style="30" customWidth="1"/>
    <col min="1534" max="1534" width="13.375" style="30" customWidth="1"/>
    <col min="1535" max="1553" width="11.25" style="30" customWidth="1"/>
    <col min="1554" max="1554" width="39.25" style="30" customWidth="1"/>
    <col min="1555" max="1555" width="14.625" style="30" customWidth="1"/>
    <col min="1556" max="1787" width="9" style="30"/>
    <col min="1788" max="1788" width="8.375" style="30" bestFit="1" customWidth="1"/>
    <col min="1789" max="1789" width="49.375" style="30" customWidth="1"/>
    <col min="1790" max="1790" width="13.375" style="30" customWidth="1"/>
    <col min="1791" max="1809" width="11.25" style="30" customWidth="1"/>
    <col min="1810" max="1810" width="39.25" style="30" customWidth="1"/>
    <col min="1811" max="1811" width="14.625" style="30" customWidth="1"/>
    <col min="1812" max="2043" width="9" style="30"/>
    <col min="2044" max="2044" width="8.375" style="30" bestFit="1" customWidth="1"/>
    <col min="2045" max="2045" width="49.375" style="30" customWidth="1"/>
    <col min="2046" max="2046" width="13.375" style="30" customWidth="1"/>
    <col min="2047" max="2065" width="11.25" style="30" customWidth="1"/>
    <col min="2066" max="2066" width="39.25" style="30" customWidth="1"/>
    <col min="2067" max="2067" width="14.625" style="30" customWidth="1"/>
    <col min="2068" max="2299" width="9" style="30"/>
    <col min="2300" max="2300" width="8.375" style="30" bestFit="1" customWidth="1"/>
    <col min="2301" max="2301" width="49.375" style="30" customWidth="1"/>
    <col min="2302" max="2302" width="13.375" style="30" customWidth="1"/>
    <col min="2303" max="2321" width="11.25" style="30" customWidth="1"/>
    <col min="2322" max="2322" width="39.25" style="30" customWidth="1"/>
    <col min="2323" max="2323" width="14.625" style="30" customWidth="1"/>
    <col min="2324" max="2555" width="9" style="30"/>
    <col min="2556" max="2556" width="8.375" style="30" bestFit="1" customWidth="1"/>
    <col min="2557" max="2557" width="49.375" style="30" customWidth="1"/>
    <col min="2558" max="2558" width="13.375" style="30" customWidth="1"/>
    <col min="2559" max="2577" width="11.25" style="30" customWidth="1"/>
    <col min="2578" max="2578" width="39.25" style="30" customWidth="1"/>
    <col min="2579" max="2579" width="14.625" style="30" customWidth="1"/>
    <col min="2580" max="2811" width="9" style="30"/>
    <col min="2812" max="2812" width="8.375" style="30" bestFit="1" customWidth="1"/>
    <col min="2813" max="2813" width="49.375" style="30" customWidth="1"/>
    <col min="2814" max="2814" width="13.375" style="30" customWidth="1"/>
    <col min="2815" max="2833" width="11.25" style="30" customWidth="1"/>
    <col min="2834" max="2834" width="39.25" style="30" customWidth="1"/>
    <col min="2835" max="2835" width="14.625" style="30" customWidth="1"/>
    <col min="2836" max="3067" width="9" style="30"/>
    <col min="3068" max="3068" width="8.375" style="30" bestFit="1" customWidth="1"/>
    <col min="3069" max="3069" width="49.375" style="30" customWidth="1"/>
    <col min="3070" max="3070" width="13.375" style="30" customWidth="1"/>
    <col min="3071" max="3089" width="11.25" style="30" customWidth="1"/>
    <col min="3090" max="3090" width="39.25" style="30" customWidth="1"/>
    <col min="3091" max="3091" width="14.625" style="30" customWidth="1"/>
    <col min="3092" max="3323" width="9" style="30"/>
    <col min="3324" max="3324" width="8.375" style="30" bestFit="1" customWidth="1"/>
    <col min="3325" max="3325" width="49.375" style="30" customWidth="1"/>
    <col min="3326" max="3326" width="13.375" style="30" customWidth="1"/>
    <col min="3327" max="3345" width="11.25" style="30" customWidth="1"/>
    <col min="3346" max="3346" width="39.25" style="30" customWidth="1"/>
    <col min="3347" max="3347" width="14.625" style="30" customWidth="1"/>
    <col min="3348" max="3579" width="9" style="30"/>
    <col min="3580" max="3580" width="8.375" style="30" bestFit="1" customWidth="1"/>
    <col min="3581" max="3581" width="49.375" style="30" customWidth="1"/>
    <col min="3582" max="3582" width="13.375" style="30" customWidth="1"/>
    <col min="3583" max="3601" width="11.25" style="30" customWidth="1"/>
    <col min="3602" max="3602" width="39.25" style="30" customWidth="1"/>
    <col min="3603" max="3603" width="14.625" style="30" customWidth="1"/>
    <col min="3604" max="3835" width="9" style="30"/>
    <col min="3836" max="3836" width="8.375" style="30" bestFit="1" customWidth="1"/>
    <col min="3837" max="3837" width="49.375" style="30" customWidth="1"/>
    <col min="3838" max="3838" width="13.375" style="30" customWidth="1"/>
    <col min="3839" max="3857" width="11.25" style="30" customWidth="1"/>
    <col min="3858" max="3858" width="39.25" style="30" customWidth="1"/>
    <col min="3859" max="3859" width="14.625" style="30" customWidth="1"/>
    <col min="3860" max="4091" width="9" style="30"/>
    <col min="4092" max="4092" width="8.375" style="30" bestFit="1" customWidth="1"/>
    <col min="4093" max="4093" width="49.375" style="30" customWidth="1"/>
    <col min="4094" max="4094" width="13.375" style="30" customWidth="1"/>
    <col min="4095" max="4113" width="11.25" style="30" customWidth="1"/>
    <col min="4114" max="4114" width="39.25" style="30" customWidth="1"/>
    <col min="4115" max="4115" width="14.625" style="30" customWidth="1"/>
    <col min="4116" max="4347" width="9" style="30"/>
    <col min="4348" max="4348" width="8.375" style="30" bestFit="1" customWidth="1"/>
    <col min="4349" max="4349" width="49.375" style="30" customWidth="1"/>
    <col min="4350" max="4350" width="13.375" style="30" customWidth="1"/>
    <col min="4351" max="4369" width="11.25" style="30" customWidth="1"/>
    <col min="4370" max="4370" width="39.25" style="30" customWidth="1"/>
    <col min="4371" max="4371" width="14.625" style="30" customWidth="1"/>
    <col min="4372" max="4603" width="9" style="30"/>
    <col min="4604" max="4604" width="8.375" style="30" bestFit="1" customWidth="1"/>
    <col min="4605" max="4605" width="49.375" style="30" customWidth="1"/>
    <col min="4606" max="4606" width="13.375" style="30" customWidth="1"/>
    <col min="4607" max="4625" width="11.25" style="30" customWidth="1"/>
    <col min="4626" max="4626" width="39.25" style="30" customWidth="1"/>
    <col min="4627" max="4627" width="14.625" style="30" customWidth="1"/>
    <col min="4628" max="4859" width="9" style="30"/>
    <col min="4860" max="4860" width="8.375" style="30" bestFit="1" customWidth="1"/>
    <col min="4861" max="4861" width="49.375" style="30" customWidth="1"/>
    <col min="4862" max="4862" width="13.375" style="30" customWidth="1"/>
    <col min="4863" max="4881" width="11.25" style="30" customWidth="1"/>
    <col min="4882" max="4882" width="39.25" style="30" customWidth="1"/>
    <col min="4883" max="4883" width="14.625" style="30" customWidth="1"/>
    <col min="4884" max="5115" width="9" style="30"/>
    <col min="5116" max="5116" width="8.375" style="30" bestFit="1" customWidth="1"/>
    <col min="5117" max="5117" width="49.375" style="30" customWidth="1"/>
    <col min="5118" max="5118" width="13.375" style="30" customWidth="1"/>
    <col min="5119" max="5137" width="11.25" style="30" customWidth="1"/>
    <col min="5138" max="5138" width="39.25" style="30" customWidth="1"/>
    <col min="5139" max="5139" width="14.625" style="30" customWidth="1"/>
    <col min="5140" max="5371" width="9" style="30"/>
    <col min="5372" max="5372" width="8.375" style="30" bestFit="1" customWidth="1"/>
    <col min="5373" max="5373" width="49.375" style="30" customWidth="1"/>
    <col min="5374" max="5374" width="13.375" style="30" customWidth="1"/>
    <col min="5375" max="5393" width="11.25" style="30" customWidth="1"/>
    <col min="5394" max="5394" width="39.25" style="30" customWidth="1"/>
    <col min="5395" max="5395" width="14.625" style="30" customWidth="1"/>
    <col min="5396" max="5627" width="9" style="30"/>
    <col min="5628" max="5628" width="8.375" style="30" bestFit="1" customWidth="1"/>
    <col min="5629" max="5629" width="49.375" style="30" customWidth="1"/>
    <col min="5630" max="5630" width="13.375" style="30" customWidth="1"/>
    <col min="5631" max="5649" width="11.25" style="30" customWidth="1"/>
    <col min="5650" max="5650" width="39.25" style="30" customWidth="1"/>
    <col min="5651" max="5651" width="14.625" style="30" customWidth="1"/>
    <col min="5652" max="5883" width="9" style="30"/>
    <col min="5884" max="5884" width="8.375" style="30" bestFit="1" customWidth="1"/>
    <col min="5885" max="5885" width="49.375" style="30" customWidth="1"/>
    <col min="5886" max="5886" width="13.375" style="30" customWidth="1"/>
    <col min="5887" max="5905" width="11.25" style="30" customWidth="1"/>
    <col min="5906" max="5906" width="39.25" style="30" customWidth="1"/>
    <col min="5907" max="5907" width="14.625" style="30" customWidth="1"/>
    <col min="5908" max="6139" width="9" style="30"/>
    <col min="6140" max="6140" width="8.375" style="30" bestFit="1" customWidth="1"/>
    <col min="6141" max="6141" width="49.375" style="30" customWidth="1"/>
    <col min="6142" max="6142" width="13.375" style="30" customWidth="1"/>
    <col min="6143" max="6161" width="11.25" style="30" customWidth="1"/>
    <col min="6162" max="6162" width="39.25" style="30" customWidth="1"/>
    <col min="6163" max="6163" width="14.625" style="30" customWidth="1"/>
    <col min="6164" max="6395" width="9" style="30"/>
    <col min="6396" max="6396" width="8.375" style="30" bestFit="1" customWidth="1"/>
    <col min="6397" max="6397" width="49.375" style="30" customWidth="1"/>
    <col min="6398" max="6398" width="13.375" style="30" customWidth="1"/>
    <col min="6399" max="6417" width="11.25" style="30" customWidth="1"/>
    <col min="6418" max="6418" width="39.25" style="30" customWidth="1"/>
    <col min="6419" max="6419" width="14.625" style="30" customWidth="1"/>
    <col min="6420" max="6651" width="9" style="30"/>
    <col min="6652" max="6652" width="8.375" style="30" bestFit="1" customWidth="1"/>
    <col min="6653" max="6653" width="49.375" style="30" customWidth="1"/>
    <col min="6654" max="6654" width="13.375" style="30" customWidth="1"/>
    <col min="6655" max="6673" width="11.25" style="30" customWidth="1"/>
    <col min="6674" max="6674" width="39.25" style="30" customWidth="1"/>
    <col min="6675" max="6675" width="14.625" style="30" customWidth="1"/>
    <col min="6676" max="6907" width="9" style="30"/>
    <col min="6908" max="6908" width="8.375" style="30" bestFit="1" customWidth="1"/>
    <col min="6909" max="6909" width="49.375" style="30" customWidth="1"/>
    <col min="6910" max="6910" width="13.375" style="30" customWidth="1"/>
    <col min="6911" max="6929" width="11.25" style="30" customWidth="1"/>
    <col min="6930" max="6930" width="39.25" style="30" customWidth="1"/>
    <col min="6931" max="6931" width="14.625" style="30" customWidth="1"/>
    <col min="6932" max="7163" width="9" style="30"/>
    <col min="7164" max="7164" width="8.375" style="30" bestFit="1" customWidth="1"/>
    <col min="7165" max="7165" width="49.375" style="30" customWidth="1"/>
    <col min="7166" max="7166" width="13.375" style="30" customWidth="1"/>
    <col min="7167" max="7185" width="11.25" style="30" customWidth="1"/>
    <col min="7186" max="7186" width="39.25" style="30" customWidth="1"/>
    <col min="7187" max="7187" width="14.625" style="30" customWidth="1"/>
    <col min="7188" max="7419" width="9" style="30"/>
    <col min="7420" max="7420" width="8.375" style="30" bestFit="1" customWidth="1"/>
    <col min="7421" max="7421" width="49.375" style="30" customWidth="1"/>
    <col min="7422" max="7422" width="13.375" style="30" customWidth="1"/>
    <col min="7423" max="7441" width="11.25" style="30" customWidth="1"/>
    <col min="7442" max="7442" width="39.25" style="30" customWidth="1"/>
    <col min="7443" max="7443" width="14.625" style="30" customWidth="1"/>
    <col min="7444" max="7675" width="9" style="30"/>
    <col min="7676" max="7676" width="8.375" style="30" bestFit="1" customWidth="1"/>
    <col min="7677" max="7677" width="49.375" style="30" customWidth="1"/>
    <col min="7678" max="7678" width="13.375" style="30" customWidth="1"/>
    <col min="7679" max="7697" width="11.25" style="30" customWidth="1"/>
    <col min="7698" max="7698" width="39.25" style="30" customWidth="1"/>
    <col min="7699" max="7699" width="14.625" style="30" customWidth="1"/>
    <col min="7700" max="7931" width="9" style="30"/>
    <col min="7932" max="7932" width="8.375" style="30" bestFit="1" customWidth="1"/>
    <col min="7933" max="7933" width="49.375" style="30" customWidth="1"/>
    <col min="7934" max="7934" width="13.375" style="30" customWidth="1"/>
    <col min="7935" max="7953" width="11.25" style="30" customWidth="1"/>
    <col min="7954" max="7954" width="39.25" style="30" customWidth="1"/>
    <col min="7955" max="7955" width="14.625" style="30" customWidth="1"/>
    <col min="7956" max="8187" width="9" style="30"/>
    <col min="8188" max="8188" width="8.375" style="30" bestFit="1" customWidth="1"/>
    <col min="8189" max="8189" width="49.375" style="30" customWidth="1"/>
    <col min="8190" max="8190" width="13.375" style="30" customWidth="1"/>
    <col min="8191" max="8209" width="11.25" style="30" customWidth="1"/>
    <col min="8210" max="8210" width="39.25" style="30" customWidth="1"/>
    <col min="8211" max="8211" width="14.625" style="30" customWidth="1"/>
    <col min="8212" max="8443" width="9" style="30"/>
    <col min="8444" max="8444" width="8.375" style="30" bestFit="1" customWidth="1"/>
    <col min="8445" max="8445" width="49.375" style="30" customWidth="1"/>
    <col min="8446" max="8446" width="13.375" style="30" customWidth="1"/>
    <col min="8447" max="8465" width="11.25" style="30" customWidth="1"/>
    <col min="8466" max="8466" width="39.25" style="30" customWidth="1"/>
    <col min="8467" max="8467" width="14.625" style="30" customWidth="1"/>
    <col min="8468" max="8699" width="9" style="30"/>
    <col min="8700" max="8700" width="8.375" style="30" bestFit="1" customWidth="1"/>
    <col min="8701" max="8701" width="49.375" style="30" customWidth="1"/>
    <col min="8702" max="8702" width="13.375" style="30" customWidth="1"/>
    <col min="8703" max="8721" width="11.25" style="30" customWidth="1"/>
    <col min="8722" max="8722" width="39.25" style="30" customWidth="1"/>
    <col min="8723" max="8723" width="14.625" style="30" customWidth="1"/>
    <col min="8724" max="8955" width="9" style="30"/>
    <col min="8956" max="8956" width="8.375" style="30" bestFit="1" customWidth="1"/>
    <col min="8957" max="8957" width="49.375" style="30" customWidth="1"/>
    <col min="8958" max="8958" width="13.375" style="30" customWidth="1"/>
    <col min="8959" max="8977" width="11.25" style="30" customWidth="1"/>
    <col min="8978" max="8978" width="39.25" style="30" customWidth="1"/>
    <col min="8979" max="8979" width="14.625" style="30" customWidth="1"/>
    <col min="8980" max="9211" width="9" style="30"/>
    <col min="9212" max="9212" width="8.375" style="30" bestFit="1" customWidth="1"/>
    <col min="9213" max="9213" width="49.375" style="30" customWidth="1"/>
    <col min="9214" max="9214" width="13.375" style="30" customWidth="1"/>
    <col min="9215" max="9233" width="11.25" style="30" customWidth="1"/>
    <col min="9234" max="9234" width="39.25" style="30" customWidth="1"/>
    <col min="9235" max="9235" width="14.625" style="30" customWidth="1"/>
    <col min="9236" max="9467" width="9" style="30"/>
    <col min="9468" max="9468" width="8.375" style="30" bestFit="1" customWidth="1"/>
    <col min="9469" max="9469" width="49.375" style="30" customWidth="1"/>
    <col min="9470" max="9470" width="13.375" style="30" customWidth="1"/>
    <col min="9471" max="9489" width="11.25" style="30" customWidth="1"/>
    <col min="9490" max="9490" width="39.25" style="30" customWidth="1"/>
    <col min="9491" max="9491" width="14.625" style="30" customWidth="1"/>
    <col min="9492" max="9723" width="9" style="30"/>
    <col min="9724" max="9724" width="8.375" style="30" bestFit="1" customWidth="1"/>
    <col min="9725" max="9725" width="49.375" style="30" customWidth="1"/>
    <col min="9726" max="9726" width="13.375" style="30" customWidth="1"/>
    <col min="9727" max="9745" width="11.25" style="30" customWidth="1"/>
    <col min="9746" max="9746" width="39.25" style="30" customWidth="1"/>
    <col min="9747" max="9747" width="14.625" style="30" customWidth="1"/>
    <col min="9748" max="9979" width="9" style="30"/>
    <col min="9980" max="9980" width="8.375" style="30" bestFit="1" customWidth="1"/>
    <col min="9981" max="9981" width="49.375" style="30" customWidth="1"/>
    <col min="9982" max="9982" width="13.375" style="30" customWidth="1"/>
    <col min="9983" max="10001" width="11.25" style="30" customWidth="1"/>
    <col min="10002" max="10002" width="39.25" style="30" customWidth="1"/>
    <col min="10003" max="10003" width="14.625" style="30" customWidth="1"/>
    <col min="10004" max="10235" width="9" style="30"/>
    <col min="10236" max="10236" width="8.375" style="30" bestFit="1" customWidth="1"/>
    <col min="10237" max="10237" width="49.375" style="30" customWidth="1"/>
    <col min="10238" max="10238" width="13.375" style="30" customWidth="1"/>
    <col min="10239" max="10257" width="11.25" style="30" customWidth="1"/>
    <col min="10258" max="10258" width="39.25" style="30" customWidth="1"/>
    <col min="10259" max="10259" width="14.625" style="30" customWidth="1"/>
    <col min="10260" max="10491" width="9" style="30"/>
    <col min="10492" max="10492" width="8.375" style="30" bestFit="1" customWidth="1"/>
    <col min="10493" max="10493" width="49.375" style="30" customWidth="1"/>
    <col min="10494" max="10494" width="13.375" style="30" customWidth="1"/>
    <col min="10495" max="10513" width="11.25" style="30" customWidth="1"/>
    <col min="10514" max="10514" width="39.25" style="30" customWidth="1"/>
    <col min="10515" max="10515" width="14.625" style="30" customWidth="1"/>
    <col min="10516" max="10747" width="9" style="30"/>
    <col min="10748" max="10748" width="8.375" style="30" bestFit="1" customWidth="1"/>
    <col min="10749" max="10749" width="49.375" style="30" customWidth="1"/>
    <col min="10750" max="10750" width="13.375" style="30" customWidth="1"/>
    <col min="10751" max="10769" width="11.25" style="30" customWidth="1"/>
    <col min="10770" max="10770" width="39.25" style="30" customWidth="1"/>
    <col min="10771" max="10771" width="14.625" style="30" customWidth="1"/>
    <col min="10772" max="11003" width="9" style="30"/>
    <col min="11004" max="11004" width="8.375" style="30" bestFit="1" customWidth="1"/>
    <col min="11005" max="11005" width="49.375" style="30" customWidth="1"/>
    <col min="11006" max="11006" width="13.375" style="30" customWidth="1"/>
    <col min="11007" max="11025" width="11.25" style="30" customWidth="1"/>
    <col min="11026" max="11026" width="39.25" style="30" customWidth="1"/>
    <col min="11027" max="11027" width="14.625" style="30" customWidth="1"/>
    <col min="11028" max="11259" width="9" style="30"/>
    <col min="11260" max="11260" width="8.375" style="30" bestFit="1" customWidth="1"/>
    <col min="11261" max="11261" width="49.375" style="30" customWidth="1"/>
    <col min="11262" max="11262" width="13.375" style="30" customWidth="1"/>
    <col min="11263" max="11281" width="11.25" style="30" customWidth="1"/>
    <col min="11282" max="11282" width="39.25" style="30" customWidth="1"/>
    <col min="11283" max="11283" width="14.625" style="30" customWidth="1"/>
    <col min="11284" max="11515" width="9" style="30"/>
    <col min="11516" max="11516" width="8.375" style="30" bestFit="1" customWidth="1"/>
    <col min="11517" max="11517" width="49.375" style="30" customWidth="1"/>
    <col min="11518" max="11518" width="13.375" style="30" customWidth="1"/>
    <col min="11519" max="11537" width="11.25" style="30" customWidth="1"/>
    <col min="11538" max="11538" width="39.25" style="30" customWidth="1"/>
    <col min="11539" max="11539" width="14.625" style="30" customWidth="1"/>
    <col min="11540" max="11771" width="9" style="30"/>
    <col min="11772" max="11772" width="8.375" style="30" bestFit="1" customWidth="1"/>
    <col min="11773" max="11773" width="49.375" style="30" customWidth="1"/>
    <col min="11774" max="11774" width="13.375" style="30" customWidth="1"/>
    <col min="11775" max="11793" width="11.25" style="30" customWidth="1"/>
    <col min="11794" max="11794" width="39.25" style="30" customWidth="1"/>
    <col min="11795" max="11795" width="14.625" style="30" customWidth="1"/>
    <col min="11796" max="12027" width="9" style="30"/>
    <col min="12028" max="12028" width="8.375" style="30" bestFit="1" customWidth="1"/>
    <col min="12029" max="12029" width="49.375" style="30" customWidth="1"/>
    <col min="12030" max="12030" width="13.375" style="30" customWidth="1"/>
    <col min="12031" max="12049" width="11.25" style="30" customWidth="1"/>
    <col min="12050" max="12050" width="39.25" style="30" customWidth="1"/>
    <col min="12051" max="12051" width="14.625" style="30" customWidth="1"/>
    <col min="12052" max="12283" width="9" style="30"/>
    <col min="12284" max="12284" width="8.375" style="30" bestFit="1" customWidth="1"/>
    <col min="12285" max="12285" width="49.375" style="30" customWidth="1"/>
    <col min="12286" max="12286" width="13.375" style="30" customWidth="1"/>
    <col min="12287" max="12305" width="11.25" style="30" customWidth="1"/>
    <col min="12306" max="12306" width="39.25" style="30" customWidth="1"/>
    <col min="12307" max="12307" width="14.625" style="30" customWidth="1"/>
    <col min="12308" max="12539" width="9" style="30"/>
    <col min="12540" max="12540" width="8.375" style="30" bestFit="1" customWidth="1"/>
    <col min="12541" max="12541" width="49.375" style="30" customWidth="1"/>
    <col min="12542" max="12542" width="13.375" style="30" customWidth="1"/>
    <col min="12543" max="12561" width="11.25" style="30" customWidth="1"/>
    <col min="12562" max="12562" width="39.25" style="30" customWidth="1"/>
    <col min="12563" max="12563" width="14.625" style="30" customWidth="1"/>
    <col min="12564" max="12795" width="9" style="30"/>
    <col min="12796" max="12796" width="8.375" style="30" bestFit="1" customWidth="1"/>
    <col min="12797" max="12797" width="49.375" style="30" customWidth="1"/>
    <col min="12798" max="12798" width="13.375" style="30" customWidth="1"/>
    <col min="12799" max="12817" width="11.25" style="30" customWidth="1"/>
    <col min="12818" max="12818" width="39.25" style="30" customWidth="1"/>
    <col min="12819" max="12819" width="14.625" style="30" customWidth="1"/>
    <col min="12820" max="13051" width="9" style="30"/>
    <col min="13052" max="13052" width="8.375" style="30" bestFit="1" customWidth="1"/>
    <col min="13053" max="13053" width="49.375" style="30" customWidth="1"/>
    <col min="13054" max="13054" width="13.375" style="30" customWidth="1"/>
    <col min="13055" max="13073" width="11.25" style="30" customWidth="1"/>
    <col min="13074" max="13074" width="39.25" style="30" customWidth="1"/>
    <col min="13075" max="13075" width="14.625" style="30" customWidth="1"/>
    <col min="13076" max="13307" width="9" style="30"/>
    <col min="13308" max="13308" width="8.375" style="30" bestFit="1" customWidth="1"/>
    <col min="13309" max="13309" width="49.375" style="30" customWidth="1"/>
    <col min="13310" max="13310" width="13.375" style="30" customWidth="1"/>
    <col min="13311" max="13329" width="11.25" style="30" customWidth="1"/>
    <col min="13330" max="13330" width="39.25" style="30" customWidth="1"/>
    <col min="13331" max="13331" width="14.625" style="30" customWidth="1"/>
    <col min="13332" max="13563" width="9" style="30"/>
    <col min="13564" max="13564" width="8.375" style="30" bestFit="1" customWidth="1"/>
    <col min="13565" max="13565" width="49.375" style="30" customWidth="1"/>
    <col min="13566" max="13566" width="13.375" style="30" customWidth="1"/>
    <col min="13567" max="13585" width="11.25" style="30" customWidth="1"/>
    <col min="13586" max="13586" width="39.25" style="30" customWidth="1"/>
    <col min="13587" max="13587" width="14.625" style="30" customWidth="1"/>
    <col min="13588" max="13819" width="9" style="30"/>
    <col min="13820" max="13820" width="8.375" style="30" bestFit="1" customWidth="1"/>
    <col min="13821" max="13821" width="49.375" style="30" customWidth="1"/>
    <col min="13822" max="13822" width="13.375" style="30" customWidth="1"/>
    <col min="13823" max="13841" width="11.25" style="30" customWidth="1"/>
    <col min="13842" max="13842" width="39.25" style="30" customWidth="1"/>
    <col min="13843" max="13843" width="14.625" style="30" customWidth="1"/>
    <col min="13844" max="14075" width="9" style="30"/>
    <col min="14076" max="14076" width="8.375" style="30" bestFit="1" customWidth="1"/>
    <col min="14077" max="14077" width="49.375" style="30" customWidth="1"/>
    <col min="14078" max="14078" width="13.375" style="30" customWidth="1"/>
    <col min="14079" max="14097" width="11.25" style="30" customWidth="1"/>
    <col min="14098" max="14098" width="39.25" style="30" customWidth="1"/>
    <col min="14099" max="14099" width="14.625" style="30" customWidth="1"/>
    <col min="14100" max="14331" width="9" style="30"/>
    <col min="14332" max="14332" width="8.375" style="30" bestFit="1" customWidth="1"/>
    <col min="14333" max="14333" width="49.375" style="30" customWidth="1"/>
    <col min="14334" max="14334" width="13.375" style="30" customWidth="1"/>
    <col min="14335" max="14353" width="11.25" style="30" customWidth="1"/>
    <col min="14354" max="14354" width="39.25" style="30" customWidth="1"/>
    <col min="14355" max="14355" width="14.625" style="30" customWidth="1"/>
    <col min="14356" max="14587" width="9" style="30"/>
    <col min="14588" max="14588" width="8.375" style="30" bestFit="1" customWidth="1"/>
    <col min="14589" max="14589" width="49.375" style="30" customWidth="1"/>
    <col min="14590" max="14590" width="13.375" style="30" customWidth="1"/>
    <col min="14591" max="14609" width="11.25" style="30" customWidth="1"/>
    <col min="14610" max="14610" width="39.25" style="30" customWidth="1"/>
    <col min="14611" max="14611" width="14.625" style="30" customWidth="1"/>
    <col min="14612" max="14843" width="9" style="30"/>
    <col min="14844" max="14844" width="8.375" style="30" bestFit="1" customWidth="1"/>
    <col min="14845" max="14845" width="49.375" style="30" customWidth="1"/>
    <col min="14846" max="14846" width="13.375" style="30" customWidth="1"/>
    <col min="14847" max="14865" width="11.25" style="30" customWidth="1"/>
    <col min="14866" max="14866" width="39.25" style="30" customWidth="1"/>
    <col min="14867" max="14867" width="14.625" style="30" customWidth="1"/>
    <col min="14868" max="15099" width="9" style="30"/>
    <col min="15100" max="15100" width="8.375" style="30" bestFit="1" customWidth="1"/>
    <col min="15101" max="15101" width="49.375" style="30" customWidth="1"/>
    <col min="15102" max="15102" width="13.375" style="30" customWidth="1"/>
    <col min="15103" max="15121" width="11.25" style="30" customWidth="1"/>
    <col min="15122" max="15122" width="39.25" style="30" customWidth="1"/>
    <col min="15123" max="15123" width="14.625" style="30" customWidth="1"/>
    <col min="15124" max="15355" width="9" style="30"/>
    <col min="15356" max="15356" width="8.375" style="30" bestFit="1" customWidth="1"/>
    <col min="15357" max="15357" width="49.375" style="30" customWidth="1"/>
    <col min="15358" max="15358" width="13.375" style="30" customWidth="1"/>
    <col min="15359" max="15377" width="11.25" style="30" customWidth="1"/>
    <col min="15378" max="15378" width="39.25" style="30" customWidth="1"/>
    <col min="15379" max="15379" width="14.625" style="30" customWidth="1"/>
    <col min="15380" max="15611" width="9" style="30"/>
    <col min="15612" max="15612" width="8.375" style="30" bestFit="1" customWidth="1"/>
    <col min="15613" max="15613" width="49.375" style="30" customWidth="1"/>
    <col min="15614" max="15614" width="13.375" style="30" customWidth="1"/>
    <col min="15615" max="15633" width="11.25" style="30" customWidth="1"/>
    <col min="15634" max="15634" width="39.25" style="30" customWidth="1"/>
    <col min="15635" max="15635" width="14.625" style="30" customWidth="1"/>
    <col min="15636" max="15867" width="9" style="30"/>
    <col min="15868" max="15868" width="8.375" style="30" bestFit="1" customWidth="1"/>
    <col min="15869" max="15869" width="49.375" style="30" customWidth="1"/>
    <col min="15870" max="15870" width="13.375" style="30" customWidth="1"/>
    <col min="15871" max="15889" width="11.25" style="30" customWidth="1"/>
    <col min="15890" max="15890" width="39.25" style="30" customWidth="1"/>
    <col min="15891" max="15891" width="14.625" style="30" customWidth="1"/>
    <col min="15892" max="16123" width="9" style="30"/>
    <col min="16124" max="16124" width="8.375" style="30" bestFit="1" customWidth="1"/>
    <col min="16125" max="16125" width="49.375" style="30" customWidth="1"/>
    <col min="16126" max="16126" width="13.375" style="30" customWidth="1"/>
    <col min="16127" max="16145" width="11.25" style="30" customWidth="1"/>
    <col min="16146" max="16146" width="39.25" style="30" customWidth="1"/>
    <col min="16147" max="16147" width="14.625" style="30" customWidth="1"/>
    <col min="16148" max="16384" width="9" style="30"/>
  </cols>
  <sheetData>
    <row r="1" spans="1:25" ht="23.25" x14ac:dyDescent="0.35">
      <c r="S1" s="30"/>
      <c r="T1" s="30"/>
      <c r="U1" s="245"/>
      <c r="V1" s="245"/>
      <c r="W1" s="494" t="s">
        <v>0</v>
      </c>
      <c r="X1" s="491"/>
      <c r="Y1" s="491"/>
    </row>
    <row r="2" spans="1:25" ht="23.25" x14ac:dyDescent="0.35">
      <c r="S2" s="30"/>
      <c r="T2" s="30"/>
      <c r="U2" s="245"/>
      <c r="V2" s="245"/>
      <c r="W2" s="495" t="s">
        <v>1</v>
      </c>
      <c r="X2" s="491"/>
      <c r="Y2" s="491"/>
    </row>
    <row r="3" spans="1:25" ht="23.25" x14ac:dyDescent="0.35">
      <c r="S3" s="30"/>
      <c r="T3" s="30"/>
      <c r="U3" s="245"/>
      <c r="V3" s="245"/>
      <c r="W3" s="495" t="s">
        <v>2</v>
      </c>
      <c r="X3" s="491"/>
      <c r="Y3" s="491"/>
    </row>
    <row r="4" spans="1:25" ht="23.25" x14ac:dyDescent="0.35">
      <c r="S4" s="30"/>
      <c r="T4" s="30"/>
      <c r="U4" s="7"/>
      <c r="V4" s="7"/>
      <c r="W4" s="68"/>
      <c r="X4" s="69"/>
      <c r="Y4" s="70"/>
    </row>
    <row r="5" spans="1:25" ht="23.25" x14ac:dyDescent="0.35">
      <c r="S5" s="30"/>
      <c r="T5" s="30"/>
      <c r="U5" s="30"/>
      <c r="V5" s="33"/>
      <c r="W5" s="458" t="s">
        <v>3</v>
      </c>
      <c r="X5" s="491"/>
      <c r="Y5" s="491"/>
    </row>
    <row r="6" spans="1:25" ht="23.25" x14ac:dyDescent="0.35">
      <c r="S6" s="30"/>
      <c r="T6" s="30"/>
      <c r="U6" s="30"/>
      <c r="V6" s="33"/>
      <c r="W6" s="458" t="s">
        <v>4</v>
      </c>
      <c r="X6" s="491"/>
      <c r="Y6" s="491"/>
    </row>
    <row r="7" spans="1:25" ht="23.25" x14ac:dyDescent="0.35">
      <c r="S7" s="30"/>
      <c r="T7" s="30"/>
      <c r="U7" s="30"/>
      <c r="V7" s="33"/>
      <c r="W7" s="468" t="s">
        <v>5</v>
      </c>
      <c r="X7" s="491"/>
      <c r="Y7" s="491"/>
    </row>
    <row r="8" spans="1:25" ht="23.25" x14ac:dyDescent="0.35">
      <c r="S8" s="30"/>
      <c r="T8" s="30"/>
      <c r="U8" s="30"/>
      <c r="V8" s="33"/>
      <c r="W8" s="458" t="s">
        <v>6</v>
      </c>
      <c r="X8" s="491"/>
      <c r="Y8" s="491"/>
    </row>
    <row r="9" spans="1:25" ht="23.25" x14ac:dyDescent="0.35">
      <c r="S9" s="30"/>
      <c r="T9" s="30"/>
      <c r="U9" s="30"/>
      <c r="V9" s="33"/>
      <c r="W9" s="458" t="s">
        <v>7</v>
      </c>
      <c r="X9" s="491"/>
      <c r="Y9" s="491"/>
    </row>
    <row r="10" spans="1:25" x14ac:dyDescent="0.25">
      <c r="X10" s="34"/>
    </row>
    <row r="12" spans="1:25" ht="58.5" customHeight="1" x14ac:dyDescent="0.4">
      <c r="A12" s="492" t="s">
        <v>806</v>
      </c>
      <c r="B12" s="493"/>
      <c r="C12" s="493"/>
      <c r="D12" s="493"/>
      <c r="E12" s="493"/>
      <c r="F12" s="493"/>
      <c r="G12" s="493"/>
      <c r="H12" s="493"/>
      <c r="I12" s="493"/>
      <c r="J12" s="493"/>
      <c r="K12" s="493"/>
      <c r="L12" s="493"/>
      <c r="M12" s="493"/>
      <c r="N12" s="493"/>
      <c r="O12" s="493"/>
      <c r="P12" s="493"/>
      <c r="Q12" s="493"/>
      <c r="R12" s="493"/>
      <c r="S12" s="493"/>
      <c r="T12" s="493"/>
      <c r="U12" s="493"/>
      <c r="V12" s="493"/>
      <c r="W12" s="493"/>
      <c r="X12" s="493"/>
    </row>
    <row r="13" spans="1:25" ht="13.5" customHeight="1" x14ac:dyDescent="0.25"/>
    <row r="14" spans="1:25" ht="10.5" customHeight="1" x14ac:dyDescent="0.25">
      <c r="D14" s="84"/>
    </row>
    <row r="16" spans="1:25" x14ac:dyDescent="0.25">
      <c r="F16" s="27"/>
      <c r="G16" s="35"/>
      <c r="H16" s="35"/>
      <c r="I16" s="35"/>
      <c r="J16" s="35"/>
      <c r="K16" s="35"/>
      <c r="L16" s="35"/>
      <c r="M16" s="35"/>
    </row>
    <row r="17" spans="1:25" s="320" customFormat="1" x14ac:dyDescent="0.25">
      <c r="A17" s="314"/>
      <c r="B17" s="315"/>
      <c r="C17" s="316">
        <f>C18-C22</f>
        <v>0</v>
      </c>
      <c r="D17" s="316">
        <f t="shared" ref="D17:U17" si="0">D18-D22</f>
        <v>0</v>
      </c>
      <c r="E17" s="316">
        <f t="shared" si="0"/>
        <v>-2.9322109185159206E-9</v>
      </c>
      <c r="F17" s="316">
        <f t="shared" si="0"/>
        <v>0</v>
      </c>
      <c r="G17" s="316">
        <f t="shared" si="0"/>
        <v>0</v>
      </c>
      <c r="H17" s="316">
        <f t="shared" si="0"/>
        <v>0</v>
      </c>
      <c r="I17" s="316">
        <f t="shared" si="0"/>
        <v>0</v>
      </c>
      <c r="J17" s="316">
        <f t="shared" si="0"/>
        <v>0</v>
      </c>
      <c r="K17" s="29"/>
      <c r="L17" s="29"/>
      <c r="M17" s="316">
        <f t="shared" si="0"/>
        <v>-2.9308466764632612E-9</v>
      </c>
      <c r="N17" s="316">
        <f t="shared" si="0"/>
        <v>0</v>
      </c>
      <c r="O17" s="316">
        <f t="shared" si="0"/>
        <v>0</v>
      </c>
      <c r="P17" s="316">
        <f t="shared" si="0"/>
        <v>-4.1165986200030602</v>
      </c>
      <c r="Q17" s="316">
        <f t="shared" si="0"/>
        <v>-4.116598619999877</v>
      </c>
      <c r="R17" s="316">
        <f t="shared" si="0"/>
        <v>0</v>
      </c>
      <c r="S17" s="316">
        <f t="shared" si="0"/>
        <v>-2.9322109185159206E-9</v>
      </c>
      <c r="T17" s="316">
        <f t="shared" si="0"/>
        <v>-4.9489301545690978E-12</v>
      </c>
      <c r="U17" s="316">
        <f t="shared" si="0"/>
        <v>0</v>
      </c>
      <c r="V17" s="317"/>
      <c r="W17" s="315"/>
      <c r="X17" s="318"/>
      <c r="Y17" s="319"/>
    </row>
    <row r="18" spans="1:25" s="320" customFormat="1" x14ac:dyDescent="0.25">
      <c r="A18" s="314"/>
      <c r="B18" s="315"/>
      <c r="C18" s="316">
        <v>2381.9085771249643</v>
      </c>
      <c r="D18" s="318">
        <v>592.50000000000023</v>
      </c>
      <c r="E18" s="316">
        <v>8441.7140499730122</v>
      </c>
      <c r="F18" s="316">
        <v>14.76778103</v>
      </c>
      <c r="G18" s="321">
        <v>1612.6153689999999</v>
      </c>
      <c r="H18" s="321">
        <v>42.830139899999971</v>
      </c>
      <c r="I18" s="321">
        <v>2498.6833409999999</v>
      </c>
      <c r="J18" s="321">
        <v>135.22559961999994</v>
      </c>
      <c r="K18" s="35"/>
      <c r="L18" s="321"/>
      <c r="M18" s="321">
        <v>2191.2063399594499</v>
      </c>
      <c r="N18" s="322">
        <v>9177.2062807599996</v>
      </c>
      <c r="O18" s="322">
        <v>1614.6615427500001</v>
      </c>
      <c r="P18" s="322">
        <v>22080.115523589997</v>
      </c>
      <c r="Q18" s="322">
        <v>2362.6165411900001</v>
      </c>
      <c r="R18" s="316">
        <v>1834.1033160949644</v>
      </c>
      <c r="S18" s="316">
        <v>7849.2140499730122</v>
      </c>
      <c r="T18" s="318">
        <v>13.247618649743472</v>
      </c>
      <c r="U18" s="317"/>
      <c r="V18" s="317"/>
      <c r="W18" s="315"/>
      <c r="X18" s="318"/>
      <c r="Y18" s="319"/>
    </row>
    <row r="19" spans="1:25" ht="39.950000000000003" customHeight="1" x14ac:dyDescent="0.25">
      <c r="A19" s="462" t="s">
        <v>8</v>
      </c>
      <c r="B19" s="457" t="s">
        <v>9</v>
      </c>
      <c r="C19" s="457" t="s">
        <v>10</v>
      </c>
      <c r="D19" s="457" t="s">
        <v>11</v>
      </c>
      <c r="E19" s="457"/>
      <c r="F19" s="457"/>
      <c r="G19" s="457"/>
      <c r="H19" s="457"/>
      <c r="I19" s="457"/>
      <c r="J19" s="457"/>
      <c r="K19" s="457"/>
      <c r="L19" s="457"/>
      <c r="M19" s="457"/>
      <c r="N19" s="463" t="s">
        <v>12</v>
      </c>
      <c r="O19" s="463"/>
      <c r="P19" s="463" t="s">
        <v>13</v>
      </c>
      <c r="Q19" s="463"/>
      <c r="R19" s="457" t="s">
        <v>14</v>
      </c>
      <c r="S19" s="457" t="s">
        <v>15</v>
      </c>
      <c r="T19" s="457"/>
      <c r="U19" s="457"/>
      <c r="V19" s="457"/>
      <c r="W19" s="490" t="s">
        <v>16</v>
      </c>
      <c r="X19" s="457" t="s">
        <v>17</v>
      </c>
      <c r="Y19" s="457" t="s">
        <v>18</v>
      </c>
    </row>
    <row r="20" spans="1:25" ht="39.75" customHeight="1" x14ac:dyDescent="0.25">
      <c r="A20" s="462"/>
      <c r="B20" s="457"/>
      <c r="C20" s="457"/>
      <c r="D20" s="457" t="s">
        <v>19</v>
      </c>
      <c r="E20" s="457"/>
      <c r="F20" s="457" t="s">
        <v>20</v>
      </c>
      <c r="G20" s="457"/>
      <c r="H20" s="457" t="s">
        <v>21</v>
      </c>
      <c r="I20" s="457"/>
      <c r="J20" s="457" t="s">
        <v>22</v>
      </c>
      <c r="K20" s="457"/>
      <c r="L20" s="457" t="s">
        <v>23</v>
      </c>
      <c r="M20" s="457"/>
      <c r="N20" s="463"/>
      <c r="O20" s="463"/>
      <c r="P20" s="463"/>
      <c r="Q20" s="463"/>
      <c r="R20" s="457"/>
      <c r="S20" s="457" t="s">
        <v>24</v>
      </c>
      <c r="T20" s="464" t="s">
        <v>25</v>
      </c>
      <c r="U20" s="457" t="s">
        <v>26</v>
      </c>
      <c r="V20" s="457"/>
      <c r="W20" s="490"/>
      <c r="X20" s="457"/>
      <c r="Y20" s="457"/>
    </row>
    <row r="21" spans="1:25" ht="85.5" customHeight="1" x14ac:dyDescent="0.25">
      <c r="A21" s="462"/>
      <c r="B21" s="457"/>
      <c r="C21" s="457"/>
      <c r="D21" s="377" t="s">
        <v>27</v>
      </c>
      <c r="E21" s="377" t="s">
        <v>28</v>
      </c>
      <c r="F21" s="377" t="s">
        <v>29</v>
      </c>
      <c r="G21" s="149" t="s">
        <v>28</v>
      </c>
      <c r="H21" s="377" t="s">
        <v>29</v>
      </c>
      <c r="I21" s="377" t="s">
        <v>28</v>
      </c>
      <c r="J21" s="377" t="s">
        <v>29</v>
      </c>
      <c r="K21" s="377" t="s">
        <v>28</v>
      </c>
      <c r="L21" s="377" t="s">
        <v>29</v>
      </c>
      <c r="M21" s="377" t="s">
        <v>28</v>
      </c>
      <c r="N21" s="379" t="s">
        <v>30</v>
      </c>
      <c r="O21" s="379" t="s">
        <v>31</v>
      </c>
      <c r="P21" s="379" t="s">
        <v>30</v>
      </c>
      <c r="Q21" s="379" t="s">
        <v>32</v>
      </c>
      <c r="R21" s="457"/>
      <c r="S21" s="457"/>
      <c r="T21" s="464"/>
      <c r="U21" s="377" t="s">
        <v>33</v>
      </c>
      <c r="V21" s="377" t="s">
        <v>34</v>
      </c>
      <c r="W21" s="490"/>
      <c r="X21" s="457"/>
      <c r="Y21" s="457"/>
    </row>
    <row r="22" spans="1:25" ht="35.25" customHeight="1" x14ac:dyDescent="0.25">
      <c r="A22" s="378"/>
      <c r="B22" s="380" t="s">
        <v>35</v>
      </c>
      <c r="C22" s="149">
        <f>C23+C53</f>
        <v>2381.9085771249643</v>
      </c>
      <c r="D22" s="149">
        <f>D23+D53</f>
        <v>592.50000000000023</v>
      </c>
      <c r="E22" s="149">
        <f>G22+I22+K22+M22</f>
        <v>8441.7140499759444</v>
      </c>
      <c r="F22" s="149">
        <f>F23+F53</f>
        <v>14.76778103</v>
      </c>
      <c r="G22" s="149">
        <f>G23+G53+G57</f>
        <v>1612.6153689999999</v>
      </c>
      <c r="H22" s="149">
        <f>H23+H53</f>
        <v>42.830139899999971</v>
      </c>
      <c r="I22" s="149">
        <f>I23+I53+I57</f>
        <v>2498.6833409999999</v>
      </c>
      <c r="J22" s="149">
        <f>J23+J53</f>
        <v>135.22559961999994</v>
      </c>
      <c r="K22" s="149">
        <f>K23+K53+K57</f>
        <v>2139.2090000135631</v>
      </c>
      <c r="L22" s="149">
        <f>L23+L53</f>
        <v>399.67647945000044</v>
      </c>
      <c r="M22" s="149">
        <f t="shared" ref="M22:R22" si="1">M23+M53+M57</f>
        <v>2191.2063399623808</v>
      </c>
      <c r="N22" s="149">
        <f t="shared" si="1"/>
        <v>9177.2062807599996</v>
      </c>
      <c r="O22" s="149">
        <f t="shared" si="1"/>
        <v>1614.6615427500001</v>
      </c>
      <c r="P22" s="149">
        <f t="shared" si="1"/>
        <v>22084.23212221</v>
      </c>
      <c r="Q22" s="149">
        <f t="shared" si="1"/>
        <v>2366.73313981</v>
      </c>
      <c r="R22" s="149">
        <f t="shared" si="1"/>
        <v>1834.1033160949644</v>
      </c>
      <c r="S22" s="246">
        <f>E22-(F22+H22+J22+L22)</f>
        <v>7849.2140499759444</v>
      </c>
      <c r="T22" s="71">
        <f>(E22/(F22+H22+J22+L22))-1</f>
        <v>13.247618649748421</v>
      </c>
      <c r="U22" s="36"/>
      <c r="V22" s="16"/>
      <c r="W22" s="36"/>
      <c r="X22" s="37" t="s">
        <v>36</v>
      </c>
      <c r="Y22" s="9"/>
    </row>
    <row r="23" spans="1:25" ht="69.95" customHeight="1" x14ac:dyDescent="0.25">
      <c r="A23" s="378" t="s">
        <v>37</v>
      </c>
      <c r="B23" s="380" t="s">
        <v>38</v>
      </c>
      <c r="C23" s="149">
        <f>C24+C36+C38+C42+C43</f>
        <v>2372.8904481249642</v>
      </c>
      <c r="D23" s="149">
        <f t="shared" ref="D23:R23" si="2">D24+D36+D38+D42+D43</f>
        <v>583.48187100000018</v>
      </c>
      <c r="E23" s="149">
        <f>G23+I23+K23+M23</f>
        <v>615.47821698000007</v>
      </c>
      <c r="F23" s="149">
        <f t="shared" si="2"/>
        <v>14.76778103</v>
      </c>
      <c r="G23" s="149">
        <f>G24+G36+G38+G42+G43</f>
        <v>52.575941</v>
      </c>
      <c r="H23" s="149">
        <f t="shared" si="2"/>
        <v>41.928326999999967</v>
      </c>
      <c r="I23" s="149">
        <f t="shared" si="2"/>
        <v>23.816390000000002</v>
      </c>
      <c r="J23" s="149">
        <f t="shared" si="2"/>
        <v>132.52016091999994</v>
      </c>
      <c r="K23" s="149">
        <f>K24+K36+K38+K42+K43</f>
        <v>171.530438</v>
      </c>
      <c r="L23" s="149">
        <f t="shared" si="2"/>
        <v>394.26560205000044</v>
      </c>
      <c r="M23" s="149">
        <f t="shared" si="2"/>
        <v>367.55544798</v>
      </c>
      <c r="N23" s="149">
        <f t="shared" si="2"/>
        <v>734.44814314999996</v>
      </c>
      <c r="O23" s="149">
        <f t="shared" si="2"/>
        <v>589.31756865</v>
      </c>
      <c r="P23" s="149">
        <f t="shared" si="2"/>
        <v>943.71410062000007</v>
      </c>
      <c r="Q23" s="149">
        <f t="shared" si="2"/>
        <v>916.71663462000004</v>
      </c>
      <c r="R23" s="149">
        <f t="shared" si="2"/>
        <v>1825.0851870949643</v>
      </c>
      <c r="S23" s="246">
        <f>E23-(F23+H23+J23+L23)</f>
        <v>31.99634597999966</v>
      </c>
      <c r="T23" s="71">
        <f t="shared" ref="T23:T55" si="3">(E23/(F23+H23+J23+L23))-1</f>
        <v>5.4836915370074291E-2</v>
      </c>
      <c r="U23" s="36"/>
      <c r="V23" s="16"/>
      <c r="W23" s="36"/>
      <c r="X23" s="37" t="s">
        <v>36</v>
      </c>
      <c r="Y23" s="9"/>
    </row>
    <row r="24" spans="1:25" ht="69.95" customHeight="1" x14ac:dyDescent="0.25">
      <c r="A24" s="378" t="s">
        <v>39</v>
      </c>
      <c r="B24" s="380" t="s">
        <v>40</v>
      </c>
      <c r="C24" s="149">
        <f>SUM(C25:C35)</f>
        <v>1747.4852260559999</v>
      </c>
      <c r="D24" s="149">
        <f>SUM(D25:D35)</f>
        <v>451.3583399700002</v>
      </c>
      <c r="E24" s="149">
        <f t="shared" ref="E24" si="4">G24+I24+K24+M24</f>
        <v>103.504378</v>
      </c>
      <c r="F24" s="149">
        <f t="shared" ref="F24:M24" si="5">SUM(F25:F35)</f>
        <v>13</v>
      </c>
      <c r="G24" s="149">
        <f>SUM(G25:G35)</f>
        <v>8.8162100000000017</v>
      </c>
      <c r="H24" s="149">
        <f t="shared" si="5"/>
        <v>27.147599999999969</v>
      </c>
      <c r="I24" s="149">
        <f t="shared" si="5"/>
        <v>22.945270000000001</v>
      </c>
      <c r="J24" s="149">
        <f t="shared" si="5"/>
        <v>86.811799519999923</v>
      </c>
      <c r="K24" s="149">
        <f t="shared" si="5"/>
        <v>58.761992999999997</v>
      </c>
      <c r="L24" s="149">
        <f t="shared" si="5"/>
        <v>324.3989404500004</v>
      </c>
      <c r="M24" s="149">
        <f t="shared" si="5"/>
        <v>12.980905000000003</v>
      </c>
      <c r="N24" s="149">
        <f>SUM(N25:N35)</f>
        <v>67.748946889999999</v>
      </c>
      <c r="O24" s="149">
        <f>SUM(O25:O35)</f>
        <v>15.246222580000008</v>
      </c>
      <c r="P24" s="149">
        <f>SUM(P25:P35)</f>
        <v>213.34336862000001</v>
      </c>
      <c r="Q24" s="149">
        <f>SUM(Q25:Q35)</f>
        <v>213.34336862000001</v>
      </c>
      <c r="R24" s="149">
        <f>SUM(R25:R35)</f>
        <v>1648.1372360559999</v>
      </c>
      <c r="S24" s="246">
        <f t="shared" ref="S24:S88" si="6">E24-(F24+H24+J24+L24)</f>
        <v>-347.85396197000034</v>
      </c>
      <c r="T24" s="71">
        <f t="shared" si="3"/>
        <v>-0.77068247369289899</v>
      </c>
      <c r="U24" s="36"/>
      <c r="V24" s="16"/>
      <c r="W24" s="36"/>
      <c r="X24" s="37" t="s">
        <v>36</v>
      </c>
      <c r="Y24" s="9"/>
    </row>
    <row r="25" spans="1:25" ht="108.75" customHeight="1" x14ac:dyDescent="0.25">
      <c r="A25" s="5" t="s">
        <v>41</v>
      </c>
      <c r="B25" s="380" t="s">
        <v>42</v>
      </c>
      <c r="C25" s="149">
        <v>316.88110765599993</v>
      </c>
      <c r="D25" s="149">
        <f>F25+H25+J25+L25</f>
        <v>264.74570237000046</v>
      </c>
      <c r="E25" s="149">
        <f>G25+I25+K25+M25</f>
        <v>86.127700000000004</v>
      </c>
      <c r="F25" s="149">
        <v>10</v>
      </c>
      <c r="G25" s="149">
        <v>9.2525200000000005</v>
      </c>
      <c r="H25" s="149">
        <v>14.16</v>
      </c>
      <c r="I25" s="149">
        <v>22.941580000000002</v>
      </c>
      <c r="J25" s="149">
        <v>36.591799999999999</v>
      </c>
      <c r="K25" s="149">
        <v>53.915589999999995</v>
      </c>
      <c r="L25" s="149">
        <v>203.99390237000046</v>
      </c>
      <c r="M25" s="149">
        <v>1.8010000000002038E-2</v>
      </c>
      <c r="N25" s="149">
        <v>59.389429999999997</v>
      </c>
      <c r="O25" s="149">
        <v>11.272210000000007</v>
      </c>
      <c r="P25" s="149">
        <v>209.61577</v>
      </c>
      <c r="Q25" s="149">
        <v>209.61577</v>
      </c>
      <c r="R25" s="149">
        <f>C25-E25</f>
        <v>230.75340765599992</v>
      </c>
      <c r="S25" s="246">
        <f t="shared" si="6"/>
        <v>-178.61800237000045</v>
      </c>
      <c r="T25" s="71">
        <f t="shared" si="3"/>
        <v>-0.67467762751581684</v>
      </c>
      <c r="U25" s="36"/>
      <c r="V25" s="16"/>
      <c r="W25" s="247" t="s">
        <v>2431</v>
      </c>
      <c r="X25" s="37" t="s">
        <v>43</v>
      </c>
      <c r="Y25" s="9"/>
    </row>
    <row r="26" spans="1:25" ht="102.75" customHeight="1" x14ac:dyDescent="0.25">
      <c r="A26" s="5" t="s">
        <v>44</v>
      </c>
      <c r="B26" s="380" t="s">
        <v>45</v>
      </c>
      <c r="C26" s="149">
        <v>461.17717820000001</v>
      </c>
      <c r="D26" s="149">
        <f t="shared" ref="D26:E41" si="7">F26+H26+J26+L26</f>
        <v>49.999999999999659</v>
      </c>
      <c r="E26" s="149">
        <f t="shared" si="7"/>
        <v>1.4749999999999999E-2</v>
      </c>
      <c r="F26" s="149">
        <v>0</v>
      </c>
      <c r="G26" s="149">
        <v>3.6900000000000001E-3</v>
      </c>
      <c r="H26" s="149">
        <v>4.9999999999999662</v>
      </c>
      <c r="I26" s="149">
        <v>3.6900000000000001E-3</v>
      </c>
      <c r="J26" s="149">
        <v>14.999999999999897</v>
      </c>
      <c r="K26" s="149">
        <v>3.6800000000000005E-3</v>
      </c>
      <c r="L26" s="149">
        <v>29.999999999999797</v>
      </c>
      <c r="M26" s="149">
        <v>3.6899999999999997E-3</v>
      </c>
      <c r="N26" s="149">
        <v>1.4749999999999999E-2</v>
      </c>
      <c r="O26" s="149">
        <v>3.6899999999999997E-3</v>
      </c>
      <c r="P26" s="149">
        <v>0</v>
      </c>
      <c r="Q26" s="149">
        <v>0</v>
      </c>
      <c r="R26" s="149">
        <f t="shared" ref="R26:R55" si="8">C26-E26</f>
        <v>461.16242820000002</v>
      </c>
      <c r="S26" s="246">
        <f t="shared" si="6"/>
        <v>-49.98524999999966</v>
      </c>
      <c r="T26" s="71">
        <f t="shared" si="3"/>
        <v>-0.99970499999999995</v>
      </c>
      <c r="U26" s="36"/>
      <c r="V26" s="16"/>
      <c r="W26" s="247" t="s">
        <v>46</v>
      </c>
      <c r="X26" s="37" t="s">
        <v>47</v>
      </c>
      <c r="Y26" s="9"/>
    </row>
    <row r="27" spans="1:25" ht="69.95" customHeight="1" x14ac:dyDescent="0.25">
      <c r="A27" s="5" t="s">
        <v>48</v>
      </c>
      <c r="B27" s="380" t="s">
        <v>49</v>
      </c>
      <c r="C27" s="149">
        <v>40.238</v>
      </c>
      <c r="D27" s="149">
        <f t="shared" si="7"/>
        <v>40.238</v>
      </c>
      <c r="E27" s="149">
        <f t="shared" si="7"/>
        <v>0</v>
      </c>
      <c r="F27" s="149">
        <v>0</v>
      </c>
      <c r="G27" s="149">
        <v>0</v>
      </c>
      <c r="H27" s="149">
        <v>0</v>
      </c>
      <c r="I27" s="149"/>
      <c r="J27" s="149">
        <v>0</v>
      </c>
      <c r="K27" s="149"/>
      <c r="L27" s="149">
        <v>40.238</v>
      </c>
      <c r="M27" s="149"/>
      <c r="N27" s="149"/>
      <c r="O27" s="149"/>
      <c r="P27" s="149"/>
      <c r="Q27" s="149"/>
      <c r="R27" s="149">
        <f t="shared" si="8"/>
        <v>40.238</v>
      </c>
      <c r="S27" s="246">
        <f t="shared" si="6"/>
        <v>-40.238</v>
      </c>
      <c r="T27" s="71">
        <f t="shared" si="3"/>
        <v>-1</v>
      </c>
      <c r="U27" s="36"/>
      <c r="V27" s="16"/>
      <c r="W27" s="247" t="s">
        <v>50</v>
      </c>
      <c r="X27" s="37" t="s">
        <v>51</v>
      </c>
      <c r="Y27" s="9"/>
    </row>
    <row r="28" spans="1:25" ht="69.95" customHeight="1" x14ac:dyDescent="0.25">
      <c r="A28" s="5" t="s">
        <v>52</v>
      </c>
      <c r="B28" s="380" t="s">
        <v>53</v>
      </c>
      <c r="C28" s="149">
        <v>4.8710399999999998</v>
      </c>
      <c r="D28" s="149">
        <f t="shared" si="7"/>
        <v>4.8710399999999998</v>
      </c>
      <c r="E28" s="149">
        <f t="shared" si="7"/>
        <v>0</v>
      </c>
      <c r="F28" s="149">
        <v>0</v>
      </c>
      <c r="G28" s="149">
        <v>0</v>
      </c>
      <c r="H28" s="149">
        <v>0</v>
      </c>
      <c r="I28" s="149"/>
      <c r="J28" s="149">
        <v>4.8710399999999998</v>
      </c>
      <c r="K28" s="149"/>
      <c r="L28" s="149">
        <v>0</v>
      </c>
      <c r="M28" s="149"/>
      <c r="N28" s="149"/>
      <c r="O28" s="149"/>
      <c r="P28" s="149"/>
      <c r="Q28" s="149"/>
      <c r="R28" s="149">
        <f t="shared" si="8"/>
        <v>4.8710399999999998</v>
      </c>
      <c r="S28" s="246">
        <f t="shared" si="6"/>
        <v>-4.8710399999999998</v>
      </c>
      <c r="T28" s="71">
        <f t="shared" si="3"/>
        <v>-1</v>
      </c>
      <c r="U28" s="36"/>
      <c r="V28" s="16"/>
      <c r="W28" s="247" t="s">
        <v>50</v>
      </c>
      <c r="X28" s="37" t="s">
        <v>51</v>
      </c>
      <c r="Y28" s="9"/>
    </row>
    <row r="29" spans="1:25" ht="69.95" customHeight="1" x14ac:dyDescent="0.25">
      <c r="A29" s="5" t="s">
        <v>54</v>
      </c>
      <c r="B29" s="380" t="s">
        <v>55</v>
      </c>
      <c r="C29" s="149">
        <v>4.5311999999999992</v>
      </c>
      <c r="D29" s="149">
        <f t="shared" si="7"/>
        <v>4.5311999999999992</v>
      </c>
      <c r="E29" s="149">
        <f t="shared" si="7"/>
        <v>0</v>
      </c>
      <c r="F29" s="149">
        <v>0</v>
      </c>
      <c r="G29" s="149">
        <v>0</v>
      </c>
      <c r="H29" s="149">
        <v>0</v>
      </c>
      <c r="I29" s="149"/>
      <c r="J29" s="149">
        <v>4.5311999999999992</v>
      </c>
      <c r="K29" s="149"/>
      <c r="L29" s="149">
        <v>0</v>
      </c>
      <c r="M29" s="149"/>
      <c r="N29" s="149"/>
      <c r="O29" s="149"/>
      <c r="P29" s="149"/>
      <c r="Q29" s="149"/>
      <c r="R29" s="149">
        <f t="shared" si="8"/>
        <v>4.5311999999999992</v>
      </c>
      <c r="S29" s="246">
        <f t="shared" si="6"/>
        <v>-4.5311999999999992</v>
      </c>
      <c r="T29" s="71">
        <f t="shared" si="3"/>
        <v>-1</v>
      </c>
      <c r="U29" s="36"/>
      <c r="V29" s="16"/>
      <c r="W29" s="247" t="s">
        <v>50</v>
      </c>
      <c r="X29" s="37" t="s">
        <v>51</v>
      </c>
      <c r="Y29" s="9"/>
    </row>
    <row r="30" spans="1:25" ht="69.95" customHeight="1" x14ac:dyDescent="0.25">
      <c r="A30" s="5" t="s">
        <v>56</v>
      </c>
      <c r="B30" s="380" t="s">
        <v>57</v>
      </c>
      <c r="C30" s="149">
        <v>64.239999999999995</v>
      </c>
      <c r="D30" s="149">
        <f t="shared" si="7"/>
        <v>8.8287976000001436</v>
      </c>
      <c r="E30" s="149">
        <f t="shared" si="7"/>
        <v>8.9455400000000012</v>
      </c>
      <c r="F30" s="149">
        <v>0</v>
      </c>
      <c r="G30" s="149">
        <v>0</v>
      </c>
      <c r="H30" s="149">
        <v>0</v>
      </c>
      <c r="I30" s="149"/>
      <c r="J30" s="149">
        <v>1.7657595200000289</v>
      </c>
      <c r="K30" s="149"/>
      <c r="L30" s="149">
        <v>7.0630380800001147</v>
      </c>
      <c r="M30" s="149">
        <v>8.9455400000000012</v>
      </c>
      <c r="N30" s="149"/>
      <c r="O30" s="149"/>
      <c r="P30" s="149"/>
      <c r="Q30" s="149"/>
      <c r="R30" s="149">
        <f t="shared" si="8"/>
        <v>55.294459999999994</v>
      </c>
      <c r="S30" s="246">
        <f t="shared" si="6"/>
        <v>0.11674239999985758</v>
      </c>
      <c r="T30" s="71">
        <f t="shared" si="3"/>
        <v>1.3222910444776304E-2</v>
      </c>
      <c r="U30" s="36"/>
      <c r="V30" s="16"/>
      <c r="W30" s="247" t="s">
        <v>2418</v>
      </c>
      <c r="X30" s="37" t="s">
        <v>43</v>
      </c>
      <c r="Y30" s="9"/>
    </row>
    <row r="31" spans="1:25" ht="108" customHeight="1" x14ac:dyDescent="0.25">
      <c r="A31" s="5" t="s">
        <v>58</v>
      </c>
      <c r="B31" s="380" t="s">
        <v>59</v>
      </c>
      <c r="C31" s="149">
        <v>0.2596</v>
      </c>
      <c r="D31" s="149">
        <f t="shared" si="7"/>
        <v>0.2596</v>
      </c>
      <c r="E31" s="149">
        <f t="shared" si="7"/>
        <v>0</v>
      </c>
      <c r="F31" s="149">
        <v>0</v>
      </c>
      <c r="G31" s="149">
        <v>0</v>
      </c>
      <c r="H31" s="149">
        <v>0.2596</v>
      </c>
      <c r="I31" s="149"/>
      <c r="J31" s="149">
        <v>0</v>
      </c>
      <c r="K31" s="149"/>
      <c r="L31" s="149">
        <v>0</v>
      </c>
      <c r="M31" s="149"/>
      <c r="N31" s="149"/>
      <c r="O31" s="149"/>
      <c r="P31" s="149"/>
      <c r="Q31" s="149"/>
      <c r="R31" s="149">
        <f t="shared" si="8"/>
        <v>0.2596</v>
      </c>
      <c r="S31" s="246">
        <f t="shared" si="6"/>
        <v>-0.2596</v>
      </c>
      <c r="T31" s="71">
        <f t="shared" si="3"/>
        <v>-1</v>
      </c>
      <c r="U31" s="36"/>
      <c r="V31" s="16"/>
      <c r="W31" s="247" t="s">
        <v>60</v>
      </c>
      <c r="X31" s="37" t="s">
        <v>61</v>
      </c>
      <c r="Y31" s="9"/>
    </row>
    <row r="32" spans="1:25" ht="69.95" customHeight="1" x14ac:dyDescent="0.25">
      <c r="A32" s="5" t="s">
        <v>62</v>
      </c>
      <c r="B32" s="380" t="s">
        <v>63</v>
      </c>
      <c r="C32" s="149">
        <v>1.044</v>
      </c>
      <c r="D32" s="149">
        <f t="shared" si="7"/>
        <v>1.044</v>
      </c>
      <c r="E32" s="149">
        <f t="shared" si="7"/>
        <v>0</v>
      </c>
      <c r="F32" s="149">
        <v>0</v>
      </c>
      <c r="G32" s="149">
        <v>0</v>
      </c>
      <c r="H32" s="149">
        <v>1.044</v>
      </c>
      <c r="I32" s="149"/>
      <c r="J32" s="149">
        <v>0</v>
      </c>
      <c r="K32" s="149"/>
      <c r="L32" s="149">
        <v>0</v>
      </c>
      <c r="M32" s="149"/>
      <c r="N32" s="149"/>
      <c r="O32" s="149"/>
      <c r="P32" s="149"/>
      <c r="Q32" s="149"/>
      <c r="R32" s="149">
        <f t="shared" si="8"/>
        <v>1.044</v>
      </c>
      <c r="S32" s="246">
        <f t="shared" si="6"/>
        <v>-1.044</v>
      </c>
      <c r="T32" s="71">
        <f t="shared" si="3"/>
        <v>-1</v>
      </c>
      <c r="U32" s="36"/>
      <c r="V32" s="16"/>
      <c r="W32" s="247" t="s">
        <v>60</v>
      </c>
      <c r="X32" s="37" t="s">
        <v>43</v>
      </c>
      <c r="Y32" s="9"/>
    </row>
    <row r="33" spans="1:25" ht="69.95" customHeight="1" x14ac:dyDescent="0.25">
      <c r="A33" s="5" t="s">
        <v>64</v>
      </c>
      <c r="B33" s="380" t="s">
        <v>65</v>
      </c>
      <c r="C33" s="149">
        <v>97.686456199999995</v>
      </c>
      <c r="D33" s="149">
        <f t="shared" si="7"/>
        <v>15.34</v>
      </c>
      <c r="E33" s="149">
        <f t="shared" si="7"/>
        <v>0</v>
      </c>
      <c r="F33" s="149">
        <v>0</v>
      </c>
      <c r="G33" s="149">
        <v>0</v>
      </c>
      <c r="H33" s="149">
        <v>0.53400000000000003</v>
      </c>
      <c r="I33" s="149"/>
      <c r="J33" s="149">
        <v>5.6020000000000003</v>
      </c>
      <c r="K33" s="149"/>
      <c r="L33" s="149">
        <v>9.2040000000000006</v>
      </c>
      <c r="M33" s="149"/>
      <c r="N33" s="149"/>
      <c r="O33" s="149"/>
      <c r="P33" s="149"/>
      <c r="Q33" s="149"/>
      <c r="R33" s="149">
        <f t="shared" si="8"/>
        <v>97.686456199999995</v>
      </c>
      <c r="S33" s="246">
        <f t="shared" si="6"/>
        <v>-15.34</v>
      </c>
      <c r="T33" s="71">
        <f t="shared" si="3"/>
        <v>-1</v>
      </c>
      <c r="U33" s="36"/>
      <c r="V33" s="16"/>
      <c r="W33" s="248" t="s">
        <v>60</v>
      </c>
      <c r="X33" s="37" t="s">
        <v>47</v>
      </c>
      <c r="Y33" s="9"/>
    </row>
    <row r="34" spans="1:25" ht="69.95" customHeight="1" x14ac:dyDescent="0.25">
      <c r="A34" s="5" t="s">
        <v>66</v>
      </c>
      <c r="B34" s="380" t="s">
        <v>67</v>
      </c>
      <c r="C34" s="149">
        <v>751.85664400000007</v>
      </c>
      <c r="D34" s="149">
        <f t="shared" si="7"/>
        <v>59</v>
      </c>
      <c r="E34" s="149">
        <f t="shared" si="7"/>
        <v>-0.44</v>
      </c>
      <c r="F34" s="149">
        <v>3</v>
      </c>
      <c r="G34" s="149">
        <v>-0.44</v>
      </c>
      <c r="H34" s="149">
        <v>5.9</v>
      </c>
      <c r="I34" s="149"/>
      <c r="J34" s="149">
        <v>17.7</v>
      </c>
      <c r="K34" s="149"/>
      <c r="L34" s="149">
        <v>32.4</v>
      </c>
      <c r="M34" s="149"/>
      <c r="N34" s="149"/>
      <c r="O34" s="149"/>
      <c r="P34" s="149"/>
      <c r="Q34" s="149"/>
      <c r="R34" s="149">
        <f t="shared" si="8"/>
        <v>752.29664400000013</v>
      </c>
      <c r="S34" s="246">
        <f t="shared" si="6"/>
        <v>-59.44</v>
      </c>
      <c r="T34" s="71">
        <f t="shared" si="3"/>
        <v>-1.0074576271186442</v>
      </c>
      <c r="U34" s="36"/>
      <c r="V34" s="16"/>
      <c r="W34" s="247" t="s">
        <v>60</v>
      </c>
      <c r="X34" s="37" t="s">
        <v>68</v>
      </c>
      <c r="Y34" s="9"/>
    </row>
    <row r="35" spans="1:25" ht="69.95" customHeight="1" x14ac:dyDescent="0.25">
      <c r="A35" s="5" t="s">
        <v>69</v>
      </c>
      <c r="B35" s="554" t="s">
        <v>70</v>
      </c>
      <c r="C35" s="149">
        <v>4.7</v>
      </c>
      <c r="D35" s="149">
        <f t="shared" si="7"/>
        <v>2.5</v>
      </c>
      <c r="E35" s="149">
        <f t="shared" si="7"/>
        <v>8.856387999999999</v>
      </c>
      <c r="F35" s="149">
        <v>0</v>
      </c>
      <c r="G35" s="149">
        <v>0</v>
      </c>
      <c r="H35" s="149">
        <v>0.25</v>
      </c>
      <c r="I35" s="149"/>
      <c r="J35" s="149">
        <v>0.75</v>
      </c>
      <c r="K35" s="149">
        <v>4.8427230000000003</v>
      </c>
      <c r="L35" s="149">
        <v>1.5</v>
      </c>
      <c r="M35" s="149">
        <v>4.0136649999999987</v>
      </c>
      <c r="N35" s="149">
        <v>8.3447668900000007</v>
      </c>
      <c r="O35" s="149">
        <v>3.9703225800000008</v>
      </c>
      <c r="P35" s="149">
        <v>3.7275986200000002</v>
      </c>
      <c r="Q35" s="149">
        <v>3.7275986200000002</v>
      </c>
      <c r="R35" s="149"/>
      <c r="S35" s="246">
        <f t="shared" si="6"/>
        <v>6.356387999999999</v>
      </c>
      <c r="T35" s="71">
        <f t="shared" si="3"/>
        <v>2.5425551999999998</v>
      </c>
      <c r="U35" s="36"/>
      <c r="V35" s="16"/>
      <c r="W35" s="40" t="s">
        <v>71</v>
      </c>
      <c r="X35" s="37" t="s">
        <v>72</v>
      </c>
      <c r="Y35" s="9"/>
    </row>
    <row r="36" spans="1:25" ht="69.95" customHeight="1" x14ac:dyDescent="0.25">
      <c r="A36" s="5" t="s">
        <v>73</v>
      </c>
      <c r="B36" s="380" t="s">
        <v>74</v>
      </c>
      <c r="C36" s="149">
        <f>SUM(C37)</f>
        <v>13.381200000000007</v>
      </c>
      <c r="D36" s="149">
        <f t="shared" ref="D36:Q36" si="9">SUM(D37)</f>
        <v>13.3812</v>
      </c>
      <c r="E36" s="149">
        <f>SUM(E37)</f>
        <v>70.714878979999995</v>
      </c>
      <c r="F36" s="149">
        <f t="shared" si="9"/>
        <v>1.33812</v>
      </c>
      <c r="G36" s="149">
        <f t="shared" si="9"/>
        <v>37.898961</v>
      </c>
      <c r="H36" s="149">
        <f t="shared" si="9"/>
        <v>4.014359999999999</v>
      </c>
      <c r="I36" s="149">
        <f t="shared" si="9"/>
        <v>0</v>
      </c>
      <c r="J36" s="149">
        <f t="shared" si="9"/>
        <v>8.0287199999999999</v>
      </c>
      <c r="K36" s="149">
        <f t="shared" si="9"/>
        <v>17.174985</v>
      </c>
      <c r="L36" s="149">
        <f t="shared" si="9"/>
        <v>0</v>
      </c>
      <c r="M36" s="149">
        <f>SUM(M37)</f>
        <v>15.64093297999999</v>
      </c>
      <c r="N36" s="149">
        <f t="shared" si="9"/>
        <v>29.263270259999999</v>
      </c>
      <c r="O36" s="149">
        <f t="shared" si="9"/>
        <v>2.0604960699999975</v>
      </c>
      <c r="P36" s="149">
        <f t="shared" si="9"/>
        <v>81.552998000000002</v>
      </c>
      <c r="Q36" s="149">
        <f t="shared" si="9"/>
        <v>81.552998000000002</v>
      </c>
      <c r="R36" s="149"/>
      <c r="S36" s="246">
        <f t="shared" si="6"/>
        <v>57.333678979999995</v>
      </c>
      <c r="T36" s="71">
        <f t="shared" si="3"/>
        <v>4.2846440513556328</v>
      </c>
      <c r="U36" s="36"/>
      <c r="V36" s="16"/>
      <c r="W36" s="247"/>
      <c r="X36" s="37" t="s">
        <v>36</v>
      </c>
      <c r="Y36" s="9"/>
    </row>
    <row r="37" spans="1:25" ht="69.95" customHeight="1" x14ac:dyDescent="0.25">
      <c r="A37" s="5" t="s">
        <v>75</v>
      </c>
      <c r="B37" s="380" t="s">
        <v>76</v>
      </c>
      <c r="C37" s="149">
        <v>13.381200000000007</v>
      </c>
      <c r="D37" s="149">
        <f>F37+H37+J37+L37</f>
        <v>13.3812</v>
      </c>
      <c r="E37" s="149">
        <f t="shared" si="7"/>
        <v>70.714878979999995</v>
      </c>
      <c r="F37" s="149">
        <v>1.33812</v>
      </c>
      <c r="G37" s="149">
        <v>37.898961</v>
      </c>
      <c r="H37" s="149">
        <v>4.014359999999999</v>
      </c>
      <c r="I37" s="149"/>
      <c r="J37" s="149">
        <v>8.0287199999999999</v>
      </c>
      <c r="K37" s="149">
        <v>17.174985</v>
      </c>
      <c r="L37" s="149">
        <v>0</v>
      </c>
      <c r="M37" s="149">
        <v>15.64093297999999</v>
      </c>
      <c r="N37" s="149">
        <v>29.263270259999999</v>
      </c>
      <c r="O37" s="149">
        <v>2.0604960699999975</v>
      </c>
      <c r="P37" s="149">
        <v>81.552998000000002</v>
      </c>
      <c r="Q37" s="149">
        <v>81.552998000000002</v>
      </c>
      <c r="R37" s="149">
        <f t="shared" si="8"/>
        <v>-57.333678979999988</v>
      </c>
      <c r="S37" s="246">
        <f t="shared" si="6"/>
        <v>57.333678979999995</v>
      </c>
      <c r="T37" s="71">
        <f t="shared" si="3"/>
        <v>4.2846440513556328</v>
      </c>
      <c r="U37" s="36"/>
      <c r="V37" s="16"/>
      <c r="W37" s="41" t="s">
        <v>77</v>
      </c>
      <c r="X37" s="37" t="s">
        <v>68</v>
      </c>
      <c r="Y37" s="9"/>
    </row>
    <row r="38" spans="1:25" ht="41.25" customHeight="1" x14ac:dyDescent="0.25">
      <c r="A38" s="5" t="s">
        <v>78</v>
      </c>
      <c r="B38" s="380" t="s">
        <v>79</v>
      </c>
      <c r="C38" s="149">
        <f>SUM(C39:C41)</f>
        <v>116.34508636745009</v>
      </c>
      <c r="D38" s="149">
        <f t="shared" ref="D38:Q38" si="10">SUM(D39:D41)</f>
        <v>60.192149999999998</v>
      </c>
      <c r="E38" s="149">
        <f>SUM(E39:E41)</f>
        <v>22.060700000000001</v>
      </c>
      <c r="F38" s="149">
        <f t="shared" si="10"/>
        <v>0</v>
      </c>
      <c r="G38" s="149">
        <f>(SUM(G39:G41))/1000</f>
        <v>0</v>
      </c>
      <c r="H38" s="149">
        <f t="shared" si="10"/>
        <v>6.019215</v>
      </c>
      <c r="I38" s="149">
        <f>SUM(I39:I41)</f>
        <v>0</v>
      </c>
      <c r="J38" s="149">
        <f t="shared" si="10"/>
        <v>18.057645000000001</v>
      </c>
      <c r="K38" s="149">
        <f>SUM(K39:K41)</f>
        <v>22.060700000000001</v>
      </c>
      <c r="L38" s="149">
        <f t="shared" si="10"/>
        <v>36.115289999999995</v>
      </c>
      <c r="M38" s="149">
        <f>SUM(M39:M41)</f>
        <v>0</v>
      </c>
      <c r="N38" s="149">
        <f t="shared" si="10"/>
        <v>0</v>
      </c>
      <c r="O38" s="149">
        <f t="shared" si="10"/>
        <v>0</v>
      </c>
      <c r="P38" s="149">
        <f t="shared" si="10"/>
        <v>0</v>
      </c>
      <c r="Q38" s="149">
        <f t="shared" si="10"/>
        <v>0</v>
      </c>
      <c r="R38" s="149">
        <f>R39+R40</f>
        <v>95.896936367450095</v>
      </c>
      <c r="S38" s="246">
        <f t="shared" si="6"/>
        <v>-38.131450000000001</v>
      </c>
      <c r="T38" s="71">
        <f t="shared" si="3"/>
        <v>-0.63349539765567431</v>
      </c>
      <c r="U38" s="36"/>
      <c r="V38" s="16"/>
      <c r="W38" s="247"/>
      <c r="X38" s="37" t="s">
        <v>36</v>
      </c>
      <c r="Y38" s="9"/>
    </row>
    <row r="39" spans="1:25" ht="69.95" customHeight="1" x14ac:dyDescent="0.25">
      <c r="A39" s="5" t="s">
        <v>80</v>
      </c>
      <c r="B39" s="380" t="s">
        <v>81</v>
      </c>
      <c r="C39" s="149">
        <v>10.243999999999998</v>
      </c>
      <c r="D39" s="149">
        <f>F39+H39+J39+L39</f>
        <v>10.243999999999996</v>
      </c>
      <c r="E39" s="149">
        <f t="shared" si="7"/>
        <v>0</v>
      </c>
      <c r="F39" s="149">
        <v>0</v>
      </c>
      <c r="G39" s="149">
        <v>0</v>
      </c>
      <c r="H39" s="149">
        <v>1.0243999999999998</v>
      </c>
      <c r="I39" s="149"/>
      <c r="J39" s="149">
        <v>3.0731999999999995</v>
      </c>
      <c r="K39" s="149"/>
      <c r="L39" s="149">
        <v>6.1463999999999981</v>
      </c>
      <c r="M39" s="149"/>
      <c r="N39" s="149"/>
      <c r="O39" s="149"/>
      <c r="P39" s="149"/>
      <c r="Q39" s="149"/>
      <c r="R39" s="149">
        <f t="shared" si="8"/>
        <v>10.243999999999998</v>
      </c>
      <c r="S39" s="246">
        <f t="shared" si="6"/>
        <v>-10.243999999999996</v>
      </c>
      <c r="T39" s="71">
        <f t="shared" si="3"/>
        <v>-1</v>
      </c>
      <c r="U39" s="36"/>
      <c r="V39" s="16"/>
      <c r="W39" s="247" t="s">
        <v>60</v>
      </c>
      <c r="X39" s="37" t="s">
        <v>51</v>
      </c>
      <c r="Y39" s="9"/>
    </row>
    <row r="40" spans="1:25" ht="110.25" customHeight="1" x14ac:dyDescent="0.25">
      <c r="A40" s="5" t="s">
        <v>82</v>
      </c>
      <c r="B40" s="380" t="s">
        <v>83</v>
      </c>
      <c r="C40" s="149">
        <v>85.652936367450096</v>
      </c>
      <c r="D40" s="149">
        <f>F40+H40+J40+L40</f>
        <v>29.5</v>
      </c>
      <c r="E40" s="149">
        <f t="shared" si="7"/>
        <v>0</v>
      </c>
      <c r="F40" s="149">
        <v>0</v>
      </c>
      <c r="G40" s="149">
        <v>0</v>
      </c>
      <c r="H40" s="149">
        <v>2.95</v>
      </c>
      <c r="I40" s="149"/>
      <c r="J40" s="149">
        <v>8.85</v>
      </c>
      <c r="K40" s="149"/>
      <c r="L40" s="149">
        <v>17.7</v>
      </c>
      <c r="M40" s="149"/>
      <c r="N40" s="149"/>
      <c r="O40" s="149"/>
      <c r="P40" s="149"/>
      <c r="Q40" s="149"/>
      <c r="R40" s="149">
        <f t="shared" si="8"/>
        <v>85.652936367450096</v>
      </c>
      <c r="S40" s="246">
        <f t="shared" si="6"/>
        <v>-29.5</v>
      </c>
      <c r="T40" s="71">
        <f t="shared" si="3"/>
        <v>-1</v>
      </c>
      <c r="U40" s="36"/>
      <c r="V40" s="16"/>
      <c r="W40" s="247" t="s">
        <v>60</v>
      </c>
      <c r="X40" s="37" t="s">
        <v>72</v>
      </c>
      <c r="Y40" s="9"/>
    </row>
    <row r="41" spans="1:25" ht="80.25" customHeight="1" x14ac:dyDescent="0.25">
      <c r="A41" s="5" t="s">
        <v>84</v>
      </c>
      <c r="B41" s="380" t="s">
        <v>85</v>
      </c>
      <c r="C41" s="149">
        <v>20.448149999999998</v>
      </c>
      <c r="D41" s="149">
        <f>F41+H41+J41+L41</f>
        <v>20.448149999999998</v>
      </c>
      <c r="E41" s="149">
        <f t="shared" si="7"/>
        <v>22.060700000000001</v>
      </c>
      <c r="F41" s="149">
        <v>0</v>
      </c>
      <c r="G41" s="149">
        <v>0</v>
      </c>
      <c r="H41" s="149">
        <v>2.0448149999999998</v>
      </c>
      <c r="I41" s="149"/>
      <c r="J41" s="149">
        <v>6.1344449999999995</v>
      </c>
      <c r="K41" s="149">
        <v>22.060700000000001</v>
      </c>
      <c r="L41" s="149">
        <v>12.268889999999999</v>
      </c>
      <c r="M41" s="149"/>
      <c r="N41" s="149"/>
      <c r="O41" s="149"/>
      <c r="P41" s="149"/>
      <c r="Q41" s="149"/>
      <c r="R41" s="149"/>
      <c r="S41" s="246">
        <f t="shared" si="6"/>
        <v>1.6125500000000024</v>
      </c>
      <c r="T41" s="71">
        <f t="shared" si="3"/>
        <v>7.8860434807060953E-2</v>
      </c>
      <c r="U41" s="36"/>
      <c r="V41" s="16"/>
      <c r="W41" s="247" t="s">
        <v>86</v>
      </c>
      <c r="X41" s="37" t="s">
        <v>61</v>
      </c>
      <c r="Y41" s="9"/>
    </row>
    <row r="42" spans="1:25" ht="69.95" customHeight="1" x14ac:dyDescent="0.25">
      <c r="A42" s="5" t="s">
        <v>87</v>
      </c>
      <c r="B42" s="380" t="s">
        <v>88</v>
      </c>
      <c r="C42" s="149">
        <f>0</f>
        <v>0</v>
      </c>
      <c r="D42" s="149">
        <f>0</f>
        <v>0</v>
      </c>
      <c r="E42" s="149">
        <f>0</f>
        <v>0</v>
      </c>
      <c r="F42" s="149">
        <f>0</f>
        <v>0</v>
      </c>
      <c r="G42" s="149">
        <f>(0)/1000</f>
        <v>0</v>
      </c>
      <c r="H42" s="149">
        <f>0</f>
        <v>0</v>
      </c>
      <c r="I42" s="149">
        <f>0</f>
        <v>0</v>
      </c>
      <c r="J42" s="149">
        <f>0</f>
        <v>0</v>
      </c>
      <c r="K42" s="149">
        <f>0</f>
        <v>0</v>
      </c>
      <c r="L42" s="149">
        <f>0</f>
        <v>0</v>
      </c>
      <c r="M42" s="149"/>
      <c r="N42" s="149">
        <f>0</f>
        <v>0</v>
      </c>
      <c r="O42" s="149">
        <f>0</f>
        <v>0</v>
      </c>
      <c r="P42" s="149">
        <f>0</f>
        <v>0</v>
      </c>
      <c r="Q42" s="149">
        <f>0</f>
        <v>0</v>
      </c>
      <c r="R42" s="149">
        <f t="shared" si="8"/>
        <v>0</v>
      </c>
      <c r="S42" s="246">
        <f t="shared" si="6"/>
        <v>0</v>
      </c>
      <c r="T42" s="71"/>
      <c r="U42" s="36"/>
      <c r="V42" s="16"/>
      <c r="W42" s="36"/>
      <c r="X42" s="37" t="s">
        <v>36</v>
      </c>
      <c r="Y42" s="9"/>
    </row>
    <row r="43" spans="1:25" ht="47.25" customHeight="1" x14ac:dyDescent="0.25">
      <c r="A43" s="5" t="s">
        <v>89</v>
      </c>
      <c r="B43" s="380" t="s">
        <v>90</v>
      </c>
      <c r="C43" s="149">
        <f t="shared" ref="C43:R43" si="11">SUM(C44:C52)</f>
        <v>495.67893570151438</v>
      </c>
      <c r="D43" s="149">
        <f t="shared" si="11"/>
        <v>58.550181030000005</v>
      </c>
      <c r="E43" s="149">
        <f t="shared" si="11"/>
        <v>419.19826</v>
      </c>
      <c r="F43" s="149">
        <f t="shared" si="11"/>
        <v>0.42966102999999989</v>
      </c>
      <c r="G43" s="149">
        <f t="shared" si="11"/>
        <v>5.8607700000000005</v>
      </c>
      <c r="H43" s="149">
        <f t="shared" si="11"/>
        <v>4.7471519999999998</v>
      </c>
      <c r="I43" s="149">
        <f t="shared" si="11"/>
        <v>0.87112000000000001</v>
      </c>
      <c r="J43" s="149">
        <f t="shared" si="11"/>
        <v>19.621996399999997</v>
      </c>
      <c r="K43" s="149">
        <f t="shared" si="11"/>
        <v>73.532759999999996</v>
      </c>
      <c r="L43" s="149">
        <f t="shared" si="11"/>
        <v>33.751371599999999</v>
      </c>
      <c r="M43" s="149">
        <f t="shared" si="11"/>
        <v>338.93360999999999</v>
      </c>
      <c r="N43" s="149">
        <f t="shared" si="11"/>
        <v>637.43592599999999</v>
      </c>
      <c r="O43" s="149">
        <f t="shared" si="11"/>
        <v>572.01085</v>
      </c>
      <c r="P43" s="149">
        <f t="shared" si="11"/>
        <v>648.81773400000009</v>
      </c>
      <c r="Q43" s="149">
        <f t="shared" si="11"/>
        <v>621.82026800000006</v>
      </c>
      <c r="R43" s="149">
        <f t="shared" si="11"/>
        <v>81.051014671514494</v>
      </c>
      <c r="S43" s="246">
        <f t="shared" si="6"/>
        <v>360.64807897000003</v>
      </c>
      <c r="T43" s="71">
        <f t="shared" si="3"/>
        <v>6.1596407154609958</v>
      </c>
      <c r="U43" s="36"/>
      <c r="V43" s="16"/>
      <c r="W43" s="36"/>
      <c r="X43" s="37" t="s">
        <v>36</v>
      </c>
      <c r="Y43" s="9"/>
    </row>
    <row r="44" spans="1:25" ht="69.95" customHeight="1" x14ac:dyDescent="0.25">
      <c r="A44" s="5" t="s">
        <v>91</v>
      </c>
      <c r="B44" s="378" t="s">
        <v>92</v>
      </c>
      <c r="C44" s="149">
        <v>371.3865087515145</v>
      </c>
      <c r="D44" s="149">
        <f t="shared" ref="D44:E52" si="12">F44+H44+J44+L44</f>
        <v>10</v>
      </c>
      <c r="E44" s="149">
        <f t="shared" si="12"/>
        <v>359.93826000000001</v>
      </c>
      <c r="F44" s="149">
        <v>0</v>
      </c>
      <c r="G44" s="149">
        <v>0.86077000000000004</v>
      </c>
      <c r="H44" s="149">
        <v>0</v>
      </c>
      <c r="I44" s="149">
        <v>0.87112000000000001</v>
      </c>
      <c r="J44" s="149">
        <v>5.9</v>
      </c>
      <c r="K44" s="149">
        <v>19.272760000000002</v>
      </c>
      <c r="L44" s="149">
        <v>4.0999999999999996</v>
      </c>
      <c r="M44" s="149">
        <v>338.93360999999999</v>
      </c>
      <c r="N44" s="149">
        <v>610.43845999999996</v>
      </c>
      <c r="O44" s="149">
        <v>572.01085</v>
      </c>
      <c r="P44" s="149">
        <v>621.82026800000006</v>
      </c>
      <c r="Q44" s="149">
        <v>621.82026800000006</v>
      </c>
      <c r="R44" s="149">
        <f t="shared" si="8"/>
        <v>11.448248751514484</v>
      </c>
      <c r="S44" s="246">
        <f t="shared" si="6"/>
        <v>349.93826000000001</v>
      </c>
      <c r="T44" s="71">
        <f t="shared" si="3"/>
        <v>34.993825999999999</v>
      </c>
      <c r="U44" s="36"/>
      <c r="V44" s="16"/>
      <c r="W44" s="41" t="s">
        <v>2432</v>
      </c>
      <c r="X44" s="37" t="s">
        <v>43</v>
      </c>
      <c r="Y44" s="9"/>
    </row>
    <row r="45" spans="1:25" ht="69.95" customHeight="1" x14ac:dyDescent="0.25">
      <c r="A45" s="5" t="s">
        <v>94</v>
      </c>
      <c r="B45" s="378" t="s">
        <v>95</v>
      </c>
      <c r="C45" s="149">
        <v>6.6199999999999981E-2</v>
      </c>
      <c r="D45" s="149">
        <f t="shared" si="12"/>
        <v>6.6199999999999981E-2</v>
      </c>
      <c r="E45" s="149">
        <f t="shared" si="12"/>
        <v>0</v>
      </c>
      <c r="F45" s="149">
        <v>0</v>
      </c>
      <c r="G45" s="149"/>
      <c r="H45" s="149">
        <v>6.6199999999999983E-3</v>
      </c>
      <c r="I45" s="149"/>
      <c r="J45" s="149">
        <v>1.9859999999999992E-2</v>
      </c>
      <c r="K45" s="149"/>
      <c r="L45" s="149">
        <v>3.9719999999999991E-2</v>
      </c>
      <c r="M45" s="149"/>
      <c r="N45" s="149"/>
      <c r="O45" s="149"/>
      <c r="P45" s="149"/>
      <c r="Q45" s="149"/>
      <c r="R45" s="149">
        <f t="shared" si="8"/>
        <v>6.6199999999999981E-2</v>
      </c>
      <c r="S45" s="246">
        <f t="shared" si="6"/>
        <v>-6.6199999999999981E-2</v>
      </c>
      <c r="T45" s="71">
        <f t="shared" si="3"/>
        <v>-1</v>
      </c>
      <c r="U45" s="36"/>
      <c r="V45" s="16"/>
      <c r="W45" s="247" t="s">
        <v>60</v>
      </c>
      <c r="X45" s="37" t="s">
        <v>96</v>
      </c>
      <c r="Y45" s="9"/>
    </row>
    <row r="46" spans="1:25" ht="69.95" customHeight="1" x14ac:dyDescent="0.25">
      <c r="A46" s="5" t="s">
        <v>97</v>
      </c>
      <c r="B46" s="378" t="s">
        <v>98</v>
      </c>
      <c r="C46" s="149">
        <v>0.42966102999999989</v>
      </c>
      <c r="D46" s="149">
        <f t="shared" si="12"/>
        <v>0.42966102999999989</v>
      </c>
      <c r="E46" s="149">
        <f t="shared" si="12"/>
        <v>5</v>
      </c>
      <c r="F46" s="149">
        <v>0.42966102999999989</v>
      </c>
      <c r="G46" s="149">
        <v>5</v>
      </c>
      <c r="H46" s="149">
        <v>0</v>
      </c>
      <c r="I46" s="149"/>
      <c r="J46" s="149">
        <v>0</v>
      </c>
      <c r="K46" s="149"/>
      <c r="L46" s="149">
        <v>0</v>
      </c>
      <c r="M46" s="149"/>
      <c r="N46" s="149"/>
      <c r="O46" s="149"/>
      <c r="P46" s="149"/>
      <c r="Q46" s="149"/>
      <c r="R46" s="149"/>
      <c r="S46" s="246">
        <f t="shared" si="6"/>
        <v>4.5703389699999999</v>
      </c>
      <c r="T46" s="71">
        <f t="shared" si="3"/>
        <v>10.637080514376651</v>
      </c>
      <c r="U46" s="36"/>
      <c r="V46" s="16"/>
      <c r="W46" s="247" t="s">
        <v>99</v>
      </c>
      <c r="X46" s="37" t="s">
        <v>72</v>
      </c>
      <c r="Y46" s="9"/>
    </row>
    <row r="47" spans="1:25" ht="69.95" customHeight="1" x14ac:dyDescent="0.25">
      <c r="A47" s="5" t="s">
        <v>100</v>
      </c>
      <c r="B47" s="378" t="s">
        <v>101</v>
      </c>
      <c r="C47" s="149">
        <f>41.7833752+4.66419072</f>
        <v>46.447565920000002</v>
      </c>
      <c r="D47" s="149">
        <f t="shared" si="12"/>
        <v>12.595319999999999</v>
      </c>
      <c r="E47" s="149">
        <f t="shared" si="12"/>
        <v>22.4</v>
      </c>
      <c r="F47" s="149">
        <v>0</v>
      </c>
      <c r="G47" s="149"/>
      <c r="H47" s="149">
        <v>1.2595320000000001</v>
      </c>
      <c r="I47" s="149"/>
      <c r="J47" s="149">
        <v>3.4007363999999995</v>
      </c>
      <c r="K47" s="149">
        <v>22.4</v>
      </c>
      <c r="L47" s="149">
        <v>7.9350515999999995</v>
      </c>
      <c r="M47" s="149"/>
      <c r="N47" s="149"/>
      <c r="O47" s="149"/>
      <c r="P47" s="149"/>
      <c r="Q47" s="149"/>
      <c r="R47" s="149">
        <f t="shared" si="8"/>
        <v>24.047565920000004</v>
      </c>
      <c r="S47" s="246">
        <f t="shared" si="6"/>
        <v>9.8046799999999994</v>
      </c>
      <c r="T47" s="71">
        <f t="shared" si="3"/>
        <v>0.77843834058999684</v>
      </c>
      <c r="U47" s="36"/>
      <c r="V47" s="16"/>
      <c r="W47" s="247" t="s">
        <v>2407</v>
      </c>
      <c r="X47" s="37" t="s">
        <v>72</v>
      </c>
      <c r="Y47" s="9"/>
    </row>
    <row r="48" spans="1:25" ht="69.95" customHeight="1" x14ac:dyDescent="0.25">
      <c r="A48" s="5" t="s">
        <v>103</v>
      </c>
      <c r="B48" s="378" t="s">
        <v>106</v>
      </c>
      <c r="C48" s="149">
        <v>47.2</v>
      </c>
      <c r="D48" s="149">
        <f t="shared" si="12"/>
        <v>23.6</v>
      </c>
      <c r="E48" s="149">
        <f t="shared" si="12"/>
        <v>31.86</v>
      </c>
      <c r="F48" s="149">
        <v>0</v>
      </c>
      <c r="G48" s="149"/>
      <c r="H48" s="149">
        <v>2.36</v>
      </c>
      <c r="I48" s="149"/>
      <c r="J48" s="149">
        <v>7.08</v>
      </c>
      <c r="K48" s="149">
        <v>31.86</v>
      </c>
      <c r="L48" s="149">
        <v>14.16</v>
      </c>
      <c r="M48" s="149"/>
      <c r="N48" s="149">
        <v>26.997465999999999</v>
      </c>
      <c r="O48" s="149">
        <v>0</v>
      </c>
      <c r="P48" s="149">
        <v>26.997465999999999</v>
      </c>
      <c r="Q48" s="149">
        <v>0</v>
      </c>
      <c r="R48" s="149">
        <f t="shared" si="8"/>
        <v>15.340000000000003</v>
      </c>
      <c r="S48" s="246">
        <f t="shared" si="6"/>
        <v>8.259999999999998</v>
      </c>
      <c r="T48" s="71">
        <f t="shared" si="3"/>
        <v>0.34999999999999987</v>
      </c>
      <c r="U48" s="36"/>
      <c r="V48" s="16"/>
      <c r="W48" s="247" t="s">
        <v>2412</v>
      </c>
      <c r="X48" s="37" t="s">
        <v>72</v>
      </c>
      <c r="Y48" s="9"/>
    </row>
    <row r="49" spans="1:25" ht="69.95" customHeight="1" x14ac:dyDescent="0.25">
      <c r="A49" s="5" t="s">
        <v>105</v>
      </c>
      <c r="B49" s="378" t="s">
        <v>108</v>
      </c>
      <c r="C49" s="149">
        <v>23.895</v>
      </c>
      <c r="D49" s="149">
        <f t="shared" si="12"/>
        <v>7.4339999999999993</v>
      </c>
      <c r="E49" s="149">
        <f t="shared" si="12"/>
        <v>0</v>
      </c>
      <c r="F49" s="149">
        <v>0</v>
      </c>
      <c r="G49" s="149"/>
      <c r="H49" s="149">
        <v>0</v>
      </c>
      <c r="I49" s="149"/>
      <c r="J49" s="149">
        <v>2.2301999999999995</v>
      </c>
      <c r="K49" s="149"/>
      <c r="L49" s="149">
        <v>5.2037999999999993</v>
      </c>
      <c r="M49" s="149"/>
      <c r="N49" s="149"/>
      <c r="O49" s="149"/>
      <c r="P49" s="149"/>
      <c r="Q49" s="149"/>
      <c r="R49" s="149">
        <f t="shared" si="8"/>
        <v>23.895</v>
      </c>
      <c r="S49" s="246">
        <f t="shared" si="6"/>
        <v>-7.4339999999999993</v>
      </c>
      <c r="T49" s="71">
        <f t="shared" si="3"/>
        <v>-1</v>
      </c>
      <c r="U49" s="36"/>
      <c r="V49" s="16"/>
      <c r="W49" s="247" t="s">
        <v>2409</v>
      </c>
      <c r="X49" s="37" t="s">
        <v>72</v>
      </c>
      <c r="Y49" s="9"/>
    </row>
    <row r="50" spans="1:25" ht="69.95" customHeight="1" x14ac:dyDescent="0.25">
      <c r="A50" s="5" t="s">
        <v>107</v>
      </c>
      <c r="B50" s="378" t="s">
        <v>110</v>
      </c>
      <c r="C50" s="149">
        <v>2.6549999999999998</v>
      </c>
      <c r="D50" s="149">
        <f t="shared" si="12"/>
        <v>0.82599999999999996</v>
      </c>
      <c r="E50" s="149">
        <f t="shared" si="12"/>
        <v>0</v>
      </c>
      <c r="F50" s="149">
        <v>0</v>
      </c>
      <c r="G50" s="149"/>
      <c r="H50" s="149">
        <v>0.82599999999999996</v>
      </c>
      <c r="I50" s="149"/>
      <c r="J50" s="149">
        <v>0</v>
      </c>
      <c r="K50" s="149"/>
      <c r="L50" s="149">
        <v>0</v>
      </c>
      <c r="M50" s="149"/>
      <c r="N50" s="149"/>
      <c r="O50" s="149"/>
      <c r="P50" s="149"/>
      <c r="Q50" s="149"/>
      <c r="R50" s="149">
        <f t="shared" si="8"/>
        <v>2.6549999999999998</v>
      </c>
      <c r="S50" s="246">
        <f t="shared" si="6"/>
        <v>-0.82599999999999996</v>
      </c>
      <c r="T50" s="71">
        <f t="shared" si="3"/>
        <v>-1</v>
      </c>
      <c r="U50" s="36"/>
      <c r="V50" s="16"/>
      <c r="W50" s="247" t="s">
        <v>2409</v>
      </c>
      <c r="X50" s="37" t="s">
        <v>72</v>
      </c>
      <c r="Y50" s="9"/>
    </row>
    <row r="51" spans="1:25" ht="69.95" customHeight="1" x14ac:dyDescent="0.25">
      <c r="A51" s="5" t="s">
        <v>109</v>
      </c>
      <c r="B51" s="378" t="s">
        <v>112</v>
      </c>
      <c r="C51" s="149">
        <v>3.3039999999999998</v>
      </c>
      <c r="D51" s="149">
        <f t="shared" si="12"/>
        <v>3.3040000000000003</v>
      </c>
      <c r="E51" s="149">
        <f t="shared" si="12"/>
        <v>0</v>
      </c>
      <c r="F51" s="149">
        <v>0</v>
      </c>
      <c r="G51" s="149"/>
      <c r="H51" s="149">
        <v>0</v>
      </c>
      <c r="I51" s="149"/>
      <c r="J51" s="149">
        <v>0.99119999999999986</v>
      </c>
      <c r="K51" s="149"/>
      <c r="L51" s="149">
        <v>2.3128000000000002</v>
      </c>
      <c r="M51" s="149"/>
      <c r="N51" s="149"/>
      <c r="O51" s="149"/>
      <c r="P51" s="149"/>
      <c r="Q51" s="149"/>
      <c r="R51" s="149">
        <f t="shared" si="8"/>
        <v>3.3039999999999998</v>
      </c>
      <c r="S51" s="246">
        <f t="shared" si="6"/>
        <v>-3.3040000000000003</v>
      </c>
      <c r="T51" s="71">
        <f t="shared" si="3"/>
        <v>-1</v>
      </c>
      <c r="U51" s="36"/>
      <c r="V51" s="16"/>
      <c r="W51" s="247" t="s">
        <v>2409</v>
      </c>
      <c r="X51" s="37" t="s">
        <v>113</v>
      </c>
      <c r="Y51" s="9"/>
    </row>
    <row r="52" spans="1:25" ht="69.95" customHeight="1" x14ac:dyDescent="0.25">
      <c r="A52" s="5" t="s">
        <v>111</v>
      </c>
      <c r="B52" s="378" t="s">
        <v>115</v>
      </c>
      <c r="C52" s="149">
        <v>0.29499999999999998</v>
      </c>
      <c r="D52" s="149">
        <f t="shared" si="12"/>
        <v>0.29499999999999998</v>
      </c>
      <c r="E52" s="149">
        <f t="shared" si="12"/>
        <v>0</v>
      </c>
      <c r="F52" s="149">
        <v>0</v>
      </c>
      <c r="G52" s="149"/>
      <c r="H52" s="149">
        <v>0.29499999999999998</v>
      </c>
      <c r="I52" s="149"/>
      <c r="J52" s="149">
        <v>0</v>
      </c>
      <c r="K52" s="149"/>
      <c r="L52" s="149">
        <v>0</v>
      </c>
      <c r="M52" s="149"/>
      <c r="N52" s="149"/>
      <c r="O52" s="149"/>
      <c r="P52" s="149"/>
      <c r="Q52" s="149"/>
      <c r="R52" s="149">
        <f t="shared" si="8"/>
        <v>0.29499999999999998</v>
      </c>
      <c r="S52" s="246">
        <f t="shared" si="6"/>
        <v>-0.29499999999999998</v>
      </c>
      <c r="T52" s="71">
        <f t="shared" si="3"/>
        <v>-1</v>
      </c>
      <c r="U52" s="36"/>
      <c r="V52" s="16"/>
      <c r="W52" s="247" t="s">
        <v>2409</v>
      </c>
      <c r="X52" s="37" t="s">
        <v>113</v>
      </c>
      <c r="Y52" s="9"/>
    </row>
    <row r="53" spans="1:25" ht="39" customHeight="1" x14ac:dyDescent="0.25">
      <c r="A53" s="5" t="s">
        <v>116</v>
      </c>
      <c r="B53" s="380" t="s">
        <v>117</v>
      </c>
      <c r="C53" s="149">
        <f>C54+C56</f>
        <v>9.0181289999999983</v>
      </c>
      <c r="D53" s="149">
        <f t="shared" ref="D53:L53" si="13">D54+D56</f>
        <v>9.0181289999999983</v>
      </c>
      <c r="E53" s="149">
        <f>E54+E56</f>
        <v>0</v>
      </c>
      <c r="F53" s="149">
        <f t="shared" si="13"/>
        <v>0</v>
      </c>
      <c r="G53" s="149">
        <f>G54+G56</f>
        <v>0</v>
      </c>
      <c r="H53" s="149">
        <f t="shared" si="13"/>
        <v>0.90181289999999992</v>
      </c>
      <c r="I53" s="149">
        <f t="shared" si="13"/>
        <v>0</v>
      </c>
      <c r="J53" s="149">
        <f t="shared" si="13"/>
        <v>2.7054386999999993</v>
      </c>
      <c r="K53" s="149">
        <f>K54+K56</f>
        <v>0</v>
      </c>
      <c r="L53" s="149">
        <f t="shared" si="13"/>
        <v>5.4108773999999995</v>
      </c>
      <c r="M53" s="149">
        <f>M54+M56</f>
        <v>0</v>
      </c>
      <c r="N53" s="149">
        <f>N54+N56</f>
        <v>0</v>
      </c>
      <c r="O53" s="149">
        <f>O54+O56</f>
        <v>0</v>
      </c>
      <c r="P53" s="149">
        <f>P54+P56</f>
        <v>0</v>
      </c>
      <c r="Q53" s="149">
        <f>Q54+Q56</f>
        <v>0</v>
      </c>
      <c r="R53" s="149">
        <f t="shared" si="8"/>
        <v>9.0181289999999983</v>
      </c>
      <c r="S53" s="246">
        <f t="shared" si="6"/>
        <v>-9.0181289999999983</v>
      </c>
      <c r="T53" s="71">
        <f t="shared" si="3"/>
        <v>-1</v>
      </c>
      <c r="U53" s="36"/>
      <c r="V53" s="16"/>
      <c r="W53" s="36"/>
      <c r="X53" s="37" t="s">
        <v>36</v>
      </c>
      <c r="Y53" s="9"/>
    </row>
    <row r="54" spans="1:25" ht="39" customHeight="1" x14ac:dyDescent="0.25">
      <c r="A54" s="5" t="s">
        <v>118</v>
      </c>
      <c r="B54" s="380" t="s">
        <v>40</v>
      </c>
      <c r="C54" s="149">
        <f>SUM(C55)</f>
        <v>9.0181289999999983</v>
      </c>
      <c r="D54" s="149">
        <f t="shared" ref="D54:Q54" si="14">SUM(D55)</f>
        <v>9.0181289999999983</v>
      </c>
      <c r="E54" s="149">
        <f t="shared" si="14"/>
        <v>0</v>
      </c>
      <c r="F54" s="149">
        <f t="shared" si="14"/>
        <v>0</v>
      </c>
      <c r="G54" s="149">
        <f t="shared" si="14"/>
        <v>0</v>
      </c>
      <c r="H54" s="149">
        <f t="shared" si="14"/>
        <v>0.90181289999999992</v>
      </c>
      <c r="I54" s="149">
        <f t="shared" si="14"/>
        <v>0</v>
      </c>
      <c r="J54" s="149">
        <f t="shared" si="14"/>
        <v>2.7054386999999993</v>
      </c>
      <c r="K54" s="149">
        <f>SUM(K55)</f>
        <v>0</v>
      </c>
      <c r="L54" s="149">
        <f t="shared" si="14"/>
        <v>5.4108773999999995</v>
      </c>
      <c r="M54" s="149">
        <f>SUM(M55)</f>
        <v>0</v>
      </c>
      <c r="N54" s="149">
        <f t="shared" si="14"/>
        <v>0</v>
      </c>
      <c r="O54" s="149">
        <f t="shared" si="14"/>
        <v>0</v>
      </c>
      <c r="P54" s="149">
        <f t="shared" si="14"/>
        <v>0</v>
      </c>
      <c r="Q54" s="149">
        <f t="shared" si="14"/>
        <v>0</v>
      </c>
      <c r="R54" s="149">
        <f t="shared" si="8"/>
        <v>9.0181289999999983</v>
      </c>
      <c r="S54" s="246">
        <f t="shared" si="6"/>
        <v>-9.0181289999999983</v>
      </c>
      <c r="T54" s="71">
        <f t="shared" si="3"/>
        <v>-1</v>
      </c>
      <c r="U54" s="36"/>
      <c r="V54" s="16"/>
      <c r="W54" s="36"/>
      <c r="X54" s="37" t="s">
        <v>36</v>
      </c>
      <c r="Y54" s="9"/>
    </row>
    <row r="55" spans="1:25" ht="69.95" customHeight="1" x14ac:dyDescent="0.25">
      <c r="A55" s="5" t="s">
        <v>119</v>
      </c>
      <c r="B55" s="378" t="s">
        <v>120</v>
      </c>
      <c r="C55" s="149">
        <v>9.0181289999999983</v>
      </c>
      <c r="D55" s="149">
        <f>F55+H55+J55+L55</f>
        <v>9.0181289999999983</v>
      </c>
      <c r="E55" s="149">
        <f t="shared" ref="E55" si="15">G55+I55+K55+M55</f>
        <v>0</v>
      </c>
      <c r="F55" s="149">
        <v>0</v>
      </c>
      <c r="G55" s="149"/>
      <c r="H55" s="149">
        <v>0.90181289999999992</v>
      </c>
      <c r="I55" s="149"/>
      <c r="J55" s="149">
        <v>2.7054386999999993</v>
      </c>
      <c r="K55" s="149"/>
      <c r="L55" s="149">
        <v>5.4108773999999995</v>
      </c>
      <c r="M55" s="149"/>
      <c r="N55" s="149"/>
      <c r="O55" s="149"/>
      <c r="P55" s="149"/>
      <c r="Q55" s="149"/>
      <c r="R55" s="149">
        <f t="shared" si="8"/>
        <v>9.0181289999999983</v>
      </c>
      <c r="S55" s="246">
        <f t="shared" si="6"/>
        <v>-9.0181289999999983</v>
      </c>
      <c r="T55" s="71">
        <f t="shared" si="3"/>
        <v>-1</v>
      </c>
      <c r="U55" s="36"/>
      <c r="V55" s="16"/>
      <c r="W55" s="41" t="s">
        <v>121</v>
      </c>
      <c r="X55" s="377" t="s">
        <v>68</v>
      </c>
      <c r="Y55" s="9"/>
    </row>
    <row r="56" spans="1:25" ht="37.5" customHeight="1" x14ac:dyDescent="0.25">
      <c r="A56" s="5" t="s">
        <v>122</v>
      </c>
      <c r="B56" s="380" t="s">
        <v>123</v>
      </c>
      <c r="C56" s="149">
        <v>0</v>
      </c>
      <c r="D56" s="149">
        <v>0</v>
      </c>
      <c r="E56" s="149">
        <v>0</v>
      </c>
      <c r="F56" s="149">
        <v>0</v>
      </c>
      <c r="G56" s="149">
        <v>0</v>
      </c>
      <c r="H56" s="149">
        <v>0</v>
      </c>
      <c r="I56" s="149">
        <v>0</v>
      </c>
      <c r="J56" s="149">
        <v>0</v>
      </c>
      <c r="K56" s="149">
        <v>0</v>
      </c>
      <c r="L56" s="149">
        <v>0</v>
      </c>
      <c r="M56" s="149">
        <v>0</v>
      </c>
      <c r="N56" s="149">
        <v>0</v>
      </c>
      <c r="O56" s="149">
        <v>0</v>
      </c>
      <c r="P56" s="149">
        <v>0</v>
      </c>
      <c r="Q56" s="149">
        <v>0</v>
      </c>
      <c r="R56" s="149">
        <f>C56-E56</f>
        <v>0</v>
      </c>
      <c r="S56" s="246">
        <f t="shared" si="6"/>
        <v>0</v>
      </c>
      <c r="T56" s="71"/>
      <c r="U56" s="36"/>
      <c r="V56" s="16"/>
      <c r="W56" s="36"/>
      <c r="X56" s="37" t="s">
        <v>36</v>
      </c>
      <c r="Y56" s="9"/>
    </row>
    <row r="57" spans="1:25" ht="37.5" customHeight="1" x14ac:dyDescent="0.25">
      <c r="A57" s="378">
        <v>3</v>
      </c>
      <c r="B57" s="380" t="s">
        <v>124</v>
      </c>
      <c r="C57" s="149">
        <f>SUM(C58:C93)+C95++C99+C101+C123+C125+C127+C129+C174+C175+SUM(C176:C257)</f>
        <v>0</v>
      </c>
      <c r="D57" s="149">
        <f>SUM(D58:D93)+D95++D99+D101+D123+D125+D127+D129+D174+D175+SUM(D176:D257)</f>
        <v>0</v>
      </c>
      <c r="E57" s="149">
        <f>SUM(E58:E81)+E82+E83+E84+E85+E87+E88+E89+E90+E91+E92+E93+E94+E100+E124+E125+E126+E127+E128+E176+E177+E178+E180+E181+E182+SUM(E183:E303)</f>
        <v>7826.2358329959443</v>
      </c>
      <c r="F57" s="149">
        <f>SUM(F58:F94)+F100+F124+F125+F126+F127+F128+F176+F177+F178+F179+F180+F181++F182+SUM(F183:F303)</f>
        <v>0</v>
      </c>
      <c r="G57" s="149">
        <f>SUM(G58:G81)+G82+G83+G84+G85+G87+G88+G89+G90+G91+G92+G93+G94+G100+G124+G125+G126+G127+G128+G176+G177+G178+G180+G181+G182+SUM(G183:G303)</f>
        <v>1560.0394279999998</v>
      </c>
      <c r="H57" s="149">
        <f>SUM(H58:H94)+H100+H124+H125+H126+H127+H128+H176+H177+H178+H179+H180+H181++H182+SUM(H183:H303)</f>
        <v>0</v>
      </c>
      <c r="I57" s="149">
        <f>SUM(I58:I81)+I82+I83+I84+I85+I87+I88+I89+I90+I91+I92+I93+I94+I100+I124+I125+I126+I127+I128+I176+I177+I178+I180+I181+I182+SUM(I183:I303)</f>
        <v>2474.866951</v>
      </c>
      <c r="J57" s="149">
        <f>SUM(J58:J94)+J100+J124+J125+J126+J127+J128+J176+J177+J178+J179+J180+J181++J182+SUM(J183:J303)</f>
        <v>0</v>
      </c>
      <c r="K57" s="149">
        <f>SUM(K58:K81)+K82+K83+K84+K85+K87+K88+K89+K90+K91+K92+K93+K94+K100+K124+K125+K126+K127+K128+K176+K177+K178+K180+K181+K182+SUM(K183:K303)</f>
        <v>1967.6785620135634</v>
      </c>
      <c r="L57" s="149">
        <f>SUM(L58:L94)+L100+L124+L125+L126+L127+L128+L176+L177+L178+L179+L180+L181++L182+SUM(L183:L303)</f>
        <v>0</v>
      </c>
      <c r="M57" s="149">
        <f>SUM(M58:M81)+M82+M83+M84+M85+M87+M88+M89+M90+M91+M92+M93+M94+M100+M124+M125+M126+M127+M128+M176+M177+M178+M180+M181+M182+SUM(M183:M303)</f>
        <v>1823.6508919823809</v>
      </c>
      <c r="N57" s="149">
        <f>SUM(N58:N94)+N100+N124+N125+N126+N127+N128+N176+N177+N178+N179+N180+N181++N182+SUM(N183:N303)</f>
        <v>8442.7581376099988</v>
      </c>
      <c r="O57" s="149">
        <f>SUM(O58:O94)+O100+O124+O125+O126+O127+O128+O176+O177+O178+O179+O180+O181++O182+SUM(O183:O303)</f>
        <v>1025.3439741</v>
      </c>
      <c r="P57" s="149">
        <f>SUM(P58:P94)+P100+P124+P125+P126+P127+P128+P176+P177+P178+P179+P180+P181++P182+SUM(P183:P303)</f>
        <v>21140.51802159</v>
      </c>
      <c r="Q57" s="149">
        <f>SUM(Q58:Q94)+Q100+Q124+Q125+Q126+Q127+Q128+Q176+Q177+Q178+Q179+Q180+Q181++Q182+SUM(Q183:Q303)</f>
        <v>1450.0165051899999</v>
      </c>
      <c r="R57" s="149"/>
      <c r="S57" s="246">
        <f t="shared" si="6"/>
        <v>7826.2358329959443</v>
      </c>
      <c r="T57" s="71"/>
      <c r="U57" s="42"/>
      <c r="V57" s="16"/>
      <c r="W57" s="380"/>
      <c r="X57" s="37" t="s">
        <v>36</v>
      </c>
      <c r="Y57" s="9"/>
    </row>
    <row r="58" spans="1:25" ht="69.95" customHeight="1" x14ac:dyDescent="0.25">
      <c r="A58" s="378" t="s">
        <v>125</v>
      </c>
      <c r="B58" s="380" t="s">
        <v>126</v>
      </c>
      <c r="C58" s="149"/>
      <c r="D58" s="149"/>
      <c r="E58" s="149">
        <f>G58+I58+K58+M58</f>
        <v>1.584E-2</v>
      </c>
      <c r="F58" s="149"/>
      <c r="G58" s="149">
        <v>6.3400000000000001E-3</v>
      </c>
      <c r="H58" s="149"/>
      <c r="I58" s="149">
        <v>4.7499999999999999E-3</v>
      </c>
      <c r="J58" s="149"/>
      <c r="K58" s="149"/>
      <c r="L58" s="149"/>
      <c r="M58" s="149">
        <v>4.7499999999999999E-3</v>
      </c>
      <c r="N58" s="149">
        <v>2.0590000000000001E-2</v>
      </c>
      <c r="O58" s="149">
        <v>4.7499999999999999E-3</v>
      </c>
      <c r="P58" s="149">
        <v>0</v>
      </c>
      <c r="Q58" s="149">
        <v>0</v>
      </c>
      <c r="R58" s="149"/>
      <c r="S58" s="246">
        <f t="shared" si="6"/>
        <v>1.584E-2</v>
      </c>
      <c r="T58" s="71"/>
      <c r="U58" s="42"/>
      <c r="V58" s="16"/>
      <c r="W58" s="247" t="s">
        <v>127</v>
      </c>
      <c r="X58" s="37" t="s">
        <v>47</v>
      </c>
      <c r="Y58" s="43"/>
    </row>
    <row r="59" spans="1:25" ht="69.95" customHeight="1" x14ac:dyDescent="0.25">
      <c r="A59" s="378" t="s">
        <v>128</v>
      </c>
      <c r="B59" s="380" t="s">
        <v>129</v>
      </c>
      <c r="C59" s="149"/>
      <c r="D59" s="149"/>
      <c r="E59" s="149">
        <f t="shared" ref="E59:E135" si="16">G59+I59+K59+M59</f>
        <v>7.6075699999999999</v>
      </c>
      <c r="F59" s="149"/>
      <c r="G59" s="149">
        <v>5.8426999999999998</v>
      </c>
      <c r="H59" s="149"/>
      <c r="I59" s="149">
        <v>1.7648699999999999</v>
      </c>
      <c r="J59" s="149"/>
      <c r="K59" s="149"/>
      <c r="L59" s="149"/>
      <c r="M59" s="149"/>
      <c r="N59" s="149">
        <v>13.80223</v>
      </c>
      <c r="O59" s="149">
        <v>0</v>
      </c>
      <c r="P59" s="149">
        <v>18.287149999999997</v>
      </c>
      <c r="Q59" s="149">
        <v>0</v>
      </c>
      <c r="R59" s="149"/>
      <c r="S59" s="246">
        <f t="shared" si="6"/>
        <v>7.6075699999999999</v>
      </c>
      <c r="T59" s="71"/>
      <c r="U59" s="42"/>
      <c r="V59" s="16"/>
      <c r="W59" s="247" t="s">
        <v>130</v>
      </c>
      <c r="X59" s="37" t="s">
        <v>47</v>
      </c>
      <c r="Y59" s="9"/>
    </row>
    <row r="60" spans="1:25" ht="69.95" customHeight="1" x14ac:dyDescent="0.25">
      <c r="A60" s="378" t="s">
        <v>131</v>
      </c>
      <c r="B60" s="380" t="s">
        <v>132</v>
      </c>
      <c r="C60" s="149"/>
      <c r="D60" s="149"/>
      <c r="E60" s="149">
        <f t="shared" si="16"/>
        <v>8.1246770000000001</v>
      </c>
      <c r="F60" s="149"/>
      <c r="G60" s="149">
        <v>6.532127</v>
      </c>
      <c r="H60" s="149"/>
      <c r="I60" s="149">
        <v>1.5925499999999999</v>
      </c>
      <c r="J60" s="149"/>
      <c r="K60" s="149"/>
      <c r="L60" s="149"/>
      <c r="M60" s="149"/>
      <c r="N60" s="149">
        <v>16.178039999999999</v>
      </c>
      <c r="O60" s="149">
        <v>0</v>
      </c>
      <c r="P60" s="149">
        <v>20.651979999999998</v>
      </c>
      <c r="Q60" s="149">
        <v>0</v>
      </c>
      <c r="R60" s="149"/>
      <c r="S60" s="246">
        <f t="shared" si="6"/>
        <v>8.1246770000000001</v>
      </c>
      <c r="T60" s="71"/>
      <c r="U60" s="42"/>
      <c r="V60" s="16"/>
      <c r="W60" s="247" t="s">
        <v>130</v>
      </c>
      <c r="X60" s="37" t="s">
        <v>47</v>
      </c>
      <c r="Y60" s="9"/>
    </row>
    <row r="61" spans="1:25" ht="69.95" customHeight="1" x14ac:dyDescent="0.25">
      <c r="A61" s="378" t="s">
        <v>133</v>
      </c>
      <c r="B61" s="380" t="s">
        <v>134</v>
      </c>
      <c r="C61" s="149"/>
      <c r="D61" s="149"/>
      <c r="E61" s="149">
        <f t="shared" si="16"/>
        <v>11.59751</v>
      </c>
      <c r="F61" s="149"/>
      <c r="G61" s="149">
        <v>10.15803</v>
      </c>
      <c r="H61" s="149"/>
      <c r="I61" s="149">
        <v>1.4394800000000001</v>
      </c>
      <c r="J61" s="149"/>
      <c r="K61" s="149"/>
      <c r="L61" s="149"/>
      <c r="M61" s="149"/>
      <c r="N61" s="149">
        <v>24.758620000000004</v>
      </c>
      <c r="O61" s="149">
        <v>0</v>
      </c>
      <c r="P61" s="149">
        <v>24.758620000000004</v>
      </c>
      <c r="Q61" s="149">
        <v>0</v>
      </c>
      <c r="R61" s="149"/>
      <c r="S61" s="246">
        <f t="shared" si="6"/>
        <v>11.59751</v>
      </c>
      <c r="T61" s="71"/>
      <c r="U61" s="42"/>
      <c r="V61" s="16"/>
      <c r="W61" s="247" t="s">
        <v>130</v>
      </c>
      <c r="X61" s="37" t="s">
        <v>47</v>
      </c>
      <c r="Y61" s="9"/>
    </row>
    <row r="62" spans="1:25" ht="69.95" customHeight="1" x14ac:dyDescent="0.25">
      <c r="A62" s="378" t="s">
        <v>135</v>
      </c>
      <c r="B62" s="380" t="s">
        <v>787</v>
      </c>
      <c r="C62" s="149"/>
      <c r="D62" s="149"/>
      <c r="E62" s="149"/>
      <c r="F62" s="149"/>
      <c r="G62" s="149"/>
      <c r="H62" s="149"/>
      <c r="I62" s="149"/>
      <c r="J62" s="149"/>
      <c r="K62" s="149"/>
      <c r="L62" s="149"/>
      <c r="M62" s="149"/>
      <c r="N62" s="149">
        <v>0.45893</v>
      </c>
      <c r="O62" s="149">
        <v>0.45893</v>
      </c>
      <c r="P62" s="149">
        <v>0</v>
      </c>
      <c r="Q62" s="149">
        <v>0</v>
      </c>
      <c r="R62" s="149"/>
      <c r="S62" s="246"/>
      <c r="T62" s="71"/>
      <c r="U62" s="42"/>
      <c r="V62" s="16"/>
      <c r="W62" s="247" t="s">
        <v>2402</v>
      </c>
      <c r="X62" s="37" t="s">
        <v>47</v>
      </c>
      <c r="Y62" s="9"/>
    </row>
    <row r="63" spans="1:25" ht="69.95" customHeight="1" x14ac:dyDescent="0.25">
      <c r="A63" s="378" t="s">
        <v>137</v>
      </c>
      <c r="B63" s="380" t="s">
        <v>136</v>
      </c>
      <c r="C63" s="149"/>
      <c r="D63" s="149"/>
      <c r="E63" s="149">
        <f t="shared" si="16"/>
        <v>0.10940000000000001</v>
      </c>
      <c r="F63" s="149"/>
      <c r="G63" s="149"/>
      <c r="H63" s="149"/>
      <c r="I63" s="149"/>
      <c r="J63" s="149"/>
      <c r="K63" s="149"/>
      <c r="L63" s="149"/>
      <c r="M63" s="149">
        <v>0.10940000000000001</v>
      </c>
      <c r="N63" s="149">
        <v>0.36849999999999999</v>
      </c>
      <c r="O63" s="149">
        <v>0.2591</v>
      </c>
      <c r="P63" s="149">
        <v>0.36849999999999999</v>
      </c>
      <c r="Q63" s="149">
        <v>0.36849999999999999</v>
      </c>
      <c r="R63" s="149"/>
      <c r="S63" s="246">
        <f t="shared" si="6"/>
        <v>0.10940000000000001</v>
      </c>
      <c r="T63" s="71"/>
      <c r="U63" s="42"/>
      <c r="V63" s="16"/>
      <c r="W63" s="247" t="s">
        <v>2402</v>
      </c>
      <c r="X63" s="37" t="s">
        <v>47</v>
      </c>
      <c r="Y63" s="9"/>
    </row>
    <row r="64" spans="1:25" ht="69.95" customHeight="1" x14ac:dyDescent="0.25">
      <c r="A64" s="378" t="s">
        <v>140</v>
      </c>
      <c r="B64" s="380" t="s">
        <v>765</v>
      </c>
      <c r="C64" s="149"/>
      <c r="D64" s="149"/>
      <c r="E64" s="149">
        <f t="shared" si="16"/>
        <v>0.51132999999999995</v>
      </c>
      <c r="F64" s="149"/>
      <c r="G64" s="149"/>
      <c r="H64" s="149"/>
      <c r="I64" s="149"/>
      <c r="J64" s="149"/>
      <c r="K64" s="149"/>
      <c r="L64" s="149"/>
      <c r="M64" s="149">
        <v>0.51132999999999995</v>
      </c>
      <c r="N64" s="149">
        <v>11.093050000000002</v>
      </c>
      <c r="O64" s="149">
        <v>11.093050000000002</v>
      </c>
      <c r="P64" s="149">
        <v>11.093050000000002</v>
      </c>
      <c r="Q64" s="149">
        <v>11.093050000000002</v>
      </c>
      <c r="R64" s="149"/>
      <c r="S64" s="246">
        <f t="shared" si="6"/>
        <v>0.51132999999999995</v>
      </c>
      <c r="T64" s="71"/>
      <c r="U64" s="42"/>
      <c r="V64" s="16"/>
      <c r="W64" s="247" t="s">
        <v>2403</v>
      </c>
      <c r="X64" s="37" t="s">
        <v>769</v>
      </c>
      <c r="Y64" s="9"/>
    </row>
    <row r="65" spans="1:25" ht="69.95" customHeight="1" x14ac:dyDescent="0.25">
      <c r="A65" s="378" t="s">
        <v>142</v>
      </c>
      <c r="B65" s="380" t="s">
        <v>766</v>
      </c>
      <c r="C65" s="149"/>
      <c r="D65" s="149"/>
      <c r="E65" s="149">
        <f t="shared" si="16"/>
        <v>0.19422</v>
      </c>
      <c r="F65" s="149"/>
      <c r="G65" s="149"/>
      <c r="H65" s="149"/>
      <c r="I65" s="149"/>
      <c r="J65" s="149"/>
      <c r="K65" s="149"/>
      <c r="L65" s="149"/>
      <c r="M65" s="149">
        <v>0.19422</v>
      </c>
      <c r="N65" s="149">
        <v>0.20226</v>
      </c>
      <c r="O65" s="149">
        <v>0.20226</v>
      </c>
      <c r="P65" s="149">
        <v>0.20226</v>
      </c>
      <c r="Q65" s="149">
        <v>0.20226</v>
      </c>
      <c r="R65" s="149"/>
      <c r="S65" s="246">
        <f t="shared" si="6"/>
        <v>0.19422</v>
      </c>
      <c r="T65" s="71"/>
      <c r="U65" s="42"/>
      <c r="V65" s="16"/>
      <c r="W65" s="247" t="s">
        <v>2404</v>
      </c>
      <c r="X65" s="37" t="s">
        <v>769</v>
      </c>
      <c r="Y65" s="9"/>
    </row>
    <row r="66" spans="1:25" ht="69.95" customHeight="1" x14ac:dyDescent="0.25">
      <c r="A66" s="378" t="s">
        <v>144</v>
      </c>
      <c r="B66" s="380" t="s">
        <v>767</v>
      </c>
      <c r="C66" s="149"/>
      <c r="D66" s="149"/>
      <c r="E66" s="149">
        <f t="shared" si="16"/>
        <v>0</v>
      </c>
      <c r="F66" s="149"/>
      <c r="G66" s="149"/>
      <c r="H66" s="149"/>
      <c r="I66" s="149"/>
      <c r="J66" s="149"/>
      <c r="K66" s="149"/>
      <c r="L66" s="149"/>
      <c r="M66" s="149">
        <v>0</v>
      </c>
      <c r="N66" s="149">
        <v>0.42329</v>
      </c>
      <c r="O66" s="149">
        <v>0.42329</v>
      </c>
      <c r="P66" s="149">
        <v>0</v>
      </c>
      <c r="Q66" s="149">
        <v>0</v>
      </c>
      <c r="R66" s="149"/>
      <c r="S66" s="246">
        <f t="shared" si="6"/>
        <v>0</v>
      </c>
      <c r="T66" s="71"/>
      <c r="U66" s="42"/>
      <c r="V66" s="16"/>
      <c r="W66" s="247" t="s">
        <v>2405</v>
      </c>
      <c r="X66" s="37" t="s">
        <v>769</v>
      </c>
      <c r="Y66" s="9"/>
    </row>
    <row r="67" spans="1:25" ht="69.95" customHeight="1" x14ac:dyDescent="0.25">
      <c r="A67" s="378" t="s">
        <v>146</v>
      </c>
      <c r="B67" s="380" t="s">
        <v>768</v>
      </c>
      <c r="C67" s="149"/>
      <c r="D67" s="149"/>
      <c r="E67" s="149">
        <f t="shared" si="16"/>
        <v>1.4999999999999999E-2</v>
      </c>
      <c r="F67" s="149"/>
      <c r="G67" s="149"/>
      <c r="H67" s="149"/>
      <c r="I67" s="149"/>
      <c r="J67" s="149"/>
      <c r="K67" s="149"/>
      <c r="L67" s="149"/>
      <c r="M67" s="149">
        <v>1.4999999999999999E-2</v>
      </c>
      <c r="N67" s="149">
        <v>0.41064999999999996</v>
      </c>
      <c r="O67" s="149">
        <v>0.41064999999999996</v>
      </c>
      <c r="P67" s="149">
        <v>0</v>
      </c>
      <c r="Q67" s="149">
        <v>0</v>
      </c>
      <c r="R67" s="149"/>
      <c r="S67" s="246">
        <f t="shared" si="6"/>
        <v>1.4999999999999999E-2</v>
      </c>
      <c r="T67" s="71"/>
      <c r="U67" s="42"/>
      <c r="V67" s="16"/>
      <c r="W67" s="247" t="s">
        <v>2406</v>
      </c>
      <c r="X67" s="37" t="s">
        <v>769</v>
      </c>
      <c r="Y67" s="9"/>
    </row>
    <row r="68" spans="1:25" ht="69.95" customHeight="1" x14ac:dyDescent="0.25">
      <c r="A68" s="378" t="s">
        <v>149</v>
      </c>
      <c r="B68" s="380" t="s">
        <v>138</v>
      </c>
      <c r="C68" s="149"/>
      <c r="D68" s="149"/>
      <c r="E68" s="149">
        <f t="shared" si="16"/>
        <v>0</v>
      </c>
      <c r="F68" s="149"/>
      <c r="G68" s="149">
        <v>1.76E-4</v>
      </c>
      <c r="H68" s="149"/>
      <c r="I68" s="149"/>
      <c r="J68" s="149"/>
      <c r="K68" s="149">
        <v>-1.76E-4</v>
      </c>
      <c r="L68" s="149"/>
      <c r="M68" s="149"/>
      <c r="N68" s="149">
        <v>7.0999999999999991E-4</v>
      </c>
      <c r="O68" s="149">
        <v>1.7999999999999993E-4</v>
      </c>
      <c r="P68" s="149">
        <v>0</v>
      </c>
      <c r="Q68" s="149">
        <v>0</v>
      </c>
      <c r="R68" s="149"/>
      <c r="S68" s="246">
        <f t="shared" si="6"/>
        <v>0</v>
      </c>
      <c r="T68" s="71"/>
      <c r="U68" s="42"/>
      <c r="V68" s="16"/>
      <c r="W68" s="247" t="s">
        <v>139</v>
      </c>
      <c r="X68" s="37" t="s">
        <v>51</v>
      </c>
      <c r="Y68" s="9"/>
    </row>
    <row r="69" spans="1:25" ht="69.95" customHeight="1" x14ac:dyDescent="0.25">
      <c r="A69" s="378" t="s">
        <v>151</v>
      </c>
      <c r="B69" s="23" t="s">
        <v>141</v>
      </c>
      <c r="C69" s="149"/>
      <c r="D69" s="149"/>
      <c r="E69" s="149">
        <f t="shared" si="16"/>
        <v>1.0083200000000001</v>
      </c>
      <c r="F69" s="149"/>
      <c r="G69" s="149"/>
      <c r="H69" s="149"/>
      <c r="I69" s="149">
        <v>1.0083200000000001</v>
      </c>
      <c r="J69" s="149"/>
      <c r="K69" s="149"/>
      <c r="L69" s="149"/>
      <c r="M69" s="149"/>
      <c r="N69" s="149"/>
      <c r="O69" s="149"/>
      <c r="P69" s="149">
        <v>0</v>
      </c>
      <c r="Q69" s="149">
        <v>0</v>
      </c>
      <c r="R69" s="149"/>
      <c r="S69" s="246">
        <f t="shared" si="6"/>
        <v>1.0083200000000001</v>
      </c>
      <c r="T69" s="71"/>
      <c r="U69" s="42"/>
      <c r="V69" s="16"/>
      <c r="W69" s="247" t="s">
        <v>99</v>
      </c>
      <c r="X69" s="37" t="s">
        <v>51</v>
      </c>
      <c r="Y69" s="9"/>
    </row>
    <row r="70" spans="1:25" ht="69.95" customHeight="1" x14ac:dyDescent="0.25">
      <c r="A70" s="378" t="s">
        <v>153</v>
      </c>
      <c r="B70" s="23" t="s">
        <v>143</v>
      </c>
      <c r="C70" s="149"/>
      <c r="D70" s="149"/>
      <c r="E70" s="149">
        <f t="shared" si="16"/>
        <v>2.9929999999999998E-2</v>
      </c>
      <c r="F70" s="149"/>
      <c r="G70" s="149"/>
      <c r="H70" s="149"/>
      <c r="I70" s="149"/>
      <c r="J70" s="149"/>
      <c r="K70" s="149"/>
      <c r="L70" s="149"/>
      <c r="M70" s="149">
        <v>2.9929999999999998E-2</v>
      </c>
      <c r="N70" s="149">
        <v>0.32847000000000004</v>
      </c>
      <c r="O70" s="149">
        <v>0.29854000000000003</v>
      </c>
      <c r="P70" s="149">
        <v>0</v>
      </c>
      <c r="Q70" s="149">
        <v>0</v>
      </c>
      <c r="R70" s="149"/>
      <c r="S70" s="246">
        <f t="shared" si="6"/>
        <v>2.9929999999999998E-2</v>
      </c>
      <c r="T70" s="71"/>
      <c r="U70" s="42"/>
      <c r="V70" s="16"/>
      <c r="W70" s="247"/>
      <c r="X70" s="37" t="s">
        <v>51</v>
      </c>
      <c r="Y70" s="9"/>
    </row>
    <row r="71" spans="1:25" ht="69.95" customHeight="1" x14ac:dyDescent="0.25">
      <c r="A71" s="378" t="s">
        <v>156</v>
      </c>
      <c r="B71" s="380" t="s">
        <v>763</v>
      </c>
      <c r="C71" s="149"/>
      <c r="D71" s="149"/>
      <c r="E71" s="149">
        <f t="shared" si="16"/>
        <v>0.90503</v>
      </c>
      <c r="F71" s="149"/>
      <c r="G71" s="149">
        <v>0</v>
      </c>
      <c r="H71" s="149"/>
      <c r="I71" s="149"/>
      <c r="J71" s="149"/>
      <c r="K71" s="149">
        <v>0.40525</v>
      </c>
      <c r="L71" s="149"/>
      <c r="M71" s="149">
        <f>0.49836+0.00142</f>
        <v>0.49978</v>
      </c>
      <c r="N71" s="149">
        <v>0.42233999999999999</v>
      </c>
      <c r="O71" s="149">
        <v>0</v>
      </c>
      <c r="P71" s="149">
        <v>0</v>
      </c>
      <c r="Q71" s="149">
        <v>0</v>
      </c>
      <c r="R71" s="149"/>
      <c r="S71" s="246">
        <f t="shared" si="6"/>
        <v>0.90503</v>
      </c>
      <c r="T71" s="71"/>
      <c r="U71" s="42"/>
      <c r="V71" s="16"/>
      <c r="W71" s="44" t="s">
        <v>145</v>
      </c>
      <c r="X71" s="37" t="s">
        <v>51</v>
      </c>
      <c r="Y71" s="9"/>
    </row>
    <row r="72" spans="1:25" ht="69.95" customHeight="1" x14ac:dyDescent="0.25">
      <c r="A72" s="378" t="s">
        <v>159</v>
      </c>
      <c r="B72" s="380" t="s">
        <v>764</v>
      </c>
      <c r="C72" s="149"/>
      <c r="D72" s="149"/>
      <c r="E72" s="149">
        <f t="shared" si="16"/>
        <v>0.49836000000000003</v>
      </c>
      <c r="F72" s="149"/>
      <c r="G72" s="149"/>
      <c r="H72" s="149"/>
      <c r="I72" s="149"/>
      <c r="J72" s="149"/>
      <c r="K72" s="149"/>
      <c r="L72" s="149"/>
      <c r="M72" s="149">
        <v>0.49836000000000003</v>
      </c>
      <c r="N72" s="149"/>
      <c r="O72" s="149"/>
      <c r="P72" s="149"/>
      <c r="Q72" s="149"/>
      <c r="R72" s="149"/>
      <c r="S72" s="246">
        <f t="shared" si="6"/>
        <v>0.49836000000000003</v>
      </c>
      <c r="T72" s="71"/>
      <c r="U72" s="42"/>
      <c r="V72" s="16"/>
      <c r="W72" s="44"/>
      <c r="X72" s="37" t="s">
        <v>51</v>
      </c>
      <c r="Y72" s="9"/>
    </row>
    <row r="73" spans="1:25" ht="69.95" customHeight="1" x14ac:dyDescent="0.25">
      <c r="A73" s="378" t="s">
        <v>161</v>
      </c>
      <c r="B73" s="380" t="s">
        <v>147</v>
      </c>
      <c r="C73" s="149"/>
      <c r="D73" s="149"/>
      <c r="E73" s="149">
        <f t="shared" si="16"/>
        <v>0.26772699999999994</v>
      </c>
      <c r="F73" s="149"/>
      <c r="G73" s="149">
        <v>1.9970000000000001E-3</v>
      </c>
      <c r="H73" s="149"/>
      <c r="I73" s="149">
        <v>0.14058999999999999</v>
      </c>
      <c r="J73" s="149"/>
      <c r="K73" s="149">
        <v>8.8234000000000007E-2</v>
      </c>
      <c r="L73" s="149"/>
      <c r="M73" s="149">
        <v>3.6905999999999946E-2</v>
      </c>
      <c r="N73" s="149">
        <v>0.26773178999999997</v>
      </c>
      <c r="O73" s="149">
        <v>0.16049678999999997</v>
      </c>
      <c r="P73" s="149">
        <v>0</v>
      </c>
      <c r="Q73" s="149">
        <v>0</v>
      </c>
      <c r="R73" s="149"/>
      <c r="S73" s="246">
        <f t="shared" si="6"/>
        <v>0.26772699999999994</v>
      </c>
      <c r="T73" s="71"/>
      <c r="U73" s="42"/>
      <c r="V73" s="16"/>
      <c r="W73" s="247" t="s">
        <v>139</v>
      </c>
      <c r="X73" s="37" t="s">
        <v>148</v>
      </c>
      <c r="Y73" s="9"/>
    </row>
    <row r="74" spans="1:25" ht="69.95" customHeight="1" x14ac:dyDescent="0.25">
      <c r="A74" s="378" t="s">
        <v>165</v>
      </c>
      <c r="B74" s="380" t="s">
        <v>788</v>
      </c>
      <c r="C74" s="149"/>
      <c r="D74" s="149"/>
      <c r="E74" s="149"/>
      <c r="F74" s="149"/>
      <c r="G74" s="149"/>
      <c r="H74" s="149"/>
      <c r="I74" s="149"/>
      <c r="J74" s="149"/>
      <c r="K74" s="149"/>
      <c r="L74" s="149"/>
      <c r="M74" s="149"/>
      <c r="N74" s="149">
        <v>4.118786E-2</v>
      </c>
      <c r="O74" s="149">
        <v>4.118786E-2</v>
      </c>
      <c r="P74" s="149">
        <v>4.118786E-2</v>
      </c>
      <c r="Q74" s="149">
        <v>4.118786E-2</v>
      </c>
      <c r="R74" s="149"/>
      <c r="S74" s="246"/>
      <c r="T74" s="71"/>
      <c r="U74" s="42"/>
      <c r="V74" s="16"/>
      <c r="W74" s="247"/>
      <c r="X74" s="37" t="s">
        <v>148</v>
      </c>
      <c r="Y74" s="9"/>
    </row>
    <row r="75" spans="1:25" ht="69.95" customHeight="1" x14ac:dyDescent="0.25">
      <c r="A75" s="378" t="s">
        <v>168</v>
      </c>
      <c r="B75" s="380" t="s">
        <v>789</v>
      </c>
      <c r="C75" s="149"/>
      <c r="D75" s="149"/>
      <c r="E75" s="149"/>
      <c r="F75" s="149"/>
      <c r="G75" s="149"/>
      <c r="H75" s="149"/>
      <c r="I75" s="149"/>
      <c r="J75" s="149"/>
      <c r="K75" s="149"/>
      <c r="L75" s="149"/>
      <c r="M75" s="149"/>
      <c r="N75" s="149">
        <v>4.118786E-2</v>
      </c>
      <c r="O75" s="149">
        <v>4.118786E-2</v>
      </c>
      <c r="P75" s="149">
        <v>4.118786E-2</v>
      </c>
      <c r="Q75" s="149">
        <v>4.118786E-2</v>
      </c>
      <c r="R75" s="149"/>
      <c r="S75" s="246"/>
      <c r="T75" s="71"/>
      <c r="U75" s="42"/>
      <c r="V75" s="16"/>
      <c r="W75" s="247"/>
      <c r="X75" s="37" t="s">
        <v>148</v>
      </c>
      <c r="Y75" s="9"/>
    </row>
    <row r="76" spans="1:25" ht="69.95" customHeight="1" x14ac:dyDescent="0.25">
      <c r="A76" s="378" t="s">
        <v>171</v>
      </c>
      <c r="B76" s="380" t="s">
        <v>150</v>
      </c>
      <c r="C76" s="149"/>
      <c r="D76" s="149"/>
      <c r="E76" s="149">
        <f t="shared" si="16"/>
        <v>0.47443000000000002</v>
      </c>
      <c r="F76" s="149"/>
      <c r="G76" s="149">
        <v>0</v>
      </c>
      <c r="H76" s="149"/>
      <c r="I76" s="149"/>
      <c r="J76" s="149"/>
      <c r="K76" s="149">
        <v>0.47443000000000002</v>
      </c>
      <c r="L76" s="149"/>
      <c r="M76" s="149"/>
      <c r="N76" s="149">
        <v>-1.0432999999999999</v>
      </c>
      <c r="O76" s="149">
        <v>-1.0692000000000002</v>
      </c>
      <c r="P76" s="149">
        <v>-1.0432999999999999</v>
      </c>
      <c r="Q76" s="149">
        <v>-1.0692000000000002</v>
      </c>
      <c r="R76" s="149"/>
      <c r="S76" s="246">
        <f t="shared" si="6"/>
        <v>0.47443000000000002</v>
      </c>
      <c r="T76" s="71"/>
      <c r="U76" s="42"/>
      <c r="V76" s="16"/>
      <c r="W76" s="247" t="s">
        <v>2419</v>
      </c>
      <c r="X76" s="37" t="s">
        <v>61</v>
      </c>
      <c r="Y76" s="9"/>
    </row>
    <row r="77" spans="1:25" ht="69.95" customHeight="1" x14ac:dyDescent="0.25">
      <c r="A77" s="378" t="s">
        <v>173</v>
      </c>
      <c r="B77" s="380" t="s">
        <v>152</v>
      </c>
      <c r="C77" s="149"/>
      <c r="D77" s="149"/>
      <c r="E77" s="149">
        <f t="shared" si="16"/>
        <v>0</v>
      </c>
      <c r="F77" s="149"/>
      <c r="G77" s="149">
        <v>0</v>
      </c>
      <c r="H77" s="149"/>
      <c r="I77" s="149"/>
      <c r="J77" s="149"/>
      <c r="K77" s="149"/>
      <c r="L77" s="149"/>
      <c r="M77" s="149"/>
      <c r="N77" s="149">
        <v>9.2935999999999996</v>
      </c>
      <c r="O77" s="149">
        <v>0.42349999999999999</v>
      </c>
      <c r="P77" s="149">
        <v>0</v>
      </c>
      <c r="Q77" s="149">
        <v>0</v>
      </c>
      <c r="R77" s="149"/>
      <c r="S77" s="246">
        <f t="shared" si="6"/>
        <v>0</v>
      </c>
      <c r="T77" s="71"/>
      <c r="U77" s="42"/>
      <c r="V77" s="16"/>
      <c r="W77" s="41" t="s">
        <v>2420</v>
      </c>
      <c r="X77" s="37" t="s">
        <v>61</v>
      </c>
      <c r="Y77" s="9"/>
    </row>
    <row r="78" spans="1:25" ht="69.95" customHeight="1" x14ac:dyDescent="0.25">
      <c r="A78" s="378" t="s">
        <v>176</v>
      </c>
      <c r="B78" s="380" t="s">
        <v>154</v>
      </c>
      <c r="C78" s="149"/>
      <c r="D78" s="149"/>
      <c r="E78" s="149">
        <f t="shared" si="16"/>
        <v>69.194856529999896</v>
      </c>
      <c r="F78" s="149"/>
      <c r="G78" s="149">
        <v>4.1630020000000005</v>
      </c>
      <c r="H78" s="149"/>
      <c r="I78" s="149">
        <v>16.35078</v>
      </c>
      <c r="J78" s="149"/>
      <c r="K78" s="149">
        <v>16.861992290000003</v>
      </c>
      <c r="L78" s="149"/>
      <c r="M78" s="149">
        <v>31.819082239999894</v>
      </c>
      <c r="N78" s="149">
        <v>72.798761620000008</v>
      </c>
      <c r="O78" s="149">
        <v>41.599645620000011</v>
      </c>
      <c r="P78" s="149">
        <v>0</v>
      </c>
      <c r="Q78" s="149">
        <v>0</v>
      </c>
      <c r="R78" s="149"/>
      <c r="S78" s="246">
        <f t="shared" si="6"/>
        <v>69.194856529999896</v>
      </c>
      <c r="T78" s="71"/>
      <c r="U78" s="42"/>
      <c r="V78" s="16"/>
      <c r="W78" s="247" t="s">
        <v>155</v>
      </c>
      <c r="X78" s="377" t="s">
        <v>68</v>
      </c>
      <c r="Y78" s="9"/>
    </row>
    <row r="79" spans="1:25" ht="69.95" customHeight="1" x14ac:dyDescent="0.25">
      <c r="A79" s="378" t="s">
        <v>178</v>
      </c>
      <c r="B79" s="380" t="s">
        <v>522</v>
      </c>
      <c r="C79" s="149"/>
      <c r="D79" s="149"/>
      <c r="E79" s="149">
        <f t="shared" si="16"/>
        <v>3.8643770499999999</v>
      </c>
      <c r="F79" s="149"/>
      <c r="G79" s="149"/>
      <c r="H79" s="149"/>
      <c r="I79" s="149"/>
      <c r="J79" s="149"/>
      <c r="K79" s="149"/>
      <c r="L79" s="149"/>
      <c r="M79" s="149">
        <v>3.8643770499999999</v>
      </c>
      <c r="N79" s="149">
        <v>2.986964</v>
      </c>
      <c r="O79" s="149">
        <v>2.5647150000000001</v>
      </c>
      <c r="P79" s="149">
        <v>0</v>
      </c>
      <c r="Q79" s="149">
        <v>0</v>
      </c>
      <c r="R79" s="149"/>
      <c r="S79" s="246">
        <f t="shared" si="6"/>
        <v>3.8643770499999999</v>
      </c>
      <c r="T79" s="71"/>
      <c r="U79" s="42"/>
      <c r="V79" s="16"/>
      <c r="W79" s="247" t="s">
        <v>2438</v>
      </c>
      <c r="X79" s="377" t="s">
        <v>68</v>
      </c>
      <c r="Y79" s="9"/>
    </row>
    <row r="80" spans="1:25" ht="69.95" customHeight="1" x14ac:dyDescent="0.25">
      <c r="A80" s="378" t="s">
        <v>180</v>
      </c>
      <c r="B80" s="380" t="s">
        <v>157</v>
      </c>
      <c r="C80" s="149"/>
      <c r="D80" s="149"/>
      <c r="E80" s="149">
        <f t="shared" si="16"/>
        <v>5.5337652099999994</v>
      </c>
      <c r="F80" s="149"/>
      <c r="G80" s="149">
        <v>0.88542100000000001</v>
      </c>
      <c r="H80" s="149"/>
      <c r="I80" s="149"/>
      <c r="J80" s="149"/>
      <c r="K80" s="149">
        <v>4.1499340499999997</v>
      </c>
      <c r="L80" s="149"/>
      <c r="M80" s="149">
        <v>0.49841015999999944</v>
      </c>
      <c r="N80" s="149">
        <v>8.3306054899999999</v>
      </c>
      <c r="O80" s="149">
        <v>7.3155554899999995</v>
      </c>
      <c r="P80" s="149">
        <v>0</v>
      </c>
      <c r="Q80" s="149">
        <v>0</v>
      </c>
      <c r="R80" s="149"/>
      <c r="S80" s="246">
        <f t="shared" si="6"/>
        <v>5.5337652099999994</v>
      </c>
      <c r="T80" s="71"/>
      <c r="U80" s="42"/>
      <c r="V80" s="16"/>
      <c r="W80" s="247" t="s">
        <v>158</v>
      </c>
      <c r="X80" s="377" t="s">
        <v>68</v>
      </c>
      <c r="Y80" s="9"/>
    </row>
    <row r="81" spans="1:25" ht="99.95" customHeight="1" x14ac:dyDescent="0.25">
      <c r="A81" s="378" t="s">
        <v>182</v>
      </c>
      <c r="B81" s="380" t="s">
        <v>160</v>
      </c>
      <c r="C81" s="149"/>
      <c r="D81" s="149"/>
      <c r="E81" s="149">
        <f t="shared" si="16"/>
        <v>132.25059695061742</v>
      </c>
      <c r="F81" s="149"/>
      <c r="G81" s="149">
        <v>0</v>
      </c>
      <c r="H81" s="149"/>
      <c r="I81" s="149">
        <v>44.219370000000005</v>
      </c>
      <c r="J81" s="149"/>
      <c r="K81" s="149">
        <v>16.172153520000005</v>
      </c>
      <c r="L81" s="149"/>
      <c r="M81" s="149">
        <v>71.859073430617414</v>
      </c>
      <c r="N81" s="149">
        <v>84.850222489999993</v>
      </c>
      <c r="O81" s="149">
        <v>21.414623489999997</v>
      </c>
      <c r="P81" s="149">
        <v>56.673487999999999</v>
      </c>
      <c r="Q81" s="149">
        <v>56.673487999999999</v>
      </c>
      <c r="R81" s="149"/>
      <c r="S81" s="246">
        <f t="shared" si="6"/>
        <v>132.25059695061742</v>
      </c>
      <c r="T81" s="71"/>
      <c r="U81" s="42"/>
      <c r="V81" s="16"/>
      <c r="W81" s="247" t="s">
        <v>155</v>
      </c>
      <c r="X81" s="377" t="s">
        <v>68</v>
      </c>
      <c r="Y81" s="9"/>
    </row>
    <row r="82" spans="1:25" ht="99.95" customHeight="1" x14ac:dyDescent="0.25">
      <c r="A82" s="378" t="s">
        <v>184</v>
      </c>
      <c r="B82" s="380" t="s">
        <v>162</v>
      </c>
      <c r="C82" s="149"/>
      <c r="D82" s="149"/>
      <c r="E82" s="149">
        <f t="shared" si="16"/>
        <v>197.66416075902333</v>
      </c>
      <c r="F82" s="149"/>
      <c r="G82" s="149">
        <v>11.37931</v>
      </c>
      <c r="H82" s="149"/>
      <c r="I82" s="149">
        <v>173.10254599999999</v>
      </c>
      <c r="J82" s="149"/>
      <c r="K82" s="149">
        <v>13.182304759023333</v>
      </c>
      <c r="L82" s="149"/>
      <c r="M82" s="149">
        <v>0</v>
      </c>
      <c r="N82" s="149">
        <v>148.88184600000002</v>
      </c>
      <c r="O82" s="149">
        <v>0</v>
      </c>
      <c r="P82" s="149">
        <v>618.50013799999999</v>
      </c>
      <c r="Q82" s="149">
        <v>0</v>
      </c>
      <c r="R82" s="149"/>
      <c r="S82" s="246">
        <f t="shared" si="6"/>
        <v>197.66416075902333</v>
      </c>
      <c r="T82" s="71"/>
      <c r="U82" s="42"/>
      <c r="V82" s="16"/>
      <c r="W82" s="247" t="s">
        <v>163</v>
      </c>
      <c r="X82" s="377" t="s">
        <v>68</v>
      </c>
      <c r="Y82" s="15" t="s">
        <v>164</v>
      </c>
    </row>
    <row r="83" spans="1:25" ht="99.95" customHeight="1" x14ac:dyDescent="0.25">
      <c r="A83" s="378" t="s">
        <v>186</v>
      </c>
      <c r="B83" s="380" t="s">
        <v>166</v>
      </c>
      <c r="C83" s="149"/>
      <c r="D83" s="149"/>
      <c r="E83" s="149">
        <f t="shared" si="16"/>
        <v>114.22952851038242</v>
      </c>
      <c r="F83" s="149"/>
      <c r="G83" s="149">
        <v>32.754349999999995</v>
      </c>
      <c r="H83" s="149"/>
      <c r="I83" s="149">
        <v>17.567345</v>
      </c>
      <c r="J83" s="149"/>
      <c r="K83" s="149">
        <v>63.883132650382429</v>
      </c>
      <c r="L83" s="149"/>
      <c r="M83" s="149">
        <v>2.4700860000011746E-2</v>
      </c>
      <c r="N83" s="149">
        <v>70.255477999999997</v>
      </c>
      <c r="O83" s="149">
        <v>0</v>
      </c>
      <c r="P83" s="149">
        <v>544.72449800000004</v>
      </c>
      <c r="Q83" s="149">
        <v>0</v>
      </c>
      <c r="R83" s="149"/>
      <c r="S83" s="246">
        <f t="shared" si="6"/>
        <v>114.22952851038242</v>
      </c>
      <c r="T83" s="71"/>
      <c r="U83" s="42"/>
      <c r="V83" s="16"/>
      <c r="W83" s="247" t="s">
        <v>167</v>
      </c>
      <c r="X83" s="377" t="s">
        <v>68</v>
      </c>
      <c r="Y83" s="15" t="s">
        <v>164</v>
      </c>
    </row>
    <row r="84" spans="1:25" ht="99.95" customHeight="1" x14ac:dyDescent="0.25">
      <c r="A84" s="378" t="s">
        <v>188</v>
      </c>
      <c r="B84" s="21" t="s">
        <v>169</v>
      </c>
      <c r="C84" s="149"/>
      <c r="D84" s="149"/>
      <c r="E84" s="149">
        <f t="shared" si="16"/>
        <v>4.570286170000001</v>
      </c>
      <c r="F84" s="149"/>
      <c r="G84" s="149">
        <v>4.5702400000000001</v>
      </c>
      <c r="H84" s="149"/>
      <c r="I84" s="149">
        <v>0</v>
      </c>
      <c r="J84" s="149"/>
      <c r="K84" s="149">
        <v>4.6170000000529396E-5</v>
      </c>
      <c r="L84" s="149"/>
      <c r="M84" s="149">
        <v>0</v>
      </c>
      <c r="N84" s="149">
        <v>0</v>
      </c>
      <c r="O84" s="149">
        <v>0</v>
      </c>
      <c r="P84" s="149">
        <v>0</v>
      </c>
      <c r="Q84" s="149">
        <v>0</v>
      </c>
      <c r="R84" s="149"/>
      <c r="S84" s="246">
        <f t="shared" si="6"/>
        <v>4.570286170000001</v>
      </c>
      <c r="T84" s="71"/>
      <c r="U84" s="42"/>
      <c r="V84" s="16"/>
      <c r="W84" s="247" t="s">
        <v>170</v>
      </c>
      <c r="X84" s="377" t="s">
        <v>68</v>
      </c>
      <c r="Y84" s="15" t="s">
        <v>164</v>
      </c>
    </row>
    <row r="85" spans="1:25" ht="99.95" customHeight="1" x14ac:dyDescent="0.25">
      <c r="A85" s="378" t="s">
        <v>190</v>
      </c>
      <c r="B85" s="380" t="s">
        <v>172</v>
      </c>
      <c r="C85" s="149"/>
      <c r="D85" s="149"/>
      <c r="E85" s="149">
        <f t="shared" si="16"/>
        <v>734.21999858401898</v>
      </c>
      <c r="F85" s="149"/>
      <c r="G85" s="149">
        <v>88.472059999999999</v>
      </c>
      <c r="H85" s="149"/>
      <c r="I85" s="149">
        <v>438.912598</v>
      </c>
      <c r="J85" s="149"/>
      <c r="K85" s="149">
        <v>200.90590041435556</v>
      </c>
      <c r="L85" s="149"/>
      <c r="M85" s="149">
        <v>5.9294401696635175</v>
      </c>
      <c r="N85" s="149">
        <v>683.90856399999984</v>
      </c>
      <c r="O85" s="149">
        <v>0</v>
      </c>
      <c r="P85" s="149">
        <v>1511.6995710000001</v>
      </c>
      <c r="Q85" s="149">
        <v>0</v>
      </c>
      <c r="R85" s="149"/>
      <c r="S85" s="246">
        <f t="shared" si="6"/>
        <v>734.21999858401898</v>
      </c>
      <c r="T85" s="71"/>
      <c r="U85" s="42"/>
      <c r="V85" s="16"/>
      <c r="W85" s="247" t="s">
        <v>163</v>
      </c>
      <c r="X85" s="377" t="s">
        <v>68</v>
      </c>
      <c r="Y85" s="15" t="s">
        <v>164</v>
      </c>
    </row>
    <row r="86" spans="1:25" ht="99.95" customHeight="1" x14ac:dyDescent="0.25">
      <c r="A86" s="378" t="s">
        <v>192</v>
      </c>
      <c r="B86" s="380" t="s">
        <v>357</v>
      </c>
      <c r="C86" s="149"/>
      <c r="D86" s="149"/>
      <c r="E86" s="149">
        <f t="shared" si="16"/>
        <v>0</v>
      </c>
      <c r="F86" s="149"/>
      <c r="G86" s="149"/>
      <c r="H86" s="149"/>
      <c r="I86" s="149"/>
      <c r="J86" s="149"/>
      <c r="K86" s="149"/>
      <c r="L86" s="149"/>
      <c r="M86" s="149"/>
      <c r="N86" s="149">
        <v>7.883</v>
      </c>
      <c r="O86" s="149">
        <v>0</v>
      </c>
      <c r="P86" s="149">
        <v>7.883</v>
      </c>
      <c r="Q86" s="149">
        <v>0</v>
      </c>
      <c r="R86" s="149"/>
      <c r="S86" s="246">
        <f t="shared" si="6"/>
        <v>0</v>
      </c>
      <c r="T86" s="71"/>
      <c r="U86" s="42"/>
      <c r="V86" s="16"/>
      <c r="W86" s="247" t="s">
        <v>2439</v>
      </c>
      <c r="X86" s="377" t="s">
        <v>68</v>
      </c>
      <c r="Y86" s="15" t="s">
        <v>164</v>
      </c>
    </row>
    <row r="87" spans="1:25" ht="99.95" customHeight="1" x14ac:dyDescent="0.25">
      <c r="A87" s="378" t="s">
        <v>194</v>
      </c>
      <c r="B87" s="380" t="s">
        <v>174</v>
      </c>
      <c r="C87" s="149"/>
      <c r="D87" s="149"/>
      <c r="E87" s="149">
        <f t="shared" si="16"/>
        <v>65.378204369038571</v>
      </c>
      <c r="F87" s="149"/>
      <c r="G87" s="149">
        <v>2.1874799999999999</v>
      </c>
      <c r="H87" s="149"/>
      <c r="I87" s="149">
        <v>50.894075999999998</v>
      </c>
      <c r="J87" s="149"/>
      <c r="K87" s="149">
        <v>12.296648369038564</v>
      </c>
      <c r="L87" s="149"/>
      <c r="M87" s="149">
        <v>0</v>
      </c>
      <c r="N87" s="149">
        <v>40.597696999999997</v>
      </c>
      <c r="O87" s="149">
        <v>0</v>
      </c>
      <c r="P87" s="149">
        <v>269.38620500000002</v>
      </c>
      <c r="Q87" s="149">
        <v>0</v>
      </c>
      <c r="R87" s="149"/>
      <c r="S87" s="246">
        <f t="shared" si="6"/>
        <v>65.378204369038571</v>
      </c>
      <c r="T87" s="71"/>
      <c r="U87" s="42"/>
      <c r="V87" s="16"/>
      <c r="W87" s="247" t="s">
        <v>163</v>
      </c>
      <c r="X87" s="377" t="s">
        <v>68</v>
      </c>
      <c r="Y87" s="15" t="s">
        <v>164</v>
      </c>
    </row>
    <row r="88" spans="1:25" ht="99.95" customHeight="1" x14ac:dyDescent="0.25">
      <c r="A88" s="378" t="s">
        <v>196</v>
      </c>
      <c r="B88" s="380" t="s">
        <v>177</v>
      </c>
      <c r="C88" s="149"/>
      <c r="D88" s="149"/>
      <c r="E88" s="149">
        <f t="shared" si="16"/>
        <v>272.27883008337005</v>
      </c>
      <c r="F88" s="149"/>
      <c r="G88" s="149">
        <v>44.156410000000001</v>
      </c>
      <c r="H88" s="149"/>
      <c r="I88" s="149">
        <v>5.1285970000000001</v>
      </c>
      <c r="J88" s="149"/>
      <c r="K88" s="149">
        <v>9.442704743370042</v>
      </c>
      <c r="L88" s="149"/>
      <c r="M88" s="149">
        <v>213.55111833999999</v>
      </c>
      <c r="N88" s="149">
        <v>73.098009000000005</v>
      </c>
      <c r="O88" s="149">
        <v>0</v>
      </c>
      <c r="P88" s="149">
        <v>1792.295153</v>
      </c>
      <c r="Q88" s="149">
        <v>0</v>
      </c>
      <c r="R88" s="149"/>
      <c r="S88" s="246">
        <f t="shared" si="6"/>
        <v>272.27883008337005</v>
      </c>
      <c r="T88" s="71"/>
      <c r="U88" s="42"/>
      <c r="V88" s="16"/>
      <c r="W88" s="247" t="s">
        <v>163</v>
      </c>
      <c r="X88" s="377" t="s">
        <v>68</v>
      </c>
      <c r="Y88" s="15" t="s">
        <v>164</v>
      </c>
    </row>
    <row r="89" spans="1:25" ht="99.95" customHeight="1" x14ac:dyDescent="0.25">
      <c r="A89" s="378" t="s">
        <v>198</v>
      </c>
      <c r="B89" s="380" t="s">
        <v>179</v>
      </c>
      <c r="C89" s="149"/>
      <c r="D89" s="149"/>
      <c r="E89" s="149">
        <f t="shared" si="16"/>
        <v>390.91343215487973</v>
      </c>
      <c r="F89" s="149"/>
      <c r="G89" s="149">
        <v>77.231320000000011</v>
      </c>
      <c r="H89" s="149"/>
      <c r="I89" s="149">
        <v>199.87510800000001</v>
      </c>
      <c r="J89" s="149"/>
      <c r="K89" s="149">
        <v>113.62066629487963</v>
      </c>
      <c r="L89" s="149"/>
      <c r="M89" s="149">
        <v>0.18633786000002875</v>
      </c>
      <c r="N89" s="149">
        <v>404.49576500000001</v>
      </c>
      <c r="O89" s="149">
        <v>0</v>
      </c>
      <c r="P89" s="149">
        <v>1819.585274</v>
      </c>
      <c r="Q89" s="149">
        <v>0</v>
      </c>
      <c r="R89" s="149"/>
      <c r="S89" s="246">
        <f t="shared" ref="S89:S152" si="17">E89-(F89+H89+J89+L89)</f>
        <v>390.91343215487973</v>
      </c>
      <c r="T89" s="71"/>
      <c r="U89" s="42"/>
      <c r="V89" s="16"/>
      <c r="W89" s="247" t="s">
        <v>163</v>
      </c>
      <c r="X89" s="377" t="s">
        <v>68</v>
      </c>
      <c r="Y89" s="15" t="s">
        <v>164</v>
      </c>
    </row>
    <row r="90" spans="1:25" ht="99.95" customHeight="1" x14ac:dyDescent="0.25">
      <c r="A90" s="378" t="s">
        <v>200</v>
      </c>
      <c r="B90" s="380" t="s">
        <v>181</v>
      </c>
      <c r="C90" s="149"/>
      <c r="D90" s="149"/>
      <c r="E90" s="149">
        <f t="shared" si="16"/>
        <v>97.557762300000007</v>
      </c>
      <c r="F90" s="149"/>
      <c r="G90" s="149">
        <v>11.69122</v>
      </c>
      <c r="H90" s="149"/>
      <c r="I90" s="149">
        <v>0.95261699999999994</v>
      </c>
      <c r="J90" s="149"/>
      <c r="K90" s="149">
        <v>84.913925300000002</v>
      </c>
      <c r="L90" s="149"/>
      <c r="M90" s="149">
        <v>0</v>
      </c>
      <c r="N90" s="149">
        <v>35.041441999999996</v>
      </c>
      <c r="O90" s="149">
        <v>0</v>
      </c>
      <c r="P90" s="149">
        <v>1195.67248</v>
      </c>
      <c r="Q90" s="149">
        <v>0</v>
      </c>
      <c r="R90" s="149"/>
      <c r="S90" s="246">
        <f t="shared" si="17"/>
        <v>97.557762300000007</v>
      </c>
      <c r="T90" s="71"/>
      <c r="U90" s="42"/>
      <c r="V90" s="16"/>
      <c r="W90" s="247" t="s">
        <v>163</v>
      </c>
      <c r="X90" s="377" t="s">
        <v>68</v>
      </c>
      <c r="Y90" s="15" t="s">
        <v>164</v>
      </c>
    </row>
    <row r="91" spans="1:25" ht="99.95" customHeight="1" x14ac:dyDescent="0.25">
      <c r="A91" s="378" t="s">
        <v>202</v>
      </c>
      <c r="B91" s="380" t="s">
        <v>183</v>
      </c>
      <c r="C91" s="149"/>
      <c r="D91" s="149"/>
      <c r="E91" s="149">
        <f t="shared" si="16"/>
        <v>30.834051401127049</v>
      </c>
      <c r="F91" s="149"/>
      <c r="G91" s="149">
        <v>5.7278599999999997</v>
      </c>
      <c r="H91" s="149"/>
      <c r="I91" s="149">
        <v>24.815038000000001</v>
      </c>
      <c r="J91" s="149"/>
      <c r="K91" s="149">
        <v>0.29115340112704868</v>
      </c>
      <c r="L91" s="149"/>
      <c r="M91" s="149">
        <v>0</v>
      </c>
      <c r="N91" s="149">
        <v>16.293112000000001</v>
      </c>
      <c r="O91" s="149">
        <v>0</v>
      </c>
      <c r="P91" s="149">
        <v>461.24863900000003</v>
      </c>
      <c r="Q91" s="149">
        <v>0</v>
      </c>
      <c r="R91" s="149"/>
      <c r="S91" s="246">
        <f t="shared" si="17"/>
        <v>30.834051401127049</v>
      </c>
      <c r="T91" s="71"/>
      <c r="U91" s="42"/>
      <c r="V91" s="16"/>
      <c r="W91" s="247" t="s">
        <v>163</v>
      </c>
      <c r="X91" s="377" t="s">
        <v>68</v>
      </c>
      <c r="Y91" s="15" t="s">
        <v>164</v>
      </c>
    </row>
    <row r="92" spans="1:25" ht="99.95" customHeight="1" x14ac:dyDescent="0.25">
      <c r="A92" s="378" t="s">
        <v>204</v>
      </c>
      <c r="B92" s="380" t="s">
        <v>185</v>
      </c>
      <c r="C92" s="149"/>
      <c r="D92" s="149"/>
      <c r="E92" s="149">
        <f t="shared" si="16"/>
        <v>30.944522450514313</v>
      </c>
      <c r="F92" s="149"/>
      <c r="G92" s="149">
        <v>0.59505999999999992</v>
      </c>
      <c r="H92" s="149"/>
      <c r="I92" s="149">
        <v>14.356431000000001</v>
      </c>
      <c r="J92" s="149"/>
      <c r="K92" s="149">
        <v>15.993031450514314</v>
      </c>
      <c r="L92" s="149"/>
      <c r="M92" s="149">
        <v>0</v>
      </c>
      <c r="N92" s="149">
        <v>31.072562000000001</v>
      </c>
      <c r="O92" s="149">
        <v>0</v>
      </c>
      <c r="P92" s="149">
        <v>382.70819900000004</v>
      </c>
      <c r="Q92" s="149">
        <v>0</v>
      </c>
      <c r="R92" s="149"/>
      <c r="S92" s="246">
        <f t="shared" si="17"/>
        <v>30.944522450514313</v>
      </c>
      <c r="T92" s="71"/>
      <c r="U92" s="42"/>
      <c r="V92" s="16"/>
      <c r="W92" s="247" t="s">
        <v>163</v>
      </c>
      <c r="X92" s="377" t="s">
        <v>68</v>
      </c>
      <c r="Y92" s="15" t="s">
        <v>164</v>
      </c>
    </row>
    <row r="93" spans="1:25" ht="99.95" customHeight="1" x14ac:dyDescent="0.25">
      <c r="A93" s="378" t="s">
        <v>205</v>
      </c>
      <c r="B93" s="380" t="s">
        <v>187</v>
      </c>
      <c r="C93" s="149"/>
      <c r="D93" s="149"/>
      <c r="E93" s="149">
        <f t="shared" si="16"/>
        <v>810.61231757397763</v>
      </c>
      <c r="F93" s="149"/>
      <c r="G93" s="149">
        <v>24.886110000000002</v>
      </c>
      <c r="H93" s="149"/>
      <c r="I93" s="149">
        <v>247.94168999999999</v>
      </c>
      <c r="J93" s="149"/>
      <c r="K93" s="149">
        <v>364.86937511397758</v>
      </c>
      <c r="L93" s="149"/>
      <c r="M93" s="149">
        <v>172.91514246</v>
      </c>
      <c r="N93" s="149">
        <v>1122.8856490000001</v>
      </c>
      <c r="O93" s="149">
        <v>0</v>
      </c>
      <c r="P93" s="149">
        <v>1548.0855220000001</v>
      </c>
      <c r="Q93" s="149">
        <v>0</v>
      </c>
      <c r="R93" s="149"/>
      <c r="S93" s="246">
        <f t="shared" si="17"/>
        <v>810.61231757397763</v>
      </c>
      <c r="T93" s="71"/>
      <c r="U93" s="42"/>
      <c r="V93" s="16"/>
      <c r="W93" s="247" t="s">
        <v>163</v>
      </c>
      <c r="X93" s="377" t="s">
        <v>68</v>
      </c>
      <c r="Y93" s="15" t="s">
        <v>164</v>
      </c>
    </row>
    <row r="94" spans="1:25" ht="99.95" customHeight="1" x14ac:dyDescent="0.25">
      <c r="A94" s="378" t="s">
        <v>207</v>
      </c>
      <c r="B94" s="380" t="s">
        <v>189</v>
      </c>
      <c r="C94" s="149"/>
      <c r="D94" s="149"/>
      <c r="E94" s="149">
        <f t="shared" si="16"/>
        <v>104.41363560587713</v>
      </c>
      <c r="F94" s="149"/>
      <c r="G94" s="149">
        <v>59.284109999999998</v>
      </c>
      <c r="H94" s="149"/>
      <c r="I94" s="149">
        <v>19.300652999999997</v>
      </c>
      <c r="J94" s="149"/>
      <c r="K94" s="149">
        <v>23.091853385877137</v>
      </c>
      <c r="L94" s="149"/>
      <c r="M94" s="149">
        <v>2.7370192200000001</v>
      </c>
      <c r="N94" s="72">
        <v>59.892276000000003</v>
      </c>
      <c r="O94" s="149">
        <v>0</v>
      </c>
      <c r="P94" s="149">
        <v>330.01157700000005</v>
      </c>
      <c r="Q94" s="149">
        <v>0</v>
      </c>
      <c r="R94" s="149"/>
      <c r="S94" s="246">
        <f t="shared" si="17"/>
        <v>104.41363560587713</v>
      </c>
      <c r="T94" s="71"/>
      <c r="U94" s="42"/>
      <c r="V94" s="16"/>
      <c r="W94" s="247" t="s">
        <v>163</v>
      </c>
      <c r="X94" s="377" t="s">
        <v>68</v>
      </c>
      <c r="Y94" s="15" t="s">
        <v>164</v>
      </c>
    </row>
    <row r="95" spans="1:25" ht="99.95" customHeight="1" x14ac:dyDescent="0.25">
      <c r="A95" s="378" t="s">
        <v>209</v>
      </c>
      <c r="B95" s="380" t="s">
        <v>191</v>
      </c>
      <c r="C95" s="149"/>
      <c r="D95" s="149"/>
      <c r="E95" s="149">
        <f t="shared" si="16"/>
        <v>29.224188113110266</v>
      </c>
      <c r="F95" s="149"/>
      <c r="G95" s="149">
        <v>14.791512000000001</v>
      </c>
      <c r="H95" s="149"/>
      <c r="I95" s="149">
        <v>10.682591</v>
      </c>
      <c r="J95" s="149"/>
      <c r="K95" s="149">
        <v>3.7294144431102638</v>
      </c>
      <c r="L95" s="149"/>
      <c r="M95" s="149">
        <v>2.0670670000000002E-2</v>
      </c>
      <c r="N95" s="73">
        <v>2.6390859999999998</v>
      </c>
      <c r="O95" s="149">
        <v>0</v>
      </c>
      <c r="P95" s="149">
        <v>89.761407000000005</v>
      </c>
      <c r="Q95" s="149">
        <v>0</v>
      </c>
      <c r="R95" s="149"/>
      <c r="S95" s="246">
        <f t="shared" si="17"/>
        <v>29.224188113110266</v>
      </c>
      <c r="T95" s="71"/>
      <c r="U95" s="42"/>
      <c r="V95" s="16"/>
      <c r="W95" s="247" t="s">
        <v>163</v>
      </c>
      <c r="X95" s="377" t="s">
        <v>68</v>
      </c>
      <c r="Y95" s="9"/>
    </row>
    <row r="96" spans="1:25" ht="99.95" customHeight="1" x14ac:dyDescent="0.25">
      <c r="A96" s="378" t="s">
        <v>211</v>
      </c>
      <c r="B96" s="380" t="s">
        <v>193</v>
      </c>
      <c r="C96" s="149"/>
      <c r="D96" s="149"/>
      <c r="E96" s="149">
        <f t="shared" si="16"/>
        <v>26.355202379446876</v>
      </c>
      <c r="F96" s="149"/>
      <c r="G96" s="149">
        <v>14.727494</v>
      </c>
      <c r="H96" s="149"/>
      <c r="I96" s="149">
        <v>8.4628739999999993</v>
      </c>
      <c r="J96" s="149"/>
      <c r="K96" s="149">
        <v>3.1601921994468758</v>
      </c>
      <c r="L96" s="149"/>
      <c r="M96" s="149">
        <v>4.6421800000000001E-3</v>
      </c>
      <c r="N96" s="73">
        <v>2.46387</v>
      </c>
      <c r="O96" s="149">
        <v>0</v>
      </c>
      <c r="P96" s="149">
        <v>64.158354000000003</v>
      </c>
      <c r="Q96" s="149">
        <v>0</v>
      </c>
      <c r="R96" s="149"/>
      <c r="S96" s="246">
        <f t="shared" si="17"/>
        <v>26.355202379446876</v>
      </c>
      <c r="T96" s="71"/>
      <c r="U96" s="42"/>
      <c r="V96" s="16"/>
      <c r="W96" s="247" t="s">
        <v>163</v>
      </c>
      <c r="X96" s="377" t="s">
        <v>68</v>
      </c>
      <c r="Y96" s="9"/>
    </row>
    <row r="97" spans="1:25" ht="99.95" customHeight="1" x14ac:dyDescent="0.25">
      <c r="A97" s="378" t="s">
        <v>213</v>
      </c>
      <c r="B97" s="380" t="s">
        <v>195</v>
      </c>
      <c r="C97" s="149"/>
      <c r="D97" s="149"/>
      <c r="E97" s="149">
        <f t="shared" si="16"/>
        <v>1.7684037642043651</v>
      </c>
      <c r="F97" s="149"/>
      <c r="G97" s="149">
        <v>1.8887000000000001E-2</v>
      </c>
      <c r="H97" s="149"/>
      <c r="I97" s="149">
        <v>1.7376849999999999</v>
      </c>
      <c r="J97" s="149"/>
      <c r="K97" s="149">
        <v>-4.1967257956350753E-3</v>
      </c>
      <c r="L97" s="149"/>
      <c r="M97" s="149">
        <v>1.6028490000000003E-2</v>
      </c>
      <c r="N97" s="73">
        <v>2.7143999999999998E-2</v>
      </c>
      <c r="O97" s="149">
        <v>0</v>
      </c>
      <c r="P97" s="149">
        <v>15.690620000000001</v>
      </c>
      <c r="Q97" s="149">
        <v>0</v>
      </c>
      <c r="R97" s="149"/>
      <c r="S97" s="246">
        <f t="shared" si="17"/>
        <v>1.7684037642043651</v>
      </c>
      <c r="T97" s="71"/>
      <c r="U97" s="42"/>
      <c r="V97" s="16"/>
      <c r="W97" s="247" t="s">
        <v>163</v>
      </c>
      <c r="X97" s="377" t="s">
        <v>68</v>
      </c>
      <c r="Y97" s="9"/>
    </row>
    <row r="98" spans="1:25" ht="99.95" customHeight="1" x14ac:dyDescent="0.25">
      <c r="A98" s="378" t="s">
        <v>215</v>
      </c>
      <c r="B98" s="380" t="s">
        <v>197</v>
      </c>
      <c r="C98" s="149"/>
      <c r="D98" s="149"/>
      <c r="E98" s="149">
        <f t="shared" si="16"/>
        <v>1.1005819694590226</v>
      </c>
      <c r="F98" s="149"/>
      <c r="G98" s="149">
        <v>4.5130999999999998E-2</v>
      </c>
      <c r="H98" s="149"/>
      <c r="I98" s="149">
        <v>0.48203199999999996</v>
      </c>
      <c r="J98" s="149"/>
      <c r="K98" s="149">
        <v>0.57341896945902271</v>
      </c>
      <c r="L98" s="149"/>
      <c r="M98" s="149">
        <v>0</v>
      </c>
      <c r="N98" s="73">
        <v>0.14807200000000001</v>
      </c>
      <c r="O98" s="149">
        <v>0</v>
      </c>
      <c r="P98" s="149">
        <v>9.912433</v>
      </c>
      <c r="Q98" s="149">
        <v>0</v>
      </c>
      <c r="R98" s="149"/>
      <c r="S98" s="246">
        <f t="shared" si="17"/>
        <v>1.1005819694590226</v>
      </c>
      <c r="T98" s="71"/>
      <c r="U98" s="42"/>
      <c r="V98" s="16"/>
      <c r="W98" s="247" t="s">
        <v>163</v>
      </c>
      <c r="X98" s="377" t="s">
        <v>68</v>
      </c>
      <c r="Y98" s="9"/>
    </row>
    <row r="99" spans="1:25" ht="99.95" customHeight="1" x14ac:dyDescent="0.25">
      <c r="A99" s="378" t="s">
        <v>217</v>
      </c>
      <c r="B99" s="380" t="s">
        <v>199</v>
      </c>
      <c r="C99" s="149"/>
      <c r="D99" s="149"/>
      <c r="E99" s="149">
        <f t="shared" si="16"/>
        <v>75.189447492766888</v>
      </c>
      <c r="F99" s="149"/>
      <c r="G99" s="149">
        <v>44.492598000000001</v>
      </c>
      <c r="H99" s="149"/>
      <c r="I99" s="149">
        <v>8.6180620000000001</v>
      </c>
      <c r="J99" s="149"/>
      <c r="K99" s="149">
        <v>19.362438942766872</v>
      </c>
      <c r="L99" s="149"/>
      <c r="M99" s="149">
        <v>2.7163485500000002</v>
      </c>
      <c r="N99" s="73">
        <v>57.253190000000004</v>
      </c>
      <c r="O99" s="149">
        <v>0</v>
      </c>
      <c r="P99" s="149">
        <v>240.25017000000003</v>
      </c>
      <c r="Q99" s="149">
        <v>0</v>
      </c>
      <c r="R99" s="149"/>
      <c r="S99" s="246">
        <f t="shared" si="17"/>
        <v>75.189447492766888</v>
      </c>
      <c r="T99" s="71"/>
      <c r="U99" s="42"/>
      <c r="V99" s="16"/>
      <c r="W99" s="247" t="s">
        <v>163</v>
      </c>
      <c r="X99" s="377" t="s">
        <v>68</v>
      </c>
      <c r="Y99" s="9"/>
    </row>
    <row r="100" spans="1:25" ht="99.95" customHeight="1" x14ac:dyDescent="0.25">
      <c r="A100" s="378" t="s">
        <v>219</v>
      </c>
      <c r="B100" s="380" t="s">
        <v>201</v>
      </c>
      <c r="C100" s="149"/>
      <c r="D100" s="149"/>
      <c r="E100" s="149">
        <f t="shared" si="16"/>
        <v>342.48292959008126</v>
      </c>
      <c r="F100" s="149"/>
      <c r="G100" s="149">
        <v>133.349908</v>
      </c>
      <c r="H100" s="149"/>
      <c r="I100" s="149">
        <v>88.261776999999995</v>
      </c>
      <c r="J100" s="149"/>
      <c r="K100" s="149">
        <v>39.555747310081252</v>
      </c>
      <c r="L100" s="149"/>
      <c r="M100" s="149">
        <v>81.315497280000002</v>
      </c>
      <c r="N100" s="72">
        <v>722.82136700000001</v>
      </c>
      <c r="O100" s="149">
        <v>0</v>
      </c>
      <c r="P100" s="149">
        <v>1429.7886004400002</v>
      </c>
      <c r="Q100" s="149">
        <v>0</v>
      </c>
      <c r="R100" s="149"/>
      <c r="S100" s="246">
        <f t="shared" si="17"/>
        <v>342.48292959008126</v>
      </c>
      <c r="T100" s="71"/>
      <c r="U100" s="42"/>
      <c r="V100" s="16"/>
      <c r="W100" s="247" t="s">
        <v>163</v>
      </c>
      <c r="X100" s="377" t="s">
        <v>68</v>
      </c>
      <c r="Y100" s="15" t="s">
        <v>164</v>
      </c>
    </row>
    <row r="101" spans="1:25" ht="99.95" customHeight="1" x14ac:dyDescent="0.25">
      <c r="A101" s="378" t="s">
        <v>221</v>
      </c>
      <c r="B101" s="380" t="s">
        <v>203</v>
      </c>
      <c r="C101" s="149"/>
      <c r="D101" s="149"/>
      <c r="E101" s="149">
        <f t="shared" si="16"/>
        <v>31.100157001739596</v>
      </c>
      <c r="F101" s="149"/>
      <c r="G101" s="149">
        <v>13.478567999999999</v>
      </c>
      <c r="H101" s="149"/>
      <c r="I101" s="149">
        <v>18.009566</v>
      </c>
      <c r="J101" s="149"/>
      <c r="K101" s="149">
        <v>-0.38797699826040388</v>
      </c>
      <c r="L101" s="149"/>
      <c r="M101" s="149">
        <v>0</v>
      </c>
      <c r="N101" s="73">
        <v>7.4347740000000009</v>
      </c>
      <c r="O101" s="149">
        <v>0</v>
      </c>
      <c r="P101" s="149">
        <v>335.70394300000004</v>
      </c>
      <c r="Q101" s="149">
        <v>0</v>
      </c>
      <c r="R101" s="149"/>
      <c r="S101" s="246">
        <f t="shared" si="17"/>
        <v>31.100157001739596</v>
      </c>
      <c r="T101" s="71"/>
      <c r="U101" s="42"/>
      <c r="V101" s="16"/>
      <c r="W101" s="247" t="s">
        <v>163</v>
      </c>
      <c r="X101" s="377" t="s">
        <v>68</v>
      </c>
      <c r="Y101" s="9"/>
    </row>
    <row r="102" spans="1:25" ht="99.95" customHeight="1" x14ac:dyDescent="0.25">
      <c r="A102" s="378" t="s">
        <v>223</v>
      </c>
      <c r="B102" s="380" t="s">
        <v>203</v>
      </c>
      <c r="C102" s="149"/>
      <c r="D102" s="149"/>
      <c r="E102" s="149">
        <f t="shared" si="16"/>
        <v>-68.892600001713049</v>
      </c>
      <c r="F102" s="149"/>
      <c r="G102" s="149">
        <v>6.484877</v>
      </c>
      <c r="H102" s="149"/>
      <c r="I102" s="149">
        <v>7.3772060000000002</v>
      </c>
      <c r="J102" s="149"/>
      <c r="K102" s="149">
        <v>-82.754683001713047</v>
      </c>
      <c r="L102" s="149"/>
      <c r="M102" s="149">
        <v>0</v>
      </c>
      <c r="N102" s="74">
        <v>3.8226210000000003</v>
      </c>
      <c r="O102" s="149">
        <v>0</v>
      </c>
      <c r="P102" s="149">
        <v>96.378661000000022</v>
      </c>
      <c r="Q102" s="149">
        <v>0</v>
      </c>
      <c r="R102" s="149"/>
      <c r="S102" s="246">
        <f t="shared" si="17"/>
        <v>-68.892600001713049</v>
      </c>
      <c r="T102" s="71"/>
      <c r="U102" s="42"/>
      <c r="V102" s="16"/>
      <c r="W102" s="247" t="s">
        <v>163</v>
      </c>
      <c r="X102" s="377" t="s">
        <v>68</v>
      </c>
      <c r="Y102" s="9"/>
    </row>
    <row r="103" spans="1:25" ht="99.95" customHeight="1" x14ac:dyDescent="0.25">
      <c r="A103" s="378" t="s">
        <v>225</v>
      </c>
      <c r="B103" s="380" t="s">
        <v>206</v>
      </c>
      <c r="C103" s="149"/>
      <c r="D103" s="149"/>
      <c r="E103" s="149">
        <f t="shared" si="16"/>
        <v>1.9630046432988235</v>
      </c>
      <c r="F103" s="149"/>
      <c r="G103" s="149">
        <v>9.0139999999999998E-2</v>
      </c>
      <c r="H103" s="149"/>
      <c r="I103" s="149">
        <v>0.137214</v>
      </c>
      <c r="J103" s="149"/>
      <c r="K103" s="149">
        <v>1.7356506432988235</v>
      </c>
      <c r="L103" s="149"/>
      <c r="M103" s="149">
        <v>0</v>
      </c>
      <c r="N103" s="73">
        <v>0.100938</v>
      </c>
      <c r="O103" s="149">
        <v>0</v>
      </c>
      <c r="P103" s="149">
        <v>7.1436660000000005</v>
      </c>
      <c r="Q103" s="149">
        <v>0</v>
      </c>
      <c r="R103" s="149"/>
      <c r="S103" s="246">
        <f t="shared" si="17"/>
        <v>1.9630046432988235</v>
      </c>
      <c r="T103" s="71"/>
      <c r="U103" s="42"/>
      <c r="V103" s="16"/>
      <c r="W103" s="247" t="s">
        <v>163</v>
      </c>
      <c r="X103" s="377" t="s">
        <v>68</v>
      </c>
      <c r="Y103" s="9"/>
    </row>
    <row r="104" spans="1:25" ht="99.95" customHeight="1" x14ac:dyDescent="0.25">
      <c r="A104" s="378" t="s">
        <v>227</v>
      </c>
      <c r="B104" s="380" t="s">
        <v>208</v>
      </c>
      <c r="C104" s="149"/>
      <c r="D104" s="149"/>
      <c r="E104" s="149">
        <f t="shared" si="16"/>
        <v>3.0719945660722896</v>
      </c>
      <c r="F104" s="149"/>
      <c r="G104" s="149">
        <v>0.32544299999999998</v>
      </c>
      <c r="H104" s="149"/>
      <c r="I104" s="149">
        <v>1.1491610000000001</v>
      </c>
      <c r="J104" s="149"/>
      <c r="K104" s="149">
        <v>1.5973905660722896</v>
      </c>
      <c r="L104" s="149"/>
      <c r="M104" s="149">
        <v>0</v>
      </c>
      <c r="N104" s="73">
        <v>0.24102699999999999</v>
      </c>
      <c r="O104" s="149">
        <v>0</v>
      </c>
      <c r="P104" s="149">
        <v>28.323138999999998</v>
      </c>
      <c r="Q104" s="149">
        <v>0</v>
      </c>
      <c r="R104" s="149"/>
      <c r="S104" s="246">
        <f t="shared" si="17"/>
        <v>3.0719945660722896</v>
      </c>
      <c r="T104" s="71"/>
      <c r="U104" s="42"/>
      <c r="V104" s="16"/>
      <c r="W104" s="247" t="s">
        <v>163</v>
      </c>
      <c r="X104" s="377" t="s">
        <v>68</v>
      </c>
      <c r="Y104" s="9"/>
    </row>
    <row r="105" spans="1:25" ht="99.95" customHeight="1" x14ac:dyDescent="0.25">
      <c r="A105" s="378" t="s">
        <v>229</v>
      </c>
      <c r="B105" s="380" t="s">
        <v>210</v>
      </c>
      <c r="C105" s="149"/>
      <c r="D105" s="149"/>
      <c r="E105" s="149">
        <f t="shared" si="16"/>
        <v>6.8815002150042277</v>
      </c>
      <c r="F105" s="149"/>
      <c r="G105" s="149">
        <v>0.38003500000000001</v>
      </c>
      <c r="H105" s="149"/>
      <c r="I105" s="149">
        <v>0.30768000000000001</v>
      </c>
      <c r="J105" s="149"/>
      <c r="K105" s="149">
        <v>6.1937852150042279</v>
      </c>
      <c r="L105" s="149"/>
      <c r="M105" s="149">
        <v>0</v>
      </c>
      <c r="N105" s="73">
        <v>0.354541</v>
      </c>
      <c r="O105" s="149">
        <v>0</v>
      </c>
      <c r="P105" s="149">
        <v>9.0044450000000005</v>
      </c>
      <c r="Q105" s="149">
        <v>0</v>
      </c>
      <c r="R105" s="149"/>
      <c r="S105" s="246">
        <f t="shared" si="17"/>
        <v>6.8815002150042277</v>
      </c>
      <c r="T105" s="71"/>
      <c r="U105" s="42"/>
      <c r="V105" s="16"/>
      <c r="W105" s="247" t="s">
        <v>163</v>
      </c>
      <c r="X105" s="377" t="s">
        <v>68</v>
      </c>
      <c r="Y105" s="9"/>
    </row>
    <row r="106" spans="1:25" ht="99.95" customHeight="1" x14ac:dyDescent="0.25">
      <c r="A106" s="378" t="s">
        <v>231</v>
      </c>
      <c r="B106" s="380" t="s">
        <v>212</v>
      </c>
      <c r="C106" s="149"/>
      <c r="D106" s="149"/>
      <c r="E106" s="149">
        <f t="shared" si="16"/>
        <v>4.9240400346448725</v>
      </c>
      <c r="F106" s="149"/>
      <c r="G106" s="149">
        <v>2.4210000000000002E-2</v>
      </c>
      <c r="H106" s="149"/>
      <c r="I106" s="149">
        <v>0.43119600000000002</v>
      </c>
      <c r="J106" s="149"/>
      <c r="K106" s="149">
        <v>4.4686340346448725</v>
      </c>
      <c r="L106" s="149"/>
      <c r="M106" s="149">
        <v>0</v>
      </c>
      <c r="N106" s="73">
        <v>3.8933000000000002E-2</v>
      </c>
      <c r="O106" s="149">
        <v>0</v>
      </c>
      <c r="P106" s="149">
        <v>10.808652</v>
      </c>
      <c r="Q106" s="149">
        <v>0</v>
      </c>
      <c r="R106" s="149"/>
      <c r="S106" s="246">
        <f t="shared" si="17"/>
        <v>4.9240400346448725</v>
      </c>
      <c r="T106" s="71"/>
      <c r="U106" s="42"/>
      <c r="V106" s="16"/>
      <c r="W106" s="247" t="s">
        <v>163</v>
      </c>
      <c r="X106" s="377" t="s">
        <v>68</v>
      </c>
      <c r="Y106" s="9"/>
    </row>
    <row r="107" spans="1:25" ht="99.95" customHeight="1" x14ac:dyDescent="0.25">
      <c r="A107" s="378" t="s">
        <v>233</v>
      </c>
      <c r="B107" s="380" t="s">
        <v>214</v>
      </c>
      <c r="C107" s="149"/>
      <c r="D107" s="149"/>
      <c r="E107" s="149">
        <f t="shared" si="16"/>
        <v>1.9696386032487969</v>
      </c>
      <c r="F107" s="149"/>
      <c r="G107" s="149">
        <v>2.4210000000000002E-2</v>
      </c>
      <c r="H107" s="149"/>
      <c r="I107" s="149">
        <v>0.114665</v>
      </c>
      <c r="J107" s="149"/>
      <c r="K107" s="149">
        <v>1.8307636032487968</v>
      </c>
      <c r="L107" s="149"/>
      <c r="M107" s="149">
        <v>0</v>
      </c>
      <c r="N107" s="73">
        <v>3.6711000000000001E-2</v>
      </c>
      <c r="O107" s="149">
        <v>0</v>
      </c>
      <c r="P107" s="149">
        <v>7.5988470000000001</v>
      </c>
      <c r="Q107" s="149">
        <v>0</v>
      </c>
      <c r="R107" s="149"/>
      <c r="S107" s="246">
        <f t="shared" si="17"/>
        <v>1.9696386032487969</v>
      </c>
      <c r="T107" s="71"/>
      <c r="U107" s="42"/>
      <c r="V107" s="16"/>
      <c r="W107" s="247" t="s">
        <v>163</v>
      </c>
      <c r="X107" s="377" t="s">
        <v>68</v>
      </c>
      <c r="Y107" s="9"/>
    </row>
    <row r="108" spans="1:25" ht="99.95" customHeight="1" x14ac:dyDescent="0.25">
      <c r="A108" s="378" t="s">
        <v>235</v>
      </c>
      <c r="B108" s="380" t="s">
        <v>216</v>
      </c>
      <c r="C108" s="149"/>
      <c r="D108" s="149"/>
      <c r="E108" s="149">
        <f t="shared" si="16"/>
        <v>3.1158661234259721</v>
      </c>
      <c r="F108" s="149"/>
      <c r="G108" s="149">
        <v>2.4210000000000002E-2</v>
      </c>
      <c r="H108" s="149"/>
      <c r="I108" s="149">
        <v>0.27291899999999997</v>
      </c>
      <c r="J108" s="149"/>
      <c r="K108" s="149">
        <v>2.8187371234259722</v>
      </c>
      <c r="L108" s="149"/>
      <c r="M108" s="149">
        <v>0</v>
      </c>
      <c r="N108" s="73">
        <v>3.4488999999999999E-2</v>
      </c>
      <c r="O108" s="149">
        <v>0</v>
      </c>
      <c r="P108" s="149">
        <v>6.5244390000000001</v>
      </c>
      <c r="Q108" s="149">
        <v>0</v>
      </c>
      <c r="R108" s="149"/>
      <c r="S108" s="246">
        <f t="shared" si="17"/>
        <v>3.1158661234259721</v>
      </c>
      <c r="T108" s="71"/>
      <c r="U108" s="42"/>
      <c r="V108" s="16"/>
      <c r="W108" s="247" t="s">
        <v>163</v>
      </c>
      <c r="X108" s="377" t="s">
        <v>68</v>
      </c>
      <c r="Y108" s="9"/>
    </row>
    <row r="109" spans="1:25" ht="99.95" customHeight="1" x14ac:dyDescent="0.25">
      <c r="A109" s="378" t="s">
        <v>237</v>
      </c>
      <c r="B109" s="380" t="s">
        <v>218</v>
      </c>
      <c r="C109" s="149"/>
      <c r="D109" s="149"/>
      <c r="E109" s="149">
        <f t="shared" si="16"/>
        <v>4.6773440672563629</v>
      </c>
      <c r="F109" s="149"/>
      <c r="G109" s="149">
        <v>2.4210000000000002E-2</v>
      </c>
      <c r="H109" s="149"/>
      <c r="I109" s="149">
        <v>0.33347000000000004</v>
      </c>
      <c r="J109" s="149"/>
      <c r="K109" s="149">
        <v>4.3196640672563626</v>
      </c>
      <c r="L109" s="149"/>
      <c r="M109" s="149">
        <v>0</v>
      </c>
      <c r="N109" s="73">
        <v>3.7243000000000005E-2</v>
      </c>
      <c r="O109" s="149">
        <v>0</v>
      </c>
      <c r="P109" s="149">
        <v>8.9740580000000012</v>
      </c>
      <c r="Q109" s="149">
        <v>0</v>
      </c>
      <c r="R109" s="149"/>
      <c r="S109" s="246">
        <f t="shared" si="17"/>
        <v>4.6773440672563629</v>
      </c>
      <c r="T109" s="71"/>
      <c r="U109" s="42"/>
      <c r="V109" s="16"/>
      <c r="W109" s="247" t="s">
        <v>163</v>
      </c>
      <c r="X109" s="377" t="s">
        <v>68</v>
      </c>
      <c r="Y109" s="9"/>
    </row>
    <row r="110" spans="1:25" ht="99.95" customHeight="1" x14ac:dyDescent="0.25">
      <c r="A110" s="378" t="s">
        <v>239</v>
      </c>
      <c r="B110" s="380" t="s">
        <v>220</v>
      </c>
      <c r="C110" s="149"/>
      <c r="D110" s="149"/>
      <c r="E110" s="149">
        <f t="shared" si="16"/>
        <v>2.128194580673521</v>
      </c>
      <c r="F110" s="149"/>
      <c r="G110" s="149">
        <v>0.26314399999999999</v>
      </c>
      <c r="H110" s="149"/>
      <c r="I110" s="149">
        <v>0.23703299999999999</v>
      </c>
      <c r="J110" s="149"/>
      <c r="K110" s="149">
        <v>1.6280175806735211</v>
      </c>
      <c r="L110" s="149"/>
      <c r="M110" s="149">
        <v>0</v>
      </c>
      <c r="N110" s="73">
        <v>0.24627299999999999</v>
      </c>
      <c r="O110" s="149">
        <v>0</v>
      </c>
      <c r="P110" s="149">
        <v>10.672741</v>
      </c>
      <c r="Q110" s="149">
        <v>0</v>
      </c>
      <c r="R110" s="149"/>
      <c r="S110" s="246">
        <f t="shared" si="17"/>
        <v>2.128194580673521</v>
      </c>
      <c r="T110" s="71"/>
      <c r="U110" s="42"/>
      <c r="V110" s="16"/>
      <c r="W110" s="247" t="s">
        <v>163</v>
      </c>
      <c r="X110" s="377" t="s">
        <v>68</v>
      </c>
      <c r="Y110" s="9"/>
    </row>
    <row r="111" spans="1:25" ht="99.95" customHeight="1" x14ac:dyDescent="0.25">
      <c r="A111" s="378" t="s">
        <v>241</v>
      </c>
      <c r="B111" s="380" t="s">
        <v>222</v>
      </c>
      <c r="C111" s="149"/>
      <c r="D111" s="149"/>
      <c r="E111" s="149">
        <f t="shared" si="16"/>
        <v>15.127118669838632</v>
      </c>
      <c r="F111" s="149"/>
      <c r="G111" s="149">
        <v>2.4210000000000002E-2</v>
      </c>
      <c r="H111" s="149"/>
      <c r="I111" s="149">
        <v>1.4339249999999999</v>
      </c>
      <c r="J111" s="149"/>
      <c r="K111" s="149">
        <v>13.668983669838632</v>
      </c>
      <c r="L111" s="149"/>
      <c r="M111" s="149">
        <v>0</v>
      </c>
      <c r="N111" s="73">
        <v>7.7828000000000008E-2</v>
      </c>
      <c r="O111" s="149">
        <v>0</v>
      </c>
      <c r="P111" s="149">
        <v>31.892320999999999</v>
      </c>
      <c r="Q111" s="149">
        <v>0</v>
      </c>
      <c r="R111" s="149"/>
      <c r="S111" s="246">
        <f t="shared" si="17"/>
        <v>15.127118669838632</v>
      </c>
      <c r="T111" s="71"/>
      <c r="U111" s="42"/>
      <c r="V111" s="16"/>
      <c r="W111" s="247" t="s">
        <v>163</v>
      </c>
      <c r="X111" s="377" t="s">
        <v>68</v>
      </c>
      <c r="Y111" s="9"/>
    </row>
    <row r="112" spans="1:25" ht="99.95" customHeight="1" x14ac:dyDescent="0.25">
      <c r="A112" s="378" t="s">
        <v>243</v>
      </c>
      <c r="B112" s="380" t="s">
        <v>224</v>
      </c>
      <c r="C112" s="149"/>
      <c r="D112" s="149"/>
      <c r="E112" s="149">
        <f t="shared" si="16"/>
        <v>4.5455559936256673</v>
      </c>
      <c r="F112" s="149"/>
      <c r="G112" s="149">
        <v>9.8538000000000014E-2</v>
      </c>
      <c r="H112" s="149"/>
      <c r="I112" s="149">
        <v>0.38439899999999999</v>
      </c>
      <c r="J112" s="149"/>
      <c r="K112" s="149">
        <v>4.0626189936256676</v>
      </c>
      <c r="L112" s="149"/>
      <c r="M112" s="149">
        <v>0</v>
      </c>
      <c r="N112" s="73">
        <v>0.103967</v>
      </c>
      <c r="O112" s="149">
        <v>0</v>
      </c>
      <c r="P112" s="149">
        <v>9.5912459999999999</v>
      </c>
      <c r="Q112" s="149">
        <v>0</v>
      </c>
      <c r="R112" s="149"/>
      <c r="S112" s="246">
        <f t="shared" si="17"/>
        <v>4.5455559936256673</v>
      </c>
      <c r="T112" s="71"/>
      <c r="U112" s="42"/>
      <c r="V112" s="16"/>
      <c r="W112" s="247" t="s">
        <v>163</v>
      </c>
      <c r="X112" s="377" t="s">
        <v>68</v>
      </c>
      <c r="Y112" s="9"/>
    </row>
    <row r="113" spans="1:25" ht="99.95" customHeight="1" x14ac:dyDescent="0.25">
      <c r="A113" s="378" t="s">
        <v>245</v>
      </c>
      <c r="B113" s="380" t="s">
        <v>226</v>
      </c>
      <c r="C113" s="149"/>
      <c r="D113" s="149"/>
      <c r="E113" s="149">
        <f t="shared" si="16"/>
        <v>7.0616595446648107</v>
      </c>
      <c r="F113" s="149"/>
      <c r="G113" s="149">
        <v>9.0120000000000006E-2</v>
      </c>
      <c r="H113" s="149"/>
      <c r="I113" s="149">
        <v>0.45200799999999997</v>
      </c>
      <c r="J113" s="149"/>
      <c r="K113" s="149">
        <v>6.5195315446648108</v>
      </c>
      <c r="L113" s="149"/>
      <c r="M113" s="149">
        <v>0</v>
      </c>
      <c r="N113" s="73">
        <v>0.106909</v>
      </c>
      <c r="O113" s="149">
        <v>0</v>
      </c>
      <c r="P113" s="149">
        <v>12.051831</v>
      </c>
      <c r="Q113" s="149">
        <v>0</v>
      </c>
      <c r="R113" s="149"/>
      <c r="S113" s="246">
        <f t="shared" si="17"/>
        <v>7.0616595446648107</v>
      </c>
      <c r="T113" s="71"/>
      <c r="U113" s="42"/>
      <c r="V113" s="16"/>
      <c r="W113" s="247" t="s">
        <v>163</v>
      </c>
      <c r="X113" s="377" t="s">
        <v>68</v>
      </c>
      <c r="Y113" s="9"/>
    </row>
    <row r="114" spans="1:25" ht="99.95" customHeight="1" x14ac:dyDescent="0.25">
      <c r="A114" s="378" t="s">
        <v>247</v>
      </c>
      <c r="B114" s="380" t="s">
        <v>228</v>
      </c>
      <c r="C114" s="149"/>
      <c r="D114" s="149"/>
      <c r="E114" s="149">
        <f t="shared" si="16"/>
        <v>6.2691815726706057</v>
      </c>
      <c r="F114" s="149"/>
      <c r="G114" s="149">
        <v>9.0120000000000006E-2</v>
      </c>
      <c r="H114" s="149"/>
      <c r="I114" s="149">
        <v>0.41381599999999996</v>
      </c>
      <c r="J114" s="149"/>
      <c r="K114" s="149">
        <v>5.7652455726706062</v>
      </c>
      <c r="L114" s="149"/>
      <c r="M114" s="149">
        <v>0</v>
      </c>
      <c r="N114" s="73">
        <v>0.10496899999999999</v>
      </c>
      <c r="O114" s="149">
        <v>0</v>
      </c>
      <c r="P114" s="149">
        <v>10.898266</v>
      </c>
      <c r="Q114" s="149">
        <v>0</v>
      </c>
      <c r="R114" s="149"/>
      <c r="S114" s="246">
        <f t="shared" si="17"/>
        <v>6.2691815726706057</v>
      </c>
      <c r="T114" s="71"/>
      <c r="U114" s="42"/>
      <c r="V114" s="16"/>
      <c r="W114" s="247" t="s">
        <v>163</v>
      </c>
      <c r="X114" s="377" t="s">
        <v>68</v>
      </c>
      <c r="Y114" s="9"/>
    </row>
    <row r="115" spans="1:25" ht="99.95" customHeight="1" x14ac:dyDescent="0.25">
      <c r="A115" s="378" t="s">
        <v>249</v>
      </c>
      <c r="B115" s="380" t="s">
        <v>230</v>
      </c>
      <c r="C115" s="149"/>
      <c r="D115" s="149"/>
      <c r="E115" s="149">
        <f t="shared" si="16"/>
        <v>3.6561433418604059</v>
      </c>
      <c r="F115" s="149"/>
      <c r="G115" s="149">
        <v>9.0120000000000006E-2</v>
      </c>
      <c r="H115" s="149"/>
      <c r="I115" s="149">
        <v>0.30238099999999996</v>
      </c>
      <c r="J115" s="149"/>
      <c r="K115" s="149">
        <v>3.2636423418604061</v>
      </c>
      <c r="L115" s="149"/>
      <c r="M115" s="149">
        <v>0</v>
      </c>
      <c r="N115" s="73">
        <v>0.13500200000000001</v>
      </c>
      <c r="O115" s="149">
        <v>0</v>
      </c>
      <c r="P115" s="149">
        <v>7.2618970000000003</v>
      </c>
      <c r="Q115" s="149">
        <v>0</v>
      </c>
      <c r="R115" s="149"/>
      <c r="S115" s="246">
        <f t="shared" si="17"/>
        <v>3.6561433418604059</v>
      </c>
      <c r="T115" s="71"/>
      <c r="U115" s="42"/>
      <c r="V115" s="16"/>
      <c r="W115" s="247" t="s">
        <v>163</v>
      </c>
      <c r="X115" s="377" t="s">
        <v>68</v>
      </c>
      <c r="Y115" s="9"/>
    </row>
    <row r="116" spans="1:25" ht="99.95" customHeight="1" x14ac:dyDescent="0.25">
      <c r="A116" s="378" t="s">
        <v>251</v>
      </c>
      <c r="B116" s="380" t="s">
        <v>232</v>
      </c>
      <c r="C116" s="149"/>
      <c r="D116" s="149"/>
      <c r="E116" s="149">
        <f t="shared" si="16"/>
        <v>13.328710726331488</v>
      </c>
      <c r="F116" s="149"/>
      <c r="G116" s="149">
        <v>4.0774409999999994</v>
      </c>
      <c r="H116" s="149"/>
      <c r="I116" s="149">
        <v>1.0429739999999998</v>
      </c>
      <c r="J116" s="149"/>
      <c r="K116" s="149">
        <v>8.2082957263314889</v>
      </c>
      <c r="L116" s="149"/>
      <c r="M116" s="149">
        <v>0</v>
      </c>
      <c r="N116" s="73">
        <v>0.606931</v>
      </c>
      <c r="O116" s="149">
        <v>0</v>
      </c>
      <c r="P116" s="149">
        <v>19.304400000000001</v>
      </c>
      <c r="Q116" s="149">
        <v>0</v>
      </c>
      <c r="R116" s="149"/>
      <c r="S116" s="246">
        <f t="shared" si="17"/>
        <v>13.328710726331488</v>
      </c>
      <c r="T116" s="71"/>
      <c r="U116" s="42"/>
      <c r="V116" s="16"/>
      <c r="W116" s="247" t="s">
        <v>163</v>
      </c>
      <c r="X116" s="377" t="s">
        <v>68</v>
      </c>
      <c r="Y116" s="9"/>
    </row>
    <row r="117" spans="1:25" ht="99.95" customHeight="1" x14ac:dyDescent="0.25">
      <c r="A117" s="378" t="s">
        <v>253</v>
      </c>
      <c r="B117" s="380" t="s">
        <v>234</v>
      </c>
      <c r="C117" s="149"/>
      <c r="D117" s="149"/>
      <c r="E117" s="149">
        <f t="shared" si="16"/>
        <v>5.262570590851225</v>
      </c>
      <c r="F117" s="149"/>
      <c r="G117" s="149">
        <v>0.107141</v>
      </c>
      <c r="H117" s="149"/>
      <c r="I117" s="149">
        <v>0.43260599999999999</v>
      </c>
      <c r="J117" s="149"/>
      <c r="K117" s="149">
        <v>4.7228235908512248</v>
      </c>
      <c r="L117" s="149"/>
      <c r="M117" s="149">
        <v>0</v>
      </c>
      <c r="N117" s="73">
        <v>0.11998600000000001</v>
      </c>
      <c r="O117" s="149">
        <v>0</v>
      </c>
      <c r="P117" s="149">
        <v>11.477238999999999</v>
      </c>
      <c r="Q117" s="149">
        <v>0</v>
      </c>
      <c r="R117" s="149"/>
      <c r="S117" s="246">
        <f t="shared" si="17"/>
        <v>5.262570590851225</v>
      </c>
      <c r="T117" s="71"/>
      <c r="U117" s="42"/>
      <c r="V117" s="16"/>
      <c r="W117" s="247" t="s">
        <v>163</v>
      </c>
      <c r="X117" s="377" t="s">
        <v>68</v>
      </c>
      <c r="Y117" s="9"/>
    </row>
    <row r="118" spans="1:25" ht="99.95" customHeight="1" x14ac:dyDescent="0.25">
      <c r="A118" s="378" t="s">
        <v>255</v>
      </c>
      <c r="B118" s="380" t="s">
        <v>236</v>
      </c>
      <c r="C118" s="149"/>
      <c r="D118" s="149"/>
      <c r="E118" s="149">
        <f t="shared" si="16"/>
        <v>2.056996276939091</v>
      </c>
      <c r="F118" s="149"/>
      <c r="G118" s="149">
        <v>0.62824500000000005</v>
      </c>
      <c r="H118" s="149"/>
      <c r="I118" s="149">
        <v>0.289605</v>
      </c>
      <c r="J118" s="149"/>
      <c r="K118" s="149">
        <v>1.139146276939091</v>
      </c>
      <c r="L118" s="149"/>
      <c r="M118" s="149">
        <v>0</v>
      </c>
      <c r="N118" s="73">
        <v>9.9715999999999999E-2</v>
      </c>
      <c r="O118" s="149">
        <v>0</v>
      </c>
      <c r="P118" s="149">
        <v>7.7816599999999996</v>
      </c>
      <c r="Q118" s="149">
        <v>0</v>
      </c>
      <c r="R118" s="149"/>
      <c r="S118" s="246">
        <f t="shared" si="17"/>
        <v>2.056996276939091</v>
      </c>
      <c r="T118" s="71"/>
      <c r="U118" s="42"/>
      <c r="V118" s="16"/>
      <c r="W118" s="247" t="s">
        <v>163</v>
      </c>
      <c r="X118" s="377" t="s">
        <v>68</v>
      </c>
      <c r="Y118" s="9"/>
    </row>
    <row r="119" spans="1:25" ht="99.95" customHeight="1" x14ac:dyDescent="0.25">
      <c r="A119" s="378" t="s">
        <v>257</v>
      </c>
      <c r="B119" s="380" t="s">
        <v>238</v>
      </c>
      <c r="C119" s="149"/>
      <c r="D119" s="149"/>
      <c r="E119" s="149">
        <f t="shared" si="16"/>
        <v>5.4401075552325509</v>
      </c>
      <c r="F119" s="149"/>
      <c r="G119" s="149">
        <v>7.8137999999999999E-2</v>
      </c>
      <c r="H119" s="149"/>
      <c r="I119" s="149">
        <v>0.36930399999999997</v>
      </c>
      <c r="J119" s="149"/>
      <c r="K119" s="149">
        <v>4.9926655552325512</v>
      </c>
      <c r="L119" s="149"/>
      <c r="M119" s="149">
        <v>0</v>
      </c>
      <c r="N119" s="73">
        <v>9.2173000000000005E-2</v>
      </c>
      <c r="O119" s="149">
        <v>0</v>
      </c>
      <c r="P119" s="149">
        <v>10.018271</v>
      </c>
      <c r="Q119" s="149">
        <v>0</v>
      </c>
      <c r="R119" s="149"/>
      <c r="S119" s="246">
        <f t="shared" si="17"/>
        <v>5.4401075552325509</v>
      </c>
      <c r="T119" s="71"/>
      <c r="U119" s="42"/>
      <c r="V119" s="16"/>
      <c r="W119" s="247" t="s">
        <v>163</v>
      </c>
      <c r="X119" s="377" t="s">
        <v>68</v>
      </c>
      <c r="Y119" s="9"/>
    </row>
    <row r="120" spans="1:25" ht="99.95" customHeight="1" x14ac:dyDescent="0.25">
      <c r="A120" s="378" t="s">
        <v>259</v>
      </c>
      <c r="B120" s="380" t="s">
        <v>240</v>
      </c>
      <c r="C120" s="149"/>
      <c r="D120" s="149"/>
      <c r="E120" s="149">
        <f t="shared" si="16"/>
        <v>2.0471649503892757</v>
      </c>
      <c r="F120" s="149"/>
      <c r="G120" s="149">
        <v>2.4210000000000002E-2</v>
      </c>
      <c r="H120" s="149"/>
      <c r="I120" s="149">
        <v>1.769439</v>
      </c>
      <c r="J120" s="149"/>
      <c r="K120" s="149">
        <v>0.25351595038927577</v>
      </c>
      <c r="L120" s="149"/>
      <c r="M120" s="149">
        <v>0</v>
      </c>
      <c r="N120" s="73">
        <v>0.80384</v>
      </c>
      <c r="O120" s="149">
        <v>0</v>
      </c>
      <c r="P120" s="149">
        <v>10.57963</v>
      </c>
      <c r="Q120" s="149">
        <v>0</v>
      </c>
      <c r="R120" s="149"/>
      <c r="S120" s="246">
        <f t="shared" si="17"/>
        <v>2.0471649503892757</v>
      </c>
      <c r="T120" s="71"/>
      <c r="U120" s="42"/>
      <c r="V120" s="16"/>
      <c r="W120" s="247" t="s">
        <v>163</v>
      </c>
      <c r="X120" s="377" t="s">
        <v>68</v>
      </c>
      <c r="Y120" s="9"/>
    </row>
    <row r="121" spans="1:25" ht="99.95" customHeight="1" x14ac:dyDescent="0.25">
      <c r="A121" s="378" t="s">
        <v>260</v>
      </c>
      <c r="B121" s="380" t="s">
        <v>242</v>
      </c>
      <c r="C121" s="149"/>
      <c r="D121" s="149"/>
      <c r="E121" s="149">
        <f t="shared" si="16"/>
        <v>4.2460453271055449</v>
      </c>
      <c r="F121" s="149"/>
      <c r="G121" s="149">
        <v>2.4210000000000002E-2</v>
      </c>
      <c r="H121" s="149"/>
      <c r="I121" s="149">
        <v>0.346974</v>
      </c>
      <c r="J121" s="149"/>
      <c r="K121" s="149">
        <v>3.8748613271055445</v>
      </c>
      <c r="L121" s="149"/>
      <c r="M121" s="149">
        <v>0</v>
      </c>
      <c r="N121" s="73">
        <v>3.7994E-2</v>
      </c>
      <c r="O121" s="149">
        <v>0</v>
      </c>
      <c r="P121" s="149">
        <v>8.4977350000000005</v>
      </c>
      <c r="Q121" s="149">
        <v>0</v>
      </c>
      <c r="R121" s="149"/>
      <c r="S121" s="246">
        <f t="shared" si="17"/>
        <v>4.2460453271055449</v>
      </c>
      <c r="T121" s="71"/>
      <c r="U121" s="42"/>
      <c r="V121" s="16"/>
      <c r="W121" s="247" t="s">
        <v>163</v>
      </c>
      <c r="X121" s="377" t="s">
        <v>68</v>
      </c>
      <c r="Y121" s="9"/>
    </row>
    <row r="122" spans="1:25" ht="99.95" customHeight="1" x14ac:dyDescent="0.25">
      <c r="A122" s="378" t="s">
        <v>262</v>
      </c>
      <c r="B122" s="380" t="s">
        <v>244</v>
      </c>
      <c r="C122" s="149"/>
      <c r="D122" s="149"/>
      <c r="E122" s="149">
        <f t="shared" si="16"/>
        <v>2.2199196203184686</v>
      </c>
      <c r="F122" s="149"/>
      <c r="G122" s="149">
        <v>0.50559600000000005</v>
      </c>
      <c r="H122" s="149"/>
      <c r="I122" s="149">
        <v>0.41159099999999998</v>
      </c>
      <c r="J122" s="149"/>
      <c r="K122" s="149">
        <v>1.3027326203184684</v>
      </c>
      <c r="L122" s="149"/>
      <c r="M122" s="149">
        <v>0</v>
      </c>
      <c r="N122" s="73">
        <v>0.232683</v>
      </c>
      <c r="O122" s="149">
        <v>0</v>
      </c>
      <c r="P122" s="149">
        <v>10.920799000000001</v>
      </c>
      <c r="Q122" s="149">
        <v>0</v>
      </c>
      <c r="R122" s="149"/>
      <c r="S122" s="246">
        <f t="shared" si="17"/>
        <v>2.2199196203184686</v>
      </c>
      <c r="T122" s="71"/>
      <c r="U122" s="42"/>
      <c r="V122" s="16"/>
      <c r="W122" s="247" t="s">
        <v>163</v>
      </c>
      <c r="X122" s="377" t="s">
        <v>68</v>
      </c>
      <c r="Y122" s="9"/>
    </row>
    <row r="123" spans="1:25" ht="99.95" customHeight="1" x14ac:dyDescent="0.25">
      <c r="A123" s="378" t="s">
        <v>264</v>
      </c>
      <c r="B123" s="380" t="s">
        <v>246</v>
      </c>
      <c r="C123" s="149"/>
      <c r="D123" s="149"/>
      <c r="E123" s="149">
        <f t="shared" si="16"/>
        <v>311.38277258834165</v>
      </c>
      <c r="F123" s="149"/>
      <c r="G123" s="149">
        <v>119.87134</v>
      </c>
      <c r="H123" s="149"/>
      <c r="I123" s="149">
        <v>70.252211000000003</v>
      </c>
      <c r="J123" s="149"/>
      <c r="K123" s="149">
        <v>39.943724308341658</v>
      </c>
      <c r="L123" s="149"/>
      <c r="M123" s="149">
        <v>81.315497280000002</v>
      </c>
      <c r="N123" s="73">
        <v>715.38659299999995</v>
      </c>
      <c r="O123" s="149">
        <v>0</v>
      </c>
      <c r="P123" s="149">
        <v>1094.08465744</v>
      </c>
      <c r="Q123" s="149">
        <v>0</v>
      </c>
      <c r="R123" s="149"/>
      <c r="S123" s="246">
        <f t="shared" si="17"/>
        <v>311.38277258834165</v>
      </c>
      <c r="T123" s="71"/>
      <c r="U123" s="42"/>
      <c r="V123" s="16"/>
      <c r="W123" s="247" t="s">
        <v>163</v>
      </c>
      <c r="X123" s="377" t="s">
        <v>68</v>
      </c>
      <c r="Y123" s="9"/>
    </row>
    <row r="124" spans="1:25" ht="99.95" customHeight="1" x14ac:dyDescent="0.25">
      <c r="A124" s="378" t="s">
        <v>266</v>
      </c>
      <c r="B124" s="21" t="s">
        <v>248</v>
      </c>
      <c r="C124" s="149"/>
      <c r="D124" s="149"/>
      <c r="E124" s="149">
        <f t="shared" si="16"/>
        <v>0.38917275000000001</v>
      </c>
      <c r="F124" s="149"/>
      <c r="G124" s="149"/>
      <c r="H124" s="149"/>
      <c r="I124" s="149"/>
      <c r="J124" s="149"/>
      <c r="K124" s="149">
        <v>0.38917275000000001</v>
      </c>
      <c r="L124" s="149"/>
      <c r="M124" s="149">
        <v>0</v>
      </c>
      <c r="N124" s="73">
        <v>0</v>
      </c>
      <c r="O124" s="149">
        <v>0</v>
      </c>
      <c r="P124" s="149">
        <v>0</v>
      </c>
      <c r="Q124" s="149">
        <v>0</v>
      </c>
      <c r="R124" s="149"/>
      <c r="S124" s="246">
        <f t="shared" si="17"/>
        <v>0.38917275000000001</v>
      </c>
      <c r="T124" s="71"/>
      <c r="U124" s="42"/>
      <c r="V124" s="16"/>
      <c r="W124" s="247" t="s">
        <v>170</v>
      </c>
      <c r="X124" s="377" t="s">
        <v>68</v>
      </c>
      <c r="Y124" s="15" t="s">
        <v>164</v>
      </c>
    </row>
    <row r="125" spans="1:25" ht="99.95" customHeight="1" x14ac:dyDescent="0.25">
      <c r="A125" s="378" t="s">
        <v>268</v>
      </c>
      <c r="B125" s="380" t="s">
        <v>250</v>
      </c>
      <c r="C125" s="149"/>
      <c r="D125" s="149"/>
      <c r="E125" s="149">
        <f t="shared" si="16"/>
        <v>228.14122939417069</v>
      </c>
      <c r="F125" s="149"/>
      <c r="G125" s="149">
        <v>101.25639100000001</v>
      </c>
      <c r="H125" s="149"/>
      <c r="I125" s="149">
        <v>76.688165999999995</v>
      </c>
      <c r="J125" s="149"/>
      <c r="K125" s="149">
        <v>46.376187224170685</v>
      </c>
      <c r="L125" s="149"/>
      <c r="M125" s="149">
        <v>3.82048517</v>
      </c>
      <c r="N125" s="72">
        <v>250.23522040999998</v>
      </c>
      <c r="O125" s="149">
        <v>0.68083940999998593</v>
      </c>
      <c r="P125" s="149">
        <v>430.13297441000003</v>
      </c>
      <c r="Q125" s="149">
        <v>0.68083941000001502</v>
      </c>
      <c r="R125" s="149"/>
      <c r="S125" s="246">
        <f t="shared" si="17"/>
        <v>228.14122939417069</v>
      </c>
      <c r="T125" s="71"/>
      <c r="U125" s="42"/>
      <c r="V125" s="16"/>
      <c r="W125" s="247" t="s">
        <v>163</v>
      </c>
      <c r="X125" s="377" t="s">
        <v>68</v>
      </c>
      <c r="Y125" s="15" t="s">
        <v>164</v>
      </c>
    </row>
    <row r="126" spans="1:25" ht="120" customHeight="1" x14ac:dyDescent="0.25">
      <c r="A126" s="378" t="s">
        <v>270</v>
      </c>
      <c r="B126" s="380" t="s">
        <v>252</v>
      </c>
      <c r="C126" s="149"/>
      <c r="D126" s="149"/>
      <c r="E126" s="149">
        <f t="shared" si="16"/>
        <v>1.91792E-3</v>
      </c>
      <c r="F126" s="149"/>
      <c r="G126" s="149"/>
      <c r="H126" s="149"/>
      <c r="I126" s="149"/>
      <c r="J126" s="149"/>
      <c r="K126" s="149">
        <v>1.91792E-3</v>
      </c>
      <c r="L126" s="149"/>
      <c r="M126" s="149">
        <v>0</v>
      </c>
      <c r="N126" s="73">
        <v>0</v>
      </c>
      <c r="O126" s="149">
        <v>0</v>
      </c>
      <c r="P126" s="149">
        <v>0</v>
      </c>
      <c r="Q126" s="149">
        <v>0</v>
      </c>
      <c r="R126" s="149"/>
      <c r="S126" s="246">
        <f t="shared" si="17"/>
        <v>1.91792E-3</v>
      </c>
      <c r="T126" s="71"/>
      <c r="U126" s="42"/>
      <c r="V126" s="16"/>
      <c r="W126" s="247" t="s">
        <v>170</v>
      </c>
      <c r="X126" s="377" t="s">
        <v>68</v>
      </c>
      <c r="Y126" s="15" t="s">
        <v>164</v>
      </c>
    </row>
    <row r="127" spans="1:25" ht="120" customHeight="1" x14ac:dyDescent="0.25">
      <c r="A127" s="378" t="s">
        <v>272</v>
      </c>
      <c r="B127" s="380" t="s">
        <v>254</v>
      </c>
      <c r="C127" s="149"/>
      <c r="D127" s="149"/>
      <c r="E127" s="149">
        <f t="shared" si="16"/>
        <v>142.3683683688372</v>
      </c>
      <c r="F127" s="149"/>
      <c r="G127" s="149">
        <v>45.214886</v>
      </c>
      <c r="H127" s="149"/>
      <c r="I127" s="149">
        <v>20.526044000000002</v>
      </c>
      <c r="J127" s="149"/>
      <c r="K127" s="149">
        <v>72.1133832188372</v>
      </c>
      <c r="L127" s="149"/>
      <c r="M127" s="149">
        <v>4.5140551499999999</v>
      </c>
      <c r="N127" s="72">
        <v>632.18962463999992</v>
      </c>
      <c r="O127" s="149">
        <v>2.7233576399999437</v>
      </c>
      <c r="P127" s="149">
        <v>860.47647969999991</v>
      </c>
      <c r="Q127" s="149">
        <v>2.7233576399999437</v>
      </c>
      <c r="R127" s="149"/>
      <c r="S127" s="246">
        <f t="shared" si="17"/>
        <v>142.3683683688372</v>
      </c>
      <c r="T127" s="71"/>
      <c r="U127" s="42"/>
      <c r="V127" s="16"/>
      <c r="W127" s="247" t="s">
        <v>163</v>
      </c>
      <c r="X127" s="377" t="s">
        <v>68</v>
      </c>
      <c r="Y127" s="15" t="s">
        <v>164</v>
      </c>
    </row>
    <row r="128" spans="1:25" ht="120" customHeight="1" x14ac:dyDescent="0.25">
      <c r="A128" s="378" t="s">
        <v>274</v>
      </c>
      <c r="B128" s="380" t="s">
        <v>256</v>
      </c>
      <c r="C128" s="149"/>
      <c r="D128" s="149"/>
      <c r="E128" s="149">
        <f t="shared" si="16"/>
        <v>736.1438323752285</v>
      </c>
      <c r="F128" s="149"/>
      <c r="G128" s="149">
        <v>196.30800399999998</v>
      </c>
      <c r="H128" s="149"/>
      <c r="I128" s="149">
        <v>176.56007</v>
      </c>
      <c r="J128" s="149"/>
      <c r="K128" s="149">
        <v>202.49797741522858</v>
      </c>
      <c r="L128" s="149"/>
      <c r="M128" s="149">
        <v>160.77778096</v>
      </c>
      <c r="N128" s="72">
        <v>1185.1784248500001</v>
      </c>
      <c r="O128" s="149">
        <v>14.531121849999996</v>
      </c>
      <c r="P128" s="149">
        <v>2655.4249310599998</v>
      </c>
      <c r="Q128" s="149">
        <v>14.531121850000229</v>
      </c>
      <c r="R128" s="149"/>
      <c r="S128" s="246">
        <f t="shared" si="17"/>
        <v>736.1438323752285</v>
      </c>
      <c r="T128" s="71"/>
      <c r="U128" s="42"/>
      <c r="V128" s="16"/>
      <c r="W128" s="247" t="s">
        <v>163</v>
      </c>
      <c r="X128" s="377" t="s">
        <v>68</v>
      </c>
      <c r="Y128" s="15" t="s">
        <v>164</v>
      </c>
    </row>
    <row r="129" spans="1:25" ht="120" customHeight="1" x14ac:dyDescent="0.25">
      <c r="A129" s="378" t="s">
        <v>276</v>
      </c>
      <c r="B129" s="380" t="s">
        <v>258</v>
      </c>
      <c r="C129" s="149"/>
      <c r="D129" s="149"/>
      <c r="E129" s="149">
        <f t="shared" si="16"/>
        <v>182.41172329229772</v>
      </c>
      <c r="F129" s="149"/>
      <c r="G129" s="149">
        <v>56.929879999999997</v>
      </c>
      <c r="H129" s="149"/>
      <c r="I129" s="149">
        <v>30.733674000000001</v>
      </c>
      <c r="J129" s="149"/>
      <c r="K129" s="149">
        <v>56.682145532297739</v>
      </c>
      <c r="L129" s="149"/>
      <c r="M129" s="149">
        <v>38.066023759999993</v>
      </c>
      <c r="N129" s="73">
        <v>280.28711184999997</v>
      </c>
      <c r="O129" s="149">
        <v>13.916736849999987</v>
      </c>
      <c r="P129" s="149">
        <v>1045.3354758099999</v>
      </c>
      <c r="Q129" s="149">
        <v>13.916736849999987</v>
      </c>
      <c r="R129" s="149"/>
      <c r="S129" s="246">
        <f t="shared" si="17"/>
        <v>182.41172329229772</v>
      </c>
      <c r="T129" s="71"/>
      <c r="U129" s="42"/>
      <c r="V129" s="16"/>
      <c r="W129" s="247" t="s">
        <v>163</v>
      </c>
      <c r="X129" s="377" t="s">
        <v>68</v>
      </c>
      <c r="Y129" s="9"/>
    </row>
    <row r="130" spans="1:25" ht="120" customHeight="1" x14ac:dyDescent="0.25">
      <c r="A130" s="378" t="s">
        <v>278</v>
      </c>
      <c r="B130" s="380" t="s">
        <v>258</v>
      </c>
      <c r="C130" s="149"/>
      <c r="D130" s="149"/>
      <c r="E130" s="149">
        <f t="shared" si="16"/>
        <v>-22.183195730411931</v>
      </c>
      <c r="F130" s="149"/>
      <c r="G130" s="149">
        <v>24.262869000000006</v>
      </c>
      <c r="H130" s="149"/>
      <c r="I130" s="149">
        <v>8.0332690000000007</v>
      </c>
      <c r="J130" s="149"/>
      <c r="K130" s="149">
        <v>-67.898178300411942</v>
      </c>
      <c r="L130" s="149"/>
      <c r="M130" s="149">
        <v>13.418844570000005</v>
      </c>
      <c r="N130" s="73">
        <v>204.94742984999999</v>
      </c>
      <c r="O130" s="149">
        <v>13.916736849999987</v>
      </c>
      <c r="P130" s="149">
        <v>589.36038895999991</v>
      </c>
      <c r="Q130" s="149">
        <v>0</v>
      </c>
      <c r="R130" s="149"/>
      <c r="S130" s="246">
        <f t="shared" si="17"/>
        <v>-22.183195730411931</v>
      </c>
      <c r="T130" s="71"/>
      <c r="U130" s="42"/>
      <c r="V130" s="16"/>
      <c r="W130" s="247" t="s">
        <v>163</v>
      </c>
      <c r="X130" s="377" t="s">
        <v>68</v>
      </c>
      <c r="Y130" s="9"/>
    </row>
    <row r="131" spans="1:25" ht="150" customHeight="1" x14ac:dyDescent="0.25">
      <c r="A131" s="378" t="s">
        <v>280</v>
      </c>
      <c r="B131" s="380" t="s">
        <v>261</v>
      </c>
      <c r="C131" s="149"/>
      <c r="D131" s="149"/>
      <c r="E131" s="149">
        <f t="shared" si="16"/>
        <v>10.672398479200599</v>
      </c>
      <c r="F131" s="149"/>
      <c r="G131" s="149">
        <v>0.86013800000000007</v>
      </c>
      <c r="H131" s="149"/>
      <c r="I131" s="149">
        <v>4.1066090000000006</v>
      </c>
      <c r="J131" s="149"/>
      <c r="K131" s="149">
        <v>5.705651479200597</v>
      </c>
      <c r="L131" s="149"/>
      <c r="M131" s="149">
        <v>0</v>
      </c>
      <c r="N131" s="73">
        <v>3.8901219999999999</v>
      </c>
      <c r="O131" s="149">
        <v>0</v>
      </c>
      <c r="P131" s="149">
        <v>59.657823999999998</v>
      </c>
      <c r="Q131" s="149">
        <v>0</v>
      </c>
      <c r="R131" s="149"/>
      <c r="S131" s="246">
        <f t="shared" si="17"/>
        <v>10.672398479200599</v>
      </c>
      <c r="T131" s="71"/>
      <c r="U131" s="42"/>
      <c r="V131" s="16"/>
      <c r="W131" s="247" t="s">
        <v>163</v>
      </c>
      <c r="X131" s="377" t="s">
        <v>68</v>
      </c>
      <c r="Y131" s="9"/>
    </row>
    <row r="132" spans="1:25" ht="150" customHeight="1" x14ac:dyDescent="0.25">
      <c r="A132" s="378" t="s">
        <v>282</v>
      </c>
      <c r="B132" s="380" t="s">
        <v>263</v>
      </c>
      <c r="C132" s="149"/>
      <c r="D132" s="149"/>
      <c r="E132" s="149">
        <f t="shared" si="16"/>
        <v>54.981844958380293</v>
      </c>
      <c r="F132" s="149"/>
      <c r="G132" s="149">
        <v>8.5924800000000001</v>
      </c>
      <c r="H132" s="149"/>
      <c r="I132" s="149">
        <v>11.230167</v>
      </c>
      <c r="J132" s="149"/>
      <c r="K132" s="149">
        <v>35.15919795838029</v>
      </c>
      <c r="L132" s="149"/>
      <c r="M132" s="149">
        <v>0</v>
      </c>
      <c r="N132" s="73">
        <v>19.635202</v>
      </c>
      <c r="O132" s="149">
        <v>0</v>
      </c>
      <c r="P132" s="149">
        <v>67.275548999999998</v>
      </c>
      <c r="Q132" s="149">
        <v>0</v>
      </c>
      <c r="R132" s="149"/>
      <c r="S132" s="246">
        <f t="shared" si="17"/>
        <v>54.981844958380293</v>
      </c>
      <c r="T132" s="71"/>
      <c r="U132" s="42"/>
      <c r="V132" s="16"/>
      <c r="W132" s="247" t="s">
        <v>163</v>
      </c>
      <c r="X132" s="377" t="s">
        <v>68</v>
      </c>
      <c r="Y132" s="9"/>
    </row>
    <row r="133" spans="1:25" ht="150" customHeight="1" x14ac:dyDescent="0.25">
      <c r="A133" s="378" t="s">
        <v>284</v>
      </c>
      <c r="B133" s="380" t="s">
        <v>265</v>
      </c>
      <c r="C133" s="149"/>
      <c r="D133" s="149"/>
      <c r="E133" s="149">
        <f t="shared" si="16"/>
        <v>1.4586140118505826</v>
      </c>
      <c r="F133" s="149"/>
      <c r="G133" s="149">
        <v>0.113333</v>
      </c>
      <c r="H133" s="149"/>
      <c r="I133" s="149">
        <v>7.5790999999999997E-2</v>
      </c>
      <c r="J133" s="149"/>
      <c r="K133" s="149">
        <v>0.92360915185058279</v>
      </c>
      <c r="L133" s="149"/>
      <c r="M133" s="149">
        <v>0.34588085999999996</v>
      </c>
      <c r="N133" s="73">
        <v>0.1658</v>
      </c>
      <c r="O133" s="149">
        <v>0</v>
      </c>
      <c r="P133" s="149">
        <v>5.5188300000000003</v>
      </c>
      <c r="Q133" s="149">
        <v>0</v>
      </c>
      <c r="R133" s="149"/>
      <c r="S133" s="246">
        <f t="shared" si="17"/>
        <v>1.4586140118505826</v>
      </c>
      <c r="T133" s="71"/>
      <c r="U133" s="42"/>
      <c r="V133" s="16"/>
      <c r="W133" s="247" t="s">
        <v>163</v>
      </c>
      <c r="X133" s="377" t="s">
        <v>68</v>
      </c>
      <c r="Y133" s="9"/>
    </row>
    <row r="134" spans="1:25" ht="150" customHeight="1" x14ac:dyDescent="0.25">
      <c r="A134" s="378" t="s">
        <v>286</v>
      </c>
      <c r="B134" s="380" t="s">
        <v>267</v>
      </c>
      <c r="C134" s="149"/>
      <c r="D134" s="149"/>
      <c r="E134" s="149">
        <f t="shared" si="16"/>
        <v>1.1965610108657285</v>
      </c>
      <c r="F134" s="149"/>
      <c r="G134" s="149">
        <v>6.8076000000000012E-2</v>
      </c>
      <c r="H134" s="149"/>
      <c r="I134" s="149">
        <v>6.368E-2</v>
      </c>
      <c r="J134" s="149"/>
      <c r="K134" s="149">
        <v>0.67726686086572863</v>
      </c>
      <c r="L134" s="149"/>
      <c r="M134" s="149">
        <v>0.38753814999999997</v>
      </c>
      <c r="N134" s="73">
        <v>0.194887</v>
      </c>
      <c r="O134" s="149">
        <v>0</v>
      </c>
      <c r="P134" s="149">
        <v>7.6653459999999995</v>
      </c>
      <c r="Q134" s="149">
        <v>0</v>
      </c>
      <c r="R134" s="149"/>
      <c r="S134" s="246">
        <f t="shared" si="17"/>
        <v>1.1965610108657285</v>
      </c>
      <c r="T134" s="71"/>
      <c r="U134" s="42"/>
      <c r="V134" s="16"/>
      <c r="W134" s="247" t="s">
        <v>163</v>
      </c>
      <c r="X134" s="377" t="s">
        <v>68</v>
      </c>
      <c r="Y134" s="9"/>
    </row>
    <row r="135" spans="1:25" ht="150" customHeight="1" x14ac:dyDescent="0.25">
      <c r="A135" s="378" t="s">
        <v>288</v>
      </c>
      <c r="B135" s="380" t="s">
        <v>269</v>
      </c>
      <c r="C135" s="149"/>
      <c r="D135" s="149"/>
      <c r="E135" s="149">
        <f t="shared" si="16"/>
        <v>2.3323717798773016</v>
      </c>
      <c r="F135" s="149"/>
      <c r="G135" s="149">
        <v>9.9117000000000011E-2</v>
      </c>
      <c r="H135" s="149"/>
      <c r="I135" s="149">
        <v>0.34875400000000001</v>
      </c>
      <c r="J135" s="149"/>
      <c r="K135" s="149">
        <v>1.8845007798773017</v>
      </c>
      <c r="L135" s="149"/>
      <c r="M135" s="149">
        <v>0</v>
      </c>
      <c r="N135" s="73">
        <v>8.6392999999999998E-2</v>
      </c>
      <c r="O135" s="149">
        <v>0</v>
      </c>
      <c r="P135" s="149">
        <v>5.243525</v>
      </c>
      <c r="Q135" s="149">
        <v>0</v>
      </c>
      <c r="R135" s="149"/>
      <c r="S135" s="246">
        <f t="shared" si="17"/>
        <v>2.3323717798773016</v>
      </c>
      <c r="T135" s="71"/>
      <c r="U135" s="42"/>
      <c r="V135" s="16"/>
      <c r="W135" s="247" t="s">
        <v>163</v>
      </c>
      <c r="X135" s="377" t="s">
        <v>68</v>
      </c>
      <c r="Y135" s="9"/>
    </row>
    <row r="136" spans="1:25" ht="150" customHeight="1" x14ac:dyDescent="0.25">
      <c r="A136" s="378" t="s">
        <v>290</v>
      </c>
      <c r="B136" s="380" t="s">
        <v>271</v>
      </c>
      <c r="C136" s="149"/>
      <c r="D136" s="149"/>
      <c r="E136" s="149">
        <f t="shared" ref="E136:E201" si="18">G136+I136+K136+M136</f>
        <v>3.4464060971565247</v>
      </c>
      <c r="F136" s="149"/>
      <c r="G136" s="149">
        <v>1.9908339999999998</v>
      </c>
      <c r="H136" s="149"/>
      <c r="I136" s="149">
        <v>6.7433999999999994E-2</v>
      </c>
      <c r="J136" s="149"/>
      <c r="K136" s="149">
        <v>0.89221946715652434</v>
      </c>
      <c r="L136" s="149"/>
      <c r="M136" s="149">
        <v>0.49591863000000014</v>
      </c>
      <c r="N136" s="73">
        <v>4.767188</v>
      </c>
      <c r="O136" s="149">
        <v>0</v>
      </c>
      <c r="P136" s="149">
        <v>11.042275999999999</v>
      </c>
      <c r="Q136" s="149">
        <v>0</v>
      </c>
      <c r="R136" s="149"/>
      <c r="S136" s="246">
        <f t="shared" si="17"/>
        <v>3.4464060971565247</v>
      </c>
      <c r="T136" s="71"/>
      <c r="U136" s="42"/>
      <c r="V136" s="16"/>
      <c r="W136" s="247" t="s">
        <v>163</v>
      </c>
      <c r="X136" s="377" t="s">
        <v>68</v>
      </c>
      <c r="Y136" s="9"/>
    </row>
    <row r="137" spans="1:25" ht="150" customHeight="1" x14ac:dyDescent="0.25">
      <c r="A137" s="378" t="s">
        <v>292</v>
      </c>
      <c r="B137" s="380" t="s">
        <v>273</v>
      </c>
      <c r="C137" s="149"/>
      <c r="D137" s="149"/>
      <c r="E137" s="149">
        <f t="shared" si="18"/>
        <v>2.6690771606588659</v>
      </c>
      <c r="F137" s="149"/>
      <c r="G137" s="149">
        <v>0.55857000000000001</v>
      </c>
      <c r="H137" s="149"/>
      <c r="I137" s="149">
        <v>0.32055700000000004</v>
      </c>
      <c r="J137" s="149"/>
      <c r="K137" s="149">
        <v>1.7899501606588659</v>
      </c>
      <c r="L137" s="149"/>
      <c r="M137" s="149">
        <v>0</v>
      </c>
      <c r="N137" s="73">
        <v>0.75779200000000002</v>
      </c>
      <c r="O137" s="149">
        <v>0</v>
      </c>
      <c r="P137" s="149">
        <v>4.9458230000000007</v>
      </c>
      <c r="Q137" s="149">
        <v>0</v>
      </c>
      <c r="R137" s="149"/>
      <c r="S137" s="246">
        <f t="shared" si="17"/>
        <v>2.6690771606588659</v>
      </c>
      <c r="T137" s="71"/>
      <c r="U137" s="42"/>
      <c r="V137" s="16"/>
      <c r="W137" s="247" t="s">
        <v>163</v>
      </c>
      <c r="X137" s="377" t="s">
        <v>68</v>
      </c>
      <c r="Y137" s="9"/>
    </row>
    <row r="138" spans="1:25" ht="150" customHeight="1" x14ac:dyDescent="0.25">
      <c r="A138" s="378" t="s">
        <v>294</v>
      </c>
      <c r="B138" s="380" t="s">
        <v>275</v>
      </c>
      <c r="C138" s="149"/>
      <c r="D138" s="149"/>
      <c r="E138" s="149">
        <f t="shared" si="18"/>
        <v>1.9309104130811399</v>
      </c>
      <c r="F138" s="149"/>
      <c r="G138" s="149">
        <v>0.52619100000000008</v>
      </c>
      <c r="H138" s="149"/>
      <c r="I138" s="149">
        <v>4.8680000000000001E-2</v>
      </c>
      <c r="J138" s="149"/>
      <c r="K138" s="149">
        <v>0.88038835308113983</v>
      </c>
      <c r="L138" s="149"/>
      <c r="M138" s="149">
        <v>0.4756510599999999</v>
      </c>
      <c r="N138" s="73">
        <v>1.896522</v>
      </c>
      <c r="O138" s="149">
        <v>0</v>
      </c>
      <c r="P138" s="149">
        <v>9.5377829999999992</v>
      </c>
      <c r="Q138" s="149">
        <v>0</v>
      </c>
      <c r="R138" s="149"/>
      <c r="S138" s="246">
        <f t="shared" si="17"/>
        <v>1.9309104130811399</v>
      </c>
      <c r="T138" s="71"/>
      <c r="U138" s="42"/>
      <c r="V138" s="16"/>
      <c r="W138" s="247" t="s">
        <v>163</v>
      </c>
      <c r="X138" s="377" t="s">
        <v>68</v>
      </c>
      <c r="Y138" s="9"/>
    </row>
    <row r="139" spans="1:25" ht="150" customHeight="1" x14ac:dyDescent="0.25">
      <c r="A139" s="378" t="s">
        <v>296</v>
      </c>
      <c r="B139" s="380" t="s">
        <v>277</v>
      </c>
      <c r="C139" s="149"/>
      <c r="D139" s="149"/>
      <c r="E139" s="149">
        <f t="shared" si="18"/>
        <v>2.9311940156084524</v>
      </c>
      <c r="F139" s="149"/>
      <c r="G139" s="149">
        <v>0.175066</v>
      </c>
      <c r="H139" s="149"/>
      <c r="I139" s="149">
        <v>0.39361000000000002</v>
      </c>
      <c r="J139" s="149"/>
      <c r="K139" s="149">
        <v>2.3625180156084524</v>
      </c>
      <c r="L139" s="149"/>
      <c r="M139" s="149">
        <v>0</v>
      </c>
      <c r="N139" s="73">
        <v>0.19606200000000001</v>
      </c>
      <c r="O139" s="149">
        <v>0</v>
      </c>
      <c r="P139" s="149">
        <v>6.0036310000000004</v>
      </c>
      <c r="Q139" s="149">
        <v>0</v>
      </c>
      <c r="R139" s="149"/>
      <c r="S139" s="246">
        <f t="shared" si="17"/>
        <v>2.9311940156084524</v>
      </c>
      <c r="T139" s="71"/>
      <c r="U139" s="42"/>
      <c r="V139" s="16"/>
      <c r="W139" s="247" t="s">
        <v>163</v>
      </c>
      <c r="X139" s="377" t="s">
        <v>68</v>
      </c>
      <c r="Y139" s="9"/>
    </row>
    <row r="140" spans="1:25" ht="150" customHeight="1" x14ac:dyDescent="0.25">
      <c r="A140" s="378" t="s">
        <v>298</v>
      </c>
      <c r="B140" s="380" t="s">
        <v>279</v>
      </c>
      <c r="C140" s="149"/>
      <c r="D140" s="149"/>
      <c r="E140" s="149">
        <f t="shared" si="18"/>
        <v>4.7342878552253511</v>
      </c>
      <c r="F140" s="149"/>
      <c r="G140" s="149">
        <v>0.156495</v>
      </c>
      <c r="H140" s="149"/>
      <c r="I140" s="149">
        <v>4.8680000000000001E-2</v>
      </c>
      <c r="J140" s="149"/>
      <c r="K140" s="149">
        <v>3.542128775225351</v>
      </c>
      <c r="L140" s="149"/>
      <c r="M140" s="149">
        <v>0.98698408000000015</v>
      </c>
      <c r="N140" s="73">
        <v>0.81327400000000005</v>
      </c>
      <c r="O140" s="149">
        <v>0</v>
      </c>
      <c r="P140" s="149">
        <v>6.3765450000000001</v>
      </c>
      <c r="Q140" s="149">
        <v>0</v>
      </c>
      <c r="R140" s="149"/>
      <c r="S140" s="246">
        <f t="shared" si="17"/>
        <v>4.7342878552253511</v>
      </c>
      <c r="T140" s="71"/>
      <c r="U140" s="42"/>
      <c r="V140" s="16"/>
      <c r="W140" s="247" t="s">
        <v>163</v>
      </c>
      <c r="X140" s="377" t="s">
        <v>68</v>
      </c>
      <c r="Y140" s="9"/>
    </row>
    <row r="141" spans="1:25" ht="150" customHeight="1" x14ac:dyDescent="0.25">
      <c r="A141" s="378" t="s">
        <v>300</v>
      </c>
      <c r="B141" s="380" t="s">
        <v>281</v>
      </c>
      <c r="C141" s="149"/>
      <c r="D141" s="149"/>
      <c r="E141" s="149">
        <f t="shared" si="18"/>
        <v>0.85552506769504033</v>
      </c>
      <c r="F141" s="149"/>
      <c r="G141" s="149">
        <v>0.118047</v>
      </c>
      <c r="H141" s="149"/>
      <c r="I141" s="149">
        <v>7.712999999999999E-2</v>
      </c>
      <c r="J141" s="149"/>
      <c r="K141" s="149">
        <v>0.39987385769504019</v>
      </c>
      <c r="L141" s="149"/>
      <c r="M141" s="149">
        <v>0.26047421000000009</v>
      </c>
      <c r="N141" s="73">
        <v>0.16455400000000001</v>
      </c>
      <c r="O141" s="149">
        <v>0</v>
      </c>
      <c r="P141" s="149">
        <v>4.870851</v>
      </c>
      <c r="Q141" s="149">
        <v>0</v>
      </c>
      <c r="R141" s="149"/>
      <c r="S141" s="246">
        <f t="shared" si="17"/>
        <v>0.85552506769504033</v>
      </c>
      <c r="T141" s="71"/>
      <c r="U141" s="42"/>
      <c r="V141" s="16"/>
      <c r="W141" s="247" t="s">
        <v>163</v>
      </c>
      <c r="X141" s="377" t="s">
        <v>68</v>
      </c>
      <c r="Y141" s="9"/>
    </row>
    <row r="142" spans="1:25" ht="150" customHeight="1" x14ac:dyDescent="0.25">
      <c r="A142" s="378" t="s">
        <v>302</v>
      </c>
      <c r="B142" s="380" t="s">
        <v>283</v>
      </c>
      <c r="C142" s="149"/>
      <c r="D142" s="149"/>
      <c r="E142" s="149">
        <f t="shared" si="18"/>
        <v>14.319182006517387</v>
      </c>
      <c r="F142" s="149"/>
      <c r="G142" s="149">
        <v>0.69071500000000008</v>
      </c>
      <c r="H142" s="149"/>
      <c r="I142" s="149">
        <v>7.712999999999999E-2</v>
      </c>
      <c r="J142" s="149"/>
      <c r="K142" s="149">
        <v>13.134198866517387</v>
      </c>
      <c r="L142" s="149"/>
      <c r="M142" s="149">
        <v>0.41713814000000093</v>
      </c>
      <c r="N142" s="73">
        <v>8.4397E-2</v>
      </c>
      <c r="O142" s="149">
        <v>0</v>
      </c>
      <c r="P142" s="149">
        <v>11.881130000000001</v>
      </c>
      <c r="Q142" s="149">
        <v>0</v>
      </c>
      <c r="R142" s="149"/>
      <c r="S142" s="246">
        <f t="shared" si="17"/>
        <v>14.319182006517387</v>
      </c>
      <c r="T142" s="71"/>
      <c r="U142" s="42"/>
      <c r="V142" s="16"/>
      <c r="W142" s="247" t="s">
        <v>163</v>
      </c>
      <c r="X142" s="377" t="s">
        <v>68</v>
      </c>
      <c r="Y142" s="9"/>
    </row>
    <row r="143" spans="1:25" ht="150" customHeight="1" x14ac:dyDescent="0.25">
      <c r="A143" s="378" t="s">
        <v>304</v>
      </c>
      <c r="B143" s="380" t="s">
        <v>285</v>
      </c>
      <c r="C143" s="149"/>
      <c r="D143" s="149"/>
      <c r="E143" s="149">
        <f t="shared" si="18"/>
        <v>1.346140185321101</v>
      </c>
      <c r="F143" s="149"/>
      <c r="G143" s="149">
        <v>0.16156100000000001</v>
      </c>
      <c r="H143" s="149"/>
      <c r="I143" s="149">
        <v>9.3068999999999999E-2</v>
      </c>
      <c r="J143" s="149"/>
      <c r="K143" s="149">
        <v>0.73179437532110103</v>
      </c>
      <c r="L143" s="149"/>
      <c r="M143" s="149">
        <v>0.35971580999999991</v>
      </c>
      <c r="N143" s="73">
        <v>0.24762200000000001</v>
      </c>
      <c r="O143" s="149">
        <v>0</v>
      </c>
      <c r="P143" s="149">
        <v>2.7955789999999996</v>
      </c>
      <c r="Q143" s="149">
        <v>0</v>
      </c>
      <c r="R143" s="149"/>
      <c r="S143" s="246">
        <f t="shared" si="17"/>
        <v>1.346140185321101</v>
      </c>
      <c r="T143" s="71"/>
      <c r="U143" s="42"/>
      <c r="V143" s="16"/>
      <c r="W143" s="247" t="s">
        <v>163</v>
      </c>
      <c r="X143" s="377" t="s">
        <v>68</v>
      </c>
      <c r="Y143" s="9"/>
    </row>
    <row r="144" spans="1:25" ht="150" customHeight="1" x14ac:dyDescent="0.25">
      <c r="A144" s="378" t="s">
        <v>306</v>
      </c>
      <c r="B144" s="380" t="s">
        <v>287</v>
      </c>
      <c r="C144" s="149"/>
      <c r="D144" s="149"/>
      <c r="E144" s="149">
        <f t="shared" si="18"/>
        <v>1.4933323148369682</v>
      </c>
      <c r="F144" s="149"/>
      <c r="G144" s="149">
        <v>0.18826499999999999</v>
      </c>
      <c r="H144" s="149"/>
      <c r="I144" s="149">
        <v>8.0509999999999998E-2</v>
      </c>
      <c r="J144" s="149"/>
      <c r="K144" s="149">
        <v>0.6765384448369679</v>
      </c>
      <c r="L144" s="149"/>
      <c r="M144" s="149">
        <v>0.54801887000000016</v>
      </c>
      <c r="N144" s="73">
        <v>0.20133499999999999</v>
      </c>
      <c r="O144" s="149">
        <v>0</v>
      </c>
      <c r="P144" s="149">
        <v>5.935937</v>
      </c>
      <c r="Q144" s="149">
        <v>0</v>
      </c>
      <c r="R144" s="149"/>
      <c r="S144" s="246">
        <f t="shared" si="17"/>
        <v>1.4933323148369682</v>
      </c>
      <c r="T144" s="71"/>
      <c r="U144" s="42"/>
      <c r="V144" s="16"/>
      <c r="W144" s="247" t="s">
        <v>163</v>
      </c>
      <c r="X144" s="377" t="s">
        <v>68</v>
      </c>
      <c r="Y144" s="9"/>
    </row>
    <row r="145" spans="1:25" ht="150" customHeight="1" x14ac:dyDescent="0.25">
      <c r="A145" s="378" t="s">
        <v>308</v>
      </c>
      <c r="B145" s="380" t="s">
        <v>289</v>
      </c>
      <c r="C145" s="149"/>
      <c r="D145" s="149"/>
      <c r="E145" s="149">
        <f t="shared" si="18"/>
        <v>3.4211218650378843</v>
      </c>
      <c r="F145" s="149"/>
      <c r="G145" s="149">
        <v>1.7280329999999999</v>
      </c>
      <c r="H145" s="149"/>
      <c r="I145" s="149">
        <v>7.712999999999999E-2</v>
      </c>
      <c r="J145" s="149"/>
      <c r="K145" s="149">
        <v>1.0912462650378842</v>
      </c>
      <c r="L145" s="149"/>
      <c r="M145" s="149">
        <v>0.52471259999999986</v>
      </c>
      <c r="N145" s="73">
        <v>2.8495410000000003</v>
      </c>
      <c r="O145" s="149">
        <v>0</v>
      </c>
      <c r="P145" s="149">
        <v>7.4680280000000003</v>
      </c>
      <c r="Q145" s="149">
        <v>0</v>
      </c>
      <c r="R145" s="149"/>
      <c r="S145" s="246">
        <f t="shared" si="17"/>
        <v>3.4211218650378843</v>
      </c>
      <c r="T145" s="71"/>
      <c r="U145" s="42"/>
      <c r="V145" s="16"/>
      <c r="W145" s="247" t="s">
        <v>163</v>
      </c>
      <c r="X145" s="377" t="s">
        <v>68</v>
      </c>
      <c r="Y145" s="9"/>
    </row>
    <row r="146" spans="1:25" ht="150" customHeight="1" x14ac:dyDescent="0.25">
      <c r="A146" s="378" t="s">
        <v>310</v>
      </c>
      <c r="B146" s="380" t="s">
        <v>291</v>
      </c>
      <c r="C146" s="149"/>
      <c r="D146" s="149"/>
      <c r="E146" s="149">
        <f t="shared" si="18"/>
        <v>2.2576447740118164</v>
      </c>
      <c r="F146" s="149"/>
      <c r="G146" s="149">
        <v>0.16340700000000002</v>
      </c>
      <c r="H146" s="149"/>
      <c r="I146" s="149">
        <v>1.075053</v>
      </c>
      <c r="J146" s="149"/>
      <c r="K146" s="149">
        <v>1.0191847740118163</v>
      </c>
      <c r="L146" s="149"/>
      <c r="M146" s="149">
        <v>0</v>
      </c>
      <c r="N146" s="73">
        <v>5.7756000000000002E-2</v>
      </c>
      <c r="O146" s="149">
        <v>0</v>
      </c>
      <c r="P146" s="149">
        <v>6.8200330000000005</v>
      </c>
      <c r="Q146" s="149">
        <v>0</v>
      </c>
      <c r="R146" s="149"/>
      <c r="S146" s="246">
        <f t="shared" si="17"/>
        <v>2.2576447740118164</v>
      </c>
      <c r="T146" s="71"/>
      <c r="U146" s="42"/>
      <c r="V146" s="16"/>
      <c r="W146" s="247" t="s">
        <v>163</v>
      </c>
      <c r="X146" s="377" t="s">
        <v>68</v>
      </c>
      <c r="Y146" s="9"/>
    </row>
    <row r="147" spans="1:25" ht="150" customHeight="1" x14ac:dyDescent="0.25">
      <c r="A147" s="378" t="s">
        <v>312</v>
      </c>
      <c r="B147" s="380" t="s">
        <v>293</v>
      </c>
      <c r="C147" s="149"/>
      <c r="D147" s="149"/>
      <c r="E147" s="149">
        <f t="shared" si="18"/>
        <v>1.5957384367976166</v>
      </c>
      <c r="F147" s="149"/>
      <c r="G147" s="149">
        <v>0.152168</v>
      </c>
      <c r="H147" s="149"/>
      <c r="I147" s="149">
        <v>0.40825099999999998</v>
      </c>
      <c r="J147" s="149"/>
      <c r="K147" s="149">
        <v>1.0353194367976166</v>
      </c>
      <c r="L147" s="149"/>
      <c r="M147" s="149">
        <v>0</v>
      </c>
      <c r="N147" s="73">
        <v>8.4516000000000008E-2</v>
      </c>
      <c r="O147" s="149">
        <v>0</v>
      </c>
      <c r="P147" s="149">
        <v>7.2134709999999993</v>
      </c>
      <c r="Q147" s="149">
        <v>0</v>
      </c>
      <c r="R147" s="149"/>
      <c r="S147" s="246">
        <f t="shared" si="17"/>
        <v>1.5957384367976166</v>
      </c>
      <c r="T147" s="71"/>
      <c r="U147" s="42"/>
      <c r="V147" s="16"/>
      <c r="W147" s="247" t="s">
        <v>163</v>
      </c>
      <c r="X147" s="377" t="s">
        <v>68</v>
      </c>
      <c r="Y147" s="9"/>
    </row>
    <row r="148" spans="1:25" ht="150" customHeight="1" x14ac:dyDescent="0.25">
      <c r="A148" s="378" t="s">
        <v>314</v>
      </c>
      <c r="B148" s="380" t="s">
        <v>295</v>
      </c>
      <c r="C148" s="149"/>
      <c r="D148" s="149"/>
      <c r="E148" s="149">
        <f t="shared" si="18"/>
        <v>1.7145308301051667</v>
      </c>
      <c r="F148" s="149"/>
      <c r="G148" s="149">
        <v>0.46523200000000003</v>
      </c>
      <c r="H148" s="149"/>
      <c r="I148" s="149">
        <v>0.37092700000000001</v>
      </c>
      <c r="J148" s="149"/>
      <c r="K148" s="149">
        <v>0.87837183010516651</v>
      </c>
      <c r="L148" s="149"/>
      <c r="M148" s="149">
        <v>0</v>
      </c>
      <c r="N148" s="73">
        <v>0.34340100000000001</v>
      </c>
      <c r="O148" s="149">
        <v>0</v>
      </c>
      <c r="P148" s="149">
        <v>6.1243970000000001</v>
      </c>
      <c r="Q148" s="149">
        <v>0</v>
      </c>
      <c r="R148" s="149"/>
      <c r="S148" s="246">
        <f t="shared" si="17"/>
        <v>1.7145308301051667</v>
      </c>
      <c r="T148" s="71"/>
      <c r="U148" s="42"/>
      <c r="V148" s="16"/>
      <c r="W148" s="247" t="s">
        <v>163</v>
      </c>
      <c r="X148" s="377" t="s">
        <v>68</v>
      </c>
      <c r="Y148" s="9"/>
    </row>
    <row r="149" spans="1:25" ht="150" customHeight="1" x14ac:dyDescent="0.25">
      <c r="A149" s="378" t="s">
        <v>316</v>
      </c>
      <c r="B149" s="380" t="s">
        <v>297</v>
      </c>
      <c r="C149" s="149"/>
      <c r="D149" s="149"/>
      <c r="E149" s="149">
        <f t="shared" si="18"/>
        <v>1.8116467879134883</v>
      </c>
      <c r="F149" s="149"/>
      <c r="G149" s="149">
        <v>1.1186780000000001</v>
      </c>
      <c r="H149" s="149"/>
      <c r="I149" s="149">
        <v>7.712999999999999E-2</v>
      </c>
      <c r="J149" s="149"/>
      <c r="K149" s="149">
        <v>0.26630024791348844</v>
      </c>
      <c r="L149" s="149"/>
      <c r="M149" s="149">
        <v>0.34953854000000001</v>
      </c>
      <c r="N149" s="73">
        <v>2.9840339999999999</v>
      </c>
      <c r="O149" s="149">
        <v>0</v>
      </c>
      <c r="P149" s="149">
        <v>7.9401989999999998</v>
      </c>
      <c r="Q149" s="149">
        <v>0</v>
      </c>
      <c r="R149" s="149"/>
      <c r="S149" s="246">
        <f t="shared" si="17"/>
        <v>1.8116467879134883</v>
      </c>
      <c r="T149" s="71"/>
      <c r="U149" s="42"/>
      <c r="V149" s="16"/>
      <c r="W149" s="247" t="s">
        <v>163</v>
      </c>
      <c r="X149" s="377" t="s">
        <v>68</v>
      </c>
      <c r="Y149" s="9"/>
    </row>
    <row r="150" spans="1:25" ht="150" customHeight="1" x14ac:dyDescent="0.25">
      <c r="A150" s="378" t="s">
        <v>318</v>
      </c>
      <c r="B150" s="380" t="s">
        <v>299</v>
      </c>
      <c r="C150" s="149"/>
      <c r="D150" s="149"/>
      <c r="E150" s="149">
        <f t="shared" si="18"/>
        <v>1.4907357912627885</v>
      </c>
      <c r="F150" s="149"/>
      <c r="G150" s="149">
        <v>3.9032000000000004E-2</v>
      </c>
      <c r="H150" s="149"/>
      <c r="I150" s="149">
        <v>6.1878000000000002E-2</v>
      </c>
      <c r="J150" s="149"/>
      <c r="K150" s="149">
        <v>1.3898257912627885</v>
      </c>
      <c r="L150" s="149"/>
      <c r="M150" s="149">
        <v>0</v>
      </c>
      <c r="N150" s="73">
        <v>8.2219E-2</v>
      </c>
      <c r="O150" s="149">
        <v>0</v>
      </c>
      <c r="P150" s="149">
        <v>5.9646129999999999</v>
      </c>
      <c r="Q150" s="149">
        <v>0</v>
      </c>
      <c r="R150" s="149"/>
      <c r="S150" s="246">
        <f t="shared" si="17"/>
        <v>1.4907357912627885</v>
      </c>
      <c r="T150" s="71"/>
      <c r="U150" s="42"/>
      <c r="V150" s="16"/>
      <c r="W150" s="247" t="s">
        <v>163</v>
      </c>
      <c r="X150" s="377" t="s">
        <v>68</v>
      </c>
      <c r="Y150" s="9"/>
    </row>
    <row r="151" spans="1:25" ht="150" customHeight="1" x14ac:dyDescent="0.25">
      <c r="A151" s="378" t="s">
        <v>320</v>
      </c>
      <c r="B151" s="380" t="s">
        <v>301</v>
      </c>
      <c r="C151" s="149"/>
      <c r="D151" s="149"/>
      <c r="E151" s="149">
        <f t="shared" si="18"/>
        <v>2.9625469110905565</v>
      </c>
      <c r="F151" s="149"/>
      <c r="G151" s="149">
        <v>1.8424739999999999</v>
      </c>
      <c r="H151" s="149"/>
      <c r="I151" s="149">
        <v>0.110247</v>
      </c>
      <c r="J151" s="149"/>
      <c r="K151" s="149">
        <v>0.51518544109055708</v>
      </c>
      <c r="L151" s="149"/>
      <c r="M151" s="149">
        <v>0.49464046999999939</v>
      </c>
      <c r="N151" s="73">
        <v>4.000051</v>
      </c>
      <c r="O151" s="149">
        <v>0</v>
      </c>
      <c r="P151" s="149">
        <v>10.198264</v>
      </c>
      <c r="Q151" s="149">
        <v>0</v>
      </c>
      <c r="R151" s="149"/>
      <c r="S151" s="246">
        <f t="shared" si="17"/>
        <v>2.9625469110905565</v>
      </c>
      <c r="T151" s="71"/>
      <c r="U151" s="42"/>
      <c r="V151" s="16"/>
      <c r="W151" s="247" t="s">
        <v>163</v>
      </c>
      <c r="X151" s="377" t="s">
        <v>68</v>
      </c>
      <c r="Y151" s="9"/>
    </row>
    <row r="152" spans="1:25" ht="150" customHeight="1" x14ac:dyDescent="0.25">
      <c r="A152" s="378" t="s">
        <v>322</v>
      </c>
      <c r="B152" s="380" t="s">
        <v>303</v>
      </c>
      <c r="C152" s="149"/>
      <c r="D152" s="149"/>
      <c r="E152" s="149">
        <f t="shared" si="18"/>
        <v>5.3918631013212028</v>
      </c>
      <c r="F152" s="149"/>
      <c r="G152" s="149">
        <v>3.9194E-2</v>
      </c>
      <c r="H152" s="149"/>
      <c r="I152" s="149">
        <v>6.1154E-2</v>
      </c>
      <c r="J152" s="149"/>
      <c r="K152" s="149">
        <v>5.1562053113212034</v>
      </c>
      <c r="L152" s="149"/>
      <c r="M152" s="149">
        <v>0.13530978999999935</v>
      </c>
      <c r="N152" s="73">
        <v>1.5845019999999999</v>
      </c>
      <c r="O152" s="149">
        <v>0</v>
      </c>
      <c r="P152" s="149">
        <v>6.4589670000000003</v>
      </c>
      <c r="Q152" s="149">
        <v>0</v>
      </c>
      <c r="R152" s="149"/>
      <c r="S152" s="246">
        <f t="shared" si="17"/>
        <v>5.3918631013212028</v>
      </c>
      <c r="T152" s="71"/>
      <c r="U152" s="42"/>
      <c r="V152" s="16"/>
      <c r="W152" s="247" t="s">
        <v>163</v>
      </c>
      <c r="X152" s="377" t="s">
        <v>68</v>
      </c>
      <c r="Y152" s="9"/>
    </row>
    <row r="153" spans="1:25" ht="150" customHeight="1" x14ac:dyDescent="0.25">
      <c r="A153" s="378" t="s">
        <v>324</v>
      </c>
      <c r="B153" s="380" t="s">
        <v>305</v>
      </c>
      <c r="C153" s="149"/>
      <c r="D153" s="149"/>
      <c r="E153" s="149">
        <f t="shared" si="18"/>
        <v>12.054810238062089</v>
      </c>
      <c r="F153" s="149"/>
      <c r="G153" s="149">
        <v>5.0857590000000004</v>
      </c>
      <c r="H153" s="149"/>
      <c r="I153" s="149">
        <v>0.21646600000000002</v>
      </c>
      <c r="J153" s="149"/>
      <c r="K153" s="149">
        <v>3.2959463680620904</v>
      </c>
      <c r="L153" s="149"/>
      <c r="M153" s="149">
        <v>3.456638869999999</v>
      </c>
      <c r="N153" s="73">
        <v>10.041345000000002</v>
      </c>
      <c r="O153" s="149">
        <v>0</v>
      </c>
      <c r="P153" s="149">
        <v>50.361345</v>
      </c>
      <c r="Q153" s="149">
        <v>0</v>
      </c>
      <c r="R153" s="149"/>
      <c r="S153" s="246">
        <f t="shared" ref="S153:S217" si="19">E153-(F153+H153+J153+L153)</f>
        <v>12.054810238062089</v>
      </c>
      <c r="T153" s="71"/>
      <c r="U153" s="42"/>
      <c r="V153" s="16"/>
      <c r="W153" s="247" t="s">
        <v>163</v>
      </c>
      <c r="X153" s="377" t="s">
        <v>68</v>
      </c>
      <c r="Y153" s="9"/>
    </row>
    <row r="154" spans="1:25" ht="150" customHeight="1" x14ac:dyDescent="0.25">
      <c r="A154" s="378" t="s">
        <v>326</v>
      </c>
      <c r="B154" s="380" t="s">
        <v>307</v>
      </c>
      <c r="C154" s="149"/>
      <c r="D154" s="149"/>
      <c r="E154" s="149">
        <f t="shared" si="18"/>
        <v>7.8907730267609697</v>
      </c>
      <c r="F154" s="149"/>
      <c r="G154" s="149">
        <v>0.20280099999999998</v>
      </c>
      <c r="H154" s="149"/>
      <c r="I154" s="149">
        <v>9.8429000000000003E-2</v>
      </c>
      <c r="J154" s="149"/>
      <c r="K154" s="149">
        <v>6.3333788667609694</v>
      </c>
      <c r="L154" s="149"/>
      <c r="M154" s="149">
        <v>1.2561641600000002</v>
      </c>
      <c r="N154" s="73">
        <v>1.8850820000000001</v>
      </c>
      <c r="O154" s="149">
        <v>0</v>
      </c>
      <c r="P154" s="149">
        <v>3.7544920000000004</v>
      </c>
      <c r="Q154" s="149">
        <v>0</v>
      </c>
      <c r="R154" s="149"/>
      <c r="S154" s="246">
        <f t="shared" si="19"/>
        <v>7.8907730267609697</v>
      </c>
      <c r="T154" s="71"/>
      <c r="U154" s="42"/>
      <c r="V154" s="16"/>
      <c r="W154" s="247" t="s">
        <v>163</v>
      </c>
      <c r="X154" s="377" t="s">
        <v>68</v>
      </c>
      <c r="Y154" s="9"/>
    </row>
    <row r="155" spans="1:25" ht="150" customHeight="1" x14ac:dyDescent="0.25">
      <c r="A155" s="378" t="s">
        <v>328</v>
      </c>
      <c r="B155" s="380" t="s">
        <v>309</v>
      </c>
      <c r="C155" s="149"/>
      <c r="D155" s="149"/>
      <c r="E155" s="149">
        <f t="shared" si="18"/>
        <v>6.0713903783016931</v>
      </c>
      <c r="F155" s="149"/>
      <c r="G155" s="149">
        <v>0.106548</v>
      </c>
      <c r="H155" s="149"/>
      <c r="I155" s="149">
        <v>0.34853699999999999</v>
      </c>
      <c r="J155" s="149"/>
      <c r="K155" s="149">
        <v>1.9182385383016931</v>
      </c>
      <c r="L155" s="149"/>
      <c r="M155" s="149">
        <v>3.6980668400000001</v>
      </c>
      <c r="N155" s="73">
        <v>5.0088000000000001E-2</v>
      </c>
      <c r="O155" s="149">
        <v>0</v>
      </c>
      <c r="P155" s="149">
        <v>5.5608130000000005</v>
      </c>
      <c r="Q155" s="149">
        <v>0</v>
      </c>
      <c r="R155" s="149"/>
      <c r="S155" s="246">
        <f t="shared" si="19"/>
        <v>6.0713903783016931</v>
      </c>
      <c r="T155" s="71"/>
      <c r="U155" s="42"/>
      <c r="V155" s="16"/>
      <c r="W155" s="247" t="s">
        <v>163</v>
      </c>
      <c r="X155" s="377" t="s">
        <v>68</v>
      </c>
      <c r="Y155" s="9"/>
    </row>
    <row r="156" spans="1:25" ht="150" customHeight="1" x14ac:dyDescent="0.25">
      <c r="A156" s="378" t="s">
        <v>330</v>
      </c>
      <c r="B156" s="380" t="s">
        <v>311</v>
      </c>
      <c r="C156" s="149"/>
      <c r="D156" s="149"/>
      <c r="E156" s="149">
        <f t="shared" si="18"/>
        <v>8.5657393412352292</v>
      </c>
      <c r="F156" s="149"/>
      <c r="G156" s="149">
        <v>7.3620999999999992E-2</v>
      </c>
      <c r="H156" s="149"/>
      <c r="I156" s="149">
        <v>0.21657099999999999</v>
      </c>
      <c r="J156" s="149"/>
      <c r="K156" s="149">
        <v>7.8636522412352265</v>
      </c>
      <c r="L156" s="149"/>
      <c r="M156" s="149">
        <v>0.41189510000000157</v>
      </c>
      <c r="N156" s="73">
        <v>2.0164940000000002</v>
      </c>
      <c r="O156" s="149">
        <v>0</v>
      </c>
      <c r="P156" s="149">
        <v>8.6413469999999997</v>
      </c>
      <c r="Q156" s="149">
        <v>0</v>
      </c>
      <c r="R156" s="149"/>
      <c r="S156" s="246">
        <f t="shared" si="19"/>
        <v>8.5657393412352292</v>
      </c>
      <c r="T156" s="71"/>
      <c r="U156" s="42"/>
      <c r="V156" s="16"/>
      <c r="W156" s="247" t="s">
        <v>163</v>
      </c>
      <c r="X156" s="377" t="s">
        <v>68</v>
      </c>
      <c r="Y156" s="9"/>
    </row>
    <row r="157" spans="1:25" ht="150" customHeight="1" x14ac:dyDescent="0.25">
      <c r="A157" s="378" t="s">
        <v>332</v>
      </c>
      <c r="B157" s="380" t="s">
        <v>313</v>
      </c>
      <c r="C157" s="149"/>
      <c r="D157" s="149"/>
      <c r="E157" s="149">
        <f t="shared" si="18"/>
        <v>1.5068682031573419</v>
      </c>
      <c r="F157" s="149"/>
      <c r="G157" s="149">
        <v>1.5069000000000001E-2</v>
      </c>
      <c r="H157" s="149"/>
      <c r="I157" s="149">
        <v>1.234E-2</v>
      </c>
      <c r="J157" s="149"/>
      <c r="K157" s="149">
        <v>0.28328262315734148</v>
      </c>
      <c r="L157" s="149"/>
      <c r="M157" s="149">
        <v>1.1961765800000004</v>
      </c>
      <c r="N157" s="73">
        <v>1.247287</v>
      </c>
      <c r="O157" s="149">
        <v>0</v>
      </c>
      <c r="P157" s="149">
        <v>5.724513</v>
      </c>
      <c r="Q157" s="149">
        <v>0</v>
      </c>
      <c r="R157" s="149"/>
      <c r="S157" s="246">
        <f t="shared" si="19"/>
        <v>1.5068682031573419</v>
      </c>
      <c r="T157" s="71"/>
      <c r="U157" s="42"/>
      <c r="V157" s="16"/>
      <c r="W157" s="247" t="s">
        <v>163</v>
      </c>
      <c r="X157" s="377" t="s">
        <v>68</v>
      </c>
      <c r="Y157" s="9"/>
    </row>
    <row r="158" spans="1:25" ht="150" customHeight="1" x14ac:dyDescent="0.25">
      <c r="A158" s="378" t="s">
        <v>334</v>
      </c>
      <c r="B158" s="380" t="s">
        <v>315</v>
      </c>
      <c r="C158" s="149"/>
      <c r="D158" s="149"/>
      <c r="E158" s="149">
        <f t="shared" si="18"/>
        <v>0.72570223600446604</v>
      </c>
      <c r="F158" s="149"/>
      <c r="G158" s="149">
        <v>0.31610300000000002</v>
      </c>
      <c r="H158" s="149"/>
      <c r="I158" s="149">
        <v>7.5435000000000002E-2</v>
      </c>
      <c r="J158" s="149"/>
      <c r="K158" s="149">
        <v>4.7732976004466028E-2</v>
      </c>
      <c r="L158" s="149"/>
      <c r="M158" s="149">
        <v>0.28643126000000002</v>
      </c>
      <c r="N158" s="73">
        <v>0.47951299999999997</v>
      </c>
      <c r="O158" s="149">
        <v>0</v>
      </c>
      <c r="P158" s="149">
        <v>2.803283</v>
      </c>
      <c r="Q158" s="149">
        <v>0</v>
      </c>
      <c r="R158" s="149"/>
      <c r="S158" s="246">
        <f t="shared" si="19"/>
        <v>0.72570223600446604</v>
      </c>
      <c r="T158" s="71"/>
      <c r="U158" s="42"/>
      <c r="V158" s="16"/>
      <c r="W158" s="247" t="s">
        <v>163</v>
      </c>
      <c r="X158" s="377" t="s">
        <v>68</v>
      </c>
      <c r="Y158" s="9"/>
    </row>
    <row r="159" spans="1:25" ht="150" customHeight="1" x14ac:dyDescent="0.25">
      <c r="A159" s="378" t="s">
        <v>336</v>
      </c>
      <c r="B159" s="380" t="s">
        <v>317</v>
      </c>
      <c r="C159" s="149"/>
      <c r="D159" s="149"/>
      <c r="E159" s="149">
        <f t="shared" si="18"/>
        <v>5.6782861114445407</v>
      </c>
      <c r="F159" s="149"/>
      <c r="G159" s="149">
        <v>0.13847700000000002</v>
      </c>
      <c r="H159" s="149"/>
      <c r="I159" s="149">
        <v>6.1154E-2</v>
      </c>
      <c r="J159" s="149"/>
      <c r="K159" s="149">
        <v>3.6085574414445398</v>
      </c>
      <c r="L159" s="149"/>
      <c r="M159" s="149">
        <v>1.8700976700000005</v>
      </c>
      <c r="N159" s="73">
        <v>1.6878290000000002</v>
      </c>
      <c r="O159" s="149">
        <v>0</v>
      </c>
      <c r="P159" s="149">
        <v>6.3537209999999993</v>
      </c>
      <c r="Q159" s="149">
        <v>0</v>
      </c>
      <c r="R159" s="149"/>
      <c r="S159" s="246">
        <f t="shared" si="19"/>
        <v>5.6782861114445407</v>
      </c>
      <c r="T159" s="71"/>
      <c r="U159" s="42"/>
      <c r="V159" s="16"/>
      <c r="W159" s="247" t="s">
        <v>163</v>
      </c>
      <c r="X159" s="377" t="s">
        <v>68</v>
      </c>
      <c r="Y159" s="9"/>
    </row>
    <row r="160" spans="1:25" ht="150" customHeight="1" x14ac:dyDescent="0.25">
      <c r="A160" s="378" t="s">
        <v>338</v>
      </c>
      <c r="B160" s="380" t="s">
        <v>319</v>
      </c>
      <c r="C160" s="149"/>
      <c r="D160" s="149"/>
      <c r="E160" s="149">
        <f t="shared" si="18"/>
        <v>1.0627622683033777</v>
      </c>
      <c r="F160" s="149"/>
      <c r="G160" s="149">
        <v>0.18430099999999999</v>
      </c>
      <c r="H160" s="149"/>
      <c r="I160" s="149">
        <v>4.6091E-2</v>
      </c>
      <c r="J160" s="149"/>
      <c r="K160" s="149">
        <v>0.83237026830337779</v>
      </c>
      <c r="L160" s="149"/>
      <c r="M160" s="149">
        <v>0</v>
      </c>
      <c r="N160" s="73">
        <v>8.4822999999999996E-2</v>
      </c>
      <c r="O160" s="149">
        <v>0</v>
      </c>
      <c r="P160" s="149">
        <v>4.3190309999999998</v>
      </c>
      <c r="Q160" s="149">
        <v>0</v>
      </c>
      <c r="R160" s="149"/>
      <c r="S160" s="246">
        <f t="shared" si="19"/>
        <v>1.0627622683033777</v>
      </c>
      <c r="T160" s="71"/>
      <c r="U160" s="42"/>
      <c r="V160" s="16"/>
      <c r="W160" s="247" t="s">
        <v>163</v>
      </c>
      <c r="X160" s="377" t="s">
        <v>68</v>
      </c>
      <c r="Y160" s="9"/>
    </row>
    <row r="161" spans="1:25" ht="150" customHeight="1" x14ac:dyDescent="0.25">
      <c r="A161" s="378" t="s">
        <v>340</v>
      </c>
      <c r="B161" s="380" t="s">
        <v>321</v>
      </c>
      <c r="C161" s="149"/>
      <c r="D161" s="149"/>
      <c r="E161" s="149">
        <f t="shared" si="18"/>
        <v>1.6667653596768195</v>
      </c>
      <c r="F161" s="149"/>
      <c r="G161" s="149">
        <v>9.6263000000000001E-2</v>
      </c>
      <c r="H161" s="149"/>
      <c r="I161" s="149">
        <v>2.845E-2</v>
      </c>
      <c r="J161" s="149"/>
      <c r="K161" s="149">
        <v>1.2024331396768193</v>
      </c>
      <c r="L161" s="149"/>
      <c r="M161" s="149">
        <v>0.33961922000000005</v>
      </c>
      <c r="N161" s="73">
        <v>0.13511799999999999</v>
      </c>
      <c r="O161" s="149">
        <v>0</v>
      </c>
      <c r="P161" s="149">
        <v>1.36808</v>
      </c>
      <c r="Q161" s="149">
        <v>0</v>
      </c>
      <c r="R161" s="149"/>
      <c r="S161" s="246">
        <f t="shared" si="19"/>
        <v>1.6667653596768195</v>
      </c>
      <c r="T161" s="71"/>
      <c r="U161" s="42"/>
      <c r="V161" s="16"/>
      <c r="W161" s="247" t="s">
        <v>163</v>
      </c>
      <c r="X161" s="377" t="s">
        <v>68</v>
      </c>
      <c r="Y161" s="9"/>
    </row>
    <row r="162" spans="1:25" ht="150" customHeight="1" x14ac:dyDescent="0.25">
      <c r="A162" s="378" t="s">
        <v>342</v>
      </c>
      <c r="B162" s="380" t="s">
        <v>323</v>
      </c>
      <c r="C162" s="149"/>
      <c r="D162" s="149"/>
      <c r="E162" s="149">
        <f t="shared" si="18"/>
        <v>5.0398176858957271</v>
      </c>
      <c r="F162" s="149"/>
      <c r="G162" s="149">
        <v>8.2522999999999999E-2</v>
      </c>
      <c r="H162" s="149"/>
      <c r="I162" s="149">
        <v>0.16114300000000001</v>
      </c>
      <c r="J162" s="149"/>
      <c r="K162" s="149">
        <v>4.0845047458957264</v>
      </c>
      <c r="L162" s="149"/>
      <c r="M162" s="149">
        <v>0.71164694000000051</v>
      </c>
      <c r="N162" s="73">
        <v>0.39573700000000001</v>
      </c>
      <c r="O162" s="149">
        <v>0</v>
      </c>
      <c r="P162" s="149">
        <v>2.5767720000000001</v>
      </c>
      <c r="Q162" s="149">
        <v>0</v>
      </c>
      <c r="R162" s="149"/>
      <c r="S162" s="246">
        <f t="shared" si="19"/>
        <v>5.0398176858957271</v>
      </c>
      <c r="T162" s="71"/>
      <c r="U162" s="42"/>
      <c r="V162" s="16"/>
      <c r="W162" s="247" t="s">
        <v>163</v>
      </c>
      <c r="X162" s="377" t="s">
        <v>68</v>
      </c>
      <c r="Y162" s="9"/>
    </row>
    <row r="163" spans="1:25" ht="150" customHeight="1" x14ac:dyDescent="0.25">
      <c r="A163" s="378" t="s">
        <v>344</v>
      </c>
      <c r="B163" s="380" t="s">
        <v>325</v>
      </c>
      <c r="C163" s="149"/>
      <c r="D163" s="149"/>
      <c r="E163" s="149">
        <f t="shared" si="18"/>
        <v>6.5996651729443041</v>
      </c>
      <c r="F163" s="149"/>
      <c r="G163" s="149">
        <v>3.19414</v>
      </c>
      <c r="H163" s="149"/>
      <c r="I163" s="149">
        <v>0.53348000000000007</v>
      </c>
      <c r="J163" s="149"/>
      <c r="K163" s="149">
        <v>2.8720451729443046</v>
      </c>
      <c r="L163" s="149"/>
      <c r="M163" s="149">
        <v>0</v>
      </c>
      <c r="N163" s="73">
        <v>0.315969</v>
      </c>
      <c r="O163" s="149">
        <v>0</v>
      </c>
      <c r="P163" s="149">
        <v>8.4292649999999991</v>
      </c>
      <c r="Q163" s="149">
        <v>0</v>
      </c>
      <c r="R163" s="149"/>
      <c r="S163" s="246">
        <f t="shared" si="19"/>
        <v>6.5996651729443041</v>
      </c>
      <c r="T163" s="71"/>
      <c r="U163" s="42"/>
      <c r="V163" s="16"/>
      <c r="W163" s="247" t="s">
        <v>163</v>
      </c>
      <c r="X163" s="377" t="s">
        <v>68</v>
      </c>
      <c r="Y163" s="9"/>
    </row>
    <row r="164" spans="1:25" ht="150" customHeight="1" x14ac:dyDescent="0.25">
      <c r="A164" s="378" t="s">
        <v>346</v>
      </c>
      <c r="B164" s="380" t="s">
        <v>327</v>
      </c>
      <c r="C164" s="149"/>
      <c r="D164" s="149"/>
      <c r="E164" s="149">
        <f t="shared" si="18"/>
        <v>2.6405019104411327</v>
      </c>
      <c r="F164" s="149"/>
      <c r="G164" s="149">
        <v>1.4646139999999999</v>
      </c>
      <c r="H164" s="149"/>
      <c r="I164" s="149">
        <v>2.845E-2</v>
      </c>
      <c r="J164" s="149"/>
      <c r="K164" s="149">
        <v>0.7035495104411329</v>
      </c>
      <c r="L164" s="149"/>
      <c r="M164" s="149">
        <v>0.44388839999999979</v>
      </c>
      <c r="N164" s="73">
        <v>2.5794789999999996</v>
      </c>
      <c r="O164" s="149">
        <v>0</v>
      </c>
      <c r="P164" s="149">
        <v>4.4898940000000005</v>
      </c>
      <c r="Q164" s="149">
        <v>0</v>
      </c>
      <c r="R164" s="149"/>
      <c r="S164" s="246">
        <f t="shared" si="19"/>
        <v>2.6405019104411327</v>
      </c>
      <c r="T164" s="71"/>
      <c r="U164" s="42"/>
      <c r="V164" s="16"/>
      <c r="W164" s="247" t="s">
        <v>163</v>
      </c>
      <c r="X164" s="377" t="s">
        <v>68</v>
      </c>
      <c r="Y164" s="9"/>
    </row>
    <row r="165" spans="1:25" ht="150" customHeight="1" x14ac:dyDescent="0.25">
      <c r="A165" s="378" t="s">
        <v>348</v>
      </c>
      <c r="B165" s="380" t="s">
        <v>329</v>
      </c>
      <c r="C165" s="149"/>
      <c r="D165" s="149"/>
      <c r="E165" s="149">
        <f t="shared" si="18"/>
        <v>4.4232741506550388</v>
      </c>
      <c r="F165" s="149"/>
      <c r="G165" s="149">
        <v>8.4494E-2</v>
      </c>
      <c r="H165" s="149"/>
      <c r="I165" s="149">
        <v>0.80788199999999999</v>
      </c>
      <c r="J165" s="149"/>
      <c r="K165" s="149">
        <v>2.9066302006550386</v>
      </c>
      <c r="L165" s="149"/>
      <c r="M165" s="149">
        <v>0.62426795000000035</v>
      </c>
      <c r="N165" s="73">
        <v>4.3570869999999999</v>
      </c>
      <c r="O165" s="149">
        <v>0</v>
      </c>
      <c r="P165" s="149">
        <v>19.219680999999998</v>
      </c>
      <c r="Q165" s="149">
        <v>0</v>
      </c>
      <c r="R165" s="149"/>
      <c r="S165" s="246">
        <f t="shared" si="19"/>
        <v>4.4232741506550388</v>
      </c>
      <c r="T165" s="71"/>
      <c r="U165" s="42"/>
      <c r="V165" s="16"/>
      <c r="W165" s="247" t="s">
        <v>163</v>
      </c>
      <c r="X165" s="377" t="s">
        <v>68</v>
      </c>
      <c r="Y165" s="9"/>
    </row>
    <row r="166" spans="1:25" ht="150" customHeight="1" x14ac:dyDescent="0.25">
      <c r="A166" s="378" t="s">
        <v>350</v>
      </c>
      <c r="B166" s="380" t="s">
        <v>331</v>
      </c>
      <c r="C166" s="149"/>
      <c r="D166" s="149"/>
      <c r="E166" s="149">
        <f t="shared" si="18"/>
        <v>2.3138355723147592</v>
      </c>
      <c r="F166" s="149"/>
      <c r="G166" s="149">
        <v>9.2369000000000007E-2</v>
      </c>
      <c r="H166" s="149"/>
      <c r="I166" s="149">
        <v>8.4434999999999996E-2</v>
      </c>
      <c r="J166" s="149"/>
      <c r="K166" s="149">
        <v>1.6298994723147595</v>
      </c>
      <c r="L166" s="149"/>
      <c r="M166" s="149">
        <v>0.50713209999999953</v>
      </c>
      <c r="N166" s="73">
        <v>0.147013</v>
      </c>
      <c r="O166" s="149">
        <v>0</v>
      </c>
      <c r="P166" s="149">
        <v>2.4469289999999999</v>
      </c>
      <c r="Q166" s="149">
        <v>0</v>
      </c>
      <c r="R166" s="149"/>
      <c r="S166" s="246">
        <f t="shared" si="19"/>
        <v>2.3138355723147592</v>
      </c>
      <c r="T166" s="71"/>
      <c r="U166" s="42"/>
      <c r="V166" s="16"/>
      <c r="W166" s="247" t="s">
        <v>163</v>
      </c>
      <c r="X166" s="377" t="s">
        <v>68</v>
      </c>
      <c r="Y166" s="9"/>
    </row>
    <row r="167" spans="1:25" ht="150" customHeight="1" x14ac:dyDescent="0.25">
      <c r="A167" s="378" t="s">
        <v>352</v>
      </c>
      <c r="B167" s="380" t="s">
        <v>333</v>
      </c>
      <c r="C167" s="149"/>
      <c r="D167" s="149"/>
      <c r="E167" s="149">
        <f t="shared" si="18"/>
        <v>5.0425785849256748</v>
      </c>
      <c r="F167" s="149"/>
      <c r="G167" s="149">
        <v>3.9005000000000005E-2</v>
      </c>
      <c r="H167" s="149"/>
      <c r="I167" s="149">
        <v>2.9204000000000001E-2</v>
      </c>
      <c r="J167" s="149"/>
      <c r="K167" s="149">
        <v>4.3886398949256744</v>
      </c>
      <c r="L167" s="149"/>
      <c r="M167" s="149">
        <v>0.58572969000000008</v>
      </c>
      <c r="N167" s="73">
        <v>0.53621600000000003</v>
      </c>
      <c r="O167" s="149">
        <v>0</v>
      </c>
      <c r="P167" s="149">
        <v>4.8130040000000003</v>
      </c>
      <c r="Q167" s="149">
        <v>0</v>
      </c>
      <c r="R167" s="149"/>
      <c r="S167" s="246">
        <f t="shared" si="19"/>
        <v>5.0425785849256748</v>
      </c>
      <c r="T167" s="71"/>
      <c r="U167" s="42"/>
      <c r="V167" s="16"/>
      <c r="W167" s="247" t="s">
        <v>163</v>
      </c>
      <c r="X167" s="377" t="s">
        <v>68</v>
      </c>
      <c r="Y167" s="9"/>
    </row>
    <row r="168" spans="1:25" ht="150" customHeight="1" x14ac:dyDescent="0.25">
      <c r="A168" s="378" t="s">
        <v>354</v>
      </c>
      <c r="B168" s="380" t="s">
        <v>335</v>
      </c>
      <c r="C168" s="149"/>
      <c r="D168" s="149"/>
      <c r="E168" s="149">
        <f t="shared" si="18"/>
        <v>1.4124303408328849</v>
      </c>
      <c r="F168" s="149"/>
      <c r="G168" s="149">
        <v>0.47927900000000001</v>
      </c>
      <c r="H168" s="149"/>
      <c r="I168" s="149">
        <v>2.845E-2</v>
      </c>
      <c r="J168" s="149"/>
      <c r="K168" s="149">
        <v>0.46613196083288488</v>
      </c>
      <c r="L168" s="149"/>
      <c r="M168" s="149">
        <v>0.43856938000000001</v>
      </c>
      <c r="N168" s="73">
        <v>1.030988</v>
      </c>
      <c r="O168" s="149">
        <v>0</v>
      </c>
      <c r="P168" s="149">
        <v>13.590107</v>
      </c>
      <c r="Q168" s="149">
        <v>0</v>
      </c>
      <c r="R168" s="149"/>
      <c r="S168" s="246">
        <f t="shared" si="19"/>
        <v>1.4124303408328849</v>
      </c>
      <c r="T168" s="71"/>
      <c r="U168" s="42"/>
      <c r="V168" s="16"/>
      <c r="W168" s="247" t="s">
        <v>163</v>
      </c>
      <c r="X168" s="377" t="s">
        <v>68</v>
      </c>
      <c r="Y168" s="9"/>
    </row>
    <row r="169" spans="1:25" ht="150" customHeight="1" x14ac:dyDescent="0.25">
      <c r="A169" s="378" t="s">
        <v>356</v>
      </c>
      <c r="B169" s="380" t="s">
        <v>337</v>
      </c>
      <c r="C169" s="149"/>
      <c r="D169" s="149"/>
      <c r="E169" s="149">
        <f t="shared" si="18"/>
        <v>2.3396245133490452</v>
      </c>
      <c r="F169" s="149"/>
      <c r="G169" s="149">
        <v>0.23529900000000001</v>
      </c>
      <c r="H169" s="149"/>
      <c r="I169" s="149">
        <v>2.845E-2</v>
      </c>
      <c r="J169" s="149"/>
      <c r="K169" s="149">
        <v>2.1705033490450206E-3</v>
      </c>
      <c r="L169" s="149"/>
      <c r="M169" s="149">
        <v>2.0737050100000003</v>
      </c>
      <c r="N169" s="73">
        <v>2.1737299999999999</v>
      </c>
      <c r="O169" s="149">
        <v>0</v>
      </c>
      <c r="P169" s="149">
        <v>6.4175010000000006</v>
      </c>
      <c r="Q169" s="149">
        <v>0</v>
      </c>
      <c r="R169" s="149"/>
      <c r="S169" s="246">
        <f t="shared" si="19"/>
        <v>2.3396245133490452</v>
      </c>
      <c r="T169" s="71"/>
      <c r="U169" s="42"/>
      <c r="V169" s="16"/>
      <c r="W169" s="247" t="s">
        <v>163</v>
      </c>
      <c r="X169" s="377" t="s">
        <v>68</v>
      </c>
      <c r="Y169" s="9"/>
    </row>
    <row r="170" spans="1:25" ht="150" customHeight="1" x14ac:dyDescent="0.25">
      <c r="A170" s="378" t="s">
        <v>358</v>
      </c>
      <c r="B170" s="380" t="s">
        <v>339</v>
      </c>
      <c r="C170" s="149"/>
      <c r="D170" s="149"/>
      <c r="E170" s="149">
        <f t="shared" si="18"/>
        <v>1.6288333516070743</v>
      </c>
      <c r="F170" s="149"/>
      <c r="G170" s="149">
        <v>0.32217200000000001</v>
      </c>
      <c r="H170" s="149"/>
      <c r="I170" s="149">
        <v>2.845E-2</v>
      </c>
      <c r="J170" s="149"/>
      <c r="K170" s="149">
        <v>0.70256479160707408</v>
      </c>
      <c r="L170" s="149"/>
      <c r="M170" s="149">
        <v>0.57564656000000014</v>
      </c>
      <c r="N170" s="73">
        <v>0.131962</v>
      </c>
      <c r="O170" s="149">
        <v>0</v>
      </c>
      <c r="P170" s="149">
        <v>10.335850999999998</v>
      </c>
      <c r="Q170" s="149">
        <v>0</v>
      </c>
      <c r="R170" s="149"/>
      <c r="S170" s="246">
        <f t="shared" si="19"/>
        <v>1.6288333516070743</v>
      </c>
      <c r="T170" s="71"/>
      <c r="U170" s="42"/>
      <c r="V170" s="16"/>
      <c r="W170" s="247" t="s">
        <v>163</v>
      </c>
      <c r="X170" s="377" t="s">
        <v>68</v>
      </c>
      <c r="Y170" s="9"/>
    </row>
    <row r="171" spans="1:25" ht="150" customHeight="1" x14ac:dyDescent="0.25">
      <c r="A171" s="378" t="s">
        <v>360</v>
      </c>
      <c r="B171" s="380" t="s">
        <v>341</v>
      </c>
      <c r="C171" s="149"/>
      <c r="D171" s="149"/>
      <c r="E171" s="149">
        <f t="shared" si="18"/>
        <v>1.4930392758292736</v>
      </c>
      <c r="F171" s="149"/>
      <c r="G171" s="149">
        <v>0.27223900000000001</v>
      </c>
      <c r="H171" s="149"/>
      <c r="I171" s="149">
        <v>0.33988099999999999</v>
      </c>
      <c r="J171" s="149"/>
      <c r="K171" s="149">
        <v>0.88091927582927354</v>
      </c>
      <c r="L171" s="149"/>
      <c r="M171" s="149">
        <v>0</v>
      </c>
      <c r="N171" s="73">
        <v>6.6909999999999997E-2</v>
      </c>
      <c r="O171" s="149">
        <v>0</v>
      </c>
      <c r="P171" s="149">
        <v>5.8039840000000007</v>
      </c>
      <c r="Q171" s="149">
        <v>0</v>
      </c>
      <c r="R171" s="149"/>
      <c r="S171" s="246">
        <f t="shared" si="19"/>
        <v>1.4930392758292736</v>
      </c>
      <c r="T171" s="71"/>
      <c r="U171" s="42"/>
      <c r="V171" s="16"/>
      <c r="W171" s="247" t="s">
        <v>163</v>
      </c>
      <c r="X171" s="377" t="s">
        <v>68</v>
      </c>
      <c r="Y171" s="9"/>
    </row>
    <row r="172" spans="1:25" ht="150" customHeight="1" x14ac:dyDescent="0.25">
      <c r="A172" s="378" t="s">
        <v>362</v>
      </c>
      <c r="B172" s="380" t="s">
        <v>343</v>
      </c>
      <c r="C172" s="149"/>
      <c r="D172" s="149"/>
      <c r="E172" s="149">
        <f t="shared" si="18"/>
        <v>0.4235616346611375</v>
      </c>
      <c r="F172" s="149"/>
      <c r="G172" s="149">
        <v>0.15403899999999998</v>
      </c>
      <c r="H172" s="149"/>
      <c r="I172" s="149">
        <v>7.8063999999999995E-2</v>
      </c>
      <c r="J172" s="149"/>
      <c r="K172" s="149">
        <v>0.10837304466113752</v>
      </c>
      <c r="L172" s="149"/>
      <c r="M172" s="149">
        <v>8.3085589999999973E-2</v>
      </c>
      <c r="N172" s="73">
        <v>8.0194000000000001E-2</v>
      </c>
      <c r="O172" s="149">
        <v>0</v>
      </c>
      <c r="P172" s="149">
        <v>2.1117859999999999</v>
      </c>
      <c r="Q172" s="149">
        <v>0</v>
      </c>
      <c r="R172" s="149"/>
      <c r="S172" s="246">
        <f t="shared" si="19"/>
        <v>0.4235616346611375</v>
      </c>
      <c r="T172" s="71"/>
      <c r="U172" s="42"/>
      <c r="V172" s="16"/>
      <c r="W172" s="247" t="s">
        <v>163</v>
      </c>
      <c r="X172" s="377" t="s">
        <v>68</v>
      </c>
      <c r="Y172" s="9"/>
    </row>
    <row r="173" spans="1:25" ht="150" customHeight="1" x14ac:dyDescent="0.25">
      <c r="A173" s="378" t="s">
        <v>364</v>
      </c>
      <c r="B173" s="380" t="s">
        <v>345</v>
      </c>
      <c r="C173" s="149"/>
      <c r="D173" s="149"/>
      <c r="E173" s="149">
        <f t="shared" si="18"/>
        <v>1.0009858124912787</v>
      </c>
      <c r="F173" s="149"/>
      <c r="G173" s="149">
        <v>0.18078999999999998</v>
      </c>
      <c r="H173" s="149"/>
      <c r="I173" s="149">
        <v>0.17547200000000002</v>
      </c>
      <c r="J173" s="149"/>
      <c r="K173" s="149">
        <v>0.3378271524912787</v>
      </c>
      <c r="L173" s="149"/>
      <c r="M173" s="149">
        <v>0.3068966600000001</v>
      </c>
      <c r="N173" s="73">
        <v>0.80964799999999992</v>
      </c>
      <c r="O173" s="149">
        <v>0</v>
      </c>
      <c r="P173" s="149">
        <v>5.9983500000000003</v>
      </c>
      <c r="Q173" s="149">
        <v>0</v>
      </c>
      <c r="R173" s="149"/>
      <c r="S173" s="246">
        <f t="shared" si="19"/>
        <v>1.0009858124912787</v>
      </c>
      <c r="T173" s="71"/>
      <c r="U173" s="42"/>
      <c r="V173" s="16"/>
      <c r="W173" s="247" t="s">
        <v>163</v>
      </c>
      <c r="X173" s="377" t="s">
        <v>68</v>
      </c>
      <c r="Y173" s="9"/>
    </row>
    <row r="174" spans="1:25" ht="150" customHeight="1" x14ac:dyDescent="0.25">
      <c r="A174" s="378" t="s">
        <v>367</v>
      </c>
      <c r="B174" s="380" t="s">
        <v>347</v>
      </c>
      <c r="C174" s="149"/>
      <c r="D174" s="149"/>
      <c r="E174" s="149">
        <f t="shared" si="18"/>
        <v>549.74708854999994</v>
      </c>
      <c r="F174" s="149"/>
      <c r="G174" s="149">
        <v>139.34257399999998</v>
      </c>
      <c r="H174" s="149"/>
      <c r="I174" s="149">
        <v>145.81405600000002</v>
      </c>
      <c r="J174" s="149"/>
      <c r="K174" s="149">
        <v>142.36012323436793</v>
      </c>
      <c r="L174" s="149"/>
      <c r="M174" s="149">
        <v>122.23033531563205</v>
      </c>
      <c r="N174" s="73">
        <v>904.85543299999995</v>
      </c>
      <c r="O174" s="149">
        <v>0.61438500000000928</v>
      </c>
      <c r="P174" s="149">
        <v>1606.6157642499998</v>
      </c>
      <c r="Q174" s="149">
        <v>0.61438500000000928</v>
      </c>
      <c r="R174" s="149"/>
      <c r="S174" s="246">
        <f t="shared" si="19"/>
        <v>549.74708854999994</v>
      </c>
      <c r="T174" s="71"/>
      <c r="U174" s="42"/>
      <c r="V174" s="16"/>
      <c r="W174" s="247" t="s">
        <v>163</v>
      </c>
      <c r="X174" s="377" t="s">
        <v>68</v>
      </c>
      <c r="Y174" s="9"/>
    </row>
    <row r="175" spans="1:25" ht="150" customHeight="1" x14ac:dyDescent="0.25">
      <c r="A175" s="378" t="s">
        <v>370</v>
      </c>
      <c r="B175" s="380" t="s">
        <v>349</v>
      </c>
      <c r="C175" s="149"/>
      <c r="D175" s="149"/>
      <c r="E175" s="149">
        <f t="shared" si="18"/>
        <v>3.9850205300000003</v>
      </c>
      <c r="F175" s="149"/>
      <c r="G175" s="149">
        <v>3.5549999999999998E-2</v>
      </c>
      <c r="H175" s="149"/>
      <c r="I175" s="149">
        <v>1.234E-2</v>
      </c>
      <c r="J175" s="149"/>
      <c r="K175" s="149">
        <v>3.455708648562938</v>
      </c>
      <c r="L175" s="149"/>
      <c r="M175" s="149">
        <v>0.48142188143706199</v>
      </c>
      <c r="N175" s="73">
        <v>3.5880000000000002E-2</v>
      </c>
      <c r="O175" s="149">
        <v>0</v>
      </c>
      <c r="P175" s="149">
        <v>3.4736909999999996</v>
      </c>
      <c r="Q175" s="149">
        <v>0</v>
      </c>
      <c r="R175" s="149"/>
      <c r="S175" s="246">
        <f t="shared" si="19"/>
        <v>3.9850205300000003</v>
      </c>
      <c r="T175" s="71"/>
      <c r="U175" s="42"/>
      <c r="V175" s="16"/>
      <c r="W175" s="247" t="s">
        <v>163</v>
      </c>
      <c r="X175" s="377" t="s">
        <v>68</v>
      </c>
      <c r="Y175" s="9"/>
    </row>
    <row r="176" spans="1:25" ht="99.95" customHeight="1" x14ac:dyDescent="0.25">
      <c r="A176" s="378" t="s">
        <v>373</v>
      </c>
      <c r="B176" s="380" t="s">
        <v>351</v>
      </c>
      <c r="C176" s="149"/>
      <c r="D176" s="149"/>
      <c r="E176" s="149">
        <f t="shared" si="18"/>
        <v>38.63660952</v>
      </c>
      <c r="F176" s="149"/>
      <c r="G176" s="149">
        <v>4.3375129999999995</v>
      </c>
      <c r="H176" s="149"/>
      <c r="I176" s="149">
        <v>34.570805</v>
      </c>
      <c r="J176" s="149"/>
      <c r="K176" s="149">
        <v>-0.27170848000000114</v>
      </c>
      <c r="L176" s="149"/>
      <c r="M176" s="149"/>
      <c r="N176" s="149">
        <v>19.379498999999999</v>
      </c>
      <c r="O176" s="149">
        <v>0</v>
      </c>
      <c r="P176" s="149">
        <v>251.399011</v>
      </c>
      <c r="Q176" s="149">
        <v>0</v>
      </c>
      <c r="R176" s="149"/>
      <c r="S176" s="246">
        <f t="shared" si="19"/>
        <v>38.63660952</v>
      </c>
      <c r="T176" s="71"/>
      <c r="U176" s="42"/>
      <c r="V176" s="16"/>
      <c r="W176" s="247" t="s">
        <v>163</v>
      </c>
      <c r="X176" s="377" t="s">
        <v>68</v>
      </c>
      <c r="Y176" s="15" t="s">
        <v>164</v>
      </c>
    </row>
    <row r="177" spans="1:26" ht="99.95" customHeight="1" x14ac:dyDescent="0.25">
      <c r="A177" s="378" t="s">
        <v>375</v>
      </c>
      <c r="B177" s="380" t="s">
        <v>353</v>
      </c>
      <c r="C177" s="149"/>
      <c r="D177" s="149"/>
      <c r="E177" s="149">
        <f t="shared" si="18"/>
        <v>15.54201905</v>
      </c>
      <c r="F177" s="149"/>
      <c r="G177" s="149">
        <v>4.0154139999999998</v>
      </c>
      <c r="H177" s="149"/>
      <c r="I177" s="149">
        <v>8.2370400000000004</v>
      </c>
      <c r="J177" s="149"/>
      <c r="K177" s="149">
        <v>3.2895650499999993</v>
      </c>
      <c r="L177" s="149"/>
      <c r="M177" s="149"/>
      <c r="N177" s="149">
        <v>1.5782539999999998</v>
      </c>
      <c r="O177" s="149">
        <v>0</v>
      </c>
      <c r="P177" s="149">
        <v>604.35560400000008</v>
      </c>
      <c r="Q177" s="149">
        <v>0</v>
      </c>
      <c r="R177" s="149"/>
      <c r="S177" s="246">
        <f t="shared" si="19"/>
        <v>15.54201905</v>
      </c>
      <c r="T177" s="71"/>
      <c r="U177" s="42"/>
      <c r="V177" s="16"/>
      <c r="W177" s="247" t="s">
        <v>163</v>
      </c>
      <c r="X177" s="377" t="s">
        <v>68</v>
      </c>
      <c r="Y177" s="15" t="s">
        <v>164</v>
      </c>
    </row>
    <row r="178" spans="1:26" ht="99.95" customHeight="1" x14ac:dyDescent="0.25">
      <c r="A178" s="378" t="s">
        <v>377</v>
      </c>
      <c r="B178" s="380" t="s">
        <v>355</v>
      </c>
      <c r="C178" s="149"/>
      <c r="D178" s="149"/>
      <c r="E178" s="149">
        <f t="shared" si="18"/>
        <v>225.04836715000002</v>
      </c>
      <c r="F178" s="149"/>
      <c r="G178" s="149">
        <v>64.161707000000007</v>
      </c>
      <c r="H178" s="149"/>
      <c r="I178" s="149">
        <v>159.44248999999999</v>
      </c>
      <c r="J178" s="149"/>
      <c r="K178" s="149">
        <v>1.4441701500000199</v>
      </c>
      <c r="L178" s="149"/>
      <c r="M178" s="149"/>
      <c r="N178" s="149">
        <v>544.06421599999999</v>
      </c>
      <c r="O178" s="149">
        <v>0</v>
      </c>
      <c r="P178" s="149">
        <v>1889.64986</v>
      </c>
      <c r="Q178" s="149">
        <v>0</v>
      </c>
      <c r="R178" s="149"/>
      <c r="S178" s="246">
        <f t="shared" si="19"/>
        <v>225.04836715000002</v>
      </c>
      <c r="T178" s="71"/>
      <c r="U178" s="42"/>
      <c r="V178" s="16"/>
      <c r="W178" s="247" t="s">
        <v>163</v>
      </c>
      <c r="X178" s="377" t="s">
        <v>68</v>
      </c>
      <c r="Y178" s="15" t="s">
        <v>164</v>
      </c>
    </row>
    <row r="179" spans="1:26" ht="99.95" customHeight="1" x14ac:dyDescent="0.25">
      <c r="A179" s="378" t="s">
        <v>380</v>
      </c>
      <c r="B179" s="380" t="s">
        <v>357</v>
      </c>
      <c r="C179" s="149"/>
      <c r="D179" s="149"/>
      <c r="E179" s="149">
        <f t="shared" si="18"/>
        <v>0</v>
      </c>
      <c r="F179" s="149"/>
      <c r="G179" s="149"/>
      <c r="H179" s="149"/>
      <c r="I179" s="149"/>
      <c r="J179" s="149"/>
      <c r="K179" s="149"/>
      <c r="L179" s="149"/>
      <c r="M179" s="149"/>
      <c r="N179" s="149"/>
      <c r="O179" s="149"/>
      <c r="P179" s="149"/>
      <c r="Q179" s="149"/>
      <c r="R179" s="149"/>
      <c r="S179" s="246">
        <f t="shared" si="19"/>
        <v>0</v>
      </c>
      <c r="T179" s="71"/>
      <c r="U179" s="42"/>
      <c r="V179" s="16"/>
      <c r="W179" s="247" t="s">
        <v>175</v>
      </c>
      <c r="X179" s="377" t="s">
        <v>68</v>
      </c>
      <c r="Y179" s="9"/>
    </row>
    <row r="180" spans="1:26" ht="99.95" customHeight="1" x14ac:dyDescent="0.25">
      <c r="A180" s="378" t="s">
        <v>382</v>
      </c>
      <c r="B180" s="380" t="s">
        <v>359</v>
      </c>
      <c r="C180" s="149"/>
      <c r="D180" s="149"/>
      <c r="E180" s="149">
        <f t="shared" si="18"/>
        <v>7.384474</v>
      </c>
      <c r="F180" s="149"/>
      <c r="G180" s="149">
        <v>7.0655210000000004</v>
      </c>
      <c r="H180" s="149"/>
      <c r="I180" s="149">
        <v>0.47705000000000003</v>
      </c>
      <c r="J180" s="149"/>
      <c r="K180" s="149">
        <v>-0.19173468068374949</v>
      </c>
      <c r="L180" s="149"/>
      <c r="M180" s="149">
        <v>3.3637680683748838E-2</v>
      </c>
      <c r="N180" s="149">
        <v>1.6850849999999999</v>
      </c>
      <c r="O180" s="149">
        <v>0</v>
      </c>
      <c r="P180" s="149">
        <v>97.857099000000005</v>
      </c>
      <c r="Q180" s="149">
        <v>0</v>
      </c>
      <c r="R180" s="149"/>
      <c r="S180" s="246">
        <f t="shared" si="19"/>
        <v>7.384474</v>
      </c>
      <c r="T180" s="71"/>
      <c r="U180" s="42"/>
      <c r="V180" s="16"/>
      <c r="W180" s="247" t="s">
        <v>163</v>
      </c>
      <c r="X180" s="377" t="s">
        <v>68</v>
      </c>
      <c r="Y180" s="15" t="s">
        <v>164</v>
      </c>
    </row>
    <row r="181" spans="1:26" ht="99.95" customHeight="1" x14ac:dyDescent="0.25">
      <c r="A181" s="378" t="s">
        <v>384</v>
      </c>
      <c r="B181" s="380" t="s">
        <v>361</v>
      </c>
      <c r="C181" s="149"/>
      <c r="D181" s="149"/>
      <c r="E181" s="149">
        <f t="shared" si="18"/>
        <v>91.890787399999994</v>
      </c>
      <c r="F181" s="149"/>
      <c r="G181" s="149">
        <v>8.2177109999999995</v>
      </c>
      <c r="H181" s="149"/>
      <c r="I181" s="149">
        <v>40.562940000000005</v>
      </c>
      <c r="J181" s="149"/>
      <c r="K181" s="149">
        <v>22.025275087239294</v>
      </c>
      <c r="L181" s="149"/>
      <c r="M181" s="149">
        <v>21.084861312760694</v>
      </c>
      <c r="N181" s="149">
        <v>46.490347</v>
      </c>
      <c r="O181" s="149">
        <v>0</v>
      </c>
      <c r="P181" s="149">
        <v>133.379943</v>
      </c>
      <c r="Q181" s="149">
        <v>0</v>
      </c>
      <c r="R181" s="149"/>
      <c r="S181" s="246">
        <f t="shared" si="19"/>
        <v>91.890787399999994</v>
      </c>
      <c r="T181" s="71"/>
      <c r="U181" s="42"/>
      <c r="V181" s="16"/>
      <c r="W181" s="247" t="s">
        <v>163</v>
      </c>
      <c r="X181" s="377" t="s">
        <v>68</v>
      </c>
      <c r="Y181" s="15" t="s">
        <v>164</v>
      </c>
    </row>
    <row r="182" spans="1:26" ht="99.95" customHeight="1" x14ac:dyDescent="0.25">
      <c r="A182" s="378" t="s">
        <v>386</v>
      </c>
      <c r="B182" s="380" t="s">
        <v>363</v>
      </c>
      <c r="C182" s="149"/>
      <c r="D182" s="149"/>
      <c r="E182" s="149">
        <f t="shared" si="18"/>
        <v>89.751769049999993</v>
      </c>
      <c r="F182" s="149"/>
      <c r="G182" s="149">
        <v>73.464097999999993</v>
      </c>
      <c r="H182" s="149"/>
      <c r="I182" s="149">
        <v>8.3007099999999987</v>
      </c>
      <c r="J182" s="149"/>
      <c r="K182" s="149">
        <v>6.6534929411438641</v>
      </c>
      <c r="L182" s="149"/>
      <c r="M182" s="149">
        <v>1.3334681088561338</v>
      </c>
      <c r="N182" s="149">
        <v>183.70643638999999</v>
      </c>
      <c r="O182" s="149">
        <v>41.574942389999983</v>
      </c>
      <c r="P182" s="149">
        <v>428.697723</v>
      </c>
      <c r="Q182" s="149">
        <v>428.697723</v>
      </c>
      <c r="R182" s="149"/>
      <c r="S182" s="246">
        <f t="shared" si="19"/>
        <v>89.751769049999993</v>
      </c>
      <c r="T182" s="71"/>
      <c r="U182" s="42"/>
      <c r="V182" s="16"/>
      <c r="W182" s="247" t="s">
        <v>163</v>
      </c>
      <c r="X182" s="377" t="s">
        <v>68</v>
      </c>
      <c r="Y182" s="15" t="s">
        <v>164</v>
      </c>
    </row>
    <row r="183" spans="1:26" ht="99.95" customHeight="1" x14ac:dyDescent="0.25">
      <c r="A183" s="378" t="s">
        <v>388</v>
      </c>
      <c r="B183" s="380" t="s">
        <v>365</v>
      </c>
      <c r="C183" s="149"/>
      <c r="D183" s="149"/>
      <c r="E183" s="149">
        <f t="shared" si="18"/>
        <v>6.7144119999999994</v>
      </c>
      <c r="F183" s="149"/>
      <c r="G183" s="3">
        <v>6.3810219999999997</v>
      </c>
      <c r="H183" s="149"/>
      <c r="I183" s="149">
        <v>0.33338999999999996</v>
      </c>
      <c r="J183" s="149"/>
      <c r="K183" s="149"/>
      <c r="L183" s="149"/>
      <c r="M183" s="149"/>
      <c r="N183" s="149">
        <v>4.6621000000000003E-2</v>
      </c>
      <c r="O183" s="149">
        <v>0</v>
      </c>
      <c r="P183" s="149">
        <v>6.3930899999999999</v>
      </c>
      <c r="Q183" s="149">
        <v>0</v>
      </c>
      <c r="R183" s="149"/>
      <c r="S183" s="246">
        <f t="shared" si="19"/>
        <v>6.7144119999999994</v>
      </c>
      <c r="T183" s="71"/>
      <c r="U183" s="42"/>
      <c r="V183" s="16"/>
      <c r="W183" s="247" t="s">
        <v>366</v>
      </c>
      <c r="X183" s="377" t="s">
        <v>68</v>
      </c>
      <c r="Y183" s="9"/>
      <c r="Z183" s="45"/>
    </row>
    <row r="184" spans="1:26" ht="99.95" customHeight="1" x14ac:dyDescent="0.25">
      <c r="A184" s="378" t="s">
        <v>391</v>
      </c>
      <c r="B184" s="380" t="s">
        <v>368</v>
      </c>
      <c r="C184" s="149"/>
      <c r="D184" s="149"/>
      <c r="E184" s="149">
        <f t="shared" si="18"/>
        <v>45.215196490000011</v>
      </c>
      <c r="F184" s="149"/>
      <c r="G184" s="149">
        <v>0</v>
      </c>
      <c r="H184" s="149"/>
      <c r="I184" s="149">
        <v>3.9907600000000003</v>
      </c>
      <c r="J184" s="149"/>
      <c r="K184" s="149">
        <v>21.079531000000003</v>
      </c>
      <c r="L184" s="149"/>
      <c r="M184" s="149">
        <v>20.144905490000006</v>
      </c>
      <c r="N184" s="149">
        <v>46.240590089999998</v>
      </c>
      <c r="O184" s="149">
        <v>5.9946870899999922</v>
      </c>
      <c r="P184" s="149">
        <v>46.240590089999998</v>
      </c>
      <c r="Q184" s="149">
        <v>46.240590089999998</v>
      </c>
      <c r="R184" s="149"/>
      <c r="S184" s="246">
        <f t="shared" si="19"/>
        <v>45.215196490000011</v>
      </c>
      <c r="T184" s="71"/>
      <c r="U184" s="42"/>
      <c r="V184" s="16"/>
      <c r="W184" s="247" t="s">
        <v>369</v>
      </c>
      <c r="X184" s="377" t="s">
        <v>68</v>
      </c>
      <c r="Y184" s="9"/>
      <c r="Z184" s="45"/>
    </row>
    <row r="185" spans="1:26" ht="99.95" customHeight="1" x14ac:dyDescent="0.25">
      <c r="A185" s="378" t="s">
        <v>393</v>
      </c>
      <c r="B185" s="380" t="s">
        <v>796</v>
      </c>
      <c r="C185" s="149"/>
      <c r="D185" s="149"/>
      <c r="E185" s="149"/>
      <c r="F185" s="149"/>
      <c r="G185" s="149"/>
      <c r="H185" s="149"/>
      <c r="I185" s="149"/>
      <c r="J185" s="149"/>
      <c r="K185" s="149"/>
      <c r="L185" s="149"/>
      <c r="M185" s="149"/>
      <c r="N185" s="149">
        <v>0.42372206999999995</v>
      </c>
      <c r="O185" s="149">
        <v>0.42372206999999995</v>
      </c>
      <c r="P185" s="149">
        <v>0</v>
      </c>
      <c r="Q185" s="149">
        <v>0</v>
      </c>
      <c r="R185" s="149"/>
      <c r="S185" s="246"/>
      <c r="T185" s="71"/>
      <c r="U185" s="42"/>
      <c r="V185" s="16"/>
      <c r="W185" s="247" t="s">
        <v>2440</v>
      </c>
      <c r="X185" s="377" t="s">
        <v>68</v>
      </c>
      <c r="Y185" s="9"/>
      <c r="Z185" s="45"/>
    </row>
    <row r="186" spans="1:26" ht="99.95" customHeight="1" x14ac:dyDescent="0.25">
      <c r="A186" s="378" t="s">
        <v>395</v>
      </c>
      <c r="B186" s="380" t="s">
        <v>371</v>
      </c>
      <c r="C186" s="149"/>
      <c r="D186" s="149"/>
      <c r="E186" s="149">
        <f t="shared" si="18"/>
        <v>57.954647660000006</v>
      </c>
      <c r="F186" s="149"/>
      <c r="G186" s="149">
        <v>56.236812</v>
      </c>
      <c r="H186" s="149"/>
      <c r="I186" s="149">
        <v>0.56396000000000002</v>
      </c>
      <c r="J186" s="149"/>
      <c r="K186" s="149">
        <v>0.54469299999999932</v>
      </c>
      <c r="L186" s="149"/>
      <c r="M186" s="149">
        <v>0.60918265999999854</v>
      </c>
      <c r="N186" s="149">
        <v>3.0839605300000001</v>
      </c>
      <c r="O186" s="149">
        <v>0.88196853000000008</v>
      </c>
      <c r="P186" s="149">
        <v>46.787342459999998</v>
      </c>
      <c r="Q186" s="149">
        <v>46.787342459999998</v>
      </c>
      <c r="R186" s="149"/>
      <c r="S186" s="246">
        <f t="shared" si="19"/>
        <v>57.954647660000006</v>
      </c>
      <c r="T186" s="71"/>
      <c r="U186" s="42"/>
      <c r="V186" s="16"/>
      <c r="W186" s="247" t="s">
        <v>372</v>
      </c>
      <c r="X186" s="377" t="s">
        <v>68</v>
      </c>
      <c r="Y186" s="9"/>
      <c r="Z186" s="45"/>
    </row>
    <row r="187" spans="1:26" ht="99.95" customHeight="1" x14ac:dyDescent="0.25">
      <c r="A187" s="378" t="s">
        <v>397</v>
      </c>
      <c r="B187" s="380" t="s">
        <v>374</v>
      </c>
      <c r="C187" s="149"/>
      <c r="D187" s="149"/>
      <c r="E187" s="149">
        <f t="shared" si="18"/>
        <v>110.07255288999998</v>
      </c>
      <c r="F187" s="149"/>
      <c r="G187" s="149">
        <v>59.189018999999995</v>
      </c>
      <c r="H187" s="149"/>
      <c r="I187" s="149">
        <v>3.7782100000000001</v>
      </c>
      <c r="J187" s="149"/>
      <c r="K187" s="149">
        <v>0.32950200000000041</v>
      </c>
      <c r="L187" s="149"/>
      <c r="M187" s="149">
        <v>46.775821889999989</v>
      </c>
      <c r="N187" s="149">
        <v>9.17447254</v>
      </c>
      <c r="O187" s="149">
        <v>1.0736712900000021</v>
      </c>
      <c r="P187" s="149">
        <v>38.259219010000002</v>
      </c>
      <c r="Q187" s="149">
        <v>38.259219010000002</v>
      </c>
      <c r="R187" s="149"/>
      <c r="S187" s="246">
        <f t="shared" si="19"/>
        <v>110.07255288999998</v>
      </c>
      <c r="T187" s="71"/>
      <c r="U187" s="42"/>
      <c r="V187" s="16"/>
      <c r="W187" s="247" t="s">
        <v>372</v>
      </c>
      <c r="X187" s="377" t="s">
        <v>68</v>
      </c>
      <c r="Y187" s="9"/>
      <c r="Z187" s="45"/>
    </row>
    <row r="188" spans="1:26" ht="69.95" customHeight="1" x14ac:dyDescent="0.25">
      <c r="A188" s="378" t="s">
        <v>399</v>
      </c>
      <c r="B188" s="380" t="s">
        <v>376</v>
      </c>
      <c r="C188" s="149"/>
      <c r="D188" s="149"/>
      <c r="E188" s="149">
        <f t="shared" si="18"/>
        <v>2.9223000000000003</v>
      </c>
      <c r="F188" s="149"/>
      <c r="G188" s="149"/>
      <c r="H188" s="149"/>
      <c r="I188" s="149">
        <v>0.49969000000000002</v>
      </c>
      <c r="J188" s="149"/>
      <c r="K188" s="149">
        <v>2.4226100000000002</v>
      </c>
      <c r="L188" s="149"/>
      <c r="M188" s="149"/>
      <c r="N188" s="149">
        <v>0.42346300000000003</v>
      </c>
      <c r="O188" s="149">
        <v>0</v>
      </c>
      <c r="P188" s="149">
        <v>0.79170399999999996</v>
      </c>
      <c r="Q188" s="149">
        <v>0</v>
      </c>
      <c r="R188" s="149"/>
      <c r="S188" s="246">
        <f t="shared" si="19"/>
        <v>2.9223000000000003</v>
      </c>
      <c r="T188" s="71"/>
      <c r="U188" s="42"/>
      <c r="V188" s="16"/>
      <c r="W188" s="247" t="s">
        <v>369</v>
      </c>
      <c r="X188" s="377" t="s">
        <v>68</v>
      </c>
      <c r="Y188" s="9"/>
      <c r="Z188" s="45"/>
    </row>
    <row r="189" spans="1:26" ht="82.5" customHeight="1" x14ac:dyDescent="0.25">
      <c r="A189" s="378" t="s">
        <v>401</v>
      </c>
      <c r="B189" s="380" t="s">
        <v>378</v>
      </c>
      <c r="C189" s="149"/>
      <c r="D189" s="149"/>
      <c r="E189" s="149">
        <f t="shared" si="18"/>
        <v>71.679766639999997</v>
      </c>
      <c r="F189" s="149"/>
      <c r="G189" s="149"/>
      <c r="H189" s="149"/>
      <c r="I189" s="149">
        <v>0.84341999999999995</v>
      </c>
      <c r="J189" s="149"/>
      <c r="K189" s="149">
        <v>42.184682380000005</v>
      </c>
      <c r="L189" s="149"/>
      <c r="M189" s="149">
        <v>28.65166425999999</v>
      </c>
      <c r="N189" s="149">
        <v>68.891974539999993</v>
      </c>
      <c r="O189" s="149">
        <v>27.788690539999997</v>
      </c>
      <c r="P189" s="149">
        <v>71.240047000000004</v>
      </c>
      <c r="Q189" s="149">
        <v>71.240047000000004</v>
      </c>
      <c r="R189" s="149"/>
      <c r="S189" s="246">
        <f t="shared" si="19"/>
        <v>71.679766639999997</v>
      </c>
      <c r="T189" s="71"/>
      <c r="U189" s="42"/>
      <c r="V189" s="16"/>
      <c r="W189" s="247" t="s">
        <v>379</v>
      </c>
      <c r="X189" s="377" t="s">
        <v>68</v>
      </c>
      <c r="Y189" s="9"/>
      <c r="Z189" s="45"/>
    </row>
    <row r="190" spans="1:26" ht="69.95" customHeight="1" x14ac:dyDescent="0.25">
      <c r="A190" s="378" t="s">
        <v>403</v>
      </c>
      <c r="B190" s="380" t="s">
        <v>381</v>
      </c>
      <c r="C190" s="149"/>
      <c r="D190" s="149"/>
      <c r="E190" s="149">
        <f t="shared" si="18"/>
        <v>4.5029150599999994</v>
      </c>
      <c r="F190" s="149"/>
      <c r="G190" s="149"/>
      <c r="H190" s="149"/>
      <c r="I190" s="149">
        <v>3.0190700000000001</v>
      </c>
      <c r="J190" s="149"/>
      <c r="K190" s="149">
        <v>6.1054999999999839E-2</v>
      </c>
      <c r="L190" s="149"/>
      <c r="M190" s="149">
        <v>1.4227900599999999</v>
      </c>
      <c r="N190" s="149">
        <v>3.8752235500000003</v>
      </c>
      <c r="O190" s="149">
        <v>0.18162755000000061</v>
      </c>
      <c r="P190" s="149">
        <v>4.2959043499999998</v>
      </c>
      <c r="Q190" s="149">
        <v>4.2959043499999998</v>
      </c>
      <c r="R190" s="149"/>
      <c r="S190" s="246">
        <f t="shared" si="19"/>
        <v>4.5029150599999994</v>
      </c>
      <c r="T190" s="71"/>
      <c r="U190" s="42"/>
      <c r="V190" s="16"/>
      <c r="W190" s="41" t="s">
        <v>369</v>
      </c>
      <c r="X190" s="377" t="s">
        <v>68</v>
      </c>
      <c r="Y190" s="9"/>
      <c r="Z190" s="45"/>
    </row>
    <row r="191" spans="1:26" ht="69.95" customHeight="1" x14ac:dyDescent="0.25">
      <c r="A191" s="378" t="s">
        <v>405</v>
      </c>
      <c r="B191" s="380" t="s">
        <v>383</v>
      </c>
      <c r="C191" s="149"/>
      <c r="D191" s="149"/>
      <c r="E191" s="149">
        <f t="shared" si="18"/>
        <v>3.0898113899999999</v>
      </c>
      <c r="F191" s="149"/>
      <c r="G191" s="149">
        <v>0.24168999999999999</v>
      </c>
      <c r="H191" s="149"/>
      <c r="I191" s="149"/>
      <c r="J191" s="149"/>
      <c r="K191" s="149">
        <v>2.3629409999999997</v>
      </c>
      <c r="L191" s="149"/>
      <c r="M191" s="149">
        <v>0.48518038999999996</v>
      </c>
      <c r="N191" s="149">
        <v>11.76238178</v>
      </c>
      <c r="O191" s="149">
        <v>9.4128047799999983</v>
      </c>
      <c r="P191" s="149">
        <v>12.110488999999999</v>
      </c>
      <c r="Q191" s="149">
        <v>12.110488999999999</v>
      </c>
      <c r="R191" s="149"/>
      <c r="S191" s="246">
        <f t="shared" si="19"/>
        <v>3.0898113899999999</v>
      </c>
      <c r="T191" s="71"/>
      <c r="U191" s="42"/>
      <c r="V191" s="16"/>
      <c r="W191" s="41" t="s">
        <v>369</v>
      </c>
      <c r="X191" s="377" t="s">
        <v>68</v>
      </c>
      <c r="Y191" s="9"/>
      <c r="Z191" s="45"/>
    </row>
    <row r="192" spans="1:26" ht="69.95" customHeight="1" x14ac:dyDescent="0.25">
      <c r="A192" s="378" t="s">
        <v>407</v>
      </c>
      <c r="B192" s="380" t="s">
        <v>385</v>
      </c>
      <c r="C192" s="149"/>
      <c r="D192" s="149"/>
      <c r="E192" s="149">
        <f t="shared" si="18"/>
        <v>2.9573223099999999</v>
      </c>
      <c r="F192" s="149"/>
      <c r="G192" s="149">
        <v>0.12084499999999999</v>
      </c>
      <c r="H192" s="149"/>
      <c r="I192" s="149"/>
      <c r="J192" s="149"/>
      <c r="K192" s="149">
        <v>2.617785</v>
      </c>
      <c r="L192" s="149"/>
      <c r="M192" s="149">
        <v>0.21869230999999992</v>
      </c>
      <c r="N192" s="149">
        <v>4.79035426</v>
      </c>
      <c r="O192" s="149">
        <v>2.3342862600000003</v>
      </c>
      <c r="P192" s="149">
        <v>5.0279949999999998</v>
      </c>
      <c r="Q192" s="149">
        <v>5.0279949999999998</v>
      </c>
      <c r="R192" s="149"/>
      <c r="S192" s="246">
        <f t="shared" si="19"/>
        <v>2.9573223099999999</v>
      </c>
      <c r="T192" s="71"/>
      <c r="U192" s="42"/>
      <c r="V192" s="16"/>
      <c r="W192" s="41" t="s">
        <v>369</v>
      </c>
      <c r="X192" s="377" t="s">
        <v>68</v>
      </c>
      <c r="Y192" s="9"/>
      <c r="Z192" s="45"/>
    </row>
    <row r="193" spans="1:26" ht="69.95" customHeight="1" x14ac:dyDescent="0.25">
      <c r="A193" s="378" t="s">
        <v>410</v>
      </c>
      <c r="B193" s="380" t="s">
        <v>387</v>
      </c>
      <c r="C193" s="149"/>
      <c r="D193" s="149"/>
      <c r="E193" s="149">
        <f t="shared" si="18"/>
        <v>4.1115669000000006</v>
      </c>
      <c r="F193" s="149"/>
      <c r="G193" s="149">
        <v>9.8230999999999999E-2</v>
      </c>
      <c r="H193" s="149"/>
      <c r="I193" s="149"/>
      <c r="J193" s="149"/>
      <c r="K193" s="149">
        <v>0</v>
      </c>
      <c r="L193" s="149"/>
      <c r="M193" s="149">
        <v>4.0133359000000004</v>
      </c>
      <c r="N193" s="149">
        <v>3.5457317899999996</v>
      </c>
      <c r="O193" s="149">
        <v>0.16884378999999991</v>
      </c>
      <c r="P193" s="149">
        <v>4.0454460000000001</v>
      </c>
      <c r="Q193" s="149">
        <v>4.0454460000000001</v>
      </c>
      <c r="R193" s="149"/>
      <c r="S193" s="246">
        <f t="shared" si="19"/>
        <v>4.1115669000000006</v>
      </c>
      <c r="T193" s="71"/>
      <c r="U193" s="42"/>
      <c r="V193" s="16"/>
      <c r="W193" s="41" t="s">
        <v>369</v>
      </c>
      <c r="X193" s="377" t="s">
        <v>68</v>
      </c>
      <c r="Y193" s="9"/>
      <c r="Z193" s="45"/>
    </row>
    <row r="194" spans="1:26" ht="69.95" customHeight="1" x14ac:dyDescent="0.25">
      <c r="A194" s="378" t="s">
        <v>412</v>
      </c>
      <c r="B194" s="380" t="s">
        <v>389</v>
      </c>
      <c r="C194" s="149"/>
      <c r="D194" s="149"/>
      <c r="E194" s="149">
        <f t="shared" si="18"/>
        <v>0.93024102999999991</v>
      </c>
      <c r="F194" s="149"/>
      <c r="G194" s="149">
        <v>0</v>
      </c>
      <c r="H194" s="149"/>
      <c r="I194" s="149"/>
      <c r="J194" s="149"/>
      <c r="K194" s="149">
        <v>0.88372899999999999</v>
      </c>
      <c r="L194" s="149"/>
      <c r="M194" s="149">
        <v>4.6512029999999982E-2</v>
      </c>
      <c r="N194" s="149">
        <v>0.78834000000000015</v>
      </c>
      <c r="O194" s="149">
        <v>0</v>
      </c>
      <c r="P194" s="149">
        <v>1.43249</v>
      </c>
      <c r="Q194" s="149">
        <v>0</v>
      </c>
      <c r="R194" s="149"/>
      <c r="S194" s="246">
        <f t="shared" si="19"/>
        <v>0.93024102999999991</v>
      </c>
      <c r="T194" s="71"/>
      <c r="U194" s="42"/>
      <c r="V194" s="16"/>
      <c r="W194" s="41" t="s">
        <v>390</v>
      </c>
      <c r="X194" s="377" t="s">
        <v>68</v>
      </c>
      <c r="Y194" s="9"/>
      <c r="Z194" s="45"/>
    </row>
    <row r="195" spans="1:26" ht="69.95" customHeight="1" x14ac:dyDescent="0.25">
      <c r="A195" s="378" t="s">
        <v>415</v>
      </c>
      <c r="B195" s="380" t="s">
        <v>392</v>
      </c>
      <c r="C195" s="149"/>
      <c r="D195" s="149"/>
      <c r="E195" s="149">
        <f t="shared" si="18"/>
        <v>0.24475697970000002</v>
      </c>
      <c r="F195" s="149"/>
      <c r="G195" s="149"/>
      <c r="H195" s="149"/>
      <c r="I195" s="149"/>
      <c r="J195" s="149"/>
      <c r="K195" s="149">
        <v>9.1582999999999998E-2</v>
      </c>
      <c r="L195" s="149"/>
      <c r="M195" s="149">
        <v>0.15317397970000002</v>
      </c>
      <c r="N195" s="149">
        <v>3.4768015200000004</v>
      </c>
      <c r="O195" s="149">
        <v>3.3852185200000005</v>
      </c>
      <c r="P195" s="149">
        <v>3.8932800000000003</v>
      </c>
      <c r="Q195" s="149">
        <v>3.8932800000000003</v>
      </c>
      <c r="R195" s="149"/>
      <c r="S195" s="246">
        <f t="shared" si="19"/>
        <v>0.24475697970000002</v>
      </c>
      <c r="T195" s="71"/>
      <c r="U195" s="42"/>
      <c r="V195" s="16"/>
      <c r="W195" s="41" t="s">
        <v>390</v>
      </c>
      <c r="X195" s="377" t="s">
        <v>68</v>
      </c>
      <c r="Y195" s="9"/>
      <c r="Z195" s="45"/>
    </row>
    <row r="196" spans="1:26" ht="69.95" customHeight="1" x14ac:dyDescent="0.25">
      <c r="A196" s="378" t="s">
        <v>417</v>
      </c>
      <c r="B196" s="380" t="s">
        <v>394</v>
      </c>
      <c r="C196" s="149"/>
      <c r="D196" s="149"/>
      <c r="E196" s="149">
        <f t="shared" si="18"/>
        <v>0.12003608020000001</v>
      </c>
      <c r="F196" s="149"/>
      <c r="G196" s="149"/>
      <c r="H196" s="149"/>
      <c r="I196" s="149"/>
      <c r="J196" s="149"/>
      <c r="K196" s="149"/>
      <c r="L196" s="149"/>
      <c r="M196" s="149">
        <v>0.12003608020000001</v>
      </c>
      <c r="N196" s="149">
        <v>3.21278131</v>
      </c>
      <c r="O196" s="149">
        <v>6.4677310000000029E-2</v>
      </c>
      <c r="P196" s="149">
        <v>4.2826659999999999</v>
      </c>
      <c r="Q196" s="149">
        <v>4.2826659999999999</v>
      </c>
      <c r="R196" s="149"/>
      <c r="S196" s="246">
        <f t="shared" si="19"/>
        <v>0.12003608020000001</v>
      </c>
      <c r="T196" s="71"/>
      <c r="U196" s="42"/>
      <c r="V196" s="16"/>
      <c r="W196" s="41" t="s">
        <v>390</v>
      </c>
      <c r="X196" s="377" t="s">
        <v>68</v>
      </c>
      <c r="Y196" s="9"/>
      <c r="Z196" s="45"/>
    </row>
    <row r="197" spans="1:26" ht="69.95" customHeight="1" x14ac:dyDescent="0.25">
      <c r="A197" s="378" t="s">
        <v>419</v>
      </c>
      <c r="B197" s="380" t="s">
        <v>396</v>
      </c>
      <c r="C197" s="149"/>
      <c r="D197" s="149"/>
      <c r="E197" s="149">
        <f t="shared" si="18"/>
        <v>1.66245262</v>
      </c>
      <c r="F197" s="149"/>
      <c r="G197" s="149">
        <v>0</v>
      </c>
      <c r="H197" s="149"/>
      <c r="I197" s="149"/>
      <c r="J197" s="149"/>
      <c r="K197" s="149">
        <v>1.5793299999999999</v>
      </c>
      <c r="L197" s="149"/>
      <c r="M197" s="149">
        <v>8.3122620000000091E-2</v>
      </c>
      <c r="N197" s="149">
        <v>1.4088579999999999</v>
      </c>
      <c r="O197" s="149">
        <v>0</v>
      </c>
      <c r="P197" s="149">
        <v>2.284869</v>
      </c>
      <c r="Q197" s="149">
        <v>0</v>
      </c>
      <c r="R197" s="149"/>
      <c r="S197" s="246">
        <f t="shared" si="19"/>
        <v>1.66245262</v>
      </c>
      <c r="T197" s="71"/>
      <c r="U197" s="42"/>
      <c r="V197" s="16"/>
      <c r="W197" s="41" t="s">
        <v>390</v>
      </c>
      <c r="X197" s="377" t="s">
        <v>68</v>
      </c>
      <c r="Y197" s="9"/>
      <c r="Z197" s="45"/>
    </row>
    <row r="198" spans="1:26" ht="69.95" customHeight="1" x14ac:dyDescent="0.25">
      <c r="A198" s="378" t="s">
        <v>421</v>
      </c>
      <c r="B198" s="380" t="s">
        <v>398</v>
      </c>
      <c r="C198" s="149"/>
      <c r="D198" s="149"/>
      <c r="E198" s="149">
        <f t="shared" si="18"/>
        <v>0.57195703019999999</v>
      </c>
      <c r="F198" s="149"/>
      <c r="G198" s="149">
        <v>0</v>
      </c>
      <c r="H198" s="149"/>
      <c r="I198" s="149"/>
      <c r="J198" s="149"/>
      <c r="K198" s="149">
        <v>0.43236200000000002</v>
      </c>
      <c r="L198" s="149"/>
      <c r="M198" s="149">
        <v>0.13959503019999994</v>
      </c>
      <c r="N198" s="149">
        <v>2.2600228599999999</v>
      </c>
      <c r="O198" s="149">
        <v>1.87432986</v>
      </c>
      <c r="P198" s="149">
        <v>2.8288730000000002</v>
      </c>
      <c r="Q198" s="149">
        <v>2.8288730000000002</v>
      </c>
      <c r="R198" s="149"/>
      <c r="S198" s="246">
        <f t="shared" si="19"/>
        <v>0.57195703019999999</v>
      </c>
      <c r="T198" s="71"/>
      <c r="U198" s="42"/>
      <c r="V198" s="16"/>
      <c r="W198" s="41" t="s">
        <v>390</v>
      </c>
      <c r="X198" s="377" t="s">
        <v>68</v>
      </c>
      <c r="Y198" s="9"/>
      <c r="Z198" s="45"/>
    </row>
    <row r="199" spans="1:26" ht="69.95" customHeight="1" x14ac:dyDescent="0.25">
      <c r="A199" s="378" t="s">
        <v>423</v>
      </c>
      <c r="B199" s="380" t="s">
        <v>400</v>
      </c>
      <c r="C199" s="149"/>
      <c r="D199" s="149"/>
      <c r="E199" s="149">
        <f t="shared" si="18"/>
        <v>120.73020862000001</v>
      </c>
      <c r="F199" s="149"/>
      <c r="G199" s="149"/>
      <c r="H199" s="149"/>
      <c r="I199" s="149"/>
      <c r="J199" s="149"/>
      <c r="K199" s="149">
        <v>11.361034510000001</v>
      </c>
      <c r="L199" s="149"/>
      <c r="M199" s="149">
        <v>109.36917411000002</v>
      </c>
      <c r="N199" s="149">
        <v>85.696766999999994</v>
      </c>
      <c r="O199" s="149">
        <v>79.15343073999999</v>
      </c>
      <c r="P199" s="149">
        <v>4.5225949999999999</v>
      </c>
      <c r="Q199" s="149">
        <v>4.5225949999999999</v>
      </c>
      <c r="R199" s="149"/>
      <c r="S199" s="246">
        <f t="shared" si="19"/>
        <v>120.73020862000001</v>
      </c>
      <c r="T199" s="71"/>
      <c r="U199" s="42"/>
      <c r="V199" s="16"/>
      <c r="W199" s="41" t="s">
        <v>390</v>
      </c>
      <c r="X199" s="377" t="s">
        <v>68</v>
      </c>
      <c r="Y199" s="9"/>
      <c r="Z199" s="45"/>
    </row>
    <row r="200" spans="1:26" ht="69.95" customHeight="1" x14ac:dyDescent="0.25">
      <c r="A200" s="378" t="s">
        <v>425</v>
      </c>
      <c r="B200" s="380" t="s">
        <v>402</v>
      </c>
      <c r="C200" s="149"/>
      <c r="D200" s="149"/>
      <c r="E200" s="149">
        <f t="shared" si="18"/>
        <v>3.4270396999999999</v>
      </c>
      <c r="F200" s="149"/>
      <c r="G200" s="149"/>
      <c r="H200" s="149"/>
      <c r="I200" s="149"/>
      <c r="J200" s="149"/>
      <c r="K200" s="149">
        <v>3.2955760000000001</v>
      </c>
      <c r="L200" s="149"/>
      <c r="M200" s="149">
        <v>0.13146369999999979</v>
      </c>
      <c r="N200" s="149">
        <v>3.0934433299999995</v>
      </c>
      <c r="O200" s="149">
        <v>0.1535893299999998</v>
      </c>
      <c r="P200" s="149">
        <v>3.7296160199999999</v>
      </c>
      <c r="Q200" s="149">
        <v>3.7296160199999999</v>
      </c>
      <c r="R200" s="149"/>
      <c r="S200" s="246">
        <f t="shared" si="19"/>
        <v>3.4270396999999999</v>
      </c>
      <c r="T200" s="71"/>
      <c r="U200" s="42"/>
      <c r="V200" s="16"/>
      <c r="W200" s="41" t="s">
        <v>390</v>
      </c>
      <c r="X200" s="377" t="s">
        <v>68</v>
      </c>
      <c r="Y200" s="9"/>
      <c r="Z200" s="45"/>
    </row>
    <row r="201" spans="1:26" ht="69.95" customHeight="1" x14ac:dyDescent="0.25">
      <c r="A201" s="378" t="s">
        <v>427</v>
      </c>
      <c r="B201" s="380" t="s">
        <v>781</v>
      </c>
      <c r="C201" s="149"/>
      <c r="D201" s="149"/>
      <c r="E201" s="149">
        <f t="shared" si="18"/>
        <v>0.6461945295</v>
      </c>
      <c r="F201" s="149"/>
      <c r="G201" s="149"/>
      <c r="H201" s="149"/>
      <c r="I201" s="149"/>
      <c r="J201" s="149"/>
      <c r="K201" s="149"/>
      <c r="L201" s="149"/>
      <c r="M201" s="149">
        <v>0.6461945295</v>
      </c>
      <c r="N201" s="149">
        <v>1.8057321099999999</v>
      </c>
      <c r="O201" s="149">
        <v>1.8057321099999999</v>
      </c>
      <c r="P201" s="149">
        <v>2.3443002000000002</v>
      </c>
      <c r="Q201" s="149">
        <v>2.3443002000000002</v>
      </c>
      <c r="R201" s="149"/>
      <c r="S201" s="246">
        <f t="shared" si="19"/>
        <v>0.6461945295</v>
      </c>
      <c r="T201" s="71"/>
      <c r="U201" s="42"/>
      <c r="V201" s="16"/>
      <c r="W201" s="41" t="s">
        <v>2441</v>
      </c>
      <c r="X201" s="377" t="s">
        <v>68</v>
      </c>
      <c r="Y201" s="9"/>
      <c r="Z201" s="45"/>
    </row>
    <row r="202" spans="1:26" ht="69.95" customHeight="1" x14ac:dyDescent="0.25">
      <c r="A202" s="378" t="s">
        <v>429</v>
      </c>
      <c r="B202" s="380" t="s">
        <v>555</v>
      </c>
      <c r="C202" s="149"/>
      <c r="D202" s="149"/>
      <c r="E202" s="149">
        <f t="shared" ref="E202:E265" si="20">G202+I202+K202+M202</f>
        <v>2.02121292</v>
      </c>
      <c r="F202" s="149"/>
      <c r="G202" s="149"/>
      <c r="H202" s="149"/>
      <c r="I202" s="149"/>
      <c r="J202" s="149"/>
      <c r="K202" s="149"/>
      <c r="L202" s="149"/>
      <c r="M202" s="149">
        <v>2.02121292</v>
      </c>
      <c r="N202" s="149">
        <v>1.7405807400000002</v>
      </c>
      <c r="O202" s="149">
        <v>0.1008227400000003</v>
      </c>
      <c r="P202" s="149">
        <v>2.5494783900000004</v>
      </c>
      <c r="Q202" s="149">
        <v>2.5494783900000004</v>
      </c>
      <c r="R202" s="149"/>
      <c r="S202" s="246">
        <f t="shared" si="19"/>
        <v>2.02121292</v>
      </c>
      <c r="T202" s="71"/>
      <c r="U202" s="42"/>
      <c r="V202" s="16"/>
      <c r="W202" s="41" t="s">
        <v>2441</v>
      </c>
      <c r="X202" s="377" t="s">
        <v>68</v>
      </c>
      <c r="Y202" s="9"/>
      <c r="Z202" s="45"/>
    </row>
    <row r="203" spans="1:26" ht="69.95" customHeight="1" x14ac:dyDescent="0.25">
      <c r="A203" s="378" t="s">
        <v>431</v>
      </c>
      <c r="B203" s="380" t="s">
        <v>404</v>
      </c>
      <c r="C203" s="149"/>
      <c r="D203" s="149"/>
      <c r="E203" s="149">
        <f t="shared" si="20"/>
        <v>2.9348716597000002</v>
      </c>
      <c r="F203" s="149"/>
      <c r="G203" s="149"/>
      <c r="H203" s="149"/>
      <c r="I203" s="149">
        <v>0.66119000000000006</v>
      </c>
      <c r="J203" s="149"/>
      <c r="K203" s="149">
        <v>1.7815800000000004</v>
      </c>
      <c r="L203" s="149"/>
      <c r="M203" s="149">
        <v>0.4921016596999998</v>
      </c>
      <c r="N203" s="149">
        <v>2.8259509999999999</v>
      </c>
      <c r="O203" s="149">
        <v>2.662757</v>
      </c>
      <c r="P203" s="149">
        <v>3.8776451000000001</v>
      </c>
      <c r="Q203" s="149">
        <v>3.8776451000000001</v>
      </c>
      <c r="R203" s="149"/>
      <c r="S203" s="246">
        <f t="shared" si="19"/>
        <v>2.9348716597000002</v>
      </c>
      <c r="T203" s="71"/>
      <c r="U203" s="42"/>
      <c r="V203" s="16"/>
      <c r="W203" s="247" t="s">
        <v>369</v>
      </c>
      <c r="X203" s="377" t="s">
        <v>68</v>
      </c>
      <c r="Y203" s="9"/>
      <c r="Z203" s="45"/>
    </row>
    <row r="204" spans="1:26" ht="69.95" customHeight="1" x14ac:dyDescent="0.25">
      <c r="A204" s="378" t="s">
        <v>433</v>
      </c>
      <c r="B204" s="380" t="s">
        <v>406</v>
      </c>
      <c r="C204" s="149"/>
      <c r="D204" s="149"/>
      <c r="E204" s="149">
        <f t="shared" si="20"/>
        <v>0.43069880020000001</v>
      </c>
      <c r="F204" s="149"/>
      <c r="G204" s="149"/>
      <c r="H204" s="149"/>
      <c r="I204" s="149">
        <v>0.33681</v>
      </c>
      <c r="J204" s="149"/>
      <c r="K204" s="149"/>
      <c r="L204" s="149"/>
      <c r="M204" s="149">
        <v>9.3888800199999997E-2</v>
      </c>
      <c r="N204" s="149">
        <v>3.4953192300000002</v>
      </c>
      <c r="O204" s="149">
        <v>2.7082702300000001</v>
      </c>
      <c r="P204" s="149">
        <v>3.9952174</v>
      </c>
      <c r="Q204" s="149">
        <v>3.9952174</v>
      </c>
      <c r="R204" s="149"/>
      <c r="S204" s="246">
        <f t="shared" si="19"/>
        <v>0.43069880020000001</v>
      </c>
      <c r="T204" s="71"/>
      <c r="U204" s="42"/>
      <c r="V204" s="16"/>
      <c r="W204" s="247" t="s">
        <v>369</v>
      </c>
      <c r="X204" s="377" t="s">
        <v>68</v>
      </c>
      <c r="Y204" s="9"/>
      <c r="Z204" s="45"/>
    </row>
    <row r="205" spans="1:26" ht="69.95" customHeight="1" x14ac:dyDescent="0.25">
      <c r="A205" s="378" t="s">
        <v>435</v>
      </c>
      <c r="B205" s="380" t="s">
        <v>408</v>
      </c>
      <c r="C205" s="149"/>
      <c r="D205" s="149"/>
      <c r="E205" s="149">
        <f t="shared" si="20"/>
        <v>5.3847160000000001</v>
      </c>
      <c r="F205" s="149"/>
      <c r="G205" s="149">
        <v>0</v>
      </c>
      <c r="H205" s="149"/>
      <c r="I205" s="149">
        <v>3.40517</v>
      </c>
      <c r="J205" s="149"/>
      <c r="K205" s="149">
        <v>1.9795459999999998</v>
      </c>
      <c r="L205" s="149"/>
      <c r="M205" s="149"/>
      <c r="N205" s="149">
        <v>4.8034955000000004</v>
      </c>
      <c r="O205" s="149">
        <v>5.0000000010186342E-7</v>
      </c>
      <c r="P205" s="149">
        <v>5.8130769999999998</v>
      </c>
      <c r="Q205" s="149">
        <v>5.8130769999999998</v>
      </c>
      <c r="R205" s="149"/>
      <c r="S205" s="246">
        <f t="shared" si="19"/>
        <v>5.3847160000000001</v>
      </c>
      <c r="T205" s="71"/>
      <c r="U205" s="42"/>
      <c r="V205" s="16"/>
      <c r="W205" s="247" t="s">
        <v>409</v>
      </c>
      <c r="X205" s="377" t="s">
        <v>68</v>
      </c>
      <c r="Y205" s="9"/>
      <c r="Z205" s="45"/>
    </row>
    <row r="206" spans="1:26" ht="69.95" customHeight="1" x14ac:dyDescent="0.25">
      <c r="A206" s="378" t="s">
        <v>437</v>
      </c>
      <c r="B206" s="380" t="s">
        <v>411</v>
      </c>
      <c r="C206" s="149"/>
      <c r="D206" s="149"/>
      <c r="E206" s="149">
        <f t="shared" si="20"/>
        <v>2.1330721700000002</v>
      </c>
      <c r="F206" s="149"/>
      <c r="G206" s="149"/>
      <c r="H206" s="149"/>
      <c r="I206" s="149">
        <v>1.56532</v>
      </c>
      <c r="J206" s="149"/>
      <c r="K206" s="149">
        <v>0.49022900000000003</v>
      </c>
      <c r="L206" s="149"/>
      <c r="M206" s="149">
        <v>7.7523169999999933E-2</v>
      </c>
      <c r="N206" s="149">
        <v>1.8965429999999999</v>
      </c>
      <c r="O206" s="149">
        <v>0</v>
      </c>
      <c r="P206" s="149">
        <v>2.7521380000000004</v>
      </c>
      <c r="Q206" s="149">
        <v>1.0000000002037268E-6</v>
      </c>
      <c r="R206" s="149"/>
      <c r="S206" s="246">
        <f t="shared" si="19"/>
        <v>2.1330721700000002</v>
      </c>
      <c r="T206" s="71"/>
      <c r="U206" s="42"/>
      <c r="V206" s="16"/>
      <c r="W206" s="247" t="s">
        <v>409</v>
      </c>
      <c r="X206" s="377" t="s">
        <v>68</v>
      </c>
      <c r="Y206" s="9"/>
      <c r="Z206" s="45"/>
    </row>
    <row r="207" spans="1:26" ht="69.95" customHeight="1" x14ac:dyDescent="0.25">
      <c r="A207" s="378" t="s">
        <v>439</v>
      </c>
      <c r="B207" s="380" t="s">
        <v>413</v>
      </c>
      <c r="C207" s="149"/>
      <c r="D207" s="149"/>
      <c r="E207" s="149">
        <f t="shared" si="20"/>
        <v>48.934351970000009</v>
      </c>
      <c r="F207" s="149"/>
      <c r="G207" s="149">
        <v>15.836829999999999</v>
      </c>
      <c r="H207" s="149"/>
      <c r="I207" s="149">
        <v>4.7404700000000002</v>
      </c>
      <c r="J207" s="149"/>
      <c r="K207" s="149">
        <v>9.9203650000000021</v>
      </c>
      <c r="L207" s="149"/>
      <c r="M207" s="149">
        <v>18.436686970000004</v>
      </c>
      <c r="N207" s="149">
        <v>72.51409314</v>
      </c>
      <c r="O207" s="149">
        <v>50.640778139999995</v>
      </c>
      <c r="P207" s="149">
        <v>0</v>
      </c>
      <c r="Q207" s="149">
        <v>0</v>
      </c>
      <c r="R207" s="149"/>
      <c r="S207" s="246">
        <f t="shared" si="19"/>
        <v>48.934351970000009</v>
      </c>
      <c r="T207" s="71"/>
      <c r="U207" s="42"/>
      <c r="V207" s="16"/>
      <c r="W207" s="247" t="s">
        <v>414</v>
      </c>
      <c r="X207" s="377" t="s">
        <v>68</v>
      </c>
      <c r="Y207" s="9"/>
      <c r="Z207" s="45"/>
    </row>
    <row r="208" spans="1:26" ht="69.95" customHeight="1" x14ac:dyDescent="0.25">
      <c r="A208" s="378" t="s">
        <v>441</v>
      </c>
      <c r="B208" s="380" t="s">
        <v>416</v>
      </c>
      <c r="C208" s="149"/>
      <c r="D208" s="149"/>
      <c r="E208" s="149">
        <f t="shared" si="20"/>
        <v>7.7444752399999999</v>
      </c>
      <c r="F208" s="149"/>
      <c r="G208" s="149">
        <v>0.22614500000000001</v>
      </c>
      <c r="H208" s="149"/>
      <c r="I208" s="149"/>
      <c r="J208" s="149"/>
      <c r="K208" s="149">
        <v>1.9145410000000003</v>
      </c>
      <c r="L208" s="149"/>
      <c r="M208" s="149">
        <v>5.6037892400000002</v>
      </c>
      <c r="N208" s="149">
        <v>5.7043344500000002</v>
      </c>
      <c r="O208" s="149">
        <v>2.4171374500000002</v>
      </c>
      <c r="P208" s="149">
        <v>0</v>
      </c>
      <c r="Q208" s="149">
        <v>0</v>
      </c>
      <c r="R208" s="149"/>
      <c r="S208" s="246">
        <f t="shared" si="19"/>
        <v>7.7444752399999999</v>
      </c>
      <c r="T208" s="71"/>
      <c r="U208" s="42"/>
      <c r="V208" s="16"/>
      <c r="W208" s="247" t="s">
        <v>414</v>
      </c>
      <c r="X208" s="377" t="s">
        <v>68</v>
      </c>
      <c r="Y208" s="9"/>
      <c r="Z208" s="45"/>
    </row>
    <row r="209" spans="1:26" ht="69.95" customHeight="1" x14ac:dyDescent="0.25">
      <c r="A209" s="378" t="s">
        <v>444</v>
      </c>
      <c r="B209" s="380" t="s">
        <v>418</v>
      </c>
      <c r="C209" s="149"/>
      <c r="D209" s="149"/>
      <c r="E209" s="149">
        <f t="shared" si="20"/>
        <v>3.8607450600000002</v>
      </c>
      <c r="F209" s="149"/>
      <c r="G209" s="149">
        <v>0.22614500000000001</v>
      </c>
      <c r="H209" s="149"/>
      <c r="I209" s="149"/>
      <c r="J209" s="149"/>
      <c r="K209" s="149">
        <v>-0.22614500000000001</v>
      </c>
      <c r="L209" s="149"/>
      <c r="M209" s="149">
        <v>3.8607450600000002</v>
      </c>
      <c r="N209" s="149">
        <v>4.8277911300000005</v>
      </c>
      <c r="O209" s="149">
        <v>4.6016461299999998</v>
      </c>
      <c r="P209" s="149">
        <v>0</v>
      </c>
      <c r="Q209" s="149">
        <v>0</v>
      </c>
      <c r="R209" s="149"/>
      <c r="S209" s="246">
        <f t="shared" si="19"/>
        <v>3.8607450600000002</v>
      </c>
      <c r="T209" s="71"/>
      <c r="U209" s="42"/>
      <c r="V209" s="16"/>
      <c r="W209" s="247" t="s">
        <v>414</v>
      </c>
      <c r="X209" s="377" t="s">
        <v>68</v>
      </c>
      <c r="Y209" s="9"/>
      <c r="Z209" s="45"/>
    </row>
    <row r="210" spans="1:26" ht="69.95" customHeight="1" x14ac:dyDescent="0.25">
      <c r="A210" s="378" t="s">
        <v>447</v>
      </c>
      <c r="B210" s="380" t="s">
        <v>420</v>
      </c>
      <c r="C210" s="149"/>
      <c r="D210" s="149"/>
      <c r="E210" s="149">
        <f t="shared" si="20"/>
        <v>2.2156259999999999</v>
      </c>
      <c r="F210" s="149"/>
      <c r="G210" s="149"/>
      <c r="H210" s="149"/>
      <c r="I210" s="149"/>
      <c r="J210" s="149"/>
      <c r="K210" s="149">
        <v>2.2156259999999999</v>
      </c>
      <c r="L210" s="149"/>
      <c r="M210" s="149"/>
      <c r="N210" s="149">
        <v>1.8914249999999999</v>
      </c>
      <c r="O210" s="149">
        <v>0</v>
      </c>
      <c r="P210" s="149">
        <v>2.5456249999999998</v>
      </c>
      <c r="Q210" s="149">
        <v>0</v>
      </c>
      <c r="R210" s="149"/>
      <c r="S210" s="246">
        <f t="shared" si="19"/>
        <v>2.2156259999999999</v>
      </c>
      <c r="T210" s="71"/>
      <c r="U210" s="42"/>
      <c r="V210" s="16"/>
      <c r="W210" s="247" t="s">
        <v>390</v>
      </c>
      <c r="X210" s="377" t="s">
        <v>68</v>
      </c>
      <c r="Y210" s="9"/>
      <c r="Z210" s="45"/>
    </row>
    <row r="211" spans="1:26" ht="69.95" customHeight="1" x14ac:dyDescent="0.25">
      <c r="A211" s="378" t="s">
        <v>450</v>
      </c>
      <c r="B211" s="380" t="s">
        <v>782</v>
      </c>
      <c r="C211" s="149"/>
      <c r="D211" s="149"/>
      <c r="E211" s="149">
        <f t="shared" si="20"/>
        <v>0.49991963</v>
      </c>
      <c r="F211" s="149"/>
      <c r="G211" s="149"/>
      <c r="H211" s="149"/>
      <c r="I211" s="149"/>
      <c r="J211" s="149"/>
      <c r="K211" s="149"/>
      <c r="L211" s="149"/>
      <c r="M211" s="149">
        <v>0.49991963</v>
      </c>
      <c r="N211" s="149"/>
      <c r="O211" s="149"/>
      <c r="P211" s="149"/>
      <c r="Q211" s="149"/>
      <c r="R211" s="149"/>
      <c r="S211" s="246">
        <f t="shared" si="19"/>
        <v>0.49991963</v>
      </c>
      <c r="T211" s="71"/>
      <c r="U211" s="42"/>
      <c r="V211" s="16"/>
      <c r="W211" s="247" t="s">
        <v>2418</v>
      </c>
      <c r="X211" s="377" t="s">
        <v>68</v>
      </c>
      <c r="Y211" s="9"/>
      <c r="Z211" s="45"/>
    </row>
    <row r="212" spans="1:26" ht="69.95" customHeight="1" x14ac:dyDescent="0.25">
      <c r="A212" s="378" t="s">
        <v>453</v>
      </c>
      <c r="B212" s="380" t="s">
        <v>422</v>
      </c>
      <c r="C212" s="149"/>
      <c r="D212" s="149"/>
      <c r="E212" s="149">
        <f t="shared" si="20"/>
        <v>0</v>
      </c>
      <c r="F212" s="149"/>
      <c r="G212" s="149"/>
      <c r="H212" s="149"/>
      <c r="I212" s="149"/>
      <c r="J212" s="149"/>
      <c r="K212" s="149"/>
      <c r="L212" s="149"/>
      <c r="M212" s="149"/>
      <c r="N212" s="149">
        <v>0.47035199999999999</v>
      </c>
      <c r="O212" s="149">
        <v>0</v>
      </c>
      <c r="P212" s="149">
        <v>0</v>
      </c>
      <c r="Q212" s="149">
        <v>0</v>
      </c>
      <c r="R212" s="149"/>
      <c r="S212" s="246">
        <f t="shared" si="19"/>
        <v>0</v>
      </c>
      <c r="T212" s="71"/>
      <c r="U212" s="42"/>
      <c r="V212" s="16"/>
      <c r="W212" s="247" t="s">
        <v>390</v>
      </c>
      <c r="X212" s="377" t="s">
        <v>68</v>
      </c>
      <c r="Y212" s="9"/>
      <c r="Z212" s="45"/>
    </row>
    <row r="213" spans="1:26" ht="92.25" customHeight="1" x14ac:dyDescent="0.25">
      <c r="A213" s="378" t="s">
        <v>455</v>
      </c>
      <c r="B213" s="380" t="s">
        <v>424</v>
      </c>
      <c r="C213" s="149"/>
      <c r="D213" s="149"/>
      <c r="E213" s="149">
        <f t="shared" si="20"/>
        <v>25.323325289999996</v>
      </c>
      <c r="F213" s="149"/>
      <c r="G213" s="149">
        <v>16.268830000000001</v>
      </c>
      <c r="H213" s="149"/>
      <c r="I213" s="149">
        <v>6.9243399999999999</v>
      </c>
      <c r="J213" s="149"/>
      <c r="K213" s="149">
        <v>2.1301552899999949</v>
      </c>
      <c r="L213" s="149"/>
      <c r="M213" s="149"/>
      <c r="N213" s="149">
        <v>13.516083279999998</v>
      </c>
      <c r="O213" s="149">
        <v>5.7907872799999982</v>
      </c>
      <c r="P213" s="149">
        <v>24.290271329999999</v>
      </c>
      <c r="Q213" s="149">
        <v>24.290271329999999</v>
      </c>
      <c r="R213" s="149"/>
      <c r="S213" s="246">
        <f t="shared" si="19"/>
        <v>25.323325289999996</v>
      </c>
      <c r="T213" s="71"/>
      <c r="U213" s="42"/>
      <c r="V213" s="16"/>
      <c r="W213" s="247" t="s">
        <v>414</v>
      </c>
      <c r="X213" s="377" t="s">
        <v>68</v>
      </c>
      <c r="Y213" s="9"/>
      <c r="Z213" s="45"/>
    </row>
    <row r="214" spans="1:26" ht="69.95" customHeight="1" x14ac:dyDescent="0.25">
      <c r="A214" s="378" t="s">
        <v>457</v>
      </c>
      <c r="B214" s="380" t="s">
        <v>426</v>
      </c>
      <c r="C214" s="149"/>
      <c r="D214" s="149"/>
      <c r="E214" s="149">
        <f t="shared" si="20"/>
        <v>37.872367999999994</v>
      </c>
      <c r="F214" s="149"/>
      <c r="G214" s="149">
        <v>27.800082</v>
      </c>
      <c r="H214" s="149"/>
      <c r="I214" s="149">
        <v>1.87077</v>
      </c>
      <c r="J214" s="149"/>
      <c r="K214" s="149">
        <v>8.2015159999999963</v>
      </c>
      <c r="L214" s="149"/>
      <c r="M214" s="149"/>
      <c r="N214" s="149">
        <v>10.098483190000001</v>
      </c>
      <c r="O214" s="149">
        <v>2.4877221900000004</v>
      </c>
      <c r="P214" s="149">
        <v>59.739586190000004</v>
      </c>
      <c r="Q214" s="149">
        <v>7.5709451899999989</v>
      </c>
      <c r="R214" s="149"/>
      <c r="S214" s="246">
        <f t="shared" si="19"/>
        <v>37.872367999999994</v>
      </c>
      <c r="T214" s="71"/>
      <c r="U214" s="42"/>
      <c r="V214" s="16"/>
      <c r="W214" s="247" t="s">
        <v>414</v>
      </c>
      <c r="X214" s="377" t="s">
        <v>68</v>
      </c>
      <c r="Y214" s="9"/>
      <c r="Z214" s="45"/>
    </row>
    <row r="215" spans="1:26" ht="69.95" customHeight="1" x14ac:dyDescent="0.25">
      <c r="A215" s="378" t="s">
        <v>460</v>
      </c>
      <c r="B215" s="380" t="s">
        <v>428</v>
      </c>
      <c r="C215" s="149"/>
      <c r="D215" s="149"/>
      <c r="E215" s="149">
        <f t="shared" si="20"/>
        <v>0</v>
      </c>
      <c r="F215" s="149"/>
      <c r="G215" s="149">
        <v>0</v>
      </c>
      <c r="H215" s="149"/>
      <c r="I215" s="149"/>
      <c r="J215" s="149"/>
      <c r="K215" s="149"/>
      <c r="L215" s="149"/>
      <c r="M215" s="149"/>
      <c r="N215" s="149">
        <v>15.37424</v>
      </c>
      <c r="O215" s="149">
        <v>0</v>
      </c>
      <c r="P215" s="149">
        <v>15.37424</v>
      </c>
      <c r="Q215" s="149">
        <v>0</v>
      </c>
      <c r="R215" s="149"/>
      <c r="S215" s="246">
        <f t="shared" si="19"/>
        <v>0</v>
      </c>
      <c r="T215" s="71"/>
      <c r="U215" s="42"/>
      <c r="V215" s="16"/>
      <c r="W215" s="247" t="s">
        <v>175</v>
      </c>
      <c r="X215" s="377" t="s">
        <v>68</v>
      </c>
      <c r="Y215" s="9" t="s">
        <v>164</v>
      </c>
      <c r="Z215" s="45"/>
    </row>
    <row r="216" spans="1:26" ht="69.95" customHeight="1" x14ac:dyDescent="0.25">
      <c r="A216" s="378" t="s">
        <v>462</v>
      </c>
      <c r="B216" s="380" t="s">
        <v>430</v>
      </c>
      <c r="C216" s="149"/>
      <c r="D216" s="149"/>
      <c r="E216" s="149">
        <f t="shared" si="20"/>
        <v>0</v>
      </c>
      <c r="F216" s="149"/>
      <c r="G216" s="149">
        <v>0</v>
      </c>
      <c r="H216" s="149"/>
      <c r="I216" s="149"/>
      <c r="J216" s="149"/>
      <c r="K216" s="149"/>
      <c r="L216" s="149"/>
      <c r="M216" s="149"/>
      <c r="N216" s="149">
        <v>4.1234289999999998</v>
      </c>
      <c r="O216" s="149">
        <v>0</v>
      </c>
      <c r="P216" s="149">
        <v>4.1234289999999998</v>
      </c>
      <c r="Q216" s="149">
        <v>0</v>
      </c>
      <c r="R216" s="149"/>
      <c r="S216" s="246">
        <f t="shared" si="19"/>
        <v>0</v>
      </c>
      <c r="T216" s="71"/>
      <c r="U216" s="42"/>
      <c r="V216" s="16"/>
      <c r="W216" s="247" t="s">
        <v>175</v>
      </c>
      <c r="X216" s="377" t="s">
        <v>68</v>
      </c>
      <c r="Y216" s="9" t="s">
        <v>164</v>
      </c>
      <c r="Z216" s="45"/>
    </row>
    <row r="217" spans="1:26" ht="69.95" customHeight="1" x14ac:dyDescent="0.25">
      <c r="A217" s="378" t="s">
        <v>465</v>
      </c>
      <c r="B217" s="380" t="s">
        <v>432</v>
      </c>
      <c r="C217" s="149"/>
      <c r="D217" s="149"/>
      <c r="E217" s="149">
        <f t="shared" si="20"/>
        <v>5.782</v>
      </c>
      <c r="F217" s="149"/>
      <c r="G217" s="149">
        <v>0</v>
      </c>
      <c r="H217" s="149"/>
      <c r="I217" s="149"/>
      <c r="J217" s="149"/>
      <c r="K217" s="149">
        <v>0.75852819999999999</v>
      </c>
      <c r="L217" s="149"/>
      <c r="M217" s="149">
        <v>5.0234718000000003</v>
      </c>
      <c r="N217" s="149">
        <v>7.8609021099999996</v>
      </c>
      <c r="O217" s="149">
        <v>7.8609021099999996</v>
      </c>
      <c r="P217" s="149">
        <v>8.9995560000000001</v>
      </c>
      <c r="Q217" s="149">
        <v>0</v>
      </c>
      <c r="R217" s="149"/>
      <c r="S217" s="246">
        <f t="shared" si="19"/>
        <v>5.782</v>
      </c>
      <c r="T217" s="71"/>
      <c r="U217" s="42"/>
      <c r="V217" s="16"/>
      <c r="W217" s="247" t="s">
        <v>170</v>
      </c>
      <c r="X217" s="377" t="s">
        <v>68</v>
      </c>
      <c r="Y217" s="9"/>
      <c r="Z217" s="45"/>
    </row>
    <row r="218" spans="1:26" ht="69.95" customHeight="1" x14ac:dyDescent="0.25">
      <c r="A218" s="378" t="s">
        <v>468</v>
      </c>
      <c r="B218" s="380" t="s">
        <v>798</v>
      </c>
      <c r="C218" s="149"/>
      <c r="D218" s="149"/>
      <c r="E218" s="149">
        <f t="shared" si="20"/>
        <v>0</v>
      </c>
      <c r="F218" s="149"/>
      <c r="G218" s="149"/>
      <c r="H218" s="149"/>
      <c r="I218" s="149"/>
      <c r="J218" s="149"/>
      <c r="K218" s="149"/>
      <c r="L218" s="149"/>
      <c r="M218" s="149"/>
      <c r="N218" s="149">
        <v>6.2223166299999999</v>
      </c>
      <c r="O218" s="149">
        <v>6.2223166299999999</v>
      </c>
      <c r="P218" s="149">
        <v>0</v>
      </c>
      <c r="Q218" s="149">
        <v>0</v>
      </c>
      <c r="R218" s="149"/>
      <c r="S218" s="246"/>
      <c r="T218" s="71"/>
      <c r="U218" s="42"/>
      <c r="V218" s="16"/>
      <c r="W218" s="247" t="s">
        <v>2437</v>
      </c>
      <c r="X218" s="377" t="s">
        <v>68</v>
      </c>
      <c r="Y218" s="9"/>
      <c r="Z218" s="45"/>
    </row>
    <row r="219" spans="1:26" ht="69.95" customHeight="1" x14ac:dyDescent="0.25">
      <c r="A219" s="378" t="s">
        <v>470</v>
      </c>
      <c r="B219" s="380" t="s">
        <v>438</v>
      </c>
      <c r="C219" s="149"/>
      <c r="D219" s="149"/>
      <c r="E219" s="149">
        <f t="shared" si="20"/>
        <v>0</v>
      </c>
      <c r="F219" s="149"/>
      <c r="G219" s="149"/>
      <c r="H219" s="149"/>
      <c r="I219" s="149"/>
      <c r="J219" s="149"/>
      <c r="K219" s="149"/>
      <c r="L219" s="149"/>
      <c r="M219" s="149"/>
      <c r="N219" s="149"/>
      <c r="O219" s="149"/>
      <c r="P219" s="149">
        <v>0</v>
      </c>
      <c r="Q219" s="149">
        <v>0</v>
      </c>
      <c r="R219" s="149"/>
      <c r="S219" s="246">
        <f t="shared" ref="S219:S290" si="21">E219-(F219+H219+J219+L219)</f>
        <v>0</v>
      </c>
      <c r="T219" s="71"/>
      <c r="U219" s="42"/>
      <c r="V219" s="16"/>
      <c r="W219" s="247" t="s">
        <v>102</v>
      </c>
      <c r="X219" s="377" t="s">
        <v>68</v>
      </c>
      <c r="Y219" s="9"/>
      <c r="Z219" s="45"/>
    </row>
    <row r="220" spans="1:26" ht="69.95" customHeight="1" x14ac:dyDescent="0.25">
      <c r="A220" s="378" t="s">
        <v>472</v>
      </c>
      <c r="B220" s="380" t="s">
        <v>440</v>
      </c>
      <c r="C220" s="149"/>
      <c r="D220" s="149"/>
      <c r="E220" s="149">
        <f t="shared" si="20"/>
        <v>0</v>
      </c>
      <c r="F220" s="149"/>
      <c r="G220" s="149"/>
      <c r="H220" s="149"/>
      <c r="I220" s="149"/>
      <c r="J220" s="149"/>
      <c r="K220" s="149"/>
      <c r="L220" s="149"/>
      <c r="M220" s="149"/>
      <c r="N220" s="149"/>
      <c r="O220" s="149"/>
      <c r="P220" s="149"/>
      <c r="Q220" s="149"/>
      <c r="R220" s="149"/>
      <c r="S220" s="246">
        <f t="shared" si="21"/>
        <v>0</v>
      </c>
      <c r="T220" s="71"/>
      <c r="U220" s="42"/>
      <c r="V220" s="16"/>
      <c r="W220" s="247" t="s">
        <v>102</v>
      </c>
      <c r="X220" s="377" t="s">
        <v>68</v>
      </c>
      <c r="Y220" s="9"/>
      <c r="Z220" s="45"/>
    </row>
    <row r="221" spans="1:26" ht="69.95" customHeight="1" x14ac:dyDescent="0.25">
      <c r="A221" s="378" t="s">
        <v>475</v>
      </c>
      <c r="B221" s="380" t="s">
        <v>442</v>
      </c>
      <c r="C221" s="149"/>
      <c r="D221" s="149"/>
      <c r="E221" s="149">
        <f t="shared" si="20"/>
        <v>0</v>
      </c>
      <c r="F221" s="149"/>
      <c r="G221" s="149">
        <v>0</v>
      </c>
      <c r="H221" s="149"/>
      <c r="I221" s="149"/>
      <c r="J221" s="149"/>
      <c r="K221" s="149"/>
      <c r="L221" s="149"/>
      <c r="M221" s="149"/>
      <c r="N221" s="149">
        <v>0.43615300000000001</v>
      </c>
      <c r="O221" s="149">
        <v>0</v>
      </c>
      <c r="P221" s="149">
        <v>0</v>
      </c>
      <c r="Q221" s="149">
        <v>0</v>
      </c>
      <c r="R221" s="149"/>
      <c r="S221" s="246">
        <f t="shared" si="21"/>
        <v>0</v>
      </c>
      <c r="T221" s="71"/>
      <c r="U221" s="42"/>
      <c r="V221" s="16"/>
      <c r="W221" s="247" t="s">
        <v>443</v>
      </c>
      <c r="X221" s="377" t="s">
        <v>68</v>
      </c>
      <c r="Y221" s="9"/>
      <c r="Z221" s="45"/>
    </row>
    <row r="222" spans="1:26" ht="69.95" customHeight="1" x14ac:dyDescent="0.25">
      <c r="A222" s="378" t="s">
        <v>477</v>
      </c>
      <c r="B222" s="380" t="s">
        <v>445</v>
      </c>
      <c r="C222" s="149"/>
      <c r="D222" s="149"/>
      <c r="E222" s="149">
        <f t="shared" si="20"/>
        <v>0.40132999999999996</v>
      </c>
      <c r="F222" s="149"/>
      <c r="G222" s="149">
        <v>0</v>
      </c>
      <c r="H222" s="149"/>
      <c r="I222" s="149">
        <v>0.40132999999999996</v>
      </c>
      <c r="J222" s="149"/>
      <c r="K222" s="149"/>
      <c r="L222" s="149"/>
      <c r="M222" s="149"/>
      <c r="N222" s="149">
        <v>0.40132899999999999</v>
      </c>
      <c r="O222" s="149">
        <v>0</v>
      </c>
      <c r="P222" s="149">
        <v>0</v>
      </c>
      <c r="Q222" s="149">
        <v>0</v>
      </c>
      <c r="R222" s="149"/>
      <c r="S222" s="246">
        <f t="shared" si="21"/>
        <v>0.40132999999999996</v>
      </c>
      <c r="T222" s="71"/>
      <c r="U222" s="42"/>
      <c r="V222" s="16"/>
      <c r="W222" s="247" t="s">
        <v>446</v>
      </c>
      <c r="X222" s="377" t="s">
        <v>68</v>
      </c>
      <c r="Y222" s="9"/>
      <c r="Z222" s="45"/>
    </row>
    <row r="223" spans="1:26" ht="69.95" customHeight="1" x14ac:dyDescent="0.25">
      <c r="A223" s="378" t="s">
        <v>480</v>
      </c>
      <c r="B223" s="380" t="s">
        <v>448</v>
      </c>
      <c r="C223" s="149"/>
      <c r="D223" s="149"/>
      <c r="E223" s="149">
        <f t="shared" si="20"/>
        <v>2.5391750000000002</v>
      </c>
      <c r="F223" s="149"/>
      <c r="G223" s="149">
        <v>1.2996500000000002</v>
      </c>
      <c r="H223" s="149"/>
      <c r="I223" s="149">
        <v>1.5723199999999999</v>
      </c>
      <c r="J223" s="149"/>
      <c r="K223" s="149">
        <v>-0.33279500000000006</v>
      </c>
      <c r="L223" s="149"/>
      <c r="M223" s="149"/>
      <c r="N223" s="149">
        <v>0.50060000000000004</v>
      </c>
      <c r="O223" s="149">
        <v>0</v>
      </c>
      <c r="P223" s="149">
        <v>2.9143699999999999</v>
      </c>
      <c r="Q223" s="149">
        <v>0</v>
      </c>
      <c r="R223" s="149"/>
      <c r="S223" s="246">
        <f t="shared" si="21"/>
        <v>2.5391750000000002</v>
      </c>
      <c r="T223" s="71"/>
      <c r="U223" s="42"/>
      <c r="V223" s="16"/>
      <c r="W223" s="247" t="s">
        <v>449</v>
      </c>
      <c r="X223" s="377" t="s">
        <v>68</v>
      </c>
      <c r="Y223" s="9"/>
      <c r="Z223" s="45"/>
    </row>
    <row r="224" spans="1:26" ht="69.95" customHeight="1" x14ac:dyDescent="0.25">
      <c r="A224" s="378" t="s">
        <v>482</v>
      </c>
      <c r="B224" s="380" t="s">
        <v>451</v>
      </c>
      <c r="C224" s="149"/>
      <c r="D224" s="149"/>
      <c r="E224" s="149">
        <f t="shared" si="20"/>
        <v>7.5267907000000012</v>
      </c>
      <c r="F224" s="149"/>
      <c r="G224" s="149">
        <v>0</v>
      </c>
      <c r="H224" s="149"/>
      <c r="I224" s="149">
        <v>2.1606799999999997</v>
      </c>
      <c r="J224" s="149"/>
      <c r="K224" s="149"/>
      <c r="L224" s="149"/>
      <c r="M224" s="149">
        <v>5.366110700000001</v>
      </c>
      <c r="N224" s="149">
        <v>6.0158270000000007</v>
      </c>
      <c r="O224" s="149">
        <v>0</v>
      </c>
      <c r="P224" s="149">
        <v>6.0158272500000001</v>
      </c>
      <c r="Q224" s="149">
        <v>6.0158272500000001</v>
      </c>
      <c r="R224" s="149"/>
      <c r="S224" s="246">
        <f t="shared" si="21"/>
        <v>7.5267907000000012</v>
      </c>
      <c r="T224" s="71"/>
      <c r="U224" s="42"/>
      <c r="V224" s="16"/>
      <c r="W224" s="247" t="s">
        <v>452</v>
      </c>
      <c r="X224" s="377" t="s">
        <v>68</v>
      </c>
      <c r="Y224" s="9"/>
      <c r="Z224" s="45"/>
    </row>
    <row r="225" spans="1:26" ht="98.25" customHeight="1" x14ac:dyDescent="0.25">
      <c r="A225" s="378" t="s">
        <v>484</v>
      </c>
      <c r="B225" s="380" t="s">
        <v>784</v>
      </c>
      <c r="C225" s="149"/>
      <c r="D225" s="149"/>
      <c r="E225" s="149">
        <f t="shared" si="20"/>
        <v>0.46999615</v>
      </c>
      <c r="F225" s="149"/>
      <c r="G225" s="149">
        <v>0</v>
      </c>
      <c r="H225" s="149"/>
      <c r="I225" s="149"/>
      <c r="J225" s="149"/>
      <c r="K225" s="149"/>
      <c r="L225" s="149"/>
      <c r="M225" s="149">
        <v>0.46999615</v>
      </c>
      <c r="N225" s="149">
        <v>0.46999599999999997</v>
      </c>
      <c r="O225" s="149">
        <v>0</v>
      </c>
      <c r="P225" s="149">
        <v>0</v>
      </c>
      <c r="Q225" s="149">
        <v>0</v>
      </c>
      <c r="R225" s="149"/>
      <c r="S225" s="246">
        <f t="shared" si="21"/>
        <v>0.46999615</v>
      </c>
      <c r="T225" s="71"/>
      <c r="U225" s="42"/>
      <c r="V225" s="16"/>
      <c r="W225" s="247" t="s">
        <v>454</v>
      </c>
      <c r="X225" s="377" t="s">
        <v>68</v>
      </c>
      <c r="Y225" s="9"/>
      <c r="Z225" s="45"/>
    </row>
    <row r="226" spans="1:26" ht="96.75" customHeight="1" x14ac:dyDescent="0.25">
      <c r="A226" s="378" t="s">
        <v>487</v>
      </c>
      <c r="B226" s="380" t="s">
        <v>785</v>
      </c>
      <c r="C226" s="149"/>
      <c r="D226" s="149"/>
      <c r="E226" s="149">
        <f t="shared" si="20"/>
        <v>0.44816039000000002</v>
      </c>
      <c r="F226" s="149"/>
      <c r="G226" s="149">
        <v>0</v>
      </c>
      <c r="H226" s="149"/>
      <c r="I226" s="149"/>
      <c r="J226" s="149"/>
      <c r="K226" s="149"/>
      <c r="L226" s="149"/>
      <c r="M226" s="149">
        <v>0.44816039000000002</v>
      </c>
      <c r="N226" s="149">
        <v>0.44816</v>
      </c>
      <c r="O226" s="149">
        <v>0</v>
      </c>
      <c r="P226" s="149">
        <v>0</v>
      </c>
      <c r="Q226" s="149">
        <v>0</v>
      </c>
      <c r="R226" s="149"/>
      <c r="S226" s="246">
        <f t="shared" si="21"/>
        <v>0.44816039000000002</v>
      </c>
      <c r="T226" s="71"/>
      <c r="U226" s="42"/>
      <c r="V226" s="16"/>
      <c r="W226" s="247" t="s">
        <v>456</v>
      </c>
      <c r="X226" s="377" t="s">
        <v>68</v>
      </c>
      <c r="Y226" s="9"/>
      <c r="Z226" s="45"/>
    </row>
    <row r="227" spans="1:26" ht="69.95" customHeight="1" x14ac:dyDescent="0.25">
      <c r="A227" s="378" t="s">
        <v>489</v>
      </c>
      <c r="B227" s="380" t="s">
        <v>458</v>
      </c>
      <c r="C227" s="149"/>
      <c r="D227" s="149"/>
      <c r="E227" s="149">
        <f t="shared" si="20"/>
        <v>5.0500000000000007E-3</v>
      </c>
      <c r="F227" s="149"/>
      <c r="G227" s="149">
        <v>2.0000000000000001E-4</v>
      </c>
      <c r="H227" s="149"/>
      <c r="I227" s="149">
        <v>2.0000000000000001E-4</v>
      </c>
      <c r="J227" s="149"/>
      <c r="K227" s="149">
        <v>3.4100000000000003E-3</v>
      </c>
      <c r="L227" s="149"/>
      <c r="M227" s="149">
        <v>1.2399999999999998E-3</v>
      </c>
      <c r="N227" s="149">
        <v>5.0499999999999998E-3</v>
      </c>
      <c r="O227" s="149">
        <v>1.2399999999999998E-3</v>
      </c>
      <c r="P227" s="149">
        <v>6.3329999999999997E-2</v>
      </c>
      <c r="Q227" s="149">
        <v>6.3329999999999997E-2</v>
      </c>
      <c r="R227" s="149"/>
      <c r="S227" s="246">
        <f t="shared" si="21"/>
        <v>5.0500000000000007E-3</v>
      </c>
      <c r="T227" s="71"/>
      <c r="U227" s="42"/>
      <c r="V227" s="16"/>
      <c r="W227" s="46" t="s">
        <v>459</v>
      </c>
      <c r="X227" s="47" t="s">
        <v>96</v>
      </c>
      <c r="Y227" s="9"/>
      <c r="Z227" s="45"/>
    </row>
    <row r="228" spans="1:26" ht="69.95" customHeight="1" x14ac:dyDescent="0.25">
      <c r="A228" s="378" t="s">
        <v>492</v>
      </c>
      <c r="B228" s="380" t="s">
        <v>461</v>
      </c>
      <c r="C228" s="149"/>
      <c r="D228" s="149"/>
      <c r="E228" s="149">
        <f t="shared" si="20"/>
        <v>3.6999999999999999E-4</v>
      </c>
      <c r="F228" s="149"/>
      <c r="G228" s="149">
        <v>8.9999999999999992E-5</v>
      </c>
      <c r="H228" s="149"/>
      <c r="I228" s="149">
        <v>8.9999999999999992E-5</v>
      </c>
      <c r="J228" s="149"/>
      <c r="K228" s="149">
        <v>1.0000000000000003E-4</v>
      </c>
      <c r="L228" s="149"/>
      <c r="M228" s="149">
        <v>8.9999999999999965E-5</v>
      </c>
      <c r="N228" s="149">
        <v>3.6999999999999999E-4</v>
      </c>
      <c r="O228" s="149">
        <v>8.9999999999999965E-5</v>
      </c>
      <c r="P228" s="149">
        <v>0</v>
      </c>
      <c r="Q228" s="149">
        <v>0</v>
      </c>
      <c r="R228" s="149"/>
      <c r="S228" s="246">
        <f t="shared" si="21"/>
        <v>3.6999999999999999E-4</v>
      </c>
      <c r="T228" s="71"/>
      <c r="U228" s="42"/>
      <c r="V228" s="16"/>
      <c r="W228" s="46" t="s">
        <v>459</v>
      </c>
      <c r="X228" s="47" t="s">
        <v>96</v>
      </c>
      <c r="Y228" s="9"/>
      <c r="Z228" s="45"/>
    </row>
    <row r="229" spans="1:26" ht="69.95" customHeight="1" x14ac:dyDescent="0.25">
      <c r="A229" s="378" t="s">
        <v>495</v>
      </c>
      <c r="B229" s="380" t="s">
        <v>463</v>
      </c>
      <c r="C229" s="149"/>
      <c r="D229" s="149"/>
      <c r="E229" s="149">
        <f t="shared" si="20"/>
        <v>4.8941199999999991</v>
      </c>
      <c r="F229" s="149"/>
      <c r="G229" s="149">
        <v>4.8933900000000001</v>
      </c>
      <c r="H229" s="149"/>
      <c r="I229" s="149">
        <v>2.9E-4</v>
      </c>
      <c r="J229" s="149"/>
      <c r="K229" s="149">
        <v>0</v>
      </c>
      <c r="L229" s="149"/>
      <c r="M229" s="149">
        <v>4.3999999999959984E-4</v>
      </c>
      <c r="N229" s="149">
        <v>1.66E-3</v>
      </c>
      <c r="O229" s="149">
        <v>4.3999999999999996E-4</v>
      </c>
      <c r="P229" s="149">
        <v>0</v>
      </c>
      <c r="Q229" s="149">
        <v>0</v>
      </c>
      <c r="R229" s="149"/>
      <c r="S229" s="246">
        <f t="shared" si="21"/>
        <v>4.8941199999999991</v>
      </c>
      <c r="T229" s="71"/>
      <c r="U229" s="42"/>
      <c r="V229" s="16"/>
      <c r="W229" s="46" t="s">
        <v>464</v>
      </c>
      <c r="X229" s="37" t="s">
        <v>96</v>
      </c>
      <c r="Y229" s="9"/>
      <c r="Z229" s="45"/>
    </row>
    <row r="230" spans="1:26" ht="69.95" customHeight="1" x14ac:dyDescent="0.25">
      <c r="A230" s="378" t="s">
        <v>497</v>
      </c>
      <c r="B230" s="380" t="s">
        <v>466</v>
      </c>
      <c r="C230" s="149"/>
      <c r="D230" s="149"/>
      <c r="E230" s="149">
        <f t="shared" si="20"/>
        <v>162.41340391</v>
      </c>
      <c r="F230" s="149"/>
      <c r="G230" s="149"/>
      <c r="H230" s="149"/>
      <c r="I230" s="149">
        <v>1.8180399999999999</v>
      </c>
      <c r="J230" s="149"/>
      <c r="K230" s="149">
        <v>10.805</v>
      </c>
      <c r="L230" s="149"/>
      <c r="M230" s="149">
        <v>149.79036391</v>
      </c>
      <c r="N230" s="149">
        <v>41.877539679999998</v>
      </c>
      <c r="O230" s="149">
        <v>28.206870890000001</v>
      </c>
      <c r="P230" s="149">
        <v>0</v>
      </c>
      <c r="Q230" s="149">
        <v>0</v>
      </c>
      <c r="R230" s="149"/>
      <c r="S230" s="246">
        <f t="shared" si="21"/>
        <v>162.41340391</v>
      </c>
      <c r="T230" s="71"/>
      <c r="U230" s="42"/>
      <c r="V230" s="16"/>
      <c r="W230" s="247" t="s">
        <v>2426</v>
      </c>
      <c r="X230" s="37" t="s">
        <v>467</v>
      </c>
      <c r="Y230" s="9"/>
      <c r="Z230" s="45"/>
    </row>
    <row r="231" spans="1:26" ht="69.95" customHeight="1" x14ac:dyDescent="0.25">
      <c r="A231" s="378" t="s">
        <v>500</v>
      </c>
      <c r="B231" s="380" t="s">
        <v>773</v>
      </c>
      <c r="C231" s="149"/>
      <c r="D231" s="149"/>
      <c r="E231" s="149">
        <f t="shared" si="20"/>
        <v>3.6799999999999999E-2</v>
      </c>
      <c r="F231" s="149"/>
      <c r="G231" s="149"/>
      <c r="H231" s="149"/>
      <c r="I231" s="149"/>
      <c r="J231" s="149"/>
      <c r="K231" s="149"/>
      <c r="L231" s="149"/>
      <c r="M231" s="149">
        <v>3.6799999999999999E-2</v>
      </c>
      <c r="N231" s="149">
        <v>2.0395721099999999</v>
      </c>
      <c r="O231" s="149">
        <v>2.0395721099999999</v>
      </c>
      <c r="P231" s="149">
        <v>2.0395721099999999</v>
      </c>
      <c r="Q231" s="149">
        <v>2.0395721099999999</v>
      </c>
      <c r="R231" s="149"/>
      <c r="S231" s="246">
        <f t="shared" si="21"/>
        <v>3.6799999999999999E-2</v>
      </c>
      <c r="T231" s="71"/>
      <c r="U231" s="42"/>
      <c r="V231" s="16"/>
      <c r="W231" s="247" t="s">
        <v>2402</v>
      </c>
      <c r="X231" s="37" t="s">
        <v>467</v>
      </c>
      <c r="Y231" s="9"/>
      <c r="Z231" s="45"/>
    </row>
    <row r="232" spans="1:26" ht="69.95" customHeight="1" x14ac:dyDescent="0.25">
      <c r="A232" s="378" t="s">
        <v>502</v>
      </c>
      <c r="B232" s="380" t="s">
        <v>469</v>
      </c>
      <c r="C232" s="149"/>
      <c r="D232" s="149"/>
      <c r="E232" s="149">
        <f t="shared" si="20"/>
        <v>3.7962000000000003E-2</v>
      </c>
      <c r="F232" s="149"/>
      <c r="G232" s="149"/>
      <c r="H232" s="149"/>
      <c r="I232" s="149"/>
      <c r="J232" s="149"/>
      <c r="K232" s="149"/>
      <c r="L232" s="149"/>
      <c r="M232" s="149">
        <v>3.7962000000000003E-2</v>
      </c>
      <c r="N232" s="149">
        <v>0.30908008000000003</v>
      </c>
      <c r="O232" s="149">
        <v>0.28907808000000002</v>
      </c>
      <c r="P232" s="149">
        <v>0.30908008000000003</v>
      </c>
      <c r="Q232" s="149">
        <v>0.30908008000000003</v>
      </c>
      <c r="R232" s="149"/>
      <c r="S232" s="246">
        <f t="shared" si="21"/>
        <v>3.7962000000000003E-2</v>
      </c>
      <c r="T232" s="71"/>
      <c r="U232" s="42"/>
      <c r="V232" s="16"/>
      <c r="W232" s="247" t="s">
        <v>2402</v>
      </c>
      <c r="X232" s="37" t="s">
        <v>467</v>
      </c>
      <c r="Y232" s="9"/>
      <c r="Z232" s="45"/>
    </row>
    <row r="233" spans="1:26" ht="69.95" customHeight="1" x14ac:dyDescent="0.25">
      <c r="A233" s="378" t="s">
        <v>504</v>
      </c>
      <c r="B233" s="23" t="s">
        <v>471</v>
      </c>
      <c r="C233" s="149"/>
      <c r="D233" s="149"/>
      <c r="E233" s="149">
        <f t="shared" si="20"/>
        <v>0.58763999999999994</v>
      </c>
      <c r="F233" s="149"/>
      <c r="G233" s="149"/>
      <c r="H233" s="149"/>
      <c r="I233" s="149">
        <v>0.58763999999999994</v>
      </c>
      <c r="J233" s="149"/>
      <c r="K233" s="149"/>
      <c r="L233" s="149"/>
      <c r="M233" s="149"/>
      <c r="N233" s="149"/>
      <c r="O233" s="149"/>
      <c r="P233" s="149"/>
      <c r="Q233" s="149"/>
      <c r="R233" s="149"/>
      <c r="S233" s="246">
        <f t="shared" si="21"/>
        <v>0.58763999999999994</v>
      </c>
      <c r="T233" s="71"/>
      <c r="U233" s="42"/>
      <c r="V233" s="16"/>
      <c r="W233" s="247" t="s">
        <v>494</v>
      </c>
      <c r="X233" s="37" t="s">
        <v>467</v>
      </c>
      <c r="Y233" s="9"/>
      <c r="Z233" s="45"/>
    </row>
    <row r="234" spans="1:26" ht="69.95" customHeight="1" x14ac:dyDescent="0.25">
      <c r="A234" s="378" t="s">
        <v>507</v>
      </c>
      <c r="B234" s="380" t="s">
        <v>473</v>
      </c>
      <c r="C234" s="149"/>
      <c r="D234" s="149"/>
      <c r="E234" s="149">
        <f t="shared" si="20"/>
        <v>29.301890000000004</v>
      </c>
      <c r="F234" s="149"/>
      <c r="G234" s="149">
        <v>0</v>
      </c>
      <c r="H234" s="149"/>
      <c r="I234" s="149">
        <v>23.27411</v>
      </c>
      <c r="J234" s="149"/>
      <c r="K234" s="149">
        <v>0.43164999999999781</v>
      </c>
      <c r="L234" s="149"/>
      <c r="M234" s="149">
        <v>5.5961300000000049</v>
      </c>
      <c r="N234" s="149">
        <v>12.97345</v>
      </c>
      <c r="O234" s="149">
        <v>10.528579999999998</v>
      </c>
      <c r="P234" s="149">
        <v>58.208550000000002</v>
      </c>
      <c r="Q234" s="149">
        <v>0</v>
      </c>
      <c r="R234" s="149"/>
      <c r="S234" s="246">
        <f t="shared" si="21"/>
        <v>29.301890000000004</v>
      </c>
      <c r="T234" s="71"/>
      <c r="U234" s="42"/>
      <c r="V234" s="16"/>
      <c r="W234" s="41" t="s">
        <v>474</v>
      </c>
      <c r="X234" s="37" t="s">
        <v>43</v>
      </c>
      <c r="Y234" s="9"/>
      <c r="Z234" s="45"/>
    </row>
    <row r="235" spans="1:26" ht="69.95" customHeight="1" x14ac:dyDescent="0.25">
      <c r="A235" s="378" t="s">
        <v>509</v>
      </c>
      <c r="B235" s="380" t="s">
        <v>476</v>
      </c>
      <c r="C235" s="149"/>
      <c r="D235" s="149"/>
      <c r="E235" s="149">
        <f t="shared" si="20"/>
        <v>130.85697999999999</v>
      </c>
      <c r="F235" s="149"/>
      <c r="G235" s="149">
        <v>6.4524999999999997</v>
      </c>
      <c r="H235" s="149"/>
      <c r="I235" s="149">
        <v>21.994810000000001</v>
      </c>
      <c r="J235" s="149"/>
      <c r="K235" s="149">
        <v>26.655139999999996</v>
      </c>
      <c r="L235" s="149"/>
      <c r="M235" s="149">
        <v>75.754530000000003</v>
      </c>
      <c r="N235" s="149">
        <v>86.631860000000017</v>
      </c>
      <c r="O235" s="149">
        <v>76.997280000000018</v>
      </c>
      <c r="P235" s="149">
        <v>0</v>
      </c>
      <c r="Q235" s="149">
        <v>0</v>
      </c>
      <c r="R235" s="149"/>
      <c r="S235" s="246">
        <f t="shared" si="21"/>
        <v>130.85697999999999</v>
      </c>
      <c r="T235" s="71"/>
      <c r="U235" s="42"/>
      <c r="V235" s="16"/>
      <c r="W235" s="41" t="s">
        <v>2429</v>
      </c>
      <c r="X235" s="37" t="s">
        <v>43</v>
      </c>
      <c r="Y235" s="9"/>
      <c r="Z235" s="45"/>
    </row>
    <row r="236" spans="1:26" ht="69.95" customHeight="1" x14ac:dyDescent="0.25">
      <c r="A236" s="378" t="s">
        <v>511</v>
      </c>
      <c r="B236" s="380" t="s">
        <v>478</v>
      </c>
      <c r="C236" s="149"/>
      <c r="D236" s="149"/>
      <c r="E236" s="149">
        <f t="shared" si="20"/>
        <v>6.1507899999999998</v>
      </c>
      <c r="F236" s="149"/>
      <c r="G236" s="149"/>
      <c r="H236" s="149"/>
      <c r="I236" s="149"/>
      <c r="J236" s="149"/>
      <c r="K236" s="149">
        <v>6.1507899999999998</v>
      </c>
      <c r="L236" s="149"/>
      <c r="M236" s="149"/>
      <c r="N236" s="149">
        <v>5.5221299999999998</v>
      </c>
      <c r="O236" s="149">
        <v>0</v>
      </c>
      <c r="P236" s="149">
        <v>5.9417199999999992</v>
      </c>
      <c r="Q236" s="149">
        <v>0</v>
      </c>
      <c r="R236" s="149"/>
      <c r="S236" s="246">
        <f t="shared" si="21"/>
        <v>6.1507899999999998</v>
      </c>
      <c r="T236" s="71"/>
      <c r="U236" s="42"/>
      <c r="V236" s="16"/>
      <c r="W236" s="41" t="s">
        <v>479</v>
      </c>
      <c r="X236" s="37" t="s">
        <v>43</v>
      </c>
      <c r="Y236" s="9"/>
      <c r="Z236" s="45"/>
    </row>
    <row r="237" spans="1:26" ht="86.25" customHeight="1" x14ac:dyDescent="0.25">
      <c r="A237" s="378" t="s">
        <v>512</v>
      </c>
      <c r="B237" s="380" t="s">
        <v>481</v>
      </c>
      <c r="C237" s="149"/>
      <c r="D237" s="149"/>
      <c r="E237" s="149">
        <f t="shared" si="20"/>
        <v>0.48391999999999996</v>
      </c>
      <c r="F237" s="149"/>
      <c r="G237" s="149">
        <v>0</v>
      </c>
      <c r="H237" s="149"/>
      <c r="I237" s="149"/>
      <c r="J237" s="149"/>
      <c r="K237" s="149">
        <v>0.30424000000000001</v>
      </c>
      <c r="L237" s="149"/>
      <c r="M237" s="149">
        <v>0.17967999999999995</v>
      </c>
      <c r="N237" s="149">
        <v>0.42366999999999994</v>
      </c>
      <c r="O237" s="149">
        <v>0</v>
      </c>
      <c r="P237" s="149">
        <v>0.42366999999999994</v>
      </c>
      <c r="Q237" s="149">
        <v>0</v>
      </c>
      <c r="R237" s="149"/>
      <c r="S237" s="246">
        <f t="shared" si="21"/>
        <v>0.48391999999999996</v>
      </c>
      <c r="T237" s="71"/>
      <c r="U237" s="42"/>
      <c r="V237" s="16"/>
      <c r="W237" s="247" t="s">
        <v>390</v>
      </c>
      <c r="X237" s="37" t="s">
        <v>43</v>
      </c>
      <c r="Y237" s="9"/>
      <c r="Z237" s="45"/>
    </row>
    <row r="238" spans="1:26" ht="82.5" customHeight="1" x14ac:dyDescent="0.25">
      <c r="A238" s="378" t="s">
        <v>514</v>
      </c>
      <c r="B238" s="380" t="s">
        <v>483</v>
      </c>
      <c r="C238" s="149"/>
      <c r="D238" s="149"/>
      <c r="E238" s="149">
        <f t="shared" si="20"/>
        <v>107.77245999999997</v>
      </c>
      <c r="F238" s="149"/>
      <c r="G238" s="149">
        <v>4.2426199999999996</v>
      </c>
      <c r="H238" s="149"/>
      <c r="I238" s="149">
        <v>63.537510000000005</v>
      </c>
      <c r="J238" s="149"/>
      <c r="K238" s="149">
        <v>25.447869999999995</v>
      </c>
      <c r="L238" s="149"/>
      <c r="M238" s="149">
        <v>14.544459999999978</v>
      </c>
      <c r="N238" s="149">
        <v>127.92408</v>
      </c>
      <c r="O238" s="149">
        <v>13.139550000000003</v>
      </c>
      <c r="P238" s="149">
        <v>200.13557</v>
      </c>
      <c r="Q238" s="149">
        <v>-9.9999999511055643E-6</v>
      </c>
      <c r="R238" s="149"/>
      <c r="S238" s="246">
        <f t="shared" si="21"/>
        <v>107.77245999999997</v>
      </c>
      <c r="T238" s="71"/>
      <c r="U238" s="42"/>
      <c r="V238" s="16"/>
      <c r="W238" s="41" t="s">
        <v>93</v>
      </c>
      <c r="X238" s="37" t="s">
        <v>43</v>
      </c>
      <c r="Y238" s="9"/>
      <c r="Z238" s="45"/>
    </row>
    <row r="239" spans="1:26" ht="89.25" customHeight="1" x14ac:dyDescent="0.25">
      <c r="A239" s="378" t="s">
        <v>516</v>
      </c>
      <c r="B239" s="20" t="s">
        <v>485</v>
      </c>
      <c r="C239" s="149"/>
      <c r="D239" s="149"/>
      <c r="E239" s="149">
        <f t="shared" si="20"/>
        <v>156.12153000000001</v>
      </c>
      <c r="F239" s="149"/>
      <c r="G239" s="149"/>
      <c r="H239" s="149"/>
      <c r="I239" s="149"/>
      <c r="J239" s="149"/>
      <c r="K239" s="149">
        <v>7.0279999999999996</v>
      </c>
      <c r="L239" s="149"/>
      <c r="M239" s="149">
        <v>149.09353000000002</v>
      </c>
      <c r="N239" s="149">
        <v>30.990400000000001</v>
      </c>
      <c r="O239" s="149">
        <v>26.88589</v>
      </c>
      <c r="P239" s="149">
        <v>0</v>
      </c>
      <c r="Q239" s="149">
        <v>0</v>
      </c>
      <c r="R239" s="149"/>
      <c r="S239" s="246">
        <f t="shared" si="21"/>
        <v>156.12153000000001</v>
      </c>
      <c r="T239" s="71"/>
      <c r="U239" s="42"/>
      <c r="V239" s="16"/>
      <c r="W239" s="41" t="s">
        <v>486</v>
      </c>
      <c r="X239" s="37" t="s">
        <v>43</v>
      </c>
      <c r="Y239" s="9"/>
      <c r="Z239" s="45"/>
    </row>
    <row r="240" spans="1:26" ht="69.95" customHeight="1" x14ac:dyDescent="0.25">
      <c r="A240" s="378" t="s">
        <v>517</v>
      </c>
      <c r="B240" s="20" t="s">
        <v>488</v>
      </c>
      <c r="C240" s="149"/>
      <c r="D240" s="149"/>
      <c r="E240" s="149">
        <f t="shared" si="20"/>
        <v>4.2266300000000001</v>
      </c>
      <c r="F240" s="149"/>
      <c r="G240" s="149"/>
      <c r="H240" s="149"/>
      <c r="I240" s="149"/>
      <c r="J240" s="149"/>
      <c r="K240" s="149">
        <v>4.2266300000000001</v>
      </c>
      <c r="L240" s="149"/>
      <c r="M240" s="149"/>
      <c r="N240" s="149"/>
      <c r="O240" s="149"/>
      <c r="P240" s="149"/>
      <c r="Q240" s="149"/>
      <c r="R240" s="149"/>
      <c r="S240" s="246">
        <f t="shared" si="21"/>
        <v>4.2266300000000001</v>
      </c>
      <c r="T240" s="71"/>
      <c r="U240" s="42"/>
      <c r="V240" s="16"/>
      <c r="W240" s="41" t="s">
        <v>86</v>
      </c>
      <c r="X240" s="37" t="s">
        <v>43</v>
      </c>
      <c r="Y240" s="9"/>
      <c r="Z240" s="45"/>
    </row>
    <row r="241" spans="1:26" ht="69.95" customHeight="1" x14ac:dyDescent="0.25">
      <c r="A241" s="378" t="s">
        <v>519</v>
      </c>
      <c r="B241" s="380" t="s">
        <v>490</v>
      </c>
      <c r="C241" s="149"/>
      <c r="D241" s="149"/>
      <c r="E241" s="149">
        <f t="shared" si="20"/>
        <v>4.9669699999999999</v>
      </c>
      <c r="F241" s="149"/>
      <c r="G241" s="149"/>
      <c r="H241" s="149"/>
      <c r="I241" s="149"/>
      <c r="J241" s="149"/>
      <c r="K241" s="149">
        <v>3.29887</v>
      </c>
      <c r="L241" s="149"/>
      <c r="M241" s="149">
        <v>1.6681000000000004</v>
      </c>
      <c r="N241" s="149">
        <v>4.8072400000000002</v>
      </c>
      <c r="O241" s="149">
        <v>2.0708999999999995</v>
      </c>
      <c r="P241" s="149">
        <v>0</v>
      </c>
      <c r="Q241" s="149">
        <v>0</v>
      </c>
      <c r="R241" s="149"/>
      <c r="S241" s="246">
        <f t="shared" si="21"/>
        <v>4.9669699999999999</v>
      </c>
      <c r="T241" s="71"/>
      <c r="U241" s="42"/>
      <c r="V241" s="16"/>
      <c r="W241" s="41" t="s">
        <v>491</v>
      </c>
      <c r="X241" s="37" t="s">
        <v>43</v>
      </c>
      <c r="Y241" s="9"/>
      <c r="Z241" s="45"/>
    </row>
    <row r="242" spans="1:26" ht="69.95" customHeight="1" x14ac:dyDescent="0.25">
      <c r="A242" s="378" t="s">
        <v>521</v>
      </c>
      <c r="B242" s="380" t="s">
        <v>775</v>
      </c>
      <c r="C242" s="149"/>
      <c r="D242" s="149"/>
      <c r="E242" s="149">
        <f t="shared" si="20"/>
        <v>0.497</v>
      </c>
      <c r="F242" s="149"/>
      <c r="G242" s="149"/>
      <c r="H242" s="149"/>
      <c r="I242" s="149"/>
      <c r="J242" s="149"/>
      <c r="K242" s="149"/>
      <c r="L242" s="149"/>
      <c r="M242" s="149">
        <v>0.497</v>
      </c>
      <c r="N242" s="149">
        <v>0.42187999999999998</v>
      </c>
      <c r="O242" s="149">
        <v>0.42187999999999998</v>
      </c>
      <c r="P242" s="149">
        <v>0</v>
      </c>
      <c r="Q242" s="149">
        <v>0</v>
      </c>
      <c r="R242" s="149"/>
      <c r="S242" s="246">
        <f t="shared" si="21"/>
        <v>0.497</v>
      </c>
      <c r="T242" s="71"/>
      <c r="U242" s="42"/>
      <c r="V242" s="16"/>
      <c r="W242" s="41" t="s">
        <v>2430</v>
      </c>
      <c r="X242" s="37" t="s">
        <v>43</v>
      </c>
      <c r="Y242" s="9"/>
      <c r="Z242" s="45"/>
    </row>
    <row r="243" spans="1:26" ht="88.5" customHeight="1" x14ac:dyDescent="0.25">
      <c r="A243" s="378" t="s">
        <v>523</v>
      </c>
      <c r="B243" s="380" t="s">
        <v>799</v>
      </c>
      <c r="C243" s="149"/>
      <c r="D243" s="149"/>
      <c r="E243" s="149"/>
      <c r="F243" s="149"/>
      <c r="G243" s="149"/>
      <c r="H243" s="149"/>
      <c r="I243" s="149"/>
      <c r="J243" s="149"/>
      <c r="K243" s="149"/>
      <c r="L243" s="149"/>
      <c r="M243" s="149"/>
      <c r="N243" s="149">
        <v>2.0017399999999999</v>
      </c>
      <c r="O243" s="149">
        <v>2.0017399999999999</v>
      </c>
      <c r="P243" s="149">
        <v>0</v>
      </c>
      <c r="Q243" s="149">
        <v>0</v>
      </c>
      <c r="R243" s="149"/>
      <c r="S243" s="246"/>
      <c r="T243" s="71"/>
      <c r="U243" s="42"/>
      <c r="V243" s="16"/>
      <c r="W243" s="41" t="s">
        <v>2437</v>
      </c>
      <c r="X243" s="37" t="s">
        <v>43</v>
      </c>
      <c r="Y243" s="9"/>
      <c r="Z243" s="45"/>
    </row>
    <row r="244" spans="1:26" ht="91.5" customHeight="1" x14ac:dyDescent="0.25">
      <c r="A244" s="378" t="s">
        <v>525</v>
      </c>
      <c r="B244" s="380" t="s">
        <v>777</v>
      </c>
      <c r="C244" s="149"/>
      <c r="D244" s="149"/>
      <c r="E244" s="149">
        <f t="shared" si="20"/>
        <v>0.29972000000000004</v>
      </c>
      <c r="F244" s="149"/>
      <c r="G244" s="149"/>
      <c r="H244" s="149"/>
      <c r="I244" s="149"/>
      <c r="J244" s="149"/>
      <c r="K244" s="149"/>
      <c r="L244" s="149"/>
      <c r="M244" s="149">
        <v>0.29972000000000004</v>
      </c>
      <c r="N244" s="149"/>
      <c r="O244" s="149"/>
      <c r="P244" s="149"/>
      <c r="Q244" s="149"/>
      <c r="R244" s="149"/>
      <c r="S244" s="246">
        <f t="shared" si="21"/>
        <v>0.29972000000000004</v>
      </c>
      <c r="T244" s="71"/>
      <c r="U244" s="42"/>
      <c r="V244" s="16"/>
      <c r="W244" s="41" t="s">
        <v>494</v>
      </c>
      <c r="X244" s="37" t="s">
        <v>43</v>
      </c>
      <c r="Y244" s="9"/>
      <c r="Z244" s="45"/>
    </row>
    <row r="245" spans="1:26" ht="123" customHeight="1" x14ac:dyDescent="0.25">
      <c r="A245" s="378" t="s">
        <v>527</v>
      </c>
      <c r="B245" s="380" t="s">
        <v>778</v>
      </c>
      <c r="C245" s="149"/>
      <c r="D245" s="149"/>
      <c r="E245" s="149">
        <f t="shared" si="20"/>
        <v>2.5999999999999999E-3</v>
      </c>
      <c r="F245" s="149"/>
      <c r="G245" s="149"/>
      <c r="H245" s="149"/>
      <c r="I245" s="149"/>
      <c r="J245" s="149"/>
      <c r="K245" s="149"/>
      <c r="L245" s="149"/>
      <c r="M245" s="149">
        <v>2.5999999999999999E-3</v>
      </c>
      <c r="N245" s="149">
        <v>0.25334000000000001</v>
      </c>
      <c r="O245" s="149">
        <v>0.25334000000000001</v>
      </c>
      <c r="P245" s="149">
        <v>0.25334000000000001</v>
      </c>
      <c r="Q245" s="149">
        <v>0.25334000000000001</v>
      </c>
      <c r="R245" s="149"/>
      <c r="S245" s="246">
        <f t="shared" si="21"/>
        <v>2.5999999999999999E-3</v>
      </c>
      <c r="T245" s="71"/>
      <c r="U245" s="42"/>
      <c r="V245" s="16"/>
      <c r="W245" s="41" t="s">
        <v>2433</v>
      </c>
      <c r="X245" s="37" t="s">
        <v>43</v>
      </c>
      <c r="Y245" s="9"/>
      <c r="Z245" s="45"/>
    </row>
    <row r="246" spans="1:26" ht="69.95" customHeight="1" x14ac:dyDescent="0.25">
      <c r="A246" s="378" t="s">
        <v>529</v>
      </c>
      <c r="B246" s="380" t="s">
        <v>801</v>
      </c>
      <c r="C246" s="149"/>
      <c r="D246" s="149"/>
      <c r="E246" s="149">
        <f t="shared" si="20"/>
        <v>4.7491599999999998</v>
      </c>
      <c r="F246" s="149"/>
      <c r="G246" s="149"/>
      <c r="H246" s="149"/>
      <c r="I246" s="149"/>
      <c r="J246" s="149"/>
      <c r="K246" s="149"/>
      <c r="L246" s="149"/>
      <c r="M246" s="149">
        <v>4.7491599999999998</v>
      </c>
      <c r="N246" s="149">
        <v>4.2378900000000002</v>
      </c>
      <c r="O246" s="149">
        <v>4.2378900000000002</v>
      </c>
      <c r="P246" s="149">
        <v>12.188371</v>
      </c>
      <c r="Q246" s="149">
        <v>12.188371</v>
      </c>
      <c r="R246" s="149"/>
      <c r="S246" s="246">
        <v>4.7491599999999998</v>
      </c>
      <c r="T246" s="71"/>
      <c r="U246" s="42"/>
      <c r="V246" s="16"/>
      <c r="W246" s="41" t="s">
        <v>2435</v>
      </c>
      <c r="X246" s="37" t="s">
        <v>43</v>
      </c>
      <c r="Y246" s="9"/>
      <c r="Z246" s="45"/>
    </row>
    <row r="247" spans="1:26" ht="69.95" customHeight="1" x14ac:dyDescent="0.25">
      <c r="A247" s="378" t="s">
        <v>531</v>
      </c>
      <c r="B247" s="380" t="s">
        <v>802</v>
      </c>
      <c r="C247" s="149"/>
      <c r="D247" s="149"/>
      <c r="E247" s="149">
        <f t="shared" si="20"/>
        <v>0</v>
      </c>
      <c r="F247" s="149"/>
      <c r="G247" s="149"/>
      <c r="H247" s="149"/>
      <c r="I247" s="149"/>
      <c r="J247" s="149"/>
      <c r="K247" s="149"/>
      <c r="L247" s="149"/>
      <c r="M247" s="149"/>
      <c r="N247" s="149">
        <v>0.42287000000000002</v>
      </c>
      <c r="O247" s="149">
        <v>0.42287000000000002</v>
      </c>
      <c r="P247" s="149">
        <v>0</v>
      </c>
      <c r="Q247" s="149">
        <v>0</v>
      </c>
      <c r="R247" s="149"/>
      <c r="S247" s="246"/>
      <c r="T247" s="71"/>
      <c r="U247" s="42"/>
      <c r="V247" s="16"/>
      <c r="W247" s="41" t="s">
        <v>2435</v>
      </c>
      <c r="X247" s="37" t="s">
        <v>43</v>
      </c>
      <c r="Y247" s="9"/>
      <c r="Z247" s="45"/>
    </row>
    <row r="248" spans="1:26" ht="69.95" customHeight="1" x14ac:dyDescent="0.25">
      <c r="A248" s="378" t="s">
        <v>533</v>
      </c>
      <c r="B248" s="380" t="s">
        <v>803</v>
      </c>
      <c r="C248" s="149"/>
      <c r="D248" s="149"/>
      <c r="E248" s="149">
        <f t="shared" si="20"/>
        <v>0</v>
      </c>
      <c r="F248" s="149"/>
      <c r="G248" s="149"/>
      <c r="H248" s="149"/>
      <c r="I248" s="149"/>
      <c r="J248" s="149"/>
      <c r="K248" s="149"/>
      <c r="L248" s="149"/>
      <c r="M248" s="149"/>
      <c r="N248" s="149">
        <v>19.460090000000001</v>
      </c>
      <c r="O248" s="149">
        <v>19.460090000000001</v>
      </c>
      <c r="P248" s="149">
        <v>0</v>
      </c>
      <c r="Q248" s="149">
        <v>0</v>
      </c>
      <c r="R248" s="149"/>
      <c r="S248" s="246"/>
      <c r="T248" s="71"/>
      <c r="U248" s="42"/>
      <c r="V248" s="16"/>
      <c r="W248" s="41" t="s">
        <v>2433</v>
      </c>
      <c r="X248" s="37" t="s">
        <v>43</v>
      </c>
      <c r="Y248" s="9"/>
      <c r="Z248" s="45"/>
    </row>
    <row r="249" spans="1:26" ht="69.95" customHeight="1" x14ac:dyDescent="0.25">
      <c r="A249" s="378" t="s">
        <v>536</v>
      </c>
      <c r="B249" s="380" t="s">
        <v>804</v>
      </c>
      <c r="C249" s="149"/>
      <c r="D249" s="149"/>
      <c r="E249" s="149">
        <f t="shared" si="20"/>
        <v>0</v>
      </c>
      <c r="F249" s="149"/>
      <c r="G249" s="149"/>
      <c r="H249" s="149"/>
      <c r="I249" s="149"/>
      <c r="J249" s="149"/>
      <c r="K249" s="149"/>
      <c r="L249" s="149"/>
      <c r="M249" s="149"/>
      <c r="N249" s="149">
        <v>1.2988599999999999</v>
      </c>
      <c r="O249" s="149">
        <v>1.2988599999999999</v>
      </c>
      <c r="P249" s="149">
        <v>0</v>
      </c>
      <c r="Q249" s="149">
        <v>0</v>
      </c>
      <c r="R249" s="149"/>
      <c r="S249" s="246"/>
      <c r="T249" s="71"/>
      <c r="U249" s="42"/>
      <c r="V249" s="16"/>
      <c r="W249" s="41"/>
      <c r="X249" s="37"/>
      <c r="Y249" s="9"/>
      <c r="Z249" s="45"/>
    </row>
    <row r="250" spans="1:26" ht="69.95" customHeight="1" x14ac:dyDescent="0.25">
      <c r="A250" s="378" t="s">
        <v>539</v>
      </c>
      <c r="B250" s="380" t="s">
        <v>800</v>
      </c>
      <c r="C250" s="149"/>
      <c r="D250" s="149"/>
      <c r="E250" s="149">
        <f t="shared" si="20"/>
        <v>0</v>
      </c>
      <c r="F250" s="149"/>
      <c r="G250" s="149"/>
      <c r="H250" s="149"/>
      <c r="I250" s="149"/>
      <c r="J250" s="149"/>
      <c r="K250" s="149"/>
      <c r="L250" s="149"/>
      <c r="M250" s="149"/>
      <c r="N250" s="149">
        <v>0.37868999999999997</v>
      </c>
      <c r="O250" s="149">
        <v>0.37868999999999997</v>
      </c>
      <c r="P250" s="149">
        <v>0.37868999999999997</v>
      </c>
      <c r="Q250" s="149">
        <v>0.37868999999999997</v>
      </c>
      <c r="R250" s="149"/>
      <c r="S250" s="246"/>
      <c r="T250" s="71"/>
      <c r="U250" s="42"/>
      <c r="V250" s="16"/>
      <c r="W250" s="41" t="s">
        <v>2434</v>
      </c>
      <c r="X250" s="37" t="s">
        <v>43</v>
      </c>
      <c r="Y250" s="9"/>
      <c r="Z250" s="45"/>
    </row>
    <row r="251" spans="1:26" ht="69.95" customHeight="1" x14ac:dyDescent="0.25">
      <c r="A251" s="378" t="s">
        <v>542</v>
      </c>
      <c r="B251" s="23" t="s">
        <v>493</v>
      </c>
      <c r="C251" s="149"/>
      <c r="D251" s="149"/>
      <c r="E251" s="149">
        <f t="shared" si="20"/>
        <v>1.4412</v>
      </c>
      <c r="F251" s="149"/>
      <c r="G251" s="149"/>
      <c r="H251" s="149"/>
      <c r="I251" s="149">
        <v>1.4412</v>
      </c>
      <c r="J251" s="149"/>
      <c r="K251" s="149"/>
      <c r="L251" s="149"/>
      <c r="M251" s="149"/>
      <c r="N251" s="149"/>
      <c r="O251" s="149"/>
      <c r="P251" s="149"/>
      <c r="Q251" s="149"/>
      <c r="R251" s="149"/>
      <c r="S251" s="246">
        <f t="shared" si="21"/>
        <v>1.4412</v>
      </c>
      <c r="T251" s="71"/>
      <c r="U251" s="42"/>
      <c r="V251" s="16"/>
      <c r="W251" s="41" t="s">
        <v>494</v>
      </c>
      <c r="X251" s="37" t="s">
        <v>43</v>
      </c>
      <c r="Y251" s="9"/>
      <c r="Z251" s="45"/>
    </row>
    <row r="252" spans="1:26" ht="69.95" customHeight="1" x14ac:dyDescent="0.25">
      <c r="A252" s="378" t="s">
        <v>544</v>
      </c>
      <c r="B252" s="380" t="s">
        <v>496</v>
      </c>
      <c r="C252" s="149"/>
      <c r="D252" s="149"/>
      <c r="E252" s="149">
        <f t="shared" si="20"/>
        <v>0</v>
      </c>
      <c r="F252" s="149"/>
      <c r="G252" s="149">
        <v>0</v>
      </c>
      <c r="H252" s="149"/>
      <c r="I252" s="149"/>
      <c r="J252" s="149"/>
      <c r="K252" s="149"/>
      <c r="L252" s="149"/>
      <c r="M252" s="149"/>
      <c r="N252" s="149"/>
      <c r="O252" s="149"/>
      <c r="P252" s="149">
        <v>1.0131649999966612</v>
      </c>
      <c r="Q252" s="149"/>
      <c r="R252" s="149"/>
      <c r="S252" s="246">
        <f t="shared" si="21"/>
        <v>0</v>
      </c>
      <c r="T252" s="71"/>
      <c r="U252" s="42"/>
      <c r="V252" s="16"/>
      <c r="W252" s="247" t="s">
        <v>102</v>
      </c>
      <c r="X252" s="37" t="s">
        <v>113</v>
      </c>
      <c r="Y252" s="9"/>
      <c r="Z252" s="45"/>
    </row>
    <row r="253" spans="1:26" ht="69.95" customHeight="1" x14ac:dyDescent="0.25">
      <c r="A253" s="378" t="s">
        <v>546</v>
      </c>
      <c r="B253" s="380" t="s">
        <v>498</v>
      </c>
      <c r="C253" s="149"/>
      <c r="D253" s="149"/>
      <c r="E253" s="149">
        <f t="shared" si="20"/>
        <v>269.52764074000004</v>
      </c>
      <c r="F253" s="149"/>
      <c r="G253" s="149">
        <v>25.993470000000002</v>
      </c>
      <c r="H253" s="149"/>
      <c r="I253" s="149">
        <v>86.827039999999997</v>
      </c>
      <c r="J253" s="149"/>
      <c r="K253" s="149">
        <v>78.545877000000004</v>
      </c>
      <c r="L253" s="149"/>
      <c r="M253" s="149">
        <v>78.161253740000006</v>
      </c>
      <c r="N253" s="149">
        <v>233.73436999999998</v>
      </c>
      <c r="O253" s="149">
        <v>70.261219999999994</v>
      </c>
      <c r="P253" s="149">
        <v>238.93206999999998</v>
      </c>
      <c r="Q253" s="149">
        <v>175.94657999999995</v>
      </c>
      <c r="R253" s="149"/>
      <c r="S253" s="246">
        <f t="shared" si="21"/>
        <v>269.52764074000004</v>
      </c>
      <c r="T253" s="71"/>
      <c r="U253" s="42"/>
      <c r="V253" s="16"/>
      <c r="W253" s="247" t="s">
        <v>2410</v>
      </c>
      <c r="X253" s="37" t="s">
        <v>499</v>
      </c>
      <c r="Y253" s="9"/>
      <c r="Z253" s="45"/>
    </row>
    <row r="254" spans="1:26" ht="69.95" customHeight="1" x14ac:dyDescent="0.25">
      <c r="A254" s="378" t="s">
        <v>548</v>
      </c>
      <c r="B254" s="380" t="s">
        <v>501</v>
      </c>
      <c r="C254" s="149"/>
      <c r="D254" s="149"/>
      <c r="E254" s="149">
        <f t="shared" si="20"/>
        <v>35.817613200000004</v>
      </c>
      <c r="F254" s="149"/>
      <c r="G254" s="149">
        <v>6.1841400000000002</v>
      </c>
      <c r="H254" s="149"/>
      <c r="I254" s="149">
        <v>4.5207799999999994</v>
      </c>
      <c r="J254" s="149"/>
      <c r="K254" s="149">
        <v>18.969740000000002</v>
      </c>
      <c r="L254" s="149"/>
      <c r="M254" s="149">
        <v>6.1429532000000036</v>
      </c>
      <c r="N254" s="149">
        <v>36.468809999999998</v>
      </c>
      <c r="O254" s="149">
        <v>12.664389999999996</v>
      </c>
      <c r="P254" s="149">
        <v>31.671269999999996</v>
      </c>
      <c r="Q254" s="149">
        <v>14.463519999999997</v>
      </c>
      <c r="R254" s="149"/>
      <c r="S254" s="246">
        <f t="shared" si="21"/>
        <v>35.817613200000004</v>
      </c>
      <c r="T254" s="71"/>
      <c r="U254" s="42"/>
      <c r="V254" s="16"/>
      <c r="W254" s="247" t="s">
        <v>2410</v>
      </c>
      <c r="X254" s="37" t="s">
        <v>499</v>
      </c>
      <c r="Y254" s="9"/>
      <c r="Z254" s="45"/>
    </row>
    <row r="255" spans="1:26" ht="69.95" customHeight="1" x14ac:dyDescent="0.25">
      <c r="A255" s="378" t="s">
        <v>550</v>
      </c>
      <c r="B255" s="380" t="s">
        <v>503</v>
      </c>
      <c r="C255" s="149"/>
      <c r="D255" s="149"/>
      <c r="E255" s="149">
        <f t="shared" si="20"/>
        <v>71.020502820000004</v>
      </c>
      <c r="F255" s="149"/>
      <c r="G255" s="149">
        <v>4.1957899999999997</v>
      </c>
      <c r="H255" s="149"/>
      <c r="I255" s="149">
        <v>10.388110000000001</v>
      </c>
      <c r="J255" s="149"/>
      <c r="K255" s="149">
        <v>42.496618999999995</v>
      </c>
      <c r="L255" s="149"/>
      <c r="M255" s="149">
        <v>13.939983820000004</v>
      </c>
      <c r="N255" s="149">
        <v>48.298999999999999</v>
      </c>
      <c r="O255" s="149">
        <v>11.855040000000001</v>
      </c>
      <c r="P255" s="149">
        <v>35.842550000000003</v>
      </c>
      <c r="Q255" s="149">
        <v>4.828460000000006</v>
      </c>
      <c r="R255" s="149"/>
      <c r="S255" s="246">
        <f t="shared" si="21"/>
        <v>71.020502820000004</v>
      </c>
      <c r="T255" s="71"/>
      <c r="U255" s="42"/>
      <c r="V255" s="16"/>
      <c r="W255" s="247" t="s">
        <v>2410</v>
      </c>
      <c r="X255" s="37" t="s">
        <v>499</v>
      </c>
      <c r="Y255" s="9"/>
      <c r="Z255" s="45"/>
    </row>
    <row r="256" spans="1:26" ht="69.95" customHeight="1" x14ac:dyDescent="0.25">
      <c r="A256" s="378" t="s">
        <v>552</v>
      </c>
      <c r="B256" s="380" t="s">
        <v>505</v>
      </c>
      <c r="C256" s="149"/>
      <c r="D256" s="149"/>
      <c r="E256" s="149">
        <f t="shared" si="20"/>
        <v>872.1509488449999</v>
      </c>
      <c r="F256" s="149"/>
      <c r="G256" s="149">
        <v>92.211919999999992</v>
      </c>
      <c r="H256" s="149"/>
      <c r="I256" s="149">
        <v>170.99338</v>
      </c>
      <c r="J256" s="149"/>
      <c r="K256" s="149">
        <f>452.090103425</f>
        <v>452.090103425</v>
      </c>
      <c r="L256" s="149"/>
      <c r="M256" s="149">
        <f>156.88547542-0.02993</f>
        <v>156.85554542</v>
      </c>
      <c r="N256" s="149">
        <v>490.04142899999999</v>
      </c>
      <c r="O256" s="149">
        <v>172.97409999999996</v>
      </c>
      <c r="P256" s="149">
        <v>335.83107999999999</v>
      </c>
      <c r="Q256" s="149">
        <v>108.52818999999994</v>
      </c>
      <c r="R256" s="149"/>
      <c r="S256" s="246">
        <f t="shared" si="21"/>
        <v>872.1509488449999</v>
      </c>
      <c r="T256" s="71"/>
      <c r="U256" s="42"/>
      <c r="V256" s="16"/>
      <c r="W256" s="41" t="s">
        <v>506</v>
      </c>
      <c r="X256" s="37" t="s">
        <v>499</v>
      </c>
      <c r="Y256" s="9"/>
      <c r="Z256" s="45"/>
    </row>
    <row r="257" spans="1:26" ht="69.95" customHeight="1" x14ac:dyDescent="0.25">
      <c r="A257" s="378" t="s">
        <v>554</v>
      </c>
      <c r="B257" s="380" t="s">
        <v>508</v>
      </c>
      <c r="C257" s="149"/>
      <c r="D257" s="149"/>
      <c r="E257" s="149">
        <f t="shared" si="20"/>
        <v>196.32485800000001</v>
      </c>
      <c r="F257" s="149"/>
      <c r="G257" s="149">
        <f>69.25662+35.276436</f>
        <v>104.53305599999999</v>
      </c>
      <c r="H257" s="149"/>
      <c r="I257" s="149">
        <v>60.189620000000005</v>
      </c>
      <c r="J257" s="149"/>
      <c r="K257" s="149">
        <f>-75.306+0.00332+-6.191206</f>
        <v>-81.493885999999989</v>
      </c>
      <c r="L257" s="149"/>
      <c r="M257" s="149">
        <f>1.266+0.0102+109.99+1.829868</f>
        <v>113.096068</v>
      </c>
      <c r="N257" s="149">
        <v>180.23252713999997</v>
      </c>
      <c r="O257" s="149">
        <v>123.84412944999998</v>
      </c>
      <c r="P257" s="149">
        <v>203.09911714</v>
      </c>
      <c r="Q257" s="149">
        <v>146.42726945000001</v>
      </c>
      <c r="R257" s="149"/>
      <c r="S257" s="246">
        <f t="shared" si="21"/>
        <v>196.32485800000001</v>
      </c>
      <c r="T257" s="71"/>
      <c r="U257" s="42"/>
      <c r="V257" s="16"/>
      <c r="W257" s="46" t="s">
        <v>2411</v>
      </c>
      <c r="X257" s="37" t="s">
        <v>499</v>
      </c>
      <c r="Y257" s="9"/>
      <c r="Z257" s="45"/>
    </row>
    <row r="258" spans="1:26" ht="69.95" customHeight="1" x14ac:dyDescent="0.25">
      <c r="A258" s="378" t="s">
        <v>556</v>
      </c>
      <c r="B258" s="21" t="s">
        <v>510</v>
      </c>
      <c r="C258" s="149"/>
      <c r="D258" s="149"/>
      <c r="E258" s="149">
        <f t="shared" si="20"/>
        <v>3.9187199999999982</v>
      </c>
      <c r="F258" s="149"/>
      <c r="G258" s="149">
        <v>57.233510000000003</v>
      </c>
      <c r="H258" s="149"/>
      <c r="I258" s="149">
        <v>53.513239999999996</v>
      </c>
      <c r="J258" s="149"/>
      <c r="K258" s="149">
        <v>-110.74679999999999</v>
      </c>
      <c r="L258" s="149"/>
      <c r="M258" s="149">
        <v>3.9187699999999999</v>
      </c>
      <c r="N258" s="149"/>
      <c r="O258" s="149"/>
      <c r="P258" s="149"/>
      <c r="Q258" s="149"/>
      <c r="R258" s="149"/>
      <c r="S258" s="246">
        <f t="shared" si="21"/>
        <v>3.9187199999999982</v>
      </c>
      <c r="T258" s="71"/>
      <c r="U258" s="42"/>
      <c r="V258" s="16"/>
      <c r="W258" s="21" t="s">
        <v>99</v>
      </c>
      <c r="X258" s="37" t="s">
        <v>499</v>
      </c>
      <c r="Y258" s="9"/>
      <c r="Z258" s="45"/>
    </row>
    <row r="259" spans="1:26" ht="69.95" customHeight="1" x14ac:dyDescent="0.25">
      <c r="A259" s="378" t="s">
        <v>558</v>
      </c>
      <c r="B259" s="21" t="s">
        <v>774</v>
      </c>
      <c r="C259" s="149"/>
      <c r="D259" s="149"/>
      <c r="E259" s="149">
        <f t="shared" si="20"/>
        <v>0.49751999999999996</v>
      </c>
      <c r="F259" s="149"/>
      <c r="G259" s="149"/>
      <c r="H259" s="149"/>
      <c r="I259" s="149"/>
      <c r="J259" s="149"/>
      <c r="K259" s="149"/>
      <c r="L259" s="149"/>
      <c r="M259" s="149">
        <v>0.49751999999999996</v>
      </c>
      <c r="N259" s="149"/>
      <c r="O259" s="149"/>
      <c r="P259" s="149"/>
      <c r="Q259" s="149"/>
      <c r="R259" s="149"/>
      <c r="S259" s="246">
        <f t="shared" si="21"/>
        <v>0.49751999999999996</v>
      </c>
      <c r="T259" s="71"/>
      <c r="U259" s="42"/>
      <c r="V259" s="16"/>
      <c r="W259" s="21" t="s">
        <v>2428</v>
      </c>
      <c r="X259" s="37" t="s">
        <v>113</v>
      </c>
      <c r="Y259" s="9"/>
      <c r="Z259" s="45"/>
    </row>
    <row r="260" spans="1:26" ht="69.95" customHeight="1" x14ac:dyDescent="0.25">
      <c r="A260" s="378" t="s">
        <v>560</v>
      </c>
      <c r="B260" s="247" t="s">
        <v>463</v>
      </c>
      <c r="C260" s="149"/>
      <c r="D260" s="149"/>
      <c r="E260" s="149">
        <f t="shared" si="20"/>
        <v>1.1195299999999999</v>
      </c>
      <c r="F260" s="149"/>
      <c r="G260" s="149">
        <v>1.1195299999999999</v>
      </c>
      <c r="H260" s="149"/>
      <c r="I260" s="149"/>
      <c r="J260" s="149"/>
      <c r="K260" s="149"/>
      <c r="L260" s="149"/>
      <c r="M260" s="149"/>
      <c r="N260" s="149"/>
      <c r="O260" s="149"/>
      <c r="P260" s="149"/>
      <c r="Q260" s="149"/>
      <c r="R260" s="149"/>
      <c r="S260" s="246">
        <f t="shared" si="21"/>
        <v>1.1195299999999999</v>
      </c>
      <c r="T260" s="71"/>
      <c r="U260" s="42"/>
      <c r="V260" s="16"/>
      <c r="W260" s="247" t="s">
        <v>2427</v>
      </c>
      <c r="X260" s="13" t="s">
        <v>113</v>
      </c>
      <c r="Y260" s="9"/>
      <c r="Z260" s="45"/>
    </row>
    <row r="261" spans="1:26" ht="69.95" customHeight="1" x14ac:dyDescent="0.25">
      <c r="A261" s="378" t="s">
        <v>563</v>
      </c>
      <c r="B261" s="247" t="s">
        <v>770</v>
      </c>
      <c r="C261" s="149"/>
      <c r="D261" s="149"/>
      <c r="E261" s="149">
        <f t="shared" si="20"/>
        <v>1.2370399999999999</v>
      </c>
      <c r="F261" s="149"/>
      <c r="G261" s="149"/>
      <c r="H261" s="149"/>
      <c r="I261" s="149"/>
      <c r="J261" s="149"/>
      <c r="K261" s="149"/>
      <c r="L261" s="149"/>
      <c r="M261" s="149">
        <v>1.2370399999999999</v>
      </c>
      <c r="N261" s="149"/>
      <c r="O261" s="149"/>
      <c r="P261" s="149"/>
      <c r="Q261" s="149"/>
      <c r="R261" s="149"/>
      <c r="S261" s="246">
        <f t="shared" si="21"/>
        <v>1.2370399999999999</v>
      </c>
      <c r="T261" s="71"/>
      <c r="U261" s="42"/>
      <c r="V261" s="16"/>
      <c r="W261" s="247" t="s">
        <v>2418</v>
      </c>
      <c r="X261" s="13" t="s">
        <v>61</v>
      </c>
      <c r="Y261" s="9"/>
      <c r="Z261" s="45"/>
    </row>
    <row r="262" spans="1:26" ht="69.95" customHeight="1" x14ac:dyDescent="0.25">
      <c r="A262" s="378" t="s">
        <v>565</v>
      </c>
      <c r="B262" s="247" t="s">
        <v>771</v>
      </c>
      <c r="C262" s="149"/>
      <c r="D262" s="149"/>
      <c r="E262" s="149">
        <f t="shared" si="20"/>
        <v>0.49810000000000004</v>
      </c>
      <c r="F262" s="149"/>
      <c r="G262" s="149"/>
      <c r="H262" s="149"/>
      <c r="I262" s="149"/>
      <c r="J262" s="149"/>
      <c r="K262" s="149"/>
      <c r="L262" s="149"/>
      <c r="M262" s="149">
        <v>0.49810000000000004</v>
      </c>
      <c r="N262" s="149">
        <v>0.42210000000000003</v>
      </c>
      <c r="O262" s="149">
        <v>0.42210000000000003</v>
      </c>
      <c r="P262" s="149">
        <v>0</v>
      </c>
      <c r="Q262" s="149">
        <v>0</v>
      </c>
      <c r="R262" s="149"/>
      <c r="S262" s="246">
        <f t="shared" si="21"/>
        <v>0.49810000000000004</v>
      </c>
      <c r="T262" s="71"/>
      <c r="U262" s="42"/>
      <c r="V262" s="16"/>
      <c r="W262" s="247" t="s">
        <v>2423</v>
      </c>
      <c r="X262" s="13" t="s">
        <v>61</v>
      </c>
      <c r="Y262" s="9"/>
      <c r="Z262" s="45"/>
    </row>
    <row r="263" spans="1:26" ht="69.95" customHeight="1" x14ac:dyDescent="0.25">
      <c r="A263" s="378" t="s">
        <v>567</v>
      </c>
      <c r="B263" s="247" t="s">
        <v>772</v>
      </c>
      <c r="C263" s="149"/>
      <c r="D263" s="149"/>
      <c r="E263" s="149">
        <f t="shared" si="20"/>
        <v>0.49991000000000002</v>
      </c>
      <c r="F263" s="149"/>
      <c r="G263" s="149"/>
      <c r="H263" s="149"/>
      <c r="I263" s="149"/>
      <c r="J263" s="149"/>
      <c r="K263" s="149"/>
      <c r="L263" s="149"/>
      <c r="M263" s="149">
        <v>0.49991000000000002</v>
      </c>
      <c r="N263" s="149"/>
      <c r="O263" s="149"/>
      <c r="P263" s="149"/>
      <c r="Q263" s="149"/>
      <c r="R263" s="149"/>
      <c r="S263" s="246">
        <f t="shared" si="21"/>
        <v>0.49991000000000002</v>
      </c>
      <c r="T263" s="71"/>
      <c r="U263" s="42"/>
      <c r="V263" s="16"/>
      <c r="W263" s="247" t="s">
        <v>2425</v>
      </c>
      <c r="X263" s="13" t="s">
        <v>61</v>
      </c>
      <c r="Y263" s="9"/>
      <c r="Z263" s="45"/>
    </row>
    <row r="264" spans="1:26" ht="69.95" customHeight="1" x14ac:dyDescent="0.25">
      <c r="A264" s="378" t="s">
        <v>569</v>
      </c>
      <c r="B264" s="247" t="s">
        <v>794</v>
      </c>
      <c r="C264" s="149"/>
      <c r="D264" s="149"/>
      <c r="E264" s="149">
        <f t="shared" si="20"/>
        <v>0</v>
      </c>
      <c r="F264" s="149"/>
      <c r="G264" s="149"/>
      <c r="H264" s="149"/>
      <c r="I264" s="149"/>
      <c r="J264" s="149"/>
      <c r="K264" s="149"/>
      <c r="L264" s="149"/>
      <c r="M264" s="149"/>
      <c r="N264" s="149">
        <v>1.44</v>
      </c>
      <c r="O264" s="149">
        <v>1.44</v>
      </c>
      <c r="P264" s="149">
        <v>0</v>
      </c>
      <c r="Q264" s="149">
        <v>0</v>
      </c>
      <c r="R264" s="149"/>
      <c r="S264" s="246"/>
      <c r="T264" s="71"/>
      <c r="U264" s="42"/>
      <c r="V264" s="16"/>
      <c r="W264" s="247" t="s">
        <v>2423</v>
      </c>
      <c r="X264" s="13" t="s">
        <v>61</v>
      </c>
      <c r="Y264" s="9"/>
      <c r="Z264" s="45"/>
    </row>
    <row r="265" spans="1:26" ht="69.95" customHeight="1" x14ac:dyDescent="0.25">
      <c r="A265" s="378" t="s">
        <v>571</v>
      </c>
      <c r="B265" s="247" t="s">
        <v>795</v>
      </c>
      <c r="C265" s="149"/>
      <c r="D265" s="149"/>
      <c r="E265" s="149">
        <f t="shared" si="20"/>
        <v>0</v>
      </c>
      <c r="F265" s="149"/>
      <c r="G265" s="149"/>
      <c r="H265" s="149"/>
      <c r="I265" s="149"/>
      <c r="J265" s="149"/>
      <c r="K265" s="149"/>
      <c r="L265" s="149"/>
      <c r="M265" s="149"/>
      <c r="N265" s="149">
        <v>0.38319999999999999</v>
      </c>
      <c r="O265" s="149">
        <v>0.38319999999999999</v>
      </c>
      <c r="P265" s="149">
        <v>0</v>
      </c>
      <c r="Q265" s="149">
        <v>0</v>
      </c>
      <c r="R265" s="149"/>
      <c r="S265" s="246"/>
      <c r="T265" s="71"/>
      <c r="U265" s="42"/>
      <c r="V265" s="16"/>
      <c r="W265" s="247" t="s">
        <v>2420</v>
      </c>
      <c r="X265" s="13" t="s">
        <v>61</v>
      </c>
      <c r="Y265" s="9"/>
      <c r="Z265" s="45"/>
    </row>
    <row r="266" spans="1:26" ht="69.95" customHeight="1" x14ac:dyDescent="0.25">
      <c r="A266" s="378" t="s">
        <v>573</v>
      </c>
      <c r="B266" s="21" t="s">
        <v>513</v>
      </c>
      <c r="C266" s="149"/>
      <c r="D266" s="149"/>
      <c r="E266" s="149">
        <f t="shared" ref="E266:E303" si="22">G266+I266+K266+M266</f>
        <v>0.62992499999999996</v>
      </c>
      <c r="F266" s="149"/>
      <c r="G266" s="149">
        <v>0.35998000000000002</v>
      </c>
      <c r="H266" s="149"/>
      <c r="I266" s="149"/>
      <c r="J266" s="149"/>
      <c r="K266" s="149">
        <v>0.26994499999999994</v>
      </c>
      <c r="L266" s="149"/>
      <c r="M266" s="149"/>
      <c r="N266" s="149"/>
      <c r="O266" s="149"/>
      <c r="P266" s="149"/>
      <c r="Q266" s="149"/>
      <c r="R266" s="149"/>
      <c r="S266" s="246">
        <f t="shared" si="21"/>
        <v>0.62992499999999996</v>
      </c>
      <c r="T266" s="71"/>
      <c r="U266" s="42"/>
      <c r="V266" s="16"/>
      <c r="W266" s="247" t="s">
        <v>2421</v>
      </c>
      <c r="X266" s="37" t="s">
        <v>61</v>
      </c>
      <c r="Y266" s="9"/>
      <c r="Z266" s="45"/>
    </row>
    <row r="267" spans="1:26" ht="69.95" customHeight="1" x14ac:dyDescent="0.25">
      <c r="A267" s="378" t="s">
        <v>759</v>
      </c>
      <c r="B267" s="21" t="s">
        <v>515</v>
      </c>
      <c r="C267" s="149"/>
      <c r="D267" s="149"/>
      <c r="E267" s="149">
        <f t="shared" si="22"/>
        <v>-4.0999999995960934E-5</v>
      </c>
      <c r="F267" s="149"/>
      <c r="G267" s="149">
        <v>1.265309</v>
      </c>
      <c r="H267" s="149"/>
      <c r="I267" s="149">
        <v>49.540649999999999</v>
      </c>
      <c r="J267" s="149"/>
      <c r="K267" s="149">
        <v>-50.805999999999997</v>
      </c>
      <c r="L267" s="149"/>
      <c r="M267" s="149"/>
      <c r="N267" s="149"/>
      <c r="O267" s="149"/>
      <c r="P267" s="149"/>
      <c r="Q267" s="149"/>
      <c r="R267" s="149"/>
      <c r="S267" s="246">
        <f t="shared" si="21"/>
        <v>-4.0999999995960934E-5</v>
      </c>
      <c r="T267" s="71"/>
      <c r="U267" s="42"/>
      <c r="V267" s="16"/>
      <c r="W267" s="247" t="s">
        <v>102</v>
      </c>
      <c r="X267" s="37" t="s">
        <v>499</v>
      </c>
      <c r="Y267" s="9"/>
      <c r="Z267" s="45"/>
    </row>
    <row r="268" spans="1:26" ht="69.95" customHeight="1" x14ac:dyDescent="0.25">
      <c r="A268" s="378" t="s">
        <v>760</v>
      </c>
      <c r="B268" s="380" t="s">
        <v>518</v>
      </c>
      <c r="C268" s="149"/>
      <c r="D268" s="149"/>
      <c r="E268" s="149">
        <f t="shared" si="22"/>
        <v>12.294743560000001</v>
      </c>
      <c r="F268" s="149"/>
      <c r="G268" s="149">
        <v>0</v>
      </c>
      <c r="H268" s="149"/>
      <c r="I268" s="149">
        <v>2.4226100000000002</v>
      </c>
      <c r="J268" s="149"/>
      <c r="K268" s="149">
        <v>-2.4226100000000002</v>
      </c>
      <c r="L268" s="149"/>
      <c r="M268" s="149">
        <v>12.294743560000001</v>
      </c>
      <c r="N268" s="149">
        <v>0.18169399999999999</v>
      </c>
      <c r="O268" s="149">
        <v>0</v>
      </c>
      <c r="P268" s="149">
        <v>0</v>
      </c>
      <c r="Q268" s="149">
        <v>0</v>
      </c>
      <c r="R268" s="149"/>
      <c r="S268" s="246">
        <f t="shared" si="21"/>
        <v>12.294743560000001</v>
      </c>
      <c r="T268" s="71"/>
      <c r="U268" s="42"/>
      <c r="V268" s="16"/>
      <c r="W268" s="247" t="s">
        <v>99</v>
      </c>
      <c r="X268" s="377" t="s">
        <v>68</v>
      </c>
      <c r="Y268" s="9"/>
      <c r="Z268" s="45"/>
    </row>
    <row r="269" spans="1:26" ht="69.95" customHeight="1" x14ac:dyDescent="0.25">
      <c r="A269" s="378" t="s">
        <v>761</v>
      </c>
      <c r="B269" s="380" t="s">
        <v>520</v>
      </c>
      <c r="C269" s="149"/>
      <c r="D269" s="149"/>
      <c r="E269" s="149">
        <f t="shared" si="22"/>
        <v>0</v>
      </c>
      <c r="F269" s="149"/>
      <c r="G269" s="149"/>
      <c r="H269" s="149"/>
      <c r="I269" s="149"/>
      <c r="J269" s="149"/>
      <c r="K269" s="149"/>
      <c r="L269" s="149"/>
      <c r="M269" s="149"/>
      <c r="N269" s="149">
        <v>0.39536900000000003</v>
      </c>
      <c r="O269" s="149">
        <v>0</v>
      </c>
      <c r="P269" s="149">
        <v>0</v>
      </c>
      <c r="Q269" s="149">
        <v>0</v>
      </c>
      <c r="R269" s="149"/>
      <c r="S269" s="246">
        <f t="shared" si="21"/>
        <v>0</v>
      </c>
      <c r="T269" s="71"/>
      <c r="U269" s="42"/>
      <c r="V269" s="16"/>
      <c r="W269" s="247" t="s">
        <v>99</v>
      </c>
      <c r="X269" s="377" t="s">
        <v>68</v>
      </c>
      <c r="Y269" s="9"/>
      <c r="Z269" s="45"/>
    </row>
    <row r="270" spans="1:26" ht="69.95" customHeight="1" x14ac:dyDescent="0.25">
      <c r="A270" s="378" t="s">
        <v>762</v>
      </c>
      <c r="B270" s="380" t="s">
        <v>522</v>
      </c>
      <c r="C270" s="149"/>
      <c r="D270" s="149"/>
      <c r="E270" s="149">
        <f t="shared" si="22"/>
        <v>0</v>
      </c>
      <c r="F270" s="149"/>
      <c r="G270" s="149"/>
      <c r="H270" s="149"/>
      <c r="I270" s="149"/>
      <c r="J270" s="149"/>
      <c r="K270" s="149"/>
      <c r="L270" s="149"/>
      <c r="M270" s="149"/>
      <c r="N270" s="149"/>
      <c r="O270" s="149"/>
      <c r="P270" s="149">
        <v>0</v>
      </c>
      <c r="Q270" s="149">
        <v>0</v>
      </c>
      <c r="R270" s="149"/>
      <c r="S270" s="246">
        <f t="shared" si="21"/>
        <v>0</v>
      </c>
      <c r="T270" s="71"/>
      <c r="U270" s="42"/>
      <c r="V270" s="16"/>
      <c r="W270" s="247" t="s">
        <v>99</v>
      </c>
      <c r="X270" s="377" t="s">
        <v>68</v>
      </c>
      <c r="Y270" s="9"/>
      <c r="Z270" s="45"/>
    </row>
    <row r="271" spans="1:26" ht="69.95" customHeight="1" x14ac:dyDescent="0.25">
      <c r="A271" s="378" t="s">
        <v>2348</v>
      </c>
      <c r="B271" s="380" t="s">
        <v>524</v>
      </c>
      <c r="C271" s="149"/>
      <c r="D271" s="149"/>
      <c r="E271" s="149">
        <f t="shared" si="22"/>
        <v>-4.0000000001150227E-6</v>
      </c>
      <c r="F271" s="149"/>
      <c r="G271" s="149"/>
      <c r="H271" s="149"/>
      <c r="I271" s="149">
        <v>2.6446100000000001</v>
      </c>
      <c r="J271" s="149"/>
      <c r="K271" s="149">
        <v>-2.6446140000000002</v>
      </c>
      <c r="L271" s="149"/>
      <c r="M271" s="149"/>
      <c r="N271" s="149">
        <v>0</v>
      </c>
      <c r="O271" s="149">
        <v>0</v>
      </c>
      <c r="P271" s="149">
        <v>5.6140810000000005</v>
      </c>
      <c r="Q271" s="149"/>
      <c r="R271" s="149"/>
      <c r="S271" s="246">
        <f t="shared" si="21"/>
        <v>-4.0000000001150227E-6</v>
      </c>
      <c r="T271" s="71"/>
      <c r="U271" s="42"/>
      <c r="V271" s="16"/>
      <c r="W271" s="247" t="s">
        <v>99</v>
      </c>
      <c r="X271" s="377" t="s">
        <v>68</v>
      </c>
      <c r="Y271" s="9"/>
      <c r="Z271" s="45"/>
    </row>
    <row r="272" spans="1:26" ht="69.95" customHeight="1" x14ac:dyDescent="0.25">
      <c r="A272" s="378" t="s">
        <v>2349</v>
      </c>
      <c r="B272" s="380" t="s">
        <v>526</v>
      </c>
      <c r="C272" s="149"/>
      <c r="D272" s="149"/>
      <c r="E272" s="149">
        <f t="shared" si="22"/>
        <v>8.8783189999999994</v>
      </c>
      <c r="F272" s="149"/>
      <c r="G272" s="149">
        <v>8.8783189999999994</v>
      </c>
      <c r="H272" s="149"/>
      <c r="I272" s="149"/>
      <c r="J272" s="149"/>
      <c r="K272" s="149"/>
      <c r="L272" s="149"/>
      <c r="M272" s="149"/>
      <c r="N272" s="149"/>
      <c r="O272" s="149"/>
      <c r="P272" s="149"/>
      <c r="Q272" s="149"/>
      <c r="R272" s="149"/>
      <c r="S272" s="246">
        <f t="shared" si="21"/>
        <v>8.8783189999999994</v>
      </c>
      <c r="T272" s="71"/>
      <c r="U272" s="42"/>
      <c r="V272" s="16"/>
      <c r="W272" s="247" t="s">
        <v>99</v>
      </c>
      <c r="X272" s="377" t="s">
        <v>68</v>
      </c>
      <c r="Y272" s="9"/>
      <c r="Z272" s="45"/>
    </row>
    <row r="273" spans="1:26" ht="69.95" customHeight="1" x14ac:dyDescent="0.25">
      <c r="A273" s="378" t="s">
        <v>2350</v>
      </c>
      <c r="B273" s="249" t="s">
        <v>528</v>
      </c>
      <c r="C273" s="149"/>
      <c r="D273" s="149"/>
      <c r="E273" s="149">
        <f t="shared" si="22"/>
        <v>6.5657771599999997</v>
      </c>
      <c r="F273" s="149"/>
      <c r="G273" s="149"/>
      <c r="H273" s="149"/>
      <c r="I273" s="149"/>
      <c r="J273" s="149"/>
      <c r="K273" s="149">
        <v>6.2916059999999998</v>
      </c>
      <c r="L273" s="149"/>
      <c r="M273" s="149">
        <v>0.27417115999999986</v>
      </c>
      <c r="N273" s="149">
        <v>5.7602203000000003</v>
      </c>
      <c r="O273" s="149">
        <v>0.14772630000000025</v>
      </c>
      <c r="P273" s="149">
        <v>6.2335273899999999</v>
      </c>
      <c r="Q273" s="149">
        <v>6.2335273899999999</v>
      </c>
      <c r="R273" s="149"/>
      <c r="S273" s="246">
        <f t="shared" si="21"/>
        <v>6.5657771599999997</v>
      </c>
      <c r="T273" s="71"/>
      <c r="U273" s="42"/>
      <c r="V273" s="16"/>
      <c r="W273" s="247" t="s">
        <v>170</v>
      </c>
      <c r="X273" s="377" t="s">
        <v>68</v>
      </c>
      <c r="Y273" s="9"/>
      <c r="Z273" s="45"/>
    </row>
    <row r="274" spans="1:26" ht="69.95" customHeight="1" x14ac:dyDescent="0.25">
      <c r="A274" s="378" t="s">
        <v>2351</v>
      </c>
      <c r="B274" s="20" t="s">
        <v>530</v>
      </c>
      <c r="C274" s="149"/>
      <c r="D274" s="149"/>
      <c r="E274" s="149">
        <f t="shared" si="22"/>
        <v>5.0110600000000005</v>
      </c>
      <c r="F274" s="149"/>
      <c r="G274" s="149"/>
      <c r="H274" s="149"/>
      <c r="I274" s="149"/>
      <c r="J274" s="149"/>
      <c r="K274" s="149">
        <v>5.0110600000000005</v>
      </c>
      <c r="L274" s="149"/>
      <c r="M274" s="149">
        <v>0</v>
      </c>
      <c r="N274" s="149">
        <v>4.4701690000000003</v>
      </c>
      <c r="O274" s="149">
        <v>0</v>
      </c>
      <c r="P274" s="149">
        <v>0</v>
      </c>
      <c r="Q274" s="149">
        <v>0</v>
      </c>
      <c r="R274" s="149"/>
      <c r="S274" s="246">
        <f t="shared" si="21"/>
        <v>5.0110600000000005</v>
      </c>
      <c r="T274" s="71"/>
      <c r="U274" s="42"/>
      <c r="V274" s="16"/>
      <c r="W274" s="247" t="s">
        <v>170</v>
      </c>
      <c r="X274" s="377" t="s">
        <v>68</v>
      </c>
      <c r="Y274" s="9"/>
      <c r="Z274" s="45"/>
    </row>
    <row r="275" spans="1:26" ht="69.95" customHeight="1" x14ac:dyDescent="0.25">
      <c r="A275" s="378" t="s">
        <v>2352</v>
      </c>
      <c r="B275" s="20" t="s">
        <v>797</v>
      </c>
      <c r="C275" s="149"/>
      <c r="D275" s="149"/>
      <c r="E275" s="149">
        <f t="shared" si="22"/>
        <v>0</v>
      </c>
      <c r="F275" s="149"/>
      <c r="G275" s="149"/>
      <c r="H275" s="149"/>
      <c r="I275" s="149"/>
      <c r="J275" s="149"/>
      <c r="K275" s="149"/>
      <c r="L275" s="149"/>
      <c r="M275" s="149"/>
      <c r="N275" s="149">
        <v>4.8996114300000002</v>
      </c>
      <c r="O275" s="149">
        <v>4.8996114300000002</v>
      </c>
      <c r="P275" s="149">
        <v>0</v>
      </c>
      <c r="Q275" s="149">
        <v>0</v>
      </c>
      <c r="R275" s="149"/>
      <c r="S275" s="246"/>
      <c r="T275" s="71"/>
      <c r="U275" s="42"/>
      <c r="V275" s="16"/>
      <c r="W275" s="247" t="s">
        <v>2437</v>
      </c>
      <c r="X275" s="377" t="s">
        <v>68</v>
      </c>
      <c r="Y275" s="9"/>
      <c r="Z275" s="45"/>
    </row>
    <row r="276" spans="1:26" s="49" customFormat="1" ht="69.95" customHeight="1" x14ac:dyDescent="0.25">
      <c r="A276" s="378" t="s">
        <v>2353</v>
      </c>
      <c r="B276" s="380" t="s">
        <v>532</v>
      </c>
      <c r="C276" s="149"/>
      <c r="D276" s="149"/>
      <c r="E276" s="149">
        <f t="shared" si="22"/>
        <v>37.685973580000002</v>
      </c>
      <c r="F276" s="149"/>
      <c r="G276" s="149">
        <v>21.840406999999999</v>
      </c>
      <c r="H276" s="149"/>
      <c r="I276" s="149">
        <v>0.89817999999999998</v>
      </c>
      <c r="J276" s="149"/>
      <c r="K276" s="149">
        <v>12.892213630000002</v>
      </c>
      <c r="L276" s="149"/>
      <c r="M276" s="149">
        <v>2.0551729500000002</v>
      </c>
      <c r="N276" s="149">
        <v>14.72239555</v>
      </c>
      <c r="O276" s="149">
        <v>0.45398754999999985</v>
      </c>
      <c r="P276" s="149">
        <v>37.685982000000003</v>
      </c>
      <c r="Q276" s="149">
        <v>13.824216000000003</v>
      </c>
      <c r="R276" s="149"/>
      <c r="S276" s="246">
        <f t="shared" si="21"/>
        <v>37.685973580000002</v>
      </c>
      <c r="T276" s="71"/>
      <c r="U276" s="42"/>
      <c r="V276" s="16"/>
      <c r="W276" s="247" t="s">
        <v>414</v>
      </c>
      <c r="X276" s="377" t="s">
        <v>68</v>
      </c>
      <c r="Y276" s="9"/>
      <c r="Z276" s="45"/>
    </row>
    <row r="277" spans="1:26" ht="69.95" customHeight="1" x14ac:dyDescent="0.25">
      <c r="A277" s="378" t="s">
        <v>2354</v>
      </c>
      <c r="B277" s="380" t="s">
        <v>534</v>
      </c>
      <c r="C277" s="149"/>
      <c r="D277" s="149"/>
      <c r="E277" s="149">
        <f t="shared" si="22"/>
        <v>0.57777900000000004</v>
      </c>
      <c r="F277" s="149"/>
      <c r="G277" s="149"/>
      <c r="H277" s="149"/>
      <c r="I277" s="149"/>
      <c r="J277" s="149"/>
      <c r="K277" s="149"/>
      <c r="L277" s="149"/>
      <c r="M277" s="149">
        <v>0.57777900000000004</v>
      </c>
      <c r="N277" s="149">
        <v>1.7751889999999999</v>
      </c>
      <c r="O277" s="149">
        <v>1.56654</v>
      </c>
      <c r="P277" s="149">
        <v>1.7751889999999999</v>
      </c>
      <c r="Q277" s="149">
        <v>1.7751889999999999</v>
      </c>
      <c r="R277" s="149"/>
      <c r="S277" s="246">
        <f t="shared" si="21"/>
        <v>0.57777900000000004</v>
      </c>
      <c r="T277" s="71"/>
      <c r="U277" s="42"/>
      <c r="V277" s="16"/>
      <c r="W277" s="247" t="s">
        <v>535</v>
      </c>
      <c r="X277" s="377" t="s">
        <v>148</v>
      </c>
      <c r="Y277" s="9"/>
      <c r="Z277" s="45"/>
    </row>
    <row r="278" spans="1:26" ht="69.95" customHeight="1" x14ac:dyDescent="0.25">
      <c r="A278" s="378" t="s">
        <v>2355</v>
      </c>
      <c r="B278" s="380" t="s">
        <v>537</v>
      </c>
      <c r="C278" s="149"/>
      <c r="D278" s="149"/>
      <c r="E278" s="149">
        <f t="shared" si="22"/>
        <v>0.48267000000000004</v>
      </c>
      <c r="F278" s="149"/>
      <c r="G278" s="149"/>
      <c r="H278" s="149"/>
      <c r="I278" s="149"/>
      <c r="J278" s="149"/>
      <c r="K278" s="149">
        <v>0.48267000000000004</v>
      </c>
      <c r="L278" s="149"/>
      <c r="M278" s="149"/>
      <c r="N278" s="149">
        <v>5.70749</v>
      </c>
      <c r="O278" s="149">
        <v>2.2947500000000001</v>
      </c>
      <c r="P278" s="149">
        <v>54.366019999999999</v>
      </c>
      <c r="Q278" s="149">
        <v>54.366019999999999</v>
      </c>
      <c r="R278" s="149"/>
      <c r="S278" s="246">
        <f t="shared" si="21"/>
        <v>0.48267000000000004</v>
      </c>
      <c r="T278" s="71"/>
      <c r="U278" s="42"/>
      <c r="V278" s="16"/>
      <c r="W278" s="247" t="s">
        <v>2415</v>
      </c>
      <c r="X278" s="377" t="s">
        <v>538</v>
      </c>
      <c r="Y278" s="9"/>
      <c r="Z278" s="45"/>
    </row>
    <row r="279" spans="1:26" ht="69.95" customHeight="1" x14ac:dyDescent="0.25">
      <c r="A279" s="378" t="s">
        <v>2356</v>
      </c>
      <c r="B279" s="249" t="s">
        <v>540</v>
      </c>
      <c r="C279" s="149"/>
      <c r="D279" s="149"/>
      <c r="E279" s="149">
        <f t="shared" si="22"/>
        <v>2.8269699999999998</v>
      </c>
      <c r="F279" s="149"/>
      <c r="G279" s="149"/>
      <c r="H279" s="149"/>
      <c r="I279" s="149"/>
      <c r="J279" s="149"/>
      <c r="K279" s="149">
        <v>1.0192099999999999</v>
      </c>
      <c r="L279" s="149"/>
      <c r="M279" s="149">
        <v>1.8077599999999998</v>
      </c>
      <c r="N279" s="149">
        <v>2.6107499999999999</v>
      </c>
      <c r="O279" s="149">
        <v>7.109999999999673E-3</v>
      </c>
      <c r="P279" s="149">
        <v>3.0723400000000001</v>
      </c>
      <c r="Q279" s="149">
        <v>3.0723400000000001</v>
      </c>
      <c r="R279" s="149"/>
      <c r="S279" s="246">
        <f t="shared" si="21"/>
        <v>2.8269699999999998</v>
      </c>
      <c r="T279" s="71"/>
      <c r="U279" s="42"/>
      <c r="V279" s="16"/>
      <c r="W279" s="46" t="s">
        <v>2416</v>
      </c>
      <c r="X279" s="377" t="s">
        <v>538</v>
      </c>
      <c r="Y279" s="9"/>
      <c r="Z279" s="45"/>
    </row>
    <row r="280" spans="1:26" ht="69.95" customHeight="1" x14ac:dyDescent="0.25">
      <c r="A280" s="378" t="s">
        <v>2357</v>
      </c>
      <c r="B280" s="249" t="s">
        <v>790</v>
      </c>
      <c r="C280" s="149"/>
      <c r="D280" s="149"/>
      <c r="E280" s="149">
        <f t="shared" si="22"/>
        <v>0</v>
      </c>
      <c r="F280" s="149"/>
      <c r="G280" s="149"/>
      <c r="H280" s="149"/>
      <c r="I280" s="149"/>
      <c r="J280" s="149"/>
      <c r="K280" s="149"/>
      <c r="L280" s="149"/>
      <c r="M280" s="149"/>
      <c r="N280" s="149">
        <v>0.62720000000000009</v>
      </c>
      <c r="O280" s="149">
        <v>0.62720000000000009</v>
      </c>
      <c r="P280" s="149">
        <v>0</v>
      </c>
      <c r="Q280" s="149">
        <v>0</v>
      </c>
      <c r="R280" s="149"/>
      <c r="S280" s="246"/>
      <c r="T280" s="71"/>
      <c r="U280" s="42"/>
      <c r="V280" s="16"/>
      <c r="W280" s="46" t="s">
        <v>2417</v>
      </c>
      <c r="X280" s="377" t="s">
        <v>538</v>
      </c>
      <c r="Y280" s="9"/>
      <c r="Z280" s="45"/>
    </row>
    <row r="281" spans="1:26" ht="69.95" customHeight="1" x14ac:dyDescent="0.25">
      <c r="A281" s="378" t="s">
        <v>2358</v>
      </c>
      <c r="B281" s="249" t="s">
        <v>791</v>
      </c>
      <c r="C281" s="149"/>
      <c r="D281" s="149"/>
      <c r="E281" s="149">
        <f t="shared" si="22"/>
        <v>0</v>
      </c>
      <c r="F281" s="149"/>
      <c r="G281" s="149"/>
      <c r="H281" s="149"/>
      <c r="I281" s="149"/>
      <c r="J281" s="149"/>
      <c r="K281" s="149"/>
      <c r="L281" s="149"/>
      <c r="M281" s="149"/>
      <c r="N281" s="149">
        <v>0.36520999999999998</v>
      </c>
      <c r="O281" s="149">
        <v>0.36520999999999998</v>
      </c>
      <c r="P281" s="149">
        <v>0</v>
      </c>
      <c r="Q281" s="149">
        <v>0</v>
      </c>
      <c r="R281" s="149"/>
      <c r="S281" s="246"/>
      <c r="T281" s="71"/>
      <c r="U281" s="42"/>
      <c r="V281" s="16"/>
      <c r="W281" s="46" t="s">
        <v>2417</v>
      </c>
      <c r="X281" s="377" t="s">
        <v>538</v>
      </c>
      <c r="Y281" s="9"/>
      <c r="Z281" s="45"/>
    </row>
    <row r="282" spans="1:26" ht="69.95" customHeight="1" x14ac:dyDescent="0.25">
      <c r="A282" s="378" t="s">
        <v>2359</v>
      </c>
      <c r="B282" s="249" t="s">
        <v>792</v>
      </c>
      <c r="C282" s="149"/>
      <c r="D282" s="149"/>
      <c r="E282" s="149">
        <f t="shared" si="22"/>
        <v>0</v>
      </c>
      <c r="F282" s="149"/>
      <c r="G282" s="149"/>
      <c r="H282" s="149"/>
      <c r="I282" s="149"/>
      <c r="J282" s="149"/>
      <c r="K282" s="149"/>
      <c r="L282" s="149"/>
      <c r="M282" s="149"/>
      <c r="N282" s="149">
        <v>0.24027999999999999</v>
      </c>
      <c r="O282" s="149">
        <v>0.24027999999999999</v>
      </c>
      <c r="P282" s="149">
        <v>0</v>
      </c>
      <c r="Q282" s="149">
        <v>0</v>
      </c>
      <c r="R282" s="149"/>
      <c r="S282" s="246"/>
      <c r="T282" s="71"/>
      <c r="U282" s="42"/>
      <c r="V282" s="16"/>
      <c r="W282" s="46" t="s">
        <v>2417</v>
      </c>
      <c r="X282" s="377" t="s">
        <v>538</v>
      </c>
      <c r="Y282" s="9"/>
      <c r="Z282" s="45"/>
    </row>
    <row r="283" spans="1:26" ht="69.95" customHeight="1" x14ac:dyDescent="0.25">
      <c r="A283" s="378" t="s">
        <v>2360</v>
      </c>
      <c r="B283" s="249" t="s">
        <v>793</v>
      </c>
      <c r="C283" s="149"/>
      <c r="D283" s="149"/>
      <c r="E283" s="149">
        <f t="shared" si="22"/>
        <v>0</v>
      </c>
      <c r="F283" s="149"/>
      <c r="G283" s="149"/>
      <c r="H283" s="149"/>
      <c r="I283" s="149"/>
      <c r="J283" s="149"/>
      <c r="K283" s="149"/>
      <c r="L283" s="149"/>
      <c r="M283" s="149"/>
      <c r="N283" s="149">
        <v>0.37389</v>
      </c>
      <c r="O283" s="149">
        <v>0.37389</v>
      </c>
      <c r="P283" s="149">
        <v>0</v>
      </c>
      <c r="Q283" s="149">
        <v>0</v>
      </c>
      <c r="R283" s="149"/>
      <c r="S283" s="246"/>
      <c r="T283" s="71"/>
      <c r="U283" s="42"/>
      <c r="V283" s="16"/>
      <c r="W283" s="46" t="s">
        <v>2417</v>
      </c>
      <c r="X283" s="377" t="s">
        <v>538</v>
      </c>
      <c r="Y283" s="9"/>
      <c r="Z283" s="45"/>
    </row>
    <row r="284" spans="1:26" ht="69.95" customHeight="1" x14ac:dyDescent="0.25">
      <c r="A284" s="378" t="s">
        <v>2361</v>
      </c>
      <c r="B284" s="50" t="s">
        <v>543</v>
      </c>
      <c r="C284" s="149"/>
      <c r="D284" s="149"/>
      <c r="E284" s="149">
        <f t="shared" si="22"/>
        <v>3.6936799999999996</v>
      </c>
      <c r="F284" s="149"/>
      <c r="G284" s="149"/>
      <c r="H284" s="149"/>
      <c r="I284" s="149">
        <v>3.6936799999999996</v>
      </c>
      <c r="J284" s="149"/>
      <c r="K284" s="149"/>
      <c r="L284" s="149"/>
      <c r="M284" s="149"/>
      <c r="N284" s="149"/>
      <c r="O284" s="149"/>
      <c r="P284" s="149"/>
      <c r="Q284" s="149"/>
      <c r="R284" s="149"/>
      <c r="S284" s="246">
        <f t="shared" si="21"/>
        <v>3.6936799999999996</v>
      </c>
      <c r="T284" s="71"/>
      <c r="U284" s="42"/>
      <c r="V284" s="16"/>
      <c r="W284" s="46" t="s">
        <v>541</v>
      </c>
      <c r="X284" s="377" t="s">
        <v>538</v>
      </c>
      <c r="Y284" s="9"/>
      <c r="Z284" s="45"/>
    </row>
    <row r="285" spans="1:26" ht="69.95" customHeight="1" x14ac:dyDescent="0.25">
      <c r="A285" s="378" t="s">
        <v>2362</v>
      </c>
      <c r="B285" s="553" t="s">
        <v>779</v>
      </c>
      <c r="C285" s="149"/>
      <c r="D285" s="149"/>
      <c r="E285" s="149">
        <f t="shared" si="22"/>
        <v>0.38900000000000001</v>
      </c>
      <c r="F285" s="149"/>
      <c r="G285" s="149"/>
      <c r="H285" s="149"/>
      <c r="I285" s="149"/>
      <c r="J285" s="149"/>
      <c r="K285" s="149">
        <v>0.1167</v>
      </c>
      <c r="L285" s="149"/>
      <c r="M285" s="149">
        <v>0.27229999999999999</v>
      </c>
      <c r="N285" s="149">
        <v>0.38900000000000001</v>
      </c>
      <c r="O285" s="149">
        <v>0.38900000000000001</v>
      </c>
      <c r="P285" s="149">
        <v>0.38900000000000001</v>
      </c>
      <c r="Q285" s="149">
        <v>0.38900000000000001</v>
      </c>
      <c r="R285" s="149"/>
      <c r="S285" s="246">
        <f t="shared" si="21"/>
        <v>0.38900000000000001</v>
      </c>
      <c r="T285" s="71"/>
      <c r="U285" s="42"/>
      <c r="V285" s="16"/>
      <c r="W285" s="40" t="s">
        <v>545</v>
      </c>
      <c r="X285" s="377" t="s">
        <v>72</v>
      </c>
      <c r="Y285" s="9"/>
      <c r="Z285" s="45"/>
    </row>
    <row r="286" spans="1:26" ht="69.95" customHeight="1" x14ac:dyDescent="0.25">
      <c r="A286" s="378" t="s">
        <v>2363</v>
      </c>
      <c r="B286" s="23" t="s">
        <v>780</v>
      </c>
      <c r="C286" s="149"/>
      <c r="D286" s="149"/>
      <c r="E286" s="149">
        <f t="shared" si="22"/>
        <v>2.11</v>
      </c>
      <c r="F286" s="149"/>
      <c r="G286" s="149"/>
      <c r="H286" s="149"/>
      <c r="I286" s="149"/>
      <c r="J286" s="149"/>
      <c r="K286" s="149"/>
      <c r="L286" s="149"/>
      <c r="M286" s="149">
        <v>2.11</v>
      </c>
      <c r="N286" s="149"/>
      <c r="O286" s="149"/>
      <c r="P286" s="149"/>
      <c r="Q286" s="149"/>
      <c r="R286" s="149"/>
      <c r="S286" s="246">
        <f t="shared" si="21"/>
        <v>2.11</v>
      </c>
      <c r="T286" s="71"/>
      <c r="U286" s="42"/>
      <c r="V286" s="16"/>
      <c r="W286" s="40" t="s">
        <v>545</v>
      </c>
      <c r="X286" s="377" t="s">
        <v>72</v>
      </c>
      <c r="Y286" s="9"/>
      <c r="Z286" s="45"/>
    </row>
    <row r="287" spans="1:26" ht="69.95" customHeight="1" x14ac:dyDescent="0.25">
      <c r="A287" s="378" t="s">
        <v>2364</v>
      </c>
      <c r="B287" s="23" t="s">
        <v>547</v>
      </c>
      <c r="C287" s="149"/>
      <c r="D287" s="149"/>
      <c r="E287" s="149">
        <f t="shared" si="22"/>
        <v>2.35</v>
      </c>
      <c r="F287" s="149"/>
      <c r="G287" s="149"/>
      <c r="H287" s="149"/>
      <c r="I287" s="149">
        <v>2.35</v>
      </c>
      <c r="J287" s="149"/>
      <c r="K287" s="149"/>
      <c r="L287" s="149"/>
      <c r="M287" s="149"/>
      <c r="N287" s="149"/>
      <c r="O287" s="149"/>
      <c r="P287" s="149"/>
      <c r="Q287" s="149"/>
      <c r="R287" s="149"/>
      <c r="S287" s="246">
        <f t="shared" si="21"/>
        <v>2.35</v>
      </c>
      <c r="T287" s="71"/>
      <c r="U287" s="42"/>
      <c r="V287" s="16"/>
      <c r="W287" s="41" t="s">
        <v>494</v>
      </c>
      <c r="X287" s="51" t="s">
        <v>72</v>
      </c>
      <c r="Y287" s="9"/>
      <c r="Z287" s="45"/>
    </row>
    <row r="288" spans="1:26" ht="69.95" customHeight="1" x14ac:dyDescent="0.25">
      <c r="A288" s="378" t="s">
        <v>2365</v>
      </c>
      <c r="B288" s="23" t="s">
        <v>549</v>
      </c>
      <c r="C288" s="149"/>
      <c r="D288" s="149"/>
      <c r="E288" s="149">
        <f t="shared" si="22"/>
        <v>6.3144646000000009</v>
      </c>
      <c r="F288" s="149"/>
      <c r="G288" s="149"/>
      <c r="H288" s="149"/>
      <c r="I288" s="149">
        <v>0.49985000000000002</v>
      </c>
      <c r="J288" s="149"/>
      <c r="K288" s="149">
        <v>5.3784609999999997</v>
      </c>
      <c r="L288" s="149"/>
      <c r="M288" s="149">
        <v>0.43615360000000053</v>
      </c>
      <c r="N288" s="149">
        <v>4.603637</v>
      </c>
      <c r="O288" s="149">
        <v>0</v>
      </c>
      <c r="P288" s="149">
        <v>5.450539</v>
      </c>
      <c r="Q288" s="149">
        <v>0</v>
      </c>
      <c r="R288" s="149"/>
      <c r="S288" s="246">
        <f t="shared" si="21"/>
        <v>6.3144646000000009</v>
      </c>
      <c r="T288" s="71"/>
      <c r="U288" s="42"/>
      <c r="V288" s="16"/>
      <c r="W288" s="247" t="s">
        <v>99</v>
      </c>
      <c r="X288" s="377" t="s">
        <v>68</v>
      </c>
      <c r="Y288" s="9"/>
      <c r="Z288" s="45"/>
    </row>
    <row r="289" spans="1:26" ht="69.95" customHeight="1" x14ac:dyDescent="0.25">
      <c r="A289" s="378" t="s">
        <v>2366</v>
      </c>
      <c r="B289" s="23" t="s">
        <v>551</v>
      </c>
      <c r="C289" s="149"/>
      <c r="D289" s="149"/>
      <c r="E289" s="149">
        <f t="shared" si="22"/>
        <v>0.22103</v>
      </c>
      <c r="F289" s="149"/>
      <c r="G289" s="149"/>
      <c r="H289" s="149"/>
      <c r="I289" s="149">
        <v>0.22103</v>
      </c>
      <c r="J289" s="149"/>
      <c r="K289" s="149"/>
      <c r="L289" s="149"/>
      <c r="M289" s="149"/>
      <c r="N289" s="149"/>
      <c r="O289" s="149"/>
      <c r="P289" s="149"/>
      <c r="Q289" s="149"/>
      <c r="R289" s="149"/>
      <c r="S289" s="246">
        <f t="shared" si="21"/>
        <v>0.22103</v>
      </c>
      <c r="T289" s="71"/>
      <c r="U289" s="42"/>
      <c r="V289" s="16"/>
      <c r="W289" s="247" t="s">
        <v>99</v>
      </c>
      <c r="X289" s="377" t="s">
        <v>68</v>
      </c>
      <c r="Y289" s="9"/>
      <c r="Z289" s="45"/>
    </row>
    <row r="290" spans="1:26" ht="69.95" customHeight="1" x14ac:dyDescent="0.25">
      <c r="A290" s="378" t="s">
        <v>2367</v>
      </c>
      <c r="B290" s="23" t="s">
        <v>553</v>
      </c>
      <c r="C290" s="149"/>
      <c r="D290" s="149"/>
      <c r="E290" s="149">
        <f t="shared" si="22"/>
        <v>0.72787999999999997</v>
      </c>
      <c r="F290" s="149"/>
      <c r="G290" s="149"/>
      <c r="H290" s="149"/>
      <c r="I290" s="149">
        <v>0.72787999999999997</v>
      </c>
      <c r="J290" s="149"/>
      <c r="K290" s="149"/>
      <c r="L290" s="149"/>
      <c r="M290" s="149"/>
      <c r="N290" s="149"/>
      <c r="O290" s="149"/>
      <c r="P290" s="149"/>
      <c r="Q290" s="149"/>
      <c r="R290" s="149"/>
      <c r="S290" s="246">
        <f t="shared" si="21"/>
        <v>0.72787999999999997</v>
      </c>
      <c r="T290" s="71"/>
      <c r="U290" s="42"/>
      <c r="V290" s="16"/>
      <c r="W290" s="247" t="s">
        <v>99</v>
      </c>
      <c r="X290" s="377" t="s">
        <v>68</v>
      </c>
      <c r="Y290" s="9"/>
      <c r="Z290" s="45"/>
    </row>
    <row r="291" spans="1:26" ht="69.95" customHeight="1" x14ac:dyDescent="0.25">
      <c r="A291" s="378" t="s">
        <v>2368</v>
      </c>
      <c r="B291" s="23" t="s">
        <v>555</v>
      </c>
      <c r="C291" s="149"/>
      <c r="D291" s="149"/>
      <c r="E291" s="149">
        <f t="shared" si="22"/>
        <v>0</v>
      </c>
      <c r="F291" s="149"/>
      <c r="G291" s="149"/>
      <c r="H291" s="149"/>
      <c r="I291" s="149"/>
      <c r="J291" s="149"/>
      <c r="K291" s="149"/>
      <c r="L291" s="149"/>
      <c r="M291" s="149"/>
      <c r="N291" s="149"/>
      <c r="O291" s="149"/>
      <c r="P291" s="149">
        <v>0</v>
      </c>
      <c r="Q291" s="149">
        <v>0</v>
      </c>
      <c r="R291" s="149"/>
      <c r="S291" s="246">
        <f t="shared" ref="S291:S303" si="23">E291-(F291+H291+J291+L291)</f>
        <v>0</v>
      </c>
      <c r="T291" s="71"/>
      <c r="U291" s="42"/>
      <c r="V291" s="16"/>
      <c r="W291" s="247" t="s">
        <v>99</v>
      </c>
      <c r="X291" s="377" t="s">
        <v>68</v>
      </c>
      <c r="Y291" s="9"/>
      <c r="Z291" s="45"/>
    </row>
    <row r="292" spans="1:26" ht="69.95" customHeight="1" x14ac:dyDescent="0.25">
      <c r="A292" s="378" t="s">
        <v>2369</v>
      </c>
      <c r="B292" s="23" t="s">
        <v>557</v>
      </c>
      <c r="C292" s="149"/>
      <c r="D292" s="149"/>
      <c r="E292" s="149">
        <f t="shared" si="22"/>
        <v>2.5000026100000001</v>
      </c>
      <c r="F292" s="149"/>
      <c r="G292" s="149"/>
      <c r="H292" s="149"/>
      <c r="I292" s="149">
        <v>0.26624000000000003</v>
      </c>
      <c r="J292" s="149"/>
      <c r="K292" s="149"/>
      <c r="L292" s="149"/>
      <c r="M292" s="149">
        <v>2.2337626099999999</v>
      </c>
      <c r="N292" s="149"/>
      <c r="O292" s="149"/>
      <c r="P292" s="149"/>
      <c r="Q292" s="149"/>
      <c r="R292" s="149"/>
      <c r="S292" s="246">
        <f t="shared" si="23"/>
        <v>2.5000026100000001</v>
      </c>
      <c r="T292" s="71"/>
      <c r="U292" s="42"/>
      <c r="V292" s="16"/>
      <c r="W292" s="247" t="s">
        <v>99</v>
      </c>
      <c r="X292" s="377" t="s">
        <v>68</v>
      </c>
      <c r="Y292" s="9"/>
      <c r="Z292" s="45"/>
    </row>
    <row r="293" spans="1:26" ht="69.95" customHeight="1" x14ac:dyDescent="0.25">
      <c r="A293" s="378" t="s">
        <v>2370</v>
      </c>
      <c r="B293" s="23" t="s">
        <v>559</v>
      </c>
      <c r="C293" s="149"/>
      <c r="D293" s="149"/>
      <c r="E293" s="149">
        <f t="shared" si="22"/>
        <v>0.2964</v>
      </c>
      <c r="F293" s="149"/>
      <c r="G293" s="149"/>
      <c r="H293" s="149"/>
      <c r="I293" s="149">
        <v>0.2964</v>
      </c>
      <c r="J293" s="149"/>
      <c r="K293" s="149"/>
      <c r="L293" s="149"/>
      <c r="M293" s="149"/>
      <c r="N293" s="149"/>
      <c r="O293" s="149"/>
      <c r="P293" s="149"/>
      <c r="Q293" s="149"/>
      <c r="R293" s="149"/>
      <c r="S293" s="246">
        <f t="shared" si="23"/>
        <v>0.2964</v>
      </c>
      <c r="T293" s="71"/>
      <c r="U293" s="42"/>
      <c r="V293" s="16"/>
      <c r="W293" s="247" t="s">
        <v>99</v>
      </c>
      <c r="X293" s="377" t="s">
        <v>68</v>
      </c>
      <c r="Y293" s="9"/>
      <c r="Z293" s="45"/>
    </row>
    <row r="294" spans="1:26" ht="69.95" customHeight="1" x14ac:dyDescent="0.25">
      <c r="A294" s="378" t="s">
        <v>2371</v>
      </c>
      <c r="B294" s="23" t="s">
        <v>561</v>
      </c>
      <c r="C294" s="149"/>
      <c r="D294" s="149"/>
      <c r="E294" s="149">
        <f t="shared" si="22"/>
        <v>7.3323073302999999</v>
      </c>
      <c r="F294" s="149"/>
      <c r="G294" s="149"/>
      <c r="H294" s="149"/>
      <c r="I294" s="149">
        <v>0.45213999999999999</v>
      </c>
      <c r="J294" s="149"/>
      <c r="K294" s="149">
        <v>6.3689629999999999</v>
      </c>
      <c r="L294" s="149"/>
      <c r="M294" s="149">
        <v>0.51120433030000001</v>
      </c>
      <c r="N294" s="149">
        <v>9.1330869400000001</v>
      </c>
      <c r="O294" s="149">
        <v>8.8115839399999984</v>
      </c>
      <c r="P294" s="149">
        <v>9.2746815300000005</v>
      </c>
      <c r="Q294" s="149">
        <v>9.2746815300000005</v>
      </c>
      <c r="R294" s="149"/>
      <c r="S294" s="246">
        <f t="shared" si="23"/>
        <v>7.3323073302999999</v>
      </c>
      <c r="T294" s="71"/>
      <c r="U294" s="42"/>
      <c r="V294" s="16"/>
      <c r="W294" s="247" t="s">
        <v>562</v>
      </c>
      <c r="X294" s="377" t="s">
        <v>68</v>
      </c>
      <c r="Y294" s="9"/>
      <c r="Z294" s="45"/>
    </row>
    <row r="295" spans="1:26" ht="69.95" customHeight="1" x14ac:dyDescent="0.25">
      <c r="A295" s="378" t="s">
        <v>2372</v>
      </c>
      <c r="B295" s="52" t="s">
        <v>564</v>
      </c>
      <c r="C295" s="149"/>
      <c r="D295" s="149"/>
      <c r="E295" s="149">
        <f t="shared" si="22"/>
        <v>1.6379999999999997</v>
      </c>
      <c r="F295" s="149"/>
      <c r="G295" s="149"/>
      <c r="H295" s="149"/>
      <c r="I295" s="149"/>
      <c r="J295" s="149"/>
      <c r="K295" s="149">
        <v>1.6379999999999997</v>
      </c>
      <c r="L295" s="149"/>
      <c r="M295" s="149"/>
      <c r="N295" s="149">
        <v>9.5409999999999995E-2</v>
      </c>
      <c r="O295" s="149">
        <v>0</v>
      </c>
      <c r="P295" s="149">
        <v>0</v>
      </c>
      <c r="Q295" s="149">
        <v>0</v>
      </c>
      <c r="R295" s="149"/>
      <c r="S295" s="246">
        <f t="shared" si="23"/>
        <v>1.6379999999999997</v>
      </c>
      <c r="T295" s="71"/>
      <c r="U295" s="42"/>
      <c r="V295" s="16"/>
      <c r="W295" s="44" t="s">
        <v>145</v>
      </c>
      <c r="X295" s="377" t="s">
        <v>51</v>
      </c>
      <c r="Y295" s="9"/>
      <c r="Z295" s="45"/>
    </row>
    <row r="296" spans="1:26" ht="69.95" customHeight="1" x14ac:dyDescent="0.25">
      <c r="A296" s="378" t="s">
        <v>2373</v>
      </c>
      <c r="B296" s="249" t="s">
        <v>566</v>
      </c>
      <c r="C296" s="149"/>
      <c r="D296" s="149"/>
      <c r="E296" s="149">
        <f t="shared" si="22"/>
        <v>7.3819619999999997</v>
      </c>
      <c r="F296" s="149"/>
      <c r="G296" s="149"/>
      <c r="H296" s="149"/>
      <c r="I296" s="149"/>
      <c r="J296" s="149"/>
      <c r="K296" s="149">
        <v>7.3819619999999997</v>
      </c>
      <c r="L296" s="149"/>
      <c r="M296" s="149"/>
      <c r="N296" s="149">
        <v>3.8785114899999997</v>
      </c>
      <c r="O296" s="149">
        <v>1.9470179699999999</v>
      </c>
      <c r="P296" s="149">
        <v>0</v>
      </c>
      <c r="Q296" s="149">
        <v>0</v>
      </c>
      <c r="R296" s="149"/>
      <c r="S296" s="246">
        <f t="shared" si="23"/>
        <v>7.3819619999999997</v>
      </c>
      <c r="T296" s="71"/>
      <c r="U296" s="42"/>
      <c r="V296" s="16"/>
      <c r="W296" s="247" t="s">
        <v>443</v>
      </c>
      <c r="X296" s="377" t="s">
        <v>68</v>
      </c>
      <c r="Y296" s="9"/>
      <c r="Z296" s="45"/>
    </row>
    <row r="297" spans="1:26" ht="69.95" customHeight="1" x14ac:dyDescent="0.25">
      <c r="A297" s="378" t="s">
        <v>2374</v>
      </c>
      <c r="B297" s="249" t="s">
        <v>568</v>
      </c>
      <c r="C297" s="149"/>
      <c r="D297" s="149"/>
      <c r="E297" s="149">
        <f t="shared" si="22"/>
        <v>2.1324899999999998</v>
      </c>
      <c r="F297" s="149"/>
      <c r="G297" s="149"/>
      <c r="H297" s="149"/>
      <c r="I297" s="149"/>
      <c r="J297" s="149"/>
      <c r="K297" s="149">
        <v>2.1324899999999998</v>
      </c>
      <c r="L297" s="149"/>
      <c r="M297" s="149"/>
      <c r="N297" s="149">
        <v>2.1324929999999997</v>
      </c>
      <c r="O297" s="149">
        <v>0</v>
      </c>
      <c r="P297" s="149">
        <v>2.1324929999999997</v>
      </c>
      <c r="Q297" s="149">
        <v>0</v>
      </c>
      <c r="R297" s="149"/>
      <c r="S297" s="246">
        <f t="shared" si="23"/>
        <v>2.1324899999999998</v>
      </c>
      <c r="T297" s="71"/>
      <c r="U297" s="42"/>
      <c r="V297" s="16"/>
      <c r="W297" s="247" t="s">
        <v>443</v>
      </c>
      <c r="X297" s="377" t="s">
        <v>68</v>
      </c>
      <c r="Y297" s="9"/>
      <c r="Z297" s="45"/>
    </row>
    <row r="298" spans="1:26" ht="69.95" customHeight="1" x14ac:dyDescent="0.25">
      <c r="A298" s="378" t="s">
        <v>2375</v>
      </c>
      <c r="B298" s="23" t="s">
        <v>570</v>
      </c>
      <c r="C298" s="149"/>
      <c r="D298" s="149"/>
      <c r="E298" s="149">
        <f t="shared" si="22"/>
        <v>1.2661199999999999</v>
      </c>
      <c r="F298" s="149"/>
      <c r="G298" s="149"/>
      <c r="H298" s="149"/>
      <c r="I298" s="149">
        <v>1.2661199999999999</v>
      </c>
      <c r="J298" s="149"/>
      <c r="K298" s="149"/>
      <c r="L298" s="149"/>
      <c r="M298" s="149"/>
      <c r="N298" s="149"/>
      <c r="O298" s="149"/>
      <c r="P298" s="149"/>
      <c r="Q298" s="149"/>
      <c r="R298" s="149"/>
      <c r="S298" s="246">
        <f t="shared" si="23"/>
        <v>1.2661199999999999</v>
      </c>
      <c r="T298" s="71"/>
      <c r="U298" s="42"/>
      <c r="V298" s="16"/>
      <c r="W298" s="247" t="s">
        <v>443</v>
      </c>
      <c r="X298" s="377" t="s">
        <v>68</v>
      </c>
      <c r="Y298" s="9"/>
      <c r="Z298" s="45"/>
    </row>
    <row r="299" spans="1:26" ht="95.25" customHeight="1" x14ac:dyDescent="0.25">
      <c r="A299" s="378" t="s">
        <v>2376</v>
      </c>
      <c r="B299" s="23" t="s">
        <v>783</v>
      </c>
      <c r="C299" s="149"/>
      <c r="D299" s="149"/>
      <c r="E299" s="149">
        <f t="shared" si="22"/>
        <v>0.58975500000000003</v>
      </c>
      <c r="F299" s="149"/>
      <c r="G299" s="149"/>
      <c r="H299" s="149"/>
      <c r="I299" s="149"/>
      <c r="J299" s="149"/>
      <c r="K299" s="149"/>
      <c r="L299" s="149"/>
      <c r="M299" s="149">
        <v>0.58975500000000003</v>
      </c>
      <c r="N299" s="149"/>
      <c r="O299" s="149"/>
      <c r="P299" s="149"/>
      <c r="Q299" s="149"/>
      <c r="R299" s="149"/>
      <c r="S299" s="246">
        <f t="shared" si="23"/>
        <v>0.58975500000000003</v>
      </c>
      <c r="T299" s="71"/>
      <c r="U299" s="42"/>
      <c r="V299" s="16"/>
      <c r="W299" s="247" t="s">
        <v>99</v>
      </c>
      <c r="X299" s="377" t="s">
        <v>68</v>
      </c>
      <c r="Y299" s="9"/>
      <c r="Z299" s="45"/>
    </row>
    <row r="300" spans="1:26" ht="69.95" customHeight="1" x14ac:dyDescent="0.25">
      <c r="A300" s="378" t="s">
        <v>2377</v>
      </c>
      <c r="B300" s="23" t="s">
        <v>434</v>
      </c>
      <c r="C300" s="149"/>
      <c r="D300" s="149"/>
      <c r="E300" s="149">
        <f t="shared" si="22"/>
        <v>6.1733599999999997</v>
      </c>
      <c r="F300" s="149"/>
      <c r="G300" s="149"/>
      <c r="H300" s="149"/>
      <c r="I300" s="149"/>
      <c r="J300" s="149"/>
      <c r="K300" s="149"/>
      <c r="L300" s="149"/>
      <c r="M300" s="149">
        <v>6.1733599999999997</v>
      </c>
      <c r="N300" s="149"/>
      <c r="O300" s="149"/>
      <c r="P300" s="149">
        <v>12.704644</v>
      </c>
      <c r="Q300" s="149">
        <v>0</v>
      </c>
      <c r="R300" s="149"/>
      <c r="S300" s="246">
        <f t="shared" si="23"/>
        <v>6.1733599999999997</v>
      </c>
      <c r="T300" s="71"/>
      <c r="U300" s="42"/>
      <c r="V300" s="16"/>
      <c r="W300" s="247" t="s">
        <v>99</v>
      </c>
      <c r="X300" s="377" t="s">
        <v>68</v>
      </c>
      <c r="Y300" s="9"/>
      <c r="Z300" s="45"/>
    </row>
    <row r="301" spans="1:26" ht="69.95" customHeight="1" x14ac:dyDescent="0.25">
      <c r="A301" s="378" t="s">
        <v>2378</v>
      </c>
      <c r="B301" s="23" t="s">
        <v>786</v>
      </c>
      <c r="C301" s="149"/>
      <c r="D301" s="149"/>
      <c r="E301" s="149">
        <f t="shared" si="22"/>
        <v>1.9875528</v>
      </c>
      <c r="F301" s="149"/>
      <c r="G301" s="149"/>
      <c r="H301" s="149"/>
      <c r="I301" s="149"/>
      <c r="J301" s="149"/>
      <c r="K301" s="149"/>
      <c r="L301" s="149"/>
      <c r="M301" s="149">
        <v>1.9875528</v>
      </c>
      <c r="N301" s="149"/>
      <c r="O301" s="149"/>
      <c r="P301" s="149"/>
      <c r="Q301" s="149"/>
      <c r="R301" s="149"/>
      <c r="S301" s="246">
        <f t="shared" si="23"/>
        <v>1.9875528</v>
      </c>
      <c r="T301" s="71"/>
      <c r="U301" s="42"/>
      <c r="V301" s="16"/>
      <c r="W301" s="247" t="s">
        <v>99</v>
      </c>
      <c r="X301" s="377" t="s">
        <v>68</v>
      </c>
      <c r="Y301" s="9"/>
      <c r="Z301" s="45"/>
    </row>
    <row r="302" spans="1:26" ht="69.95" customHeight="1" x14ac:dyDescent="0.25">
      <c r="A302" s="378" t="s">
        <v>2379</v>
      </c>
      <c r="B302" s="23" t="s">
        <v>572</v>
      </c>
      <c r="C302" s="149"/>
      <c r="D302" s="149"/>
      <c r="E302" s="149">
        <f t="shared" si="22"/>
        <v>13.51546566</v>
      </c>
      <c r="F302" s="149"/>
      <c r="G302" s="149"/>
      <c r="H302" s="149"/>
      <c r="I302" s="149"/>
      <c r="J302" s="149"/>
      <c r="K302" s="149">
        <v>3.5290250000000003</v>
      </c>
      <c r="L302" s="149"/>
      <c r="M302" s="149">
        <v>9.9864406599999995</v>
      </c>
      <c r="N302" s="149">
        <v>8.7872048799999991</v>
      </c>
      <c r="O302" s="149">
        <v>8.7872048799999991</v>
      </c>
      <c r="P302" s="149">
        <v>9.9730582200000004</v>
      </c>
      <c r="Q302" s="149">
        <v>9.9730582200000004</v>
      </c>
      <c r="R302" s="149"/>
      <c r="S302" s="246">
        <f t="shared" si="23"/>
        <v>13.51546566</v>
      </c>
      <c r="T302" s="71"/>
      <c r="U302" s="42"/>
      <c r="V302" s="16"/>
      <c r="W302" s="247" t="s">
        <v>443</v>
      </c>
      <c r="X302" s="377" t="s">
        <v>68</v>
      </c>
      <c r="Y302" s="9"/>
      <c r="Z302" s="45"/>
    </row>
    <row r="303" spans="1:26" ht="69.95" customHeight="1" x14ac:dyDescent="0.25">
      <c r="A303" s="378" t="s">
        <v>2380</v>
      </c>
      <c r="B303" s="380" t="s">
        <v>574</v>
      </c>
      <c r="C303" s="149"/>
      <c r="D303" s="149"/>
      <c r="E303" s="149">
        <f t="shared" si="22"/>
        <v>15.527251999999997</v>
      </c>
      <c r="F303" s="149"/>
      <c r="G303" s="149">
        <v>8.7934199999999993</v>
      </c>
      <c r="H303" s="149"/>
      <c r="I303" s="149">
        <v>0.84010000000000007</v>
      </c>
      <c r="J303" s="149"/>
      <c r="K303" s="149">
        <v>34.220560759999998</v>
      </c>
      <c r="L303" s="149"/>
      <c r="M303" s="149">
        <v>-28.326828759999998</v>
      </c>
      <c r="N303" s="149">
        <v>91.299266930000002</v>
      </c>
      <c r="O303" s="149">
        <v>46.61068792999999</v>
      </c>
      <c r="P303" s="149">
        <v>67.977739</v>
      </c>
      <c r="Q303" s="149">
        <v>67.977739</v>
      </c>
      <c r="R303" s="149"/>
      <c r="S303" s="246">
        <f t="shared" si="23"/>
        <v>15.527251999999997</v>
      </c>
      <c r="T303" s="71"/>
      <c r="U303" s="42"/>
      <c r="V303" s="16"/>
      <c r="W303" s="247" t="s">
        <v>443</v>
      </c>
      <c r="X303" s="377" t="s">
        <v>68</v>
      </c>
      <c r="Y303" s="9"/>
      <c r="Z303" s="45"/>
    </row>
    <row r="304" spans="1:26" ht="9.75" customHeight="1" x14ac:dyDescent="0.25">
      <c r="C304" s="53"/>
      <c r="D304" s="53"/>
      <c r="E304" s="54"/>
      <c r="F304" s="53"/>
      <c r="G304" s="11"/>
      <c r="H304" s="53"/>
      <c r="I304" s="11"/>
      <c r="J304" s="53"/>
      <c r="K304" s="53"/>
      <c r="L304" s="53"/>
      <c r="M304" s="53"/>
      <c r="N304" s="55"/>
      <c r="O304" s="56"/>
      <c r="P304" s="55"/>
      <c r="Q304" s="55"/>
      <c r="R304" s="11"/>
      <c r="S304" s="250"/>
      <c r="T304" s="58"/>
      <c r="U304" s="59"/>
      <c r="V304" s="60"/>
      <c r="W304" s="251"/>
      <c r="X304" s="62"/>
      <c r="Y304" s="7"/>
      <c r="Z304" s="45"/>
    </row>
    <row r="305" spans="1:26" ht="13.5" hidden="1" customHeight="1" x14ac:dyDescent="0.25">
      <c r="C305" s="53"/>
      <c r="D305" s="53"/>
      <c r="E305" s="54"/>
      <c r="F305" s="53"/>
      <c r="G305" s="11"/>
      <c r="H305" s="53"/>
      <c r="I305" s="11"/>
      <c r="J305" s="53"/>
      <c r="K305" s="53"/>
      <c r="L305" s="53"/>
      <c r="M305" s="53"/>
      <c r="N305" s="55"/>
      <c r="O305" s="56"/>
      <c r="P305" s="55"/>
      <c r="Q305" s="55"/>
      <c r="R305" s="11"/>
      <c r="S305" s="250"/>
      <c r="T305" s="58"/>
      <c r="U305" s="59"/>
      <c r="V305" s="60"/>
      <c r="W305" s="251"/>
      <c r="X305" s="62"/>
      <c r="Y305" s="7"/>
      <c r="Z305" s="45"/>
    </row>
    <row r="306" spans="1:26" ht="23.25" customHeight="1" x14ac:dyDescent="0.25">
      <c r="A306" s="24" t="s">
        <v>575</v>
      </c>
      <c r="C306" s="53"/>
      <c r="D306" s="53"/>
      <c r="E306" s="54"/>
      <c r="F306" s="53"/>
      <c r="G306" s="11"/>
      <c r="H306" s="53"/>
      <c r="I306" s="11"/>
      <c r="J306" s="53"/>
      <c r="K306" s="53"/>
      <c r="L306" s="53"/>
      <c r="M306" s="53"/>
      <c r="N306" s="55"/>
      <c r="O306" s="56"/>
      <c r="P306" s="55"/>
      <c r="Q306" s="55"/>
      <c r="R306" s="11"/>
      <c r="S306" s="250"/>
      <c r="T306" s="58"/>
      <c r="U306" s="59"/>
      <c r="V306" s="60"/>
      <c r="W306" s="251"/>
      <c r="X306" s="62"/>
      <c r="Y306" s="7"/>
      <c r="Z306" s="45"/>
    </row>
    <row r="307" spans="1:26" ht="23.25" customHeight="1" x14ac:dyDescent="0.25">
      <c r="A307" s="24" t="s">
        <v>576</v>
      </c>
      <c r="C307" s="53"/>
      <c r="D307" s="53"/>
      <c r="E307" s="54"/>
      <c r="F307" s="53"/>
      <c r="G307" s="11"/>
      <c r="H307" s="53"/>
      <c r="I307" s="11"/>
      <c r="J307" s="53"/>
      <c r="K307" s="53"/>
      <c r="L307" s="53"/>
      <c r="M307" s="53"/>
      <c r="N307" s="55"/>
      <c r="O307" s="56"/>
      <c r="P307" s="55"/>
      <c r="Q307" s="55"/>
      <c r="R307" s="11"/>
      <c r="S307" s="250"/>
      <c r="T307" s="58"/>
      <c r="U307" s="59"/>
      <c r="V307" s="60"/>
      <c r="W307" s="251"/>
      <c r="X307" s="62"/>
      <c r="Y307" s="7"/>
      <c r="Z307" s="45"/>
    </row>
    <row r="308" spans="1:26" ht="23.25" customHeight="1" x14ac:dyDescent="0.25">
      <c r="C308" s="53"/>
      <c r="D308" s="53"/>
      <c r="E308" s="54"/>
      <c r="F308" s="53"/>
      <c r="G308" s="11"/>
      <c r="H308" s="53"/>
      <c r="I308" s="11"/>
      <c r="J308" s="53"/>
      <c r="K308" s="53"/>
      <c r="L308" s="53"/>
      <c r="M308" s="53"/>
      <c r="N308" s="55"/>
      <c r="O308" s="56"/>
      <c r="P308" s="55"/>
      <c r="Q308" s="55"/>
      <c r="R308" s="11"/>
      <c r="S308" s="250"/>
      <c r="T308" s="58"/>
      <c r="U308" s="59"/>
      <c r="V308" s="60"/>
      <c r="W308" s="251"/>
      <c r="X308" s="62"/>
      <c r="Y308" s="7"/>
      <c r="Z308" s="45"/>
    </row>
    <row r="309" spans="1:26" ht="51.75" customHeight="1" x14ac:dyDescent="0.25">
      <c r="C309" s="53"/>
      <c r="D309" s="53"/>
      <c r="E309" s="54"/>
      <c r="F309" s="53"/>
      <c r="G309" s="11"/>
      <c r="H309" s="53"/>
      <c r="I309" s="11"/>
      <c r="J309" s="53"/>
      <c r="K309" s="53"/>
      <c r="L309" s="53"/>
      <c r="M309" s="53"/>
      <c r="N309" s="55"/>
      <c r="O309" s="56"/>
      <c r="P309" s="55"/>
      <c r="Q309" s="55"/>
      <c r="R309" s="11"/>
      <c r="S309" s="250"/>
      <c r="T309" s="58"/>
      <c r="U309" s="59"/>
      <c r="V309" s="60"/>
      <c r="W309" s="251"/>
      <c r="X309" s="62"/>
      <c r="Y309" s="7"/>
      <c r="Z309" s="45"/>
    </row>
    <row r="310" spans="1:26" ht="23.25" customHeight="1" x14ac:dyDescent="0.25">
      <c r="G310" s="26"/>
    </row>
    <row r="311" spans="1:26" x14ac:dyDescent="0.25">
      <c r="G311" s="26"/>
    </row>
    <row r="312" spans="1:26" x14ac:dyDescent="0.25">
      <c r="A312" s="252"/>
      <c r="B312" s="253"/>
      <c r="C312" s="254"/>
      <c r="D312" s="254"/>
      <c r="E312" s="255"/>
      <c r="F312" s="254"/>
      <c r="G312" s="254"/>
      <c r="H312" s="254"/>
      <c r="I312" s="254"/>
      <c r="J312" s="252"/>
      <c r="K312" s="254"/>
      <c r="L312" s="10"/>
      <c r="M312" s="256"/>
      <c r="N312" s="256"/>
      <c r="O312" s="256"/>
      <c r="P312" s="256"/>
      <c r="Q312" s="256"/>
      <c r="R312" s="256"/>
      <c r="S312" s="256"/>
    </row>
    <row r="313" spans="1:26" x14ac:dyDescent="0.25">
      <c r="A313" s="252"/>
      <c r="B313" s="253"/>
      <c r="C313" s="254"/>
      <c r="D313" s="254"/>
      <c r="E313" s="254"/>
      <c r="F313" s="254"/>
      <c r="G313" s="254"/>
      <c r="H313" s="254"/>
      <c r="I313" s="254"/>
      <c r="J313" s="252"/>
      <c r="K313" s="252"/>
      <c r="L313" s="252"/>
      <c r="M313" s="252"/>
      <c r="N313" s="252"/>
      <c r="O313" s="252"/>
      <c r="P313" s="252"/>
      <c r="Q313" s="252"/>
      <c r="R313" s="252"/>
      <c r="S313" s="256"/>
      <c r="W313" s="252"/>
    </row>
    <row r="314" spans="1:26" x14ac:dyDescent="0.25">
      <c r="A314" s="257"/>
      <c r="B314" s="253"/>
      <c r="C314" s="254"/>
      <c r="D314" s="254"/>
      <c r="E314" s="254"/>
      <c r="F314" s="254"/>
      <c r="G314" s="254"/>
      <c r="H314" s="254"/>
      <c r="I314" s="254"/>
      <c r="J314" s="257"/>
      <c r="K314" s="254"/>
      <c r="L314" s="10"/>
      <c r="M314" s="256"/>
      <c r="N314" s="256"/>
      <c r="O314" s="256"/>
      <c r="P314" s="256"/>
      <c r="Q314" s="256"/>
      <c r="R314" s="256"/>
      <c r="S314" s="256"/>
      <c r="W314" s="258"/>
    </row>
    <row r="315" spans="1:26" ht="51" customHeight="1" x14ac:dyDescent="0.25">
      <c r="A315" s="252"/>
      <c r="B315" s="253"/>
      <c r="C315" s="259"/>
      <c r="D315" s="259"/>
      <c r="E315" s="259"/>
      <c r="F315" s="259"/>
      <c r="G315" s="259"/>
      <c r="H315" s="259"/>
      <c r="I315" s="259"/>
      <c r="J315" s="252"/>
      <c r="K315" s="252"/>
      <c r="L315" s="252"/>
      <c r="M315" s="252"/>
      <c r="N315" s="252"/>
      <c r="O315" s="252"/>
      <c r="P315" s="252"/>
      <c r="Q315" s="252"/>
      <c r="R315" s="252"/>
      <c r="S315" s="256"/>
      <c r="W315" s="252"/>
    </row>
    <row r="316" spans="1:26" x14ac:dyDescent="0.25">
      <c r="A316" s="257"/>
      <c r="B316" s="253"/>
      <c r="C316" s="254"/>
      <c r="D316" s="254"/>
      <c r="E316" s="254"/>
      <c r="F316" s="254"/>
      <c r="G316" s="254"/>
      <c r="H316" s="254"/>
      <c r="I316" s="254"/>
      <c r="J316" s="254"/>
      <c r="K316" s="254"/>
      <c r="L316" s="10"/>
      <c r="M316" s="256"/>
      <c r="N316" s="256"/>
      <c r="O316" s="256"/>
      <c r="P316" s="256"/>
      <c r="Q316" s="256"/>
      <c r="R316" s="256"/>
      <c r="S316" s="256"/>
      <c r="W316" s="258"/>
    </row>
    <row r="317" spans="1:26" ht="15.75" customHeight="1" x14ac:dyDescent="0.25">
      <c r="A317" s="257"/>
      <c r="B317" s="253"/>
      <c r="C317" s="254"/>
      <c r="D317" s="254"/>
      <c r="E317" s="254"/>
      <c r="F317" s="254"/>
      <c r="G317" s="254"/>
      <c r="H317" s="254"/>
      <c r="I317" s="254"/>
      <c r="J317" s="254"/>
      <c r="K317" s="254"/>
      <c r="L317" s="10"/>
      <c r="M317" s="256"/>
      <c r="N317" s="256"/>
      <c r="O317" s="256"/>
      <c r="P317" s="256"/>
      <c r="Q317" s="256"/>
      <c r="R317" s="256"/>
      <c r="S317" s="256"/>
      <c r="W317" s="258"/>
    </row>
    <row r="318" spans="1:26" x14ac:dyDescent="0.25">
      <c r="A318" s="252"/>
      <c r="B318" s="253"/>
      <c r="C318" s="259"/>
      <c r="D318" s="259"/>
      <c r="E318" s="259"/>
      <c r="F318" s="259"/>
      <c r="G318" s="259"/>
      <c r="H318" s="259"/>
      <c r="I318" s="259"/>
      <c r="J318" s="252"/>
      <c r="K318" s="252"/>
      <c r="L318" s="252"/>
      <c r="M318" s="252"/>
      <c r="N318" s="252"/>
      <c r="O318" s="252"/>
      <c r="P318" s="252"/>
      <c r="Q318" s="252"/>
      <c r="R318" s="252"/>
      <c r="S318" s="252"/>
      <c r="W318" s="252"/>
    </row>
    <row r="319" spans="1:26" x14ac:dyDescent="0.25">
      <c r="G319" s="26"/>
    </row>
    <row r="320" spans="1:26" x14ac:dyDescent="0.25">
      <c r="G320" s="26"/>
    </row>
    <row r="321" spans="1:25" x14ac:dyDescent="0.25">
      <c r="G321" s="26"/>
    </row>
    <row r="322" spans="1:25" x14ac:dyDescent="0.25">
      <c r="G322" s="26"/>
    </row>
    <row r="323" spans="1:25" x14ac:dyDescent="0.25">
      <c r="G323" s="26"/>
    </row>
    <row r="324" spans="1:25" x14ac:dyDescent="0.25">
      <c r="G324" s="26"/>
    </row>
    <row r="325" spans="1:25" s="7" customFormat="1" x14ac:dyDescent="0.25">
      <c r="A325" s="63"/>
      <c r="B325" s="64"/>
      <c r="C325" s="65"/>
      <c r="D325" s="65"/>
      <c r="E325" s="65"/>
      <c r="F325" s="65"/>
      <c r="G325" s="65"/>
      <c r="H325" s="65"/>
      <c r="I325" s="65"/>
      <c r="J325" s="65"/>
      <c r="K325" s="65"/>
      <c r="L325" s="65"/>
      <c r="M325" s="65"/>
      <c r="N325" s="66"/>
      <c r="O325" s="66"/>
      <c r="P325" s="66"/>
      <c r="Q325" s="66"/>
      <c r="R325" s="65"/>
      <c r="S325" s="65"/>
      <c r="T325" s="65"/>
      <c r="U325" s="60"/>
      <c r="V325" s="60"/>
      <c r="W325" s="64"/>
      <c r="X325" s="65"/>
      <c r="Y325" s="6"/>
    </row>
    <row r="326" spans="1:25" x14ac:dyDescent="0.25">
      <c r="G326" s="26"/>
    </row>
    <row r="327" spans="1:25" x14ac:dyDescent="0.25">
      <c r="G327" s="26"/>
    </row>
    <row r="328" spans="1:25" x14ac:dyDescent="0.25">
      <c r="G328" s="26"/>
    </row>
    <row r="329" spans="1:25" x14ac:dyDescent="0.25">
      <c r="G329" s="26"/>
    </row>
    <row r="330" spans="1:25" x14ac:dyDescent="0.25">
      <c r="G330" s="26"/>
    </row>
    <row r="331" spans="1:25" x14ac:dyDescent="0.25">
      <c r="G331" s="26"/>
    </row>
    <row r="332" spans="1:25" x14ac:dyDescent="0.25">
      <c r="G332" s="26"/>
    </row>
    <row r="333" spans="1:25" x14ac:dyDescent="0.25">
      <c r="G333" s="26"/>
    </row>
    <row r="334" spans="1:25" x14ac:dyDescent="0.25">
      <c r="G334" s="26"/>
    </row>
    <row r="335" spans="1:25" x14ac:dyDescent="0.25">
      <c r="G335" s="26"/>
    </row>
    <row r="336" spans="1:25" x14ac:dyDescent="0.25">
      <c r="G336" s="26"/>
    </row>
    <row r="337" spans="7:7" x14ac:dyDescent="0.25">
      <c r="G337" s="26"/>
    </row>
    <row r="338" spans="7:7" x14ac:dyDescent="0.25">
      <c r="G338" s="26"/>
    </row>
    <row r="339" spans="7:7" x14ac:dyDescent="0.25">
      <c r="G339" s="26"/>
    </row>
    <row r="340" spans="7:7" x14ac:dyDescent="0.25">
      <c r="G340" s="26"/>
    </row>
    <row r="341" spans="7:7" x14ac:dyDescent="0.25">
      <c r="G341" s="26"/>
    </row>
    <row r="342" spans="7:7" x14ac:dyDescent="0.25">
      <c r="G342" s="26"/>
    </row>
    <row r="343" spans="7:7" x14ac:dyDescent="0.25">
      <c r="G343" s="26"/>
    </row>
    <row r="344" spans="7:7" x14ac:dyDescent="0.25">
      <c r="G344" s="26"/>
    </row>
    <row r="345" spans="7:7" x14ac:dyDescent="0.25">
      <c r="G345" s="26"/>
    </row>
    <row r="346" spans="7:7" x14ac:dyDescent="0.25">
      <c r="G346" s="26"/>
    </row>
    <row r="347" spans="7:7" x14ac:dyDescent="0.25">
      <c r="G347" s="26"/>
    </row>
    <row r="348" spans="7:7" x14ac:dyDescent="0.25">
      <c r="G348" s="26"/>
    </row>
    <row r="349" spans="7:7" x14ac:dyDescent="0.25">
      <c r="G349" s="26"/>
    </row>
    <row r="350" spans="7:7" x14ac:dyDescent="0.25">
      <c r="G350" s="26"/>
    </row>
    <row r="351" spans="7:7" x14ac:dyDescent="0.25">
      <c r="G351" s="26"/>
    </row>
    <row r="352" spans="7:7" x14ac:dyDescent="0.25">
      <c r="G352" s="26"/>
    </row>
    <row r="353" spans="7:7" x14ac:dyDescent="0.25">
      <c r="G353" s="26"/>
    </row>
    <row r="354" spans="7:7" x14ac:dyDescent="0.25">
      <c r="G354" s="26"/>
    </row>
    <row r="355" spans="7:7" x14ac:dyDescent="0.25">
      <c r="G355" s="26"/>
    </row>
    <row r="356" spans="7:7" x14ac:dyDescent="0.25">
      <c r="G356" s="26"/>
    </row>
    <row r="357" spans="7:7" x14ac:dyDescent="0.25">
      <c r="G357" s="26"/>
    </row>
    <row r="358" spans="7:7" x14ac:dyDescent="0.25">
      <c r="G358" s="26"/>
    </row>
    <row r="359" spans="7:7" x14ac:dyDescent="0.25">
      <c r="G359" s="26"/>
    </row>
    <row r="360" spans="7:7" x14ac:dyDescent="0.25">
      <c r="G360" s="26"/>
    </row>
    <row r="361" spans="7:7" x14ac:dyDescent="0.25">
      <c r="G361" s="26"/>
    </row>
    <row r="362" spans="7:7" x14ac:dyDescent="0.25">
      <c r="G362" s="26"/>
    </row>
    <row r="363" spans="7:7" x14ac:dyDescent="0.25">
      <c r="G363" s="26"/>
    </row>
    <row r="364" spans="7:7" x14ac:dyDescent="0.25">
      <c r="G364" s="26"/>
    </row>
    <row r="365" spans="7:7" x14ac:dyDescent="0.25">
      <c r="G365" s="26"/>
    </row>
    <row r="366" spans="7:7" x14ac:dyDescent="0.25">
      <c r="G366" s="26"/>
    </row>
    <row r="367" spans="7:7" x14ac:dyDescent="0.25">
      <c r="G367" s="26"/>
    </row>
    <row r="368" spans="7:7" x14ac:dyDescent="0.25">
      <c r="G368" s="26"/>
    </row>
    <row r="369" spans="7:7" x14ac:dyDescent="0.25">
      <c r="G369" s="26"/>
    </row>
    <row r="370" spans="7:7" x14ac:dyDescent="0.25">
      <c r="G370" s="26"/>
    </row>
    <row r="371" spans="7:7" x14ac:dyDescent="0.25">
      <c r="G371" s="26"/>
    </row>
    <row r="372" spans="7:7" x14ac:dyDescent="0.25">
      <c r="G372" s="26"/>
    </row>
    <row r="373" spans="7:7" x14ac:dyDescent="0.25">
      <c r="G373" s="26"/>
    </row>
  </sheetData>
  <autoFilter ref="A21:Z303"/>
  <mergeCells count="28">
    <mergeCell ref="W7:Y7"/>
    <mergeCell ref="W1:Y1"/>
    <mergeCell ref="W2:Y2"/>
    <mergeCell ref="W3:Y3"/>
    <mergeCell ref="W5:Y5"/>
    <mergeCell ref="W6:Y6"/>
    <mergeCell ref="W8:Y8"/>
    <mergeCell ref="W9:Y9"/>
    <mergeCell ref="A12:X12"/>
    <mergeCell ref="A19:A21"/>
    <mergeCell ref="B19:B21"/>
    <mergeCell ref="C19:C21"/>
    <mergeCell ref="D19:M19"/>
    <mergeCell ref="N19:O20"/>
    <mergeCell ref="P19:Q20"/>
    <mergeCell ref="R19:R21"/>
    <mergeCell ref="Y19:Y21"/>
    <mergeCell ref="D20:E20"/>
    <mergeCell ref="F20:G20"/>
    <mergeCell ref="H20:I20"/>
    <mergeCell ref="J20:K20"/>
    <mergeCell ref="L20:M20"/>
    <mergeCell ref="X19:X21"/>
    <mergeCell ref="S20:S21"/>
    <mergeCell ref="T20:T21"/>
    <mergeCell ref="U20:V20"/>
    <mergeCell ref="S19:V19"/>
    <mergeCell ref="W19:W21"/>
  </mergeCells>
  <pageMargins left="0.74803149606299213" right="0.74803149606299213" top="0.98425196850393704" bottom="0.98425196850393704" header="0.51181102362204722" footer="0.51181102362204722"/>
  <pageSetup paperSize="8" scale="31" fitToHeight="0" orientation="landscape" r:id="rId1"/>
  <headerFooter alignWithMargins="0"/>
  <rowBreaks count="1" manualBreakCount="1">
    <brk id="268"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U309"/>
  <sheetViews>
    <sheetView zoomScale="59" zoomScaleNormal="59" zoomScaleSheetLayoutView="63" workbookViewId="0">
      <pane xSplit="3" ySplit="15" topLeftCell="I107" activePane="bottomRight" state="frozen"/>
      <selection activeCell="K28" sqref="K28"/>
      <selection pane="topRight" activeCell="K28" sqref="K28"/>
      <selection pane="bottomLeft" activeCell="K28" sqref="K28"/>
      <selection pane="bottomRight" activeCell="N109" sqref="N109"/>
    </sheetView>
  </sheetViews>
  <sheetFormatPr defaultRowHeight="30" customHeight="1" x14ac:dyDescent="0.25"/>
  <cols>
    <col min="1" max="1" width="9" style="182"/>
    <col min="2" max="2" width="55" style="183" customWidth="1"/>
    <col min="3" max="3" width="10.625" style="183" customWidth="1"/>
    <col min="4" max="8" width="10.625" style="186" hidden="1" customWidth="1"/>
    <col min="9" max="9" width="14.5" style="227" customWidth="1"/>
    <col min="10" max="13" width="12.5" style="227" customWidth="1"/>
    <col min="14" max="18" width="10.625" style="186" customWidth="1"/>
    <col min="19" max="19" width="17.125" style="186" customWidth="1"/>
    <col min="20" max="23" width="10.625" style="186" customWidth="1"/>
    <col min="24" max="36" width="10.625" style="187" customWidth="1"/>
    <col min="37" max="37" width="15.125" style="187" customWidth="1"/>
    <col min="38" max="44" width="10.625" style="187" customWidth="1"/>
    <col min="45" max="45" width="14.375" style="187" customWidth="1"/>
    <col min="46" max="47" width="10.625" style="187" customWidth="1"/>
    <col min="48" max="48" width="15.625" style="187" customWidth="1"/>
    <col min="49" max="49" width="10.25" style="166" customWidth="1"/>
    <col min="50" max="61" width="9" style="167"/>
    <col min="62" max="255" width="9" style="8"/>
    <col min="256" max="256" width="58.625" style="8" customWidth="1"/>
    <col min="257" max="257" width="12.25" style="8" customWidth="1"/>
    <col min="258" max="261" width="16.625" style="8" customWidth="1"/>
    <col min="262" max="262" width="7.375" style="8" customWidth="1"/>
    <col min="263" max="281" width="16.625" style="8" customWidth="1"/>
    <col min="282" max="302" width="16.625" style="9" customWidth="1"/>
    <col min="303" max="511" width="9" style="9"/>
    <col min="512" max="512" width="58.625" style="9" customWidth="1"/>
    <col min="513" max="513" width="12.25" style="9" customWidth="1"/>
    <col min="514" max="517" width="16.625" style="9" customWidth="1"/>
    <col min="518" max="518" width="7.375" style="9" customWidth="1"/>
    <col min="519" max="558" width="16.625" style="9" customWidth="1"/>
    <col min="559" max="767" width="9" style="9"/>
    <col min="768" max="768" width="58.625" style="9" customWidth="1"/>
    <col min="769" max="769" width="12.25" style="9" customWidth="1"/>
    <col min="770" max="773" width="16.625" style="9" customWidth="1"/>
    <col min="774" max="774" width="7.375" style="9" customWidth="1"/>
    <col min="775" max="814" width="16.625" style="9" customWidth="1"/>
    <col min="815" max="1023" width="9" style="9"/>
    <col min="1024" max="1024" width="58.625" style="9" customWidth="1"/>
    <col min="1025" max="1025" width="12.25" style="9" customWidth="1"/>
    <col min="1026" max="1029" width="16.625" style="9" customWidth="1"/>
    <col min="1030" max="1030" width="7.375" style="9" customWidth="1"/>
    <col min="1031" max="1070" width="16.625" style="9" customWidth="1"/>
    <col min="1071" max="1279" width="9" style="9"/>
    <col min="1280" max="1280" width="58.625" style="9" customWidth="1"/>
    <col min="1281" max="1281" width="12.25" style="9" customWidth="1"/>
    <col min="1282" max="1285" width="16.625" style="9" customWidth="1"/>
    <col min="1286" max="1286" width="7.375" style="9" customWidth="1"/>
    <col min="1287" max="1326" width="16.625" style="9" customWidth="1"/>
    <col min="1327" max="1535" width="9" style="9"/>
    <col min="1536" max="1536" width="58.625" style="9" customWidth="1"/>
    <col min="1537" max="1537" width="12.25" style="9" customWidth="1"/>
    <col min="1538" max="1541" width="16.625" style="9" customWidth="1"/>
    <col min="1542" max="1542" width="7.375" style="9" customWidth="1"/>
    <col min="1543" max="1582" width="16.625" style="9" customWidth="1"/>
    <col min="1583" max="1791" width="9" style="9"/>
    <col min="1792" max="1792" width="58.625" style="9" customWidth="1"/>
    <col min="1793" max="1793" width="12.25" style="9" customWidth="1"/>
    <col min="1794" max="1797" width="16.625" style="9" customWidth="1"/>
    <col min="1798" max="1798" width="7.375" style="9" customWidth="1"/>
    <col min="1799" max="1838" width="16.625" style="9" customWidth="1"/>
    <col min="1839" max="2047" width="9" style="9"/>
    <col min="2048" max="2048" width="58.625" style="9" customWidth="1"/>
    <col min="2049" max="2049" width="12.25" style="9" customWidth="1"/>
    <col min="2050" max="2053" width="16.625" style="9" customWidth="1"/>
    <col min="2054" max="2054" width="7.375" style="9" customWidth="1"/>
    <col min="2055" max="2094" width="16.625" style="9" customWidth="1"/>
    <col min="2095" max="2303" width="9" style="9"/>
    <col min="2304" max="2304" width="58.625" style="9" customWidth="1"/>
    <col min="2305" max="2305" width="12.25" style="9" customWidth="1"/>
    <col min="2306" max="2309" width="16.625" style="9" customWidth="1"/>
    <col min="2310" max="2310" width="7.375" style="9" customWidth="1"/>
    <col min="2311" max="2350" width="16.625" style="9" customWidth="1"/>
    <col min="2351" max="2559" width="9" style="9"/>
    <col min="2560" max="2560" width="58.625" style="9" customWidth="1"/>
    <col min="2561" max="2561" width="12.25" style="9" customWidth="1"/>
    <col min="2562" max="2565" width="16.625" style="9" customWidth="1"/>
    <col min="2566" max="2566" width="7.375" style="9" customWidth="1"/>
    <col min="2567" max="2606" width="16.625" style="9" customWidth="1"/>
    <col min="2607" max="2815" width="9" style="9"/>
    <col min="2816" max="2816" width="58.625" style="9" customWidth="1"/>
    <col min="2817" max="2817" width="12.25" style="9" customWidth="1"/>
    <col min="2818" max="2821" width="16.625" style="9" customWidth="1"/>
    <col min="2822" max="2822" width="7.375" style="9" customWidth="1"/>
    <col min="2823" max="2862" width="16.625" style="9" customWidth="1"/>
    <col min="2863" max="3071" width="9" style="9"/>
    <col min="3072" max="3072" width="58.625" style="9" customWidth="1"/>
    <col min="3073" max="3073" width="12.25" style="9" customWidth="1"/>
    <col min="3074" max="3077" width="16.625" style="9" customWidth="1"/>
    <col min="3078" max="3078" width="7.375" style="9" customWidth="1"/>
    <col min="3079" max="3118" width="16.625" style="9" customWidth="1"/>
    <col min="3119" max="3327" width="9" style="9"/>
    <col min="3328" max="3328" width="58.625" style="9" customWidth="1"/>
    <col min="3329" max="3329" width="12.25" style="9" customWidth="1"/>
    <col min="3330" max="3333" width="16.625" style="9" customWidth="1"/>
    <col min="3334" max="3334" width="7.375" style="9" customWidth="1"/>
    <col min="3335" max="3374" width="16.625" style="9" customWidth="1"/>
    <col min="3375" max="3583" width="9" style="9"/>
    <col min="3584" max="3584" width="58.625" style="9" customWidth="1"/>
    <col min="3585" max="3585" width="12.25" style="9" customWidth="1"/>
    <col min="3586" max="3589" width="16.625" style="9" customWidth="1"/>
    <col min="3590" max="3590" width="7.375" style="9" customWidth="1"/>
    <col min="3591" max="3630" width="16.625" style="9" customWidth="1"/>
    <col min="3631" max="3839" width="9" style="9"/>
    <col min="3840" max="3840" width="58.625" style="9" customWidth="1"/>
    <col min="3841" max="3841" width="12.25" style="9" customWidth="1"/>
    <col min="3842" max="3845" width="16.625" style="9" customWidth="1"/>
    <col min="3846" max="3846" width="7.375" style="9" customWidth="1"/>
    <col min="3847" max="3886" width="16.625" style="9" customWidth="1"/>
    <col min="3887" max="4095" width="9" style="9"/>
    <col min="4096" max="4096" width="58.625" style="9" customWidth="1"/>
    <col min="4097" max="4097" width="12.25" style="9" customWidth="1"/>
    <col min="4098" max="4101" width="16.625" style="9" customWidth="1"/>
    <col min="4102" max="4102" width="7.375" style="9" customWidth="1"/>
    <col min="4103" max="4142" width="16.625" style="9" customWidth="1"/>
    <col min="4143" max="4351" width="9" style="9"/>
    <col min="4352" max="4352" width="58.625" style="9" customWidth="1"/>
    <col min="4353" max="4353" width="12.25" style="9" customWidth="1"/>
    <col min="4354" max="4357" width="16.625" style="9" customWidth="1"/>
    <col min="4358" max="4358" width="7.375" style="9" customWidth="1"/>
    <col min="4359" max="4398" width="16.625" style="9" customWidth="1"/>
    <col min="4399" max="4607" width="9" style="9"/>
    <col min="4608" max="4608" width="58.625" style="9" customWidth="1"/>
    <col min="4609" max="4609" width="12.25" style="9" customWidth="1"/>
    <col min="4610" max="4613" width="16.625" style="9" customWidth="1"/>
    <col min="4614" max="4614" width="7.375" style="9" customWidth="1"/>
    <col min="4615" max="4654" width="16.625" style="9" customWidth="1"/>
    <col min="4655" max="4863" width="9" style="9"/>
    <col min="4864" max="4864" width="58.625" style="9" customWidth="1"/>
    <col min="4865" max="4865" width="12.25" style="9" customWidth="1"/>
    <col min="4866" max="4869" width="16.625" style="9" customWidth="1"/>
    <col min="4870" max="4870" width="7.375" style="9" customWidth="1"/>
    <col min="4871" max="4910" width="16.625" style="9" customWidth="1"/>
    <col min="4911" max="5119" width="9" style="9"/>
    <col min="5120" max="5120" width="58.625" style="9" customWidth="1"/>
    <col min="5121" max="5121" width="12.25" style="9" customWidth="1"/>
    <col min="5122" max="5125" width="16.625" style="9" customWidth="1"/>
    <col min="5126" max="5126" width="7.375" style="9" customWidth="1"/>
    <col min="5127" max="5166" width="16.625" style="9" customWidth="1"/>
    <col min="5167" max="5375" width="9" style="9"/>
    <col min="5376" max="5376" width="58.625" style="9" customWidth="1"/>
    <col min="5377" max="5377" width="12.25" style="9" customWidth="1"/>
    <col min="5378" max="5381" width="16.625" style="9" customWidth="1"/>
    <col min="5382" max="5382" width="7.375" style="9" customWidth="1"/>
    <col min="5383" max="5422" width="16.625" style="9" customWidth="1"/>
    <col min="5423" max="5631" width="9" style="9"/>
    <col min="5632" max="5632" width="58.625" style="9" customWidth="1"/>
    <col min="5633" max="5633" width="12.25" style="9" customWidth="1"/>
    <col min="5634" max="5637" width="16.625" style="9" customWidth="1"/>
    <col min="5638" max="5638" width="7.375" style="9" customWidth="1"/>
    <col min="5639" max="5678" width="16.625" style="9" customWidth="1"/>
    <col min="5679" max="5887" width="9" style="9"/>
    <col min="5888" max="5888" width="58.625" style="9" customWidth="1"/>
    <col min="5889" max="5889" width="12.25" style="9" customWidth="1"/>
    <col min="5890" max="5893" width="16.625" style="9" customWidth="1"/>
    <col min="5894" max="5894" width="7.375" style="9" customWidth="1"/>
    <col min="5895" max="5934" width="16.625" style="9" customWidth="1"/>
    <col min="5935" max="6143" width="9" style="9"/>
    <col min="6144" max="6144" width="58.625" style="9" customWidth="1"/>
    <col min="6145" max="6145" width="12.25" style="9" customWidth="1"/>
    <col min="6146" max="6149" width="16.625" style="9" customWidth="1"/>
    <col min="6150" max="6150" width="7.375" style="9" customWidth="1"/>
    <col min="6151" max="6190" width="16.625" style="9" customWidth="1"/>
    <col min="6191" max="6399" width="9" style="9"/>
    <col min="6400" max="6400" width="58.625" style="9" customWidth="1"/>
    <col min="6401" max="6401" width="12.25" style="9" customWidth="1"/>
    <col min="6402" max="6405" width="16.625" style="9" customWidth="1"/>
    <col min="6406" max="6406" width="7.375" style="9" customWidth="1"/>
    <col min="6407" max="6446" width="16.625" style="9" customWidth="1"/>
    <col min="6447" max="6655" width="9" style="9"/>
    <col min="6656" max="6656" width="58.625" style="9" customWidth="1"/>
    <col min="6657" max="6657" width="12.25" style="9" customWidth="1"/>
    <col min="6658" max="6661" width="16.625" style="9" customWidth="1"/>
    <col min="6662" max="6662" width="7.375" style="9" customWidth="1"/>
    <col min="6663" max="6702" width="16.625" style="9" customWidth="1"/>
    <col min="6703" max="6911" width="9" style="9"/>
    <col min="6912" max="6912" width="58.625" style="9" customWidth="1"/>
    <col min="6913" max="6913" width="12.25" style="9" customWidth="1"/>
    <col min="6914" max="6917" width="16.625" style="9" customWidth="1"/>
    <col min="6918" max="6918" width="7.375" style="9" customWidth="1"/>
    <col min="6919" max="6958" width="16.625" style="9" customWidth="1"/>
    <col min="6959" max="7167" width="9" style="9"/>
    <col min="7168" max="7168" width="58.625" style="9" customWidth="1"/>
    <col min="7169" max="7169" width="12.25" style="9" customWidth="1"/>
    <col min="7170" max="7173" width="16.625" style="9" customWidth="1"/>
    <col min="7174" max="7174" width="7.375" style="9" customWidth="1"/>
    <col min="7175" max="7214" width="16.625" style="9" customWidth="1"/>
    <col min="7215" max="7423" width="9" style="9"/>
    <col min="7424" max="7424" width="58.625" style="9" customWidth="1"/>
    <col min="7425" max="7425" width="12.25" style="9" customWidth="1"/>
    <col min="7426" max="7429" width="16.625" style="9" customWidth="1"/>
    <col min="7430" max="7430" width="7.375" style="9" customWidth="1"/>
    <col min="7431" max="7470" width="16.625" style="9" customWidth="1"/>
    <col min="7471" max="7679" width="9" style="9"/>
    <col min="7680" max="7680" width="58.625" style="9" customWidth="1"/>
    <col min="7681" max="7681" width="12.25" style="9" customWidth="1"/>
    <col min="7682" max="7685" width="16.625" style="9" customWidth="1"/>
    <col min="7686" max="7686" width="7.375" style="9" customWidth="1"/>
    <col min="7687" max="7726" width="16.625" style="9" customWidth="1"/>
    <col min="7727" max="7935" width="9" style="9"/>
    <col min="7936" max="7936" width="58.625" style="9" customWidth="1"/>
    <col min="7937" max="7937" width="12.25" style="9" customWidth="1"/>
    <col min="7938" max="7941" width="16.625" style="9" customWidth="1"/>
    <col min="7942" max="7942" width="7.375" style="9" customWidth="1"/>
    <col min="7943" max="7982" width="16.625" style="9" customWidth="1"/>
    <col min="7983" max="8191" width="9" style="9"/>
    <col min="8192" max="8192" width="58.625" style="9" customWidth="1"/>
    <col min="8193" max="8193" width="12.25" style="9" customWidth="1"/>
    <col min="8194" max="8197" width="16.625" style="9" customWidth="1"/>
    <col min="8198" max="8198" width="7.375" style="9" customWidth="1"/>
    <col min="8199" max="8238" width="16.625" style="9" customWidth="1"/>
    <col min="8239" max="8447" width="9" style="9"/>
    <col min="8448" max="8448" width="58.625" style="9" customWidth="1"/>
    <col min="8449" max="8449" width="12.25" style="9" customWidth="1"/>
    <col min="8450" max="8453" width="16.625" style="9" customWidth="1"/>
    <col min="8454" max="8454" width="7.375" style="9" customWidth="1"/>
    <col min="8455" max="8494" width="16.625" style="9" customWidth="1"/>
    <col min="8495" max="8703" width="9" style="9"/>
    <col min="8704" max="8704" width="58.625" style="9" customWidth="1"/>
    <col min="8705" max="8705" width="12.25" style="9" customWidth="1"/>
    <col min="8706" max="8709" width="16.625" style="9" customWidth="1"/>
    <col min="8710" max="8710" width="7.375" style="9" customWidth="1"/>
    <col min="8711" max="8750" width="16.625" style="9" customWidth="1"/>
    <col min="8751" max="8959" width="9" style="9"/>
    <col min="8960" max="8960" width="58.625" style="9" customWidth="1"/>
    <col min="8961" max="8961" width="12.25" style="9" customWidth="1"/>
    <col min="8962" max="8965" width="16.625" style="9" customWidth="1"/>
    <col min="8966" max="8966" width="7.375" style="9" customWidth="1"/>
    <col min="8967" max="9006" width="16.625" style="9" customWidth="1"/>
    <col min="9007" max="9215" width="9" style="9"/>
    <col min="9216" max="9216" width="58.625" style="9" customWidth="1"/>
    <col min="9217" max="9217" width="12.25" style="9" customWidth="1"/>
    <col min="9218" max="9221" width="16.625" style="9" customWidth="1"/>
    <col min="9222" max="9222" width="7.375" style="9" customWidth="1"/>
    <col min="9223" max="9262" width="16.625" style="9" customWidth="1"/>
    <col min="9263" max="9471" width="9" style="9"/>
    <col min="9472" max="9472" width="58.625" style="9" customWidth="1"/>
    <col min="9473" max="9473" width="12.25" style="9" customWidth="1"/>
    <col min="9474" max="9477" width="16.625" style="9" customWidth="1"/>
    <col min="9478" max="9478" width="7.375" style="9" customWidth="1"/>
    <col min="9479" max="9518" width="16.625" style="9" customWidth="1"/>
    <col min="9519" max="9727" width="9" style="9"/>
    <col min="9728" max="9728" width="58.625" style="9" customWidth="1"/>
    <col min="9729" max="9729" width="12.25" style="9" customWidth="1"/>
    <col min="9730" max="9733" width="16.625" style="9" customWidth="1"/>
    <col min="9734" max="9734" width="7.375" style="9" customWidth="1"/>
    <col min="9735" max="9774" width="16.625" style="9" customWidth="1"/>
    <col min="9775" max="9983" width="9" style="9"/>
    <col min="9984" max="9984" width="58.625" style="9" customWidth="1"/>
    <col min="9985" max="9985" width="12.25" style="9" customWidth="1"/>
    <col min="9986" max="9989" width="16.625" style="9" customWidth="1"/>
    <col min="9990" max="9990" width="7.375" style="9" customWidth="1"/>
    <col min="9991" max="10030" width="16.625" style="9" customWidth="1"/>
    <col min="10031" max="10239" width="9" style="9"/>
    <col min="10240" max="10240" width="58.625" style="9" customWidth="1"/>
    <col min="10241" max="10241" width="12.25" style="9" customWidth="1"/>
    <col min="10242" max="10245" width="16.625" style="9" customWidth="1"/>
    <col min="10246" max="10246" width="7.375" style="9" customWidth="1"/>
    <col min="10247" max="10286" width="16.625" style="9" customWidth="1"/>
    <col min="10287" max="10495" width="9" style="9"/>
    <col min="10496" max="10496" width="58.625" style="9" customWidth="1"/>
    <col min="10497" max="10497" width="12.25" style="9" customWidth="1"/>
    <col min="10498" max="10501" width="16.625" style="9" customWidth="1"/>
    <col min="10502" max="10502" width="7.375" style="9" customWidth="1"/>
    <col min="10503" max="10542" width="16.625" style="9" customWidth="1"/>
    <col min="10543" max="10751" width="9" style="9"/>
    <col min="10752" max="10752" width="58.625" style="9" customWidth="1"/>
    <col min="10753" max="10753" width="12.25" style="9" customWidth="1"/>
    <col min="10754" max="10757" width="16.625" style="9" customWidth="1"/>
    <col min="10758" max="10758" width="7.375" style="9" customWidth="1"/>
    <col min="10759" max="10798" width="16.625" style="9" customWidth="1"/>
    <col min="10799" max="11007" width="9" style="9"/>
    <col min="11008" max="11008" width="58.625" style="9" customWidth="1"/>
    <col min="11009" max="11009" width="12.25" style="9" customWidth="1"/>
    <col min="11010" max="11013" width="16.625" style="9" customWidth="1"/>
    <col min="11014" max="11014" width="7.375" style="9" customWidth="1"/>
    <col min="11015" max="11054" width="16.625" style="9" customWidth="1"/>
    <col min="11055" max="11263" width="9" style="9"/>
    <col min="11264" max="11264" width="58.625" style="9" customWidth="1"/>
    <col min="11265" max="11265" width="12.25" style="9" customWidth="1"/>
    <col min="11266" max="11269" width="16.625" style="9" customWidth="1"/>
    <col min="11270" max="11270" width="7.375" style="9" customWidth="1"/>
    <col min="11271" max="11310" width="16.625" style="9" customWidth="1"/>
    <col min="11311" max="11519" width="9" style="9"/>
    <col min="11520" max="11520" width="58.625" style="9" customWidth="1"/>
    <col min="11521" max="11521" width="12.25" style="9" customWidth="1"/>
    <col min="11522" max="11525" width="16.625" style="9" customWidth="1"/>
    <col min="11526" max="11526" width="7.375" style="9" customWidth="1"/>
    <col min="11527" max="11566" width="16.625" style="9" customWidth="1"/>
    <col min="11567" max="11775" width="9" style="9"/>
    <col min="11776" max="11776" width="58.625" style="9" customWidth="1"/>
    <col min="11777" max="11777" width="12.25" style="9" customWidth="1"/>
    <col min="11778" max="11781" width="16.625" style="9" customWidth="1"/>
    <col min="11782" max="11782" width="7.375" style="9" customWidth="1"/>
    <col min="11783" max="11822" width="16.625" style="9" customWidth="1"/>
    <col min="11823" max="12031" width="9" style="9"/>
    <col min="12032" max="12032" width="58.625" style="9" customWidth="1"/>
    <col min="12033" max="12033" width="12.25" style="9" customWidth="1"/>
    <col min="12034" max="12037" width="16.625" style="9" customWidth="1"/>
    <col min="12038" max="12038" width="7.375" style="9" customWidth="1"/>
    <col min="12039" max="12078" width="16.625" style="9" customWidth="1"/>
    <col min="12079" max="12287" width="9" style="9"/>
    <col min="12288" max="12288" width="58.625" style="9" customWidth="1"/>
    <col min="12289" max="12289" width="12.25" style="9" customWidth="1"/>
    <col min="12290" max="12293" width="16.625" style="9" customWidth="1"/>
    <col min="12294" max="12294" width="7.375" style="9" customWidth="1"/>
    <col min="12295" max="12334" width="16.625" style="9" customWidth="1"/>
    <col min="12335" max="12543" width="9" style="9"/>
    <col min="12544" max="12544" width="58.625" style="9" customWidth="1"/>
    <col min="12545" max="12545" width="12.25" style="9" customWidth="1"/>
    <col min="12546" max="12549" width="16.625" style="9" customWidth="1"/>
    <col min="12550" max="12550" width="7.375" style="9" customWidth="1"/>
    <col min="12551" max="12590" width="16.625" style="9" customWidth="1"/>
    <col min="12591" max="12799" width="9" style="9"/>
    <col min="12800" max="12800" width="58.625" style="9" customWidth="1"/>
    <col min="12801" max="12801" width="12.25" style="9" customWidth="1"/>
    <col min="12802" max="12805" width="16.625" style="9" customWidth="1"/>
    <col min="12806" max="12806" width="7.375" style="9" customWidth="1"/>
    <col min="12807" max="12846" width="16.625" style="9" customWidth="1"/>
    <col min="12847" max="13055" width="9" style="9"/>
    <col min="13056" max="13056" width="58.625" style="9" customWidth="1"/>
    <col min="13057" max="13057" width="12.25" style="9" customWidth="1"/>
    <col min="13058" max="13061" width="16.625" style="9" customWidth="1"/>
    <col min="13062" max="13062" width="7.375" style="9" customWidth="1"/>
    <col min="13063" max="13102" width="16.625" style="9" customWidth="1"/>
    <col min="13103" max="13311" width="9" style="9"/>
    <col min="13312" max="13312" width="58.625" style="9" customWidth="1"/>
    <col min="13313" max="13313" width="12.25" style="9" customWidth="1"/>
    <col min="13314" max="13317" width="16.625" style="9" customWidth="1"/>
    <col min="13318" max="13318" width="7.375" style="9" customWidth="1"/>
    <col min="13319" max="13358" width="16.625" style="9" customWidth="1"/>
    <col min="13359" max="13567" width="9" style="9"/>
    <col min="13568" max="13568" width="58.625" style="9" customWidth="1"/>
    <col min="13569" max="13569" width="12.25" style="9" customWidth="1"/>
    <col min="13570" max="13573" width="16.625" style="9" customWidth="1"/>
    <col min="13574" max="13574" width="7.375" style="9" customWidth="1"/>
    <col min="13575" max="13614" width="16.625" style="9" customWidth="1"/>
    <col min="13615" max="13823" width="9" style="9"/>
    <col min="13824" max="13824" width="58.625" style="9" customWidth="1"/>
    <col min="13825" max="13825" width="12.25" style="9" customWidth="1"/>
    <col min="13826" max="13829" width="16.625" style="9" customWidth="1"/>
    <col min="13830" max="13830" width="7.375" style="9" customWidth="1"/>
    <col min="13831" max="13870" width="16.625" style="9" customWidth="1"/>
    <col min="13871" max="14079" width="9" style="9"/>
    <col min="14080" max="14080" width="58.625" style="9" customWidth="1"/>
    <col min="14081" max="14081" width="12.25" style="9" customWidth="1"/>
    <col min="14082" max="14085" width="16.625" style="9" customWidth="1"/>
    <col min="14086" max="14086" width="7.375" style="9" customWidth="1"/>
    <col min="14087" max="14126" width="16.625" style="9" customWidth="1"/>
    <col min="14127" max="14335" width="9" style="9"/>
    <col min="14336" max="14336" width="58.625" style="9" customWidth="1"/>
    <col min="14337" max="14337" width="12.25" style="9" customWidth="1"/>
    <col min="14338" max="14341" width="16.625" style="9" customWidth="1"/>
    <col min="14342" max="14342" width="7.375" style="9" customWidth="1"/>
    <col min="14343" max="14382" width="16.625" style="9" customWidth="1"/>
    <col min="14383" max="14591" width="9" style="9"/>
    <col min="14592" max="14592" width="58.625" style="9" customWidth="1"/>
    <col min="14593" max="14593" width="12.25" style="9" customWidth="1"/>
    <col min="14594" max="14597" width="16.625" style="9" customWidth="1"/>
    <col min="14598" max="14598" width="7.375" style="9" customWidth="1"/>
    <col min="14599" max="14638" width="16.625" style="9" customWidth="1"/>
    <col min="14639" max="14847" width="9" style="9"/>
    <col min="14848" max="14848" width="58.625" style="9" customWidth="1"/>
    <col min="14849" max="14849" width="12.25" style="9" customWidth="1"/>
    <col min="14850" max="14853" width="16.625" style="9" customWidth="1"/>
    <col min="14854" max="14854" width="7.375" style="9" customWidth="1"/>
    <col min="14855" max="14894" width="16.625" style="9" customWidth="1"/>
    <col min="14895" max="15103" width="9" style="9"/>
    <col min="15104" max="15104" width="58.625" style="9" customWidth="1"/>
    <col min="15105" max="15105" width="12.25" style="9" customWidth="1"/>
    <col min="15106" max="15109" width="16.625" style="9" customWidth="1"/>
    <col min="15110" max="15110" width="7.375" style="9" customWidth="1"/>
    <col min="15111" max="15150" width="16.625" style="9" customWidth="1"/>
    <col min="15151" max="15359" width="9" style="9"/>
    <col min="15360" max="15360" width="58.625" style="9" customWidth="1"/>
    <col min="15361" max="15361" width="12.25" style="9" customWidth="1"/>
    <col min="15362" max="15365" width="16.625" style="9" customWidth="1"/>
    <col min="15366" max="15366" width="7.375" style="9" customWidth="1"/>
    <col min="15367" max="15406" width="16.625" style="9" customWidth="1"/>
    <col min="15407" max="15615" width="9" style="9"/>
    <col min="15616" max="15616" width="58.625" style="9" customWidth="1"/>
    <col min="15617" max="15617" width="12.25" style="9" customWidth="1"/>
    <col min="15618" max="15621" width="16.625" style="9" customWidth="1"/>
    <col min="15622" max="15622" width="7.375" style="9" customWidth="1"/>
    <col min="15623" max="15662" width="16.625" style="9" customWidth="1"/>
    <col min="15663" max="15871" width="9" style="9"/>
    <col min="15872" max="15872" width="58.625" style="9" customWidth="1"/>
    <col min="15873" max="15873" width="12.25" style="9" customWidth="1"/>
    <col min="15874" max="15877" width="16.625" style="9" customWidth="1"/>
    <col min="15878" max="15878" width="7.375" style="9" customWidth="1"/>
    <col min="15879" max="15918" width="16.625" style="9" customWidth="1"/>
    <col min="15919" max="16127" width="9" style="9"/>
    <col min="16128" max="16128" width="58.625" style="9" customWidth="1"/>
    <col min="16129" max="16129" width="12.25" style="9" customWidth="1"/>
    <col min="16130" max="16133" width="16.625" style="9" customWidth="1"/>
    <col min="16134" max="16134" width="7.375" style="9" customWidth="1"/>
    <col min="16135" max="16174" width="16.625" style="9" customWidth="1"/>
    <col min="16175" max="16384" width="9" style="9"/>
  </cols>
  <sheetData>
    <row r="1" spans="1:281" ht="20.100000000000001" customHeight="1" x14ac:dyDescent="0.3">
      <c r="A1" s="161"/>
      <c r="B1" s="162"/>
      <c r="C1" s="162"/>
      <c r="D1" s="163"/>
      <c r="E1" s="163"/>
      <c r="F1" s="163"/>
      <c r="G1" s="163"/>
      <c r="H1" s="163"/>
      <c r="I1" s="164"/>
      <c r="J1" s="164"/>
      <c r="K1" s="164"/>
      <c r="L1" s="164"/>
      <c r="M1" s="164"/>
      <c r="N1" s="163"/>
      <c r="O1" s="163"/>
      <c r="P1" s="163"/>
      <c r="Q1" s="163"/>
      <c r="R1" s="163"/>
      <c r="S1" s="163"/>
      <c r="T1" s="163"/>
      <c r="U1" s="163"/>
      <c r="V1" s="163"/>
      <c r="W1" s="163"/>
      <c r="X1" s="165"/>
      <c r="Y1" s="165"/>
      <c r="Z1" s="165"/>
      <c r="AA1" s="165"/>
      <c r="AB1" s="165"/>
      <c r="AC1" s="165"/>
      <c r="AD1" s="165"/>
      <c r="AE1" s="165"/>
      <c r="AF1" s="165"/>
      <c r="AG1" s="165"/>
      <c r="AH1" s="165"/>
      <c r="AI1" s="165"/>
      <c r="AJ1" s="165"/>
      <c r="AK1" s="165"/>
      <c r="AL1" s="165"/>
      <c r="AM1" s="165"/>
      <c r="AN1" s="165"/>
      <c r="AO1" s="165"/>
      <c r="AP1" s="165"/>
      <c r="AQ1" s="165"/>
      <c r="AR1" s="165"/>
      <c r="AS1" s="260"/>
      <c r="AT1" s="260"/>
      <c r="AU1" s="261"/>
      <c r="AV1" s="262" t="s">
        <v>584</v>
      </c>
    </row>
    <row r="2" spans="1:281" ht="20.100000000000001" customHeight="1" x14ac:dyDescent="0.3">
      <c r="A2" s="161"/>
      <c r="B2" s="162"/>
      <c r="C2" s="162"/>
      <c r="D2" s="163"/>
      <c r="E2" s="163"/>
      <c r="F2" s="163"/>
      <c r="G2" s="163"/>
      <c r="H2" s="163"/>
      <c r="I2" s="164"/>
      <c r="J2" s="164"/>
      <c r="K2" s="164"/>
      <c r="L2" s="164"/>
      <c r="M2" s="164"/>
      <c r="N2" s="163"/>
      <c r="O2" s="163"/>
      <c r="P2" s="163"/>
      <c r="Q2" s="163"/>
      <c r="R2" s="163"/>
      <c r="S2" s="163"/>
      <c r="T2" s="163"/>
      <c r="U2" s="163"/>
      <c r="V2" s="163"/>
      <c r="W2" s="163"/>
      <c r="X2" s="165"/>
      <c r="Y2" s="165"/>
      <c r="Z2" s="165"/>
      <c r="AA2" s="165"/>
      <c r="AB2" s="165"/>
      <c r="AC2" s="165"/>
      <c r="AD2" s="165"/>
      <c r="AE2" s="165"/>
      <c r="AF2" s="165"/>
      <c r="AG2" s="165"/>
      <c r="AH2" s="165"/>
      <c r="AI2" s="165"/>
      <c r="AJ2" s="165"/>
      <c r="AK2" s="165"/>
      <c r="AL2" s="165"/>
      <c r="AM2" s="165"/>
      <c r="AN2" s="165"/>
      <c r="AO2" s="165"/>
      <c r="AP2" s="165"/>
      <c r="AQ2" s="165"/>
      <c r="AR2" s="165"/>
      <c r="AS2" s="260"/>
      <c r="AT2" s="260"/>
      <c r="AU2" s="261"/>
      <c r="AV2" s="263" t="s">
        <v>1</v>
      </c>
    </row>
    <row r="3" spans="1:281" ht="20.100000000000001" customHeight="1" x14ac:dyDescent="0.3">
      <c r="A3" s="161"/>
      <c r="B3" s="162"/>
      <c r="C3" s="162"/>
      <c r="D3" s="163"/>
      <c r="E3" s="163"/>
      <c r="F3" s="163"/>
      <c r="G3" s="163"/>
      <c r="H3" s="163"/>
      <c r="I3" s="164"/>
      <c r="J3" s="164"/>
      <c r="K3" s="164"/>
      <c r="L3" s="164"/>
      <c r="M3" s="164"/>
      <c r="N3" s="163"/>
      <c r="O3" s="163"/>
      <c r="P3" s="163"/>
      <c r="Q3" s="163"/>
      <c r="R3" s="163"/>
      <c r="S3" s="163"/>
      <c r="T3" s="163"/>
      <c r="U3" s="163"/>
      <c r="V3" s="163"/>
      <c r="W3" s="163"/>
      <c r="X3" s="165"/>
      <c r="Y3" s="165"/>
      <c r="Z3" s="165"/>
      <c r="AA3" s="165"/>
      <c r="AB3" s="165"/>
      <c r="AC3" s="165"/>
      <c r="AD3" s="165"/>
      <c r="AE3" s="165"/>
      <c r="AF3" s="165"/>
      <c r="AG3" s="165"/>
      <c r="AH3" s="165"/>
      <c r="AI3" s="165"/>
      <c r="AJ3" s="165"/>
      <c r="AK3" s="165"/>
      <c r="AL3" s="165"/>
      <c r="AM3" s="165"/>
      <c r="AN3" s="165"/>
      <c r="AO3" s="165"/>
      <c r="AP3" s="165"/>
      <c r="AQ3" s="165"/>
      <c r="AR3" s="165"/>
      <c r="AS3" s="260"/>
      <c r="AT3" s="260"/>
      <c r="AU3" s="261"/>
      <c r="AV3" s="263" t="s">
        <v>2</v>
      </c>
    </row>
    <row r="4" spans="1:281" ht="20.100000000000001" customHeight="1" x14ac:dyDescent="0.3">
      <c r="A4" s="161"/>
      <c r="B4" s="162"/>
      <c r="C4" s="162"/>
      <c r="D4" s="163"/>
      <c r="E4" s="163"/>
      <c r="F4" s="163"/>
      <c r="G4" s="163"/>
      <c r="H4" s="163"/>
      <c r="I4" s="164"/>
      <c r="J4" s="164"/>
      <c r="K4" s="164"/>
      <c r="L4" s="164"/>
      <c r="M4" s="164"/>
      <c r="N4" s="163"/>
      <c r="O4" s="163"/>
      <c r="P4" s="163"/>
      <c r="Q4" s="163"/>
      <c r="R4" s="163"/>
      <c r="S4" s="163"/>
      <c r="T4" s="163"/>
      <c r="U4" s="163"/>
      <c r="V4" s="163"/>
      <c r="W4" s="163"/>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8"/>
      <c r="AV4" s="169"/>
    </row>
    <row r="5" spans="1:281" ht="20.100000000000001" customHeight="1" x14ac:dyDescent="0.3">
      <c r="A5" s="161"/>
      <c r="B5" s="162"/>
      <c r="C5" s="162"/>
      <c r="D5" s="163"/>
      <c r="E5" s="163"/>
      <c r="F5" s="163"/>
      <c r="G5" s="163"/>
      <c r="H5" s="163"/>
      <c r="I5" s="164"/>
      <c r="J5" s="164"/>
      <c r="K5" s="164"/>
      <c r="L5" s="164"/>
      <c r="M5" s="164"/>
      <c r="N5" s="163"/>
      <c r="O5" s="163"/>
      <c r="P5" s="163"/>
      <c r="Q5" s="163"/>
      <c r="R5" s="163"/>
      <c r="S5" s="163"/>
      <c r="T5" s="163"/>
      <c r="U5" s="163"/>
      <c r="V5" s="163"/>
      <c r="W5" s="163"/>
      <c r="X5" s="165"/>
      <c r="Y5" s="165"/>
      <c r="Z5" s="165"/>
      <c r="AA5" s="165"/>
      <c r="AB5" s="165"/>
      <c r="AC5" s="165"/>
      <c r="AD5" s="165"/>
      <c r="AE5" s="165"/>
      <c r="AF5" s="165"/>
      <c r="AG5" s="165"/>
      <c r="AH5" s="165"/>
      <c r="AI5" s="165"/>
      <c r="AJ5" s="165"/>
      <c r="AK5" s="165"/>
      <c r="AL5" s="165"/>
      <c r="AM5" s="165"/>
      <c r="AN5" s="165"/>
      <c r="AO5" s="165"/>
      <c r="AP5" s="165"/>
      <c r="AQ5" s="165"/>
      <c r="AR5" s="165"/>
      <c r="AS5" s="170"/>
      <c r="AT5" s="171"/>
      <c r="AU5" s="172"/>
      <c r="AV5" s="173" t="s">
        <v>3</v>
      </c>
    </row>
    <row r="6" spans="1:281" ht="52.5" customHeight="1" x14ac:dyDescent="0.45">
      <c r="A6" s="498" t="s">
        <v>855</v>
      </c>
      <c r="B6" s="498"/>
      <c r="C6" s="498"/>
      <c r="D6" s="498"/>
      <c r="E6" s="498"/>
      <c r="F6" s="498"/>
      <c r="G6" s="498"/>
      <c r="H6" s="498"/>
      <c r="I6" s="498"/>
      <c r="J6" s="498"/>
      <c r="K6" s="498"/>
      <c r="L6" s="498"/>
      <c r="M6" s="498"/>
      <c r="N6" s="498"/>
      <c r="O6" s="498"/>
      <c r="P6" s="498"/>
      <c r="Q6" s="498"/>
      <c r="R6" s="498"/>
      <c r="S6" s="498"/>
      <c r="T6" s="498"/>
      <c r="U6" s="498"/>
      <c r="V6" s="498"/>
      <c r="W6" s="498"/>
      <c r="X6" s="499"/>
      <c r="Y6" s="499"/>
      <c r="Z6" s="499"/>
      <c r="AA6" s="499"/>
      <c r="AB6" s="499"/>
      <c r="AC6" s="499"/>
      <c r="AD6" s="499"/>
      <c r="AE6" s="499"/>
      <c r="AF6" s="499"/>
      <c r="AG6" s="499"/>
      <c r="AH6" s="499"/>
      <c r="AI6" s="499"/>
      <c r="AJ6" s="499"/>
      <c r="AK6" s="499"/>
      <c r="AL6" s="499"/>
      <c r="AM6" s="499"/>
      <c r="AN6" s="499"/>
      <c r="AO6" s="499"/>
      <c r="AP6" s="499"/>
      <c r="AQ6" s="499"/>
      <c r="AR6" s="499"/>
      <c r="AS6" s="170"/>
      <c r="AT6" s="171"/>
      <c r="AU6" s="172"/>
      <c r="AV6" s="173" t="s">
        <v>4</v>
      </c>
    </row>
    <row r="7" spans="1:281" s="7" customFormat="1" ht="20.100000000000001" customHeight="1" x14ac:dyDescent="0.3">
      <c r="A7" s="174"/>
      <c r="B7" s="175"/>
      <c r="C7" s="175"/>
      <c r="D7" s="163"/>
      <c r="E7" s="163"/>
      <c r="F7" s="163"/>
      <c r="G7" s="163"/>
      <c r="H7" s="163"/>
      <c r="I7" s="164"/>
      <c r="J7" s="164"/>
      <c r="K7" s="164"/>
      <c r="L7" s="164"/>
      <c r="M7" s="164"/>
      <c r="N7" s="163"/>
      <c r="O7" s="163"/>
      <c r="P7" s="163"/>
      <c r="Q7" s="163"/>
      <c r="R7" s="163"/>
      <c r="S7" s="163"/>
      <c r="T7" s="163"/>
      <c r="U7" s="163"/>
      <c r="V7" s="163"/>
      <c r="W7" s="163"/>
      <c r="X7" s="165"/>
      <c r="Y7" s="165"/>
      <c r="Z7" s="165"/>
      <c r="AA7" s="165"/>
      <c r="AB7" s="165"/>
      <c r="AC7" s="165"/>
      <c r="AD7" s="165"/>
      <c r="AE7" s="165"/>
      <c r="AF7" s="165"/>
      <c r="AG7" s="165"/>
      <c r="AH7" s="165"/>
      <c r="AI7" s="165"/>
      <c r="AJ7" s="165"/>
      <c r="AK7" s="165"/>
      <c r="AL7" s="165"/>
      <c r="AM7" s="165"/>
      <c r="AN7" s="165"/>
      <c r="AO7" s="165"/>
      <c r="AP7" s="165"/>
      <c r="AQ7" s="165"/>
      <c r="AR7" s="165"/>
      <c r="AS7" s="170"/>
      <c r="AT7" s="171"/>
      <c r="AU7" s="172"/>
      <c r="AV7" s="176" t="s">
        <v>5</v>
      </c>
      <c r="AW7" s="166"/>
      <c r="AX7" s="167"/>
      <c r="AY7" s="167"/>
      <c r="AZ7" s="167"/>
      <c r="BA7" s="167"/>
      <c r="BB7" s="167"/>
      <c r="BC7" s="167"/>
      <c r="BD7" s="167"/>
      <c r="BE7" s="167"/>
      <c r="BF7" s="167"/>
      <c r="BG7" s="167"/>
      <c r="BH7" s="167"/>
      <c r="BI7" s="167"/>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row>
    <row r="8" spans="1:281" s="7" customFormat="1" ht="20.100000000000001" customHeight="1" x14ac:dyDescent="0.3">
      <c r="A8" s="177"/>
      <c r="B8" s="178"/>
      <c r="C8" s="178"/>
      <c r="D8" s="163"/>
      <c r="E8" s="163"/>
      <c r="F8" s="163"/>
      <c r="G8" s="163"/>
      <c r="H8" s="163"/>
      <c r="I8" s="164"/>
      <c r="J8" s="164"/>
      <c r="K8" s="164"/>
      <c r="L8" s="164"/>
      <c r="M8" s="164"/>
      <c r="N8" s="163"/>
      <c r="O8" s="163"/>
      <c r="P8" s="163"/>
      <c r="Q8" s="163"/>
      <c r="R8" s="163"/>
      <c r="S8" s="163"/>
      <c r="T8" s="163"/>
      <c r="U8" s="163"/>
      <c r="V8" s="163"/>
      <c r="W8" s="163"/>
      <c r="X8" s="165"/>
      <c r="Y8" s="165"/>
      <c r="Z8" s="165"/>
      <c r="AA8" s="165"/>
      <c r="AB8" s="165"/>
      <c r="AC8" s="165"/>
      <c r="AD8" s="165"/>
      <c r="AE8" s="165"/>
      <c r="AF8" s="165"/>
      <c r="AG8" s="165"/>
      <c r="AH8" s="165"/>
      <c r="AI8" s="165"/>
      <c r="AJ8" s="165"/>
      <c r="AK8" s="165"/>
      <c r="AL8" s="165"/>
      <c r="AM8" s="165"/>
      <c r="AN8" s="165"/>
      <c r="AO8" s="165"/>
      <c r="AP8" s="165"/>
      <c r="AQ8" s="165"/>
      <c r="AR8" s="165"/>
      <c r="AS8" s="170"/>
      <c r="AT8" s="171"/>
      <c r="AU8" s="172"/>
      <c r="AV8" s="173" t="s">
        <v>6</v>
      </c>
      <c r="AW8" s="166"/>
      <c r="AX8" s="167"/>
      <c r="AY8" s="167"/>
      <c r="AZ8" s="167"/>
      <c r="BA8" s="167"/>
      <c r="BB8" s="167"/>
      <c r="BC8" s="167"/>
      <c r="BD8" s="167"/>
      <c r="BE8" s="167"/>
      <c r="BF8" s="167"/>
      <c r="BG8" s="167"/>
      <c r="BH8" s="167"/>
      <c r="BI8" s="167"/>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row>
    <row r="9" spans="1:281" s="7" customFormat="1" ht="20.100000000000001" customHeight="1" x14ac:dyDescent="0.3">
      <c r="A9" s="177"/>
      <c r="B9" s="178"/>
      <c r="C9" s="178"/>
      <c r="D9" s="163"/>
      <c r="E9" s="163"/>
      <c r="F9" s="163"/>
      <c r="G9" s="163"/>
      <c r="H9" s="163"/>
      <c r="I9" s="164"/>
      <c r="J9" s="164"/>
      <c r="K9" s="164"/>
      <c r="L9" s="164"/>
      <c r="M9" s="164"/>
      <c r="N9" s="163"/>
      <c r="O9" s="163"/>
      <c r="P9" s="163"/>
      <c r="Q9" s="163"/>
      <c r="R9" s="163"/>
      <c r="S9" s="163"/>
      <c r="T9" s="163"/>
      <c r="U9" s="163"/>
      <c r="V9" s="163"/>
      <c r="W9" s="163"/>
      <c r="X9" s="165"/>
      <c r="Y9" s="165"/>
      <c r="Z9" s="165"/>
      <c r="AA9" s="165"/>
      <c r="AB9" s="165"/>
      <c r="AC9" s="179"/>
      <c r="AD9" s="179"/>
      <c r="AE9" s="179"/>
      <c r="AF9" s="179"/>
      <c r="AG9" s="179"/>
      <c r="AH9" s="179"/>
      <c r="AI9" s="179"/>
      <c r="AJ9" s="179"/>
      <c r="AK9" s="179"/>
      <c r="AL9" s="179"/>
      <c r="AM9" s="179"/>
      <c r="AN9" s="179"/>
      <c r="AO9" s="179"/>
      <c r="AP9" s="179"/>
      <c r="AQ9" s="179"/>
      <c r="AR9" s="179"/>
      <c r="AS9" s="180"/>
      <c r="AT9" s="171"/>
      <c r="AU9" s="171"/>
      <c r="AV9" s="173"/>
      <c r="AW9" s="166"/>
      <c r="AX9" s="181"/>
      <c r="AY9" s="181"/>
      <c r="AZ9" s="181"/>
      <c r="BA9" s="181"/>
      <c r="BB9" s="181"/>
      <c r="BC9" s="181"/>
      <c r="BD9" s="181"/>
      <c r="BE9" s="181"/>
      <c r="BF9" s="181"/>
      <c r="BG9" s="181"/>
      <c r="BH9" s="181"/>
      <c r="BI9" s="181"/>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row>
    <row r="10" spans="1:281" s="7" customFormat="1" ht="30" customHeight="1" x14ac:dyDescent="0.25">
      <c r="A10" s="182"/>
      <c r="B10" s="183"/>
      <c r="C10" s="183"/>
      <c r="D10" s="184"/>
      <c r="E10" s="184"/>
      <c r="F10" s="184"/>
      <c r="G10" s="184"/>
      <c r="H10" s="184"/>
      <c r="I10" s="184"/>
      <c r="J10" s="184"/>
      <c r="K10" s="184"/>
      <c r="L10" s="184"/>
      <c r="M10" s="184"/>
      <c r="N10" s="185"/>
      <c r="O10" s="185"/>
      <c r="P10" s="185"/>
      <c r="Q10" s="185"/>
      <c r="R10" s="185"/>
      <c r="S10" s="186"/>
      <c r="T10" s="186"/>
      <c r="U10" s="186"/>
      <c r="V10" s="186"/>
      <c r="W10" s="186"/>
      <c r="X10" s="187"/>
      <c r="Y10" s="187"/>
      <c r="Z10" s="187"/>
      <c r="AA10" s="187"/>
      <c r="AB10" s="187"/>
      <c r="AC10" s="188"/>
      <c r="AD10" s="187"/>
      <c r="AE10" s="187"/>
      <c r="AF10" s="187"/>
      <c r="AG10" s="187"/>
      <c r="AH10" s="187"/>
      <c r="AI10" s="187"/>
      <c r="AJ10" s="187"/>
      <c r="AK10" s="187"/>
      <c r="AL10" s="187"/>
      <c r="AM10" s="187"/>
      <c r="AN10" s="187"/>
      <c r="AO10" s="187"/>
      <c r="AP10" s="187"/>
      <c r="AQ10" s="187"/>
      <c r="AR10" s="187"/>
      <c r="AS10" s="189"/>
      <c r="AT10" s="187"/>
      <c r="AU10" s="187"/>
      <c r="AV10" s="187"/>
      <c r="AW10" s="166"/>
      <c r="AX10" s="181"/>
      <c r="AY10" s="181"/>
      <c r="AZ10" s="181"/>
      <c r="BA10" s="181"/>
      <c r="BB10" s="181"/>
      <c r="BC10" s="181"/>
      <c r="BD10" s="181"/>
      <c r="BE10" s="181"/>
      <c r="BF10" s="181"/>
      <c r="BG10" s="181"/>
      <c r="BH10" s="181"/>
      <c r="BI10" s="181"/>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row>
    <row r="11" spans="1:281" s="7" customFormat="1" ht="30" customHeight="1" x14ac:dyDescent="0.25">
      <c r="A11" s="182"/>
      <c r="B11" s="183"/>
      <c r="C11" s="183"/>
      <c r="D11" s="182"/>
      <c r="E11" s="182"/>
      <c r="F11" s="182"/>
      <c r="G11" s="182"/>
      <c r="H11" s="182"/>
      <c r="I11" s="182"/>
      <c r="J11" s="182"/>
      <c r="K11" s="182"/>
      <c r="L11" s="182"/>
      <c r="M11" s="182"/>
      <c r="N11" s="185"/>
      <c r="O11" s="185"/>
      <c r="P11" s="185"/>
      <c r="Q11" s="185"/>
      <c r="R11" s="185"/>
      <c r="S11" s="186"/>
      <c r="T11" s="186"/>
      <c r="U11" s="186"/>
      <c r="V11" s="186"/>
      <c r="W11" s="186"/>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90"/>
      <c r="AT11" s="187"/>
      <c r="AU11" s="187"/>
      <c r="AV11" s="187"/>
      <c r="AW11" s="166"/>
      <c r="AX11" s="181"/>
      <c r="AY11" s="181"/>
      <c r="AZ11" s="181"/>
      <c r="BA11" s="181"/>
      <c r="BB11" s="181"/>
      <c r="BC11" s="181"/>
      <c r="BD11" s="181"/>
      <c r="BE11" s="181"/>
      <c r="BF11" s="181"/>
      <c r="BG11" s="181"/>
      <c r="BH11" s="181"/>
      <c r="BI11" s="181"/>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row>
    <row r="12" spans="1:281" s="12" customFormat="1" ht="69.95" customHeight="1" x14ac:dyDescent="0.25">
      <c r="A12" s="500" t="s">
        <v>8</v>
      </c>
      <c r="B12" s="501" t="s">
        <v>585</v>
      </c>
      <c r="C12" s="501" t="s">
        <v>17</v>
      </c>
      <c r="D12" s="501" t="s">
        <v>586</v>
      </c>
      <c r="E12" s="501"/>
      <c r="F12" s="501"/>
      <c r="G12" s="501"/>
      <c r="H12" s="501"/>
      <c r="I12" s="502" t="s">
        <v>587</v>
      </c>
      <c r="J12" s="502"/>
      <c r="K12" s="502"/>
      <c r="L12" s="502"/>
      <c r="M12" s="502"/>
      <c r="N12" s="501" t="s">
        <v>588</v>
      </c>
      <c r="O12" s="501"/>
      <c r="P12" s="501"/>
      <c r="Q12" s="501"/>
      <c r="R12" s="501"/>
      <c r="S12" s="501" t="s">
        <v>589</v>
      </c>
      <c r="T12" s="501"/>
      <c r="U12" s="501"/>
      <c r="V12" s="501"/>
      <c r="W12" s="501"/>
      <c r="X12" s="497" t="s">
        <v>590</v>
      </c>
      <c r="Y12" s="497"/>
      <c r="Z12" s="497"/>
      <c r="AA12" s="497"/>
      <c r="AB12" s="497"/>
      <c r="AC12" s="497"/>
      <c r="AD12" s="497"/>
      <c r="AE12" s="497"/>
      <c r="AF12" s="497"/>
      <c r="AG12" s="497"/>
      <c r="AH12" s="497"/>
      <c r="AI12" s="497"/>
      <c r="AJ12" s="497"/>
      <c r="AK12" s="497"/>
      <c r="AL12" s="497"/>
      <c r="AM12" s="497"/>
      <c r="AN12" s="497"/>
      <c r="AO12" s="497"/>
      <c r="AP12" s="497"/>
      <c r="AQ12" s="497"/>
      <c r="AR12" s="497"/>
      <c r="AS12" s="497"/>
      <c r="AT12" s="497"/>
      <c r="AU12" s="497"/>
      <c r="AV12" s="497"/>
      <c r="AW12" s="496" t="s">
        <v>18</v>
      </c>
      <c r="AX12" s="167"/>
      <c r="AY12" s="167"/>
      <c r="AZ12" s="167"/>
      <c r="BA12" s="167"/>
      <c r="BB12" s="167"/>
      <c r="BC12" s="167"/>
      <c r="BD12" s="167"/>
      <c r="BE12" s="167"/>
      <c r="BF12" s="167"/>
      <c r="BG12" s="167"/>
      <c r="BH12" s="167"/>
      <c r="BI12" s="167"/>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row>
    <row r="13" spans="1:281" ht="69.95" customHeight="1" x14ac:dyDescent="0.25">
      <c r="A13" s="500"/>
      <c r="B13" s="501"/>
      <c r="C13" s="501"/>
      <c r="D13" s="501"/>
      <c r="E13" s="501"/>
      <c r="F13" s="501"/>
      <c r="G13" s="501"/>
      <c r="H13" s="501"/>
      <c r="I13" s="502"/>
      <c r="J13" s="502"/>
      <c r="K13" s="502"/>
      <c r="L13" s="502"/>
      <c r="M13" s="502"/>
      <c r="N13" s="501"/>
      <c r="O13" s="501"/>
      <c r="P13" s="501"/>
      <c r="Q13" s="501"/>
      <c r="R13" s="501"/>
      <c r="S13" s="501"/>
      <c r="T13" s="501"/>
      <c r="U13" s="501"/>
      <c r="V13" s="501"/>
      <c r="W13" s="501"/>
      <c r="X13" s="497" t="s">
        <v>591</v>
      </c>
      <c r="Y13" s="497"/>
      <c r="Z13" s="497"/>
      <c r="AA13" s="497"/>
      <c r="AB13" s="497"/>
      <c r="AC13" s="497"/>
      <c r="AD13" s="497"/>
      <c r="AE13" s="497"/>
      <c r="AF13" s="497"/>
      <c r="AG13" s="497"/>
      <c r="AH13" s="497"/>
      <c r="AI13" s="497"/>
      <c r="AJ13" s="497"/>
      <c r="AK13" s="497"/>
      <c r="AL13" s="497"/>
      <c r="AM13" s="497" t="s">
        <v>592</v>
      </c>
      <c r="AN13" s="497"/>
      <c r="AO13" s="497"/>
      <c r="AP13" s="497"/>
      <c r="AQ13" s="497"/>
      <c r="AR13" s="497"/>
      <c r="AS13" s="497"/>
      <c r="AT13" s="497"/>
      <c r="AU13" s="497"/>
      <c r="AV13" s="497" t="s">
        <v>593</v>
      </c>
      <c r="AW13" s="496"/>
    </row>
    <row r="14" spans="1:281" ht="126" customHeight="1" x14ac:dyDescent="0.25">
      <c r="A14" s="500"/>
      <c r="B14" s="501"/>
      <c r="C14" s="501"/>
      <c r="D14" s="235" t="s">
        <v>594</v>
      </c>
      <c r="E14" s="235" t="s">
        <v>595</v>
      </c>
      <c r="F14" s="235" t="s">
        <v>596</v>
      </c>
      <c r="G14" s="235" t="s">
        <v>597</v>
      </c>
      <c r="H14" s="235" t="s">
        <v>598</v>
      </c>
      <c r="I14" s="236" t="s">
        <v>594</v>
      </c>
      <c r="J14" s="236" t="s">
        <v>595</v>
      </c>
      <c r="K14" s="236" t="s">
        <v>596</v>
      </c>
      <c r="L14" s="236" t="s">
        <v>597</v>
      </c>
      <c r="M14" s="236" t="s">
        <v>598</v>
      </c>
      <c r="N14" s="235" t="s">
        <v>594</v>
      </c>
      <c r="O14" s="235" t="s">
        <v>595</v>
      </c>
      <c r="P14" s="235" t="s">
        <v>596</v>
      </c>
      <c r="Q14" s="235" t="s">
        <v>597</v>
      </c>
      <c r="R14" s="235" t="s">
        <v>598</v>
      </c>
      <c r="S14" s="235" t="s">
        <v>594</v>
      </c>
      <c r="T14" s="235" t="s">
        <v>595</v>
      </c>
      <c r="U14" s="235" t="s">
        <v>596</v>
      </c>
      <c r="V14" s="235" t="s">
        <v>597</v>
      </c>
      <c r="W14" s="235" t="s">
        <v>598</v>
      </c>
      <c r="X14" s="233" t="s">
        <v>599</v>
      </c>
      <c r="Y14" s="233" t="s">
        <v>600</v>
      </c>
      <c r="Z14" s="233" t="s">
        <v>601</v>
      </c>
      <c r="AA14" s="233" t="s">
        <v>602</v>
      </c>
      <c r="AB14" s="233" t="s">
        <v>603</v>
      </c>
      <c r="AC14" s="233" t="s">
        <v>604</v>
      </c>
      <c r="AD14" s="233" t="s">
        <v>602</v>
      </c>
      <c r="AE14" s="233" t="s">
        <v>605</v>
      </c>
      <c r="AF14" s="233" t="s">
        <v>606</v>
      </c>
      <c r="AG14" s="233" t="s">
        <v>607</v>
      </c>
      <c r="AH14" s="233" t="s">
        <v>608</v>
      </c>
      <c r="AI14" s="233" t="s">
        <v>609</v>
      </c>
      <c r="AJ14" s="233" t="s">
        <v>610</v>
      </c>
      <c r="AK14" s="233" t="s">
        <v>611</v>
      </c>
      <c r="AL14" s="233" t="s">
        <v>612</v>
      </c>
      <c r="AM14" s="233" t="s">
        <v>613</v>
      </c>
      <c r="AN14" s="233" t="s">
        <v>600</v>
      </c>
      <c r="AO14" s="233" t="s">
        <v>614</v>
      </c>
      <c r="AP14" s="233" t="s">
        <v>615</v>
      </c>
      <c r="AQ14" s="233" t="s">
        <v>616</v>
      </c>
      <c r="AR14" s="233" t="s">
        <v>617</v>
      </c>
      <c r="AS14" s="233" t="s">
        <v>618</v>
      </c>
      <c r="AT14" s="233" t="s">
        <v>619</v>
      </c>
      <c r="AU14" s="233" t="s">
        <v>620</v>
      </c>
      <c r="AV14" s="497"/>
      <c r="AW14" s="496"/>
    </row>
    <row r="15" spans="1:281" ht="26.25" customHeight="1" x14ac:dyDescent="0.25">
      <c r="A15" s="234"/>
      <c r="B15" s="235"/>
      <c r="C15" s="235"/>
      <c r="D15" s="235"/>
      <c r="E15" s="235"/>
      <c r="F15" s="235"/>
      <c r="G15" s="235"/>
      <c r="H15" s="235"/>
      <c r="I15" s="236"/>
      <c r="J15" s="236"/>
      <c r="K15" s="236"/>
      <c r="L15" s="236"/>
      <c r="M15" s="236"/>
      <c r="N15" s="235"/>
      <c r="O15" s="235"/>
      <c r="P15" s="235"/>
      <c r="Q15" s="235"/>
      <c r="R15" s="235"/>
      <c r="S15" s="235"/>
      <c r="T15" s="235"/>
      <c r="U15" s="235"/>
      <c r="V15" s="235"/>
      <c r="W15" s="235"/>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191"/>
    </row>
    <row r="16" spans="1:281" ht="40.5" customHeight="1" x14ac:dyDescent="0.25">
      <c r="A16" s="153" t="s">
        <v>36</v>
      </c>
      <c r="B16" s="234" t="s">
        <v>35</v>
      </c>
      <c r="C16" s="192" t="s">
        <v>36</v>
      </c>
      <c r="D16" s="235">
        <f t="shared" ref="D16:M16" si="0">D17+D47+D51</f>
        <v>592.49999963000016</v>
      </c>
      <c r="E16" s="235">
        <f t="shared" si="0"/>
        <v>15.516033029999999</v>
      </c>
      <c r="F16" s="235">
        <f t="shared" si="0"/>
        <v>495.61216460000009</v>
      </c>
      <c r="G16" s="235">
        <f t="shared" si="0"/>
        <v>74</v>
      </c>
      <c r="H16" s="235">
        <f t="shared" si="0"/>
        <v>7.3718020000000006</v>
      </c>
      <c r="I16" s="236">
        <f t="shared" si="0"/>
        <v>8441.7139983467478</v>
      </c>
      <c r="J16" s="236">
        <f t="shared" si="0"/>
        <v>549.96415235999984</v>
      </c>
      <c r="K16" s="236">
        <f t="shared" si="0"/>
        <v>6029.4163864099992</v>
      </c>
      <c r="L16" s="236">
        <f t="shared" si="0"/>
        <v>1075.8988234100002</v>
      </c>
      <c r="M16" s="236">
        <f t="shared" si="0"/>
        <v>786.43463616674956</v>
      </c>
      <c r="N16" s="193">
        <f t="shared" ref="N16:R50" si="1">I16-D16</f>
        <v>7849.2139987167475</v>
      </c>
      <c r="O16" s="193">
        <f t="shared" si="1"/>
        <v>534.44811932999983</v>
      </c>
      <c r="P16" s="193">
        <f t="shared" si="1"/>
        <v>5533.804221809999</v>
      </c>
      <c r="Q16" s="193">
        <f t="shared" si="1"/>
        <v>1001.8988234100002</v>
      </c>
      <c r="R16" s="193">
        <f t="shared" si="1"/>
        <v>779.06283416674955</v>
      </c>
      <c r="S16" s="235">
        <f>S17+S47+S51</f>
        <v>9177.2055656199991</v>
      </c>
      <c r="T16" s="235">
        <f>T17+T47+T51</f>
        <v>394.93451975999994</v>
      </c>
      <c r="U16" s="235">
        <f>U17+U47+U51</f>
        <v>5799.2399811700006</v>
      </c>
      <c r="V16" s="235">
        <f>V17+V47+V51</f>
        <v>1969.2234393600004</v>
      </c>
      <c r="W16" s="235">
        <f>W17+W47+W51</f>
        <v>1013.81100833</v>
      </c>
      <c r="X16" s="156"/>
      <c r="Y16" s="156"/>
      <c r="Z16" s="156"/>
      <c r="AA16" s="156"/>
      <c r="AB16" s="156"/>
      <c r="AC16" s="235">
        <f>AC17+AC47+AC51</f>
        <v>500.15300000000002</v>
      </c>
      <c r="AD16" s="156"/>
      <c r="AE16" s="156"/>
      <c r="AF16" s="156"/>
      <c r="AG16" s="156"/>
      <c r="AH16" s="156"/>
      <c r="AI16" s="156"/>
      <c r="AJ16" s="156"/>
      <c r="AK16" s="156"/>
      <c r="AL16" s="156"/>
      <c r="AM16" s="156"/>
      <c r="AN16" s="156"/>
      <c r="AO16" s="156"/>
      <c r="AP16" s="156"/>
      <c r="AQ16" s="156"/>
      <c r="AR16" s="156"/>
      <c r="AS16" s="235">
        <f>AS17+AS47+AS51</f>
        <v>1567.22819</v>
      </c>
      <c r="AT16" s="156"/>
      <c r="AU16" s="156"/>
      <c r="AV16" s="156"/>
      <c r="AW16" s="191"/>
    </row>
    <row r="17" spans="1:49" ht="40.5" customHeight="1" x14ac:dyDescent="0.25">
      <c r="A17" s="153">
        <v>1</v>
      </c>
      <c r="B17" s="234" t="s">
        <v>38</v>
      </c>
      <c r="C17" s="192" t="s">
        <v>36</v>
      </c>
      <c r="D17" s="235">
        <f>E17+F17+G17+H17</f>
        <v>583.48187063000012</v>
      </c>
      <c r="E17" s="235">
        <f>E18+E30+E32+E36+E37</f>
        <v>15.516033029999999</v>
      </c>
      <c r="F17" s="235">
        <f>F18+F30+F32+F36+F37</f>
        <v>486.5940356000001</v>
      </c>
      <c r="G17" s="235">
        <f>G18+G30+G32+G36+G37</f>
        <v>74</v>
      </c>
      <c r="H17" s="235">
        <f>H18+H30+H32+H36+H37</f>
        <v>7.3718020000000006</v>
      </c>
      <c r="I17" s="236">
        <f>J17+K17+L17+M17</f>
        <v>615.47821697999996</v>
      </c>
      <c r="J17" s="236">
        <f>J18+J30+J32+J36+J37</f>
        <v>49.786529999999999</v>
      </c>
      <c r="K17" s="236">
        <f>K18+K30+K32+K36+K37</f>
        <v>399.35490898</v>
      </c>
      <c r="L17" s="236">
        <f>L18+L30+L32+L36+L37</f>
        <v>97.886099999999999</v>
      </c>
      <c r="M17" s="236">
        <f>M18+M30+M32+M36+M37</f>
        <v>68.450677999999996</v>
      </c>
      <c r="N17" s="193">
        <f t="shared" si="1"/>
        <v>31.99634634999984</v>
      </c>
      <c r="O17" s="193">
        <f t="shared" si="1"/>
        <v>34.270496969999996</v>
      </c>
      <c r="P17" s="193">
        <f t="shared" si="1"/>
        <v>-87.239126620000093</v>
      </c>
      <c r="Q17" s="193">
        <f t="shared" si="1"/>
        <v>23.886099999999999</v>
      </c>
      <c r="R17" s="193">
        <f t="shared" si="1"/>
        <v>61.078875999999994</v>
      </c>
      <c r="S17" s="235">
        <f>S18+S30+S32+S36+S37</f>
        <v>734.44814314999996</v>
      </c>
      <c r="T17" s="235">
        <f t="shared" ref="T17:W17" si="2">T18+T30+T32+T36+T37</f>
        <v>36.816870999999999</v>
      </c>
      <c r="U17" s="235">
        <f t="shared" si="2"/>
        <v>575.509319</v>
      </c>
      <c r="V17" s="235">
        <f t="shared" si="2"/>
        <v>61.594256000000001</v>
      </c>
      <c r="W17" s="235">
        <f t="shared" si="2"/>
        <v>60.527697149999995</v>
      </c>
      <c r="X17" s="156"/>
      <c r="Y17" s="156"/>
      <c r="Z17" s="156"/>
      <c r="AA17" s="156"/>
      <c r="AB17" s="156"/>
      <c r="AC17" s="235">
        <f>AC18</f>
        <v>40</v>
      </c>
      <c r="AD17" s="156"/>
      <c r="AE17" s="156"/>
      <c r="AF17" s="156"/>
      <c r="AG17" s="156"/>
      <c r="AH17" s="156"/>
      <c r="AI17" s="156"/>
      <c r="AJ17" s="156"/>
      <c r="AK17" s="156"/>
      <c r="AL17" s="156"/>
      <c r="AM17" s="156"/>
      <c r="AN17" s="156"/>
      <c r="AO17" s="156"/>
      <c r="AP17" s="156"/>
      <c r="AQ17" s="156"/>
      <c r="AR17" s="156"/>
      <c r="AS17" s="236">
        <f>AS18+AS30+AS32+AS36+AS37</f>
        <v>19.329999999999998</v>
      </c>
      <c r="AT17" s="156"/>
      <c r="AU17" s="156"/>
      <c r="AV17" s="156"/>
      <c r="AW17" s="191"/>
    </row>
    <row r="18" spans="1:49" ht="40.5" customHeight="1" x14ac:dyDescent="0.25">
      <c r="A18" s="194" t="s">
        <v>621</v>
      </c>
      <c r="B18" s="234" t="s">
        <v>40</v>
      </c>
      <c r="C18" s="192" t="s">
        <v>36</v>
      </c>
      <c r="D18" s="235">
        <f>SUM(D19:D29)</f>
        <v>451.35833960000002</v>
      </c>
      <c r="E18" s="235">
        <f>SUM(E19:E29)</f>
        <v>12.70584</v>
      </c>
      <c r="F18" s="235">
        <f t="shared" ref="F18:M18" si="3">SUM(F19:F29)</f>
        <v>380.88069760000008</v>
      </c>
      <c r="G18" s="235">
        <f t="shared" si="3"/>
        <v>50.4</v>
      </c>
      <c r="H18" s="235">
        <f t="shared" si="3"/>
        <v>7.3718020000000006</v>
      </c>
      <c r="I18" s="236">
        <f t="shared" si="3"/>
        <v>103.50437800000002</v>
      </c>
      <c r="J18" s="236">
        <f>SUM(J19:J29)</f>
        <v>9.505230000000001</v>
      </c>
      <c r="K18" s="236">
        <f t="shared" si="3"/>
        <v>28.114249999999998</v>
      </c>
      <c r="L18" s="236">
        <f t="shared" si="3"/>
        <v>50.0261</v>
      </c>
      <c r="M18" s="236">
        <f t="shared" si="3"/>
        <v>15.858798</v>
      </c>
      <c r="N18" s="193">
        <f t="shared" si="1"/>
        <v>-347.85396159999999</v>
      </c>
      <c r="O18" s="193">
        <f t="shared" si="1"/>
        <v>-3.2006099999999993</v>
      </c>
      <c r="P18" s="193">
        <f t="shared" si="1"/>
        <v>-352.76644760000011</v>
      </c>
      <c r="Q18" s="193">
        <f t="shared" si="1"/>
        <v>-0.37389999999999901</v>
      </c>
      <c r="R18" s="193">
        <f t="shared" si="1"/>
        <v>8.4869959999999995</v>
      </c>
      <c r="S18" s="235">
        <f t="shared" ref="S18:W18" si="4">SUM(S19:S29)</f>
        <v>67.748946889999999</v>
      </c>
      <c r="T18" s="235">
        <f t="shared" si="4"/>
        <v>0.42342000000000002</v>
      </c>
      <c r="U18" s="235">
        <f t="shared" si="4"/>
        <v>26.637650000000004</v>
      </c>
      <c r="V18" s="235">
        <f t="shared" si="4"/>
        <v>25.030399999999997</v>
      </c>
      <c r="W18" s="235">
        <f t="shared" si="4"/>
        <v>15.657476890000002</v>
      </c>
      <c r="X18" s="156"/>
      <c r="Y18" s="156"/>
      <c r="Z18" s="156"/>
      <c r="AA18" s="156"/>
      <c r="AB18" s="156"/>
      <c r="AC18" s="235">
        <f>SUM(AC19:AC29)</f>
        <v>40</v>
      </c>
      <c r="AD18" s="156"/>
      <c r="AE18" s="156"/>
      <c r="AF18" s="156"/>
      <c r="AG18" s="156"/>
      <c r="AH18" s="156"/>
      <c r="AI18" s="156"/>
      <c r="AJ18" s="156"/>
      <c r="AK18" s="156"/>
      <c r="AL18" s="156"/>
      <c r="AM18" s="156"/>
      <c r="AN18" s="156"/>
      <c r="AO18" s="156"/>
      <c r="AP18" s="156"/>
      <c r="AQ18" s="156"/>
      <c r="AR18" s="156"/>
      <c r="AS18" s="236">
        <f>SUM(AS19:AS29)</f>
        <v>0.54</v>
      </c>
      <c r="AT18" s="156"/>
      <c r="AU18" s="156"/>
      <c r="AV18" s="156"/>
      <c r="AW18" s="191"/>
    </row>
    <row r="19" spans="1:49" ht="69.95" customHeight="1" x14ac:dyDescent="0.25">
      <c r="A19" s="194" t="s">
        <v>41</v>
      </c>
      <c r="B19" s="234" t="s">
        <v>42</v>
      </c>
      <c r="C19" s="153" t="s">
        <v>43</v>
      </c>
      <c r="D19" s="235">
        <f>E19+F19+G19+H19</f>
        <v>264.74570199999999</v>
      </c>
      <c r="E19" s="195">
        <v>2</v>
      </c>
      <c r="F19" s="195">
        <v>207.47389999999999</v>
      </c>
      <c r="G19" s="195">
        <v>50.4</v>
      </c>
      <c r="H19" s="195">
        <v>4.8718020000000006</v>
      </c>
      <c r="I19" s="236">
        <f>J19+K19+L19+M19</f>
        <v>86.127700000000004</v>
      </c>
      <c r="J19" s="196">
        <v>0.99969000000000008</v>
      </c>
      <c r="K19" s="196">
        <v>28.114249999999998</v>
      </c>
      <c r="L19" s="196">
        <v>50.0261</v>
      </c>
      <c r="M19" s="196">
        <v>6.98766</v>
      </c>
      <c r="N19" s="193">
        <f t="shared" si="1"/>
        <v>-178.61800199999999</v>
      </c>
      <c r="O19" s="193">
        <f t="shared" si="1"/>
        <v>-1.0003099999999998</v>
      </c>
      <c r="P19" s="193">
        <f t="shared" si="1"/>
        <v>-179.35964999999999</v>
      </c>
      <c r="Q19" s="193">
        <f t="shared" si="1"/>
        <v>-0.37389999999999901</v>
      </c>
      <c r="R19" s="193">
        <f t="shared" si="1"/>
        <v>2.1158579999999994</v>
      </c>
      <c r="S19" s="193">
        <v>59.389429999999997</v>
      </c>
      <c r="T19" s="193">
        <v>0.42342000000000002</v>
      </c>
      <c r="U19" s="193">
        <v>26.637650000000004</v>
      </c>
      <c r="V19" s="193">
        <v>25.030399999999997</v>
      </c>
      <c r="W19" s="193">
        <v>7.2979600000000007</v>
      </c>
      <c r="X19" s="197">
        <v>2016</v>
      </c>
      <c r="Y19" s="198">
        <v>20</v>
      </c>
      <c r="Z19" s="198" t="s">
        <v>622</v>
      </c>
      <c r="AA19" s="198" t="s">
        <v>634</v>
      </c>
      <c r="AB19" s="198" t="s">
        <v>749</v>
      </c>
      <c r="AC19" s="233">
        <v>40</v>
      </c>
      <c r="AD19" s="198" t="s">
        <v>634</v>
      </c>
      <c r="AE19" s="198" t="s">
        <v>750</v>
      </c>
      <c r="AF19" s="198">
        <v>2</v>
      </c>
      <c r="AG19" s="198" t="s">
        <v>751</v>
      </c>
      <c r="AH19" s="198" t="s">
        <v>751</v>
      </c>
      <c r="AI19" s="198" t="s">
        <v>751</v>
      </c>
      <c r="AJ19" s="198" t="s">
        <v>638</v>
      </c>
      <c r="AK19" s="198" t="s">
        <v>758</v>
      </c>
      <c r="AL19" s="198">
        <v>37</v>
      </c>
      <c r="AM19" s="198">
        <v>2016</v>
      </c>
      <c r="AN19" s="198" t="s">
        <v>36</v>
      </c>
      <c r="AO19" s="198" t="s">
        <v>36</v>
      </c>
      <c r="AP19" s="198" t="s">
        <v>36</v>
      </c>
      <c r="AQ19" s="198" t="s">
        <v>36</v>
      </c>
      <c r="AR19" s="198" t="s">
        <v>36</v>
      </c>
      <c r="AS19" s="233">
        <v>0.54</v>
      </c>
      <c r="AT19" s="198" t="s">
        <v>36</v>
      </c>
      <c r="AU19" s="198" t="s">
        <v>36</v>
      </c>
      <c r="AV19" s="198"/>
      <c r="AW19" s="191"/>
    </row>
    <row r="20" spans="1:49" ht="81.75" customHeight="1" x14ac:dyDescent="0.25">
      <c r="A20" s="194" t="s">
        <v>44</v>
      </c>
      <c r="B20" s="234" t="s">
        <v>45</v>
      </c>
      <c r="C20" s="153" t="s">
        <v>47</v>
      </c>
      <c r="D20" s="235">
        <f t="shared" ref="D20:D29" si="5">E20+F20+G20+H20</f>
        <v>49.999999999999972</v>
      </c>
      <c r="E20" s="195">
        <v>0</v>
      </c>
      <c r="F20" s="195">
        <v>49.999999999999972</v>
      </c>
      <c r="G20" s="195">
        <v>0</v>
      </c>
      <c r="H20" s="195">
        <v>0</v>
      </c>
      <c r="I20" s="236">
        <f t="shared" ref="I20:I46" si="6">J20+K20+L20+M20</f>
        <v>1.4749999999999999E-2</v>
      </c>
      <c r="J20" s="196">
        <v>0</v>
      </c>
      <c r="K20" s="196">
        <v>0</v>
      </c>
      <c r="L20" s="196">
        <v>0</v>
      </c>
      <c r="M20" s="196">
        <v>1.4749999999999999E-2</v>
      </c>
      <c r="N20" s="193">
        <f t="shared" si="1"/>
        <v>-49.985249999999972</v>
      </c>
      <c r="O20" s="193">
        <f t="shared" si="1"/>
        <v>0</v>
      </c>
      <c r="P20" s="193">
        <f t="shared" si="1"/>
        <v>-49.999999999999972</v>
      </c>
      <c r="Q20" s="193">
        <f t="shared" si="1"/>
        <v>0</v>
      </c>
      <c r="R20" s="193">
        <f t="shared" si="1"/>
        <v>1.4749999999999999E-2</v>
      </c>
      <c r="S20" s="193">
        <v>1.4749999999999999E-2</v>
      </c>
      <c r="T20" s="193">
        <v>0</v>
      </c>
      <c r="U20" s="193">
        <v>0</v>
      </c>
      <c r="V20" s="193">
        <v>0</v>
      </c>
      <c r="W20" s="193">
        <v>1.4749999999999999E-2</v>
      </c>
      <c r="X20" s="156">
        <v>2014</v>
      </c>
      <c r="Y20" s="156"/>
      <c r="Z20" s="156"/>
      <c r="AA20" s="156"/>
      <c r="AB20" s="156"/>
      <c r="AC20" s="156"/>
      <c r="AD20" s="156"/>
      <c r="AE20" s="156"/>
      <c r="AF20" s="156"/>
      <c r="AG20" s="156"/>
      <c r="AH20" s="156"/>
      <c r="AI20" s="156"/>
      <c r="AJ20" s="156"/>
      <c r="AK20" s="156"/>
      <c r="AL20" s="156"/>
      <c r="AM20" s="156">
        <v>2014</v>
      </c>
      <c r="AN20" s="156"/>
      <c r="AO20" s="156"/>
      <c r="AP20" s="156"/>
      <c r="AQ20" s="156"/>
      <c r="AR20" s="156"/>
      <c r="AS20" s="156"/>
      <c r="AT20" s="156"/>
      <c r="AU20" s="156"/>
      <c r="AV20" s="156"/>
      <c r="AW20" s="191"/>
    </row>
    <row r="21" spans="1:49" ht="69.95" customHeight="1" x14ac:dyDescent="0.25">
      <c r="A21" s="194" t="s">
        <v>48</v>
      </c>
      <c r="B21" s="234" t="s">
        <v>49</v>
      </c>
      <c r="C21" s="153" t="s">
        <v>51</v>
      </c>
      <c r="D21" s="235">
        <f t="shared" si="5"/>
        <v>40.238</v>
      </c>
      <c r="E21" s="195">
        <v>0</v>
      </c>
      <c r="F21" s="195">
        <v>40.238</v>
      </c>
      <c r="G21" s="195">
        <v>0</v>
      </c>
      <c r="H21" s="195">
        <v>0</v>
      </c>
      <c r="I21" s="236">
        <f t="shared" si="6"/>
        <v>0</v>
      </c>
      <c r="J21" s="196"/>
      <c r="K21" s="196"/>
      <c r="L21" s="196"/>
      <c r="M21" s="196"/>
      <c r="N21" s="193">
        <f t="shared" si="1"/>
        <v>-40.238</v>
      </c>
      <c r="O21" s="193">
        <f t="shared" si="1"/>
        <v>0</v>
      </c>
      <c r="P21" s="193">
        <f t="shared" si="1"/>
        <v>-40.238</v>
      </c>
      <c r="Q21" s="193">
        <f t="shared" si="1"/>
        <v>0</v>
      </c>
      <c r="R21" s="193">
        <f t="shared" si="1"/>
        <v>0</v>
      </c>
      <c r="S21" s="193"/>
      <c r="T21" s="193"/>
      <c r="U21" s="193"/>
      <c r="V21" s="193"/>
      <c r="W21" s="193"/>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91"/>
    </row>
    <row r="22" spans="1:49" ht="69.95" customHeight="1" x14ac:dyDescent="0.25">
      <c r="A22" s="194" t="s">
        <v>52</v>
      </c>
      <c r="B22" s="234" t="s">
        <v>53</v>
      </c>
      <c r="C22" s="153" t="s">
        <v>51</v>
      </c>
      <c r="D22" s="235">
        <f t="shared" si="5"/>
        <v>4.8710399999999998</v>
      </c>
      <c r="E22" s="195">
        <v>4.8710399999999998</v>
      </c>
      <c r="F22" s="195">
        <v>0</v>
      </c>
      <c r="G22" s="195">
        <v>0</v>
      </c>
      <c r="H22" s="195">
        <v>0</v>
      </c>
      <c r="I22" s="236">
        <f t="shared" si="6"/>
        <v>0</v>
      </c>
      <c r="J22" s="196"/>
      <c r="K22" s="196"/>
      <c r="L22" s="196"/>
      <c r="M22" s="196"/>
      <c r="N22" s="193">
        <f t="shared" si="1"/>
        <v>-4.8710399999999998</v>
      </c>
      <c r="O22" s="193">
        <f t="shared" si="1"/>
        <v>-4.8710399999999998</v>
      </c>
      <c r="P22" s="193">
        <f t="shared" si="1"/>
        <v>0</v>
      </c>
      <c r="Q22" s="193">
        <f t="shared" si="1"/>
        <v>0</v>
      </c>
      <c r="R22" s="193">
        <f t="shared" si="1"/>
        <v>0</v>
      </c>
      <c r="S22" s="193"/>
      <c r="T22" s="193"/>
      <c r="U22" s="193"/>
      <c r="V22" s="193"/>
      <c r="W22" s="193"/>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91"/>
    </row>
    <row r="23" spans="1:49" ht="69.95" customHeight="1" x14ac:dyDescent="0.25">
      <c r="A23" s="194" t="s">
        <v>54</v>
      </c>
      <c r="B23" s="234" t="s">
        <v>55</v>
      </c>
      <c r="C23" s="153" t="s">
        <v>51</v>
      </c>
      <c r="D23" s="235">
        <f t="shared" si="5"/>
        <v>4.5311999999999992</v>
      </c>
      <c r="E23" s="195">
        <v>4.5311999999999992</v>
      </c>
      <c r="F23" s="195">
        <v>0</v>
      </c>
      <c r="G23" s="195">
        <v>0</v>
      </c>
      <c r="H23" s="195">
        <v>0</v>
      </c>
      <c r="I23" s="236">
        <f t="shared" si="6"/>
        <v>0</v>
      </c>
      <c r="J23" s="196"/>
      <c r="K23" s="196"/>
      <c r="L23" s="196"/>
      <c r="M23" s="196"/>
      <c r="N23" s="193">
        <f t="shared" si="1"/>
        <v>-4.5311999999999992</v>
      </c>
      <c r="O23" s="193">
        <f t="shared" si="1"/>
        <v>-4.5311999999999992</v>
      </c>
      <c r="P23" s="193">
        <f t="shared" si="1"/>
        <v>0</v>
      </c>
      <c r="Q23" s="193">
        <f t="shared" si="1"/>
        <v>0</v>
      </c>
      <c r="R23" s="193">
        <f t="shared" si="1"/>
        <v>0</v>
      </c>
      <c r="S23" s="193"/>
      <c r="T23" s="193"/>
      <c r="U23" s="193"/>
      <c r="V23" s="193"/>
      <c r="W23" s="193"/>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91"/>
    </row>
    <row r="24" spans="1:49" ht="69.95" customHeight="1" x14ac:dyDescent="0.25">
      <c r="A24" s="194" t="s">
        <v>56</v>
      </c>
      <c r="B24" s="234" t="s">
        <v>57</v>
      </c>
      <c r="C24" s="153" t="s">
        <v>43</v>
      </c>
      <c r="D24" s="235">
        <f t="shared" si="5"/>
        <v>8.8287976000001436</v>
      </c>
      <c r="E24" s="195">
        <v>0</v>
      </c>
      <c r="F24" s="195">
        <v>8.8287976000001436</v>
      </c>
      <c r="G24" s="195">
        <v>0</v>
      </c>
      <c r="H24" s="195">
        <v>0</v>
      </c>
      <c r="I24" s="236">
        <f t="shared" si="6"/>
        <v>8.9455400000000012</v>
      </c>
      <c r="J24" s="196">
        <v>8.9455400000000012</v>
      </c>
      <c r="K24" s="196"/>
      <c r="L24" s="196"/>
      <c r="M24" s="196"/>
      <c r="N24" s="193">
        <f t="shared" si="1"/>
        <v>0.11674239999985758</v>
      </c>
      <c r="O24" s="193">
        <f t="shared" si="1"/>
        <v>8.9455400000000012</v>
      </c>
      <c r="P24" s="193">
        <f t="shared" si="1"/>
        <v>-8.8287976000001436</v>
      </c>
      <c r="Q24" s="193">
        <f t="shared" si="1"/>
        <v>0</v>
      </c>
      <c r="R24" s="193">
        <f t="shared" si="1"/>
        <v>0</v>
      </c>
      <c r="S24" s="193"/>
      <c r="T24" s="193"/>
      <c r="U24" s="193"/>
      <c r="V24" s="193"/>
      <c r="W24" s="193"/>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91"/>
    </row>
    <row r="25" spans="1:49" ht="92.25" customHeight="1" x14ac:dyDescent="0.25">
      <c r="A25" s="194" t="s">
        <v>58</v>
      </c>
      <c r="B25" s="234" t="s">
        <v>59</v>
      </c>
      <c r="C25" s="153" t="s">
        <v>61</v>
      </c>
      <c r="D25" s="235">
        <f t="shared" si="5"/>
        <v>0.2596</v>
      </c>
      <c r="E25" s="195">
        <v>0.2596</v>
      </c>
      <c r="F25" s="195">
        <v>0</v>
      </c>
      <c r="G25" s="195">
        <v>0</v>
      </c>
      <c r="H25" s="195">
        <v>0</v>
      </c>
      <c r="I25" s="236">
        <f t="shared" si="6"/>
        <v>0</v>
      </c>
      <c r="J25" s="196"/>
      <c r="K25" s="196"/>
      <c r="L25" s="196"/>
      <c r="M25" s="196"/>
      <c r="N25" s="193">
        <f t="shared" si="1"/>
        <v>-0.2596</v>
      </c>
      <c r="O25" s="193">
        <f t="shared" si="1"/>
        <v>-0.2596</v>
      </c>
      <c r="P25" s="193">
        <f t="shared" si="1"/>
        <v>0</v>
      </c>
      <c r="Q25" s="193">
        <f t="shared" si="1"/>
        <v>0</v>
      </c>
      <c r="R25" s="193">
        <f t="shared" si="1"/>
        <v>0</v>
      </c>
      <c r="S25" s="193"/>
      <c r="T25" s="193"/>
      <c r="U25" s="193"/>
      <c r="V25" s="193"/>
      <c r="W25" s="193"/>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91"/>
    </row>
    <row r="26" spans="1:49" ht="69.95" customHeight="1" x14ac:dyDescent="0.25">
      <c r="A26" s="194" t="s">
        <v>62</v>
      </c>
      <c r="B26" s="234" t="s">
        <v>63</v>
      </c>
      <c r="C26" s="153" t="s">
        <v>43</v>
      </c>
      <c r="D26" s="235">
        <f t="shared" si="5"/>
        <v>1.044</v>
      </c>
      <c r="E26" s="195">
        <v>1.044</v>
      </c>
      <c r="F26" s="195">
        <v>0</v>
      </c>
      <c r="G26" s="195">
        <v>0</v>
      </c>
      <c r="H26" s="195">
        <v>0</v>
      </c>
      <c r="I26" s="236">
        <f t="shared" si="6"/>
        <v>0</v>
      </c>
      <c r="J26" s="196"/>
      <c r="K26" s="196"/>
      <c r="L26" s="196"/>
      <c r="M26" s="196"/>
      <c r="N26" s="193">
        <f t="shared" si="1"/>
        <v>-1.044</v>
      </c>
      <c r="O26" s="193">
        <f t="shared" si="1"/>
        <v>-1.044</v>
      </c>
      <c r="P26" s="193">
        <f t="shared" si="1"/>
        <v>0</v>
      </c>
      <c r="Q26" s="193">
        <f t="shared" si="1"/>
        <v>0</v>
      </c>
      <c r="R26" s="193">
        <f t="shared" si="1"/>
        <v>0</v>
      </c>
      <c r="S26" s="193"/>
      <c r="T26" s="193"/>
      <c r="U26" s="193"/>
      <c r="V26" s="193"/>
      <c r="W26" s="193"/>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91"/>
    </row>
    <row r="27" spans="1:49" ht="69.95" customHeight="1" x14ac:dyDescent="0.25">
      <c r="A27" s="194" t="s">
        <v>64</v>
      </c>
      <c r="B27" s="234" t="s">
        <v>65</v>
      </c>
      <c r="C27" s="153" t="s">
        <v>47</v>
      </c>
      <c r="D27" s="235">
        <f t="shared" si="5"/>
        <v>15.34</v>
      </c>
      <c r="E27" s="195">
        <v>0</v>
      </c>
      <c r="F27" s="195">
        <v>15.34</v>
      </c>
      <c r="G27" s="195">
        <v>0</v>
      </c>
      <c r="H27" s="195">
        <v>0</v>
      </c>
      <c r="I27" s="236">
        <f t="shared" si="6"/>
        <v>0</v>
      </c>
      <c r="J27" s="196"/>
      <c r="K27" s="196"/>
      <c r="L27" s="196"/>
      <c r="M27" s="196"/>
      <c r="N27" s="193">
        <f t="shared" si="1"/>
        <v>-15.34</v>
      </c>
      <c r="O27" s="193">
        <f t="shared" si="1"/>
        <v>0</v>
      </c>
      <c r="P27" s="193">
        <f t="shared" si="1"/>
        <v>-15.34</v>
      </c>
      <c r="Q27" s="193">
        <f t="shared" si="1"/>
        <v>0</v>
      </c>
      <c r="R27" s="193">
        <f t="shared" si="1"/>
        <v>0</v>
      </c>
      <c r="S27" s="193"/>
      <c r="T27" s="193"/>
      <c r="U27" s="193"/>
      <c r="V27" s="193"/>
      <c r="W27" s="193"/>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91"/>
    </row>
    <row r="28" spans="1:49" ht="69.95" customHeight="1" x14ac:dyDescent="0.25">
      <c r="A28" s="194" t="s">
        <v>66</v>
      </c>
      <c r="B28" s="234" t="s">
        <v>67</v>
      </c>
      <c r="C28" s="153" t="s">
        <v>68</v>
      </c>
      <c r="D28" s="235">
        <f t="shared" si="5"/>
        <v>59.000000000000007</v>
      </c>
      <c r="E28" s="195">
        <v>0</v>
      </c>
      <c r="F28" s="195">
        <v>59.000000000000007</v>
      </c>
      <c r="G28" s="195">
        <v>0</v>
      </c>
      <c r="H28" s="195">
        <v>0</v>
      </c>
      <c r="I28" s="236">
        <f t="shared" si="6"/>
        <v>-0.44</v>
      </c>
      <c r="J28" s="196">
        <v>-0.44</v>
      </c>
      <c r="K28" s="196"/>
      <c r="L28" s="196"/>
      <c r="M28" s="196"/>
      <c r="N28" s="193">
        <f t="shared" si="1"/>
        <v>-59.440000000000005</v>
      </c>
      <c r="O28" s="193">
        <f t="shared" si="1"/>
        <v>-0.44</v>
      </c>
      <c r="P28" s="193">
        <f t="shared" si="1"/>
        <v>-59.000000000000007</v>
      </c>
      <c r="Q28" s="193">
        <f t="shared" si="1"/>
        <v>0</v>
      </c>
      <c r="R28" s="193">
        <f t="shared" si="1"/>
        <v>0</v>
      </c>
      <c r="S28" s="193"/>
      <c r="T28" s="193"/>
      <c r="U28" s="193"/>
      <c r="V28" s="193"/>
      <c r="W28" s="193"/>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91"/>
    </row>
    <row r="29" spans="1:49" ht="69.95" customHeight="1" x14ac:dyDescent="0.25">
      <c r="A29" s="194" t="s">
        <v>69</v>
      </c>
      <c r="B29" s="234" t="s">
        <v>70</v>
      </c>
      <c r="C29" s="153" t="s">
        <v>72</v>
      </c>
      <c r="D29" s="235">
        <f t="shared" si="5"/>
        <v>2.5</v>
      </c>
      <c r="E29" s="195">
        <v>0</v>
      </c>
      <c r="F29" s="195">
        <v>0</v>
      </c>
      <c r="G29" s="195">
        <v>0</v>
      </c>
      <c r="H29" s="195">
        <v>2.5</v>
      </c>
      <c r="I29" s="236">
        <f t="shared" si="6"/>
        <v>8.856387999999999</v>
      </c>
      <c r="J29" s="196"/>
      <c r="K29" s="196">
        <v>0</v>
      </c>
      <c r="L29" s="196">
        <v>0</v>
      </c>
      <c r="M29" s="196">
        <v>8.856387999999999</v>
      </c>
      <c r="N29" s="193">
        <f t="shared" si="1"/>
        <v>6.356387999999999</v>
      </c>
      <c r="O29" s="193">
        <f t="shared" si="1"/>
        <v>0</v>
      </c>
      <c r="P29" s="193">
        <f t="shared" si="1"/>
        <v>0</v>
      </c>
      <c r="Q29" s="193">
        <f t="shared" si="1"/>
        <v>0</v>
      </c>
      <c r="R29" s="193">
        <f t="shared" si="1"/>
        <v>6.356387999999999</v>
      </c>
      <c r="S29" s="193">
        <v>8.3447668900000007</v>
      </c>
      <c r="T29" s="193">
        <v>0</v>
      </c>
      <c r="U29" s="193">
        <v>0</v>
      </c>
      <c r="V29" s="193">
        <v>0</v>
      </c>
      <c r="W29" s="193">
        <v>8.3447668900000007</v>
      </c>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91"/>
    </row>
    <row r="30" spans="1:49" ht="69.95" customHeight="1" x14ac:dyDescent="0.25">
      <c r="A30" s="194" t="s">
        <v>73</v>
      </c>
      <c r="B30" s="234" t="s">
        <v>74</v>
      </c>
      <c r="C30" s="192"/>
      <c r="D30" s="235">
        <f t="shared" ref="D30:M30" si="7">SUM(D31:D31)</f>
        <v>13.381200000000002</v>
      </c>
      <c r="E30" s="235">
        <f t="shared" si="7"/>
        <v>0</v>
      </c>
      <c r="F30" s="235">
        <f t="shared" si="7"/>
        <v>13.381200000000002</v>
      </c>
      <c r="G30" s="235">
        <f t="shared" si="7"/>
        <v>0</v>
      </c>
      <c r="H30" s="235">
        <f t="shared" si="7"/>
        <v>0</v>
      </c>
      <c r="I30" s="236">
        <f t="shared" si="7"/>
        <v>70.714878979999995</v>
      </c>
      <c r="J30" s="236">
        <f t="shared" si="7"/>
        <v>0</v>
      </c>
      <c r="K30" s="236">
        <f t="shared" si="7"/>
        <v>68.04525898</v>
      </c>
      <c r="L30" s="236">
        <f t="shared" si="7"/>
        <v>0</v>
      </c>
      <c r="M30" s="236">
        <f t="shared" si="7"/>
        <v>2.6696200000000005</v>
      </c>
      <c r="N30" s="193">
        <f t="shared" si="1"/>
        <v>57.333678979999995</v>
      </c>
      <c r="O30" s="193">
        <f t="shared" si="1"/>
        <v>0</v>
      </c>
      <c r="P30" s="193">
        <f t="shared" si="1"/>
        <v>54.66405898</v>
      </c>
      <c r="Q30" s="193">
        <f t="shared" si="1"/>
        <v>0</v>
      </c>
      <c r="R30" s="193">
        <f t="shared" si="1"/>
        <v>2.6696200000000005</v>
      </c>
      <c r="S30" s="193">
        <f>S31</f>
        <v>29.263270260000002</v>
      </c>
      <c r="T30" s="193">
        <f>T31</f>
        <v>6.4445009999999998</v>
      </c>
      <c r="U30" s="193">
        <f>U31</f>
        <v>18.088669000000003</v>
      </c>
      <c r="V30" s="193">
        <f>V31</f>
        <v>0</v>
      </c>
      <c r="W30" s="193">
        <f>W31</f>
        <v>4.7301002600000004</v>
      </c>
      <c r="X30" s="156"/>
      <c r="Y30" s="156"/>
      <c r="Z30" s="156"/>
      <c r="AA30" s="156"/>
      <c r="AB30" s="156"/>
      <c r="AC30" s="235">
        <f>SUM(AC31:AC31)</f>
        <v>0</v>
      </c>
      <c r="AD30" s="156"/>
      <c r="AE30" s="156"/>
      <c r="AF30" s="156"/>
      <c r="AG30" s="156"/>
      <c r="AH30" s="156"/>
      <c r="AI30" s="156"/>
      <c r="AJ30" s="156"/>
      <c r="AK30" s="156"/>
      <c r="AL30" s="156"/>
      <c r="AM30" s="156"/>
      <c r="AN30" s="156"/>
      <c r="AO30" s="156"/>
      <c r="AP30" s="156"/>
      <c r="AQ30" s="156"/>
      <c r="AR30" s="156"/>
      <c r="AS30" s="236">
        <f t="shared" ref="AS30" si="8">SUM(AS31:AS31)</f>
        <v>0</v>
      </c>
      <c r="AT30" s="156"/>
      <c r="AU30" s="156"/>
      <c r="AV30" s="156"/>
      <c r="AW30" s="191"/>
    </row>
    <row r="31" spans="1:49" ht="69.95" customHeight="1" x14ac:dyDescent="0.25">
      <c r="A31" s="194" t="s">
        <v>75</v>
      </c>
      <c r="B31" s="234" t="s">
        <v>76</v>
      </c>
      <c r="C31" s="192" t="s">
        <v>68</v>
      </c>
      <c r="D31" s="235">
        <f>E31+F31+G31+H31</f>
        <v>13.381200000000002</v>
      </c>
      <c r="E31" s="195">
        <v>0</v>
      </c>
      <c r="F31" s="195">
        <v>13.381200000000002</v>
      </c>
      <c r="G31" s="195">
        <v>0</v>
      </c>
      <c r="H31" s="195">
        <v>0</v>
      </c>
      <c r="I31" s="236">
        <f t="shared" si="6"/>
        <v>70.714878979999995</v>
      </c>
      <c r="J31" s="196">
        <v>0</v>
      </c>
      <c r="K31" s="196">
        <v>68.04525898</v>
      </c>
      <c r="L31" s="196">
        <v>0</v>
      </c>
      <c r="M31" s="196">
        <v>2.6696200000000005</v>
      </c>
      <c r="N31" s="193">
        <f t="shared" si="1"/>
        <v>57.333678979999995</v>
      </c>
      <c r="O31" s="193">
        <f t="shared" si="1"/>
        <v>0</v>
      </c>
      <c r="P31" s="193">
        <f t="shared" si="1"/>
        <v>54.66405898</v>
      </c>
      <c r="Q31" s="193">
        <f t="shared" si="1"/>
        <v>0</v>
      </c>
      <c r="R31" s="193">
        <f t="shared" si="1"/>
        <v>2.6696200000000005</v>
      </c>
      <c r="S31" s="193">
        <v>29.263270260000002</v>
      </c>
      <c r="T31" s="193">
        <v>6.4445009999999998</v>
      </c>
      <c r="U31" s="193">
        <v>18.088669000000003</v>
      </c>
      <c r="V31" s="193">
        <v>0</v>
      </c>
      <c r="W31" s="193">
        <v>4.7301002600000004</v>
      </c>
      <c r="X31" s="197">
        <v>2014</v>
      </c>
      <c r="Y31" s="198" t="s">
        <v>36</v>
      </c>
      <c r="Z31" s="198" t="s">
        <v>36</v>
      </c>
      <c r="AA31" s="198" t="s">
        <v>36</v>
      </c>
      <c r="AB31" s="198" t="s">
        <v>36</v>
      </c>
      <c r="AC31" s="233">
        <v>0</v>
      </c>
      <c r="AD31" s="198" t="s">
        <v>36</v>
      </c>
      <c r="AE31" s="198" t="s">
        <v>36</v>
      </c>
      <c r="AF31" s="198" t="s">
        <v>36</v>
      </c>
      <c r="AG31" s="198" t="s">
        <v>36</v>
      </c>
      <c r="AH31" s="198" t="s">
        <v>36</v>
      </c>
      <c r="AI31" s="198" t="s">
        <v>36</v>
      </c>
      <c r="AJ31" s="198" t="s">
        <v>36</v>
      </c>
      <c r="AK31" s="198" t="s">
        <v>36</v>
      </c>
      <c r="AL31" s="198" t="s">
        <v>36</v>
      </c>
      <c r="AM31" s="198">
        <v>2014</v>
      </c>
      <c r="AN31" s="198" t="s">
        <v>36</v>
      </c>
      <c r="AO31" s="198" t="s">
        <v>36</v>
      </c>
      <c r="AP31" s="198" t="s">
        <v>36</v>
      </c>
      <c r="AQ31" s="198" t="s">
        <v>36</v>
      </c>
      <c r="AR31" s="198" t="s">
        <v>36</v>
      </c>
      <c r="AS31" s="233">
        <v>0</v>
      </c>
      <c r="AT31" s="198" t="s">
        <v>36</v>
      </c>
      <c r="AU31" s="198" t="s">
        <v>36</v>
      </c>
      <c r="AV31" s="198" t="s">
        <v>36</v>
      </c>
      <c r="AW31" s="191"/>
    </row>
    <row r="32" spans="1:49" ht="69.95" customHeight="1" x14ac:dyDescent="0.25">
      <c r="A32" s="194" t="s">
        <v>78</v>
      </c>
      <c r="B32" s="234" t="s">
        <v>79</v>
      </c>
      <c r="C32" s="192" t="s">
        <v>36</v>
      </c>
      <c r="D32" s="193">
        <f t="shared" ref="D32:M32" si="9">D33+D34+D35</f>
        <v>60.192149999999998</v>
      </c>
      <c r="E32" s="193">
        <f t="shared" si="9"/>
        <v>0</v>
      </c>
      <c r="F32" s="193">
        <f t="shared" si="9"/>
        <v>60.192149999999998</v>
      </c>
      <c r="G32" s="193">
        <f t="shared" si="9"/>
        <v>0</v>
      </c>
      <c r="H32" s="193">
        <f t="shared" si="9"/>
        <v>0</v>
      </c>
      <c r="I32" s="196">
        <f t="shared" si="9"/>
        <v>22.060700000000001</v>
      </c>
      <c r="J32" s="196">
        <f t="shared" si="9"/>
        <v>0</v>
      </c>
      <c r="K32" s="196">
        <f t="shared" si="9"/>
        <v>22.060700000000001</v>
      </c>
      <c r="L32" s="196">
        <f t="shared" si="9"/>
        <v>0</v>
      </c>
      <c r="M32" s="196">
        <f t="shared" si="9"/>
        <v>0</v>
      </c>
      <c r="N32" s="193">
        <f t="shared" si="1"/>
        <v>-38.131450000000001</v>
      </c>
      <c r="O32" s="193">
        <f t="shared" si="1"/>
        <v>0</v>
      </c>
      <c r="P32" s="193">
        <f t="shared" si="1"/>
        <v>-38.131450000000001</v>
      </c>
      <c r="Q32" s="193">
        <f t="shared" si="1"/>
        <v>0</v>
      </c>
      <c r="R32" s="193">
        <f t="shared" si="1"/>
        <v>0</v>
      </c>
      <c r="S32" s="193">
        <f>SUM(S33:S35)</f>
        <v>0</v>
      </c>
      <c r="T32" s="193"/>
      <c r="U32" s="193"/>
      <c r="V32" s="193"/>
      <c r="W32" s="193"/>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91"/>
    </row>
    <row r="33" spans="1:281" ht="69.95" customHeight="1" x14ac:dyDescent="0.25">
      <c r="A33" s="194" t="s">
        <v>80</v>
      </c>
      <c r="B33" s="234" t="s">
        <v>81</v>
      </c>
      <c r="C33" s="153" t="s">
        <v>51</v>
      </c>
      <c r="D33" s="235">
        <f>E33+F33+G33+H33</f>
        <v>10.243999999999996</v>
      </c>
      <c r="E33" s="195">
        <v>0</v>
      </c>
      <c r="F33" s="195">
        <v>10.243999999999996</v>
      </c>
      <c r="G33" s="195">
        <v>0</v>
      </c>
      <c r="H33" s="195">
        <v>0</v>
      </c>
      <c r="I33" s="236">
        <f t="shared" si="6"/>
        <v>0</v>
      </c>
      <c r="J33" s="196"/>
      <c r="K33" s="196"/>
      <c r="L33" s="196"/>
      <c r="M33" s="196"/>
      <c r="N33" s="193">
        <f t="shared" si="1"/>
        <v>-10.243999999999996</v>
      </c>
      <c r="O33" s="193">
        <f t="shared" si="1"/>
        <v>0</v>
      </c>
      <c r="P33" s="193">
        <f t="shared" si="1"/>
        <v>-10.243999999999996</v>
      </c>
      <c r="Q33" s="193">
        <f t="shared" si="1"/>
        <v>0</v>
      </c>
      <c r="R33" s="193">
        <f t="shared" si="1"/>
        <v>0</v>
      </c>
      <c r="S33" s="193"/>
      <c r="T33" s="193"/>
      <c r="U33" s="193"/>
      <c r="V33" s="193"/>
      <c r="W33" s="193"/>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91"/>
    </row>
    <row r="34" spans="1:281" ht="69.95" customHeight="1" x14ac:dyDescent="0.25">
      <c r="A34" s="194" t="s">
        <v>82</v>
      </c>
      <c r="B34" s="234" t="s">
        <v>83</v>
      </c>
      <c r="C34" s="153" t="s">
        <v>72</v>
      </c>
      <c r="D34" s="235">
        <f>E34+F34+G34+H34</f>
        <v>29.500000000000004</v>
      </c>
      <c r="E34" s="195">
        <v>0</v>
      </c>
      <c r="F34" s="195">
        <v>29.500000000000004</v>
      </c>
      <c r="G34" s="195">
        <v>0</v>
      </c>
      <c r="H34" s="195">
        <v>0</v>
      </c>
      <c r="I34" s="236">
        <f t="shared" si="6"/>
        <v>0</v>
      </c>
      <c r="J34" s="196"/>
      <c r="K34" s="196"/>
      <c r="L34" s="196"/>
      <c r="M34" s="196"/>
      <c r="N34" s="193">
        <f t="shared" si="1"/>
        <v>-29.500000000000004</v>
      </c>
      <c r="O34" s="193">
        <f t="shared" si="1"/>
        <v>0</v>
      </c>
      <c r="P34" s="193">
        <f t="shared" si="1"/>
        <v>-29.500000000000004</v>
      </c>
      <c r="Q34" s="193">
        <f t="shared" si="1"/>
        <v>0</v>
      </c>
      <c r="R34" s="193">
        <f t="shared" si="1"/>
        <v>0</v>
      </c>
      <c r="S34" s="193"/>
      <c r="T34" s="193"/>
      <c r="U34" s="193"/>
      <c r="V34" s="193"/>
      <c r="W34" s="193"/>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91"/>
    </row>
    <row r="35" spans="1:281" ht="69.95" customHeight="1" x14ac:dyDescent="0.25">
      <c r="A35" s="194" t="s">
        <v>84</v>
      </c>
      <c r="B35" s="234" t="s">
        <v>85</v>
      </c>
      <c r="C35" s="153" t="s">
        <v>61</v>
      </c>
      <c r="D35" s="235">
        <f>E35+F35+G35+H35</f>
        <v>20.448149999999998</v>
      </c>
      <c r="E35" s="195">
        <v>0</v>
      </c>
      <c r="F35" s="195">
        <v>20.448149999999998</v>
      </c>
      <c r="G35" s="195">
        <v>0</v>
      </c>
      <c r="H35" s="195">
        <v>0</v>
      </c>
      <c r="I35" s="236">
        <f t="shared" si="6"/>
        <v>22.060700000000001</v>
      </c>
      <c r="J35" s="196">
        <v>0</v>
      </c>
      <c r="K35" s="196">
        <v>22.060700000000001</v>
      </c>
      <c r="L35" s="196">
        <v>0</v>
      </c>
      <c r="M35" s="196">
        <v>0</v>
      </c>
      <c r="N35" s="193">
        <f t="shared" si="1"/>
        <v>1.6125500000000024</v>
      </c>
      <c r="O35" s="193">
        <f t="shared" si="1"/>
        <v>0</v>
      </c>
      <c r="P35" s="193">
        <f t="shared" si="1"/>
        <v>1.6125500000000024</v>
      </c>
      <c r="Q35" s="193">
        <f t="shared" si="1"/>
        <v>0</v>
      </c>
      <c r="R35" s="193">
        <f t="shared" si="1"/>
        <v>0</v>
      </c>
      <c r="S35" s="193"/>
      <c r="T35" s="193"/>
      <c r="U35" s="193"/>
      <c r="V35" s="193"/>
      <c r="W35" s="193"/>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91"/>
    </row>
    <row r="36" spans="1:281" ht="69.95" customHeight="1" x14ac:dyDescent="0.25">
      <c r="A36" s="234" t="s">
        <v>87</v>
      </c>
      <c r="B36" s="234" t="s">
        <v>88</v>
      </c>
      <c r="C36" s="234" t="s">
        <v>36</v>
      </c>
      <c r="D36" s="235"/>
      <c r="E36" s="235"/>
      <c r="F36" s="235"/>
      <c r="G36" s="235"/>
      <c r="H36" s="235"/>
      <c r="I36" s="236">
        <f t="shared" si="6"/>
        <v>0</v>
      </c>
      <c r="J36" s="236">
        <v>0</v>
      </c>
      <c r="K36" s="236">
        <v>0</v>
      </c>
      <c r="L36" s="236">
        <v>0</v>
      </c>
      <c r="M36" s="236">
        <v>0</v>
      </c>
      <c r="N36" s="193">
        <f t="shared" si="1"/>
        <v>0</v>
      </c>
      <c r="O36" s="193">
        <f t="shared" si="1"/>
        <v>0</v>
      </c>
      <c r="P36" s="193">
        <f t="shared" si="1"/>
        <v>0</v>
      </c>
      <c r="Q36" s="193">
        <f t="shared" si="1"/>
        <v>0</v>
      </c>
      <c r="R36" s="193">
        <f t="shared" si="1"/>
        <v>0</v>
      </c>
      <c r="S36" s="235"/>
      <c r="T36" s="235"/>
      <c r="U36" s="193"/>
      <c r="V36" s="193"/>
      <c r="W36" s="193"/>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91"/>
    </row>
    <row r="37" spans="1:281" ht="69.95" customHeight="1" x14ac:dyDescent="0.25">
      <c r="A37" s="194" t="s">
        <v>628</v>
      </c>
      <c r="B37" s="234" t="s">
        <v>90</v>
      </c>
      <c r="C37" s="192" t="s">
        <v>36</v>
      </c>
      <c r="D37" s="235">
        <f t="shared" ref="D37:I37" si="10">SUM(D38:D46)</f>
        <v>58.550181030000005</v>
      </c>
      <c r="E37" s="235">
        <f t="shared" si="10"/>
        <v>2.8101930299999998</v>
      </c>
      <c r="F37" s="235">
        <f t="shared" si="10"/>
        <v>32.139988000000002</v>
      </c>
      <c r="G37" s="235">
        <f t="shared" si="10"/>
        <v>23.6</v>
      </c>
      <c r="H37" s="235">
        <f t="shared" si="10"/>
        <v>0</v>
      </c>
      <c r="I37" s="236">
        <f t="shared" si="10"/>
        <v>419.19826</v>
      </c>
      <c r="J37" s="236">
        <f>(SUM(J38:J46))</f>
        <v>40.281300000000002</v>
      </c>
      <c r="K37" s="236">
        <f>(SUM(K38:K46))</f>
        <v>281.13470000000001</v>
      </c>
      <c r="L37" s="236">
        <f>(SUM(L38:L46))</f>
        <v>47.86</v>
      </c>
      <c r="M37" s="236">
        <f>(SUM(M38:M46))</f>
        <v>49.922259999999994</v>
      </c>
      <c r="N37" s="193">
        <f t="shared" si="1"/>
        <v>360.64807897000003</v>
      </c>
      <c r="O37" s="193">
        <f t="shared" si="1"/>
        <v>37.471106970000001</v>
      </c>
      <c r="P37" s="193">
        <f t="shared" si="1"/>
        <v>248.99471199999999</v>
      </c>
      <c r="Q37" s="193">
        <f t="shared" si="1"/>
        <v>24.259999999999998</v>
      </c>
      <c r="R37" s="193">
        <f t="shared" si="1"/>
        <v>49.922259999999994</v>
      </c>
      <c r="S37" s="193">
        <f>SUM(S38:S46)</f>
        <v>637.43592599999999</v>
      </c>
      <c r="T37" s="193">
        <f>SUM(T38:T46)</f>
        <v>29.948949999999996</v>
      </c>
      <c r="U37" s="193">
        <f>SUM(U38:U46)</f>
        <v>530.78300000000002</v>
      </c>
      <c r="V37" s="193">
        <f>SUM(V38:V46)</f>
        <v>36.563856000000001</v>
      </c>
      <c r="W37" s="193">
        <f>SUM(W38:W46)</f>
        <v>40.140119999999996</v>
      </c>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236">
        <f>SUM(AS38:AS46)</f>
        <v>18.79</v>
      </c>
      <c r="AT37" s="156"/>
      <c r="AU37" s="156"/>
      <c r="AV37" s="156"/>
      <c r="AW37" s="191"/>
    </row>
    <row r="38" spans="1:281" ht="69.95" customHeight="1" x14ac:dyDescent="0.25">
      <c r="A38" s="194" t="s">
        <v>91</v>
      </c>
      <c r="B38" s="150" t="s">
        <v>92</v>
      </c>
      <c r="C38" s="153" t="s">
        <v>43</v>
      </c>
      <c r="D38" s="235">
        <f>E38+F38+G38+H38</f>
        <v>10</v>
      </c>
      <c r="E38" s="195">
        <v>0</v>
      </c>
      <c r="F38" s="195">
        <v>10</v>
      </c>
      <c r="G38" s="195">
        <v>0</v>
      </c>
      <c r="H38" s="195">
        <v>0</v>
      </c>
      <c r="I38" s="236">
        <f t="shared" si="6"/>
        <v>359.93826000000001</v>
      </c>
      <c r="J38" s="196">
        <v>33.881300000000003</v>
      </c>
      <c r="K38" s="196">
        <v>276.13470000000001</v>
      </c>
      <c r="L38" s="196"/>
      <c r="M38" s="196">
        <v>49.922259999999994</v>
      </c>
      <c r="N38" s="193">
        <f t="shared" si="1"/>
        <v>349.93826000000001</v>
      </c>
      <c r="O38" s="193">
        <f t="shared" si="1"/>
        <v>33.881300000000003</v>
      </c>
      <c r="P38" s="193">
        <f t="shared" si="1"/>
        <v>266.13470000000001</v>
      </c>
      <c r="Q38" s="193">
        <f t="shared" si="1"/>
        <v>0</v>
      </c>
      <c r="R38" s="193">
        <f t="shared" si="1"/>
        <v>49.922259999999994</v>
      </c>
      <c r="S38" s="193">
        <v>610.43845999999996</v>
      </c>
      <c r="T38" s="193">
        <v>29.948949999999996</v>
      </c>
      <c r="U38" s="193">
        <v>530.78300000000002</v>
      </c>
      <c r="V38" s="193">
        <v>9.5663900000000002</v>
      </c>
      <c r="W38" s="193">
        <v>40.140119999999996</v>
      </c>
      <c r="X38" s="156">
        <v>2014</v>
      </c>
      <c r="Y38" s="156" t="s">
        <v>36</v>
      </c>
      <c r="Z38" s="156" t="s">
        <v>36</v>
      </c>
      <c r="AA38" s="156" t="s">
        <v>36</v>
      </c>
      <c r="AB38" s="156" t="s">
        <v>36</v>
      </c>
      <c r="AC38" s="156"/>
      <c r="AD38" s="156"/>
      <c r="AE38" s="156"/>
      <c r="AF38" s="156"/>
      <c r="AG38" s="156"/>
      <c r="AH38" s="156"/>
      <c r="AI38" s="156"/>
      <c r="AJ38" s="156"/>
      <c r="AK38" s="156"/>
      <c r="AL38" s="156"/>
      <c r="AM38" s="156">
        <v>2015</v>
      </c>
      <c r="AN38" s="156"/>
      <c r="AO38" s="156" t="s">
        <v>629</v>
      </c>
      <c r="AP38" s="156" t="s">
        <v>630</v>
      </c>
      <c r="AQ38" s="156"/>
      <c r="AR38" s="156">
        <v>2</v>
      </c>
      <c r="AS38" s="156">
        <v>18.79</v>
      </c>
      <c r="AT38" s="156"/>
      <c r="AU38" s="156"/>
      <c r="AV38" s="156"/>
      <c r="AW38" s="191"/>
    </row>
    <row r="39" spans="1:281" ht="69.95" customHeight="1" x14ac:dyDescent="0.25">
      <c r="A39" s="194" t="s">
        <v>94</v>
      </c>
      <c r="B39" s="150" t="s">
        <v>95</v>
      </c>
      <c r="C39" s="153" t="s">
        <v>96</v>
      </c>
      <c r="D39" s="235">
        <f t="shared" ref="D39:D46" si="11">E39+F39+G39+H39</f>
        <v>6.6199999999999995E-2</v>
      </c>
      <c r="E39" s="195">
        <v>0</v>
      </c>
      <c r="F39" s="195">
        <v>6.6199999999999995E-2</v>
      </c>
      <c r="G39" s="195">
        <v>0</v>
      </c>
      <c r="H39" s="195">
        <v>0</v>
      </c>
      <c r="I39" s="229">
        <f t="shared" si="6"/>
        <v>0</v>
      </c>
      <c r="J39" s="196"/>
      <c r="K39" s="196"/>
      <c r="L39" s="196"/>
      <c r="M39" s="196"/>
      <c r="N39" s="193">
        <f t="shared" si="1"/>
        <v>-6.6199999999999995E-2</v>
      </c>
      <c r="O39" s="193">
        <f t="shared" si="1"/>
        <v>0</v>
      </c>
      <c r="P39" s="193">
        <f t="shared" si="1"/>
        <v>-6.6199999999999995E-2</v>
      </c>
      <c r="Q39" s="193">
        <f t="shared" si="1"/>
        <v>0</v>
      </c>
      <c r="R39" s="193">
        <f t="shared" si="1"/>
        <v>0</v>
      </c>
      <c r="S39" s="193"/>
      <c r="T39" s="193"/>
      <c r="U39" s="193"/>
      <c r="V39" s="193"/>
      <c r="W39" s="193"/>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91"/>
    </row>
    <row r="40" spans="1:281" s="156" customFormat="1" ht="69.95" customHeight="1" x14ac:dyDescent="0.25">
      <c r="A40" s="194" t="s">
        <v>97</v>
      </c>
      <c r="B40" s="150" t="s">
        <v>2401</v>
      </c>
      <c r="C40" s="153" t="s">
        <v>72</v>
      </c>
      <c r="D40" s="235">
        <f t="shared" si="11"/>
        <v>11.765449030000001</v>
      </c>
      <c r="E40" s="195">
        <v>0.42966102999999989</v>
      </c>
      <c r="F40" s="195">
        <v>11.335788000000001</v>
      </c>
      <c r="G40" s="195">
        <v>0</v>
      </c>
      <c r="H40" s="195">
        <v>0</v>
      </c>
      <c r="I40" s="236">
        <f t="shared" si="6"/>
        <v>5</v>
      </c>
      <c r="J40" s="196">
        <v>0</v>
      </c>
      <c r="K40" s="196">
        <v>5</v>
      </c>
      <c r="L40" s="196">
        <v>0</v>
      </c>
      <c r="M40" s="196">
        <v>0</v>
      </c>
      <c r="N40" s="193">
        <f t="shared" si="1"/>
        <v>-6.765449030000001</v>
      </c>
      <c r="O40" s="193">
        <f t="shared" si="1"/>
        <v>-0.42966102999999989</v>
      </c>
      <c r="P40" s="193">
        <f t="shared" si="1"/>
        <v>-6.3357880000000009</v>
      </c>
      <c r="Q40" s="193">
        <f t="shared" si="1"/>
        <v>0</v>
      </c>
      <c r="R40" s="193">
        <f t="shared" si="1"/>
        <v>0</v>
      </c>
      <c r="S40" s="193"/>
      <c r="T40" s="193"/>
      <c r="U40" s="193"/>
      <c r="V40" s="193"/>
      <c r="W40" s="193"/>
      <c r="AW40" s="191"/>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c r="EP40" s="167"/>
      <c r="EQ40" s="167"/>
      <c r="ER40" s="167"/>
      <c r="ES40" s="167"/>
      <c r="ET40" s="167"/>
      <c r="EU40" s="167"/>
      <c r="EV40" s="167"/>
      <c r="EW40" s="167"/>
      <c r="EX40" s="167"/>
      <c r="EY40" s="167"/>
      <c r="EZ40" s="167"/>
      <c r="FA40" s="167"/>
      <c r="FB40" s="167"/>
      <c r="FC40" s="167"/>
      <c r="FD40" s="167"/>
      <c r="FE40" s="167"/>
      <c r="FF40" s="167"/>
      <c r="FG40" s="167"/>
      <c r="FH40" s="167"/>
      <c r="FI40" s="167"/>
      <c r="FJ40" s="167"/>
      <c r="FK40" s="167"/>
      <c r="FL40" s="167"/>
      <c r="FM40" s="167"/>
      <c r="FN40" s="167"/>
      <c r="FO40" s="167"/>
      <c r="FP40" s="167"/>
      <c r="FQ40" s="167"/>
      <c r="FR40" s="167"/>
      <c r="FS40" s="167"/>
      <c r="FT40" s="167"/>
      <c r="FU40" s="167"/>
      <c r="FV40" s="167"/>
      <c r="FW40" s="167"/>
      <c r="FX40" s="167"/>
      <c r="FY40" s="167"/>
      <c r="FZ40" s="167"/>
      <c r="GA40" s="167"/>
      <c r="GB40" s="167"/>
      <c r="GC40" s="167"/>
      <c r="GD40" s="167"/>
      <c r="GE40" s="167"/>
      <c r="GF40" s="167"/>
      <c r="GG40" s="167"/>
      <c r="GH40" s="167"/>
      <c r="GI40" s="167"/>
      <c r="GJ40" s="167"/>
      <c r="GK40" s="167"/>
      <c r="GL40" s="167"/>
      <c r="GM40" s="167"/>
      <c r="GN40" s="167"/>
      <c r="GO40" s="167"/>
      <c r="GP40" s="167"/>
      <c r="GQ40" s="167"/>
      <c r="GR40" s="167"/>
      <c r="GS40" s="167"/>
      <c r="GT40" s="167"/>
      <c r="GU40" s="167"/>
      <c r="GV40" s="167"/>
      <c r="GW40" s="167"/>
      <c r="GX40" s="167"/>
      <c r="GY40" s="167"/>
      <c r="GZ40" s="167"/>
      <c r="HA40" s="167"/>
      <c r="HB40" s="167"/>
      <c r="HC40" s="167"/>
      <c r="HD40" s="167"/>
      <c r="HE40" s="167"/>
      <c r="HF40" s="167"/>
      <c r="HG40" s="167"/>
      <c r="HH40" s="167"/>
      <c r="HI40" s="167"/>
      <c r="HJ40" s="167"/>
      <c r="HK40" s="167"/>
      <c r="HL40" s="167"/>
      <c r="HM40" s="167"/>
      <c r="HN40" s="167"/>
      <c r="HO40" s="167"/>
      <c r="HP40" s="167"/>
      <c r="HQ40" s="167"/>
      <c r="HR40" s="167"/>
      <c r="HS40" s="167"/>
      <c r="HT40" s="167"/>
      <c r="HU40" s="167"/>
      <c r="HV40" s="167"/>
      <c r="HW40" s="167"/>
      <c r="HX40" s="167"/>
      <c r="HY40" s="167"/>
      <c r="HZ40" s="167"/>
      <c r="IA40" s="167"/>
      <c r="IB40" s="167"/>
      <c r="IC40" s="167"/>
      <c r="ID40" s="167"/>
      <c r="IE40" s="167"/>
      <c r="IF40" s="167"/>
      <c r="IG40" s="167"/>
      <c r="IH40" s="167"/>
      <c r="II40" s="167"/>
      <c r="IJ40" s="167"/>
      <c r="IK40" s="167"/>
      <c r="IL40" s="167"/>
      <c r="IM40" s="167"/>
      <c r="IN40" s="167"/>
      <c r="IO40" s="167"/>
      <c r="IP40" s="167"/>
      <c r="IQ40" s="167"/>
      <c r="IR40" s="167"/>
      <c r="IS40" s="167"/>
      <c r="IT40" s="167"/>
      <c r="IU40" s="167"/>
      <c r="IV40" s="167"/>
      <c r="IW40" s="167"/>
      <c r="IX40" s="167"/>
      <c r="IY40" s="167"/>
      <c r="IZ40" s="167"/>
      <c r="JA40" s="167"/>
      <c r="JB40" s="167"/>
      <c r="JC40" s="167"/>
      <c r="JD40" s="167"/>
      <c r="JE40" s="167"/>
      <c r="JF40" s="167"/>
      <c r="JG40" s="167"/>
      <c r="JH40" s="167"/>
      <c r="JI40" s="167"/>
      <c r="JJ40" s="167"/>
      <c r="JK40" s="167"/>
      <c r="JL40" s="167"/>
      <c r="JM40" s="167"/>
      <c r="JN40" s="167"/>
      <c r="JO40" s="167"/>
      <c r="JP40" s="167"/>
      <c r="JQ40" s="167"/>
      <c r="JR40" s="167"/>
      <c r="JS40" s="167"/>
      <c r="JT40" s="167"/>
      <c r="JU40" s="167"/>
    </row>
    <row r="41" spans="1:281" ht="69.95" customHeight="1" x14ac:dyDescent="0.25">
      <c r="A41" s="194" t="s">
        <v>103</v>
      </c>
      <c r="B41" s="150" t="s">
        <v>104</v>
      </c>
      <c r="C41" s="153" t="s">
        <v>72</v>
      </c>
      <c r="D41" s="235">
        <f t="shared" si="11"/>
        <v>1.2595320000000001</v>
      </c>
      <c r="E41" s="195">
        <v>1.2595320000000001</v>
      </c>
      <c r="F41" s="195">
        <v>0</v>
      </c>
      <c r="G41" s="195">
        <v>0</v>
      </c>
      <c r="H41" s="195">
        <v>0</v>
      </c>
      <c r="I41" s="236">
        <f t="shared" si="6"/>
        <v>22.4</v>
      </c>
      <c r="J41" s="196">
        <v>6.4</v>
      </c>
      <c r="K41" s="196">
        <v>0</v>
      </c>
      <c r="L41" s="196">
        <v>16</v>
      </c>
      <c r="M41" s="196">
        <v>0</v>
      </c>
      <c r="N41" s="193">
        <f t="shared" si="1"/>
        <v>21.140467999999998</v>
      </c>
      <c r="O41" s="193">
        <f t="shared" si="1"/>
        <v>5.1404680000000003</v>
      </c>
      <c r="P41" s="193">
        <f t="shared" si="1"/>
        <v>0</v>
      </c>
      <c r="Q41" s="193">
        <f t="shared" si="1"/>
        <v>16</v>
      </c>
      <c r="R41" s="193">
        <f t="shared" si="1"/>
        <v>0</v>
      </c>
      <c r="S41" s="193"/>
      <c r="T41" s="193"/>
      <c r="U41" s="193"/>
      <c r="V41" s="193"/>
      <c r="W41" s="193"/>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91"/>
    </row>
    <row r="42" spans="1:281" ht="69.95" customHeight="1" x14ac:dyDescent="0.25">
      <c r="A42" s="194" t="s">
        <v>105</v>
      </c>
      <c r="B42" s="150" t="s">
        <v>106</v>
      </c>
      <c r="C42" s="153" t="s">
        <v>72</v>
      </c>
      <c r="D42" s="235">
        <f t="shared" si="11"/>
        <v>23.6</v>
      </c>
      <c r="E42" s="195">
        <v>0</v>
      </c>
      <c r="F42" s="195">
        <v>0</v>
      </c>
      <c r="G42" s="195">
        <v>23.6</v>
      </c>
      <c r="H42" s="195">
        <v>0</v>
      </c>
      <c r="I42" s="236">
        <f t="shared" si="6"/>
        <v>31.86</v>
      </c>
      <c r="J42" s="196"/>
      <c r="K42" s="196"/>
      <c r="L42" s="196">
        <v>31.86</v>
      </c>
      <c r="M42" s="196"/>
      <c r="N42" s="193">
        <f t="shared" si="1"/>
        <v>8.259999999999998</v>
      </c>
      <c r="O42" s="193">
        <f t="shared" si="1"/>
        <v>0</v>
      </c>
      <c r="P42" s="193">
        <f t="shared" si="1"/>
        <v>0</v>
      </c>
      <c r="Q42" s="193">
        <f t="shared" si="1"/>
        <v>8.259999999999998</v>
      </c>
      <c r="R42" s="193">
        <f t="shared" si="1"/>
        <v>0</v>
      </c>
      <c r="S42" s="193">
        <v>26.997465999999999</v>
      </c>
      <c r="T42" s="193"/>
      <c r="U42" s="193"/>
      <c r="V42" s="193">
        <v>26.997465999999999</v>
      </c>
      <c r="W42" s="193"/>
      <c r="X42" s="156"/>
      <c r="Y42" s="156"/>
      <c r="Z42" s="156"/>
      <c r="AA42" s="156"/>
      <c r="AB42" s="156"/>
      <c r="AC42" s="156"/>
      <c r="AD42" s="156"/>
      <c r="AE42" s="156"/>
      <c r="AF42" s="156"/>
      <c r="AG42" s="156"/>
      <c r="AH42" s="156"/>
      <c r="AI42" s="156"/>
      <c r="AJ42" s="156"/>
      <c r="AK42" s="156"/>
      <c r="AL42" s="156"/>
      <c r="AM42" s="156"/>
      <c r="AN42" s="156"/>
      <c r="AO42" s="156"/>
      <c r="AP42" s="156"/>
      <c r="AQ42" s="156"/>
      <c r="AR42" s="156"/>
      <c r="AS42" s="156"/>
      <c r="AT42" s="156"/>
      <c r="AU42" s="156"/>
      <c r="AV42" s="156"/>
      <c r="AW42" s="191"/>
    </row>
    <row r="43" spans="1:281" ht="69.95" customHeight="1" x14ac:dyDescent="0.25">
      <c r="A43" s="194" t="s">
        <v>107</v>
      </c>
      <c r="B43" s="150" t="s">
        <v>108</v>
      </c>
      <c r="C43" s="153" t="s">
        <v>72</v>
      </c>
      <c r="D43" s="235">
        <f t="shared" si="11"/>
        <v>3.3039999999999998</v>
      </c>
      <c r="E43" s="195">
        <v>0</v>
      </c>
      <c r="F43" s="195">
        <v>3.3039999999999998</v>
      </c>
      <c r="G43" s="195">
        <v>0</v>
      </c>
      <c r="H43" s="195">
        <v>0</v>
      </c>
      <c r="I43" s="236">
        <f t="shared" si="6"/>
        <v>0</v>
      </c>
      <c r="J43" s="196"/>
      <c r="K43" s="196"/>
      <c r="L43" s="196"/>
      <c r="M43" s="196"/>
      <c r="N43" s="193">
        <f t="shared" si="1"/>
        <v>-3.3039999999999998</v>
      </c>
      <c r="O43" s="193">
        <f t="shared" si="1"/>
        <v>0</v>
      </c>
      <c r="P43" s="193">
        <f t="shared" si="1"/>
        <v>-3.3039999999999998</v>
      </c>
      <c r="Q43" s="193">
        <f t="shared" si="1"/>
        <v>0</v>
      </c>
      <c r="R43" s="193">
        <f t="shared" si="1"/>
        <v>0</v>
      </c>
      <c r="S43" s="193"/>
      <c r="T43" s="193"/>
      <c r="U43" s="193"/>
      <c r="V43" s="193"/>
      <c r="W43" s="193"/>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56"/>
      <c r="AU43" s="156"/>
      <c r="AV43" s="156"/>
      <c r="AW43" s="191"/>
    </row>
    <row r="44" spans="1:281" ht="69.95" customHeight="1" x14ac:dyDescent="0.25">
      <c r="A44" s="194" t="s">
        <v>109</v>
      </c>
      <c r="B44" s="150" t="s">
        <v>110</v>
      </c>
      <c r="C44" s="153" t="s">
        <v>72</v>
      </c>
      <c r="D44" s="235">
        <f t="shared" si="11"/>
        <v>0.29499999999999998</v>
      </c>
      <c r="E44" s="195">
        <v>0.29499999999999998</v>
      </c>
      <c r="F44" s="195">
        <v>0</v>
      </c>
      <c r="G44" s="195">
        <v>0</v>
      </c>
      <c r="H44" s="195">
        <v>0</v>
      </c>
      <c r="I44" s="236">
        <f t="shared" si="6"/>
        <v>0</v>
      </c>
      <c r="J44" s="196"/>
      <c r="K44" s="196"/>
      <c r="L44" s="196"/>
      <c r="M44" s="196"/>
      <c r="N44" s="193">
        <f t="shared" si="1"/>
        <v>-0.29499999999999998</v>
      </c>
      <c r="O44" s="193">
        <f t="shared" si="1"/>
        <v>-0.29499999999999998</v>
      </c>
      <c r="P44" s="193">
        <f t="shared" si="1"/>
        <v>0</v>
      </c>
      <c r="Q44" s="193">
        <f t="shared" si="1"/>
        <v>0</v>
      </c>
      <c r="R44" s="193">
        <f t="shared" si="1"/>
        <v>0</v>
      </c>
      <c r="S44" s="193"/>
      <c r="T44" s="193"/>
      <c r="U44" s="193"/>
      <c r="V44" s="193"/>
      <c r="W44" s="193"/>
      <c r="X44" s="156"/>
      <c r="Y44" s="156"/>
      <c r="Z44" s="156"/>
      <c r="AA44" s="156"/>
      <c r="AB44" s="156"/>
      <c r="AC44" s="156"/>
      <c r="AD44" s="156"/>
      <c r="AE44" s="156"/>
      <c r="AF44" s="156"/>
      <c r="AG44" s="156"/>
      <c r="AH44" s="156"/>
      <c r="AI44" s="156"/>
      <c r="AJ44" s="156"/>
      <c r="AK44" s="156"/>
      <c r="AL44" s="156"/>
      <c r="AM44" s="156"/>
      <c r="AN44" s="156"/>
      <c r="AO44" s="156"/>
      <c r="AP44" s="156"/>
      <c r="AQ44" s="156"/>
      <c r="AR44" s="156"/>
      <c r="AS44" s="156"/>
      <c r="AT44" s="156"/>
      <c r="AU44" s="156"/>
      <c r="AV44" s="156"/>
      <c r="AW44" s="191"/>
    </row>
    <row r="45" spans="1:281" ht="69.95" customHeight="1" x14ac:dyDescent="0.25">
      <c r="A45" s="194" t="s">
        <v>111</v>
      </c>
      <c r="B45" s="150" t="s">
        <v>112</v>
      </c>
      <c r="C45" s="153" t="s">
        <v>113</v>
      </c>
      <c r="D45" s="235">
        <f t="shared" si="11"/>
        <v>7.4339999999999984</v>
      </c>
      <c r="E45" s="195">
        <v>0</v>
      </c>
      <c r="F45" s="195">
        <v>7.4339999999999984</v>
      </c>
      <c r="G45" s="195">
        <v>0</v>
      </c>
      <c r="H45" s="195">
        <v>0</v>
      </c>
      <c r="I45" s="236">
        <f t="shared" si="6"/>
        <v>0</v>
      </c>
      <c r="J45" s="196"/>
      <c r="K45" s="196"/>
      <c r="L45" s="196"/>
      <c r="M45" s="196"/>
      <c r="N45" s="193">
        <f t="shared" si="1"/>
        <v>-7.4339999999999984</v>
      </c>
      <c r="O45" s="193">
        <f t="shared" si="1"/>
        <v>0</v>
      </c>
      <c r="P45" s="193">
        <f t="shared" si="1"/>
        <v>-7.4339999999999984</v>
      </c>
      <c r="Q45" s="193">
        <f t="shared" si="1"/>
        <v>0</v>
      </c>
      <c r="R45" s="193">
        <f t="shared" si="1"/>
        <v>0</v>
      </c>
      <c r="S45" s="193"/>
      <c r="T45" s="193"/>
      <c r="U45" s="193"/>
      <c r="V45" s="193"/>
      <c r="W45" s="193"/>
      <c r="X45" s="197">
        <v>2014</v>
      </c>
      <c r="Y45" s="198" t="s">
        <v>36</v>
      </c>
      <c r="Z45" s="198" t="s">
        <v>36</v>
      </c>
      <c r="AA45" s="198" t="s">
        <v>36</v>
      </c>
      <c r="AB45" s="198" t="s">
        <v>36</v>
      </c>
      <c r="AC45" s="233">
        <v>0</v>
      </c>
      <c r="AD45" s="198" t="s">
        <v>36</v>
      </c>
      <c r="AE45" s="198" t="s">
        <v>36</v>
      </c>
      <c r="AF45" s="198" t="s">
        <v>36</v>
      </c>
      <c r="AG45" s="198" t="s">
        <v>36</v>
      </c>
      <c r="AH45" s="198" t="s">
        <v>36</v>
      </c>
      <c r="AI45" s="198" t="s">
        <v>36</v>
      </c>
      <c r="AJ45" s="198" t="s">
        <v>36</v>
      </c>
      <c r="AK45" s="198" t="s">
        <v>36</v>
      </c>
      <c r="AL45" s="198" t="s">
        <v>36</v>
      </c>
      <c r="AM45" s="198">
        <v>2014</v>
      </c>
      <c r="AN45" s="198" t="s">
        <v>36</v>
      </c>
      <c r="AO45" s="198" t="s">
        <v>36</v>
      </c>
      <c r="AP45" s="198" t="s">
        <v>36</v>
      </c>
      <c r="AQ45" s="198" t="s">
        <v>36</v>
      </c>
      <c r="AR45" s="198" t="s">
        <v>36</v>
      </c>
      <c r="AS45" s="233">
        <v>0</v>
      </c>
      <c r="AT45" s="198" t="s">
        <v>36</v>
      </c>
      <c r="AU45" s="198" t="s">
        <v>36</v>
      </c>
      <c r="AV45" s="198" t="s">
        <v>36</v>
      </c>
      <c r="AW45" s="191"/>
    </row>
    <row r="46" spans="1:281" ht="69.95" customHeight="1" x14ac:dyDescent="0.25">
      <c r="A46" s="194" t="s">
        <v>114</v>
      </c>
      <c r="B46" s="150" t="s">
        <v>115</v>
      </c>
      <c r="C46" s="153" t="s">
        <v>113</v>
      </c>
      <c r="D46" s="235">
        <f t="shared" si="11"/>
        <v>0.82599999999999996</v>
      </c>
      <c r="E46" s="195">
        <v>0.82599999999999996</v>
      </c>
      <c r="F46" s="195">
        <v>0</v>
      </c>
      <c r="G46" s="195">
        <v>0</v>
      </c>
      <c r="H46" s="195">
        <v>0</v>
      </c>
      <c r="I46" s="236">
        <f t="shared" si="6"/>
        <v>0</v>
      </c>
      <c r="J46" s="196"/>
      <c r="K46" s="196"/>
      <c r="L46" s="196"/>
      <c r="M46" s="196"/>
      <c r="N46" s="193">
        <f t="shared" si="1"/>
        <v>-0.82599999999999996</v>
      </c>
      <c r="O46" s="193">
        <f t="shared" si="1"/>
        <v>-0.82599999999999996</v>
      </c>
      <c r="P46" s="193">
        <f t="shared" si="1"/>
        <v>0</v>
      </c>
      <c r="Q46" s="193">
        <f t="shared" si="1"/>
        <v>0</v>
      </c>
      <c r="R46" s="193">
        <f t="shared" si="1"/>
        <v>0</v>
      </c>
      <c r="S46" s="193"/>
      <c r="T46" s="193"/>
      <c r="U46" s="193"/>
      <c r="V46" s="193"/>
      <c r="W46" s="193"/>
      <c r="X46" s="197">
        <v>2014</v>
      </c>
      <c r="Y46" s="198" t="s">
        <v>36</v>
      </c>
      <c r="Z46" s="198" t="s">
        <v>36</v>
      </c>
      <c r="AA46" s="198" t="s">
        <v>36</v>
      </c>
      <c r="AB46" s="198" t="s">
        <v>36</v>
      </c>
      <c r="AC46" s="233">
        <v>0</v>
      </c>
      <c r="AD46" s="198" t="s">
        <v>36</v>
      </c>
      <c r="AE46" s="198" t="s">
        <v>36</v>
      </c>
      <c r="AF46" s="198" t="s">
        <v>36</v>
      </c>
      <c r="AG46" s="198" t="s">
        <v>36</v>
      </c>
      <c r="AH46" s="198" t="s">
        <v>36</v>
      </c>
      <c r="AI46" s="198" t="s">
        <v>36</v>
      </c>
      <c r="AJ46" s="198" t="s">
        <v>36</v>
      </c>
      <c r="AK46" s="198" t="s">
        <v>36</v>
      </c>
      <c r="AL46" s="198" t="s">
        <v>36</v>
      </c>
      <c r="AM46" s="198">
        <v>2014</v>
      </c>
      <c r="AN46" s="198" t="s">
        <v>36</v>
      </c>
      <c r="AO46" s="198" t="s">
        <v>36</v>
      </c>
      <c r="AP46" s="198" t="s">
        <v>36</v>
      </c>
      <c r="AQ46" s="198" t="s">
        <v>36</v>
      </c>
      <c r="AR46" s="198" t="s">
        <v>36</v>
      </c>
      <c r="AS46" s="233">
        <v>0</v>
      </c>
      <c r="AT46" s="198" t="s">
        <v>36</v>
      </c>
      <c r="AU46" s="198" t="s">
        <v>36</v>
      </c>
      <c r="AV46" s="198" t="s">
        <v>36</v>
      </c>
      <c r="AW46" s="191"/>
    </row>
    <row r="47" spans="1:281" ht="69.95" customHeight="1" x14ac:dyDescent="0.25">
      <c r="A47" s="194" t="s">
        <v>631</v>
      </c>
      <c r="B47" s="234" t="s">
        <v>117</v>
      </c>
      <c r="C47" s="192" t="s">
        <v>36</v>
      </c>
      <c r="D47" s="235">
        <f>D48+D49</f>
        <v>9.0181289999999983</v>
      </c>
      <c r="E47" s="235">
        <f t="shared" ref="E47:H47" si="12">E48+E49</f>
        <v>0</v>
      </c>
      <c r="F47" s="235">
        <f t="shared" si="12"/>
        <v>9.0181289999999983</v>
      </c>
      <c r="G47" s="235">
        <f t="shared" si="12"/>
        <v>0</v>
      </c>
      <c r="H47" s="235">
        <f t="shared" si="12"/>
        <v>0</v>
      </c>
      <c r="I47" s="236">
        <f>I48+I49</f>
        <v>0</v>
      </c>
      <c r="J47" s="236">
        <f>(J48+J49)/1000</f>
        <v>0</v>
      </c>
      <c r="K47" s="236">
        <f>(K48+K49)/1000</f>
        <v>0</v>
      </c>
      <c r="L47" s="236">
        <f>(L48+L49)/1000</f>
        <v>0</v>
      </c>
      <c r="M47" s="236">
        <f>(M48+M49)/1000</f>
        <v>0</v>
      </c>
      <c r="N47" s="193">
        <f t="shared" si="1"/>
        <v>-9.0181289999999983</v>
      </c>
      <c r="O47" s="193">
        <f t="shared" si="1"/>
        <v>0</v>
      </c>
      <c r="P47" s="193">
        <f t="shared" si="1"/>
        <v>-9.0181289999999983</v>
      </c>
      <c r="Q47" s="193">
        <f t="shared" si="1"/>
        <v>0</v>
      </c>
      <c r="R47" s="193">
        <f t="shared" si="1"/>
        <v>0</v>
      </c>
      <c r="S47" s="193"/>
      <c r="T47" s="193"/>
      <c r="U47" s="193"/>
      <c r="V47" s="193"/>
      <c r="W47" s="193"/>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236">
        <f>AS48+AS49</f>
        <v>0</v>
      </c>
      <c r="AT47" s="156"/>
      <c r="AU47" s="156"/>
      <c r="AV47" s="156"/>
      <c r="AW47" s="191"/>
    </row>
    <row r="48" spans="1:281" ht="69.95" customHeight="1" x14ac:dyDescent="0.25">
      <c r="A48" s="194" t="s">
        <v>632</v>
      </c>
      <c r="B48" s="234" t="s">
        <v>40</v>
      </c>
      <c r="C48" s="192" t="s">
        <v>36</v>
      </c>
      <c r="D48" s="235">
        <v>0</v>
      </c>
      <c r="E48" s="235">
        <v>0</v>
      </c>
      <c r="F48" s="235">
        <v>0</v>
      </c>
      <c r="G48" s="235">
        <v>0</v>
      </c>
      <c r="H48" s="235">
        <v>0</v>
      </c>
      <c r="I48" s="236">
        <v>0</v>
      </c>
      <c r="J48" s="236">
        <v>0</v>
      </c>
      <c r="K48" s="236">
        <v>0</v>
      </c>
      <c r="L48" s="236">
        <v>0</v>
      </c>
      <c r="M48" s="236">
        <v>0</v>
      </c>
      <c r="N48" s="193">
        <f t="shared" si="1"/>
        <v>0</v>
      </c>
      <c r="O48" s="193">
        <f t="shared" si="1"/>
        <v>0</v>
      </c>
      <c r="P48" s="193">
        <f t="shared" si="1"/>
        <v>0</v>
      </c>
      <c r="Q48" s="193">
        <f t="shared" si="1"/>
        <v>0</v>
      </c>
      <c r="R48" s="193">
        <f t="shared" si="1"/>
        <v>0</v>
      </c>
      <c r="S48" s="193"/>
      <c r="T48" s="193"/>
      <c r="U48" s="193"/>
      <c r="V48" s="193"/>
      <c r="W48" s="193"/>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91"/>
    </row>
    <row r="49" spans="1:49" ht="69.95" customHeight="1" x14ac:dyDescent="0.25">
      <c r="A49" s="199" t="s">
        <v>122</v>
      </c>
      <c r="B49" s="234" t="s">
        <v>120</v>
      </c>
      <c r="C49" s="192" t="s">
        <v>68</v>
      </c>
      <c r="D49" s="235">
        <f t="shared" ref="D49" si="13">E49+F49+G49+H49</f>
        <v>9.0181289999999983</v>
      </c>
      <c r="E49" s="195">
        <v>0</v>
      </c>
      <c r="F49" s="195">
        <v>9.0181289999999983</v>
      </c>
      <c r="G49" s="195">
        <v>0</v>
      </c>
      <c r="H49" s="195">
        <v>0</v>
      </c>
      <c r="I49" s="236">
        <f t="shared" ref="I49:AV49" si="14">SUM(I50:I50)</f>
        <v>0</v>
      </c>
      <c r="J49" s="236">
        <f t="shared" si="14"/>
        <v>0</v>
      </c>
      <c r="K49" s="236">
        <f t="shared" si="14"/>
        <v>0</v>
      </c>
      <c r="L49" s="236">
        <f t="shared" si="14"/>
        <v>0</v>
      </c>
      <c r="M49" s="236">
        <f t="shared" si="14"/>
        <v>0</v>
      </c>
      <c r="N49" s="193">
        <f t="shared" si="1"/>
        <v>-9.0181289999999983</v>
      </c>
      <c r="O49" s="193">
        <f t="shared" si="1"/>
        <v>0</v>
      </c>
      <c r="P49" s="193">
        <f t="shared" si="1"/>
        <v>-9.0181289999999983</v>
      </c>
      <c r="Q49" s="193">
        <f t="shared" si="1"/>
        <v>0</v>
      </c>
      <c r="R49" s="193">
        <f t="shared" si="1"/>
        <v>0</v>
      </c>
      <c r="S49" s="235">
        <f t="shared" si="14"/>
        <v>0</v>
      </c>
      <c r="T49" s="235">
        <f t="shared" si="14"/>
        <v>0</v>
      </c>
      <c r="U49" s="235">
        <f t="shared" si="14"/>
        <v>0</v>
      </c>
      <c r="V49" s="235">
        <f t="shared" si="14"/>
        <v>0</v>
      </c>
      <c r="W49" s="235">
        <f t="shared" si="14"/>
        <v>0</v>
      </c>
      <c r="X49" s="235">
        <f t="shared" si="14"/>
        <v>0</v>
      </c>
      <c r="Y49" s="235">
        <f t="shared" si="14"/>
        <v>0</v>
      </c>
      <c r="Z49" s="235">
        <f t="shared" si="14"/>
        <v>0</v>
      </c>
      <c r="AA49" s="235">
        <f t="shared" si="14"/>
        <v>0</v>
      </c>
      <c r="AB49" s="235">
        <f t="shared" si="14"/>
        <v>0</v>
      </c>
      <c r="AC49" s="235">
        <f t="shared" si="14"/>
        <v>0</v>
      </c>
      <c r="AD49" s="235">
        <f t="shared" si="14"/>
        <v>0</v>
      </c>
      <c r="AE49" s="235">
        <f t="shared" si="14"/>
        <v>0</v>
      </c>
      <c r="AF49" s="235">
        <f t="shared" si="14"/>
        <v>0</v>
      </c>
      <c r="AG49" s="235">
        <f t="shared" si="14"/>
        <v>0</v>
      </c>
      <c r="AH49" s="235">
        <f t="shared" si="14"/>
        <v>0</v>
      </c>
      <c r="AI49" s="235">
        <f t="shared" si="14"/>
        <v>0</v>
      </c>
      <c r="AJ49" s="235">
        <f t="shared" si="14"/>
        <v>0</v>
      </c>
      <c r="AK49" s="235">
        <f t="shared" si="14"/>
        <v>0</v>
      </c>
      <c r="AL49" s="235">
        <f t="shared" si="14"/>
        <v>0</v>
      </c>
      <c r="AM49" s="235">
        <f t="shared" si="14"/>
        <v>0</v>
      </c>
      <c r="AN49" s="235">
        <f t="shared" si="14"/>
        <v>0</v>
      </c>
      <c r="AO49" s="235">
        <f t="shared" si="14"/>
        <v>0</v>
      </c>
      <c r="AP49" s="235">
        <f t="shared" si="14"/>
        <v>0</v>
      </c>
      <c r="AQ49" s="235">
        <f t="shared" si="14"/>
        <v>0</v>
      </c>
      <c r="AR49" s="235">
        <f t="shared" si="14"/>
        <v>0</v>
      </c>
      <c r="AS49" s="235">
        <f t="shared" si="14"/>
        <v>0</v>
      </c>
      <c r="AT49" s="235">
        <f t="shared" si="14"/>
        <v>0</v>
      </c>
      <c r="AU49" s="235">
        <f t="shared" si="14"/>
        <v>0</v>
      </c>
      <c r="AV49" s="235">
        <f t="shared" si="14"/>
        <v>0</v>
      </c>
      <c r="AW49" s="191"/>
    </row>
    <row r="50" spans="1:49" ht="69.95" customHeight="1" x14ac:dyDescent="0.25">
      <c r="A50" s="194" t="s">
        <v>633</v>
      </c>
      <c r="B50" s="150" t="s">
        <v>123</v>
      </c>
      <c r="C50" s="192" t="s">
        <v>36</v>
      </c>
      <c r="D50" s="235">
        <f>E50+F50+G50+H50</f>
        <v>0</v>
      </c>
      <c r="E50" s="195">
        <v>0</v>
      </c>
      <c r="F50" s="195">
        <v>0</v>
      </c>
      <c r="G50" s="195">
        <v>0</v>
      </c>
      <c r="H50" s="195">
        <v>0</v>
      </c>
      <c r="I50" s="236">
        <f>J50+K50+L50+M50</f>
        <v>0</v>
      </c>
      <c r="J50" s="196"/>
      <c r="K50" s="196"/>
      <c r="L50" s="196"/>
      <c r="M50" s="196"/>
      <c r="N50" s="193">
        <f t="shared" si="1"/>
        <v>0</v>
      </c>
      <c r="O50" s="193">
        <f t="shared" si="1"/>
        <v>0</v>
      </c>
      <c r="P50" s="193">
        <f t="shared" si="1"/>
        <v>0</v>
      </c>
      <c r="Q50" s="193">
        <f t="shared" si="1"/>
        <v>0</v>
      </c>
      <c r="R50" s="193">
        <f t="shared" si="1"/>
        <v>0</v>
      </c>
      <c r="S50" s="193"/>
      <c r="T50" s="193"/>
      <c r="U50" s="193"/>
      <c r="V50" s="193"/>
      <c r="W50" s="193"/>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91"/>
    </row>
    <row r="51" spans="1:49" ht="69.95" customHeight="1" x14ac:dyDescent="0.25">
      <c r="A51" s="150">
        <v>3</v>
      </c>
      <c r="B51" s="234" t="s">
        <v>124</v>
      </c>
      <c r="C51" s="192" t="s">
        <v>36</v>
      </c>
      <c r="D51" s="235">
        <f>SUM(D52:D280)</f>
        <v>0</v>
      </c>
      <c r="E51" s="235">
        <f>SUM(E52:E280)</f>
        <v>0</v>
      </c>
      <c r="F51" s="235">
        <f>SUM(F52:F280)</f>
        <v>0</v>
      </c>
      <c r="G51" s="235">
        <f>SUM(G52:G280)</f>
        <v>0</v>
      </c>
      <c r="H51" s="235">
        <f>SUM(H52:H280)</f>
        <v>0</v>
      </c>
      <c r="I51" s="236">
        <f t="shared" ref="I51:AS51" si="15">SUM(I52:I75)+I76+I77+I78+I79+I81+I82+I83+I84+I85+I86+I87+I88+I94+I118+I119+I120+I121+I122+I170+I171+I172+I174+I175+I176+SUM(I177:I299)</f>
        <v>7826.2357813667486</v>
      </c>
      <c r="J51" s="236">
        <f t="shared" si="15"/>
        <v>500.17762235999987</v>
      </c>
      <c r="K51" s="236">
        <f>SUM(K52:K75)+K76+K77+K78+K79+K81+K82+K83+K84+K85+K86+K87+K88+K94+K118+K119+K120+K121+K122+K170+K171+K172+K174+K175+K176+SUM(K177:K299)</f>
        <v>5630.0614774299993</v>
      </c>
      <c r="L51" s="236">
        <f t="shared" si="15"/>
        <v>978.01272341000026</v>
      </c>
      <c r="M51" s="236">
        <f t="shared" si="15"/>
        <v>717.98395816674952</v>
      </c>
      <c r="N51" s="200">
        <f t="shared" si="15"/>
        <v>7664.3942231464498</v>
      </c>
      <c r="O51" s="200">
        <f t="shared" si="15"/>
        <v>479.69790660999985</v>
      </c>
      <c r="P51" s="200">
        <f t="shared" si="15"/>
        <v>5532.2515382099991</v>
      </c>
      <c r="Q51" s="200">
        <f t="shared" si="15"/>
        <v>943.36086802000045</v>
      </c>
      <c r="R51" s="200">
        <f t="shared" si="15"/>
        <v>709.08391030644964</v>
      </c>
      <c r="S51" s="200">
        <f t="shared" ref="S51:V51" si="16">SUM(S52:S75)+S76+S77+S78+S79+S81+S82+S83+S84+S85+S86+S87+S88+S94+S118+S119+S120+S121+S122+S170+S171+S172+S174+S175+S176+SUM(S177:S299)+S173+S80</f>
        <v>8442.7574224699983</v>
      </c>
      <c r="T51" s="200">
        <f t="shared" si="16"/>
        <v>358.11764875999995</v>
      </c>
      <c r="U51" s="200">
        <f t="shared" si="16"/>
        <v>5223.7306621700009</v>
      </c>
      <c r="V51" s="200">
        <f t="shared" si="16"/>
        <v>1907.6291833600003</v>
      </c>
      <c r="W51" s="200">
        <f>SUM(W52:W75)+W76+W77+W78+W79+W81+W82+W83+W84+W85+W86+W87+W88+W94+W118+W119+W120+W121+W122+W170+W171+W172+W174+W175+W176+SUM(W177:W299)+W173+W80</f>
        <v>953.28331118000006</v>
      </c>
      <c r="X51" s="200"/>
      <c r="Y51" s="200"/>
      <c r="Z51" s="200"/>
      <c r="AA51" s="200"/>
      <c r="AB51" s="200"/>
      <c r="AC51" s="236">
        <f>SUM(AC52:AC75)+AC76+AC77+AC78+AC79+AC81+AC82+AC83+AC84+AC85+AC86+AC87+AC88+AC94+AC119+AC121+AC122+AC176+SUM(AC177:AC299)</f>
        <v>460.15300000000002</v>
      </c>
      <c r="AD51" s="200"/>
      <c r="AE51" s="200"/>
      <c r="AF51" s="200"/>
      <c r="AG51" s="200"/>
      <c r="AH51" s="200"/>
      <c r="AI51" s="200"/>
      <c r="AJ51" s="200"/>
      <c r="AK51" s="200"/>
      <c r="AL51" s="200"/>
      <c r="AM51" s="200"/>
      <c r="AN51" s="200"/>
      <c r="AO51" s="200"/>
      <c r="AP51" s="200"/>
      <c r="AQ51" s="200"/>
      <c r="AR51" s="200"/>
      <c r="AS51" s="236">
        <f t="shared" si="15"/>
        <v>1547.8981900000001</v>
      </c>
      <c r="AT51" s="200"/>
      <c r="AU51" s="200"/>
      <c r="AV51" s="200"/>
      <c r="AW51" s="191"/>
    </row>
    <row r="52" spans="1:49" ht="69.95" customHeight="1" x14ac:dyDescent="0.25">
      <c r="A52" s="194" t="s">
        <v>125</v>
      </c>
      <c r="B52" s="234" t="s">
        <v>126</v>
      </c>
      <c r="C52" s="192" t="s">
        <v>47</v>
      </c>
      <c r="D52" s="235">
        <f>E52+F52+G52+H52</f>
        <v>0</v>
      </c>
      <c r="E52" s="235"/>
      <c r="F52" s="235"/>
      <c r="G52" s="235"/>
      <c r="H52" s="235"/>
      <c r="I52" s="236">
        <f t="shared" ref="I52:I118" si="17">J52+K52+L52+M52</f>
        <v>1.584E-2</v>
      </c>
      <c r="J52" s="196">
        <v>0</v>
      </c>
      <c r="K52" s="196">
        <v>0</v>
      </c>
      <c r="L52" s="196">
        <v>0</v>
      </c>
      <c r="M52" s="196">
        <v>1.584E-2</v>
      </c>
      <c r="N52" s="193">
        <f t="shared" ref="N52:R54" si="18">I52-D52</f>
        <v>1.584E-2</v>
      </c>
      <c r="O52" s="193">
        <f t="shared" si="18"/>
        <v>0</v>
      </c>
      <c r="P52" s="193">
        <f t="shared" si="18"/>
        <v>0</v>
      </c>
      <c r="Q52" s="193">
        <f t="shared" si="18"/>
        <v>0</v>
      </c>
      <c r="R52" s="193">
        <f t="shared" si="18"/>
        <v>1.584E-2</v>
      </c>
      <c r="S52" s="193">
        <v>2.0590000000000001E-2</v>
      </c>
      <c r="T52" s="193">
        <v>0</v>
      </c>
      <c r="U52" s="193">
        <v>0</v>
      </c>
      <c r="V52" s="193">
        <v>0</v>
      </c>
      <c r="W52" s="193">
        <v>2.0590000000000001E-2</v>
      </c>
      <c r="X52" s="198">
        <v>2014</v>
      </c>
      <c r="Y52" s="201"/>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c r="AV52" s="156"/>
      <c r="AW52" s="191"/>
    </row>
    <row r="53" spans="1:49" ht="69.95" customHeight="1" x14ac:dyDescent="0.25">
      <c r="A53" s="194" t="s">
        <v>128</v>
      </c>
      <c r="B53" s="234" t="s">
        <v>129</v>
      </c>
      <c r="C53" s="192" t="s">
        <v>47</v>
      </c>
      <c r="D53" s="235">
        <f t="shared" ref="D53:D67" si="19">E53+F53+G53+H53</f>
        <v>0</v>
      </c>
      <c r="E53" s="235"/>
      <c r="F53" s="235"/>
      <c r="G53" s="235"/>
      <c r="H53" s="235"/>
      <c r="I53" s="236">
        <f t="shared" si="17"/>
        <v>7.6075699999999999</v>
      </c>
      <c r="J53" s="196">
        <v>1.7648699999999999</v>
      </c>
      <c r="K53" s="196">
        <v>5.7605500000000003</v>
      </c>
      <c r="L53" s="196">
        <v>0</v>
      </c>
      <c r="M53" s="196">
        <v>8.214999999999964E-2</v>
      </c>
      <c r="N53" s="193">
        <f t="shared" si="18"/>
        <v>7.6075699999999999</v>
      </c>
      <c r="O53" s="193">
        <f t="shared" si="18"/>
        <v>1.7648699999999999</v>
      </c>
      <c r="P53" s="193">
        <f t="shared" si="18"/>
        <v>5.7605500000000003</v>
      </c>
      <c r="Q53" s="193">
        <f t="shared" si="18"/>
        <v>0</v>
      </c>
      <c r="R53" s="193">
        <f t="shared" si="18"/>
        <v>8.214999999999964E-2</v>
      </c>
      <c r="S53" s="193">
        <v>13.80223</v>
      </c>
      <c r="T53" s="193">
        <v>1.4956500000000001</v>
      </c>
      <c r="U53" s="193">
        <v>12.22443</v>
      </c>
      <c r="V53" s="193">
        <v>0</v>
      </c>
      <c r="W53" s="193">
        <v>8.2150000000000084E-2</v>
      </c>
      <c r="X53" s="198">
        <v>2014</v>
      </c>
      <c r="Y53" s="156"/>
      <c r="Z53" s="156"/>
      <c r="AA53" s="156"/>
      <c r="AB53" s="156"/>
      <c r="AC53" s="156"/>
      <c r="AD53" s="156"/>
      <c r="AE53" s="156"/>
      <c r="AF53" s="156"/>
      <c r="AG53" s="156"/>
      <c r="AH53" s="156"/>
      <c r="AI53" s="156"/>
      <c r="AJ53" s="156"/>
      <c r="AK53" s="156"/>
      <c r="AL53" s="156"/>
      <c r="AM53" s="156"/>
      <c r="AN53" s="156"/>
      <c r="AO53" s="156"/>
      <c r="AP53" s="156"/>
      <c r="AQ53" s="156"/>
      <c r="AR53" s="156"/>
      <c r="AS53" s="156"/>
      <c r="AT53" s="156"/>
      <c r="AU53" s="156"/>
      <c r="AV53" s="156"/>
      <c r="AW53" s="191"/>
    </row>
    <row r="54" spans="1:49" ht="69.95" customHeight="1" x14ac:dyDescent="0.25">
      <c r="A54" s="194" t="s">
        <v>131</v>
      </c>
      <c r="B54" s="234" t="s">
        <v>132</v>
      </c>
      <c r="C54" s="192" t="s">
        <v>47</v>
      </c>
      <c r="D54" s="235">
        <f t="shared" si="19"/>
        <v>0</v>
      </c>
      <c r="E54" s="235"/>
      <c r="F54" s="235"/>
      <c r="G54" s="235"/>
      <c r="H54" s="235"/>
      <c r="I54" s="236">
        <f t="shared" si="17"/>
        <v>8.1246799999999997</v>
      </c>
      <c r="J54" s="196">
        <v>1.5925499999999999</v>
      </c>
      <c r="K54" s="196">
        <v>6.4124699999999999</v>
      </c>
      <c r="L54" s="196">
        <v>0</v>
      </c>
      <c r="M54" s="196">
        <v>0.11965999999999985</v>
      </c>
      <c r="N54" s="193">
        <f t="shared" si="18"/>
        <v>8.1246799999999997</v>
      </c>
      <c r="O54" s="193">
        <f t="shared" si="18"/>
        <v>1.5925499999999999</v>
      </c>
      <c r="P54" s="193">
        <f t="shared" si="18"/>
        <v>6.4124699999999999</v>
      </c>
      <c r="Q54" s="193">
        <f t="shared" si="18"/>
        <v>0</v>
      </c>
      <c r="R54" s="193">
        <f t="shared" si="18"/>
        <v>0.11965999999999985</v>
      </c>
      <c r="S54" s="193">
        <v>16.178039999999999</v>
      </c>
      <c r="T54" s="193">
        <v>1.3496199999999998</v>
      </c>
      <c r="U54" s="193">
        <v>14.70876</v>
      </c>
      <c r="V54" s="193">
        <v>0</v>
      </c>
      <c r="W54" s="193">
        <v>0.11966000000000009</v>
      </c>
      <c r="X54" s="198">
        <v>2014</v>
      </c>
      <c r="Y54" s="156"/>
      <c r="Z54" s="156"/>
      <c r="AA54" s="156"/>
      <c r="AB54" s="156"/>
      <c r="AC54" s="156"/>
      <c r="AD54" s="156"/>
      <c r="AE54" s="156"/>
      <c r="AF54" s="156"/>
      <c r="AG54" s="156"/>
      <c r="AH54" s="156"/>
      <c r="AI54" s="156"/>
      <c r="AJ54" s="156"/>
      <c r="AK54" s="156"/>
      <c r="AL54" s="156"/>
      <c r="AM54" s="156"/>
      <c r="AN54" s="156"/>
      <c r="AO54" s="156"/>
      <c r="AP54" s="156"/>
      <c r="AQ54" s="156"/>
      <c r="AR54" s="156"/>
      <c r="AS54" s="156"/>
      <c r="AT54" s="156"/>
      <c r="AU54" s="156"/>
      <c r="AV54" s="156"/>
      <c r="AW54" s="191"/>
    </row>
    <row r="55" spans="1:49" ht="69.95" customHeight="1" x14ac:dyDescent="0.25">
      <c r="A55" s="194" t="s">
        <v>133</v>
      </c>
      <c r="B55" s="234" t="s">
        <v>134</v>
      </c>
      <c r="C55" s="192" t="s">
        <v>47</v>
      </c>
      <c r="D55" s="235"/>
      <c r="E55" s="235"/>
      <c r="F55" s="235"/>
      <c r="G55" s="235"/>
      <c r="H55" s="235"/>
      <c r="I55" s="236">
        <f t="shared" si="17"/>
        <v>11.59751</v>
      </c>
      <c r="J55" s="196">
        <v>1.4394800000000001</v>
      </c>
      <c r="K55" s="196">
        <v>10.15803</v>
      </c>
      <c r="L55" s="196">
        <v>0</v>
      </c>
      <c r="M55" s="196">
        <v>0</v>
      </c>
      <c r="N55" s="193"/>
      <c r="O55" s="193"/>
      <c r="P55" s="193"/>
      <c r="Q55" s="193"/>
      <c r="R55" s="193"/>
      <c r="S55" s="193">
        <v>24.758620000000004</v>
      </c>
      <c r="T55" s="193">
        <v>1.2199</v>
      </c>
      <c r="U55" s="193">
        <v>23.538720000000001</v>
      </c>
      <c r="V55" s="193">
        <v>0</v>
      </c>
      <c r="W55" s="193">
        <v>0</v>
      </c>
      <c r="X55" s="198"/>
      <c r="Y55" s="156"/>
      <c r="Z55" s="156"/>
      <c r="AA55" s="156"/>
      <c r="AB55" s="156"/>
      <c r="AC55" s="156"/>
      <c r="AD55" s="156"/>
      <c r="AE55" s="156"/>
      <c r="AF55" s="156"/>
      <c r="AG55" s="156"/>
      <c r="AH55" s="156"/>
      <c r="AI55" s="156"/>
      <c r="AJ55" s="156"/>
      <c r="AK55" s="156"/>
      <c r="AL55" s="156"/>
      <c r="AM55" s="156"/>
      <c r="AN55" s="156"/>
      <c r="AO55" s="156"/>
      <c r="AP55" s="156"/>
      <c r="AQ55" s="156"/>
      <c r="AR55" s="156"/>
      <c r="AS55" s="156"/>
      <c r="AT55" s="156"/>
      <c r="AU55" s="156"/>
      <c r="AV55" s="156"/>
      <c r="AW55" s="191"/>
    </row>
    <row r="56" spans="1:49" ht="69.95" customHeight="1" x14ac:dyDescent="0.25">
      <c r="A56" s="194" t="s">
        <v>135</v>
      </c>
      <c r="B56" s="234" t="s">
        <v>787</v>
      </c>
      <c r="C56" s="192" t="s">
        <v>47</v>
      </c>
      <c r="D56" s="235"/>
      <c r="E56" s="235"/>
      <c r="F56" s="235"/>
      <c r="G56" s="235"/>
      <c r="H56" s="235"/>
      <c r="I56" s="236"/>
      <c r="J56" s="196"/>
      <c r="K56" s="196"/>
      <c r="L56" s="196"/>
      <c r="M56" s="196"/>
      <c r="N56" s="193"/>
      <c r="O56" s="193"/>
      <c r="P56" s="193"/>
      <c r="Q56" s="193"/>
      <c r="R56" s="193"/>
      <c r="S56" s="193">
        <v>0.45893</v>
      </c>
      <c r="T56" s="193">
        <v>0.14413999999999999</v>
      </c>
      <c r="U56" s="193">
        <v>0.31479000000000001</v>
      </c>
      <c r="V56" s="193">
        <v>0</v>
      </c>
      <c r="W56" s="193">
        <v>0</v>
      </c>
      <c r="X56" s="198"/>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6"/>
      <c r="AU56" s="156"/>
      <c r="AV56" s="156"/>
      <c r="AW56" s="191"/>
    </row>
    <row r="57" spans="1:49" ht="69.95" customHeight="1" x14ac:dyDescent="0.25">
      <c r="A57" s="194" t="s">
        <v>137</v>
      </c>
      <c r="B57" s="234" t="s">
        <v>136</v>
      </c>
      <c r="C57" s="202" t="s">
        <v>47</v>
      </c>
      <c r="D57" s="235">
        <f t="shared" si="19"/>
        <v>0</v>
      </c>
      <c r="E57" s="235"/>
      <c r="F57" s="235"/>
      <c r="G57" s="235"/>
      <c r="H57" s="235"/>
      <c r="I57" s="236">
        <f t="shared" si="17"/>
        <v>0.10940000000000001</v>
      </c>
      <c r="J57" s="196">
        <v>0.10940000000000001</v>
      </c>
      <c r="K57" s="196">
        <v>0</v>
      </c>
      <c r="L57" s="196">
        <v>0</v>
      </c>
      <c r="M57" s="196">
        <v>0</v>
      </c>
      <c r="N57" s="193">
        <f t="shared" ref="N57:R58" si="20">I57-D57</f>
        <v>0.10940000000000001</v>
      </c>
      <c r="O57" s="193">
        <f t="shared" si="20"/>
        <v>0.10940000000000001</v>
      </c>
      <c r="P57" s="193">
        <f t="shared" si="20"/>
        <v>0</v>
      </c>
      <c r="Q57" s="193">
        <f t="shared" si="20"/>
        <v>0</v>
      </c>
      <c r="R57" s="193">
        <f t="shared" si="20"/>
        <v>0</v>
      </c>
      <c r="S57" s="193">
        <v>0.36849999999999999</v>
      </c>
      <c r="T57" s="193">
        <v>0.10940000000000001</v>
      </c>
      <c r="U57" s="193">
        <v>0.2591</v>
      </c>
      <c r="V57" s="193">
        <v>0</v>
      </c>
      <c r="W57" s="193">
        <v>0</v>
      </c>
      <c r="X57" s="198">
        <v>2014</v>
      </c>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6"/>
      <c r="AU57" s="156"/>
      <c r="AV57" s="156"/>
      <c r="AW57" s="191"/>
    </row>
    <row r="58" spans="1:49" ht="69.95" customHeight="1" x14ac:dyDescent="0.25">
      <c r="A58" s="194" t="s">
        <v>140</v>
      </c>
      <c r="B58" s="234" t="s">
        <v>765</v>
      </c>
      <c r="C58" s="202" t="s">
        <v>769</v>
      </c>
      <c r="D58" s="235">
        <f t="shared" si="19"/>
        <v>0</v>
      </c>
      <c r="E58" s="235"/>
      <c r="F58" s="235"/>
      <c r="G58" s="235"/>
      <c r="H58" s="235"/>
      <c r="I58" s="236">
        <f t="shared" si="17"/>
        <v>0.51132999999999995</v>
      </c>
      <c r="J58" s="196">
        <v>0</v>
      </c>
      <c r="K58" s="196">
        <v>0</v>
      </c>
      <c r="L58" s="196">
        <v>0</v>
      </c>
      <c r="M58" s="196">
        <v>0.51132999999999995</v>
      </c>
      <c r="N58" s="193">
        <f t="shared" si="20"/>
        <v>0.51132999999999995</v>
      </c>
      <c r="O58" s="193">
        <f t="shared" si="20"/>
        <v>0</v>
      </c>
      <c r="P58" s="193">
        <f t="shared" si="20"/>
        <v>0</v>
      </c>
      <c r="Q58" s="193">
        <f t="shared" si="20"/>
        <v>0</v>
      </c>
      <c r="R58" s="193">
        <f t="shared" si="20"/>
        <v>0.51132999999999995</v>
      </c>
      <c r="S58" s="193">
        <v>11.093050000000002</v>
      </c>
      <c r="T58" s="193">
        <v>0</v>
      </c>
      <c r="U58" s="193">
        <v>1.5406099999999998</v>
      </c>
      <c r="V58" s="193">
        <v>9.5524400000000007</v>
      </c>
      <c r="W58" s="193">
        <v>0</v>
      </c>
      <c r="X58" s="198"/>
      <c r="Y58" s="156"/>
      <c r="Z58" s="156"/>
      <c r="AA58" s="156"/>
      <c r="AB58" s="156"/>
      <c r="AC58" s="156"/>
      <c r="AD58" s="156"/>
      <c r="AE58" s="156"/>
      <c r="AF58" s="156"/>
      <c r="AG58" s="156"/>
      <c r="AH58" s="156"/>
      <c r="AI58" s="156"/>
      <c r="AJ58" s="156"/>
      <c r="AK58" s="156"/>
      <c r="AL58" s="156"/>
      <c r="AM58" s="156"/>
      <c r="AN58" s="156"/>
      <c r="AO58" s="156"/>
      <c r="AP58" s="156"/>
      <c r="AQ58" s="156"/>
      <c r="AR58" s="156"/>
      <c r="AS58" s="156"/>
      <c r="AT58" s="156"/>
      <c r="AU58" s="156"/>
      <c r="AV58" s="156"/>
      <c r="AW58" s="191"/>
    </row>
    <row r="59" spans="1:49" ht="69.95" customHeight="1" x14ac:dyDescent="0.25">
      <c r="A59" s="194" t="s">
        <v>142</v>
      </c>
      <c r="B59" s="234" t="s">
        <v>766</v>
      </c>
      <c r="C59" s="202" t="s">
        <v>769</v>
      </c>
      <c r="D59" s="235"/>
      <c r="E59" s="235"/>
      <c r="F59" s="235"/>
      <c r="G59" s="235"/>
      <c r="H59" s="235"/>
      <c r="I59" s="236">
        <f t="shared" si="17"/>
        <v>0.19422</v>
      </c>
      <c r="J59" s="196">
        <v>0</v>
      </c>
      <c r="K59" s="196">
        <v>0</v>
      </c>
      <c r="L59" s="196">
        <v>0</v>
      </c>
      <c r="M59" s="196">
        <v>0.19422</v>
      </c>
      <c r="N59" s="193"/>
      <c r="O59" s="193"/>
      <c r="P59" s="193"/>
      <c r="Q59" s="193"/>
      <c r="R59" s="193"/>
      <c r="S59" s="193">
        <v>0.20226</v>
      </c>
      <c r="T59" s="193">
        <v>0</v>
      </c>
      <c r="U59" s="193">
        <v>0.20226</v>
      </c>
      <c r="V59" s="193">
        <v>0</v>
      </c>
      <c r="W59" s="193">
        <v>0</v>
      </c>
      <c r="X59" s="198"/>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91"/>
    </row>
    <row r="60" spans="1:49" ht="69.95" customHeight="1" x14ac:dyDescent="0.25">
      <c r="A60" s="194" t="s">
        <v>144</v>
      </c>
      <c r="B60" s="234" t="s">
        <v>767</v>
      </c>
      <c r="C60" s="203" t="s">
        <v>769</v>
      </c>
      <c r="D60" s="235">
        <f t="shared" si="19"/>
        <v>0</v>
      </c>
      <c r="E60" s="235"/>
      <c r="F60" s="235"/>
      <c r="G60" s="235"/>
      <c r="H60" s="235"/>
      <c r="I60" s="236">
        <f t="shared" si="17"/>
        <v>0</v>
      </c>
      <c r="J60" s="196"/>
      <c r="K60" s="196"/>
      <c r="L60" s="196"/>
      <c r="M60" s="196"/>
      <c r="N60" s="193">
        <f t="shared" ref="N60:R67" si="21">I60-D60</f>
        <v>0</v>
      </c>
      <c r="O60" s="193">
        <f t="shared" si="21"/>
        <v>0</v>
      </c>
      <c r="P60" s="193">
        <f t="shared" si="21"/>
        <v>0</v>
      </c>
      <c r="Q60" s="193">
        <f t="shared" si="21"/>
        <v>0</v>
      </c>
      <c r="R60" s="193">
        <f t="shared" si="21"/>
        <v>0</v>
      </c>
      <c r="S60" s="193">
        <v>0.42329</v>
      </c>
      <c r="T60" s="193">
        <v>0.42329</v>
      </c>
      <c r="U60" s="193">
        <v>0</v>
      </c>
      <c r="V60" s="193">
        <v>0</v>
      </c>
      <c r="W60" s="193">
        <v>0</v>
      </c>
      <c r="X60" s="198">
        <v>2014</v>
      </c>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c r="AW60" s="191"/>
    </row>
    <row r="61" spans="1:49" ht="69.95" customHeight="1" x14ac:dyDescent="0.25">
      <c r="A61" s="194" t="s">
        <v>146</v>
      </c>
      <c r="B61" s="234" t="s">
        <v>768</v>
      </c>
      <c r="C61" s="203" t="s">
        <v>769</v>
      </c>
      <c r="D61" s="235">
        <f t="shared" si="19"/>
        <v>0</v>
      </c>
      <c r="E61" s="235"/>
      <c r="F61" s="235"/>
      <c r="G61" s="235"/>
      <c r="H61" s="235"/>
      <c r="I61" s="236">
        <f t="shared" si="17"/>
        <v>1.4999999999999999E-2</v>
      </c>
      <c r="J61" s="196">
        <v>0</v>
      </c>
      <c r="K61" s="196">
        <v>0</v>
      </c>
      <c r="L61" s="196">
        <v>0</v>
      </c>
      <c r="M61" s="196">
        <v>1.4999999999999999E-2</v>
      </c>
      <c r="N61" s="193">
        <f t="shared" si="21"/>
        <v>1.4999999999999999E-2</v>
      </c>
      <c r="O61" s="193">
        <f t="shared" si="21"/>
        <v>0</v>
      </c>
      <c r="P61" s="193">
        <f t="shared" si="21"/>
        <v>0</v>
      </c>
      <c r="Q61" s="193">
        <f t="shared" si="21"/>
        <v>0</v>
      </c>
      <c r="R61" s="193">
        <f t="shared" si="21"/>
        <v>1.4999999999999999E-2</v>
      </c>
      <c r="S61" s="193">
        <v>0.41064999999999996</v>
      </c>
      <c r="T61" s="193">
        <v>0</v>
      </c>
      <c r="U61" s="193">
        <v>0</v>
      </c>
      <c r="V61" s="193">
        <v>0</v>
      </c>
      <c r="W61" s="193">
        <v>0.41064999999999996</v>
      </c>
      <c r="X61" s="198">
        <v>2014</v>
      </c>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c r="AV61" s="156"/>
      <c r="AW61" s="191"/>
    </row>
    <row r="62" spans="1:49" ht="69.95" customHeight="1" x14ac:dyDescent="0.25">
      <c r="A62" s="194" t="s">
        <v>149</v>
      </c>
      <c r="B62" s="234" t="s">
        <v>138</v>
      </c>
      <c r="C62" s="192" t="s">
        <v>51</v>
      </c>
      <c r="D62" s="235">
        <f t="shared" si="19"/>
        <v>0</v>
      </c>
      <c r="E62" s="235"/>
      <c r="F62" s="235"/>
      <c r="G62" s="235"/>
      <c r="H62" s="235"/>
      <c r="I62" s="236">
        <f>J62+K62+L62+M62</f>
        <v>0</v>
      </c>
      <c r="J62" s="196"/>
      <c r="K62" s="196"/>
      <c r="L62" s="196"/>
      <c r="M62" s="196"/>
      <c r="N62" s="193">
        <f t="shared" si="21"/>
        <v>0</v>
      </c>
      <c r="O62" s="193">
        <f t="shared" si="21"/>
        <v>0</v>
      </c>
      <c r="P62" s="193">
        <f t="shared" si="21"/>
        <v>0</v>
      </c>
      <c r="Q62" s="193">
        <f t="shared" si="21"/>
        <v>0</v>
      </c>
      <c r="R62" s="193">
        <f t="shared" si="21"/>
        <v>0</v>
      </c>
      <c r="S62" s="193"/>
      <c r="T62" s="193"/>
      <c r="U62" s="193"/>
      <c r="V62" s="193"/>
      <c r="W62" s="193"/>
      <c r="X62" s="198">
        <v>2014</v>
      </c>
      <c r="Y62" s="156"/>
      <c r="Z62" s="156"/>
      <c r="AA62" s="156"/>
      <c r="AB62" s="156"/>
      <c r="AC62" s="156"/>
      <c r="AD62" s="156"/>
      <c r="AE62" s="156"/>
      <c r="AF62" s="156"/>
      <c r="AG62" s="156"/>
      <c r="AH62" s="156"/>
      <c r="AI62" s="156"/>
      <c r="AJ62" s="156"/>
      <c r="AK62" s="156"/>
      <c r="AL62" s="156"/>
      <c r="AM62" s="156"/>
      <c r="AN62" s="156"/>
      <c r="AO62" s="156"/>
      <c r="AP62" s="156"/>
      <c r="AQ62" s="156"/>
      <c r="AR62" s="156"/>
      <c r="AS62" s="156"/>
      <c r="AT62" s="156"/>
      <c r="AU62" s="156"/>
      <c r="AV62" s="156"/>
      <c r="AW62" s="191"/>
    </row>
    <row r="63" spans="1:49" ht="69.95" customHeight="1" x14ac:dyDescent="0.25">
      <c r="A63" s="194" t="s">
        <v>151</v>
      </c>
      <c r="B63" s="234" t="s">
        <v>141</v>
      </c>
      <c r="C63" s="192" t="s">
        <v>51</v>
      </c>
      <c r="D63" s="235">
        <f t="shared" si="19"/>
        <v>0</v>
      </c>
      <c r="E63" s="235"/>
      <c r="F63" s="235"/>
      <c r="G63" s="235"/>
      <c r="H63" s="235"/>
      <c r="I63" s="236">
        <f t="shared" si="17"/>
        <v>1.0083200000000001</v>
      </c>
      <c r="J63" s="196"/>
      <c r="K63" s="196">
        <v>1.0083200000000001</v>
      </c>
      <c r="L63" s="196"/>
      <c r="M63" s="196"/>
      <c r="N63" s="193">
        <f t="shared" si="21"/>
        <v>1.0083200000000001</v>
      </c>
      <c r="O63" s="193">
        <f t="shared" si="21"/>
        <v>0</v>
      </c>
      <c r="P63" s="193">
        <f t="shared" si="21"/>
        <v>1.0083200000000001</v>
      </c>
      <c r="Q63" s="193">
        <f t="shared" si="21"/>
        <v>0</v>
      </c>
      <c r="R63" s="193">
        <f t="shared" si="21"/>
        <v>0</v>
      </c>
      <c r="S63" s="193"/>
      <c r="T63" s="193"/>
      <c r="U63" s="193"/>
      <c r="V63" s="193"/>
      <c r="W63" s="193"/>
      <c r="X63" s="198"/>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91"/>
    </row>
    <row r="64" spans="1:49" ht="69.95" customHeight="1" x14ac:dyDescent="0.25">
      <c r="A64" s="194" t="s">
        <v>153</v>
      </c>
      <c r="B64" s="234" t="s">
        <v>143</v>
      </c>
      <c r="C64" s="192" t="s">
        <v>51</v>
      </c>
      <c r="D64" s="235">
        <f t="shared" si="19"/>
        <v>0</v>
      </c>
      <c r="E64" s="235"/>
      <c r="F64" s="235"/>
      <c r="G64" s="235"/>
      <c r="H64" s="235"/>
      <c r="I64" s="236">
        <f t="shared" si="17"/>
        <v>2.9929999999999998E-2</v>
      </c>
      <c r="J64" s="196"/>
      <c r="K64" s="196"/>
      <c r="L64" s="196"/>
      <c r="M64" s="196">
        <v>2.9929999999999998E-2</v>
      </c>
      <c r="N64" s="193">
        <f t="shared" si="21"/>
        <v>2.9929999999999998E-2</v>
      </c>
      <c r="O64" s="193">
        <f t="shared" si="21"/>
        <v>0</v>
      </c>
      <c r="P64" s="193">
        <f t="shared" si="21"/>
        <v>0</v>
      </c>
      <c r="Q64" s="193">
        <f t="shared" si="21"/>
        <v>0</v>
      </c>
      <c r="R64" s="193">
        <f t="shared" si="21"/>
        <v>2.9929999999999998E-2</v>
      </c>
      <c r="S64" s="193">
        <v>0.32847000000000004</v>
      </c>
      <c r="T64" s="193">
        <v>0.29854000000000003</v>
      </c>
      <c r="U64" s="193">
        <v>0</v>
      </c>
      <c r="V64" s="193">
        <v>0</v>
      </c>
      <c r="W64" s="193">
        <v>2.9930000000000005E-2</v>
      </c>
      <c r="X64" s="198">
        <v>2014</v>
      </c>
      <c r="Y64" s="156"/>
      <c r="Z64" s="156"/>
      <c r="AA64" s="156"/>
      <c r="AB64" s="156"/>
      <c r="AC64" s="156"/>
      <c r="AD64" s="156"/>
      <c r="AE64" s="156"/>
      <c r="AF64" s="156"/>
      <c r="AG64" s="156"/>
      <c r="AH64" s="156"/>
      <c r="AI64" s="156"/>
      <c r="AJ64" s="156"/>
      <c r="AK64" s="156"/>
      <c r="AL64" s="156"/>
      <c r="AM64" s="156"/>
      <c r="AN64" s="156"/>
      <c r="AO64" s="156"/>
      <c r="AP64" s="156"/>
      <c r="AQ64" s="156"/>
      <c r="AR64" s="156"/>
      <c r="AS64" s="156"/>
      <c r="AT64" s="156"/>
      <c r="AU64" s="156"/>
      <c r="AV64" s="156"/>
      <c r="AW64" s="191"/>
    </row>
    <row r="65" spans="1:281" ht="69.95" customHeight="1" x14ac:dyDescent="0.25">
      <c r="A65" s="194" t="s">
        <v>156</v>
      </c>
      <c r="B65" s="234" t="s">
        <v>763</v>
      </c>
      <c r="C65" s="192" t="s">
        <v>51</v>
      </c>
      <c r="D65" s="235">
        <f t="shared" si="19"/>
        <v>0</v>
      </c>
      <c r="E65" s="235"/>
      <c r="F65" s="235"/>
      <c r="G65" s="235"/>
      <c r="H65" s="235"/>
      <c r="I65" s="236">
        <f t="shared" si="17"/>
        <v>0.90503</v>
      </c>
      <c r="J65" s="196">
        <v>0.49977999999999995</v>
      </c>
      <c r="K65" s="196">
        <v>0</v>
      </c>
      <c r="L65" s="196">
        <v>0.40525</v>
      </c>
      <c r="M65" s="196">
        <v>0</v>
      </c>
      <c r="N65" s="193">
        <f t="shared" si="21"/>
        <v>0.90503</v>
      </c>
      <c r="O65" s="193">
        <f t="shared" si="21"/>
        <v>0.49977999999999995</v>
      </c>
      <c r="P65" s="193">
        <f t="shared" si="21"/>
        <v>0</v>
      </c>
      <c r="Q65" s="193">
        <f t="shared" si="21"/>
        <v>0.40525</v>
      </c>
      <c r="R65" s="193">
        <f t="shared" si="21"/>
        <v>0</v>
      </c>
      <c r="S65" s="193"/>
      <c r="T65" s="193"/>
      <c r="U65" s="193"/>
      <c r="V65" s="193"/>
      <c r="W65" s="193"/>
      <c r="X65" s="198">
        <v>2014</v>
      </c>
      <c r="Y65" s="156"/>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c r="AV65" s="156"/>
      <c r="AW65" s="191"/>
    </row>
    <row r="66" spans="1:281" ht="69.95" customHeight="1" x14ac:dyDescent="0.25">
      <c r="A66" s="194" t="s">
        <v>159</v>
      </c>
      <c r="B66" s="234" t="s">
        <v>764</v>
      </c>
      <c r="C66" s="235" t="s">
        <v>51</v>
      </c>
      <c r="D66" s="235">
        <f t="shared" si="19"/>
        <v>0</v>
      </c>
      <c r="E66" s="235"/>
      <c r="F66" s="235"/>
      <c r="G66" s="235"/>
      <c r="H66" s="235"/>
      <c r="I66" s="236">
        <f t="shared" si="17"/>
        <v>0.49836000000000003</v>
      </c>
      <c r="J66" s="196">
        <v>0.49836000000000003</v>
      </c>
      <c r="K66" s="196"/>
      <c r="L66" s="196"/>
      <c r="M66" s="196"/>
      <c r="N66" s="193">
        <f t="shared" si="21"/>
        <v>0.49836000000000003</v>
      </c>
      <c r="O66" s="193">
        <f t="shared" si="21"/>
        <v>0.49836000000000003</v>
      </c>
      <c r="P66" s="193">
        <f t="shared" si="21"/>
        <v>0</v>
      </c>
      <c r="Q66" s="193">
        <f t="shared" si="21"/>
        <v>0</v>
      </c>
      <c r="R66" s="193">
        <f t="shared" si="21"/>
        <v>0</v>
      </c>
      <c r="S66" s="193">
        <v>0.42233999999999999</v>
      </c>
      <c r="T66" s="193">
        <v>0.42233999999999999</v>
      </c>
      <c r="U66" s="193">
        <v>0</v>
      </c>
      <c r="V66" s="193">
        <v>0</v>
      </c>
      <c r="W66" s="193">
        <v>0</v>
      </c>
      <c r="X66" s="197">
        <v>2014</v>
      </c>
      <c r="Y66" s="198">
        <v>20</v>
      </c>
      <c r="Z66" s="198" t="s">
        <v>622</v>
      </c>
      <c r="AA66" s="198" t="s">
        <v>634</v>
      </c>
      <c r="AB66" s="198" t="s">
        <v>635</v>
      </c>
      <c r="AC66" s="233">
        <v>0</v>
      </c>
      <c r="AD66" s="198" t="s">
        <v>634</v>
      </c>
      <c r="AE66" s="198" t="s">
        <v>634</v>
      </c>
      <c r="AF66" s="198" t="s">
        <v>636</v>
      </c>
      <c r="AG66" s="198" t="s">
        <v>637</v>
      </c>
      <c r="AH66" s="198" t="s">
        <v>637</v>
      </c>
      <c r="AI66" s="198" t="s">
        <v>637</v>
      </c>
      <c r="AJ66" s="198" t="s">
        <v>638</v>
      </c>
      <c r="AK66" s="198" t="s">
        <v>639</v>
      </c>
      <c r="AL66" s="198">
        <v>90</v>
      </c>
      <c r="AM66" s="198">
        <v>2014</v>
      </c>
      <c r="AN66" s="198">
        <v>30</v>
      </c>
      <c r="AO66" s="198" t="s">
        <v>640</v>
      </c>
      <c r="AP66" s="198" t="s">
        <v>641</v>
      </c>
      <c r="AQ66" s="198">
        <v>240</v>
      </c>
      <c r="AR66" s="198">
        <v>2</v>
      </c>
      <c r="AS66" s="233">
        <v>0</v>
      </c>
      <c r="AT66" s="204">
        <v>0.3</v>
      </c>
      <c r="AU66" s="204">
        <v>0</v>
      </c>
      <c r="AV66" s="198" t="s">
        <v>36</v>
      </c>
      <c r="AW66" s="191"/>
    </row>
    <row r="67" spans="1:281" ht="90" customHeight="1" x14ac:dyDescent="0.25">
      <c r="A67" s="194" t="s">
        <v>161</v>
      </c>
      <c r="B67" s="234" t="s">
        <v>147</v>
      </c>
      <c r="C67" s="235" t="s">
        <v>148</v>
      </c>
      <c r="D67" s="235">
        <f t="shared" si="19"/>
        <v>0</v>
      </c>
      <c r="E67" s="235"/>
      <c r="F67" s="235"/>
      <c r="G67" s="235"/>
      <c r="H67" s="235"/>
      <c r="I67" s="236">
        <f t="shared" si="17"/>
        <v>0.26772699999999999</v>
      </c>
      <c r="J67" s="196">
        <v>0</v>
      </c>
      <c r="K67" s="196">
        <v>0</v>
      </c>
      <c r="L67" s="196">
        <v>0</v>
      </c>
      <c r="M67" s="196">
        <v>0.26772699999999999</v>
      </c>
      <c r="N67" s="193">
        <f t="shared" si="21"/>
        <v>0.26772699999999999</v>
      </c>
      <c r="O67" s="193">
        <f t="shared" si="21"/>
        <v>0</v>
      </c>
      <c r="P67" s="193">
        <f t="shared" si="21"/>
        <v>0</v>
      </c>
      <c r="Q67" s="193">
        <f t="shared" si="21"/>
        <v>0</v>
      </c>
      <c r="R67" s="193">
        <f t="shared" si="21"/>
        <v>0.26772699999999999</v>
      </c>
      <c r="S67" s="193">
        <v>0.26773178999999997</v>
      </c>
      <c r="T67" s="193">
        <v>0.12359199999999999</v>
      </c>
      <c r="U67" s="193">
        <v>0</v>
      </c>
      <c r="V67" s="193">
        <v>0</v>
      </c>
      <c r="W67" s="193">
        <v>0.14413979000000002</v>
      </c>
      <c r="X67" s="156"/>
      <c r="Y67" s="156"/>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91"/>
    </row>
    <row r="68" spans="1:281" ht="90" customHeight="1" x14ac:dyDescent="0.25">
      <c r="A68" s="194" t="s">
        <v>165</v>
      </c>
      <c r="B68" s="234" t="s">
        <v>788</v>
      </c>
      <c r="C68" s="235" t="s">
        <v>148</v>
      </c>
      <c r="D68" s="235"/>
      <c r="E68" s="235"/>
      <c r="F68" s="235"/>
      <c r="G68" s="235"/>
      <c r="H68" s="235"/>
      <c r="I68" s="236"/>
      <c r="J68" s="196"/>
      <c r="K68" s="196"/>
      <c r="L68" s="196"/>
      <c r="M68" s="196"/>
      <c r="N68" s="193"/>
      <c r="O68" s="193"/>
      <c r="P68" s="193"/>
      <c r="Q68" s="193"/>
      <c r="R68" s="193"/>
      <c r="S68" s="193">
        <v>4.118786E-2</v>
      </c>
      <c r="T68" s="193">
        <v>0</v>
      </c>
      <c r="U68" s="193">
        <v>0</v>
      </c>
      <c r="V68" s="193">
        <v>4.118786E-2</v>
      </c>
      <c r="W68" s="193">
        <v>0</v>
      </c>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91"/>
    </row>
    <row r="69" spans="1:281" ht="90" customHeight="1" x14ac:dyDescent="0.25">
      <c r="A69" s="194" t="s">
        <v>168</v>
      </c>
      <c r="B69" s="234" t="s">
        <v>789</v>
      </c>
      <c r="C69" s="235" t="s">
        <v>148</v>
      </c>
      <c r="D69" s="235"/>
      <c r="E69" s="235"/>
      <c r="F69" s="235"/>
      <c r="G69" s="235"/>
      <c r="H69" s="235"/>
      <c r="I69" s="236"/>
      <c r="J69" s="196"/>
      <c r="K69" s="196"/>
      <c r="L69" s="196"/>
      <c r="M69" s="196"/>
      <c r="N69" s="193"/>
      <c r="O69" s="193"/>
      <c r="P69" s="193"/>
      <c r="Q69" s="193"/>
      <c r="R69" s="193"/>
      <c r="S69" s="193">
        <v>4.118786E-2</v>
      </c>
      <c r="T69" s="193">
        <v>0</v>
      </c>
      <c r="U69" s="193">
        <v>0</v>
      </c>
      <c r="V69" s="193">
        <v>4.118786E-2</v>
      </c>
      <c r="W69" s="193">
        <v>0</v>
      </c>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91"/>
    </row>
    <row r="70" spans="1:281" ht="76.5" customHeight="1" x14ac:dyDescent="0.25">
      <c r="A70" s="194" t="s">
        <v>171</v>
      </c>
      <c r="B70" s="264" t="s">
        <v>150</v>
      </c>
      <c r="C70" s="265" t="s">
        <v>61</v>
      </c>
      <c r="D70" s="235"/>
      <c r="E70" s="235"/>
      <c r="F70" s="235"/>
      <c r="G70" s="235"/>
      <c r="H70" s="235"/>
      <c r="I70" s="236">
        <f t="shared" si="17"/>
        <v>0.47443000000000002</v>
      </c>
      <c r="J70" s="196"/>
      <c r="K70" s="196"/>
      <c r="L70" s="196"/>
      <c r="M70" s="196">
        <v>0.47443000000000002</v>
      </c>
      <c r="N70" s="193">
        <f t="shared" ref="N70:R101" si="22">I70-D70</f>
        <v>0.47443000000000002</v>
      </c>
      <c r="O70" s="193">
        <f t="shared" si="22"/>
        <v>0</v>
      </c>
      <c r="P70" s="193">
        <f t="shared" si="22"/>
        <v>0</v>
      </c>
      <c r="Q70" s="193">
        <f t="shared" si="22"/>
        <v>0</v>
      </c>
      <c r="R70" s="193">
        <f t="shared" si="22"/>
        <v>0.47443000000000002</v>
      </c>
      <c r="S70" s="193">
        <v>-1.0432999999999999</v>
      </c>
      <c r="T70" s="193">
        <v>0</v>
      </c>
      <c r="U70" s="193">
        <v>0</v>
      </c>
      <c r="V70" s="193">
        <v>0</v>
      </c>
      <c r="W70" s="193">
        <v>-1.0432999999999999</v>
      </c>
      <c r="X70" s="198">
        <v>2014</v>
      </c>
      <c r="Y70" s="198" t="s">
        <v>36</v>
      </c>
      <c r="Z70" s="198" t="s">
        <v>36</v>
      </c>
      <c r="AA70" s="198" t="s">
        <v>36</v>
      </c>
      <c r="AB70" s="198" t="s">
        <v>36</v>
      </c>
      <c r="AC70" s="233"/>
      <c r="AD70" s="198" t="s">
        <v>36</v>
      </c>
      <c r="AE70" s="198" t="s">
        <v>36</v>
      </c>
      <c r="AF70" s="198" t="s">
        <v>36</v>
      </c>
      <c r="AG70" s="198" t="s">
        <v>36</v>
      </c>
      <c r="AH70" s="198" t="s">
        <v>36</v>
      </c>
      <c r="AI70" s="198" t="s">
        <v>36</v>
      </c>
      <c r="AJ70" s="198" t="s">
        <v>36</v>
      </c>
      <c r="AK70" s="198" t="s">
        <v>36</v>
      </c>
      <c r="AL70" s="198" t="s">
        <v>36</v>
      </c>
      <c r="AM70" s="233">
        <v>2014</v>
      </c>
      <c r="AN70" s="198">
        <v>50</v>
      </c>
      <c r="AO70" s="198" t="s">
        <v>642</v>
      </c>
      <c r="AP70" s="198" t="s">
        <v>643</v>
      </c>
      <c r="AQ70" s="198">
        <v>251</v>
      </c>
      <c r="AR70" s="198">
        <v>2</v>
      </c>
      <c r="AS70" s="233"/>
      <c r="AT70" s="198" t="s">
        <v>36</v>
      </c>
      <c r="AU70" s="198" t="s">
        <v>36</v>
      </c>
      <c r="AV70" s="198" t="s">
        <v>36</v>
      </c>
      <c r="AW70" s="191"/>
    </row>
    <row r="71" spans="1:281" ht="90" customHeight="1" x14ac:dyDescent="0.25">
      <c r="A71" s="194" t="s">
        <v>173</v>
      </c>
      <c r="B71" s="205" t="s">
        <v>152</v>
      </c>
      <c r="C71" s="233" t="s">
        <v>61</v>
      </c>
      <c r="D71" s="235"/>
      <c r="E71" s="235"/>
      <c r="F71" s="235"/>
      <c r="G71" s="235"/>
      <c r="H71" s="235"/>
      <c r="I71" s="236">
        <f t="shared" si="17"/>
        <v>0</v>
      </c>
      <c r="J71" s="196"/>
      <c r="K71" s="196"/>
      <c r="L71" s="196"/>
      <c r="M71" s="196"/>
      <c r="N71" s="193">
        <f t="shared" si="22"/>
        <v>0</v>
      </c>
      <c r="O71" s="193">
        <f t="shared" si="22"/>
        <v>0</v>
      </c>
      <c r="P71" s="193">
        <f t="shared" si="22"/>
        <v>0</v>
      </c>
      <c r="Q71" s="193">
        <f t="shared" si="22"/>
        <v>0</v>
      </c>
      <c r="R71" s="193">
        <f t="shared" si="22"/>
        <v>0</v>
      </c>
      <c r="S71" s="193">
        <v>9.2935999999999996</v>
      </c>
      <c r="T71" s="193">
        <v>9.2935999999999996</v>
      </c>
      <c r="U71" s="193">
        <v>0</v>
      </c>
      <c r="V71" s="193">
        <v>0</v>
      </c>
      <c r="W71" s="193">
        <v>0</v>
      </c>
      <c r="X71" s="197">
        <v>2014</v>
      </c>
      <c r="Y71" s="198" t="s">
        <v>36</v>
      </c>
      <c r="Z71" s="198" t="s">
        <v>36</v>
      </c>
      <c r="AA71" s="198" t="s">
        <v>36</v>
      </c>
      <c r="AB71" s="198" t="s">
        <v>36</v>
      </c>
      <c r="AC71" s="233"/>
      <c r="AD71" s="198" t="s">
        <v>36</v>
      </c>
      <c r="AE71" s="198" t="s">
        <v>36</v>
      </c>
      <c r="AF71" s="198" t="s">
        <v>36</v>
      </c>
      <c r="AG71" s="198" t="s">
        <v>36</v>
      </c>
      <c r="AH71" s="198" t="s">
        <v>36</v>
      </c>
      <c r="AI71" s="198" t="s">
        <v>36</v>
      </c>
      <c r="AJ71" s="198" t="s">
        <v>36</v>
      </c>
      <c r="AK71" s="198" t="s">
        <v>36</v>
      </c>
      <c r="AL71" s="198" t="s">
        <v>36</v>
      </c>
      <c r="AM71" s="198">
        <v>2014</v>
      </c>
      <c r="AN71" s="198">
        <v>50</v>
      </c>
      <c r="AO71" s="198" t="s">
        <v>642</v>
      </c>
      <c r="AP71" s="198" t="s">
        <v>643</v>
      </c>
      <c r="AQ71" s="198">
        <v>251</v>
      </c>
      <c r="AR71" s="198">
        <v>2</v>
      </c>
      <c r="AS71" s="233"/>
      <c r="AT71" s="198" t="s">
        <v>36</v>
      </c>
      <c r="AU71" s="198" t="s">
        <v>36</v>
      </c>
      <c r="AV71" s="198" t="s">
        <v>36</v>
      </c>
      <c r="AW71" s="191"/>
    </row>
    <row r="72" spans="1:281" ht="90" customHeight="1" x14ac:dyDescent="0.25">
      <c r="A72" s="194" t="s">
        <v>176</v>
      </c>
      <c r="B72" s="205" t="s">
        <v>154</v>
      </c>
      <c r="C72" s="233" t="s">
        <v>68</v>
      </c>
      <c r="D72" s="235"/>
      <c r="E72" s="235"/>
      <c r="F72" s="235"/>
      <c r="G72" s="235"/>
      <c r="H72" s="235"/>
      <c r="I72" s="236">
        <f t="shared" si="17"/>
        <v>69.194851529999909</v>
      </c>
      <c r="J72" s="196">
        <v>0.47549272999999997</v>
      </c>
      <c r="K72" s="196">
        <v>68.505850799999905</v>
      </c>
      <c r="L72" s="196">
        <v>0</v>
      </c>
      <c r="M72" s="196">
        <v>0.213508</v>
      </c>
      <c r="N72" s="193">
        <f t="shared" si="22"/>
        <v>69.194851529999909</v>
      </c>
      <c r="O72" s="193">
        <f t="shared" si="22"/>
        <v>0.47549272999999997</v>
      </c>
      <c r="P72" s="193">
        <f t="shared" si="22"/>
        <v>68.505850799999905</v>
      </c>
      <c r="Q72" s="193">
        <f t="shared" si="22"/>
        <v>0</v>
      </c>
      <c r="R72" s="193">
        <f t="shared" si="22"/>
        <v>0.213508</v>
      </c>
      <c r="S72" s="193">
        <v>72.798768620000004</v>
      </c>
      <c r="T72" s="193">
        <v>0.475493</v>
      </c>
      <c r="U72" s="193">
        <v>35.829815809999999</v>
      </c>
      <c r="V72" s="193">
        <v>8.0577504700000002</v>
      </c>
      <c r="W72" s="193">
        <v>28.435709340000002</v>
      </c>
      <c r="X72" s="197">
        <v>2014</v>
      </c>
      <c r="Y72" s="198">
        <v>20</v>
      </c>
      <c r="Z72" s="198" t="s">
        <v>622</v>
      </c>
      <c r="AA72" s="198" t="s">
        <v>634</v>
      </c>
      <c r="AB72" s="198" t="s">
        <v>635</v>
      </c>
      <c r="AC72" s="233">
        <v>0</v>
      </c>
      <c r="AD72" s="198" t="s">
        <v>634</v>
      </c>
      <c r="AE72" s="198" t="s">
        <v>634</v>
      </c>
      <c r="AF72" s="198" t="s">
        <v>636</v>
      </c>
      <c r="AG72" s="198" t="s">
        <v>637</v>
      </c>
      <c r="AH72" s="198" t="s">
        <v>637</v>
      </c>
      <c r="AI72" s="198" t="s">
        <v>637</v>
      </c>
      <c r="AJ72" s="198" t="s">
        <v>638</v>
      </c>
      <c r="AK72" s="198" t="s">
        <v>639</v>
      </c>
      <c r="AL72" s="198">
        <v>90</v>
      </c>
      <c r="AM72" s="198">
        <v>2014</v>
      </c>
      <c r="AN72" s="198">
        <v>30</v>
      </c>
      <c r="AO72" s="198" t="s">
        <v>640</v>
      </c>
      <c r="AP72" s="198" t="s">
        <v>641</v>
      </c>
      <c r="AQ72" s="198">
        <v>240</v>
      </c>
      <c r="AR72" s="198">
        <v>2</v>
      </c>
      <c r="AS72" s="233">
        <v>0</v>
      </c>
      <c r="AT72" s="198">
        <v>0.3</v>
      </c>
      <c r="AU72" s="198">
        <v>0</v>
      </c>
      <c r="AV72" s="198" t="s">
        <v>36</v>
      </c>
      <c r="AW72" s="191"/>
    </row>
    <row r="73" spans="1:281" ht="90" customHeight="1" x14ac:dyDescent="0.25">
      <c r="A73" s="194" t="s">
        <v>178</v>
      </c>
      <c r="B73" s="205" t="s">
        <v>522</v>
      </c>
      <c r="C73" s="233" t="s">
        <v>68</v>
      </c>
      <c r="D73" s="235"/>
      <c r="E73" s="266"/>
      <c r="F73" s="266"/>
      <c r="G73" s="266"/>
      <c r="H73" s="266"/>
      <c r="I73" s="236">
        <f t="shared" si="17"/>
        <v>3.8643770499999999</v>
      </c>
      <c r="J73" s="206">
        <v>0.49107785999999998</v>
      </c>
      <c r="K73" s="206">
        <v>3.37329919</v>
      </c>
      <c r="L73" s="206">
        <v>0</v>
      </c>
      <c r="M73" s="206">
        <v>0</v>
      </c>
      <c r="N73" s="193">
        <f t="shared" si="22"/>
        <v>3.8643770499999999</v>
      </c>
      <c r="O73" s="193">
        <f t="shared" si="22"/>
        <v>0.49107785999999998</v>
      </c>
      <c r="P73" s="193">
        <f t="shared" si="22"/>
        <v>3.37329919</v>
      </c>
      <c r="Q73" s="193">
        <f t="shared" si="22"/>
        <v>0</v>
      </c>
      <c r="R73" s="193">
        <f t="shared" si="22"/>
        <v>0</v>
      </c>
      <c r="S73" s="193">
        <v>2.986964</v>
      </c>
      <c r="T73" s="193">
        <v>0</v>
      </c>
      <c r="U73" s="193">
        <v>2.986964</v>
      </c>
      <c r="V73" s="193">
        <v>0</v>
      </c>
      <c r="W73" s="193">
        <v>0</v>
      </c>
      <c r="X73" s="156">
        <v>2014</v>
      </c>
      <c r="Y73" s="156">
        <v>20</v>
      </c>
      <c r="Z73" s="156" t="s">
        <v>622</v>
      </c>
      <c r="AA73" s="156" t="s">
        <v>634</v>
      </c>
      <c r="AB73" s="156" t="s">
        <v>635</v>
      </c>
      <c r="AC73" s="156">
        <v>0</v>
      </c>
      <c r="AD73" s="156" t="s">
        <v>634</v>
      </c>
      <c r="AE73" s="156" t="s">
        <v>634</v>
      </c>
      <c r="AF73" s="156" t="s">
        <v>636</v>
      </c>
      <c r="AG73" s="156" t="s">
        <v>637</v>
      </c>
      <c r="AH73" s="156" t="s">
        <v>637</v>
      </c>
      <c r="AI73" s="156" t="s">
        <v>637</v>
      </c>
      <c r="AJ73" s="156" t="s">
        <v>638</v>
      </c>
      <c r="AK73" s="156" t="s">
        <v>2386</v>
      </c>
      <c r="AL73" s="156">
        <v>36</v>
      </c>
      <c r="AM73" s="156">
        <v>2014</v>
      </c>
      <c r="AN73" s="156" t="s">
        <v>36</v>
      </c>
      <c r="AO73" s="156" t="s">
        <v>36</v>
      </c>
      <c r="AP73" s="156" t="s">
        <v>36</v>
      </c>
      <c r="AQ73" s="156" t="s">
        <v>36</v>
      </c>
      <c r="AR73" s="156" t="s">
        <v>36</v>
      </c>
      <c r="AS73" s="156">
        <v>0</v>
      </c>
      <c r="AT73" s="156" t="s">
        <v>36</v>
      </c>
      <c r="AU73" s="156" t="s">
        <v>36</v>
      </c>
      <c r="AV73" s="156" t="s">
        <v>36</v>
      </c>
      <c r="AW73" s="191"/>
    </row>
    <row r="74" spans="1:281" ht="90" customHeight="1" x14ac:dyDescent="0.25">
      <c r="A74" s="194" t="s">
        <v>180</v>
      </c>
      <c r="B74" s="205" t="s">
        <v>157</v>
      </c>
      <c r="C74" s="233" t="s">
        <v>68</v>
      </c>
      <c r="D74" s="235"/>
      <c r="E74" s="235"/>
      <c r="F74" s="235"/>
      <c r="G74" s="235"/>
      <c r="H74" s="235"/>
      <c r="I74" s="236">
        <f t="shared" si="17"/>
        <v>5.5337652100000003</v>
      </c>
      <c r="J74" s="196">
        <v>0.2</v>
      </c>
      <c r="K74" s="196">
        <v>1.6831788999999999</v>
      </c>
      <c r="L74" s="196">
        <v>3.65058631</v>
      </c>
      <c r="M74" s="196">
        <v>0</v>
      </c>
      <c r="N74" s="193">
        <f t="shared" si="22"/>
        <v>5.5337652100000003</v>
      </c>
      <c r="O74" s="193">
        <f t="shared" si="22"/>
        <v>0.2</v>
      </c>
      <c r="P74" s="193">
        <f t="shared" si="22"/>
        <v>1.6831788999999999</v>
      </c>
      <c r="Q74" s="193">
        <f t="shared" si="22"/>
        <v>3.65058631</v>
      </c>
      <c r="R74" s="193">
        <f t="shared" si="22"/>
        <v>0</v>
      </c>
      <c r="S74" s="193">
        <v>8.3306054899999999</v>
      </c>
      <c r="T74" s="193">
        <v>0.16949153</v>
      </c>
      <c r="U74" s="193">
        <v>8.1611139599999998</v>
      </c>
      <c r="V74" s="193">
        <v>0</v>
      </c>
      <c r="W74" s="193">
        <v>0</v>
      </c>
      <c r="X74" s="197">
        <v>2014</v>
      </c>
      <c r="Y74" s="198" t="s">
        <v>36</v>
      </c>
      <c r="Z74" s="198" t="s">
        <v>36</v>
      </c>
      <c r="AA74" s="198" t="s">
        <v>36</v>
      </c>
      <c r="AB74" s="198" t="s">
        <v>36</v>
      </c>
      <c r="AC74" s="233"/>
      <c r="AD74" s="198" t="s">
        <v>36</v>
      </c>
      <c r="AE74" s="198" t="s">
        <v>36</v>
      </c>
      <c r="AF74" s="198" t="s">
        <v>36</v>
      </c>
      <c r="AG74" s="198" t="s">
        <v>36</v>
      </c>
      <c r="AH74" s="198" t="s">
        <v>36</v>
      </c>
      <c r="AI74" s="198" t="s">
        <v>36</v>
      </c>
      <c r="AJ74" s="198" t="s">
        <v>36</v>
      </c>
      <c r="AK74" s="198" t="s">
        <v>36</v>
      </c>
      <c r="AL74" s="198" t="s">
        <v>36</v>
      </c>
      <c r="AM74" s="198">
        <v>2014</v>
      </c>
      <c r="AN74" s="198">
        <v>50</v>
      </c>
      <c r="AO74" s="198" t="s">
        <v>642</v>
      </c>
      <c r="AP74" s="198" t="s">
        <v>643</v>
      </c>
      <c r="AQ74" s="198">
        <v>251</v>
      </c>
      <c r="AR74" s="198">
        <v>2</v>
      </c>
      <c r="AS74" s="233">
        <v>0</v>
      </c>
      <c r="AT74" s="198" t="s">
        <v>36</v>
      </c>
      <c r="AU74" s="198" t="s">
        <v>36</v>
      </c>
      <c r="AV74" s="198"/>
      <c r="AW74" s="191"/>
    </row>
    <row r="75" spans="1:281" ht="90" customHeight="1" x14ac:dyDescent="0.25">
      <c r="A75" s="194" t="s">
        <v>182</v>
      </c>
      <c r="B75" s="205" t="s">
        <v>160</v>
      </c>
      <c r="C75" s="233" t="s">
        <v>68</v>
      </c>
      <c r="D75" s="235"/>
      <c r="E75" s="235"/>
      <c r="F75" s="235"/>
      <c r="G75" s="235"/>
      <c r="H75" s="235"/>
      <c r="I75" s="236">
        <f t="shared" si="17"/>
        <v>132.2505939506174</v>
      </c>
      <c r="J75" s="196">
        <v>0</v>
      </c>
      <c r="K75" s="196">
        <v>131.11651795</v>
      </c>
      <c r="L75" s="196">
        <v>0</v>
      </c>
      <c r="M75" s="196">
        <v>1.1340760006174038</v>
      </c>
      <c r="N75" s="193">
        <f t="shared" si="22"/>
        <v>132.2505939506174</v>
      </c>
      <c r="O75" s="193">
        <f t="shared" si="22"/>
        <v>0</v>
      </c>
      <c r="P75" s="193">
        <f t="shared" si="22"/>
        <v>131.11651795</v>
      </c>
      <c r="Q75" s="193">
        <f t="shared" si="22"/>
        <v>0</v>
      </c>
      <c r="R75" s="193">
        <f t="shared" si="22"/>
        <v>1.1340760006174038</v>
      </c>
      <c r="S75" s="193">
        <v>84.850222489999993</v>
      </c>
      <c r="T75" s="193">
        <v>5.3117280000000004</v>
      </c>
      <c r="U75" s="193">
        <v>77.084744799999996</v>
      </c>
      <c r="V75" s="193">
        <v>1.09630673</v>
      </c>
      <c r="W75" s="193">
        <v>1.35744296</v>
      </c>
      <c r="X75" s="197">
        <v>2014</v>
      </c>
      <c r="Y75" s="198">
        <v>30</v>
      </c>
      <c r="Z75" s="198" t="s">
        <v>36</v>
      </c>
      <c r="AA75" s="198" t="s">
        <v>36</v>
      </c>
      <c r="AB75" s="198" t="s">
        <v>2393</v>
      </c>
      <c r="AC75" s="233">
        <v>0</v>
      </c>
      <c r="AD75" s="198"/>
      <c r="AE75" s="198"/>
      <c r="AF75" s="198"/>
      <c r="AG75" s="198"/>
      <c r="AH75" s="198"/>
      <c r="AI75" s="198"/>
      <c r="AJ75" s="198"/>
      <c r="AK75" s="198"/>
      <c r="AL75" s="198"/>
      <c r="AM75" s="198">
        <v>2014</v>
      </c>
      <c r="AN75" s="198"/>
      <c r="AO75" s="198"/>
      <c r="AP75" s="198"/>
      <c r="AQ75" s="198"/>
      <c r="AR75" s="198"/>
      <c r="AS75" s="233">
        <v>2.6</v>
      </c>
      <c r="AT75" s="198"/>
      <c r="AU75" s="198"/>
      <c r="AV75" s="198"/>
      <c r="AW75" s="191"/>
    </row>
    <row r="76" spans="1:281" s="159" customFormat="1" ht="90" customHeight="1" x14ac:dyDescent="0.25">
      <c r="A76" s="194" t="s">
        <v>184</v>
      </c>
      <c r="B76" s="205" t="s">
        <v>162</v>
      </c>
      <c r="C76" s="233" t="s">
        <v>68</v>
      </c>
      <c r="D76" s="235"/>
      <c r="E76" s="235"/>
      <c r="F76" s="235"/>
      <c r="G76" s="235"/>
      <c r="H76" s="235"/>
      <c r="I76" s="236">
        <f t="shared" si="17"/>
        <v>197.66416475902332</v>
      </c>
      <c r="J76" s="196">
        <v>-4.2638933300000001</v>
      </c>
      <c r="K76" s="196">
        <v>153.74889730000001</v>
      </c>
      <c r="L76" s="196">
        <v>0</v>
      </c>
      <c r="M76" s="196">
        <v>48.179160789023314</v>
      </c>
      <c r="N76" s="193">
        <f t="shared" si="22"/>
        <v>197.66416475902332</v>
      </c>
      <c r="O76" s="193">
        <f t="shared" si="22"/>
        <v>-4.2638933300000001</v>
      </c>
      <c r="P76" s="193">
        <f t="shared" si="22"/>
        <v>153.74889730000001</v>
      </c>
      <c r="Q76" s="193">
        <f t="shared" si="22"/>
        <v>0</v>
      </c>
      <c r="R76" s="193">
        <f t="shared" si="22"/>
        <v>48.179160789023314</v>
      </c>
      <c r="S76" s="193">
        <v>0</v>
      </c>
      <c r="T76" s="193">
        <v>0</v>
      </c>
      <c r="U76" s="193">
        <v>0</v>
      </c>
      <c r="V76" s="193">
        <v>0</v>
      </c>
      <c r="W76" s="193">
        <v>0</v>
      </c>
      <c r="X76" s="197">
        <v>2014</v>
      </c>
      <c r="Y76" s="198" t="s">
        <v>36</v>
      </c>
      <c r="Z76" s="198" t="s">
        <v>36</v>
      </c>
      <c r="AA76" s="198" t="s">
        <v>36</v>
      </c>
      <c r="AB76" s="198" t="s">
        <v>36</v>
      </c>
      <c r="AC76" s="233">
        <v>0</v>
      </c>
      <c r="AD76" s="198" t="s">
        <v>36</v>
      </c>
      <c r="AE76" s="198" t="s">
        <v>36</v>
      </c>
      <c r="AF76" s="198" t="s">
        <v>36</v>
      </c>
      <c r="AG76" s="198" t="s">
        <v>36</v>
      </c>
      <c r="AH76" s="198" t="s">
        <v>36</v>
      </c>
      <c r="AI76" s="198" t="s">
        <v>36</v>
      </c>
      <c r="AJ76" s="198" t="s">
        <v>36</v>
      </c>
      <c r="AK76" s="198" t="s">
        <v>36</v>
      </c>
      <c r="AL76" s="198" t="s">
        <v>36</v>
      </c>
      <c r="AM76" s="198">
        <v>2014</v>
      </c>
      <c r="AN76" s="198">
        <v>50</v>
      </c>
      <c r="AO76" s="198" t="s">
        <v>642</v>
      </c>
      <c r="AP76" s="198" t="s">
        <v>643</v>
      </c>
      <c r="AQ76" s="198">
        <v>251</v>
      </c>
      <c r="AR76" s="198">
        <v>2</v>
      </c>
      <c r="AS76" s="206">
        <v>54.017000000000003</v>
      </c>
      <c r="AT76" s="198" t="s">
        <v>36</v>
      </c>
      <c r="AU76" s="198" t="s">
        <v>36</v>
      </c>
      <c r="AV76" s="198" t="s">
        <v>36</v>
      </c>
      <c r="AW76" s="191" t="s">
        <v>164</v>
      </c>
      <c r="AX76" s="167"/>
      <c r="AY76" s="167"/>
      <c r="AZ76" s="167"/>
      <c r="BA76" s="167"/>
      <c r="BB76" s="167"/>
      <c r="BC76" s="167"/>
      <c r="BD76" s="167"/>
      <c r="BE76" s="167"/>
      <c r="BF76" s="167"/>
      <c r="BG76" s="167"/>
      <c r="BH76" s="167"/>
      <c r="BI76" s="167"/>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c r="DL76" s="160"/>
      <c r="DM76" s="160"/>
      <c r="DN76" s="160"/>
      <c r="DO76" s="160"/>
      <c r="DP76" s="160"/>
      <c r="DQ76" s="160"/>
      <c r="DR76" s="160"/>
      <c r="DS76" s="160"/>
      <c r="DT76" s="160"/>
      <c r="DU76" s="160"/>
      <c r="DV76" s="160"/>
      <c r="DW76" s="160"/>
      <c r="DX76" s="160"/>
      <c r="DY76" s="160"/>
      <c r="DZ76" s="160"/>
      <c r="EA76" s="160"/>
      <c r="EB76" s="160"/>
      <c r="EC76" s="160"/>
      <c r="ED76" s="160"/>
      <c r="EE76" s="160"/>
      <c r="EF76" s="160"/>
      <c r="EG76" s="160"/>
      <c r="EH76" s="160"/>
      <c r="EI76" s="160"/>
      <c r="EJ76" s="160"/>
      <c r="EK76" s="160"/>
      <c r="EL76" s="160"/>
      <c r="EM76" s="160"/>
      <c r="EN76" s="160"/>
      <c r="EO76" s="160"/>
      <c r="EP76" s="160"/>
      <c r="EQ76" s="160"/>
      <c r="ER76" s="160"/>
      <c r="ES76" s="160"/>
      <c r="ET76" s="160"/>
      <c r="EU76" s="160"/>
      <c r="EV76" s="160"/>
      <c r="EW76" s="160"/>
      <c r="EX76" s="160"/>
      <c r="EY76" s="160"/>
      <c r="EZ76" s="160"/>
      <c r="FA76" s="160"/>
      <c r="FB76" s="160"/>
      <c r="FC76" s="160"/>
      <c r="FD76" s="160"/>
      <c r="FE76" s="160"/>
      <c r="FF76" s="160"/>
      <c r="FG76" s="160"/>
      <c r="FH76" s="160"/>
      <c r="FI76" s="160"/>
      <c r="FJ76" s="160"/>
      <c r="FK76" s="160"/>
      <c r="FL76" s="160"/>
      <c r="FM76" s="160"/>
      <c r="FN76" s="160"/>
      <c r="FO76" s="160"/>
      <c r="FP76" s="160"/>
      <c r="FQ76" s="160"/>
      <c r="FR76" s="160"/>
      <c r="FS76" s="160"/>
      <c r="FT76" s="160"/>
      <c r="FU76" s="160"/>
      <c r="FV76" s="160"/>
      <c r="FW76" s="160"/>
      <c r="FX76" s="160"/>
      <c r="FY76" s="160"/>
      <c r="FZ76" s="160"/>
      <c r="GA76" s="160"/>
      <c r="GB76" s="160"/>
      <c r="GC76" s="160"/>
      <c r="GD76" s="160"/>
      <c r="GE76" s="160"/>
      <c r="GF76" s="160"/>
      <c r="GG76" s="160"/>
      <c r="GH76" s="160"/>
      <c r="GI76" s="160"/>
      <c r="GJ76" s="160"/>
      <c r="GK76" s="160"/>
      <c r="GL76" s="160"/>
      <c r="GM76" s="160"/>
      <c r="GN76" s="160"/>
      <c r="GO76" s="160"/>
      <c r="GP76" s="160"/>
      <c r="GQ76" s="160"/>
      <c r="GR76" s="160"/>
      <c r="GS76" s="160"/>
      <c r="GT76" s="160"/>
      <c r="GU76" s="160"/>
      <c r="GV76" s="160"/>
      <c r="GW76" s="160"/>
      <c r="GX76" s="160"/>
      <c r="GY76" s="160"/>
      <c r="GZ76" s="160"/>
      <c r="HA76" s="160"/>
      <c r="HB76" s="160"/>
      <c r="HC76" s="160"/>
      <c r="HD76" s="160"/>
      <c r="HE76" s="160"/>
      <c r="HF76" s="160"/>
      <c r="HG76" s="160"/>
      <c r="HH76" s="160"/>
      <c r="HI76" s="160"/>
      <c r="HJ76" s="160"/>
      <c r="HK76" s="160"/>
      <c r="HL76" s="160"/>
      <c r="HM76" s="160"/>
      <c r="HN76" s="160"/>
      <c r="HO76" s="160"/>
      <c r="HP76" s="160"/>
      <c r="HQ76" s="160"/>
      <c r="HR76" s="160"/>
      <c r="HS76" s="160"/>
      <c r="HT76" s="160"/>
      <c r="HU76" s="160"/>
      <c r="HV76" s="160"/>
      <c r="HW76" s="160"/>
      <c r="HX76" s="160"/>
      <c r="HY76" s="160"/>
      <c r="HZ76" s="160"/>
      <c r="IA76" s="160"/>
      <c r="IB76" s="160"/>
      <c r="IC76" s="160"/>
      <c r="ID76" s="160"/>
      <c r="IE76" s="160"/>
      <c r="IF76" s="160"/>
      <c r="IG76" s="160"/>
      <c r="IH76" s="160"/>
      <c r="II76" s="160"/>
      <c r="IJ76" s="160"/>
      <c r="IK76" s="160"/>
      <c r="IL76" s="160"/>
      <c r="IM76" s="160"/>
      <c r="IN76" s="160"/>
      <c r="IO76" s="160"/>
      <c r="IP76" s="160"/>
      <c r="IQ76" s="160"/>
      <c r="IR76" s="160"/>
      <c r="IS76" s="160"/>
      <c r="IT76" s="160"/>
      <c r="IU76" s="160"/>
      <c r="IV76" s="160"/>
      <c r="IW76" s="160"/>
      <c r="IX76" s="160"/>
      <c r="IY76" s="160"/>
      <c r="IZ76" s="160"/>
      <c r="JA76" s="160"/>
      <c r="JB76" s="160"/>
      <c r="JC76" s="160"/>
      <c r="JD76" s="160"/>
      <c r="JE76" s="160"/>
      <c r="JF76" s="160"/>
      <c r="JG76" s="160"/>
      <c r="JH76" s="160"/>
      <c r="JI76" s="160"/>
      <c r="JJ76" s="160"/>
      <c r="JK76" s="160"/>
      <c r="JL76" s="160"/>
      <c r="JM76" s="160"/>
      <c r="JN76" s="160"/>
      <c r="JO76" s="160"/>
      <c r="JP76" s="160"/>
      <c r="JQ76" s="160"/>
      <c r="JR76" s="160"/>
      <c r="JS76" s="160"/>
      <c r="JT76" s="160"/>
      <c r="JU76" s="160"/>
    </row>
    <row r="77" spans="1:281" s="159" customFormat="1" ht="90" customHeight="1" x14ac:dyDescent="0.25">
      <c r="A77" s="194" t="s">
        <v>186</v>
      </c>
      <c r="B77" s="264" t="s">
        <v>166</v>
      </c>
      <c r="C77" s="265" t="s">
        <v>68</v>
      </c>
      <c r="D77" s="235"/>
      <c r="E77" s="235"/>
      <c r="F77" s="235"/>
      <c r="G77" s="235"/>
      <c r="H77" s="235"/>
      <c r="I77" s="236">
        <f t="shared" si="17"/>
        <v>114.22952451038245</v>
      </c>
      <c r="J77" s="196">
        <v>1.5749200000000001</v>
      </c>
      <c r="K77" s="196">
        <v>108.90606</v>
      </c>
      <c r="L77" s="196">
        <v>0</v>
      </c>
      <c r="M77" s="196">
        <v>3.7485445103824446</v>
      </c>
      <c r="N77" s="193">
        <f t="shared" si="22"/>
        <v>114.22952451038245</v>
      </c>
      <c r="O77" s="193">
        <f t="shared" si="22"/>
        <v>1.5749200000000001</v>
      </c>
      <c r="P77" s="193">
        <f t="shared" si="22"/>
        <v>108.90606</v>
      </c>
      <c r="Q77" s="193">
        <f t="shared" si="22"/>
        <v>0</v>
      </c>
      <c r="R77" s="193">
        <f t="shared" si="22"/>
        <v>3.7485445103824446</v>
      </c>
      <c r="S77" s="193">
        <v>148.88184600000002</v>
      </c>
      <c r="T77" s="193">
        <v>1.3816030000000001</v>
      </c>
      <c r="U77" s="193">
        <v>97.733186000000003</v>
      </c>
      <c r="V77" s="193">
        <v>11.875013000000001</v>
      </c>
      <c r="W77" s="193">
        <v>37.892043999999999</v>
      </c>
      <c r="X77" s="197">
        <v>2014</v>
      </c>
      <c r="Y77" s="198" t="s">
        <v>36</v>
      </c>
      <c r="Z77" s="198" t="s">
        <v>36</v>
      </c>
      <c r="AA77" s="198" t="s">
        <v>36</v>
      </c>
      <c r="AB77" s="198" t="s">
        <v>36</v>
      </c>
      <c r="AC77" s="233">
        <v>0</v>
      </c>
      <c r="AD77" s="198" t="s">
        <v>36</v>
      </c>
      <c r="AE77" s="198" t="s">
        <v>36</v>
      </c>
      <c r="AF77" s="198" t="s">
        <v>36</v>
      </c>
      <c r="AG77" s="198" t="s">
        <v>36</v>
      </c>
      <c r="AH77" s="198" t="s">
        <v>36</v>
      </c>
      <c r="AI77" s="198" t="s">
        <v>36</v>
      </c>
      <c r="AJ77" s="198" t="s">
        <v>36</v>
      </c>
      <c r="AK77" s="198" t="s">
        <v>36</v>
      </c>
      <c r="AL77" s="198" t="s">
        <v>36</v>
      </c>
      <c r="AM77" s="198">
        <v>2014</v>
      </c>
      <c r="AN77" s="198">
        <v>50</v>
      </c>
      <c r="AO77" s="198" t="s">
        <v>642</v>
      </c>
      <c r="AP77" s="198" t="s">
        <v>643</v>
      </c>
      <c r="AQ77" s="198">
        <v>251</v>
      </c>
      <c r="AR77" s="198">
        <v>2</v>
      </c>
      <c r="AS77" s="206">
        <v>14</v>
      </c>
      <c r="AT77" s="198" t="s">
        <v>36</v>
      </c>
      <c r="AU77" s="198" t="s">
        <v>36</v>
      </c>
      <c r="AV77" s="198"/>
      <c r="AW77" s="191" t="s">
        <v>164</v>
      </c>
      <c r="AX77" s="167"/>
      <c r="AY77" s="167"/>
      <c r="AZ77" s="167"/>
      <c r="BA77" s="167"/>
      <c r="BB77" s="167"/>
      <c r="BC77" s="167"/>
      <c r="BD77" s="167"/>
      <c r="BE77" s="167"/>
      <c r="BF77" s="167"/>
      <c r="BG77" s="167"/>
      <c r="BH77" s="167"/>
      <c r="BI77" s="167"/>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c r="DL77" s="160"/>
      <c r="DM77" s="160"/>
      <c r="DN77" s="160"/>
      <c r="DO77" s="160"/>
      <c r="DP77" s="160"/>
      <c r="DQ77" s="160"/>
      <c r="DR77" s="160"/>
      <c r="DS77" s="160"/>
      <c r="DT77" s="160"/>
      <c r="DU77" s="160"/>
      <c r="DV77" s="160"/>
      <c r="DW77" s="160"/>
      <c r="DX77" s="160"/>
      <c r="DY77" s="160"/>
      <c r="DZ77" s="160"/>
      <c r="EA77" s="160"/>
      <c r="EB77" s="160"/>
      <c r="EC77" s="160"/>
      <c r="ED77" s="160"/>
      <c r="EE77" s="160"/>
      <c r="EF77" s="160"/>
      <c r="EG77" s="160"/>
      <c r="EH77" s="160"/>
      <c r="EI77" s="160"/>
      <c r="EJ77" s="160"/>
      <c r="EK77" s="160"/>
      <c r="EL77" s="160"/>
      <c r="EM77" s="160"/>
      <c r="EN77" s="160"/>
      <c r="EO77" s="160"/>
      <c r="EP77" s="160"/>
      <c r="EQ77" s="160"/>
      <c r="ER77" s="160"/>
      <c r="ES77" s="160"/>
      <c r="ET77" s="160"/>
      <c r="EU77" s="160"/>
      <c r="EV77" s="160"/>
      <c r="EW77" s="160"/>
      <c r="EX77" s="160"/>
      <c r="EY77" s="160"/>
      <c r="EZ77" s="160"/>
      <c r="FA77" s="160"/>
      <c r="FB77" s="160"/>
      <c r="FC77" s="160"/>
      <c r="FD77" s="160"/>
      <c r="FE77" s="160"/>
      <c r="FF77" s="160"/>
      <c r="FG77" s="160"/>
      <c r="FH77" s="160"/>
      <c r="FI77" s="160"/>
      <c r="FJ77" s="160"/>
      <c r="FK77" s="160"/>
      <c r="FL77" s="160"/>
      <c r="FM77" s="160"/>
      <c r="FN77" s="160"/>
      <c r="FO77" s="160"/>
      <c r="FP77" s="160"/>
      <c r="FQ77" s="160"/>
      <c r="FR77" s="160"/>
      <c r="FS77" s="160"/>
      <c r="FT77" s="160"/>
      <c r="FU77" s="160"/>
      <c r="FV77" s="160"/>
      <c r="FW77" s="160"/>
      <c r="FX77" s="160"/>
      <c r="FY77" s="160"/>
      <c r="FZ77" s="160"/>
      <c r="GA77" s="160"/>
      <c r="GB77" s="160"/>
      <c r="GC77" s="160"/>
      <c r="GD77" s="160"/>
      <c r="GE77" s="160"/>
      <c r="GF77" s="160"/>
      <c r="GG77" s="160"/>
      <c r="GH77" s="160"/>
      <c r="GI77" s="160"/>
      <c r="GJ77" s="160"/>
      <c r="GK77" s="160"/>
      <c r="GL77" s="160"/>
      <c r="GM77" s="160"/>
      <c r="GN77" s="160"/>
      <c r="GO77" s="160"/>
      <c r="GP77" s="160"/>
      <c r="GQ77" s="160"/>
      <c r="GR77" s="160"/>
      <c r="GS77" s="160"/>
      <c r="GT77" s="160"/>
      <c r="GU77" s="160"/>
      <c r="GV77" s="160"/>
      <c r="GW77" s="160"/>
      <c r="GX77" s="160"/>
      <c r="GY77" s="160"/>
      <c r="GZ77" s="160"/>
      <c r="HA77" s="160"/>
      <c r="HB77" s="160"/>
      <c r="HC77" s="160"/>
      <c r="HD77" s="160"/>
      <c r="HE77" s="160"/>
      <c r="HF77" s="160"/>
      <c r="HG77" s="160"/>
      <c r="HH77" s="160"/>
      <c r="HI77" s="160"/>
      <c r="HJ77" s="160"/>
      <c r="HK77" s="160"/>
      <c r="HL77" s="160"/>
      <c r="HM77" s="160"/>
      <c r="HN77" s="160"/>
      <c r="HO77" s="160"/>
      <c r="HP77" s="160"/>
      <c r="HQ77" s="160"/>
      <c r="HR77" s="160"/>
      <c r="HS77" s="160"/>
      <c r="HT77" s="160"/>
      <c r="HU77" s="160"/>
      <c r="HV77" s="160"/>
      <c r="HW77" s="160"/>
      <c r="HX77" s="160"/>
      <c r="HY77" s="160"/>
      <c r="HZ77" s="160"/>
      <c r="IA77" s="160"/>
      <c r="IB77" s="160"/>
      <c r="IC77" s="160"/>
      <c r="ID77" s="160"/>
      <c r="IE77" s="160"/>
      <c r="IF77" s="160"/>
      <c r="IG77" s="160"/>
      <c r="IH77" s="160"/>
      <c r="II77" s="160"/>
      <c r="IJ77" s="160"/>
      <c r="IK77" s="160"/>
      <c r="IL77" s="160"/>
      <c r="IM77" s="160"/>
      <c r="IN77" s="160"/>
      <c r="IO77" s="160"/>
      <c r="IP77" s="160"/>
      <c r="IQ77" s="160"/>
      <c r="IR77" s="160"/>
      <c r="IS77" s="160"/>
      <c r="IT77" s="160"/>
      <c r="IU77" s="160"/>
      <c r="IV77" s="160"/>
      <c r="IW77" s="160"/>
      <c r="IX77" s="160"/>
      <c r="IY77" s="160"/>
      <c r="IZ77" s="160"/>
      <c r="JA77" s="160"/>
      <c r="JB77" s="160"/>
      <c r="JC77" s="160"/>
      <c r="JD77" s="160"/>
      <c r="JE77" s="160"/>
      <c r="JF77" s="160"/>
      <c r="JG77" s="160"/>
      <c r="JH77" s="160"/>
      <c r="JI77" s="160"/>
      <c r="JJ77" s="160"/>
      <c r="JK77" s="160"/>
      <c r="JL77" s="160"/>
      <c r="JM77" s="160"/>
      <c r="JN77" s="160"/>
      <c r="JO77" s="160"/>
      <c r="JP77" s="160"/>
      <c r="JQ77" s="160"/>
      <c r="JR77" s="160"/>
      <c r="JS77" s="160"/>
      <c r="JT77" s="160"/>
      <c r="JU77" s="160"/>
    </row>
    <row r="78" spans="1:281" s="159" customFormat="1" ht="90" customHeight="1" x14ac:dyDescent="0.25">
      <c r="A78" s="194" t="s">
        <v>188</v>
      </c>
      <c r="B78" s="205" t="s">
        <v>169</v>
      </c>
      <c r="C78" s="233" t="s">
        <v>68</v>
      </c>
      <c r="D78" s="235"/>
      <c r="E78" s="235"/>
      <c r="F78" s="235"/>
      <c r="G78" s="235"/>
      <c r="H78" s="235"/>
      <c r="I78" s="236">
        <f t="shared" si="17"/>
        <v>4.57028517</v>
      </c>
      <c r="J78" s="196">
        <v>3.5847399999999996</v>
      </c>
      <c r="K78" s="196">
        <v>0</v>
      </c>
      <c r="L78" s="196">
        <v>0</v>
      </c>
      <c r="M78" s="196">
        <v>0.98554516999999997</v>
      </c>
      <c r="N78" s="193">
        <f t="shared" si="22"/>
        <v>4.57028517</v>
      </c>
      <c r="O78" s="193">
        <f t="shared" si="22"/>
        <v>3.5847399999999996</v>
      </c>
      <c r="P78" s="193">
        <f t="shared" si="22"/>
        <v>0</v>
      </c>
      <c r="Q78" s="193">
        <f t="shared" si="22"/>
        <v>0</v>
      </c>
      <c r="R78" s="193">
        <f t="shared" si="22"/>
        <v>0.98554516999999997</v>
      </c>
      <c r="S78" s="193">
        <v>70.255477999999997</v>
      </c>
      <c r="T78" s="193">
        <v>1.2145830000000002</v>
      </c>
      <c r="U78" s="193">
        <v>60.897176000000002</v>
      </c>
      <c r="V78" s="193">
        <v>1.9093420000000001</v>
      </c>
      <c r="W78" s="193">
        <v>6.2343770000000003</v>
      </c>
      <c r="X78" s="197">
        <v>2014</v>
      </c>
      <c r="Y78" s="198" t="s">
        <v>36</v>
      </c>
      <c r="Z78" s="198" t="s">
        <v>36</v>
      </c>
      <c r="AA78" s="198" t="s">
        <v>36</v>
      </c>
      <c r="AB78" s="198" t="s">
        <v>36</v>
      </c>
      <c r="AC78" s="233"/>
      <c r="AD78" s="198" t="s">
        <v>36</v>
      </c>
      <c r="AE78" s="198" t="s">
        <v>36</v>
      </c>
      <c r="AF78" s="198" t="s">
        <v>36</v>
      </c>
      <c r="AG78" s="198" t="s">
        <v>36</v>
      </c>
      <c r="AH78" s="198" t="s">
        <v>36</v>
      </c>
      <c r="AI78" s="198" t="s">
        <v>36</v>
      </c>
      <c r="AJ78" s="198" t="s">
        <v>36</v>
      </c>
      <c r="AK78" s="198" t="s">
        <v>36</v>
      </c>
      <c r="AL78" s="198" t="s">
        <v>36</v>
      </c>
      <c r="AM78" s="198">
        <v>2014</v>
      </c>
      <c r="AN78" s="198">
        <v>50</v>
      </c>
      <c r="AO78" s="198" t="s">
        <v>642</v>
      </c>
      <c r="AP78" s="198" t="s">
        <v>643</v>
      </c>
      <c r="AQ78" s="198">
        <v>251</v>
      </c>
      <c r="AR78" s="198">
        <v>2</v>
      </c>
      <c r="AS78" s="206">
        <v>7.101</v>
      </c>
      <c r="AT78" s="198" t="s">
        <v>36</v>
      </c>
      <c r="AU78" s="198" t="s">
        <v>36</v>
      </c>
      <c r="AV78" s="198"/>
      <c r="AW78" s="191" t="s">
        <v>164</v>
      </c>
      <c r="AX78" s="167"/>
      <c r="AY78" s="167"/>
      <c r="AZ78" s="167"/>
      <c r="BA78" s="167"/>
      <c r="BB78" s="167"/>
      <c r="BC78" s="167"/>
      <c r="BD78" s="167"/>
      <c r="BE78" s="167"/>
      <c r="BF78" s="167"/>
      <c r="BG78" s="167"/>
      <c r="BH78" s="167"/>
      <c r="BI78" s="167"/>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c r="DL78" s="160"/>
      <c r="DM78" s="160"/>
      <c r="DN78" s="160"/>
      <c r="DO78" s="160"/>
      <c r="DP78" s="160"/>
      <c r="DQ78" s="160"/>
      <c r="DR78" s="160"/>
      <c r="DS78" s="160"/>
      <c r="DT78" s="160"/>
      <c r="DU78" s="160"/>
      <c r="DV78" s="160"/>
      <c r="DW78" s="160"/>
      <c r="DX78" s="160"/>
      <c r="DY78" s="160"/>
      <c r="DZ78" s="160"/>
      <c r="EA78" s="160"/>
      <c r="EB78" s="160"/>
      <c r="EC78" s="160"/>
      <c r="ED78" s="160"/>
      <c r="EE78" s="160"/>
      <c r="EF78" s="160"/>
      <c r="EG78" s="160"/>
      <c r="EH78" s="160"/>
      <c r="EI78" s="160"/>
      <c r="EJ78" s="160"/>
      <c r="EK78" s="160"/>
      <c r="EL78" s="160"/>
      <c r="EM78" s="160"/>
      <c r="EN78" s="160"/>
      <c r="EO78" s="160"/>
      <c r="EP78" s="160"/>
      <c r="EQ78" s="160"/>
      <c r="ER78" s="160"/>
      <c r="ES78" s="160"/>
      <c r="ET78" s="160"/>
      <c r="EU78" s="160"/>
      <c r="EV78" s="160"/>
      <c r="EW78" s="160"/>
      <c r="EX78" s="160"/>
      <c r="EY78" s="160"/>
      <c r="EZ78" s="160"/>
      <c r="FA78" s="160"/>
      <c r="FB78" s="160"/>
      <c r="FC78" s="160"/>
      <c r="FD78" s="160"/>
      <c r="FE78" s="160"/>
      <c r="FF78" s="160"/>
      <c r="FG78" s="160"/>
      <c r="FH78" s="160"/>
      <c r="FI78" s="160"/>
      <c r="FJ78" s="160"/>
      <c r="FK78" s="160"/>
      <c r="FL78" s="160"/>
      <c r="FM78" s="160"/>
      <c r="FN78" s="160"/>
      <c r="FO78" s="160"/>
      <c r="FP78" s="160"/>
      <c r="FQ78" s="160"/>
      <c r="FR78" s="160"/>
      <c r="FS78" s="160"/>
      <c r="FT78" s="160"/>
      <c r="FU78" s="160"/>
      <c r="FV78" s="160"/>
      <c r="FW78" s="160"/>
      <c r="FX78" s="160"/>
      <c r="FY78" s="160"/>
      <c r="FZ78" s="160"/>
      <c r="GA78" s="160"/>
      <c r="GB78" s="160"/>
      <c r="GC78" s="160"/>
      <c r="GD78" s="160"/>
      <c r="GE78" s="160"/>
      <c r="GF78" s="160"/>
      <c r="GG78" s="160"/>
      <c r="GH78" s="160"/>
      <c r="GI78" s="160"/>
      <c r="GJ78" s="160"/>
      <c r="GK78" s="160"/>
      <c r="GL78" s="160"/>
      <c r="GM78" s="160"/>
      <c r="GN78" s="160"/>
      <c r="GO78" s="160"/>
      <c r="GP78" s="160"/>
      <c r="GQ78" s="160"/>
      <c r="GR78" s="160"/>
      <c r="GS78" s="160"/>
      <c r="GT78" s="160"/>
      <c r="GU78" s="160"/>
      <c r="GV78" s="160"/>
      <c r="GW78" s="160"/>
      <c r="GX78" s="160"/>
      <c r="GY78" s="160"/>
      <c r="GZ78" s="160"/>
      <c r="HA78" s="160"/>
      <c r="HB78" s="160"/>
      <c r="HC78" s="160"/>
      <c r="HD78" s="160"/>
      <c r="HE78" s="160"/>
      <c r="HF78" s="160"/>
      <c r="HG78" s="160"/>
      <c r="HH78" s="160"/>
      <c r="HI78" s="160"/>
      <c r="HJ78" s="160"/>
      <c r="HK78" s="160"/>
      <c r="HL78" s="160"/>
      <c r="HM78" s="160"/>
      <c r="HN78" s="160"/>
      <c r="HO78" s="160"/>
      <c r="HP78" s="160"/>
      <c r="HQ78" s="160"/>
      <c r="HR78" s="160"/>
      <c r="HS78" s="160"/>
      <c r="HT78" s="160"/>
      <c r="HU78" s="160"/>
      <c r="HV78" s="160"/>
      <c r="HW78" s="160"/>
      <c r="HX78" s="160"/>
      <c r="HY78" s="160"/>
      <c r="HZ78" s="160"/>
      <c r="IA78" s="160"/>
      <c r="IB78" s="160"/>
      <c r="IC78" s="160"/>
      <c r="ID78" s="160"/>
      <c r="IE78" s="160"/>
      <c r="IF78" s="160"/>
      <c r="IG78" s="160"/>
      <c r="IH78" s="160"/>
      <c r="II78" s="160"/>
      <c r="IJ78" s="160"/>
      <c r="IK78" s="160"/>
      <c r="IL78" s="160"/>
      <c r="IM78" s="160"/>
      <c r="IN78" s="160"/>
      <c r="IO78" s="160"/>
      <c r="IP78" s="160"/>
      <c r="IQ78" s="160"/>
      <c r="IR78" s="160"/>
      <c r="IS78" s="160"/>
      <c r="IT78" s="160"/>
      <c r="IU78" s="160"/>
      <c r="IV78" s="160"/>
      <c r="IW78" s="160"/>
      <c r="IX78" s="160"/>
      <c r="IY78" s="160"/>
      <c r="IZ78" s="160"/>
      <c r="JA78" s="160"/>
      <c r="JB78" s="160"/>
      <c r="JC78" s="160"/>
      <c r="JD78" s="160"/>
      <c r="JE78" s="160"/>
      <c r="JF78" s="160"/>
      <c r="JG78" s="160"/>
      <c r="JH78" s="160"/>
      <c r="JI78" s="160"/>
      <c r="JJ78" s="160"/>
      <c r="JK78" s="160"/>
      <c r="JL78" s="160"/>
      <c r="JM78" s="160"/>
      <c r="JN78" s="160"/>
      <c r="JO78" s="160"/>
      <c r="JP78" s="160"/>
      <c r="JQ78" s="160"/>
      <c r="JR78" s="160"/>
      <c r="JS78" s="160"/>
      <c r="JT78" s="160"/>
      <c r="JU78" s="160"/>
    </row>
    <row r="79" spans="1:281" s="159" customFormat="1" ht="90" customHeight="1" x14ac:dyDescent="0.25">
      <c r="A79" s="194" t="s">
        <v>190</v>
      </c>
      <c r="B79" s="205" t="s">
        <v>172</v>
      </c>
      <c r="C79" s="233" t="s">
        <v>68</v>
      </c>
      <c r="D79" s="235"/>
      <c r="E79" s="235"/>
      <c r="F79" s="235"/>
      <c r="G79" s="235"/>
      <c r="H79" s="235"/>
      <c r="I79" s="236">
        <f t="shared" si="17"/>
        <v>734.2199975840191</v>
      </c>
      <c r="J79" s="196">
        <v>20.584</v>
      </c>
      <c r="K79" s="196">
        <v>698.39313613000002</v>
      </c>
      <c r="L79" s="196">
        <v>0</v>
      </c>
      <c r="M79" s="196">
        <v>15.242861454019156</v>
      </c>
      <c r="N79" s="193">
        <f t="shared" si="22"/>
        <v>734.2199975840191</v>
      </c>
      <c r="O79" s="193">
        <f t="shared" si="22"/>
        <v>20.584</v>
      </c>
      <c r="P79" s="193">
        <f t="shared" si="22"/>
        <v>698.39313613000002</v>
      </c>
      <c r="Q79" s="193">
        <f t="shared" si="22"/>
        <v>0</v>
      </c>
      <c r="R79" s="193">
        <f t="shared" si="22"/>
        <v>15.242861454019156</v>
      </c>
      <c r="S79" s="193">
        <v>683.90856100000008</v>
      </c>
      <c r="T79" s="193">
        <v>0</v>
      </c>
      <c r="U79" s="193">
        <v>570.74918700000001</v>
      </c>
      <c r="V79" s="193">
        <v>50.278171999999998</v>
      </c>
      <c r="W79" s="193">
        <v>62.881201999999995</v>
      </c>
      <c r="X79" s="197">
        <v>2014</v>
      </c>
      <c r="Y79" s="198" t="s">
        <v>36</v>
      </c>
      <c r="Z79" s="198" t="s">
        <v>36</v>
      </c>
      <c r="AA79" s="198" t="s">
        <v>36</v>
      </c>
      <c r="AB79" s="198" t="s">
        <v>36</v>
      </c>
      <c r="AC79" s="233">
        <v>0</v>
      </c>
      <c r="AD79" s="198" t="s">
        <v>36</v>
      </c>
      <c r="AE79" s="198" t="s">
        <v>36</v>
      </c>
      <c r="AF79" s="198" t="s">
        <v>36</v>
      </c>
      <c r="AG79" s="198" t="s">
        <v>36</v>
      </c>
      <c r="AH79" s="198" t="s">
        <v>36</v>
      </c>
      <c r="AI79" s="198" t="s">
        <v>36</v>
      </c>
      <c r="AJ79" s="198" t="s">
        <v>36</v>
      </c>
      <c r="AK79" s="198" t="s">
        <v>36</v>
      </c>
      <c r="AL79" s="198" t="s">
        <v>36</v>
      </c>
      <c r="AM79" s="198">
        <v>2014</v>
      </c>
      <c r="AN79" s="198">
        <v>50</v>
      </c>
      <c r="AO79" s="198" t="s">
        <v>642</v>
      </c>
      <c r="AP79" s="198" t="s">
        <v>643</v>
      </c>
      <c r="AQ79" s="198">
        <v>251</v>
      </c>
      <c r="AR79" s="198">
        <v>1</v>
      </c>
      <c r="AS79" s="206">
        <v>42.110999999999997</v>
      </c>
      <c r="AT79" s="198" t="s">
        <v>36</v>
      </c>
      <c r="AU79" s="198" t="s">
        <v>36</v>
      </c>
      <c r="AV79" s="198"/>
      <c r="AW79" s="191" t="s">
        <v>164</v>
      </c>
      <c r="AX79" s="167"/>
      <c r="AY79" s="167"/>
      <c r="AZ79" s="167"/>
      <c r="BA79" s="167"/>
      <c r="BB79" s="167"/>
      <c r="BC79" s="167"/>
      <c r="BD79" s="167"/>
      <c r="BE79" s="167"/>
      <c r="BF79" s="167"/>
      <c r="BG79" s="167"/>
      <c r="BH79" s="167"/>
      <c r="BI79" s="167"/>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c r="DL79" s="160"/>
      <c r="DM79" s="160"/>
      <c r="DN79" s="160"/>
      <c r="DO79" s="160"/>
      <c r="DP79" s="160"/>
      <c r="DQ79" s="160"/>
      <c r="DR79" s="160"/>
      <c r="DS79" s="160"/>
      <c r="DT79" s="160"/>
      <c r="DU79" s="160"/>
      <c r="DV79" s="160"/>
      <c r="DW79" s="160"/>
      <c r="DX79" s="160"/>
      <c r="DY79" s="160"/>
      <c r="DZ79" s="160"/>
      <c r="EA79" s="160"/>
      <c r="EB79" s="160"/>
      <c r="EC79" s="160"/>
      <c r="ED79" s="160"/>
      <c r="EE79" s="160"/>
      <c r="EF79" s="160"/>
      <c r="EG79" s="160"/>
      <c r="EH79" s="160"/>
      <c r="EI79" s="160"/>
      <c r="EJ79" s="160"/>
      <c r="EK79" s="160"/>
      <c r="EL79" s="160"/>
      <c r="EM79" s="160"/>
      <c r="EN79" s="160"/>
      <c r="EO79" s="160"/>
      <c r="EP79" s="160"/>
      <c r="EQ79" s="160"/>
      <c r="ER79" s="160"/>
      <c r="ES79" s="160"/>
      <c r="ET79" s="160"/>
      <c r="EU79" s="160"/>
      <c r="EV79" s="160"/>
      <c r="EW79" s="160"/>
      <c r="EX79" s="160"/>
      <c r="EY79" s="160"/>
      <c r="EZ79" s="160"/>
      <c r="FA79" s="160"/>
      <c r="FB79" s="160"/>
      <c r="FC79" s="160"/>
      <c r="FD79" s="160"/>
      <c r="FE79" s="160"/>
      <c r="FF79" s="160"/>
      <c r="FG79" s="160"/>
      <c r="FH79" s="160"/>
      <c r="FI79" s="160"/>
      <c r="FJ79" s="160"/>
      <c r="FK79" s="160"/>
      <c r="FL79" s="160"/>
      <c r="FM79" s="160"/>
      <c r="FN79" s="160"/>
      <c r="FO79" s="160"/>
      <c r="FP79" s="160"/>
      <c r="FQ79" s="160"/>
      <c r="FR79" s="160"/>
      <c r="FS79" s="160"/>
      <c r="FT79" s="160"/>
      <c r="FU79" s="160"/>
      <c r="FV79" s="160"/>
      <c r="FW79" s="160"/>
      <c r="FX79" s="160"/>
      <c r="FY79" s="160"/>
      <c r="FZ79" s="160"/>
      <c r="GA79" s="160"/>
      <c r="GB79" s="160"/>
      <c r="GC79" s="160"/>
      <c r="GD79" s="160"/>
      <c r="GE79" s="160"/>
      <c r="GF79" s="160"/>
      <c r="GG79" s="160"/>
      <c r="GH79" s="160"/>
      <c r="GI79" s="160"/>
      <c r="GJ79" s="160"/>
      <c r="GK79" s="160"/>
      <c r="GL79" s="160"/>
      <c r="GM79" s="160"/>
      <c r="GN79" s="160"/>
      <c r="GO79" s="160"/>
      <c r="GP79" s="160"/>
      <c r="GQ79" s="160"/>
      <c r="GR79" s="160"/>
      <c r="GS79" s="160"/>
      <c r="GT79" s="160"/>
      <c r="GU79" s="160"/>
      <c r="GV79" s="160"/>
      <c r="GW79" s="160"/>
      <c r="GX79" s="160"/>
      <c r="GY79" s="160"/>
      <c r="GZ79" s="160"/>
      <c r="HA79" s="160"/>
      <c r="HB79" s="160"/>
      <c r="HC79" s="160"/>
      <c r="HD79" s="160"/>
      <c r="HE79" s="160"/>
      <c r="HF79" s="160"/>
      <c r="HG79" s="160"/>
      <c r="HH79" s="160"/>
      <c r="HI79" s="160"/>
      <c r="HJ79" s="160"/>
      <c r="HK79" s="160"/>
      <c r="HL79" s="160"/>
      <c r="HM79" s="160"/>
      <c r="HN79" s="160"/>
      <c r="HO79" s="160"/>
      <c r="HP79" s="160"/>
      <c r="HQ79" s="160"/>
      <c r="HR79" s="160"/>
      <c r="HS79" s="160"/>
      <c r="HT79" s="160"/>
      <c r="HU79" s="160"/>
      <c r="HV79" s="160"/>
      <c r="HW79" s="160"/>
      <c r="HX79" s="160"/>
      <c r="HY79" s="160"/>
      <c r="HZ79" s="160"/>
      <c r="IA79" s="160"/>
      <c r="IB79" s="160"/>
      <c r="IC79" s="160"/>
      <c r="ID79" s="160"/>
      <c r="IE79" s="160"/>
      <c r="IF79" s="160"/>
      <c r="IG79" s="160"/>
      <c r="IH79" s="160"/>
      <c r="II79" s="160"/>
      <c r="IJ79" s="160"/>
      <c r="IK79" s="160"/>
      <c r="IL79" s="160"/>
      <c r="IM79" s="160"/>
      <c r="IN79" s="160"/>
      <c r="IO79" s="160"/>
      <c r="IP79" s="160"/>
      <c r="IQ79" s="160"/>
      <c r="IR79" s="160"/>
      <c r="IS79" s="160"/>
      <c r="IT79" s="160"/>
      <c r="IU79" s="160"/>
      <c r="IV79" s="160"/>
      <c r="IW79" s="160"/>
      <c r="IX79" s="160"/>
      <c r="IY79" s="160"/>
      <c r="IZ79" s="160"/>
      <c r="JA79" s="160"/>
      <c r="JB79" s="160"/>
      <c r="JC79" s="160"/>
      <c r="JD79" s="160"/>
      <c r="JE79" s="160"/>
      <c r="JF79" s="160"/>
      <c r="JG79" s="160"/>
      <c r="JH79" s="160"/>
      <c r="JI79" s="160"/>
      <c r="JJ79" s="160"/>
      <c r="JK79" s="160"/>
      <c r="JL79" s="160"/>
      <c r="JM79" s="160"/>
      <c r="JN79" s="160"/>
      <c r="JO79" s="160"/>
      <c r="JP79" s="160"/>
      <c r="JQ79" s="160"/>
      <c r="JR79" s="160"/>
      <c r="JS79" s="160"/>
      <c r="JT79" s="160"/>
      <c r="JU79" s="160"/>
    </row>
    <row r="80" spans="1:281" ht="90" customHeight="1" x14ac:dyDescent="0.25">
      <c r="A80" s="194" t="s">
        <v>192</v>
      </c>
      <c r="B80" s="205" t="s">
        <v>357</v>
      </c>
      <c r="C80" s="233" t="s">
        <v>68</v>
      </c>
      <c r="D80" s="235"/>
      <c r="E80" s="235"/>
      <c r="F80" s="235"/>
      <c r="G80" s="235"/>
      <c r="H80" s="235"/>
      <c r="I80" s="236">
        <f t="shared" si="17"/>
        <v>0</v>
      </c>
      <c r="J80" s="196">
        <v>0</v>
      </c>
      <c r="K80" s="196">
        <v>0</v>
      </c>
      <c r="L80" s="196">
        <v>0</v>
      </c>
      <c r="M80" s="196">
        <v>0</v>
      </c>
      <c r="N80" s="193">
        <f t="shared" si="22"/>
        <v>0</v>
      </c>
      <c r="O80" s="193">
        <f t="shared" si="22"/>
        <v>0</v>
      </c>
      <c r="P80" s="193">
        <f t="shared" si="22"/>
        <v>0</v>
      </c>
      <c r="Q80" s="193">
        <f t="shared" si="22"/>
        <v>0</v>
      </c>
      <c r="R80" s="193">
        <f t="shared" si="22"/>
        <v>0</v>
      </c>
      <c r="S80" s="193">
        <v>7.883</v>
      </c>
      <c r="T80" s="193">
        <v>0</v>
      </c>
      <c r="U80" s="193">
        <v>0</v>
      </c>
      <c r="V80" s="193">
        <v>0</v>
      </c>
      <c r="W80" s="193">
        <v>7.883</v>
      </c>
      <c r="X80" s="197">
        <v>2014</v>
      </c>
      <c r="Y80" s="198" t="s">
        <v>36</v>
      </c>
      <c r="Z80" s="198" t="s">
        <v>36</v>
      </c>
      <c r="AA80" s="198" t="s">
        <v>36</v>
      </c>
      <c r="AB80" s="198" t="s">
        <v>36</v>
      </c>
      <c r="AC80" s="233"/>
      <c r="AD80" s="198" t="s">
        <v>36</v>
      </c>
      <c r="AE80" s="198" t="s">
        <v>36</v>
      </c>
      <c r="AF80" s="198" t="s">
        <v>36</v>
      </c>
      <c r="AG80" s="198" t="s">
        <v>36</v>
      </c>
      <c r="AH80" s="198" t="s">
        <v>36</v>
      </c>
      <c r="AI80" s="198" t="s">
        <v>36</v>
      </c>
      <c r="AJ80" s="198" t="s">
        <v>36</v>
      </c>
      <c r="AK80" s="198" t="s">
        <v>36</v>
      </c>
      <c r="AL80" s="198" t="s">
        <v>36</v>
      </c>
      <c r="AM80" s="198">
        <v>2014</v>
      </c>
      <c r="AN80" s="198">
        <v>50</v>
      </c>
      <c r="AO80" s="198" t="s">
        <v>642</v>
      </c>
      <c r="AP80" s="198" t="s">
        <v>643</v>
      </c>
      <c r="AQ80" s="198">
        <v>251</v>
      </c>
      <c r="AR80" s="198">
        <v>2</v>
      </c>
      <c r="AS80" s="206">
        <v>0</v>
      </c>
      <c r="AT80" s="198" t="s">
        <v>36</v>
      </c>
      <c r="AU80" s="198" t="s">
        <v>36</v>
      </c>
      <c r="AV80" s="198"/>
      <c r="AW80" s="191" t="s">
        <v>164</v>
      </c>
    </row>
    <row r="81" spans="1:281" s="159" customFormat="1" ht="90" customHeight="1" x14ac:dyDescent="0.25">
      <c r="A81" s="194" t="s">
        <v>194</v>
      </c>
      <c r="B81" s="205" t="s">
        <v>174</v>
      </c>
      <c r="C81" s="233" t="s">
        <v>68</v>
      </c>
      <c r="D81" s="235"/>
      <c r="E81" s="235"/>
      <c r="F81" s="235"/>
      <c r="G81" s="235"/>
      <c r="H81" s="235"/>
      <c r="I81" s="236">
        <f t="shared" si="17"/>
        <v>65.378203369038559</v>
      </c>
      <c r="J81" s="196">
        <v>2.1591199999999997</v>
      </c>
      <c r="K81" s="196">
        <v>59.046803999999995</v>
      </c>
      <c r="L81" s="196">
        <v>0</v>
      </c>
      <c r="M81" s="196">
        <v>4.1722793690385567</v>
      </c>
      <c r="N81" s="193">
        <f t="shared" si="22"/>
        <v>65.378203369038559</v>
      </c>
      <c r="O81" s="193">
        <f t="shared" si="22"/>
        <v>2.1591199999999997</v>
      </c>
      <c r="P81" s="193">
        <f t="shared" si="22"/>
        <v>59.046803999999995</v>
      </c>
      <c r="Q81" s="193">
        <f t="shared" si="22"/>
        <v>0</v>
      </c>
      <c r="R81" s="193">
        <f t="shared" si="22"/>
        <v>4.1722793690385567</v>
      </c>
      <c r="S81" s="193">
        <v>40.597696999999997</v>
      </c>
      <c r="T81" s="193">
        <v>1.3345740000000001</v>
      </c>
      <c r="U81" s="193">
        <v>34.787790999999999</v>
      </c>
      <c r="V81" s="193">
        <v>0.83515300000000003</v>
      </c>
      <c r="W81" s="193">
        <v>3.6401790000000003</v>
      </c>
      <c r="X81" s="197">
        <v>2014</v>
      </c>
      <c r="Y81" s="198" t="s">
        <v>36</v>
      </c>
      <c r="Z81" s="198" t="s">
        <v>36</v>
      </c>
      <c r="AA81" s="198" t="s">
        <v>36</v>
      </c>
      <c r="AB81" s="198" t="s">
        <v>36</v>
      </c>
      <c r="AC81" s="233">
        <v>0</v>
      </c>
      <c r="AD81" s="198" t="s">
        <v>36</v>
      </c>
      <c r="AE81" s="198" t="s">
        <v>36</v>
      </c>
      <c r="AF81" s="198" t="s">
        <v>36</v>
      </c>
      <c r="AG81" s="198" t="s">
        <v>36</v>
      </c>
      <c r="AH81" s="198" t="s">
        <v>36</v>
      </c>
      <c r="AI81" s="198" t="s">
        <v>36</v>
      </c>
      <c r="AJ81" s="198" t="s">
        <v>36</v>
      </c>
      <c r="AK81" s="198" t="s">
        <v>36</v>
      </c>
      <c r="AL81" s="198" t="s">
        <v>36</v>
      </c>
      <c r="AM81" s="198">
        <v>2014</v>
      </c>
      <c r="AN81" s="198">
        <v>50</v>
      </c>
      <c r="AO81" s="198" t="s">
        <v>642</v>
      </c>
      <c r="AP81" s="198" t="s">
        <v>643</v>
      </c>
      <c r="AQ81" s="198">
        <v>251</v>
      </c>
      <c r="AR81" s="198">
        <v>1</v>
      </c>
      <c r="AS81" s="206">
        <v>4.3559999999999999</v>
      </c>
      <c r="AT81" s="198" t="s">
        <v>36</v>
      </c>
      <c r="AU81" s="198" t="s">
        <v>36</v>
      </c>
      <c r="AV81" s="198"/>
      <c r="AW81" s="191" t="s">
        <v>164</v>
      </c>
      <c r="AX81" s="167"/>
      <c r="AY81" s="167"/>
      <c r="AZ81" s="167"/>
      <c r="BA81" s="167"/>
      <c r="BB81" s="167"/>
      <c r="BC81" s="167"/>
      <c r="BD81" s="167"/>
      <c r="BE81" s="167"/>
      <c r="BF81" s="167"/>
      <c r="BG81" s="167"/>
      <c r="BH81" s="167"/>
      <c r="BI81" s="167"/>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c r="DL81" s="160"/>
      <c r="DM81" s="160"/>
      <c r="DN81" s="160"/>
      <c r="DO81" s="160"/>
      <c r="DP81" s="160"/>
      <c r="DQ81" s="160"/>
      <c r="DR81" s="160"/>
      <c r="DS81" s="160"/>
      <c r="DT81" s="160"/>
      <c r="DU81" s="160"/>
      <c r="DV81" s="160"/>
      <c r="DW81" s="160"/>
      <c r="DX81" s="160"/>
      <c r="DY81" s="160"/>
      <c r="DZ81" s="160"/>
      <c r="EA81" s="160"/>
      <c r="EB81" s="160"/>
      <c r="EC81" s="160"/>
      <c r="ED81" s="160"/>
      <c r="EE81" s="160"/>
      <c r="EF81" s="160"/>
      <c r="EG81" s="160"/>
      <c r="EH81" s="160"/>
      <c r="EI81" s="160"/>
      <c r="EJ81" s="160"/>
      <c r="EK81" s="160"/>
      <c r="EL81" s="160"/>
      <c r="EM81" s="160"/>
      <c r="EN81" s="160"/>
      <c r="EO81" s="160"/>
      <c r="EP81" s="160"/>
      <c r="EQ81" s="160"/>
      <c r="ER81" s="160"/>
      <c r="ES81" s="160"/>
      <c r="ET81" s="160"/>
      <c r="EU81" s="160"/>
      <c r="EV81" s="160"/>
      <c r="EW81" s="160"/>
      <c r="EX81" s="160"/>
      <c r="EY81" s="160"/>
      <c r="EZ81" s="160"/>
      <c r="FA81" s="160"/>
      <c r="FB81" s="160"/>
      <c r="FC81" s="160"/>
      <c r="FD81" s="160"/>
      <c r="FE81" s="160"/>
      <c r="FF81" s="160"/>
      <c r="FG81" s="160"/>
      <c r="FH81" s="160"/>
      <c r="FI81" s="160"/>
      <c r="FJ81" s="160"/>
      <c r="FK81" s="160"/>
      <c r="FL81" s="160"/>
      <c r="FM81" s="160"/>
      <c r="FN81" s="160"/>
      <c r="FO81" s="160"/>
      <c r="FP81" s="160"/>
      <c r="FQ81" s="160"/>
      <c r="FR81" s="160"/>
      <c r="FS81" s="160"/>
      <c r="FT81" s="160"/>
      <c r="FU81" s="160"/>
      <c r="FV81" s="160"/>
      <c r="FW81" s="160"/>
      <c r="FX81" s="160"/>
      <c r="FY81" s="160"/>
      <c r="FZ81" s="160"/>
      <c r="GA81" s="160"/>
      <c r="GB81" s="160"/>
      <c r="GC81" s="160"/>
      <c r="GD81" s="160"/>
      <c r="GE81" s="160"/>
      <c r="GF81" s="160"/>
      <c r="GG81" s="160"/>
      <c r="GH81" s="160"/>
      <c r="GI81" s="160"/>
      <c r="GJ81" s="160"/>
      <c r="GK81" s="160"/>
      <c r="GL81" s="160"/>
      <c r="GM81" s="160"/>
      <c r="GN81" s="160"/>
      <c r="GO81" s="160"/>
      <c r="GP81" s="160"/>
      <c r="GQ81" s="160"/>
      <c r="GR81" s="160"/>
      <c r="GS81" s="160"/>
      <c r="GT81" s="160"/>
      <c r="GU81" s="160"/>
      <c r="GV81" s="160"/>
      <c r="GW81" s="160"/>
      <c r="GX81" s="160"/>
      <c r="GY81" s="160"/>
      <c r="GZ81" s="160"/>
      <c r="HA81" s="160"/>
      <c r="HB81" s="160"/>
      <c r="HC81" s="160"/>
      <c r="HD81" s="160"/>
      <c r="HE81" s="160"/>
      <c r="HF81" s="160"/>
      <c r="HG81" s="160"/>
      <c r="HH81" s="160"/>
      <c r="HI81" s="160"/>
      <c r="HJ81" s="160"/>
      <c r="HK81" s="160"/>
      <c r="HL81" s="160"/>
      <c r="HM81" s="160"/>
      <c r="HN81" s="160"/>
      <c r="HO81" s="160"/>
      <c r="HP81" s="160"/>
      <c r="HQ81" s="160"/>
      <c r="HR81" s="160"/>
      <c r="HS81" s="160"/>
      <c r="HT81" s="160"/>
      <c r="HU81" s="160"/>
      <c r="HV81" s="160"/>
      <c r="HW81" s="160"/>
      <c r="HX81" s="160"/>
      <c r="HY81" s="160"/>
      <c r="HZ81" s="160"/>
      <c r="IA81" s="160"/>
      <c r="IB81" s="160"/>
      <c r="IC81" s="160"/>
      <c r="ID81" s="160"/>
      <c r="IE81" s="160"/>
      <c r="IF81" s="160"/>
      <c r="IG81" s="160"/>
      <c r="IH81" s="160"/>
      <c r="II81" s="160"/>
      <c r="IJ81" s="160"/>
      <c r="IK81" s="160"/>
      <c r="IL81" s="160"/>
      <c r="IM81" s="160"/>
      <c r="IN81" s="160"/>
      <c r="IO81" s="160"/>
      <c r="IP81" s="160"/>
      <c r="IQ81" s="160"/>
      <c r="IR81" s="160"/>
      <c r="IS81" s="160"/>
      <c r="IT81" s="160"/>
      <c r="IU81" s="160"/>
      <c r="IV81" s="160"/>
      <c r="IW81" s="160"/>
      <c r="IX81" s="160"/>
      <c r="IY81" s="160"/>
      <c r="IZ81" s="160"/>
      <c r="JA81" s="160"/>
      <c r="JB81" s="160"/>
      <c r="JC81" s="160"/>
      <c r="JD81" s="160"/>
      <c r="JE81" s="160"/>
      <c r="JF81" s="160"/>
      <c r="JG81" s="160"/>
      <c r="JH81" s="160"/>
      <c r="JI81" s="160"/>
      <c r="JJ81" s="160"/>
      <c r="JK81" s="160"/>
      <c r="JL81" s="160"/>
      <c r="JM81" s="160"/>
      <c r="JN81" s="160"/>
      <c r="JO81" s="160"/>
      <c r="JP81" s="160"/>
      <c r="JQ81" s="160"/>
      <c r="JR81" s="160"/>
      <c r="JS81" s="160"/>
      <c r="JT81" s="160"/>
      <c r="JU81" s="160"/>
    </row>
    <row r="82" spans="1:281" s="159" customFormat="1" ht="90" customHeight="1" x14ac:dyDescent="0.25">
      <c r="A82" s="194" t="s">
        <v>196</v>
      </c>
      <c r="B82" s="207" t="s">
        <v>177</v>
      </c>
      <c r="C82" s="208" t="s">
        <v>68</v>
      </c>
      <c r="D82" s="235"/>
      <c r="E82" s="235"/>
      <c r="F82" s="235"/>
      <c r="G82" s="235"/>
      <c r="H82" s="235"/>
      <c r="I82" s="236">
        <f t="shared" si="17"/>
        <v>272.27883108337005</v>
      </c>
      <c r="J82" s="196">
        <v>0</v>
      </c>
      <c r="K82" s="196">
        <v>222.5004477</v>
      </c>
      <c r="L82" s="196">
        <v>1</v>
      </c>
      <c r="M82" s="196">
        <v>48.778383383370041</v>
      </c>
      <c r="N82" s="193">
        <f t="shared" si="22"/>
        <v>272.27883108337005</v>
      </c>
      <c r="O82" s="193">
        <f t="shared" si="22"/>
        <v>0</v>
      </c>
      <c r="P82" s="193">
        <f t="shared" si="22"/>
        <v>222.5004477</v>
      </c>
      <c r="Q82" s="193">
        <f t="shared" si="22"/>
        <v>1</v>
      </c>
      <c r="R82" s="193">
        <f t="shared" si="22"/>
        <v>48.778383383370041</v>
      </c>
      <c r="S82" s="193">
        <v>73.098004000000003</v>
      </c>
      <c r="T82" s="193">
        <v>-29.364227</v>
      </c>
      <c r="U82" s="193">
        <v>8.8541039999999995</v>
      </c>
      <c r="V82" s="193">
        <v>32.077103000000001</v>
      </c>
      <c r="W82" s="193">
        <v>61.531023999999995</v>
      </c>
      <c r="X82" s="197">
        <v>2014</v>
      </c>
      <c r="Y82" s="197" t="s">
        <v>36</v>
      </c>
      <c r="Z82" s="197" t="s">
        <v>36</v>
      </c>
      <c r="AA82" s="197" t="s">
        <v>36</v>
      </c>
      <c r="AB82" s="197" t="s">
        <v>36</v>
      </c>
      <c r="AC82" s="233">
        <v>0</v>
      </c>
      <c r="AD82" s="198" t="s">
        <v>36</v>
      </c>
      <c r="AE82" s="198" t="s">
        <v>36</v>
      </c>
      <c r="AF82" s="198" t="s">
        <v>36</v>
      </c>
      <c r="AG82" s="198" t="s">
        <v>36</v>
      </c>
      <c r="AH82" s="198" t="s">
        <v>36</v>
      </c>
      <c r="AI82" s="198" t="s">
        <v>36</v>
      </c>
      <c r="AJ82" s="198" t="s">
        <v>36</v>
      </c>
      <c r="AK82" s="198" t="s">
        <v>36</v>
      </c>
      <c r="AL82" s="198" t="s">
        <v>36</v>
      </c>
      <c r="AM82" s="198">
        <v>2014</v>
      </c>
      <c r="AN82" s="198">
        <v>50</v>
      </c>
      <c r="AO82" s="198" t="s">
        <v>642</v>
      </c>
      <c r="AP82" s="198" t="s">
        <v>643</v>
      </c>
      <c r="AQ82" s="198">
        <v>251</v>
      </c>
      <c r="AR82" s="198">
        <v>2</v>
      </c>
      <c r="AS82" s="206">
        <v>114.56399999999999</v>
      </c>
      <c r="AT82" s="198" t="s">
        <v>36</v>
      </c>
      <c r="AU82" s="198" t="s">
        <v>36</v>
      </c>
      <c r="AV82" s="198"/>
      <c r="AW82" s="191" t="s">
        <v>164</v>
      </c>
      <c r="AX82" s="167"/>
      <c r="AY82" s="167"/>
      <c r="AZ82" s="167"/>
      <c r="BA82" s="167"/>
      <c r="BB82" s="167"/>
      <c r="BC82" s="167"/>
      <c r="BD82" s="167"/>
      <c r="BE82" s="167"/>
      <c r="BF82" s="167"/>
      <c r="BG82" s="167"/>
      <c r="BH82" s="167"/>
      <c r="BI82" s="167"/>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c r="DL82" s="160"/>
      <c r="DM82" s="160"/>
      <c r="DN82" s="160"/>
      <c r="DO82" s="160"/>
      <c r="DP82" s="160"/>
      <c r="DQ82" s="160"/>
      <c r="DR82" s="160"/>
      <c r="DS82" s="160"/>
      <c r="DT82" s="160"/>
      <c r="DU82" s="160"/>
      <c r="DV82" s="160"/>
      <c r="DW82" s="160"/>
      <c r="DX82" s="160"/>
      <c r="DY82" s="160"/>
      <c r="DZ82" s="160"/>
      <c r="EA82" s="160"/>
      <c r="EB82" s="160"/>
      <c r="EC82" s="160"/>
      <c r="ED82" s="160"/>
      <c r="EE82" s="160"/>
      <c r="EF82" s="160"/>
      <c r="EG82" s="160"/>
      <c r="EH82" s="160"/>
      <c r="EI82" s="160"/>
      <c r="EJ82" s="160"/>
      <c r="EK82" s="160"/>
      <c r="EL82" s="160"/>
      <c r="EM82" s="160"/>
      <c r="EN82" s="160"/>
      <c r="EO82" s="160"/>
      <c r="EP82" s="160"/>
      <c r="EQ82" s="160"/>
      <c r="ER82" s="160"/>
      <c r="ES82" s="160"/>
      <c r="ET82" s="160"/>
      <c r="EU82" s="160"/>
      <c r="EV82" s="160"/>
      <c r="EW82" s="160"/>
      <c r="EX82" s="160"/>
      <c r="EY82" s="160"/>
      <c r="EZ82" s="160"/>
      <c r="FA82" s="160"/>
      <c r="FB82" s="160"/>
      <c r="FC82" s="160"/>
      <c r="FD82" s="160"/>
      <c r="FE82" s="160"/>
      <c r="FF82" s="160"/>
      <c r="FG82" s="160"/>
      <c r="FH82" s="160"/>
      <c r="FI82" s="160"/>
      <c r="FJ82" s="160"/>
      <c r="FK82" s="160"/>
      <c r="FL82" s="160"/>
      <c r="FM82" s="160"/>
      <c r="FN82" s="160"/>
      <c r="FO82" s="160"/>
      <c r="FP82" s="160"/>
      <c r="FQ82" s="160"/>
      <c r="FR82" s="160"/>
      <c r="FS82" s="160"/>
      <c r="FT82" s="160"/>
      <c r="FU82" s="160"/>
      <c r="FV82" s="160"/>
      <c r="FW82" s="160"/>
      <c r="FX82" s="160"/>
      <c r="FY82" s="160"/>
      <c r="FZ82" s="160"/>
      <c r="GA82" s="160"/>
      <c r="GB82" s="160"/>
      <c r="GC82" s="160"/>
      <c r="GD82" s="160"/>
      <c r="GE82" s="160"/>
      <c r="GF82" s="160"/>
      <c r="GG82" s="160"/>
      <c r="GH82" s="160"/>
      <c r="GI82" s="160"/>
      <c r="GJ82" s="160"/>
      <c r="GK82" s="160"/>
      <c r="GL82" s="160"/>
      <c r="GM82" s="160"/>
      <c r="GN82" s="160"/>
      <c r="GO82" s="160"/>
      <c r="GP82" s="160"/>
      <c r="GQ82" s="160"/>
      <c r="GR82" s="160"/>
      <c r="GS82" s="160"/>
      <c r="GT82" s="160"/>
      <c r="GU82" s="160"/>
      <c r="GV82" s="160"/>
      <c r="GW82" s="160"/>
      <c r="GX82" s="160"/>
      <c r="GY82" s="160"/>
      <c r="GZ82" s="160"/>
      <c r="HA82" s="160"/>
      <c r="HB82" s="160"/>
      <c r="HC82" s="160"/>
      <c r="HD82" s="160"/>
      <c r="HE82" s="160"/>
      <c r="HF82" s="160"/>
      <c r="HG82" s="160"/>
      <c r="HH82" s="160"/>
      <c r="HI82" s="160"/>
      <c r="HJ82" s="160"/>
      <c r="HK82" s="160"/>
      <c r="HL82" s="160"/>
      <c r="HM82" s="160"/>
      <c r="HN82" s="160"/>
      <c r="HO82" s="160"/>
      <c r="HP82" s="160"/>
      <c r="HQ82" s="160"/>
      <c r="HR82" s="160"/>
      <c r="HS82" s="160"/>
      <c r="HT82" s="160"/>
      <c r="HU82" s="160"/>
      <c r="HV82" s="160"/>
      <c r="HW82" s="160"/>
      <c r="HX82" s="160"/>
      <c r="HY82" s="160"/>
      <c r="HZ82" s="160"/>
      <c r="IA82" s="160"/>
      <c r="IB82" s="160"/>
      <c r="IC82" s="160"/>
      <c r="ID82" s="160"/>
      <c r="IE82" s="160"/>
      <c r="IF82" s="160"/>
      <c r="IG82" s="160"/>
      <c r="IH82" s="160"/>
      <c r="II82" s="160"/>
      <c r="IJ82" s="160"/>
      <c r="IK82" s="160"/>
      <c r="IL82" s="160"/>
      <c r="IM82" s="160"/>
      <c r="IN82" s="160"/>
      <c r="IO82" s="160"/>
      <c r="IP82" s="160"/>
      <c r="IQ82" s="160"/>
      <c r="IR82" s="160"/>
      <c r="IS82" s="160"/>
      <c r="IT82" s="160"/>
      <c r="IU82" s="160"/>
      <c r="IV82" s="160"/>
      <c r="IW82" s="160"/>
      <c r="IX82" s="160"/>
      <c r="IY82" s="160"/>
      <c r="IZ82" s="160"/>
      <c r="JA82" s="160"/>
      <c r="JB82" s="160"/>
      <c r="JC82" s="160"/>
      <c r="JD82" s="160"/>
      <c r="JE82" s="160"/>
      <c r="JF82" s="160"/>
      <c r="JG82" s="160"/>
      <c r="JH82" s="160"/>
      <c r="JI82" s="160"/>
      <c r="JJ82" s="160"/>
      <c r="JK82" s="160"/>
      <c r="JL82" s="160"/>
      <c r="JM82" s="160"/>
      <c r="JN82" s="160"/>
      <c r="JO82" s="160"/>
      <c r="JP82" s="160"/>
      <c r="JQ82" s="160"/>
      <c r="JR82" s="160"/>
      <c r="JS82" s="160"/>
      <c r="JT82" s="160"/>
      <c r="JU82" s="160"/>
    </row>
    <row r="83" spans="1:281" s="159" customFormat="1" ht="90" customHeight="1" x14ac:dyDescent="0.25">
      <c r="A83" s="194" t="s">
        <v>198</v>
      </c>
      <c r="B83" s="207" t="s">
        <v>179</v>
      </c>
      <c r="C83" s="233" t="s">
        <v>68</v>
      </c>
      <c r="D83" s="235"/>
      <c r="E83" s="235"/>
      <c r="F83" s="235"/>
      <c r="G83" s="235"/>
      <c r="H83" s="235"/>
      <c r="I83" s="236">
        <f t="shared" si="17"/>
        <v>390.91343315487967</v>
      </c>
      <c r="J83" s="196">
        <v>41.061339999999994</v>
      </c>
      <c r="K83" s="196">
        <v>336.56159484000005</v>
      </c>
      <c r="L83" s="196">
        <v>0</v>
      </c>
      <c r="M83" s="196">
        <v>13.29049831487964</v>
      </c>
      <c r="N83" s="193">
        <f t="shared" si="22"/>
        <v>390.91343315487967</v>
      </c>
      <c r="O83" s="193">
        <f t="shared" si="22"/>
        <v>41.061339999999994</v>
      </c>
      <c r="P83" s="193">
        <f t="shared" si="22"/>
        <v>336.56159484000005</v>
      </c>
      <c r="Q83" s="193">
        <f t="shared" si="22"/>
        <v>0</v>
      </c>
      <c r="R83" s="193">
        <f t="shared" si="22"/>
        <v>13.29049831487964</v>
      </c>
      <c r="S83" s="193">
        <v>404.49576500000001</v>
      </c>
      <c r="T83" s="193">
        <v>31.594521</v>
      </c>
      <c r="U83" s="193">
        <v>347.01304700000003</v>
      </c>
      <c r="V83" s="193">
        <v>2.5001480000000003</v>
      </c>
      <c r="W83" s="193">
        <v>23.388048999999999</v>
      </c>
      <c r="X83" s="197">
        <v>2014</v>
      </c>
      <c r="Y83" s="197" t="s">
        <v>36</v>
      </c>
      <c r="Z83" s="197" t="s">
        <v>36</v>
      </c>
      <c r="AA83" s="197" t="s">
        <v>36</v>
      </c>
      <c r="AB83" s="197" t="s">
        <v>36</v>
      </c>
      <c r="AC83" s="233">
        <v>0</v>
      </c>
      <c r="AD83" s="198" t="s">
        <v>36</v>
      </c>
      <c r="AE83" s="198" t="s">
        <v>36</v>
      </c>
      <c r="AF83" s="198" t="s">
        <v>36</v>
      </c>
      <c r="AG83" s="198" t="s">
        <v>36</v>
      </c>
      <c r="AH83" s="198" t="s">
        <v>36</v>
      </c>
      <c r="AI83" s="198" t="s">
        <v>36</v>
      </c>
      <c r="AJ83" s="198" t="s">
        <v>36</v>
      </c>
      <c r="AK83" s="198" t="s">
        <v>36</v>
      </c>
      <c r="AL83" s="198" t="s">
        <v>36</v>
      </c>
      <c r="AM83" s="198">
        <v>2014</v>
      </c>
      <c r="AN83" s="198">
        <v>30</v>
      </c>
      <c r="AO83" s="198" t="s">
        <v>36</v>
      </c>
      <c r="AP83" s="198" t="s">
        <v>644</v>
      </c>
      <c r="AQ83" s="198">
        <v>500</v>
      </c>
      <c r="AR83" s="198">
        <v>2</v>
      </c>
      <c r="AS83" s="206">
        <v>20.401</v>
      </c>
      <c r="AT83" s="198" t="s">
        <v>36</v>
      </c>
      <c r="AU83" s="198" t="s">
        <v>36</v>
      </c>
      <c r="AV83" s="198" t="s">
        <v>36</v>
      </c>
      <c r="AW83" s="191" t="s">
        <v>164</v>
      </c>
      <c r="AX83" s="167"/>
      <c r="AY83" s="167"/>
      <c r="AZ83" s="167"/>
      <c r="BA83" s="167"/>
      <c r="BB83" s="167"/>
      <c r="BC83" s="167"/>
      <c r="BD83" s="167"/>
      <c r="BE83" s="167"/>
      <c r="BF83" s="167"/>
      <c r="BG83" s="167"/>
      <c r="BH83" s="167"/>
      <c r="BI83" s="167"/>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c r="DL83" s="160"/>
      <c r="DM83" s="160"/>
      <c r="DN83" s="160"/>
      <c r="DO83" s="160"/>
      <c r="DP83" s="160"/>
      <c r="DQ83" s="160"/>
      <c r="DR83" s="160"/>
      <c r="DS83" s="160"/>
      <c r="DT83" s="160"/>
      <c r="DU83" s="160"/>
      <c r="DV83" s="160"/>
      <c r="DW83" s="160"/>
      <c r="DX83" s="160"/>
      <c r="DY83" s="160"/>
      <c r="DZ83" s="160"/>
      <c r="EA83" s="160"/>
      <c r="EB83" s="160"/>
      <c r="EC83" s="160"/>
      <c r="ED83" s="160"/>
      <c r="EE83" s="160"/>
      <c r="EF83" s="160"/>
      <c r="EG83" s="160"/>
      <c r="EH83" s="160"/>
      <c r="EI83" s="160"/>
      <c r="EJ83" s="160"/>
      <c r="EK83" s="160"/>
      <c r="EL83" s="160"/>
      <c r="EM83" s="160"/>
      <c r="EN83" s="160"/>
      <c r="EO83" s="160"/>
      <c r="EP83" s="160"/>
      <c r="EQ83" s="160"/>
      <c r="ER83" s="160"/>
      <c r="ES83" s="160"/>
      <c r="ET83" s="160"/>
      <c r="EU83" s="160"/>
      <c r="EV83" s="160"/>
      <c r="EW83" s="160"/>
      <c r="EX83" s="160"/>
      <c r="EY83" s="160"/>
      <c r="EZ83" s="160"/>
      <c r="FA83" s="160"/>
      <c r="FB83" s="160"/>
      <c r="FC83" s="160"/>
      <c r="FD83" s="160"/>
      <c r="FE83" s="160"/>
      <c r="FF83" s="160"/>
      <c r="FG83" s="160"/>
      <c r="FH83" s="160"/>
      <c r="FI83" s="160"/>
      <c r="FJ83" s="160"/>
      <c r="FK83" s="160"/>
      <c r="FL83" s="160"/>
      <c r="FM83" s="160"/>
      <c r="FN83" s="160"/>
      <c r="FO83" s="160"/>
      <c r="FP83" s="160"/>
      <c r="FQ83" s="160"/>
      <c r="FR83" s="160"/>
      <c r="FS83" s="160"/>
      <c r="FT83" s="160"/>
      <c r="FU83" s="160"/>
      <c r="FV83" s="160"/>
      <c r="FW83" s="160"/>
      <c r="FX83" s="160"/>
      <c r="FY83" s="160"/>
      <c r="FZ83" s="160"/>
      <c r="GA83" s="160"/>
      <c r="GB83" s="160"/>
      <c r="GC83" s="160"/>
      <c r="GD83" s="160"/>
      <c r="GE83" s="160"/>
      <c r="GF83" s="160"/>
      <c r="GG83" s="160"/>
      <c r="GH83" s="160"/>
      <c r="GI83" s="160"/>
      <c r="GJ83" s="160"/>
      <c r="GK83" s="160"/>
      <c r="GL83" s="160"/>
      <c r="GM83" s="160"/>
      <c r="GN83" s="160"/>
      <c r="GO83" s="160"/>
      <c r="GP83" s="160"/>
      <c r="GQ83" s="160"/>
      <c r="GR83" s="160"/>
      <c r="GS83" s="160"/>
      <c r="GT83" s="160"/>
      <c r="GU83" s="160"/>
      <c r="GV83" s="160"/>
      <c r="GW83" s="160"/>
      <c r="GX83" s="160"/>
      <c r="GY83" s="160"/>
      <c r="GZ83" s="160"/>
      <c r="HA83" s="160"/>
      <c r="HB83" s="160"/>
      <c r="HC83" s="160"/>
      <c r="HD83" s="160"/>
      <c r="HE83" s="160"/>
      <c r="HF83" s="160"/>
      <c r="HG83" s="160"/>
      <c r="HH83" s="160"/>
      <c r="HI83" s="160"/>
      <c r="HJ83" s="160"/>
      <c r="HK83" s="160"/>
      <c r="HL83" s="160"/>
      <c r="HM83" s="160"/>
      <c r="HN83" s="160"/>
      <c r="HO83" s="160"/>
      <c r="HP83" s="160"/>
      <c r="HQ83" s="160"/>
      <c r="HR83" s="160"/>
      <c r="HS83" s="160"/>
      <c r="HT83" s="160"/>
      <c r="HU83" s="160"/>
      <c r="HV83" s="160"/>
      <c r="HW83" s="160"/>
      <c r="HX83" s="160"/>
      <c r="HY83" s="160"/>
      <c r="HZ83" s="160"/>
      <c r="IA83" s="160"/>
      <c r="IB83" s="160"/>
      <c r="IC83" s="160"/>
      <c r="ID83" s="160"/>
      <c r="IE83" s="160"/>
      <c r="IF83" s="160"/>
      <c r="IG83" s="160"/>
      <c r="IH83" s="160"/>
      <c r="II83" s="160"/>
      <c r="IJ83" s="160"/>
      <c r="IK83" s="160"/>
      <c r="IL83" s="160"/>
      <c r="IM83" s="160"/>
      <c r="IN83" s="160"/>
      <c r="IO83" s="160"/>
      <c r="IP83" s="160"/>
      <c r="IQ83" s="160"/>
      <c r="IR83" s="160"/>
      <c r="IS83" s="160"/>
      <c r="IT83" s="160"/>
      <c r="IU83" s="160"/>
      <c r="IV83" s="160"/>
      <c r="IW83" s="160"/>
      <c r="IX83" s="160"/>
      <c r="IY83" s="160"/>
      <c r="IZ83" s="160"/>
      <c r="JA83" s="160"/>
      <c r="JB83" s="160"/>
      <c r="JC83" s="160"/>
      <c r="JD83" s="160"/>
      <c r="JE83" s="160"/>
      <c r="JF83" s="160"/>
      <c r="JG83" s="160"/>
      <c r="JH83" s="160"/>
      <c r="JI83" s="160"/>
      <c r="JJ83" s="160"/>
      <c r="JK83" s="160"/>
      <c r="JL83" s="160"/>
      <c r="JM83" s="160"/>
      <c r="JN83" s="160"/>
      <c r="JO83" s="160"/>
      <c r="JP83" s="160"/>
      <c r="JQ83" s="160"/>
      <c r="JR83" s="160"/>
      <c r="JS83" s="160"/>
      <c r="JT83" s="160"/>
      <c r="JU83" s="160"/>
    </row>
    <row r="84" spans="1:281" ht="90" customHeight="1" x14ac:dyDescent="0.25">
      <c r="A84" s="194" t="s">
        <v>200</v>
      </c>
      <c r="B84" s="207" t="s">
        <v>181</v>
      </c>
      <c r="C84" s="233" t="s">
        <v>68</v>
      </c>
      <c r="D84" s="235"/>
      <c r="E84" s="235"/>
      <c r="F84" s="235"/>
      <c r="G84" s="235"/>
      <c r="H84" s="235"/>
      <c r="I84" s="236">
        <f t="shared" si="17"/>
        <v>97.5577653</v>
      </c>
      <c r="J84" s="196">
        <v>14.39063</v>
      </c>
      <c r="K84" s="196">
        <v>77.876559999999998</v>
      </c>
      <c r="L84" s="196">
        <v>0</v>
      </c>
      <c r="M84" s="196">
        <v>5.2905753000000004</v>
      </c>
      <c r="N84" s="193">
        <f t="shared" si="22"/>
        <v>97.5577653</v>
      </c>
      <c r="O84" s="193">
        <f t="shared" si="22"/>
        <v>14.39063</v>
      </c>
      <c r="P84" s="193">
        <f t="shared" si="22"/>
        <v>77.876559999999998</v>
      </c>
      <c r="Q84" s="193">
        <f t="shared" si="22"/>
        <v>0</v>
      </c>
      <c r="R84" s="193">
        <f t="shared" si="22"/>
        <v>5.2905753000000004</v>
      </c>
      <c r="S84" s="193">
        <v>35.041441999999996</v>
      </c>
      <c r="T84" s="193">
        <v>8.6229630000000004</v>
      </c>
      <c r="U84" s="193">
        <v>21.234188</v>
      </c>
      <c r="V84" s="193">
        <v>0</v>
      </c>
      <c r="W84" s="193">
        <v>5.184291</v>
      </c>
      <c r="X84" s="197">
        <v>2014</v>
      </c>
      <c r="Y84" s="198" t="s">
        <v>36</v>
      </c>
      <c r="Z84" s="198" t="s">
        <v>36</v>
      </c>
      <c r="AA84" s="198" t="s">
        <v>36</v>
      </c>
      <c r="AB84" s="198" t="s">
        <v>36</v>
      </c>
      <c r="AC84" s="233">
        <v>0</v>
      </c>
      <c r="AD84" s="198" t="s">
        <v>36</v>
      </c>
      <c r="AE84" s="198" t="s">
        <v>36</v>
      </c>
      <c r="AF84" s="198" t="s">
        <v>36</v>
      </c>
      <c r="AG84" s="198" t="s">
        <v>36</v>
      </c>
      <c r="AH84" s="198" t="s">
        <v>36</v>
      </c>
      <c r="AI84" s="198" t="s">
        <v>36</v>
      </c>
      <c r="AJ84" s="198" t="s">
        <v>36</v>
      </c>
      <c r="AK84" s="198" t="s">
        <v>36</v>
      </c>
      <c r="AL84" s="198" t="s">
        <v>36</v>
      </c>
      <c r="AM84" s="198">
        <v>2014</v>
      </c>
      <c r="AN84" s="198">
        <v>30</v>
      </c>
      <c r="AO84" s="198" t="s">
        <v>36</v>
      </c>
      <c r="AP84" s="198" t="s">
        <v>645</v>
      </c>
      <c r="AQ84" s="198">
        <v>500</v>
      </c>
      <c r="AR84" s="198">
        <v>2</v>
      </c>
      <c r="AS84" s="206">
        <v>0</v>
      </c>
      <c r="AT84" s="198" t="s">
        <v>36</v>
      </c>
      <c r="AU84" s="198" t="s">
        <v>36</v>
      </c>
      <c r="AV84" s="198" t="s">
        <v>36</v>
      </c>
      <c r="AW84" s="191" t="s">
        <v>164</v>
      </c>
    </row>
    <row r="85" spans="1:281" s="159" customFormat="1" ht="111.75" customHeight="1" x14ac:dyDescent="0.25">
      <c r="A85" s="194" t="s">
        <v>202</v>
      </c>
      <c r="B85" s="207" t="s">
        <v>183</v>
      </c>
      <c r="C85" s="233" t="s">
        <v>68</v>
      </c>
      <c r="D85" s="235"/>
      <c r="E85" s="235"/>
      <c r="F85" s="235"/>
      <c r="G85" s="235"/>
      <c r="H85" s="235"/>
      <c r="I85" s="236">
        <f t="shared" si="17"/>
        <v>30.834047401127055</v>
      </c>
      <c r="J85" s="196">
        <v>3.1513499999999999</v>
      </c>
      <c r="K85" s="196">
        <v>24.435099999999998</v>
      </c>
      <c r="L85" s="196">
        <v>0</v>
      </c>
      <c r="M85" s="196">
        <v>3.2475974011270554</v>
      </c>
      <c r="N85" s="193">
        <f t="shared" si="22"/>
        <v>30.834047401127055</v>
      </c>
      <c r="O85" s="193">
        <f t="shared" si="22"/>
        <v>3.1513499999999999</v>
      </c>
      <c r="P85" s="193">
        <f t="shared" si="22"/>
        <v>24.435099999999998</v>
      </c>
      <c r="Q85" s="193">
        <f t="shared" si="22"/>
        <v>0</v>
      </c>
      <c r="R85" s="193">
        <f t="shared" si="22"/>
        <v>3.2475974011270554</v>
      </c>
      <c r="S85" s="193">
        <v>16.293112000000001</v>
      </c>
      <c r="T85" s="193">
        <v>0</v>
      </c>
      <c r="U85" s="193">
        <v>13.851322</v>
      </c>
      <c r="V85" s="193">
        <v>0</v>
      </c>
      <c r="W85" s="193">
        <v>2.4417900000000001</v>
      </c>
      <c r="X85" s="197">
        <v>2014</v>
      </c>
      <c r="Y85" s="198" t="s">
        <v>36</v>
      </c>
      <c r="Z85" s="198" t="s">
        <v>36</v>
      </c>
      <c r="AA85" s="198" t="s">
        <v>36</v>
      </c>
      <c r="AB85" s="198" t="s">
        <v>36</v>
      </c>
      <c r="AC85" s="233">
        <v>0</v>
      </c>
      <c r="AD85" s="198" t="s">
        <v>36</v>
      </c>
      <c r="AE85" s="198" t="s">
        <v>36</v>
      </c>
      <c r="AF85" s="198" t="s">
        <v>36</v>
      </c>
      <c r="AG85" s="198" t="s">
        <v>36</v>
      </c>
      <c r="AH85" s="198" t="s">
        <v>36</v>
      </c>
      <c r="AI85" s="198" t="s">
        <v>36</v>
      </c>
      <c r="AJ85" s="198" t="s">
        <v>36</v>
      </c>
      <c r="AK85" s="198" t="s">
        <v>36</v>
      </c>
      <c r="AL85" s="198" t="s">
        <v>36</v>
      </c>
      <c r="AM85" s="198">
        <v>2014</v>
      </c>
      <c r="AN85" s="198">
        <v>30</v>
      </c>
      <c r="AO85" s="198" t="s">
        <v>36</v>
      </c>
      <c r="AP85" s="198" t="s">
        <v>644</v>
      </c>
      <c r="AQ85" s="198">
        <v>500</v>
      </c>
      <c r="AR85" s="198">
        <v>2</v>
      </c>
      <c r="AS85" s="206">
        <v>4.8272999999999513</v>
      </c>
      <c r="AT85" s="198" t="s">
        <v>36</v>
      </c>
      <c r="AU85" s="198" t="s">
        <v>36</v>
      </c>
      <c r="AV85" s="198" t="s">
        <v>36</v>
      </c>
      <c r="AW85" s="191" t="s">
        <v>164</v>
      </c>
      <c r="AX85" s="167"/>
      <c r="AY85" s="167"/>
      <c r="AZ85" s="167"/>
      <c r="BA85" s="167"/>
      <c r="BB85" s="167"/>
      <c r="BC85" s="167"/>
      <c r="BD85" s="167"/>
      <c r="BE85" s="167"/>
      <c r="BF85" s="167"/>
      <c r="BG85" s="167"/>
      <c r="BH85" s="167"/>
      <c r="BI85" s="167"/>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c r="DL85" s="160"/>
      <c r="DM85" s="160"/>
      <c r="DN85" s="160"/>
      <c r="DO85" s="160"/>
      <c r="DP85" s="160"/>
      <c r="DQ85" s="160"/>
      <c r="DR85" s="160"/>
      <c r="DS85" s="160"/>
      <c r="DT85" s="160"/>
      <c r="DU85" s="160"/>
      <c r="DV85" s="160"/>
      <c r="DW85" s="160"/>
      <c r="DX85" s="160"/>
      <c r="DY85" s="160"/>
      <c r="DZ85" s="160"/>
      <c r="EA85" s="160"/>
      <c r="EB85" s="160"/>
      <c r="EC85" s="160"/>
      <c r="ED85" s="160"/>
      <c r="EE85" s="160"/>
      <c r="EF85" s="160"/>
      <c r="EG85" s="160"/>
      <c r="EH85" s="160"/>
      <c r="EI85" s="160"/>
      <c r="EJ85" s="160"/>
      <c r="EK85" s="160"/>
      <c r="EL85" s="160"/>
      <c r="EM85" s="160"/>
      <c r="EN85" s="160"/>
      <c r="EO85" s="160"/>
      <c r="EP85" s="160"/>
      <c r="EQ85" s="160"/>
      <c r="ER85" s="160"/>
      <c r="ES85" s="160"/>
      <c r="ET85" s="160"/>
      <c r="EU85" s="160"/>
      <c r="EV85" s="160"/>
      <c r="EW85" s="160"/>
      <c r="EX85" s="160"/>
      <c r="EY85" s="160"/>
      <c r="EZ85" s="160"/>
      <c r="FA85" s="160"/>
      <c r="FB85" s="160"/>
      <c r="FC85" s="160"/>
      <c r="FD85" s="160"/>
      <c r="FE85" s="160"/>
      <c r="FF85" s="160"/>
      <c r="FG85" s="160"/>
      <c r="FH85" s="160"/>
      <c r="FI85" s="160"/>
      <c r="FJ85" s="160"/>
      <c r="FK85" s="160"/>
      <c r="FL85" s="160"/>
      <c r="FM85" s="160"/>
      <c r="FN85" s="160"/>
      <c r="FO85" s="160"/>
      <c r="FP85" s="160"/>
      <c r="FQ85" s="160"/>
      <c r="FR85" s="160"/>
      <c r="FS85" s="160"/>
      <c r="FT85" s="160"/>
      <c r="FU85" s="160"/>
      <c r="FV85" s="160"/>
      <c r="FW85" s="160"/>
      <c r="FX85" s="160"/>
      <c r="FY85" s="160"/>
      <c r="FZ85" s="160"/>
      <c r="GA85" s="160"/>
      <c r="GB85" s="160"/>
      <c r="GC85" s="160"/>
      <c r="GD85" s="160"/>
      <c r="GE85" s="160"/>
      <c r="GF85" s="160"/>
      <c r="GG85" s="160"/>
      <c r="GH85" s="160"/>
      <c r="GI85" s="160"/>
      <c r="GJ85" s="160"/>
      <c r="GK85" s="160"/>
      <c r="GL85" s="160"/>
      <c r="GM85" s="160"/>
      <c r="GN85" s="160"/>
      <c r="GO85" s="160"/>
      <c r="GP85" s="160"/>
      <c r="GQ85" s="160"/>
      <c r="GR85" s="160"/>
      <c r="GS85" s="160"/>
      <c r="GT85" s="160"/>
      <c r="GU85" s="160"/>
      <c r="GV85" s="160"/>
      <c r="GW85" s="160"/>
      <c r="GX85" s="160"/>
      <c r="GY85" s="160"/>
      <c r="GZ85" s="160"/>
      <c r="HA85" s="160"/>
      <c r="HB85" s="160"/>
      <c r="HC85" s="160"/>
      <c r="HD85" s="160"/>
      <c r="HE85" s="160"/>
      <c r="HF85" s="160"/>
      <c r="HG85" s="160"/>
      <c r="HH85" s="160"/>
      <c r="HI85" s="160"/>
      <c r="HJ85" s="160"/>
      <c r="HK85" s="160"/>
      <c r="HL85" s="160"/>
      <c r="HM85" s="160"/>
      <c r="HN85" s="160"/>
      <c r="HO85" s="160"/>
      <c r="HP85" s="160"/>
      <c r="HQ85" s="160"/>
      <c r="HR85" s="160"/>
      <c r="HS85" s="160"/>
      <c r="HT85" s="160"/>
      <c r="HU85" s="160"/>
      <c r="HV85" s="160"/>
      <c r="HW85" s="160"/>
      <c r="HX85" s="160"/>
      <c r="HY85" s="160"/>
      <c r="HZ85" s="160"/>
      <c r="IA85" s="160"/>
      <c r="IB85" s="160"/>
      <c r="IC85" s="160"/>
      <c r="ID85" s="160"/>
      <c r="IE85" s="160"/>
      <c r="IF85" s="160"/>
      <c r="IG85" s="160"/>
      <c r="IH85" s="160"/>
      <c r="II85" s="160"/>
      <c r="IJ85" s="160"/>
      <c r="IK85" s="160"/>
      <c r="IL85" s="160"/>
      <c r="IM85" s="160"/>
      <c r="IN85" s="160"/>
      <c r="IO85" s="160"/>
      <c r="IP85" s="160"/>
      <c r="IQ85" s="160"/>
      <c r="IR85" s="160"/>
      <c r="IS85" s="160"/>
      <c r="IT85" s="160"/>
      <c r="IU85" s="160"/>
      <c r="IV85" s="160"/>
      <c r="IW85" s="160"/>
      <c r="IX85" s="160"/>
      <c r="IY85" s="160"/>
      <c r="IZ85" s="160"/>
      <c r="JA85" s="160"/>
      <c r="JB85" s="160"/>
      <c r="JC85" s="160"/>
      <c r="JD85" s="160"/>
      <c r="JE85" s="160"/>
      <c r="JF85" s="160"/>
      <c r="JG85" s="160"/>
      <c r="JH85" s="160"/>
      <c r="JI85" s="160"/>
      <c r="JJ85" s="160"/>
      <c r="JK85" s="160"/>
      <c r="JL85" s="160"/>
      <c r="JM85" s="160"/>
      <c r="JN85" s="160"/>
      <c r="JO85" s="160"/>
      <c r="JP85" s="160"/>
      <c r="JQ85" s="160"/>
      <c r="JR85" s="160"/>
      <c r="JS85" s="160"/>
      <c r="JT85" s="160"/>
      <c r="JU85" s="160"/>
    </row>
    <row r="86" spans="1:281" s="159" customFormat="1" ht="90" customHeight="1" x14ac:dyDescent="0.25">
      <c r="A86" s="194" t="s">
        <v>204</v>
      </c>
      <c r="B86" s="207" t="s">
        <v>185</v>
      </c>
      <c r="C86" s="233" t="s">
        <v>68</v>
      </c>
      <c r="D86" s="235"/>
      <c r="E86" s="235"/>
      <c r="F86" s="235"/>
      <c r="G86" s="235"/>
      <c r="H86" s="235"/>
      <c r="I86" s="236">
        <f t="shared" si="17"/>
        <v>30.944517450514319</v>
      </c>
      <c r="J86" s="196">
        <v>1.06022444</v>
      </c>
      <c r="K86" s="196">
        <v>28.278644410000002</v>
      </c>
      <c r="L86" s="196">
        <v>0</v>
      </c>
      <c r="M86" s="196">
        <v>1.6056486005143182</v>
      </c>
      <c r="N86" s="193">
        <f t="shared" si="22"/>
        <v>30.944517450514319</v>
      </c>
      <c r="O86" s="193">
        <f t="shared" si="22"/>
        <v>1.06022444</v>
      </c>
      <c r="P86" s="193">
        <f t="shared" si="22"/>
        <v>28.278644410000002</v>
      </c>
      <c r="Q86" s="193">
        <f t="shared" si="22"/>
        <v>0</v>
      </c>
      <c r="R86" s="193">
        <f t="shared" si="22"/>
        <v>1.6056486005143182</v>
      </c>
      <c r="S86" s="193">
        <v>31.072563000000002</v>
      </c>
      <c r="T86" s="193">
        <v>0</v>
      </c>
      <c r="U86" s="193">
        <v>25.368830999999997</v>
      </c>
      <c r="V86" s="193">
        <v>3.5111689999999998</v>
      </c>
      <c r="W86" s="193">
        <v>2.1925630000000003</v>
      </c>
      <c r="X86" s="197">
        <v>2014</v>
      </c>
      <c r="Y86" s="198" t="s">
        <v>36</v>
      </c>
      <c r="Z86" s="198" t="s">
        <v>36</v>
      </c>
      <c r="AA86" s="198" t="s">
        <v>36</v>
      </c>
      <c r="AB86" s="198" t="s">
        <v>36</v>
      </c>
      <c r="AC86" s="233">
        <v>0</v>
      </c>
      <c r="AD86" s="198" t="s">
        <v>36</v>
      </c>
      <c r="AE86" s="198" t="s">
        <v>36</v>
      </c>
      <c r="AF86" s="198" t="s">
        <v>36</v>
      </c>
      <c r="AG86" s="198" t="s">
        <v>36</v>
      </c>
      <c r="AH86" s="198" t="s">
        <v>36</v>
      </c>
      <c r="AI86" s="198" t="s">
        <v>36</v>
      </c>
      <c r="AJ86" s="198" t="s">
        <v>36</v>
      </c>
      <c r="AK86" s="198" t="s">
        <v>36</v>
      </c>
      <c r="AL86" s="198" t="s">
        <v>36</v>
      </c>
      <c r="AM86" s="198">
        <v>2014</v>
      </c>
      <c r="AN86" s="198">
        <v>30</v>
      </c>
      <c r="AO86" s="198" t="s">
        <v>36</v>
      </c>
      <c r="AP86" s="198" t="s">
        <v>646</v>
      </c>
      <c r="AQ86" s="198">
        <v>1000</v>
      </c>
      <c r="AR86" s="198">
        <v>1</v>
      </c>
      <c r="AS86" s="206">
        <v>7.2880000000000003</v>
      </c>
      <c r="AT86" s="198" t="s">
        <v>36</v>
      </c>
      <c r="AU86" s="198" t="s">
        <v>36</v>
      </c>
      <c r="AV86" s="198" t="s">
        <v>36</v>
      </c>
      <c r="AW86" s="191" t="s">
        <v>164</v>
      </c>
      <c r="AX86" s="167"/>
      <c r="AY86" s="167"/>
      <c r="AZ86" s="167"/>
      <c r="BA86" s="167"/>
      <c r="BB86" s="167"/>
      <c r="BC86" s="167"/>
      <c r="BD86" s="167"/>
      <c r="BE86" s="167"/>
      <c r="BF86" s="167"/>
      <c r="BG86" s="167"/>
      <c r="BH86" s="167"/>
      <c r="BI86" s="167"/>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c r="DL86" s="160"/>
      <c r="DM86" s="160"/>
      <c r="DN86" s="160"/>
      <c r="DO86" s="160"/>
      <c r="DP86" s="160"/>
      <c r="DQ86" s="160"/>
      <c r="DR86" s="160"/>
      <c r="DS86" s="160"/>
      <c r="DT86" s="160"/>
      <c r="DU86" s="160"/>
      <c r="DV86" s="160"/>
      <c r="DW86" s="160"/>
      <c r="DX86" s="160"/>
      <c r="DY86" s="160"/>
      <c r="DZ86" s="160"/>
      <c r="EA86" s="160"/>
      <c r="EB86" s="160"/>
      <c r="EC86" s="160"/>
      <c r="ED86" s="160"/>
      <c r="EE86" s="160"/>
      <c r="EF86" s="160"/>
      <c r="EG86" s="160"/>
      <c r="EH86" s="160"/>
      <c r="EI86" s="160"/>
      <c r="EJ86" s="160"/>
      <c r="EK86" s="160"/>
      <c r="EL86" s="160"/>
      <c r="EM86" s="160"/>
      <c r="EN86" s="160"/>
      <c r="EO86" s="160"/>
      <c r="EP86" s="160"/>
      <c r="EQ86" s="160"/>
      <c r="ER86" s="160"/>
      <c r="ES86" s="160"/>
      <c r="ET86" s="160"/>
      <c r="EU86" s="160"/>
      <c r="EV86" s="160"/>
      <c r="EW86" s="160"/>
      <c r="EX86" s="160"/>
      <c r="EY86" s="160"/>
      <c r="EZ86" s="160"/>
      <c r="FA86" s="160"/>
      <c r="FB86" s="160"/>
      <c r="FC86" s="160"/>
      <c r="FD86" s="160"/>
      <c r="FE86" s="160"/>
      <c r="FF86" s="160"/>
      <c r="FG86" s="160"/>
      <c r="FH86" s="160"/>
      <c r="FI86" s="160"/>
      <c r="FJ86" s="160"/>
      <c r="FK86" s="160"/>
      <c r="FL86" s="160"/>
      <c r="FM86" s="160"/>
      <c r="FN86" s="160"/>
      <c r="FO86" s="160"/>
      <c r="FP86" s="160"/>
      <c r="FQ86" s="160"/>
      <c r="FR86" s="160"/>
      <c r="FS86" s="160"/>
      <c r="FT86" s="160"/>
      <c r="FU86" s="160"/>
      <c r="FV86" s="160"/>
      <c r="FW86" s="160"/>
      <c r="FX86" s="160"/>
      <c r="FY86" s="160"/>
      <c r="FZ86" s="160"/>
      <c r="GA86" s="160"/>
      <c r="GB86" s="160"/>
      <c r="GC86" s="160"/>
      <c r="GD86" s="160"/>
      <c r="GE86" s="160"/>
      <c r="GF86" s="160"/>
      <c r="GG86" s="160"/>
      <c r="GH86" s="160"/>
      <c r="GI86" s="160"/>
      <c r="GJ86" s="160"/>
      <c r="GK86" s="160"/>
      <c r="GL86" s="160"/>
      <c r="GM86" s="160"/>
      <c r="GN86" s="160"/>
      <c r="GO86" s="160"/>
      <c r="GP86" s="160"/>
      <c r="GQ86" s="160"/>
      <c r="GR86" s="160"/>
      <c r="GS86" s="160"/>
      <c r="GT86" s="160"/>
      <c r="GU86" s="160"/>
      <c r="GV86" s="160"/>
      <c r="GW86" s="160"/>
      <c r="GX86" s="160"/>
      <c r="GY86" s="160"/>
      <c r="GZ86" s="160"/>
      <c r="HA86" s="160"/>
      <c r="HB86" s="160"/>
      <c r="HC86" s="160"/>
      <c r="HD86" s="160"/>
      <c r="HE86" s="160"/>
      <c r="HF86" s="160"/>
      <c r="HG86" s="160"/>
      <c r="HH86" s="160"/>
      <c r="HI86" s="160"/>
      <c r="HJ86" s="160"/>
      <c r="HK86" s="160"/>
      <c r="HL86" s="160"/>
      <c r="HM86" s="160"/>
      <c r="HN86" s="160"/>
      <c r="HO86" s="160"/>
      <c r="HP86" s="160"/>
      <c r="HQ86" s="160"/>
      <c r="HR86" s="160"/>
      <c r="HS86" s="160"/>
      <c r="HT86" s="160"/>
      <c r="HU86" s="160"/>
      <c r="HV86" s="160"/>
      <c r="HW86" s="160"/>
      <c r="HX86" s="160"/>
      <c r="HY86" s="160"/>
      <c r="HZ86" s="160"/>
      <c r="IA86" s="160"/>
      <c r="IB86" s="160"/>
      <c r="IC86" s="160"/>
      <c r="ID86" s="160"/>
      <c r="IE86" s="160"/>
      <c r="IF86" s="160"/>
      <c r="IG86" s="160"/>
      <c r="IH86" s="160"/>
      <c r="II86" s="160"/>
      <c r="IJ86" s="160"/>
      <c r="IK86" s="160"/>
      <c r="IL86" s="160"/>
      <c r="IM86" s="160"/>
      <c r="IN86" s="160"/>
      <c r="IO86" s="160"/>
      <c r="IP86" s="160"/>
      <c r="IQ86" s="160"/>
      <c r="IR86" s="160"/>
      <c r="IS86" s="160"/>
      <c r="IT86" s="160"/>
      <c r="IU86" s="160"/>
      <c r="IV86" s="160"/>
      <c r="IW86" s="160"/>
      <c r="IX86" s="160"/>
      <c r="IY86" s="160"/>
      <c r="IZ86" s="160"/>
      <c r="JA86" s="160"/>
      <c r="JB86" s="160"/>
      <c r="JC86" s="160"/>
      <c r="JD86" s="160"/>
      <c r="JE86" s="160"/>
      <c r="JF86" s="160"/>
      <c r="JG86" s="160"/>
      <c r="JH86" s="160"/>
      <c r="JI86" s="160"/>
      <c r="JJ86" s="160"/>
      <c r="JK86" s="160"/>
      <c r="JL86" s="160"/>
      <c r="JM86" s="160"/>
      <c r="JN86" s="160"/>
      <c r="JO86" s="160"/>
      <c r="JP86" s="160"/>
      <c r="JQ86" s="160"/>
      <c r="JR86" s="160"/>
      <c r="JS86" s="160"/>
      <c r="JT86" s="160"/>
      <c r="JU86" s="160"/>
    </row>
    <row r="87" spans="1:281" ht="90" customHeight="1" x14ac:dyDescent="0.25">
      <c r="A87" s="194" t="s">
        <v>205</v>
      </c>
      <c r="B87" s="207" t="s">
        <v>187</v>
      </c>
      <c r="C87" s="233" t="s">
        <v>68</v>
      </c>
      <c r="D87" s="235"/>
      <c r="E87" s="235"/>
      <c r="F87" s="235"/>
      <c r="G87" s="235"/>
      <c r="H87" s="235"/>
      <c r="I87" s="236">
        <f t="shared" si="17"/>
        <v>810.61232157397774</v>
      </c>
      <c r="J87" s="196">
        <v>112.01183043</v>
      </c>
      <c r="K87" s="196">
        <v>654.34233759000006</v>
      </c>
      <c r="L87" s="196">
        <v>0</v>
      </c>
      <c r="M87" s="196">
        <v>44.258153553977621</v>
      </c>
      <c r="N87" s="193">
        <f t="shared" si="22"/>
        <v>810.61232157397774</v>
      </c>
      <c r="O87" s="193">
        <f t="shared" si="22"/>
        <v>112.01183043</v>
      </c>
      <c r="P87" s="193">
        <f t="shared" si="22"/>
        <v>654.34233759000006</v>
      </c>
      <c r="Q87" s="193">
        <f t="shared" si="22"/>
        <v>0</v>
      </c>
      <c r="R87" s="193">
        <f t="shared" si="22"/>
        <v>44.258153553977621</v>
      </c>
      <c r="S87" s="193">
        <v>1122.88564604</v>
      </c>
      <c r="T87" s="193">
        <v>100.406713</v>
      </c>
      <c r="U87" s="193">
        <v>950.65701997999997</v>
      </c>
      <c r="V87" s="193">
        <v>98.912071060000002</v>
      </c>
      <c r="W87" s="193">
        <v>-27.090157999999999</v>
      </c>
      <c r="X87" s="197">
        <v>2014</v>
      </c>
      <c r="Y87" s="198"/>
      <c r="Z87" s="198"/>
      <c r="AA87" s="198"/>
      <c r="AB87" s="198"/>
      <c r="AC87" s="233">
        <v>0</v>
      </c>
      <c r="AD87" s="198"/>
      <c r="AE87" s="198"/>
      <c r="AF87" s="198"/>
      <c r="AG87" s="198"/>
      <c r="AH87" s="198"/>
      <c r="AI87" s="198"/>
      <c r="AJ87" s="198"/>
      <c r="AK87" s="198"/>
      <c r="AL87" s="198"/>
      <c r="AM87" s="198">
        <v>2014</v>
      </c>
      <c r="AN87" s="198">
        <v>30</v>
      </c>
      <c r="AO87" s="198" t="s">
        <v>36</v>
      </c>
      <c r="AP87" s="198" t="s">
        <v>647</v>
      </c>
      <c r="AQ87" s="198">
        <v>1000</v>
      </c>
      <c r="AR87" s="198">
        <v>2</v>
      </c>
      <c r="AS87" s="206">
        <v>21.372</v>
      </c>
      <c r="AT87" s="198"/>
      <c r="AU87" s="198"/>
      <c r="AV87" s="198"/>
      <c r="AW87" s="191" t="s">
        <v>164</v>
      </c>
    </row>
    <row r="88" spans="1:281" s="280" customFormat="1" ht="90" customHeight="1" x14ac:dyDescent="0.25">
      <c r="A88" s="267" t="s">
        <v>207</v>
      </c>
      <c r="B88" s="268" t="s">
        <v>189</v>
      </c>
      <c r="C88" s="269" t="s">
        <v>68</v>
      </c>
      <c r="D88" s="270"/>
      <c r="E88" s="270"/>
      <c r="F88" s="270"/>
      <c r="G88" s="270"/>
      <c r="H88" s="270"/>
      <c r="I88" s="271">
        <f t="shared" si="17"/>
        <v>104.41363561</v>
      </c>
      <c r="J88" s="272">
        <v>24.993161000000001</v>
      </c>
      <c r="K88" s="272">
        <v>61.361794410000002</v>
      </c>
      <c r="L88" s="272">
        <v>0</v>
      </c>
      <c r="M88" s="272">
        <v>18.058680199999998</v>
      </c>
      <c r="N88" s="273">
        <f t="shared" si="22"/>
        <v>104.41363561</v>
      </c>
      <c r="O88" s="273">
        <f t="shared" si="22"/>
        <v>24.993161000000001</v>
      </c>
      <c r="P88" s="273">
        <f t="shared" si="22"/>
        <v>61.361794410000002</v>
      </c>
      <c r="Q88" s="273">
        <f t="shared" si="22"/>
        <v>0</v>
      </c>
      <c r="R88" s="273">
        <f t="shared" si="22"/>
        <v>18.058680199999998</v>
      </c>
      <c r="S88" s="274">
        <v>59.892276000000003</v>
      </c>
      <c r="T88" s="273">
        <v>0</v>
      </c>
      <c r="U88" s="273">
        <v>36.804891000000005</v>
      </c>
      <c r="V88" s="273">
        <v>3.3964560000000001</v>
      </c>
      <c r="W88" s="273">
        <v>19.690929000000001</v>
      </c>
      <c r="X88" s="275" t="s">
        <v>36</v>
      </c>
      <c r="Y88" s="275" t="s">
        <v>36</v>
      </c>
      <c r="Z88" s="275" t="s">
        <v>36</v>
      </c>
      <c r="AA88" s="275" t="s">
        <v>36</v>
      </c>
      <c r="AB88" s="275" t="s">
        <v>36</v>
      </c>
      <c r="AC88" s="269">
        <v>16.149999999999999</v>
      </c>
      <c r="AD88" s="276" t="s">
        <v>36</v>
      </c>
      <c r="AE88" s="276" t="s">
        <v>36</v>
      </c>
      <c r="AF88" s="276" t="s">
        <v>36</v>
      </c>
      <c r="AG88" s="276" t="s">
        <v>36</v>
      </c>
      <c r="AH88" s="276" t="s">
        <v>36</v>
      </c>
      <c r="AI88" s="276" t="s">
        <v>36</v>
      </c>
      <c r="AJ88" s="276" t="s">
        <v>36</v>
      </c>
      <c r="AK88" s="276" t="s">
        <v>36</v>
      </c>
      <c r="AL88" s="276" t="s">
        <v>36</v>
      </c>
      <c r="AM88" s="276" t="s">
        <v>36</v>
      </c>
      <c r="AN88" s="276" t="s">
        <v>36</v>
      </c>
      <c r="AO88" s="276" t="s">
        <v>36</v>
      </c>
      <c r="AP88" s="276" t="s">
        <v>36</v>
      </c>
      <c r="AQ88" s="276" t="s">
        <v>36</v>
      </c>
      <c r="AR88" s="276" t="s">
        <v>36</v>
      </c>
      <c r="AS88" s="277">
        <v>80.447000000000003</v>
      </c>
      <c r="AT88" s="276" t="s">
        <v>36</v>
      </c>
      <c r="AU88" s="276" t="s">
        <v>36</v>
      </c>
      <c r="AV88" s="276" t="s">
        <v>36</v>
      </c>
      <c r="AW88" s="278" t="s">
        <v>164</v>
      </c>
      <c r="AX88" s="279"/>
      <c r="AY88" s="279"/>
      <c r="AZ88" s="279"/>
      <c r="BA88" s="279"/>
      <c r="BB88" s="279"/>
      <c r="BC88" s="279"/>
      <c r="BD88" s="279"/>
      <c r="BE88" s="279"/>
      <c r="BF88" s="279"/>
      <c r="BG88" s="279"/>
      <c r="BH88" s="279"/>
      <c r="BI88" s="279"/>
      <c r="BJ88" s="279"/>
      <c r="BK88" s="279"/>
      <c r="BL88" s="279"/>
      <c r="BM88" s="279"/>
      <c r="BN88" s="279"/>
      <c r="BO88" s="279"/>
      <c r="BP88" s="279"/>
      <c r="BQ88" s="279"/>
      <c r="BR88" s="279"/>
      <c r="BS88" s="279"/>
      <c r="BT88" s="279"/>
      <c r="BU88" s="279"/>
      <c r="BV88" s="279"/>
      <c r="BW88" s="279"/>
      <c r="BX88" s="279"/>
      <c r="BY88" s="279"/>
      <c r="BZ88" s="279"/>
      <c r="CA88" s="279"/>
      <c r="CB88" s="279"/>
      <c r="CC88" s="279"/>
      <c r="CD88" s="279"/>
      <c r="CE88" s="279"/>
      <c r="CF88" s="279"/>
      <c r="CG88" s="279"/>
      <c r="CH88" s="279"/>
      <c r="CI88" s="279"/>
      <c r="CJ88" s="279"/>
      <c r="CK88" s="279"/>
      <c r="CL88" s="279"/>
      <c r="CM88" s="279"/>
      <c r="CN88" s="279"/>
      <c r="CO88" s="279"/>
      <c r="CP88" s="279"/>
      <c r="CQ88" s="279"/>
      <c r="CR88" s="279"/>
      <c r="CS88" s="279"/>
      <c r="CT88" s="279"/>
      <c r="CU88" s="279"/>
      <c r="CV88" s="279"/>
      <c r="CW88" s="279"/>
      <c r="CX88" s="279"/>
      <c r="CY88" s="279"/>
      <c r="CZ88" s="279"/>
      <c r="DA88" s="279"/>
      <c r="DB88" s="279"/>
      <c r="DC88" s="279"/>
      <c r="DD88" s="279"/>
      <c r="DE88" s="279"/>
      <c r="DF88" s="279"/>
      <c r="DG88" s="279"/>
      <c r="DH88" s="279"/>
      <c r="DI88" s="279"/>
      <c r="DJ88" s="279"/>
      <c r="DK88" s="279"/>
      <c r="DL88" s="279"/>
      <c r="DM88" s="279"/>
      <c r="DN88" s="279"/>
      <c r="DO88" s="279"/>
      <c r="DP88" s="279"/>
      <c r="DQ88" s="279"/>
      <c r="DR88" s="279"/>
      <c r="DS88" s="279"/>
      <c r="DT88" s="279"/>
      <c r="DU88" s="279"/>
      <c r="DV88" s="279"/>
      <c r="DW88" s="279"/>
      <c r="DX88" s="279"/>
      <c r="DY88" s="279"/>
      <c r="DZ88" s="279"/>
      <c r="EA88" s="279"/>
      <c r="EB88" s="279"/>
      <c r="EC88" s="279"/>
      <c r="ED88" s="279"/>
      <c r="EE88" s="279"/>
      <c r="EF88" s="279"/>
      <c r="EG88" s="279"/>
      <c r="EH88" s="279"/>
      <c r="EI88" s="279"/>
      <c r="EJ88" s="279"/>
      <c r="EK88" s="279"/>
      <c r="EL88" s="279"/>
      <c r="EM88" s="279"/>
      <c r="EN88" s="279"/>
      <c r="EO88" s="279"/>
      <c r="EP88" s="279"/>
      <c r="EQ88" s="279"/>
      <c r="ER88" s="279"/>
      <c r="ES88" s="279"/>
      <c r="ET88" s="279"/>
      <c r="EU88" s="279"/>
      <c r="EV88" s="279"/>
      <c r="EW88" s="279"/>
      <c r="EX88" s="279"/>
      <c r="EY88" s="279"/>
      <c r="EZ88" s="279"/>
      <c r="FA88" s="279"/>
      <c r="FB88" s="279"/>
      <c r="FC88" s="279"/>
      <c r="FD88" s="279"/>
      <c r="FE88" s="279"/>
      <c r="FF88" s="279"/>
      <c r="FG88" s="279"/>
      <c r="FH88" s="279"/>
      <c r="FI88" s="279"/>
      <c r="FJ88" s="279"/>
      <c r="FK88" s="279"/>
      <c r="FL88" s="279"/>
      <c r="FM88" s="279"/>
      <c r="FN88" s="279"/>
      <c r="FO88" s="279"/>
      <c r="FP88" s="279"/>
      <c r="FQ88" s="279"/>
      <c r="FR88" s="279"/>
      <c r="FS88" s="279"/>
      <c r="FT88" s="279"/>
      <c r="FU88" s="279"/>
      <c r="FV88" s="279"/>
      <c r="FW88" s="279"/>
      <c r="FX88" s="279"/>
      <c r="FY88" s="279"/>
      <c r="FZ88" s="279"/>
      <c r="GA88" s="279"/>
      <c r="GB88" s="279"/>
      <c r="GC88" s="279"/>
      <c r="GD88" s="279"/>
      <c r="GE88" s="279"/>
      <c r="GF88" s="279"/>
      <c r="GG88" s="279"/>
      <c r="GH88" s="279"/>
      <c r="GI88" s="279"/>
      <c r="GJ88" s="279"/>
      <c r="GK88" s="279"/>
      <c r="GL88" s="279"/>
      <c r="GM88" s="279"/>
      <c r="GN88" s="279"/>
      <c r="GO88" s="279"/>
      <c r="GP88" s="279"/>
      <c r="GQ88" s="279"/>
      <c r="GR88" s="279"/>
      <c r="GS88" s="279"/>
      <c r="GT88" s="279"/>
      <c r="GU88" s="279"/>
      <c r="GV88" s="279"/>
      <c r="GW88" s="279"/>
      <c r="GX88" s="279"/>
      <c r="GY88" s="279"/>
      <c r="GZ88" s="279"/>
      <c r="HA88" s="279"/>
      <c r="HB88" s="279"/>
      <c r="HC88" s="279"/>
      <c r="HD88" s="279"/>
      <c r="HE88" s="279"/>
      <c r="HF88" s="279"/>
      <c r="HG88" s="279"/>
      <c r="HH88" s="279"/>
      <c r="HI88" s="279"/>
      <c r="HJ88" s="279"/>
      <c r="HK88" s="279"/>
      <c r="HL88" s="279"/>
      <c r="HM88" s="279"/>
      <c r="HN88" s="279"/>
      <c r="HO88" s="279"/>
      <c r="HP88" s="279"/>
      <c r="HQ88" s="279"/>
      <c r="HR88" s="279"/>
      <c r="HS88" s="279"/>
      <c r="HT88" s="279"/>
      <c r="HU88" s="279"/>
      <c r="HV88" s="279"/>
      <c r="HW88" s="279"/>
      <c r="HX88" s="279"/>
      <c r="HY88" s="279"/>
      <c r="HZ88" s="279"/>
      <c r="IA88" s="279"/>
      <c r="IB88" s="279"/>
      <c r="IC88" s="279"/>
      <c r="ID88" s="279"/>
      <c r="IE88" s="279"/>
      <c r="IF88" s="279"/>
      <c r="IG88" s="279"/>
      <c r="IH88" s="279"/>
      <c r="II88" s="279"/>
      <c r="IJ88" s="279"/>
      <c r="IK88" s="279"/>
      <c r="IL88" s="279"/>
      <c r="IM88" s="279"/>
      <c r="IN88" s="279"/>
      <c r="IO88" s="279"/>
      <c r="IP88" s="279"/>
      <c r="IQ88" s="279"/>
      <c r="IR88" s="279"/>
      <c r="IS88" s="279"/>
      <c r="IT88" s="279"/>
      <c r="IU88" s="279"/>
      <c r="IV88" s="279"/>
      <c r="IW88" s="279"/>
      <c r="IX88" s="279"/>
      <c r="IY88" s="279"/>
      <c r="IZ88" s="279"/>
      <c r="JA88" s="279"/>
      <c r="JB88" s="279"/>
      <c r="JC88" s="279"/>
      <c r="JD88" s="279"/>
      <c r="JE88" s="279"/>
      <c r="JF88" s="279"/>
      <c r="JG88" s="279"/>
      <c r="JH88" s="279"/>
      <c r="JI88" s="279"/>
      <c r="JJ88" s="279"/>
      <c r="JK88" s="279"/>
      <c r="JL88" s="279"/>
      <c r="JM88" s="279"/>
      <c r="JN88" s="279"/>
      <c r="JO88" s="279"/>
      <c r="JP88" s="279"/>
      <c r="JQ88" s="279"/>
      <c r="JR88" s="279"/>
      <c r="JS88" s="279"/>
      <c r="JT88" s="279"/>
      <c r="JU88" s="279"/>
    </row>
    <row r="89" spans="1:281" ht="90" customHeight="1" x14ac:dyDescent="0.25">
      <c r="A89" s="194" t="s">
        <v>209</v>
      </c>
      <c r="B89" s="207" t="s">
        <v>191</v>
      </c>
      <c r="C89" s="233" t="s">
        <v>68</v>
      </c>
      <c r="D89" s="235"/>
      <c r="E89" s="235"/>
      <c r="F89" s="235"/>
      <c r="G89" s="235"/>
      <c r="H89" s="235"/>
      <c r="I89" s="236">
        <f t="shared" si="17"/>
        <v>29.22418811</v>
      </c>
      <c r="J89" s="196">
        <v>24.993161000000001</v>
      </c>
      <c r="K89" s="196">
        <v>2.6514458599999999</v>
      </c>
      <c r="L89" s="196">
        <v>0</v>
      </c>
      <c r="M89" s="196">
        <v>1.5795812499999999</v>
      </c>
      <c r="N89" s="193">
        <f t="shared" si="22"/>
        <v>29.22418811</v>
      </c>
      <c r="O89" s="193">
        <f t="shared" si="22"/>
        <v>24.993161000000001</v>
      </c>
      <c r="P89" s="193">
        <f t="shared" si="22"/>
        <v>2.6514458599999999</v>
      </c>
      <c r="Q89" s="193">
        <f t="shared" si="22"/>
        <v>0</v>
      </c>
      <c r="R89" s="193">
        <f t="shared" si="22"/>
        <v>1.5795812499999999</v>
      </c>
      <c r="S89" s="210">
        <v>2.6390859999999998</v>
      </c>
      <c r="T89" s="193">
        <v>0</v>
      </c>
      <c r="U89" s="193">
        <v>0</v>
      </c>
      <c r="V89" s="193">
        <v>0</v>
      </c>
      <c r="W89" s="193">
        <v>2.6390859999999998</v>
      </c>
      <c r="X89" s="197">
        <v>2014</v>
      </c>
      <c r="Y89" s="197">
        <v>25</v>
      </c>
      <c r="Z89" s="197" t="s">
        <v>648</v>
      </c>
      <c r="AA89" s="197" t="s">
        <v>36</v>
      </c>
      <c r="AB89" s="197" t="s">
        <v>651</v>
      </c>
      <c r="AC89" s="233">
        <v>4.1400000000000006</v>
      </c>
      <c r="AD89" s="198" t="s">
        <v>36</v>
      </c>
      <c r="AE89" s="198" t="s">
        <v>36</v>
      </c>
      <c r="AF89" s="198" t="s">
        <v>36</v>
      </c>
      <c r="AG89" s="198" t="s">
        <v>36</v>
      </c>
      <c r="AH89" s="198" t="s">
        <v>36</v>
      </c>
      <c r="AI89" s="198" t="s">
        <v>36</v>
      </c>
      <c r="AJ89" s="198" t="s">
        <v>638</v>
      </c>
      <c r="AK89" s="198" t="s">
        <v>36</v>
      </c>
      <c r="AL89" s="198" t="s">
        <v>36</v>
      </c>
      <c r="AM89" s="198">
        <v>2014</v>
      </c>
      <c r="AN89" s="198">
        <v>25</v>
      </c>
      <c r="AO89" s="198" t="s">
        <v>36</v>
      </c>
      <c r="AP89" s="198" t="s">
        <v>650</v>
      </c>
      <c r="AQ89" s="198" t="s">
        <v>652</v>
      </c>
      <c r="AR89" s="198">
        <v>2</v>
      </c>
      <c r="AS89" s="233">
        <v>10.923999999999999</v>
      </c>
      <c r="AT89" s="198" t="s">
        <v>36</v>
      </c>
      <c r="AU89" s="198" t="s">
        <v>36</v>
      </c>
      <c r="AV89" s="198" t="s">
        <v>36</v>
      </c>
      <c r="AW89" s="191"/>
    </row>
    <row r="90" spans="1:281" ht="90" customHeight="1" x14ac:dyDescent="0.25">
      <c r="A90" s="194" t="s">
        <v>211</v>
      </c>
      <c r="B90" s="207" t="s">
        <v>193</v>
      </c>
      <c r="C90" s="233" t="s">
        <v>68</v>
      </c>
      <c r="D90" s="235"/>
      <c r="E90" s="235"/>
      <c r="F90" s="235"/>
      <c r="G90" s="235"/>
      <c r="H90" s="235"/>
      <c r="I90" s="236">
        <f t="shared" si="17"/>
        <v>26.355202380000001</v>
      </c>
      <c r="J90" s="196">
        <v>24.993161000000001</v>
      </c>
      <c r="K90" s="196">
        <v>0</v>
      </c>
      <c r="L90" s="196">
        <v>0</v>
      </c>
      <c r="M90" s="196">
        <v>1.36204138</v>
      </c>
      <c r="N90" s="193">
        <f t="shared" si="22"/>
        <v>26.355202380000001</v>
      </c>
      <c r="O90" s="193">
        <f t="shared" si="22"/>
        <v>24.993161000000001</v>
      </c>
      <c r="P90" s="193">
        <f t="shared" si="22"/>
        <v>0</v>
      </c>
      <c r="Q90" s="193">
        <f t="shared" si="22"/>
        <v>0</v>
      </c>
      <c r="R90" s="193">
        <f t="shared" si="22"/>
        <v>1.36204138</v>
      </c>
      <c r="S90" s="210">
        <v>2.46387</v>
      </c>
      <c r="T90" s="193">
        <v>0</v>
      </c>
      <c r="U90" s="193">
        <v>0</v>
      </c>
      <c r="V90" s="193">
        <v>0</v>
      </c>
      <c r="W90" s="193">
        <v>2.46387</v>
      </c>
      <c r="X90" s="197">
        <v>2014</v>
      </c>
      <c r="Y90" s="198">
        <v>25</v>
      </c>
      <c r="Z90" s="198" t="s">
        <v>648</v>
      </c>
      <c r="AA90" s="198" t="s">
        <v>36</v>
      </c>
      <c r="AB90" s="198" t="s">
        <v>653</v>
      </c>
      <c r="AC90" s="233">
        <v>2.06</v>
      </c>
      <c r="AD90" s="198" t="s">
        <v>36</v>
      </c>
      <c r="AE90" s="198" t="s">
        <v>36</v>
      </c>
      <c r="AF90" s="198" t="s">
        <v>36</v>
      </c>
      <c r="AG90" s="198" t="s">
        <v>36</v>
      </c>
      <c r="AH90" s="198" t="s">
        <v>36</v>
      </c>
      <c r="AI90" s="198" t="s">
        <v>36</v>
      </c>
      <c r="AJ90" s="198" t="s">
        <v>638</v>
      </c>
      <c r="AK90" s="198" t="s">
        <v>36</v>
      </c>
      <c r="AL90" s="198" t="s">
        <v>36</v>
      </c>
      <c r="AM90" s="198">
        <v>2014</v>
      </c>
      <c r="AN90" s="198">
        <v>25</v>
      </c>
      <c r="AO90" s="198" t="s">
        <v>36</v>
      </c>
      <c r="AP90" s="198" t="s">
        <v>654</v>
      </c>
      <c r="AQ90" s="198">
        <v>185</v>
      </c>
      <c r="AR90" s="198">
        <v>2</v>
      </c>
      <c r="AS90" s="233">
        <v>9.9509999999999987</v>
      </c>
      <c r="AT90" s="198" t="s">
        <v>36</v>
      </c>
      <c r="AU90" s="198" t="s">
        <v>36</v>
      </c>
      <c r="AV90" s="198" t="s">
        <v>36</v>
      </c>
      <c r="AW90" s="191"/>
    </row>
    <row r="91" spans="1:281" ht="120" customHeight="1" x14ac:dyDescent="0.25">
      <c r="A91" s="194" t="s">
        <v>213</v>
      </c>
      <c r="B91" s="207" t="s">
        <v>195</v>
      </c>
      <c r="C91" s="233" t="s">
        <v>68</v>
      </c>
      <c r="D91" s="235"/>
      <c r="E91" s="235"/>
      <c r="F91" s="235"/>
      <c r="G91" s="235"/>
      <c r="H91" s="235"/>
      <c r="I91" s="236">
        <f t="shared" si="17"/>
        <v>1.7684037600000002</v>
      </c>
      <c r="J91" s="196">
        <v>0</v>
      </c>
      <c r="K91" s="196">
        <v>1.7061105600000002</v>
      </c>
      <c r="L91" s="196">
        <v>0</v>
      </c>
      <c r="M91" s="196">
        <v>6.22932E-2</v>
      </c>
      <c r="N91" s="193">
        <f t="shared" si="22"/>
        <v>1.7684037600000002</v>
      </c>
      <c r="O91" s="193">
        <f t="shared" si="22"/>
        <v>0</v>
      </c>
      <c r="P91" s="193">
        <f t="shared" si="22"/>
        <v>1.7061105600000002</v>
      </c>
      <c r="Q91" s="193">
        <f t="shared" si="22"/>
        <v>0</v>
      </c>
      <c r="R91" s="193">
        <f t="shared" si="22"/>
        <v>6.22932E-2</v>
      </c>
      <c r="S91" s="210">
        <v>2.7143999999999998E-2</v>
      </c>
      <c r="T91" s="193">
        <v>0</v>
      </c>
      <c r="U91" s="193">
        <v>0</v>
      </c>
      <c r="V91" s="193">
        <v>0</v>
      </c>
      <c r="W91" s="193">
        <v>2.7143999999999998E-2</v>
      </c>
      <c r="X91" s="197">
        <v>2014</v>
      </c>
      <c r="Y91" s="198">
        <v>25</v>
      </c>
      <c r="Z91" s="198" t="s">
        <v>648</v>
      </c>
      <c r="AA91" s="198" t="s">
        <v>36</v>
      </c>
      <c r="AB91" s="198" t="s">
        <v>655</v>
      </c>
      <c r="AC91" s="233">
        <v>1.76</v>
      </c>
      <c r="AD91" s="198" t="s">
        <v>36</v>
      </c>
      <c r="AE91" s="198" t="s">
        <v>36</v>
      </c>
      <c r="AF91" s="198" t="s">
        <v>36</v>
      </c>
      <c r="AG91" s="198" t="s">
        <v>36</v>
      </c>
      <c r="AH91" s="198" t="s">
        <v>36</v>
      </c>
      <c r="AI91" s="198" t="s">
        <v>36</v>
      </c>
      <c r="AJ91" s="198" t="s">
        <v>638</v>
      </c>
      <c r="AK91" s="198" t="s">
        <v>36</v>
      </c>
      <c r="AL91" s="198" t="s">
        <v>36</v>
      </c>
      <c r="AM91" s="198">
        <v>2014</v>
      </c>
      <c r="AN91" s="198">
        <v>25</v>
      </c>
      <c r="AO91" s="198" t="s">
        <v>36</v>
      </c>
      <c r="AP91" s="198" t="s">
        <v>656</v>
      </c>
      <c r="AQ91" s="198">
        <v>185</v>
      </c>
      <c r="AR91" s="198">
        <v>2</v>
      </c>
      <c r="AS91" s="233">
        <v>0</v>
      </c>
      <c r="AT91" s="198" t="s">
        <v>36</v>
      </c>
      <c r="AU91" s="198" t="s">
        <v>36</v>
      </c>
      <c r="AV91" s="198" t="s">
        <v>36</v>
      </c>
      <c r="AW91" s="191"/>
    </row>
    <row r="92" spans="1:281" ht="120" customHeight="1" x14ac:dyDescent="0.25">
      <c r="A92" s="194" t="s">
        <v>215</v>
      </c>
      <c r="B92" s="207" t="s">
        <v>197</v>
      </c>
      <c r="C92" s="233" t="s">
        <v>68</v>
      </c>
      <c r="D92" s="235"/>
      <c r="E92" s="235"/>
      <c r="F92" s="235"/>
      <c r="G92" s="235"/>
      <c r="H92" s="235"/>
      <c r="I92" s="236">
        <f t="shared" si="17"/>
        <v>1.1005819699999999</v>
      </c>
      <c r="J92" s="196">
        <v>0</v>
      </c>
      <c r="K92" s="196">
        <v>0.94533529999999999</v>
      </c>
      <c r="L92" s="196">
        <v>0</v>
      </c>
      <c r="M92" s="196">
        <v>0.15524667</v>
      </c>
      <c r="N92" s="193">
        <f t="shared" si="22"/>
        <v>1.1005819699999999</v>
      </c>
      <c r="O92" s="193">
        <f t="shared" si="22"/>
        <v>0</v>
      </c>
      <c r="P92" s="193">
        <f t="shared" si="22"/>
        <v>0.94533529999999999</v>
      </c>
      <c r="Q92" s="193">
        <f t="shared" si="22"/>
        <v>0</v>
      </c>
      <c r="R92" s="193">
        <f t="shared" si="22"/>
        <v>0.15524667</v>
      </c>
      <c r="S92" s="210">
        <v>0.14807200000000001</v>
      </c>
      <c r="T92" s="193">
        <v>0</v>
      </c>
      <c r="U92" s="193">
        <v>0</v>
      </c>
      <c r="V92" s="193">
        <v>0</v>
      </c>
      <c r="W92" s="193">
        <v>0.14807200000000001</v>
      </c>
      <c r="X92" s="197">
        <v>2014</v>
      </c>
      <c r="Y92" s="198">
        <v>25</v>
      </c>
      <c r="Z92" s="198" t="s">
        <v>648</v>
      </c>
      <c r="AA92" s="198" t="s">
        <v>36</v>
      </c>
      <c r="AB92" s="198" t="s">
        <v>649</v>
      </c>
      <c r="AC92" s="233">
        <v>0.32</v>
      </c>
      <c r="AD92" s="198" t="s">
        <v>36</v>
      </c>
      <c r="AE92" s="198" t="s">
        <v>36</v>
      </c>
      <c r="AF92" s="198" t="s">
        <v>36</v>
      </c>
      <c r="AG92" s="198" t="s">
        <v>36</v>
      </c>
      <c r="AH92" s="198" t="s">
        <v>36</v>
      </c>
      <c r="AI92" s="198" t="s">
        <v>36</v>
      </c>
      <c r="AJ92" s="198" t="s">
        <v>638</v>
      </c>
      <c r="AK92" s="198" t="s">
        <v>36</v>
      </c>
      <c r="AL92" s="198" t="s">
        <v>36</v>
      </c>
      <c r="AM92" s="198">
        <v>2014</v>
      </c>
      <c r="AN92" s="198">
        <v>25</v>
      </c>
      <c r="AO92" s="198" t="s">
        <v>36</v>
      </c>
      <c r="AP92" s="198" t="s">
        <v>650</v>
      </c>
      <c r="AQ92" s="198">
        <v>185</v>
      </c>
      <c r="AR92" s="198">
        <v>2</v>
      </c>
      <c r="AS92" s="233">
        <v>0.97299999999999998</v>
      </c>
      <c r="AT92" s="198" t="s">
        <v>36</v>
      </c>
      <c r="AU92" s="198" t="s">
        <v>36</v>
      </c>
      <c r="AV92" s="198" t="s">
        <v>36</v>
      </c>
      <c r="AW92" s="191"/>
    </row>
    <row r="93" spans="1:281" ht="120" customHeight="1" x14ac:dyDescent="0.25">
      <c r="A93" s="194" t="s">
        <v>217</v>
      </c>
      <c r="B93" s="207" t="s">
        <v>199</v>
      </c>
      <c r="C93" s="233" t="s">
        <v>68</v>
      </c>
      <c r="D93" s="235"/>
      <c r="E93" s="235"/>
      <c r="F93" s="235"/>
      <c r="G93" s="235"/>
      <c r="H93" s="235"/>
      <c r="I93" s="236">
        <f t="shared" si="17"/>
        <v>75.189447489999992</v>
      </c>
      <c r="J93" s="196">
        <v>0</v>
      </c>
      <c r="K93" s="196">
        <v>58.710348549999999</v>
      </c>
      <c r="L93" s="196">
        <v>0</v>
      </c>
      <c r="M93" s="196">
        <v>16.47909894</v>
      </c>
      <c r="N93" s="193">
        <f t="shared" si="22"/>
        <v>75.189447489999992</v>
      </c>
      <c r="O93" s="193">
        <f t="shared" si="22"/>
        <v>0</v>
      </c>
      <c r="P93" s="193">
        <f t="shared" si="22"/>
        <v>58.710348549999999</v>
      </c>
      <c r="Q93" s="193">
        <f t="shared" si="22"/>
        <v>0</v>
      </c>
      <c r="R93" s="193">
        <f t="shared" si="22"/>
        <v>16.47909894</v>
      </c>
      <c r="S93" s="210">
        <v>57.253190000000004</v>
      </c>
      <c r="T93" s="193">
        <v>0</v>
      </c>
      <c r="U93" s="193">
        <v>36.804891000000005</v>
      </c>
      <c r="V93" s="193">
        <v>3.3964560000000001</v>
      </c>
      <c r="W93" s="193">
        <v>17.051843000000002</v>
      </c>
      <c r="X93" s="197" t="s">
        <v>36</v>
      </c>
      <c r="Y93" s="198" t="s">
        <v>36</v>
      </c>
      <c r="Z93" s="198" t="s">
        <v>36</v>
      </c>
      <c r="AA93" s="198" t="s">
        <v>36</v>
      </c>
      <c r="AB93" s="198" t="s">
        <v>36</v>
      </c>
      <c r="AC93" s="233">
        <v>12.01</v>
      </c>
      <c r="AD93" s="198" t="s">
        <v>36</v>
      </c>
      <c r="AE93" s="198" t="s">
        <v>36</v>
      </c>
      <c r="AF93" s="198" t="s">
        <v>36</v>
      </c>
      <c r="AG93" s="198" t="s">
        <v>36</v>
      </c>
      <c r="AH93" s="198" t="s">
        <v>36</v>
      </c>
      <c r="AI93" s="198" t="s">
        <v>36</v>
      </c>
      <c r="AJ93" s="198" t="s">
        <v>36</v>
      </c>
      <c r="AK93" s="198" t="s">
        <v>36</v>
      </c>
      <c r="AL93" s="198" t="s">
        <v>36</v>
      </c>
      <c r="AM93" s="198" t="s">
        <v>36</v>
      </c>
      <c r="AN93" s="198" t="s">
        <v>36</v>
      </c>
      <c r="AO93" s="198" t="s">
        <v>36</v>
      </c>
      <c r="AP93" s="198" t="s">
        <v>36</v>
      </c>
      <c r="AQ93" s="198" t="s">
        <v>36</v>
      </c>
      <c r="AR93" s="198" t="s">
        <v>36</v>
      </c>
      <c r="AS93" s="233">
        <v>69.522999999999996</v>
      </c>
      <c r="AT93" s="198" t="s">
        <v>36</v>
      </c>
      <c r="AU93" s="198" t="s">
        <v>36</v>
      </c>
      <c r="AV93" s="198" t="s">
        <v>36</v>
      </c>
      <c r="AW93" s="191"/>
    </row>
    <row r="94" spans="1:281" s="159" customFormat="1" ht="120" customHeight="1" x14ac:dyDescent="0.25">
      <c r="A94" s="194" t="s">
        <v>219</v>
      </c>
      <c r="B94" s="207" t="s">
        <v>201</v>
      </c>
      <c r="C94" s="233" t="s">
        <v>68</v>
      </c>
      <c r="D94" s="235"/>
      <c r="E94" s="235"/>
      <c r="F94" s="235"/>
      <c r="G94" s="235"/>
      <c r="H94" s="235"/>
      <c r="I94" s="236">
        <f t="shared" si="17"/>
        <v>342.48292959000003</v>
      </c>
      <c r="J94" s="196">
        <v>1.09156338</v>
      </c>
      <c r="K94" s="196">
        <v>280.25937302</v>
      </c>
      <c r="L94" s="196">
        <v>4.1553152400000002</v>
      </c>
      <c r="M94" s="196">
        <v>56.976677949999996</v>
      </c>
      <c r="N94" s="193">
        <f t="shared" si="22"/>
        <v>342.48292959000003</v>
      </c>
      <c r="O94" s="193">
        <f t="shared" si="22"/>
        <v>1.09156338</v>
      </c>
      <c r="P94" s="193">
        <f t="shared" si="22"/>
        <v>280.25937302</v>
      </c>
      <c r="Q94" s="193">
        <f t="shared" si="22"/>
        <v>4.1553152400000002</v>
      </c>
      <c r="R94" s="193">
        <f t="shared" si="22"/>
        <v>56.976677949999996</v>
      </c>
      <c r="S94" s="209">
        <v>722.82136700000001</v>
      </c>
      <c r="T94" s="193">
        <v>0.92505400000000004</v>
      </c>
      <c r="U94" s="193">
        <v>425.84291899999999</v>
      </c>
      <c r="V94" s="193">
        <v>229.47598399999998</v>
      </c>
      <c r="W94" s="193">
        <v>66.57741</v>
      </c>
      <c r="X94" s="197" t="s">
        <v>36</v>
      </c>
      <c r="Y94" s="198" t="s">
        <v>36</v>
      </c>
      <c r="Z94" s="198" t="s">
        <v>36</v>
      </c>
      <c r="AA94" s="198" t="s">
        <v>36</v>
      </c>
      <c r="AB94" s="198" t="s">
        <v>36</v>
      </c>
      <c r="AC94" s="233">
        <v>85.990000000000009</v>
      </c>
      <c r="AD94" s="198" t="s">
        <v>36</v>
      </c>
      <c r="AE94" s="198" t="s">
        <v>36</v>
      </c>
      <c r="AF94" s="198" t="s">
        <v>36</v>
      </c>
      <c r="AG94" s="198" t="s">
        <v>36</v>
      </c>
      <c r="AH94" s="198" t="s">
        <v>36</v>
      </c>
      <c r="AI94" s="198" t="s">
        <v>36</v>
      </c>
      <c r="AJ94" s="198" t="s">
        <v>36</v>
      </c>
      <c r="AK94" s="198" t="s">
        <v>36</v>
      </c>
      <c r="AL94" s="198" t="s">
        <v>36</v>
      </c>
      <c r="AM94" s="198" t="s">
        <v>36</v>
      </c>
      <c r="AN94" s="198" t="s">
        <v>36</v>
      </c>
      <c r="AO94" s="198" t="s">
        <v>36</v>
      </c>
      <c r="AP94" s="198" t="s">
        <v>36</v>
      </c>
      <c r="AQ94" s="198" t="s">
        <v>36</v>
      </c>
      <c r="AR94" s="198" t="s">
        <v>36</v>
      </c>
      <c r="AS94" s="206">
        <v>248.36499999999998</v>
      </c>
      <c r="AT94" s="198" t="s">
        <v>36</v>
      </c>
      <c r="AU94" s="198" t="s">
        <v>36</v>
      </c>
      <c r="AV94" s="198" t="s">
        <v>36</v>
      </c>
      <c r="AW94" s="191" t="s">
        <v>164</v>
      </c>
      <c r="AX94" s="167"/>
      <c r="AY94" s="167"/>
      <c r="AZ94" s="167"/>
      <c r="BA94" s="167"/>
      <c r="BB94" s="167"/>
      <c r="BC94" s="167"/>
      <c r="BD94" s="167"/>
      <c r="BE94" s="167"/>
      <c r="BF94" s="167"/>
      <c r="BG94" s="167"/>
      <c r="BH94" s="167"/>
      <c r="BI94" s="167"/>
      <c r="BJ94" s="160"/>
      <c r="BK94" s="160"/>
      <c r="BL94" s="160"/>
      <c r="BM94" s="160"/>
      <c r="BN94" s="160"/>
      <c r="BO94" s="160"/>
      <c r="BP94" s="160"/>
      <c r="BQ94" s="160"/>
      <c r="BR94" s="160"/>
      <c r="BS94" s="160"/>
      <c r="BT94" s="160"/>
      <c r="BU94" s="160"/>
      <c r="BV94" s="160"/>
      <c r="BW94" s="160"/>
      <c r="BX94" s="160"/>
      <c r="BY94" s="160"/>
      <c r="BZ94" s="160"/>
      <c r="CA94" s="160"/>
      <c r="CB94" s="160"/>
      <c r="CC94" s="160"/>
      <c r="CD94" s="160"/>
      <c r="CE94" s="160"/>
      <c r="CF94" s="160"/>
      <c r="CG94" s="160"/>
      <c r="CH94" s="160"/>
      <c r="CI94" s="160"/>
      <c r="CJ94" s="160"/>
      <c r="CK94" s="160"/>
      <c r="CL94" s="160"/>
      <c r="CM94" s="160"/>
      <c r="CN94" s="160"/>
      <c r="CO94" s="160"/>
      <c r="CP94" s="160"/>
      <c r="CQ94" s="160"/>
      <c r="CR94" s="160"/>
      <c r="CS94" s="160"/>
      <c r="CT94" s="160"/>
      <c r="CU94" s="160"/>
      <c r="CV94" s="160"/>
      <c r="CW94" s="160"/>
      <c r="CX94" s="160"/>
      <c r="CY94" s="160"/>
      <c r="CZ94" s="160"/>
      <c r="DA94" s="160"/>
      <c r="DB94" s="160"/>
      <c r="DC94" s="160"/>
      <c r="DD94" s="160"/>
      <c r="DE94" s="160"/>
      <c r="DF94" s="160"/>
      <c r="DG94" s="160"/>
      <c r="DH94" s="160"/>
      <c r="DI94" s="160"/>
      <c r="DJ94" s="160"/>
      <c r="DK94" s="160"/>
      <c r="DL94" s="160"/>
      <c r="DM94" s="160"/>
      <c r="DN94" s="160"/>
      <c r="DO94" s="160"/>
      <c r="DP94" s="160"/>
      <c r="DQ94" s="160"/>
      <c r="DR94" s="160"/>
      <c r="DS94" s="160"/>
      <c r="DT94" s="160"/>
      <c r="DU94" s="160"/>
      <c r="DV94" s="160"/>
      <c r="DW94" s="160"/>
      <c r="DX94" s="160"/>
      <c r="DY94" s="160"/>
      <c r="DZ94" s="160"/>
      <c r="EA94" s="160"/>
      <c r="EB94" s="160"/>
      <c r="EC94" s="160"/>
      <c r="ED94" s="160"/>
      <c r="EE94" s="160"/>
      <c r="EF94" s="160"/>
      <c r="EG94" s="160"/>
      <c r="EH94" s="160"/>
      <c r="EI94" s="160"/>
      <c r="EJ94" s="160"/>
      <c r="EK94" s="160"/>
      <c r="EL94" s="160"/>
      <c r="EM94" s="160"/>
      <c r="EN94" s="160"/>
      <c r="EO94" s="160"/>
      <c r="EP94" s="160"/>
      <c r="EQ94" s="160"/>
      <c r="ER94" s="160"/>
      <c r="ES94" s="160"/>
      <c r="ET94" s="160"/>
      <c r="EU94" s="160"/>
      <c r="EV94" s="160"/>
      <c r="EW94" s="160"/>
      <c r="EX94" s="160"/>
      <c r="EY94" s="160"/>
      <c r="EZ94" s="160"/>
      <c r="FA94" s="160"/>
      <c r="FB94" s="160"/>
      <c r="FC94" s="160"/>
      <c r="FD94" s="160"/>
      <c r="FE94" s="160"/>
      <c r="FF94" s="160"/>
      <c r="FG94" s="160"/>
      <c r="FH94" s="160"/>
      <c r="FI94" s="160"/>
      <c r="FJ94" s="160"/>
      <c r="FK94" s="160"/>
      <c r="FL94" s="160"/>
      <c r="FM94" s="160"/>
      <c r="FN94" s="160"/>
      <c r="FO94" s="160"/>
      <c r="FP94" s="160"/>
      <c r="FQ94" s="160"/>
      <c r="FR94" s="160"/>
      <c r="FS94" s="160"/>
      <c r="FT94" s="160"/>
      <c r="FU94" s="160"/>
      <c r="FV94" s="160"/>
      <c r="FW94" s="160"/>
      <c r="FX94" s="160"/>
      <c r="FY94" s="160"/>
      <c r="FZ94" s="160"/>
      <c r="GA94" s="160"/>
      <c r="GB94" s="160"/>
      <c r="GC94" s="160"/>
      <c r="GD94" s="160"/>
      <c r="GE94" s="160"/>
      <c r="GF94" s="160"/>
      <c r="GG94" s="160"/>
      <c r="GH94" s="160"/>
      <c r="GI94" s="160"/>
      <c r="GJ94" s="160"/>
      <c r="GK94" s="160"/>
      <c r="GL94" s="160"/>
      <c r="GM94" s="160"/>
      <c r="GN94" s="160"/>
      <c r="GO94" s="160"/>
      <c r="GP94" s="160"/>
      <c r="GQ94" s="160"/>
      <c r="GR94" s="160"/>
      <c r="GS94" s="160"/>
      <c r="GT94" s="160"/>
      <c r="GU94" s="160"/>
      <c r="GV94" s="160"/>
      <c r="GW94" s="160"/>
      <c r="GX94" s="160"/>
      <c r="GY94" s="160"/>
      <c r="GZ94" s="160"/>
      <c r="HA94" s="160"/>
      <c r="HB94" s="160"/>
      <c r="HC94" s="160"/>
      <c r="HD94" s="160"/>
      <c r="HE94" s="160"/>
      <c r="HF94" s="160"/>
      <c r="HG94" s="160"/>
      <c r="HH94" s="160"/>
      <c r="HI94" s="160"/>
      <c r="HJ94" s="160"/>
      <c r="HK94" s="160"/>
      <c r="HL94" s="160"/>
      <c r="HM94" s="160"/>
      <c r="HN94" s="160"/>
      <c r="HO94" s="160"/>
      <c r="HP94" s="160"/>
      <c r="HQ94" s="160"/>
      <c r="HR94" s="160"/>
      <c r="HS94" s="160"/>
      <c r="HT94" s="160"/>
      <c r="HU94" s="160"/>
      <c r="HV94" s="160"/>
      <c r="HW94" s="160"/>
      <c r="HX94" s="160"/>
      <c r="HY94" s="160"/>
      <c r="HZ94" s="160"/>
      <c r="IA94" s="160"/>
      <c r="IB94" s="160"/>
      <c r="IC94" s="160"/>
      <c r="ID94" s="160"/>
      <c r="IE94" s="160"/>
      <c r="IF94" s="160"/>
      <c r="IG94" s="160"/>
      <c r="IH94" s="160"/>
      <c r="II94" s="160"/>
      <c r="IJ94" s="160"/>
      <c r="IK94" s="160"/>
      <c r="IL94" s="160"/>
      <c r="IM94" s="160"/>
      <c r="IN94" s="160"/>
      <c r="IO94" s="160"/>
      <c r="IP94" s="160"/>
      <c r="IQ94" s="160"/>
      <c r="IR94" s="160"/>
      <c r="IS94" s="160"/>
      <c r="IT94" s="160"/>
      <c r="IU94" s="160"/>
      <c r="IV94" s="160"/>
      <c r="IW94" s="160"/>
      <c r="IX94" s="160"/>
      <c r="IY94" s="160"/>
      <c r="IZ94" s="160"/>
      <c r="JA94" s="160"/>
      <c r="JB94" s="160"/>
      <c r="JC94" s="160"/>
      <c r="JD94" s="160"/>
      <c r="JE94" s="160"/>
      <c r="JF94" s="160"/>
      <c r="JG94" s="160"/>
      <c r="JH94" s="160"/>
      <c r="JI94" s="160"/>
      <c r="JJ94" s="160"/>
      <c r="JK94" s="160"/>
      <c r="JL94" s="160"/>
      <c r="JM94" s="160"/>
      <c r="JN94" s="160"/>
      <c r="JO94" s="160"/>
      <c r="JP94" s="160"/>
      <c r="JQ94" s="160"/>
      <c r="JR94" s="160"/>
      <c r="JS94" s="160"/>
      <c r="JT94" s="160"/>
      <c r="JU94" s="160"/>
    </row>
    <row r="95" spans="1:281" ht="120" customHeight="1" x14ac:dyDescent="0.25">
      <c r="A95" s="194" t="s">
        <v>221</v>
      </c>
      <c r="B95" s="207" t="s">
        <v>203</v>
      </c>
      <c r="C95" s="233" t="s">
        <v>68</v>
      </c>
      <c r="D95" s="235"/>
      <c r="E95" s="235"/>
      <c r="F95" s="235"/>
      <c r="G95" s="235"/>
      <c r="H95" s="235"/>
      <c r="I95" s="236">
        <f t="shared" si="17"/>
        <v>31.100156999999999</v>
      </c>
      <c r="J95" s="196">
        <v>0</v>
      </c>
      <c r="K95" s="196">
        <v>23.746228240000001</v>
      </c>
      <c r="L95" s="196">
        <v>0</v>
      </c>
      <c r="M95" s="196">
        <v>7.3539287599999996</v>
      </c>
      <c r="N95" s="193">
        <f t="shared" si="22"/>
        <v>31.100156999999999</v>
      </c>
      <c r="O95" s="193">
        <f t="shared" si="22"/>
        <v>0</v>
      </c>
      <c r="P95" s="193">
        <f t="shared" si="22"/>
        <v>23.746228240000001</v>
      </c>
      <c r="Q95" s="193">
        <f t="shared" si="22"/>
        <v>0</v>
      </c>
      <c r="R95" s="193">
        <f t="shared" si="22"/>
        <v>7.3539287599999996</v>
      </c>
      <c r="S95" s="210">
        <v>7.4347740000000009</v>
      </c>
      <c r="T95" s="193">
        <v>0.92505400000000004</v>
      </c>
      <c r="U95" s="193">
        <v>0.90511300000000017</v>
      </c>
      <c r="V95" s="193">
        <v>0</v>
      </c>
      <c r="W95" s="193">
        <v>6.5296610000000008</v>
      </c>
      <c r="X95" s="197">
        <v>2014</v>
      </c>
      <c r="Y95" s="198">
        <v>25</v>
      </c>
      <c r="Z95" s="198" t="s">
        <v>648</v>
      </c>
      <c r="AA95" s="198" t="s">
        <v>36</v>
      </c>
      <c r="AB95" s="198" t="s">
        <v>657</v>
      </c>
      <c r="AC95" s="233">
        <v>22.46</v>
      </c>
      <c r="AD95" s="198"/>
      <c r="AE95" s="198"/>
      <c r="AF95" s="198"/>
      <c r="AG95" s="198"/>
      <c r="AH95" s="198"/>
      <c r="AI95" s="198"/>
      <c r="AJ95" s="198"/>
      <c r="AK95" s="198"/>
      <c r="AL95" s="198"/>
      <c r="AM95" s="198">
        <v>2014</v>
      </c>
      <c r="AN95" s="198">
        <v>25</v>
      </c>
      <c r="AO95" s="198" t="s">
        <v>36</v>
      </c>
      <c r="AP95" s="198" t="s">
        <v>658</v>
      </c>
      <c r="AQ95" s="198" t="s">
        <v>659</v>
      </c>
      <c r="AR95" s="198">
        <v>2</v>
      </c>
      <c r="AS95" s="233">
        <v>42.749999999999993</v>
      </c>
      <c r="AT95" s="198" t="s">
        <v>36</v>
      </c>
      <c r="AU95" s="198" t="s">
        <v>36</v>
      </c>
      <c r="AV95" s="198" t="s">
        <v>36</v>
      </c>
      <c r="AW95" s="191"/>
    </row>
    <row r="96" spans="1:281" ht="120" customHeight="1" x14ac:dyDescent="0.25">
      <c r="A96" s="194" t="s">
        <v>223</v>
      </c>
      <c r="B96" s="207" t="s">
        <v>203</v>
      </c>
      <c r="C96" s="233" t="s">
        <v>68</v>
      </c>
      <c r="D96" s="235"/>
      <c r="E96" s="235"/>
      <c r="F96" s="235"/>
      <c r="G96" s="235"/>
      <c r="H96" s="235"/>
      <c r="I96" s="236">
        <f t="shared" si="17"/>
        <v>-68.892600000000002</v>
      </c>
      <c r="J96" s="196">
        <v>0</v>
      </c>
      <c r="K96" s="196">
        <v>-71.684641760000005</v>
      </c>
      <c r="L96" s="196">
        <v>0</v>
      </c>
      <c r="M96" s="196">
        <v>2.79204176</v>
      </c>
      <c r="N96" s="193">
        <f t="shared" si="22"/>
        <v>-68.892600000000002</v>
      </c>
      <c r="O96" s="193">
        <f t="shared" si="22"/>
        <v>0</v>
      </c>
      <c r="P96" s="193">
        <f t="shared" si="22"/>
        <v>-71.684641760000005</v>
      </c>
      <c r="Q96" s="193">
        <f t="shared" si="22"/>
        <v>0</v>
      </c>
      <c r="R96" s="193">
        <f t="shared" si="22"/>
        <v>2.79204176</v>
      </c>
      <c r="S96" s="211">
        <v>3.8226210000000003</v>
      </c>
      <c r="T96" s="193">
        <v>0.92505400000000004</v>
      </c>
      <c r="U96" s="193">
        <v>0.50455500000000009</v>
      </c>
      <c r="V96" s="193">
        <v>0</v>
      </c>
      <c r="W96" s="193">
        <v>3.3180670000000001</v>
      </c>
      <c r="X96" s="197">
        <v>2014</v>
      </c>
      <c r="Y96" s="198">
        <v>25</v>
      </c>
      <c r="Z96" s="198" t="s">
        <v>648</v>
      </c>
      <c r="AA96" s="198" t="s">
        <v>36</v>
      </c>
      <c r="AB96" s="198" t="s">
        <v>660</v>
      </c>
      <c r="AC96" s="233">
        <v>6.4199999999999946</v>
      </c>
      <c r="AD96" s="198"/>
      <c r="AE96" s="198"/>
      <c r="AF96" s="198"/>
      <c r="AG96" s="198"/>
      <c r="AH96" s="198"/>
      <c r="AI96" s="198"/>
      <c r="AJ96" s="198"/>
      <c r="AK96" s="198"/>
      <c r="AL96" s="198"/>
      <c r="AM96" s="198">
        <v>2014</v>
      </c>
      <c r="AN96" s="198">
        <v>25</v>
      </c>
      <c r="AO96" s="198" t="s">
        <v>36</v>
      </c>
      <c r="AP96" s="198" t="s">
        <v>661</v>
      </c>
      <c r="AQ96" s="198">
        <v>240</v>
      </c>
      <c r="AR96" s="198">
        <v>2</v>
      </c>
      <c r="AS96" s="233">
        <v>20.126999999999995</v>
      </c>
      <c r="AT96" s="198" t="s">
        <v>36</v>
      </c>
      <c r="AU96" s="198" t="s">
        <v>36</v>
      </c>
      <c r="AV96" s="198" t="s">
        <v>36</v>
      </c>
      <c r="AW96" s="191"/>
    </row>
    <row r="97" spans="1:49" ht="120" customHeight="1" x14ac:dyDescent="0.25">
      <c r="A97" s="194" t="s">
        <v>225</v>
      </c>
      <c r="B97" s="207" t="s">
        <v>206</v>
      </c>
      <c r="C97" s="233" t="s">
        <v>68</v>
      </c>
      <c r="D97" s="235"/>
      <c r="E97" s="235"/>
      <c r="F97" s="235"/>
      <c r="G97" s="235"/>
      <c r="H97" s="235"/>
      <c r="I97" s="236">
        <f t="shared" si="17"/>
        <v>1.9630046399999999</v>
      </c>
      <c r="J97" s="196">
        <v>0</v>
      </c>
      <c r="K97" s="196">
        <v>1.8330199999999999</v>
      </c>
      <c r="L97" s="196">
        <v>0</v>
      </c>
      <c r="M97" s="196">
        <v>0.12998464000000001</v>
      </c>
      <c r="N97" s="193">
        <f t="shared" si="22"/>
        <v>1.9630046399999999</v>
      </c>
      <c r="O97" s="193">
        <f t="shared" si="22"/>
        <v>0</v>
      </c>
      <c r="P97" s="193">
        <f t="shared" si="22"/>
        <v>1.8330199999999999</v>
      </c>
      <c r="Q97" s="193">
        <f t="shared" si="22"/>
        <v>0</v>
      </c>
      <c r="R97" s="193">
        <f t="shared" si="22"/>
        <v>0.12998464000000001</v>
      </c>
      <c r="S97" s="210">
        <v>0.100938</v>
      </c>
      <c r="T97" s="193">
        <v>0</v>
      </c>
      <c r="U97" s="193">
        <v>0</v>
      </c>
      <c r="V97" s="193">
        <v>0</v>
      </c>
      <c r="W97" s="193">
        <v>0.100938</v>
      </c>
      <c r="X97" s="197">
        <v>2014</v>
      </c>
      <c r="Y97" s="198">
        <v>25</v>
      </c>
      <c r="Z97" s="198" t="s">
        <v>648</v>
      </c>
      <c r="AA97" s="198" t="s">
        <v>36</v>
      </c>
      <c r="AB97" s="198" t="s">
        <v>662</v>
      </c>
      <c r="AC97" s="233">
        <v>0.8</v>
      </c>
      <c r="AD97" s="198"/>
      <c r="AE97" s="198"/>
      <c r="AF97" s="198"/>
      <c r="AG97" s="198"/>
      <c r="AH97" s="198"/>
      <c r="AI97" s="198"/>
      <c r="AJ97" s="198"/>
      <c r="AK97" s="198"/>
      <c r="AL97" s="198"/>
      <c r="AM97" s="198">
        <v>2014</v>
      </c>
      <c r="AN97" s="198">
        <v>25</v>
      </c>
      <c r="AO97" s="198" t="s">
        <v>36</v>
      </c>
      <c r="AP97" s="198" t="s">
        <v>663</v>
      </c>
      <c r="AQ97" s="198">
        <v>240</v>
      </c>
      <c r="AR97" s="198">
        <v>2</v>
      </c>
      <c r="AS97" s="233">
        <v>0.51500000000000001</v>
      </c>
      <c r="AT97" s="198" t="s">
        <v>36</v>
      </c>
      <c r="AU97" s="198" t="s">
        <v>36</v>
      </c>
      <c r="AV97" s="198" t="s">
        <v>36</v>
      </c>
      <c r="AW97" s="191"/>
    </row>
    <row r="98" spans="1:49" ht="120" customHeight="1" x14ac:dyDescent="0.25">
      <c r="A98" s="194" t="s">
        <v>227</v>
      </c>
      <c r="B98" s="207" t="s">
        <v>208</v>
      </c>
      <c r="C98" s="233" t="s">
        <v>68</v>
      </c>
      <c r="D98" s="235"/>
      <c r="E98" s="235"/>
      <c r="F98" s="235"/>
      <c r="G98" s="235"/>
      <c r="H98" s="235"/>
      <c r="I98" s="236">
        <f t="shared" si="17"/>
        <v>3.0719945700000002</v>
      </c>
      <c r="J98" s="196">
        <v>0</v>
      </c>
      <c r="K98" s="196">
        <v>2.7157300000000002</v>
      </c>
      <c r="L98" s="196">
        <v>0</v>
      </c>
      <c r="M98" s="196">
        <v>0.35626457</v>
      </c>
      <c r="N98" s="193">
        <f t="shared" si="22"/>
        <v>3.0719945700000002</v>
      </c>
      <c r="O98" s="193">
        <f t="shared" si="22"/>
        <v>0</v>
      </c>
      <c r="P98" s="193">
        <f t="shared" si="22"/>
        <v>2.7157300000000002</v>
      </c>
      <c r="Q98" s="193">
        <f t="shared" si="22"/>
        <v>0</v>
      </c>
      <c r="R98" s="193">
        <f t="shared" si="22"/>
        <v>0.35626457</v>
      </c>
      <c r="S98" s="210">
        <v>0.24102699999999999</v>
      </c>
      <c r="T98" s="193">
        <v>0</v>
      </c>
      <c r="U98" s="193">
        <v>1.9396999999999998E-2</v>
      </c>
      <c r="V98" s="193">
        <v>0</v>
      </c>
      <c r="W98" s="193">
        <v>0.22163099999999999</v>
      </c>
      <c r="X98" s="197">
        <v>2014</v>
      </c>
      <c r="Y98" s="198">
        <v>25</v>
      </c>
      <c r="Z98" s="198" t="s">
        <v>648</v>
      </c>
      <c r="AA98" s="198" t="s">
        <v>36</v>
      </c>
      <c r="AB98" s="198" t="s">
        <v>664</v>
      </c>
      <c r="AC98" s="233">
        <v>0.8</v>
      </c>
      <c r="AD98" s="198"/>
      <c r="AE98" s="198"/>
      <c r="AF98" s="198"/>
      <c r="AG98" s="198"/>
      <c r="AH98" s="198"/>
      <c r="AI98" s="198"/>
      <c r="AJ98" s="198"/>
      <c r="AK98" s="198"/>
      <c r="AL98" s="198"/>
      <c r="AM98" s="198">
        <v>2014</v>
      </c>
      <c r="AN98" s="198">
        <v>25</v>
      </c>
      <c r="AO98" s="198" t="s">
        <v>36</v>
      </c>
      <c r="AP98" s="198" t="s">
        <v>665</v>
      </c>
      <c r="AQ98" s="198" t="s">
        <v>659</v>
      </c>
      <c r="AR98" s="198">
        <v>2</v>
      </c>
      <c r="AS98" s="233">
        <v>0.77</v>
      </c>
      <c r="AT98" s="198" t="s">
        <v>36</v>
      </c>
      <c r="AU98" s="198" t="s">
        <v>36</v>
      </c>
      <c r="AV98" s="198" t="s">
        <v>36</v>
      </c>
      <c r="AW98" s="191"/>
    </row>
    <row r="99" spans="1:49" ht="120" customHeight="1" x14ac:dyDescent="0.25">
      <c r="A99" s="194" t="s">
        <v>229</v>
      </c>
      <c r="B99" s="207" t="s">
        <v>210</v>
      </c>
      <c r="C99" s="233" t="s">
        <v>68</v>
      </c>
      <c r="D99" s="235"/>
      <c r="E99" s="235"/>
      <c r="F99" s="235"/>
      <c r="G99" s="235"/>
      <c r="H99" s="235"/>
      <c r="I99" s="236">
        <f t="shared" si="17"/>
        <v>6.8815002199999995</v>
      </c>
      <c r="J99" s="236">
        <v>0</v>
      </c>
      <c r="K99" s="236">
        <v>6.4260799999999998</v>
      </c>
      <c r="L99" s="236">
        <v>0</v>
      </c>
      <c r="M99" s="236">
        <v>0.45542021999999999</v>
      </c>
      <c r="N99" s="193">
        <f t="shared" si="22"/>
        <v>6.8815002199999995</v>
      </c>
      <c r="O99" s="193">
        <f t="shared" si="22"/>
        <v>0</v>
      </c>
      <c r="P99" s="193">
        <f t="shared" si="22"/>
        <v>6.4260799999999998</v>
      </c>
      <c r="Q99" s="193">
        <f t="shared" si="22"/>
        <v>0</v>
      </c>
      <c r="R99" s="193">
        <f t="shared" si="22"/>
        <v>0.45542021999999999</v>
      </c>
      <c r="S99" s="210">
        <v>0.354541</v>
      </c>
      <c r="T99" s="235">
        <v>0</v>
      </c>
      <c r="U99" s="235">
        <v>0</v>
      </c>
      <c r="V99" s="235">
        <v>0</v>
      </c>
      <c r="W99" s="235">
        <v>0.354541</v>
      </c>
      <c r="X99" s="197">
        <v>2014</v>
      </c>
      <c r="Y99" s="198">
        <v>25</v>
      </c>
      <c r="Z99" s="198" t="s">
        <v>648</v>
      </c>
      <c r="AA99" s="198" t="s">
        <v>36</v>
      </c>
      <c r="AB99" s="198" t="s">
        <v>666</v>
      </c>
      <c r="AC99" s="233">
        <v>1.26</v>
      </c>
      <c r="AD99" s="198"/>
      <c r="AE99" s="198"/>
      <c r="AF99" s="198"/>
      <c r="AG99" s="198"/>
      <c r="AH99" s="198"/>
      <c r="AI99" s="198"/>
      <c r="AJ99" s="198"/>
      <c r="AK99" s="198"/>
      <c r="AL99" s="198"/>
      <c r="AM99" s="198">
        <v>2014</v>
      </c>
      <c r="AN99" s="198">
        <v>25</v>
      </c>
      <c r="AO99" s="198" t="s">
        <v>36</v>
      </c>
      <c r="AP99" s="198" t="s">
        <v>667</v>
      </c>
      <c r="AQ99" s="198">
        <v>150</v>
      </c>
      <c r="AR99" s="198">
        <v>2</v>
      </c>
      <c r="AS99" s="233">
        <v>0.29099999999999998</v>
      </c>
      <c r="AT99" s="198" t="s">
        <v>36</v>
      </c>
      <c r="AU99" s="198" t="s">
        <v>36</v>
      </c>
      <c r="AV99" s="198" t="s">
        <v>36</v>
      </c>
      <c r="AW99" s="191"/>
    </row>
    <row r="100" spans="1:49" ht="120" customHeight="1" x14ac:dyDescent="0.25">
      <c r="A100" s="194" t="s">
        <v>231</v>
      </c>
      <c r="B100" s="207" t="s">
        <v>212</v>
      </c>
      <c r="C100" s="233" t="s">
        <v>68</v>
      </c>
      <c r="D100" s="235"/>
      <c r="E100" s="235"/>
      <c r="F100" s="235"/>
      <c r="G100" s="235"/>
      <c r="H100" s="235"/>
      <c r="I100" s="236">
        <f t="shared" si="17"/>
        <v>4.9240400300000005</v>
      </c>
      <c r="J100" s="196">
        <v>0</v>
      </c>
      <c r="K100" s="196">
        <v>4.8415400000000002</v>
      </c>
      <c r="L100" s="196">
        <v>0</v>
      </c>
      <c r="M100" s="196">
        <v>8.2500030000000002E-2</v>
      </c>
      <c r="N100" s="193">
        <f t="shared" si="22"/>
        <v>4.9240400300000005</v>
      </c>
      <c r="O100" s="193">
        <f t="shared" si="22"/>
        <v>0</v>
      </c>
      <c r="P100" s="193">
        <f t="shared" si="22"/>
        <v>4.8415400000000002</v>
      </c>
      <c r="Q100" s="193">
        <f t="shared" si="22"/>
        <v>0</v>
      </c>
      <c r="R100" s="193">
        <f t="shared" si="22"/>
        <v>8.2500030000000002E-2</v>
      </c>
      <c r="S100" s="210">
        <v>3.8933000000000002E-2</v>
      </c>
      <c r="T100" s="193">
        <v>0</v>
      </c>
      <c r="U100" s="193">
        <v>0</v>
      </c>
      <c r="V100" s="193">
        <v>0</v>
      </c>
      <c r="W100" s="193">
        <v>3.8933000000000002E-2</v>
      </c>
      <c r="X100" s="197">
        <v>2014</v>
      </c>
      <c r="Y100" s="198">
        <v>25</v>
      </c>
      <c r="Z100" s="198" t="s">
        <v>648</v>
      </c>
      <c r="AA100" s="198" t="s">
        <v>36</v>
      </c>
      <c r="AB100" s="198" t="s">
        <v>668</v>
      </c>
      <c r="AC100" s="233">
        <v>0.5</v>
      </c>
      <c r="AD100" s="198"/>
      <c r="AE100" s="198"/>
      <c r="AF100" s="198"/>
      <c r="AG100" s="198"/>
      <c r="AH100" s="198"/>
      <c r="AI100" s="198"/>
      <c r="AJ100" s="198"/>
      <c r="AK100" s="198"/>
      <c r="AL100" s="198"/>
      <c r="AM100" s="198">
        <v>2014</v>
      </c>
      <c r="AN100" s="198">
        <v>25</v>
      </c>
      <c r="AO100" s="198" t="s">
        <v>36</v>
      </c>
      <c r="AP100" s="198" t="s">
        <v>667</v>
      </c>
      <c r="AQ100" s="198">
        <v>150</v>
      </c>
      <c r="AR100" s="198">
        <v>2</v>
      </c>
      <c r="AS100" s="233">
        <v>1.41</v>
      </c>
      <c r="AT100" s="198" t="s">
        <v>36</v>
      </c>
      <c r="AU100" s="198" t="s">
        <v>36</v>
      </c>
      <c r="AV100" s="198" t="s">
        <v>36</v>
      </c>
      <c r="AW100" s="191"/>
    </row>
    <row r="101" spans="1:49" ht="120" customHeight="1" x14ac:dyDescent="0.25">
      <c r="A101" s="194" t="s">
        <v>233</v>
      </c>
      <c r="B101" s="207" t="s">
        <v>214</v>
      </c>
      <c r="C101" s="233" t="s">
        <v>68</v>
      </c>
      <c r="D101" s="235"/>
      <c r="E101" s="235"/>
      <c r="F101" s="235"/>
      <c r="G101" s="235"/>
      <c r="H101" s="235"/>
      <c r="I101" s="236">
        <f t="shared" si="17"/>
        <v>1.9696385999999999</v>
      </c>
      <c r="J101" s="196">
        <v>0</v>
      </c>
      <c r="K101" s="196">
        <v>1.90018</v>
      </c>
      <c r="L101" s="196">
        <v>0</v>
      </c>
      <c r="M101" s="196">
        <v>6.9458600000000009E-2</v>
      </c>
      <c r="N101" s="193">
        <f t="shared" si="22"/>
        <v>1.9696385999999999</v>
      </c>
      <c r="O101" s="193">
        <f t="shared" si="22"/>
        <v>0</v>
      </c>
      <c r="P101" s="193">
        <f t="shared" si="22"/>
        <v>1.90018</v>
      </c>
      <c r="Q101" s="193">
        <f t="shared" si="22"/>
        <v>0</v>
      </c>
      <c r="R101" s="193">
        <f t="shared" si="22"/>
        <v>6.9458600000000009E-2</v>
      </c>
      <c r="S101" s="210">
        <v>3.6711000000000001E-2</v>
      </c>
      <c r="T101" s="193">
        <v>0</v>
      </c>
      <c r="U101" s="193">
        <v>0</v>
      </c>
      <c r="V101" s="193">
        <v>0</v>
      </c>
      <c r="W101" s="193">
        <v>3.6711000000000001E-2</v>
      </c>
      <c r="X101" s="197">
        <v>2014</v>
      </c>
      <c r="Y101" s="198">
        <v>25</v>
      </c>
      <c r="Z101" s="198" t="s">
        <v>648</v>
      </c>
      <c r="AA101" s="198" t="s">
        <v>36</v>
      </c>
      <c r="AB101" s="198" t="s">
        <v>666</v>
      </c>
      <c r="AC101" s="233">
        <v>0.8</v>
      </c>
      <c r="AD101" s="198"/>
      <c r="AE101" s="198"/>
      <c r="AF101" s="198"/>
      <c r="AG101" s="198"/>
      <c r="AH101" s="198"/>
      <c r="AI101" s="198"/>
      <c r="AJ101" s="198"/>
      <c r="AK101" s="198"/>
      <c r="AL101" s="198"/>
      <c r="AM101" s="198">
        <v>2014</v>
      </c>
      <c r="AN101" s="198">
        <v>25</v>
      </c>
      <c r="AO101" s="198" t="s">
        <v>36</v>
      </c>
      <c r="AP101" s="198" t="s">
        <v>667</v>
      </c>
      <c r="AQ101" s="198">
        <v>150</v>
      </c>
      <c r="AR101" s="198">
        <v>2</v>
      </c>
      <c r="AS101" s="233">
        <v>0.47499999999999998</v>
      </c>
      <c r="AT101" s="198" t="s">
        <v>36</v>
      </c>
      <c r="AU101" s="198" t="s">
        <v>36</v>
      </c>
      <c r="AV101" s="198" t="s">
        <v>36</v>
      </c>
      <c r="AW101" s="191"/>
    </row>
    <row r="102" spans="1:49" ht="120" customHeight="1" x14ac:dyDescent="0.25">
      <c r="A102" s="194" t="s">
        <v>235</v>
      </c>
      <c r="B102" s="207" t="s">
        <v>216</v>
      </c>
      <c r="C102" s="233" t="s">
        <v>68</v>
      </c>
      <c r="D102" s="235"/>
      <c r="E102" s="235"/>
      <c r="F102" s="235"/>
      <c r="G102" s="235"/>
      <c r="H102" s="235"/>
      <c r="I102" s="236">
        <f t="shared" si="17"/>
        <v>3.1158661200000002</v>
      </c>
      <c r="J102" s="196">
        <v>0</v>
      </c>
      <c r="K102" s="196">
        <v>3.0555500000000002</v>
      </c>
      <c r="L102" s="196">
        <v>0</v>
      </c>
      <c r="M102" s="196">
        <v>6.0316120000000001E-2</v>
      </c>
      <c r="N102" s="193">
        <f t="shared" ref="N102:R133" si="23">I102-D102</f>
        <v>3.1158661200000002</v>
      </c>
      <c r="O102" s="193">
        <f t="shared" si="23"/>
        <v>0</v>
      </c>
      <c r="P102" s="193">
        <f t="shared" si="23"/>
        <v>3.0555500000000002</v>
      </c>
      <c r="Q102" s="193">
        <f t="shared" si="23"/>
        <v>0</v>
      </c>
      <c r="R102" s="193">
        <f t="shared" si="23"/>
        <v>6.0316120000000001E-2</v>
      </c>
      <c r="S102" s="210">
        <v>3.4488999999999999E-2</v>
      </c>
      <c r="T102" s="193">
        <v>0</v>
      </c>
      <c r="U102" s="193">
        <v>0</v>
      </c>
      <c r="V102" s="193">
        <v>0</v>
      </c>
      <c r="W102" s="193">
        <v>3.4488999999999999E-2</v>
      </c>
      <c r="X102" s="197">
        <v>2014</v>
      </c>
      <c r="Y102" s="198">
        <v>25</v>
      </c>
      <c r="Z102" s="198" t="s">
        <v>648</v>
      </c>
      <c r="AA102" s="198" t="s">
        <v>36</v>
      </c>
      <c r="AB102" s="198" t="s">
        <v>668</v>
      </c>
      <c r="AC102" s="233">
        <v>0.5</v>
      </c>
      <c r="AD102" s="198"/>
      <c r="AE102" s="198"/>
      <c r="AF102" s="198"/>
      <c r="AG102" s="198"/>
      <c r="AH102" s="198"/>
      <c r="AI102" s="198"/>
      <c r="AJ102" s="198"/>
      <c r="AK102" s="198"/>
      <c r="AL102" s="198"/>
      <c r="AM102" s="198">
        <v>2014</v>
      </c>
      <c r="AN102" s="198">
        <v>25</v>
      </c>
      <c r="AO102" s="198" t="s">
        <v>36</v>
      </c>
      <c r="AP102" s="198" t="s">
        <v>669</v>
      </c>
      <c r="AQ102" s="198">
        <v>150</v>
      </c>
      <c r="AR102" s="198">
        <v>2</v>
      </c>
      <c r="AS102" s="233">
        <v>0.184</v>
      </c>
      <c r="AT102" s="198" t="s">
        <v>36</v>
      </c>
      <c r="AU102" s="198" t="s">
        <v>36</v>
      </c>
      <c r="AV102" s="198" t="s">
        <v>36</v>
      </c>
      <c r="AW102" s="191"/>
    </row>
    <row r="103" spans="1:49" ht="120" customHeight="1" x14ac:dyDescent="0.25">
      <c r="A103" s="194" t="s">
        <v>237</v>
      </c>
      <c r="B103" s="207" t="s">
        <v>218</v>
      </c>
      <c r="C103" s="233" t="s">
        <v>68</v>
      </c>
      <c r="D103" s="235"/>
      <c r="E103" s="235"/>
      <c r="F103" s="235"/>
      <c r="G103" s="235"/>
      <c r="H103" s="235"/>
      <c r="I103" s="236">
        <f t="shared" si="17"/>
        <v>4.6773440700000002</v>
      </c>
      <c r="J103" s="196">
        <v>0</v>
      </c>
      <c r="K103" s="196">
        <v>4.60426</v>
      </c>
      <c r="L103" s="196">
        <v>0</v>
      </c>
      <c r="M103" s="196">
        <v>7.3084070000000001E-2</v>
      </c>
      <c r="N103" s="193">
        <f t="shared" si="23"/>
        <v>4.6773440700000002</v>
      </c>
      <c r="O103" s="193">
        <f t="shared" si="23"/>
        <v>0</v>
      </c>
      <c r="P103" s="193">
        <f t="shared" si="23"/>
        <v>4.60426</v>
      </c>
      <c r="Q103" s="193">
        <f t="shared" si="23"/>
        <v>0</v>
      </c>
      <c r="R103" s="193">
        <f t="shared" si="23"/>
        <v>7.3084070000000001E-2</v>
      </c>
      <c r="S103" s="210">
        <v>3.7243000000000005E-2</v>
      </c>
      <c r="T103" s="193">
        <v>0</v>
      </c>
      <c r="U103" s="193">
        <v>0</v>
      </c>
      <c r="V103" s="193">
        <v>0</v>
      </c>
      <c r="W103" s="193">
        <v>3.7243000000000005E-2</v>
      </c>
      <c r="X103" s="197">
        <v>2014</v>
      </c>
      <c r="Y103" s="198">
        <v>25</v>
      </c>
      <c r="Z103" s="198" t="s">
        <v>648</v>
      </c>
      <c r="AA103" s="198" t="s">
        <v>36</v>
      </c>
      <c r="AB103" s="198" t="s">
        <v>662</v>
      </c>
      <c r="AC103" s="233">
        <v>0.8</v>
      </c>
      <c r="AD103" s="198"/>
      <c r="AE103" s="198"/>
      <c r="AF103" s="198"/>
      <c r="AG103" s="198"/>
      <c r="AH103" s="198"/>
      <c r="AI103" s="198"/>
      <c r="AJ103" s="198"/>
      <c r="AK103" s="198"/>
      <c r="AL103" s="198"/>
      <c r="AM103" s="198">
        <v>2014</v>
      </c>
      <c r="AN103" s="198">
        <v>25</v>
      </c>
      <c r="AO103" s="198" t="s">
        <v>36</v>
      </c>
      <c r="AP103" s="198" t="s">
        <v>661</v>
      </c>
      <c r="AQ103" s="198">
        <v>240</v>
      </c>
      <c r="AR103" s="198">
        <v>2</v>
      </c>
      <c r="AS103" s="233">
        <v>0.78500000000000003</v>
      </c>
      <c r="AT103" s="198" t="s">
        <v>36</v>
      </c>
      <c r="AU103" s="198" t="s">
        <v>36</v>
      </c>
      <c r="AV103" s="198" t="s">
        <v>36</v>
      </c>
      <c r="AW103" s="191"/>
    </row>
    <row r="104" spans="1:49" ht="120" customHeight="1" x14ac:dyDescent="0.25">
      <c r="A104" s="194" t="s">
        <v>239</v>
      </c>
      <c r="B104" s="207" t="s">
        <v>220</v>
      </c>
      <c r="C104" s="233" t="s">
        <v>68</v>
      </c>
      <c r="D104" s="235"/>
      <c r="E104" s="235"/>
      <c r="F104" s="235"/>
      <c r="G104" s="235"/>
      <c r="H104" s="235"/>
      <c r="I104" s="236">
        <f t="shared" si="17"/>
        <v>2.1281945800000002</v>
      </c>
      <c r="J104" s="196">
        <v>0</v>
      </c>
      <c r="K104" s="196">
        <v>1.8028</v>
      </c>
      <c r="L104" s="196">
        <v>0</v>
      </c>
      <c r="M104" s="196">
        <v>0.32539458000000004</v>
      </c>
      <c r="N104" s="193">
        <f t="shared" si="23"/>
        <v>2.1281945800000002</v>
      </c>
      <c r="O104" s="193">
        <f t="shared" si="23"/>
        <v>0</v>
      </c>
      <c r="P104" s="193">
        <f t="shared" si="23"/>
        <v>1.8028</v>
      </c>
      <c r="Q104" s="193">
        <f t="shared" si="23"/>
        <v>0</v>
      </c>
      <c r="R104" s="193">
        <f t="shared" si="23"/>
        <v>0.32539458000000004</v>
      </c>
      <c r="S104" s="210">
        <v>0.24627299999999999</v>
      </c>
      <c r="T104" s="193">
        <v>0</v>
      </c>
      <c r="U104" s="193">
        <v>1.1346999999999999E-2</v>
      </c>
      <c r="V104" s="193">
        <v>0</v>
      </c>
      <c r="W104" s="193">
        <v>0.234926</v>
      </c>
      <c r="X104" s="197">
        <v>2014</v>
      </c>
      <c r="Y104" s="198">
        <v>25</v>
      </c>
      <c r="Z104" s="198" t="s">
        <v>670</v>
      </c>
      <c r="AA104" s="198" t="s">
        <v>36</v>
      </c>
      <c r="AB104" s="198" t="s">
        <v>671</v>
      </c>
      <c r="AC104" s="233">
        <v>0.8</v>
      </c>
      <c r="AD104" s="198"/>
      <c r="AE104" s="198"/>
      <c r="AF104" s="198"/>
      <c r="AG104" s="198"/>
      <c r="AH104" s="198"/>
      <c r="AI104" s="198"/>
      <c r="AJ104" s="198"/>
      <c r="AK104" s="198"/>
      <c r="AL104" s="198"/>
      <c r="AM104" s="198">
        <v>2014</v>
      </c>
      <c r="AN104" s="198">
        <v>25</v>
      </c>
      <c r="AO104" s="198" t="s">
        <v>36</v>
      </c>
      <c r="AP104" s="198" t="s">
        <v>672</v>
      </c>
      <c r="AQ104" s="198" t="s">
        <v>673</v>
      </c>
      <c r="AR104" s="198">
        <v>2</v>
      </c>
      <c r="AS104" s="233">
        <v>1.44</v>
      </c>
      <c r="AT104" s="198" t="s">
        <v>36</v>
      </c>
      <c r="AU104" s="198" t="s">
        <v>36</v>
      </c>
      <c r="AV104" s="198" t="s">
        <v>36</v>
      </c>
      <c r="AW104" s="191"/>
    </row>
    <row r="105" spans="1:49" ht="120" customHeight="1" x14ac:dyDescent="0.25">
      <c r="A105" s="194" t="s">
        <v>241</v>
      </c>
      <c r="B105" s="207" t="s">
        <v>222</v>
      </c>
      <c r="C105" s="233" t="s">
        <v>68</v>
      </c>
      <c r="D105" s="235"/>
      <c r="E105" s="235"/>
      <c r="F105" s="235"/>
      <c r="G105" s="235"/>
      <c r="H105" s="235"/>
      <c r="I105" s="236">
        <f t="shared" si="17"/>
        <v>15.12711867</v>
      </c>
      <c r="J105" s="196">
        <v>0</v>
      </c>
      <c r="K105" s="196">
        <v>14.92825</v>
      </c>
      <c r="L105" s="196">
        <v>0</v>
      </c>
      <c r="M105" s="196">
        <v>0.19886867</v>
      </c>
      <c r="N105" s="193">
        <f t="shared" si="23"/>
        <v>15.12711867</v>
      </c>
      <c r="O105" s="193">
        <f t="shared" si="23"/>
        <v>0</v>
      </c>
      <c r="P105" s="193">
        <f t="shared" si="23"/>
        <v>14.92825</v>
      </c>
      <c r="Q105" s="193">
        <f t="shared" si="23"/>
        <v>0</v>
      </c>
      <c r="R105" s="193">
        <f t="shared" si="23"/>
        <v>0.19886867</v>
      </c>
      <c r="S105" s="210">
        <v>7.7828000000000008E-2</v>
      </c>
      <c r="T105" s="193">
        <v>0</v>
      </c>
      <c r="U105" s="193">
        <v>0</v>
      </c>
      <c r="V105" s="193">
        <v>0</v>
      </c>
      <c r="W105" s="193">
        <v>7.7828000000000008E-2</v>
      </c>
      <c r="X105" s="197">
        <v>2014</v>
      </c>
      <c r="Y105" s="198">
        <v>25</v>
      </c>
      <c r="Z105" s="198" t="s">
        <v>648</v>
      </c>
      <c r="AA105" s="198" t="s">
        <v>36</v>
      </c>
      <c r="AB105" s="198" t="s">
        <v>668</v>
      </c>
      <c r="AC105" s="233">
        <v>1.26</v>
      </c>
      <c r="AD105" s="198"/>
      <c r="AE105" s="198"/>
      <c r="AF105" s="198"/>
      <c r="AG105" s="198"/>
      <c r="AH105" s="198"/>
      <c r="AI105" s="198"/>
      <c r="AJ105" s="198"/>
      <c r="AK105" s="198"/>
      <c r="AL105" s="198"/>
      <c r="AM105" s="198">
        <v>2014</v>
      </c>
      <c r="AN105" s="198">
        <v>25</v>
      </c>
      <c r="AO105" s="198" t="s">
        <v>36</v>
      </c>
      <c r="AP105" s="198" t="s">
        <v>674</v>
      </c>
      <c r="AQ105" s="198" t="s">
        <v>659</v>
      </c>
      <c r="AR105" s="198">
        <v>2</v>
      </c>
      <c r="AS105" s="233">
        <v>0</v>
      </c>
      <c r="AT105" s="198" t="s">
        <v>36</v>
      </c>
      <c r="AU105" s="198" t="s">
        <v>36</v>
      </c>
      <c r="AV105" s="198" t="s">
        <v>36</v>
      </c>
      <c r="AW105" s="191"/>
    </row>
    <row r="106" spans="1:49" ht="120" customHeight="1" x14ac:dyDescent="0.25">
      <c r="A106" s="194" t="s">
        <v>243</v>
      </c>
      <c r="B106" s="207" t="s">
        <v>224</v>
      </c>
      <c r="C106" s="233" t="s">
        <v>68</v>
      </c>
      <c r="D106" s="235"/>
      <c r="E106" s="235"/>
      <c r="F106" s="235"/>
      <c r="G106" s="235"/>
      <c r="H106" s="235"/>
      <c r="I106" s="236">
        <f t="shared" si="17"/>
        <v>4.5455559899999995</v>
      </c>
      <c r="J106" s="236">
        <v>0</v>
      </c>
      <c r="K106" s="236">
        <v>4.4028199999999993</v>
      </c>
      <c r="L106" s="236">
        <v>0</v>
      </c>
      <c r="M106" s="236">
        <v>0.14273598999999998</v>
      </c>
      <c r="N106" s="193">
        <f t="shared" si="23"/>
        <v>4.5455559899999995</v>
      </c>
      <c r="O106" s="193">
        <f t="shared" si="23"/>
        <v>0</v>
      </c>
      <c r="P106" s="193">
        <f t="shared" si="23"/>
        <v>4.4028199999999993</v>
      </c>
      <c r="Q106" s="193">
        <f t="shared" si="23"/>
        <v>0</v>
      </c>
      <c r="R106" s="193">
        <f t="shared" si="23"/>
        <v>0.14273598999999998</v>
      </c>
      <c r="S106" s="210">
        <v>0.103967</v>
      </c>
      <c r="T106" s="235">
        <v>0</v>
      </c>
      <c r="U106" s="235">
        <v>0</v>
      </c>
      <c r="V106" s="235">
        <v>0</v>
      </c>
      <c r="W106" s="235">
        <v>0.103967</v>
      </c>
      <c r="X106" s="197">
        <v>2014</v>
      </c>
      <c r="Y106" s="198">
        <v>25</v>
      </c>
      <c r="Z106" s="198" t="s">
        <v>648</v>
      </c>
      <c r="AA106" s="198" t="s">
        <v>36</v>
      </c>
      <c r="AB106" s="198" t="s">
        <v>668</v>
      </c>
      <c r="AC106" s="233">
        <v>0.8</v>
      </c>
      <c r="AD106" s="198"/>
      <c r="AE106" s="198"/>
      <c r="AF106" s="198"/>
      <c r="AG106" s="198"/>
      <c r="AH106" s="198"/>
      <c r="AI106" s="198"/>
      <c r="AJ106" s="198"/>
      <c r="AK106" s="198"/>
      <c r="AL106" s="198"/>
      <c r="AM106" s="198">
        <v>2014</v>
      </c>
      <c r="AN106" s="198">
        <v>25</v>
      </c>
      <c r="AO106" s="198" t="s">
        <v>36</v>
      </c>
      <c r="AP106" s="198" t="s">
        <v>675</v>
      </c>
      <c r="AQ106" s="198">
        <v>150</v>
      </c>
      <c r="AR106" s="198">
        <v>2</v>
      </c>
      <c r="AS106" s="233">
        <v>0.98</v>
      </c>
      <c r="AT106" s="198" t="s">
        <v>36</v>
      </c>
      <c r="AU106" s="198" t="s">
        <v>36</v>
      </c>
      <c r="AV106" s="198" t="s">
        <v>36</v>
      </c>
      <c r="AW106" s="191"/>
    </row>
    <row r="107" spans="1:49" ht="120" customHeight="1" x14ac:dyDescent="0.25">
      <c r="A107" s="194" t="s">
        <v>245</v>
      </c>
      <c r="B107" s="207" t="s">
        <v>226</v>
      </c>
      <c r="C107" s="233" t="s">
        <v>68</v>
      </c>
      <c r="D107" s="235"/>
      <c r="E107" s="235"/>
      <c r="F107" s="235"/>
      <c r="G107" s="235"/>
      <c r="H107" s="235"/>
      <c r="I107" s="236">
        <f t="shared" si="17"/>
        <v>7.06165954</v>
      </c>
      <c r="J107" s="196">
        <v>0</v>
      </c>
      <c r="K107" s="196">
        <v>6.7768699999999997</v>
      </c>
      <c r="L107" s="196">
        <v>0</v>
      </c>
      <c r="M107" s="196">
        <v>0.28478954000000001</v>
      </c>
      <c r="N107" s="193">
        <f t="shared" si="23"/>
        <v>7.06165954</v>
      </c>
      <c r="O107" s="193">
        <f t="shared" si="23"/>
        <v>0</v>
      </c>
      <c r="P107" s="193">
        <f t="shared" si="23"/>
        <v>6.7768699999999997</v>
      </c>
      <c r="Q107" s="193">
        <f t="shared" si="23"/>
        <v>0</v>
      </c>
      <c r="R107" s="193">
        <f t="shared" si="23"/>
        <v>0.28478954000000001</v>
      </c>
      <c r="S107" s="210">
        <v>0.106909</v>
      </c>
      <c r="T107" s="193">
        <v>0</v>
      </c>
      <c r="U107" s="193">
        <v>0</v>
      </c>
      <c r="V107" s="193">
        <v>0</v>
      </c>
      <c r="W107" s="193">
        <v>0.106909</v>
      </c>
      <c r="X107" s="197">
        <v>2014</v>
      </c>
      <c r="Y107" s="198">
        <v>25</v>
      </c>
      <c r="Z107" s="198" t="s">
        <v>648</v>
      </c>
      <c r="AA107" s="198" t="s">
        <v>36</v>
      </c>
      <c r="AB107" s="198" t="s">
        <v>676</v>
      </c>
      <c r="AC107" s="233">
        <v>0.8</v>
      </c>
      <c r="AD107" s="198"/>
      <c r="AE107" s="198"/>
      <c r="AF107" s="198"/>
      <c r="AG107" s="198"/>
      <c r="AH107" s="198"/>
      <c r="AI107" s="198"/>
      <c r="AJ107" s="198"/>
      <c r="AK107" s="198"/>
      <c r="AL107" s="198"/>
      <c r="AM107" s="198">
        <v>2014</v>
      </c>
      <c r="AN107" s="198">
        <v>25</v>
      </c>
      <c r="AO107" s="198" t="s">
        <v>36</v>
      </c>
      <c r="AP107" s="198" t="s">
        <v>675</v>
      </c>
      <c r="AQ107" s="198">
        <v>150</v>
      </c>
      <c r="AR107" s="198">
        <v>2</v>
      </c>
      <c r="AS107" s="233">
        <v>1.139</v>
      </c>
      <c r="AT107" s="198" t="s">
        <v>36</v>
      </c>
      <c r="AU107" s="198" t="s">
        <v>36</v>
      </c>
      <c r="AV107" s="198" t="s">
        <v>36</v>
      </c>
      <c r="AW107" s="191"/>
    </row>
    <row r="108" spans="1:49" ht="120" customHeight="1" x14ac:dyDescent="0.25">
      <c r="A108" s="194" t="s">
        <v>247</v>
      </c>
      <c r="B108" s="207" t="s">
        <v>228</v>
      </c>
      <c r="C108" s="233" t="s">
        <v>68</v>
      </c>
      <c r="D108" s="235"/>
      <c r="E108" s="235"/>
      <c r="F108" s="235"/>
      <c r="G108" s="235"/>
      <c r="H108" s="235"/>
      <c r="I108" s="236">
        <f t="shared" si="17"/>
        <v>6.2691815699999998</v>
      </c>
      <c r="J108" s="196">
        <v>0</v>
      </c>
      <c r="K108" s="196">
        <v>6.1203199999999995</v>
      </c>
      <c r="L108" s="196">
        <v>0</v>
      </c>
      <c r="M108" s="196">
        <v>0.14886157</v>
      </c>
      <c r="N108" s="193">
        <f t="shared" si="23"/>
        <v>6.2691815699999998</v>
      </c>
      <c r="O108" s="193">
        <f t="shared" si="23"/>
        <v>0</v>
      </c>
      <c r="P108" s="193">
        <f t="shared" si="23"/>
        <v>6.1203199999999995</v>
      </c>
      <c r="Q108" s="193">
        <f t="shared" si="23"/>
        <v>0</v>
      </c>
      <c r="R108" s="193">
        <f t="shared" si="23"/>
        <v>0.14886157</v>
      </c>
      <c r="S108" s="210">
        <v>0.10496899999999999</v>
      </c>
      <c r="T108" s="193">
        <v>0</v>
      </c>
      <c r="U108" s="193">
        <v>0</v>
      </c>
      <c r="V108" s="193">
        <v>0</v>
      </c>
      <c r="W108" s="193">
        <v>0.10496899999999999</v>
      </c>
      <c r="X108" s="197">
        <v>2014</v>
      </c>
      <c r="Y108" s="198">
        <v>25</v>
      </c>
      <c r="Z108" s="198" t="s">
        <v>648</v>
      </c>
      <c r="AA108" s="198" t="s">
        <v>36</v>
      </c>
      <c r="AB108" s="198" t="s">
        <v>668</v>
      </c>
      <c r="AC108" s="233">
        <v>1.26</v>
      </c>
      <c r="AD108" s="198"/>
      <c r="AE108" s="198"/>
      <c r="AF108" s="198"/>
      <c r="AG108" s="198"/>
      <c r="AH108" s="198"/>
      <c r="AI108" s="198"/>
      <c r="AJ108" s="198"/>
      <c r="AK108" s="198"/>
      <c r="AL108" s="198"/>
      <c r="AM108" s="198">
        <v>2014</v>
      </c>
      <c r="AN108" s="198">
        <v>25</v>
      </c>
      <c r="AO108" s="198" t="s">
        <v>36</v>
      </c>
      <c r="AP108" s="198" t="s">
        <v>669</v>
      </c>
      <c r="AQ108" s="198">
        <v>150</v>
      </c>
      <c r="AR108" s="198">
        <v>2</v>
      </c>
      <c r="AS108" s="233">
        <v>0.90500000000000003</v>
      </c>
      <c r="AT108" s="198" t="s">
        <v>36</v>
      </c>
      <c r="AU108" s="198" t="s">
        <v>36</v>
      </c>
      <c r="AV108" s="198" t="s">
        <v>36</v>
      </c>
      <c r="AW108" s="191"/>
    </row>
    <row r="109" spans="1:49" ht="120" customHeight="1" x14ac:dyDescent="0.25">
      <c r="A109" s="194" t="s">
        <v>249</v>
      </c>
      <c r="B109" s="207" t="s">
        <v>230</v>
      </c>
      <c r="C109" s="233" t="s">
        <v>68</v>
      </c>
      <c r="D109" s="235"/>
      <c r="E109" s="235"/>
      <c r="F109" s="235"/>
      <c r="G109" s="235"/>
      <c r="H109" s="235"/>
      <c r="I109" s="236">
        <f t="shared" si="17"/>
        <v>3.6561433399999999</v>
      </c>
      <c r="J109" s="196">
        <v>0</v>
      </c>
      <c r="K109" s="196">
        <v>3.4821599999999999</v>
      </c>
      <c r="L109" s="196">
        <v>0</v>
      </c>
      <c r="M109" s="196">
        <v>0.17398333999999999</v>
      </c>
      <c r="N109" s="193">
        <f t="shared" si="23"/>
        <v>3.6561433399999999</v>
      </c>
      <c r="O109" s="193">
        <f t="shared" si="23"/>
        <v>0</v>
      </c>
      <c r="P109" s="193">
        <f t="shared" si="23"/>
        <v>3.4821599999999999</v>
      </c>
      <c r="Q109" s="193">
        <f t="shared" si="23"/>
        <v>0</v>
      </c>
      <c r="R109" s="193">
        <f t="shared" si="23"/>
        <v>0.17398333999999999</v>
      </c>
      <c r="S109" s="210">
        <v>0.13500200000000001</v>
      </c>
      <c r="T109" s="193">
        <v>0</v>
      </c>
      <c r="U109" s="193">
        <v>0</v>
      </c>
      <c r="V109" s="193">
        <v>0</v>
      </c>
      <c r="W109" s="193">
        <v>0.13500200000000001</v>
      </c>
      <c r="X109" s="197">
        <v>2014</v>
      </c>
      <c r="Y109" s="198" t="s">
        <v>36</v>
      </c>
      <c r="Z109" s="198" t="s">
        <v>36</v>
      </c>
      <c r="AA109" s="198" t="s">
        <v>36</v>
      </c>
      <c r="AB109" s="198" t="s">
        <v>36</v>
      </c>
      <c r="AC109" s="233">
        <v>0.8</v>
      </c>
      <c r="AD109" s="198" t="s">
        <v>36</v>
      </c>
      <c r="AE109" s="198" t="s">
        <v>36</v>
      </c>
      <c r="AF109" s="198" t="s">
        <v>36</v>
      </c>
      <c r="AG109" s="198" t="s">
        <v>36</v>
      </c>
      <c r="AH109" s="198" t="s">
        <v>36</v>
      </c>
      <c r="AI109" s="198" t="s">
        <v>36</v>
      </c>
      <c r="AJ109" s="198" t="s">
        <v>36</v>
      </c>
      <c r="AK109" s="198" t="s">
        <v>36</v>
      </c>
      <c r="AL109" s="198" t="s">
        <v>36</v>
      </c>
      <c r="AM109" s="198">
        <v>2014</v>
      </c>
      <c r="AN109" s="198">
        <v>25</v>
      </c>
      <c r="AO109" s="198" t="s">
        <v>36</v>
      </c>
      <c r="AP109" s="198" t="s">
        <v>677</v>
      </c>
      <c r="AQ109" s="198" t="s">
        <v>678</v>
      </c>
      <c r="AR109" s="198">
        <v>2</v>
      </c>
      <c r="AS109" s="233">
        <v>0</v>
      </c>
      <c r="AT109" s="198" t="s">
        <v>36</v>
      </c>
      <c r="AU109" s="198" t="s">
        <v>36</v>
      </c>
      <c r="AV109" s="198" t="s">
        <v>36</v>
      </c>
      <c r="AW109" s="191"/>
    </row>
    <row r="110" spans="1:49" ht="120" customHeight="1" x14ac:dyDescent="0.25">
      <c r="A110" s="194" t="s">
        <v>251</v>
      </c>
      <c r="B110" s="207" t="s">
        <v>232</v>
      </c>
      <c r="C110" s="233" t="s">
        <v>68</v>
      </c>
      <c r="D110" s="235"/>
      <c r="E110" s="235"/>
      <c r="F110" s="235"/>
      <c r="G110" s="235"/>
      <c r="H110" s="235"/>
      <c r="I110" s="236">
        <f t="shared" si="17"/>
        <v>13.328710729999999</v>
      </c>
      <c r="J110" s="236">
        <v>0</v>
      </c>
      <c r="K110" s="236">
        <v>12.71453</v>
      </c>
      <c r="L110" s="236">
        <v>0</v>
      </c>
      <c r="M110" s="236">
        <v>0.61418073000000006</v>
      </c>
      <c r="N110" s="193">
        <f t="shared" si="23"/>
        <v>13.328710729999999</v>
      </c>
      <c r="O110" s="193">
        <f t="shared" si="23"/>
        <v>0</v>
      </c>
      <c r="P110" s="193">
        <f t="shared" si="23"/>
        <v>12.71453</v>
      </c>
      <c r="Q110" s="193">
        <f t="shared" si="23"/>
        <v>0</v>
      </c>
      <c r="R110" s="193">
        <f t="shared" si="23"/>
        <v>0.61418073000000006</v>
      </c>
      <c r="S110" s="210">
        <v>0.606931</v>
      </c>
      <c r="T110" s="235">
        <v>0</v>
      </c>
      <c r="U110" s="235">
        <v>0.15090999999999999</v>
      </c>
      <c r="V110" s="235">
        <v>0</v>
      </c>
      <c r="W110" s="235">
        <v>0.45601999999999998</v>
      </c>
      <c r="X110" s="197">
        <v>2014</v>
      </c>
      <c r="Y110" s="198">
        <v>25</v>
      </c>
      <c r="Z110" s="198" t="s">
        <v>648</v>
      </c>
      <c r="AA110" s="198" t="s">
        <v>36</v>
      </c>
      <c r="AB110" s="198" t="s">
        <v>668</v>
      </c>
      <c r="AC110" s="233">
        <v>0</v>
      </c>
      <c r="AD110" s="198"/>
      <c r="AE110" s="198"/>
      <c r="AF110" s="198"/>
      <c r="AG110" s="198"/>
      <c r="AH110" s="198"/>
      <c r="AI110" s="198"/>
      <c r="AJ110" s="198"/>
      <c r="AK110" s="198"/>
      <c r="AL110" s="198"/>
      <c r="AM110" s="198">
        <v>2014</v>
      </c>
      <c r="AN110" s="198">
        <v>25</v>
      </c>
      <c r="AO110" s="198" t="s">
        <v>36</v>
      </c>
      <c r="AP110" s="198" t="s">
        <v>669</v>
      </c>
      <c r="AQ110" s="198">
        <v>150</v>
      </c>
      <c r="AR110" s="198">
        <v>2</v>
      </c>
      <c r="AS110" s="233">
        <v>8.5709999999999997</v>
      </c>
      <c r="AT110" s="198" t="s">
        <v>36</v>
      </c>
      <c r="AU110" s="198" t="s">
        <v>36</v>
      </c>
      <c r="AV110" s="198" t="s">
        <v>36</v>
      </c>
      <c r="AW110" s="191"/>
    </row>
    <row r="111" spans="1:49" ht="120" customHeight="1" x14ac:dyDescent="0.25">
      <c r="A111" s="194" t="s">
        <v>253</v>
      </c>
      <c r="B111" s="207" t="s">
        <v>234</v>
      </c>
      <c r="C111" s="233" t="s">
        <v>68</v>
      </c>
      <c r="D111" s="235"/>
      <c r="E111" s="235"/>
      <c r="F111" s="235"/>
      <c r="G111" s="235"/>
      <c r="H111" s="235"/>
      <c r="I111" s="236">
        <f t="shared" si="17"/>
        <v>5.2625705900000002</v>
      </c>
      <c r="J111" s="236">
        <v>0</v>
      </c>
      <c r="K111" s="236">
        <v>5.11808</v>
      </c>
      <c r="L111" s="236">
        <v>0</v>
      </c>
      <c r="M111" s="236">
        <v>0.14449059</v>
      </c>
      <c r="N111" s="193">
        <f t="shared" si="23"/>
        <v>5.2625705900000002</v>
      </c>
      <c r="O111" s="193">
        <f t="shared" si="23"/>
        <v>0</v>
      </c>
      <c r="P111" s="193">
        <f t="shared" si="23"/>
        <v>5.11808</v>
      </c>
      <c r="Q111" s="193">
        <f t="shared" si="23"/>
        <v>0</v>
      </c>
      <c r="R111" s="193">
        <f t="shared" si="23"/>
        <v>0.14449059</v>
      </c>
      <c r="S111" s="210">
        <v>0.11998600000000001</v>
      </c>
      <c r="T111" s="235">
        <v>0</v>
      </c>
      <c r="U111" s="235">
        <v>2.5873E-2</v>
      </c>
      <c r="V111" s="235">
        <v>0</v>
      </c>
      <c r="W111" s="235">
        <v>9.4113000000000002E-2</v>
      </c>
      <c r="X111" s="197">
        <v>2014</v>
      </c>
      <c r="Y111" s="198">
        <v>25</v>
      </c>
      <c r="Z111" s="198" t="s">
        <v>648</v>
      </c>
      <c r="AA111" s="198" t="s">
        <v>36</v>
      </c>
      <c r="AB111" s="198" t="s">
        <v>668</v>
      </c>
      <c r="AC111" s="233">
        <v>0.8</v>
      </c>
      <c r="AD111" s="198"/>
      <c r="AE111" s="198"/>
      <c r="AF111" s="198"/>
      <c r="AG111" s="198"/>
      <c r="AH111" s="198"/>
      <c r="AI111" s="198"/>
      <c r="AJ111" s="198"/>
      <c r="AK111" s="198"/>
      <c r="AL111" s="198"/>
      <c r="AM111" s="198">
        <v>2014</v>
      </c>
      <c r="AN111" s="198">
        <v>25</v>
      </c>
      <c r="AO111" s="198" t="s">
        <v>36</v>
      </c>
      <c r="AP111" s="198" t="s">
        <v>667</v>
      </c>
      <c r="AQ111" s="198">
        <v>150</v>
      </c>
      <c r="AR111" s="198">
        <v>2</v>
      </c>
      <c r="AS111" s="233">
        <v>1.6080000000000001</v>
      </c>
      <c r="AT111" s="198" t="s">
        <v>36</v>
      </c>
      <c r="AU111" s="198" t="s">
        <v>36</v>
      </c>
      <c r="AV111" s="198" t="s">
        <v>36</v>
      </c>
      <c r="AW111" s="191"/>
    </row>
    <row r="112" spans="1:49" ht="120" customHeight="1" x14ac:dyDescent="0.25">
      <c r="A112" s="194" t="s">
        <v>255</v>
      </c>
      <c r="B112" s="207" t="s">
        <v>236</v>
      </c>
      <c r="C112" s="233" t="s">
        <v>68</v>
      </c>
      <c r="D112" s="235"/>
      <c r="E112" s="235"/>
      <c r="F112" s="235"/>
      <c r="G112" s="235"/>
      <c r="H112" s="235"/>
      <c r="I112" s="236">
        <f t="shared" si="17"/>
        <v>2.0569962799999999</v>
      </c>
      <c r="J112" s="196">
        <v>0</v>
      </c>
      <c r="K112" s="196">
        <v>1.9201600000000001</v>
      </c>
      <c r="L112" s="196">
        <v>0</v>
      </c>
      <c r="M112" s="196">
        <v>0.13683627999999998</v>
      </c>
      <c r="N112" s="193">
        <f t="shared" si="23"/>
        <v>2.0569962799999999</v>
      </c>
      <c r="O112" s="193">
        <f t="shared" si="23"/>
        <v>0</v>
      </c>
      <c r="P112" s="193">
        <f t="shared" si="23"/>
        <v>1.9201600000000001</v>
      </c>
      <c r="Q112" s="193">
        <f t="shared" si="23"/>
        <v>0</v>
      </c>
      <c r="R112" s="193">
        <f t="shared" si="23"/>
        <v>0.13683627999999998</v>
      </c>
      <c r="S112" s="210">
        <v>9.9715999999999999E-2</v>
      </c>
      <c r="T112" s="193">
        <v>0</v>
      </c>
      <c r="U112" s="193">
        <v>8.7950000000000007E-3</v>
      </c>
      <c r="V112" s="193">
        <v>0</v>
      </c>
      <c r="W112" s="193">
        <v>9.0921000000000002E-2</v>
      </c>
      <c r="X112" s="197">
        <v>2014</v>
      </c>
      <c r="Y112" s="198">
        <v>25</v>
      </c>
      <c r="Z112" s="198" t="s">
        <v>648</v>
      </c>
      <c r="AA112" s="198" t="s">
        <v>36</v>
      </c>
      <c r="AB112" s="198" t="s">
        <v>668</v>
      </c>
      <c r="AC112" s="233">
        <v>0.8</v>
      </c>
      <c r="AD112" s="198"/>
      <c r="AE112" s="198"/>
      <c r="AF112" s="198"/>
      <c r="AG112" s="198"/>
      <c r="AH112" s="198"/>
      <c r="AI112" s="198"/>
      <c r="AJ112" s="198"/>
      <c r="AK112" s="198"/>
      <c r="AL112" s="198"/>
      <c r="AM112" s="198">
        <v>2014</v>
      </c>
      <c r="AN112" s="198">
        <v>25</v>
      </c>
      <c r="AO112" s="198" t="s">
        <v>36</v>
      </c>
      <c r="AP112" s="198" t="s">
        <v>667</v>
      </c>
      <c r="AQ112" s="198">
        <v>150</v>
      </c>
      <c r="AR112" s="198">
        <v>2</v>
      </c>
      <c r="AS112" s="233">
        <v>0.37</v>
      </c>
      <c r="AT112" s="198" t="s">
        <v>36</v>
      </c>
      <c r="AU112" s="198" t="s">
        <v>36</v>
      </c>
      <c r="AV112" s="198" t="s">
        <v>36</v>
      </c>
      <c r="AW112" s="191"/>
    </row>
    <row r="113" spans="1:281" ht="120" customHeight="1" x14ac:dyDescent="0.25">
      <c r="A113" s="194" t="s">
        <v>257</v>
      </c>
      <c r="B113" s="207" t="s">
        <v>238</v>
      </c>
      <c r="C113" s="233" t="s">
        <v>68</v>
      </c>
      <c r="D113" s="235"/>
      <c r="E113" s="235"/>
      <c r="F113" s="235"/>
      <c r="G113" s="235"/>
      <c r="H113" s="235"/>
      <c r="I113" s="236">
        <f t="shared" si="17"/>
        <v>5.4401075599999995</v>
      </c>
      <c r="J113" s="196">
        <v>0</v>
      </c>
      <c r="K113" s="196">
        <v>5.3091099999999996</v>
      </c>
      <c r="L113" s="196">
        <v>0</v>
      </c>
      <c r="M113" s="196">
        <v>0.13099755999999999</v>
      </c>
      <c r="N113" s="193">
        <f t="shared" si="23"/>
        <v>5.4401075599999995</v>
      </c>
      <c r="O113" s="193">
        <f t="shared" si="23"/>
        <v>0</v>
      </c>
      <c r="P113" s="193">
        <f t="shared" si="23"/>
        <v>5.3091099999999996</v>
      </c>
      <c r="Q113" s="193">
        <f t="shared" si="23"/>
        <v>0</v>
      </c>
      <c r="R113" s="193">
        <f t="shared" si="23"/>
        <v>0.13099755999999999</v>
      </c>
      <c r="S113" s="210">
        <v>9.2173000000000005E-2</v>
      </c>
      <c r="T113" s="193">
        <v>0</v>
      </c>
      <c r="U113" s="193">
        <v>0</v>
      </c>
      <c r="V113" s="193">
        <v>0</v>
      </c>
      <c r="W113" s="193">
        <v>9.2173000000000005E-2</v>
      </c>
      <c r="X113" s="197">
        <v>2014</v>
      </c>
      <c r="Y113" s="198">
        <v>25</v>
      </c>
      <c r="Z113" s="198" t="s">
        <v>648</v>
      </c>
      <c r="AA113" s="198" t="s">
        <v>36</v>
      </c>
      <c r="AB113" s="198" t="s">
        <v>668</v>
      </c>
      <c r="AC113" s="233">
        <v>0.8</v>
      </c>
      <c r="AD113" s="198"/>
      <c r="AE113" s="198"/>
      <c r="AF113" s="198"/>
      <c r="AG113" s="198"/>
      <c r="AH113" s="198"/>
      <c r="AI113" s="198"/>
      <c r="AJ113" s="198"/>
      <c r="AK113" s="198"/>
      <c r="AL113" s="198"/>
      <c r="AM113" s="198">
        <v>2014</v>
      </c>
      <c r="AN113" s="198">
        <v>25</v>
      </c>
      <c r="AO113" s="198" t="s">
        <v>36</v>
      </c>
      <c r="AP113" s="198" t="s">
        <v>669</v>
      </c>
      <c r="AQ113" s="198">
        <v>150</v>
      </c>
      <c r="AR113" s="198">
        <v>2</v>
      </c>
      <c r="AS113" s="233">
        <v>0.625</v>
      </c>
      <c r="AT113" s="198" t="s">
        <v>36</v>
      </c>
      <c r="AU113" s="198" t="s">
        <v>36</v>
      </c>
      <c r="AV113" s="198" t="s">
        <v>36</v>
      </c>
      <c r="AW113" s="191"/>
    </row>
    <row r="114" spans="1:281" ht="120" customHeight="1" x14ac:dyDescent="0.25">
      <c r="A114" s="194" t="s">
        <v>259</v>
      </c>
      <c r="B114" s="207" t="s">
        <v>240</v>
      </c>
      <c r="C114" s="233" t="s">
        <v>68</v>
      </c>
      <c r="D114" s="235"/>
      <c r="E114" s="235"/>
      <c r="F114" s="235"/>
      <c r="G114" s="235"/>
      <c r="H114" s="235"/>
      <c r="I114" s="236">
        <f t="shared" si="17"/>
        <v>2.04716495</v>
      </c>
      <c r="J114" s="196">
        <v>0</v>
      </c>
      <c r="K114" s="196">
        <v>1.26793</v>
      </c>
      <c r="L114" s="196">
        <v>0</v>
      </c>
      <c r="M114" s="196">
        <v>0.77923494999999998</v>
      </c>
      <c r="N114" s="193">
        <f t="shared" si="23"/>
        <v>2.04716495</v>
      </c>
      <c r="O114" s="193">
        <f t="shared" si="23"/>
        <v>0</v>
      </c>
      <c r="P114" s="193">
        <f t="shared" si="23"/>
        <v>1.26793</v>
      </c>
      <c r="Q114" s="193">
        <f t="shared" si="23"/>
        <v>0</v>
      </c>
      <c r="R114" s="193">
        <f t="shared" si="23"/>
        <v>0.77923494999999998</v>
      </c>
      <c r="S114" s="210">
        <v>0.80384</v>
      </c>
      <c r="T114" s="193">
        <v>0</v>
      </c>
      <c r="U114" s="193">
        <v>8.5309999999999997E-2</v>
      </c>
      <c r="V114" s="193">
        <v>0</v>
      </c>
      <c r="W114" s="193">
        <v>0.71853</v>
      </c>
      <c r="X114" s="197">
        <v>2014</v>
      </c>
      <c r="Y114" s="198">
        <v>25</v>
      </c>
      <c r="Z114" s="198" t="s">
        <v>648</v>
      </c>
      <c r="AA114" s="198" t="s">
        <v>36</v>
      </c>
      <c r="AB114" s="198" t="s">
        <v>668</v>
      </c>
      <c r="AC114" s="233">
        <v>0.4</v>
      </c>
      <c r="AD114" s="198"/>
      <c r="AE114" s="198"/>
      <c r="AF114" s="198"/>
      <c r="AG114" s="198"/>
      <c r="AH114" s="198"/>
      <c r="AI114" s="198"/>
      <c r="AJ114" s="198"/>
      <c r="AK114" s="198"/>
      <c r="AL114" s="198"/>
      <c r="AM114" s="198">
        <v>2014</v>
      </c>
      <c r="AN114" s="198">
        <v>25</v>
      </c>
      <c r="AO114" s="198" t="s">
        <v>36</v>
      </c>
      <c r="AP114" s="198" t="s">
        <v>669</v>
      </c>
      <c r="AQ114" s="198">
        <v>150</v>
      </c>
      <c r="AR114" s="198">
        <v>2</v>
      </c>
      <c r="AS114" s="233">
        <v>1.02</v>
      </c>
      <c r="AT114" s="198" t="s">
        <v>36</v>
      </c>
      <c r="AU114" s="198" t="s">
        <v>36</v>
      </c>
      <c r="AV114" s="198" t="s">
        <v>36</v>
      </c>
      <c r="AW114" s="191"/>
    </row>
    <row r="115" spans="1:281" ht="120" customHeight="1" x14ac:dyDescent="0.25">
      <c r="A115" s="194" t="s">
        <v>260</v>
      </c>
      <c r="B115" s="207" t="s">
        <v>242</v>
      </c>
      <c r="C115" s="233" t="s">
        <v>68</v>
      </c>
      <c r="D115" s="235"/>
      <c r="E115" s="235"/>
      <c r="F115" s="235"/>
      <c r="G115" s="235"/>
      <c r="H115" s="235"/>
      <c r="I115" s="236">
        <f t="shared" si="17"/>
        <v>4.2460453299999994</v>
      </c>
      <c r="J115" s="196">
        <v>0</v>
      </c>
      <c r="K115" s="196">
        <v>4.1714599999999997</v>
      </c>
      <c r="L115" s="196">
        <v>0</v>
      </c>
      <c r="M115" s="196">
        <v>7.4585330000000005E-2</v>
      </c>
      <c r="N115" s="193">
        <f t="shared" si="23"/>
        <v>4.2460453299999994</v>
      </c>
      <c r="O115" s="193">
        <f t="shared" si="23"/>
        <v>0</v>
      </c>
      <c r="P115" s="193">
        <f t="shared" si="23"/>
        <v>4.1714599999999997</v>
      </c>
      <c r="Q115" s="193">
        <f t="shared" si="23"/>
        <v>0</v>
      </c>
      <c r="R115" s="193">
        <f t="shared" si="23"/>
        <v>7.4585330000000005E-2</v>
      </c>
      <c r="S115" s="210">
        <v>3.7994E-2</v>
      </c>
      <c r="T115" s="193">
        <v>0</v>
      </c>
      <c r="U115" s="193">
        <v>0</v>
      </c>
      <c r="V115" s="193">
        <v>0</v>
      </c>
      <c r="W115" s="193">
        <v>3.7994E-2</v>
      </c>
      <c r="X115" s="197">
        <v>2014</v>
      </c>
      <c r="Y115" s="198">
        <v>25</v>
      </c>
      <c r="Z115" s="198" t="s">
        <v>648</v>
      </c>
      <c r="AA115" s="198" t="s">
        <v>36</v>
      </c>
      <c r="AB115" s="198" t="s">
        <v>676</v>
      </c>
      <c r="AC115" s="233">
        <v>0.8</v>
      </c>
      <c r="AD115" s="198"/>
      <c r="AE115" s="198"/>
      <c r="AF115" s="198"/>
      <c r="AG115" s="198"/>
      <c r="AH115" s="198"/>
      <c r="AI115" s="198"/>
      <c r="AJ115" s="198"/>
      <c r="AK115" s="198"/>
      <c r="AL115" s="198"/>
      <c r="AM115" s="198">
        <v>2014</v>
      </c>
      <c r="AN115" s="198">
        <v>25</v>
      </c>
      <c r="AO115" s="198" t="s">
        <v>36</v>
      </c>
      <c r="AP115" s="198" t="s">
        <v>669</v>
      </c>
      <c r="AQ115" s="198">
        <v>150</v>
      </c>
      <c r="AR115" s="198">
        <v>2</v>
      </c>
      <c r="AS115" s="233">
        <v>0.86</v>
      </c>
      <c r="AT115" s="198" t="s">
        <v>36</v>
      </c>
      <c r="AU115" s="198" t="s">
        <v>36</v>
      </c>
      <c r="AV115" s="198" t="s">
        <v>36</v>
      </c>
      <c r="AW115" s="191"/>
    </row>
    <row r="116" spans="1:281" ht="120" customHeight="1" x14ac:dyDescent="0.25">
      <c r="A116" s="194" t="s">
        <v>262</v>
      </c>
      <c r="B116" s="207" t="s">
        <v>244</v>
      </c>
      <c r="C116" s="233" t="s">
        <v>68</v>
      </c>
      <c r="D116" s="235"/>
      <c r="E116" s="235"/>
      <c r="F116" s="235"/>
      <c r="G116" s="235"/>
      <c r="H116" s="235"/>
      <c r="I116" s="236">
        <f t="shared" si="17"/>
        <v>2.2199196200000002</v>
      </c>
      <c r="J116" s="196">
        <v>0</v>
      </c>
      <c r="K116" s="196">
        <v>2.0400200000000002</v>
      </c>
      <c r="L116" s="196">
        <v>0</v>
      </c>
      <c r="M116" s="196">
        <v>0.17989962000000001</v>
      </c>
      <c r="N116" s="193">
        <f t="shared" si="23"/>
        <v>2.2199196200000002</v>
      </c>
      <c r="O116" s="193">
        <f t="shared" si="23"/>
        <v>0</v>
      </c>
      <c r="P116" s="193">
        <f t="shared" si="23"/>
        <v>2.0400200000000002</v>
      </c>
      <c r="Q116" s="193">
        <f t="shared" si="23"/>
        <v>0</v>
      </c>
      <c r="R116" s="193">
        <f t="shared" si="23"/>
        <v>0.17989962000000001</v>
      </c>
      <c r="S116" s="210">
        <v>0.232683</v>
      </c>
      <c r="T116" s="193">
        <v>0</v>
      </c>
      <c r="U116" s="193">
        <v>9.8926E-2</v>
      </c>
      <c r="V116" s="193">
        <v>0</v>
      </c>
      <c r="W116" s="193">
        <v>0.13375600000000001</v>
      </c>
      <c r="X116" s="197">
        <v>2014</v>
      </c>
      <c r="Y116" s="198">
        <v>25</v>
      </c>
      <c r="Z116" s="198" t="s">
        <v>648</v>
      </c>
      <c r="AA116" s="198" t="s">
        <v>36</v>
      </c>
      <c r="AB116" s="198" t="s">
        <v>679</v>
      </c>
      <c r="AC116" s="233">
        <v>1.26</v>
      </c>
      <c r="AD116" s="198"/>
      <c r="AE116" s="198"/>
      <c r="AF116" s="198"/>
      <c r="AG116" s="198"/>
      <c r="AH116" s="198"/>
      <c r="AI116" s="198"/>
      <c r="AJ116" s="198"/>
      <c r="AK116" s="198"/>
      <c r="AL116" s="198"/>
      <c r="AM116" s="198">
        <v>2014</v>
      </c>
      <c r="AN116" s="198">
        <v>25</v>
      </c>
      <c r="AO116" s="198" t="s">
        <v>36</v>
      </c>
      <c r="AP116" s="198" t="s">
        <v>658</v>
      </c>
      <c r="AQ116" s="198" t="s">
        <v>659</v>
      </c>
      <c r="AR116" s="198">
        <v>2</v>
      </c>
      <c r="AS116" s="233">
        <v>0.67500000000000004</v>
      </c>
      <c r="AT116" s="198" t="s">
        <v>36</v>
      </c>
      <c r="AU116" s="198" t="s">
        <v>36</v>
      </c>
      <c r="AV116" s="198" t="s">
        <v>36</v>
      </c>
      <c r="AW116" s="191"/>
    </row>
    <row r="117" spans="1:281" ht="120" customHeight="1" x14ac:dyDescent="0.25">
      <c r="A117" s="194" t="s">
        <v>264</v>
      </c>
      <c r="B117" s="207" t="s">
        <v>246</v>
      </c>
      <c r="C117" s="233" t="s">
        <v>68</v>
      </c>
      <c r="D117" s="235"/>
      <c r="E117" s="235"/>
      <c r="F117" s="235"/>
      <c r="G117" s="235"/>
      <c r="H117" s="235"/>
      <c r="I117" s="236">
        <f t="shared" si="17"/>
        <v>311.38277259</v>
      </c>
      <c r="J117" s="196">
        <v>1.09156338</v>
      </c>
      <c r="K117" s="196">
        <v>256.51314478</v>
      </c>
      <c r="L117" s="196">
        <v>4.1553152400000002</v>
      </c>
      <c r="M117" s="196">
        <v>49.62274919</v>
      </c>
      <c r="N117" s="193">
        <f t="shared" si="23"/>
        <v>311.38277259</v>
      </c>
      <c r="O117" s="193">
        <f t="shared" si="23"/>
        <v>1.09156338</v>
      </c>
      <c r="P117" s="193">
        <f t="shared" si="23"/>
        <v>256.51314478</v>
      </c>
      <c r="Q117" s="193">
        <f t="shared" si="23"/>
        <v>4.1553152400000002</v>
      </c>
      <c r="R117" s="193">
        <f t="shared" si="23"/>
        <v>49.62274919</v>
      </c>
      <c r="S117" s="210">
        <v>715.38659299999995</v>
      </c>
      <c r="T117" s="193">
        <v>0</v>
      </c>
      <c r="U117" s="193">
        <v>424.93780599999997</v>
      </c>
      <c r="V117" s="193">
        <v>229.47598399999998</v>
      </c>
      <c r="W117" s="193">
        <v>60.047749000000003</v>
      </c>
      <c r="X117" s="197"/>
      <c r="Y117" s="198"/>
      <c r="Z117" s="198"/>
      <c r="AA117" s="198"/>
      <c r="AB117" s="198"/>
      <c r="AC117" s="233">
        <v>63.53</v>
      </c>
      <c r="AD117" s="198"/>
      <c r="AE117" s="198"/>
      <c r="AF117" s="198"/>
      <c r="AG117" s="198"/>
      <c r="AH117" s="198"/>
      <c r="AI117" s="198"/>
      <c r="AJ117" s="198"/>
      <c r="AK117" s="198"/>
      <c r="AL117" s="198"/>
      <c r="AM117" s="198">
        <v>2014</v>
      </c>
      <c r="AN117" s="198"/>
      <c r="AO117" s="198"/>
      <c r="AP117" s="198"/>
      <c r="AQ117" s="198"/>
      <c r="AR117" s="198"/>
      <c r="AS117" s="233">
        <v>205.61499999999998</v>
      </c>
      <c r="AT117" s="198"/>
      <c r="AU117" s="198"/>
      <c r="AV117" s="198"/>
      <c r="AW117" s="191"/>
    </row>
    <row r="118" spans="1:281" ht="120" customHeight="1" x14ac:dyDescent="0.25">
      <c r="A118" s="194" t="s">
        <v>266</v>
      </c>
      <c r="B118" s="207" t="s">
        <v>248</v>
      </c>
      <c r="C118" s="233" t="s">
        <v>68</v>
      </c>
      <c r="D118" s="235"/>
      <c r="E118" s="235"/>
      <c r="F118" s="235"/>
      <c r="G118" s="235"/>
      <c r="H118" s="235"/>
      <c r="I118" s="236">
        <f t="shared" si="17"/>
        <v>0.38917275000000001</v>
      </c>
      <c r="J118" s="196">
        <v>0</v>
      </c>
      <c r="K118" s="196">
        <v>0</v>
      </c>
      <c r="L118" s="196">
        <v>0</v>
      </c>
      <c r="M118" s="196">
        <v>0.38917275000000001</v>
      </c>
      <c r="N118" s="193">
        <f t="shared" si="23"/>
        <v>0.38917275000000001</v>
      </c>
      <c r="O118" s="193">
        <f t="shared" si="23"/>
        <v>0</v>
      </c>
      <c r="P118" s="193">
        <f t="shared" si="23"/>
        <v>0</v>
      </c>
      <c r="Q118" s="193">
        <f t="shared" si="23"/>
        <v>0</v>
      </c>
      <c r="R118" s="193">
        <f t="shared" si="23"/>
        <v>0.38917275000000001</v>
      </c>
      <c r="S118" s="210">
        <v>0</v>
      </c>
      <c r="T118" s="193">
        <v>0</v>
      </c>
      <c r="U118" s="193">
        <v>0</v>
      </c>
      <c r="V118" s="193">
        <v>0</v>
      </c>
      <c r="W118" s="193">
        <v>0</v>
      </c>
      <c r="X118" s="197"/>
      <c r="Y118" s="198"/>
      <c r="Z118" s="198"/>
      <c r="AA118" s="198"/>
      <c r="AB118" s="198"/>
      <c r="AC118" s="233"/>
      <c r="AD118" s="198"/>
      <c r="AE118" s="198"/>
      <c r="AF118" s="198"/>
      <c r="AG118" s="198"/>
      <c r="AH118" s="198"/>
      <c r="AI118" s="198"/>
      <c r="AJ118" s="198"/>
      <c r="AK118" s="198"/>
      <c r="AL118" s="198"/>
      <c r="AM118" s="198">
        <v>2014</v>
      </c>
      <c r="AN118" s="198"/>
      <c r="AO118" s="198"/>
      <c r="AP118" s="198"/>
      <c r="AQ118" s="198"/>
      <c r="AR118" s="198"/>
      <c r="AS118" s="206"/>
      <c r="AT118" s="198"/>
      <c r="AU118" s="198"/>
      <c r="AV118" s="198"/>
      <c r="AW118" s="191"/>
    </row>
    <row r="119" spans="1:281" s="159" customFormat="1" ht="183.75" customHeight="1" x14ac:dyDescent="0.25">
      <c r="A119" s="194" t="s">
        <v>268</v>
      </c>
      <c r="B119" s="207" t="s">
        <v>250</v>
      </c>
      <c r="C119" s="233" t="s">
        <v>68</v>
      </c>
      <c r="D119" s="235"/>
      <c r="E119" s="235"/>
      <c r="F119" s="235"/>
      <c r="G119" s="235"/>
      <c r="H119" s="235"/>
      <c r="I119" s="236">
        <f t="shared" ref="I119:I182" si="24">J119+K119+L119+M119</f>
        <v>228.14122939000001</v>
      </c>
      <c r="J119" s="196">
        <v>1.46123136</v>
      </c>
      <c r="K119" s="196">
        <v>216.37032857000003</v>
      </c>
      <c r="L119" s="196">
        <v>1.2272147</v>
      </c>
      <c r="M119" s="196">
        <v>9.082454760000001</v>
      </c>
      <c r="N119" s="193">
        <f t="shared" si="23"/>
        <v>228.14122939000001</v>
      </c>
      <c r="O119" s="193">
        <f t="shared" si="23"/>
        <v>1.46123136</v>
      </c>
      <c r="P119" s="193">
        <f t="shared" si="23"/>
        <v>216.37032857000003</v>
      </c>
      <c r="Q119" s="193">
        <f t="shared" si="23"/>
        <v>1.2272147</v>
      </c>
      <c r="R119" s="193">
        <f t="shared" si="23"/>
        <v>9.082454760000001</v>
      </c>
      <c r="S119" s="209">
        <v>250.23522040999998</v>
      </c>
      <c r="T119" s="193">
        <v>1.2383320000000002</v>
      </c>
      <c r="U119" s="193">
        <v>174.28129999999999</v>
      </c>
      <c r="V119" s="193">
        <v>60.108580410000002</v>
      </c>
      <c r="W119" s="193">
        <v>14.607006</v>
      </c>
      <c r="X119" s="197" t="s">
        <v>36</v>
      </c>
      <c r="Y119" s="198" t="s">
        <v>36</v>
      </c>
      <c r="Z119" s="198" t="s">
        <v>36</v>
      </c>
      <c r="AA119" s="198" t="s">
        <v>36</v>
      </c>
      <c r="AB119" s="198" t="s">
        <v>36</v>
      </c>
      <c r="AC119" s="233">
        <v>19.279999999999998</v>
      </c>
      <c r="AD119" s="198" t="s">
        <v>36</v>
      </c>
      <c r="AE119" s="198" t="s">
        <v>36</v>
      </c>
      <c r="AF119" s="198" t="s">
        <v>36</v>
      </c>
      <c r="AG119" s="198" t="s">
        <v>36</v>
      </c>
      <c r="AH119" s="198" t="s">
        <v>36</v>
      </c>
      <c r="AI119" s="198" t="s">
        <v>36</v>
      </c>
      <c r="AJ119" s="198" t="s">
        <v>36</v>
      </c>
      <c r="AK119" s="198" t="s">
        <v>36</v>
      </c>
      <c r="AL119" s="198" t="s">
        <v>36</v>
      </c>
      <c r="AM119" s="198">
        <v>2014</v>
      </c>
      <c r="AN119" s="198" t="s">
        <v>36</v>
      </c>
      <c r="AO119" s="198" t="s">
        <v>36</v>
      </c>
      <c r="AP119" s="198" t="s">
        <v>36</v>
      </c>
      <c r="AQ119" s="198" t="s">
        <v>36</v>
      </c>
      <c r="AR119" s="198" t="s">
        <v>36</v>
      </c>
      <c r="AS119" s="206">
        <v>78.206000000000003</v>
      </c>
      <c r="AT119" s="198" t="s">
        <v>36</v>
      </c>
      <c r="AU119" s="198" t="s">
        <v>36</v>
      </c>
      <c r="AV119" s="198" t="s">
        <v>36</v>
      </c>
      <c r="AW119" s="191" t="s">
        <v>164</v>
      </c>
      <c r="AX119" s="167"/>
      <c r="AY119" s="167"/>
      <c r="AZ119" s="167"/>
      <c r="BA119" s="167"/>
      <c r="BB119" s="167"/>
      <c r="BC119" s="167"/>
      <c r="BD119" s="167"/>
      <c r="BE119" s="167"/>
      <c r="BF119" s="167"/>
      <c r="BG119" s="167"/>
      <c r="BH119" s="167"/>
      <c r="BI119" s="167"/>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c r="DL119" s="160"/>
      <c r="DM119" s="160"/>
      <c r="DN119" s="160"/>
      <c r="DO119" s="160"/>
      <c r="DP119" s="160"/>
      <c r="DQ119" s="160"/>
      <c r="DR119" s="160"/>
      <c r="DS119" s="160"/>
      <c r="DT119" s="160"/>
      <c r="DU119" s="160"/>
      <c r="DV119" s="160"/>
      <c r="DW119" s="160"/>
      <c r="DX119" s="160"/>
      <c r="DY119" s="160"/>
      <c r="DZ119" s="160"/>
      <c r="EA119" s="160"/>
      <c r="EB119" s="160"/>
      <c r="EC119" s="160"/>
      <c r="ED119" s="160"/>
      <c r="EE119" s="160"/>
      <c r="EF119" s="160"/>
      <c r="EG119" s="160"/>
      <c r="EH119" s="160"/>
      <c r="EI119" s="160"/>
      <c r="EJ119" s="160"/>
      <c r="EK119" s="160"/>
      <c r="EL119" s="160"/>
      <c r="EM119" s="160"/>
      <c r="EN119" s="160"/>
      <c r="EO119" s="160"/>
      <c r="EP119" s="160"/>
      <c r="EQ119" s="160"/>
      <c r="ER119" s="160"/>
      <c r="ES119" s="160"/>
      <c r="ET119" s="160"/>
      <c r="EU119" s="160"/>
      <c r="EV119" s="160"/>
      <c r="EW119" s="160"/>
      <c r="EX119" s="160"/>
      <c r="EY119" s="160"/>
      <c r="EZ119" s="160"/>
      <c r="FA119" s="160"/>
      <c r="FB119" s="160"/>
      <c r="FC119" s="160"/>
      <c r="FD119" s="160"/>
      <c r="FE119" s="160"/>
      <c r="FF119" s="160"/>
      <c r="FG119" s="160"/>
      <c r="FH119" s="160"/>
      <c r="FI119" s="160"/>
      <c r="FJ119" s="160"/>
      <c r="FK119" s="160"/>
      <c r="FL119" s="160"/>
      <c r="FM119" s="160"/>
      <c r="FN119" s="160"/>
      <c r="FO119" s="160"/>
      <c r="FP119" s="160"/>
      <c r="FQ119" s="160"/>
      <c r="FR119" s="160"/>
      <c r="FS119" s="160"/>
      <c r="FT119" s="160"/>
      <c r="FU119" s="160"/>
      <c r="FV119" s="160"/>
      <c r="FW119" s="160"/>
      <c r="FX119" s="160"/>
      <c r="FY119" s="160"/>
      <c r="FZ119" s="160"/>
      <c r="GA119" s="160"/>
      <c r="GB119" s="160"/>
      <c r="GC119" s="160"/>
      <c r="GD119" s="160"/>
      <c r="GE119" s="160"/>
      <c r="GF119" s="160"/>
      <c r="GG119" s="160"/>
      <c r="GH119" s="160"/>
      <c r="GI119" s="160"/>
      <c r="GJ119" s="160"/>
      <c r="GK119" s="160"/>
      <c r="GL119" s="160"/>
      <c r="GM119" s="160"/>
      <c r="GN119" s="160"/>
      <c r="GO119" s="160"/>
      <c r="GP119" s="160"/>
      <c r="GQ119" s="160"/>
      <c r="GR119" s="160"/>
      <c r="GS119" s="160"/>
      <c r="GT119" s="160"/>
      <c r="GU119" s="160"/>
      <c r="GV119" s="160"/>
      <c r="GW119" s="160"/>
      <c r="GX119" s="160"/>
      <c r="GY119" s="160"/>
      <c r="GZ119" s="160"/>
      <c r="HA119" s="160"/>
      <c r="HB119" s="160"/>
      <c r="HC119" s="160"/>
      <c r="HD119" s="160"/>
      <c r="HE119" s="160"/>
      <c r="HF119" s="160"/>
      <c r="HG119" s="160"/>
      <c r="HH119" s="160"/>
      <c r="HI119" s="160"/>
      <c r="HJ119" s="160"/>
      <c r="HK119" s="160"/>
      <c r="HL119" s="160"/>
      <c r="HM119" s="160"/>
      <c r="HN119" s="160"/>
      <c r="HO119" s="160"/>
      <c r="HP119" s="160"/>
      <c r="HQ119" s="160"/>
      <c r="HR119" s="160"/>
      <c r="HS119" s="160"/>
      <c r="HT119" s="160"/>
      <c r="HU119" s="160"/>
      <c r="HV119" s="160"/>
      <c r="HW119" s="160"/>
      <c r="HX119" s="160"/>
      <c r="HY119" s="160"/>
      <c r="HZ119" s="160"/>
      <c r="IA119" s="160"/>
      <c r="IB119" s="160"/>
      <c r="IC119" s="160"/>
      <c r="ID119" s="160"/>
      <c r="IE119" s="160"/>
      <c r="IF119" s="160"/>
      <c r="IG119" s="160"/>
      <c r="IH119" s="160"/>
      <c r="II119" s="160"/>
      <c r="IJ119" s="160"/>
      <c r="IK119" s="160"/>
      <c r="IL119" s="160"/>
      <c r="IM119" s="160"/>
      <c r="IN119" s="160"/>
      <c r="IO119" s="160"/>
      <c r="IP119" s="160"/>
      <c r="IQ119" s="160"/>
      <c r="IR119" s="160"/>
      <c r="IS119" s="160"/>
      <c r="IT119" s="160"/>
      <c r="IU119" s="160"/>
      <c r="IV119" s="160"/>
      <c r="IW119" s="160"/>
      <c r="IX119" s="160"/>
      <c r="IY119" s="160"/>
      <c r="IZ119" s="160"/>
      <c r="JA119" s="160"/>
      <c r="JB119" s="160"/>
      <c r="JC119" s="160"/>
      <c r="JD119" s="160"/>
      <c r="JE119" s="160"/>
      <c r="JF119" s="160"/>
      <c r="JG119" s="160"/>
      <c r="JH119" s="160"/>
      <c r="JI119" s="160"/>
      <c r="JJ119" s="160"/>
      <c r="JK119" s="160"/>
      <c r="JL119" s="160"/>
      <c r="JM119" s="160"/>
      <c r="JN119" s="160"/>
      <c r="JO119" s="160"/>
      <c r="JP119" s="160"/>
      <c r="JQ119" s="160"/>
      <c r="JR119" s="160"/>
      <c r="JS119" s="160"/>
      <c r="JT119" s="160"/>
      <c r="JU119" s="160"/>
    </row>
    <row r="120" spans="1:281" ht="183.75" customHeight="1" x14ac:dyDescent="0.25">
      <c r="A120" s="194" t="s">
        <v>270</v>
      </c>
      <c r="B120" s="207" t="s">
        <v>252</v>
      </c>
      <c r="C120" s="233" t="s">
        <v>68</v>
      </c>
      <c r="D120" s="235"/>
      <c r="E120" s="235"/>
      <c r="F120" s="235"/>
      <c r="G120" s="235"/>
      <c r="H120" s="235"/>
      <c r="I120" s="236">
        <f t="shared" si="24"/>
        <v>1.91792E-3</v>
      </c>
      <c r="J120" s="196">
        <v>0</v>
      </c>
      <c r="K120" s="196">
        <v>0</v>
      </c>
      <c r="L120" s="196">
        <v>0</v>
      </c>
      <c r="M120" s="196">
        <v>1.91792E-3</v>
      </c>
      <c r="N120" s="193">
        <f t="shared" si="23"/>
        <v>1.91792E-3</v>
      </c>
      <c r="O120" s="193">
        <f t="shared" si="23"/>
        <v>0</v>
      </c>
      <c r="P120" s="193">
        <f t="shared" si="23"/>
        <v>0</v>
      </c>
      <c r="Q120" s="193">
        <f t="shared" si="23"/>
        <v>0</v>
      </c>
      <c r="R120" s="193">
        <f t="shared" si="23"/>
        <v>1.91792E-3</v>
      </c>
      <c r="S120" s="210">
        <v>0</v>
      </c>
      <c r="T120" s="193">
        <v>0</v>
      </c>
      <c r="U120" s="193">
        <v>0</v>
      </c>
      <c r="V120" s="193">
        <v>0</v>
      </c>
      <c r="W120" s="193">
        <v>0</v>
      </c>
      <c r="X120" s="197" t="s">
        <v>36</v>
      </c>
      <c r="Y120" s="198" t="s">
        <v>36</v>
      </c>
      <c r="Z120" s="198" t="s">
        <v>36</v>
      </c>
      <c r="AA120" s="198" t="s">
        <v>36</v>
      </c>
      <c r="AB120" s="198" t="s">
        <v>36</v>
      </c>
      <c r="AC120" s="233"/>
      <c r="AD120" s="198" t="s">
        <v>36</v>
      </c>
      <c r="AE120" s="198" t="s">
        <v>36</v>
      </c>
      <c r="AF120" s="198" t="s">
        <v>36</v>
      </c>
      <c r="AG120" s="198" t="s">
        <v>36</v>
      </c>
      <c r="AH120" s="198" t="s">
        <v>36</v>
      </c>
      <c r="AI120" s="198" t="s">
        <v>36</v>
      </c>
      <c r="AJ120" s="198" t="s">
        <v>36</v>
      </c>
      <c r="AK120" s="198" t="s">
        <v>36</v>
      </c>
      <c r="AL120" s="198" t="s">
        <v>36</v>
      </c>
      <c r="AM120" s="198">
        <v>2014</v>
      </c>
      <c r="AN120" s="198" t="s">
        <v>36</v>
      </c>
      <c r="AO120" s="198" t="s">
        <v>36</v>
      </c>
      <c r="AP120" s="198" t="s">
        <v>36</v>
      </c>
      <c r="AQ120" s="198" t="s">
        <v>36</v>
      </c>
      <c r="AR120" s="198" t="s">
        <v>36</v>
      </c>
      <c r="AS120" s="206"/>
      <c r="AT120" s="198" t="s">
        <v>36</v>
      </c>
      <c r="AU120" s="198" t="s">
        <v>36</v>
      </c>
      <c r="AV120" s="198" t="s">
        <v>36</v>
      </c>
      <c r="AW120" s="191" t="s">
        <v>164</v>
      </c>
    </row>
    <row r="121" spans="1:281" ht="183.75" customHeight="1" x14ac:dyDescent="0.25">
      <c r="A121" s="194" t="s">
        <v>272</v>
      </c>
      <c r="B121" s="207" t="s">
        <v>254</v>
      </c>
      <c r="C121" s="233" t="s">
        <v>68</v>
      </c>
      <c r="D121" s="235"/>
      <c r="E121" s="235"/>
      <c r="F121" s="235"/>
      <c r="G121" s="235"/>
      <c r="H121" s="235"/>
      <c r="I121" s="236">
        <f t="shared" si="24"/>
        <v>142.36836837000001</v>
      </c>
      <c r="J121" s="196">
        <v>3.6549340400000001</v>
      </c>
      <c r="K121" s="196">
        <v>88.75202886000001</v>
      </c>
      <c r="L121" s="196">
        <v>6.5551879299999998</v>
      </c>
      <c r="M121" s="196">
        <v>43.40621754</v>
      </c>
      <c r="N121" s="193">
        <f t="shared" si="23"/>
        <v>142.36836837000001</v>
      </c>
      <c r="O121" s="193">
        <f t="shared" si="23"/>
        <v>3.6549340400000001</v>
      </c>
      <c r="P121" s="193">
        <f t="shared" si="23"/>
        <v>88.75202886000001</v>
      </c>
      <c r="Q121" s="193">
        <f t="shared" si="23"/>
        <v>6.5551879299999998</v>
      </c>
      <c r="R121" s="193">
        <f t="shared" si="23"/>
        <v>43.40621754</v>
      </c>
      <c r="S121" s="209">
        <v>632.18962463999992</v>
      </c>
      <c r="T121" s="193">
        <v>7.0942080000000001</v>
      </c>
      <c r="U121" s="193">
        <v>295.71078</v>
      </c>
      <c r="V121" s="193">
        <v>283.70336064000003</v>
      </c>
      <c r="W121" s="193">
        <v>45.681277000000001</v>
      </c>
      <c r="X121" s="197">
        <v>2014</v>
      </c>
      <c r="Y121" s="198">
        <v>25</v>
      </c>
      <c r="Z121" s="198" t="s">
        <v>648</v>
      </c>
      <c r="AA121" s="198" t="s">
        <v>36</v>
      </c>
      <c r="AB121" s="198" t="s">
        <v>680</v>
      </c>
      <c r="AC121" s="233">
        <v>58.11</v>
      </c>
      <c r="AD121" s="198"/>
      <c r="AE121" s="198"/>
      <c r="AF121" s="198"/>
      <c r="AG121" s="198"/>
      <c r="AH121" s="198"/>
      <c r="AI121" s="198"/>
      <c r="AJ121" s="198"/>
      <c r="AK121" s="198"/>
      <c r="AL121" s="198"/>
      <c r="AM121" s="198">
        <v>2014</v>
      </c>
      <c r="AN121" s="198">
        <v>25</v>
      </c>
      <c r="AO121" s="198" t="s">
        <v>36</v>
      </c>
      <c r="AP121" s="198" t="s">
        <v>681</v>
      </c>
      <c r="AQ121" s="198" t="s">
        <v>682</v>
      </c>
      <c r="AR121" s="198">
        <v>2</v>
      </c>
      <c r="AS121" s="206">
        <v>108.7</v>
      </c>
      <c r="AT121" s="198" t="s">
        <v>36</v>
      </c>
      <c r="AU121" s="198" t="s">
        <v>36</v>
      </c>
      <c r="AV121" s="198" t="s">
        <v>36</v>
      </c>
      <c r="AW121" s="191" t="s">
        <v>164</v>
      </c>
    </row>
    <row r="122" spans="1:281" s="159" customFormat="1" ht="183.75" customHeight="1" x14ac:dyDescent="0.25">
      <c r="A122" s="194" t="s">
        <v>274</v>
      </c>
      <c r="B122" s="207" t="s">
        <v>256</v>
      </c>
      <c r="C122" s="233" t="s">
        <v>68</v>
      </c>
      <c r="D122" s="235"/>
      <c r="E122" s="235"/>
      <c r="F122" s="235"/>
      <c r="G122" s="235"/>
      <c r="H122" s="235"/>
      <c r="I122" s="236">
        <f t="shared" si="24"/>
        <v>736.14383237000004</v>
      </c>
      <c r="J122" s="196">
        <v>0</v>
      </c>
      <c r="K122" s="196">
        <v>565.29363918000001</v>
      </c>
      <c r="L122" s="196">
        <v>10.032983079999999</v>
      </c>
      <c r="M122" s="196">
        <v>160.81721011000002</v>
      </c>
      <c r="N122" s="193">
        <f t="shared" si="23"/>
        <v>736.14383237000004</v>
      </c>
      <c r="O122" s="193">
        <f t="shared" si="23"/>
        <v>0</v>
      </c>
      <c r="P122" s="193">
        <f t="shared" si="23"/>
        <v>565.29363918000001</v>
      </c>
      <c r="Q122" s="193">
        <f t="shared" si="23"/>
        <v>10.032983079999999</v>
      </c>
      <c r="R122" s="193">
        <f t="shared" si="23"/>
        <v>160.81721011000002</v>
      </c>
      <c r="S122" s="209">
        <v>1185.1784248500001</v>
      </c>
      <c r="T122" s="193">
        <v>-4.9960079999999998</v>
      </c>
      <c r="U122" s="193">
        <v>601.85068500000011</v>
      </c>
      <c r="V122" s="193">
        <v>472.84203015000003</v>
      </c>
      <c r="W122" s="193">
        <v>115.48171069999999</v>
      </c>
      <c r="X122" s="197">
        <v>2014</v>
      </c>
      <c r="Y122" s="198">
        <v>25</v>
      </c>
      <c r="Z122" s="198" t="s">
        <v>670</v>
      </c>
      <c r="AA122" s="198" t="s">
        <v>36</v>
      </c>
      <c r="AB122" s="198" t="s">
        <v>683</v>
      </c>
      <c r="AC122" s="233">
        <v>195.24</v>
      </c>
      <c r="AD122" s="198"/>
      <c r="AE122" s="198"/>
      <c r="AF122" s="198"/>
      <c r="AG122" s="198"/>
      <c r="AH122" s="198"/>
      <c r="AI122" s="198"/>
      <c r="AJ122" s="198"/>
      <c r="AK122" s="198"/>
      <c r="AL122" s="198"/>
      <c r="AM122" s="198">
        <v>2014</v>
      </c>
      <c r="AN122" s="198">
        <v>25</v>
      </c>
      <c r="AO122" s="198" t="s">
        <v>36</v>
      </c>
      <c r="AP122" s="198" t="s">
        <v>684</v>
      </c>
      <c r="AQ122" s="198" t="s">
        <v>685</v>
      </c>
      <c r="AR122" s="198">
        <v>2</v>
      </c>
      <c r="AS122" s="206">
        <v>268.84699999999998</v>
      </c>
      <c r="AT122" s="198" t="s">
        <v>36</v>
      </c>
      <c r="AU122" s="198" t="s">
        <v>36</v>
      </c>
      <c r="AV122" s="198" t="s">
        <v>36</v>
      </c>
      <c r="AW122" s="191" t="s">
        <v>164</v>
      </c>
      <c r="AX122" s="167"/>
      <c r="AY122" s="167"/>
      <c r="AZ122" s="167"/>
      <c r="BA122" s="167"/>
      <c r="BB122" s="167"/>
      <c r="BC122" s="167"/>
      <c r="BD122" s="167"/>
      <c r="BE122" s="167"/>
      <c r="BF122" s="167"/>
      <c r="BG122" s="167"/>
      <c r="BH122" s="167"/>
      <c r="BI122" s="167"/>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c r="DL122" s="160"/>
      <c r="DM122" s="160"/>
      <c r="DN122" s="160"/>
      <c r="DO122" s="160"/>
      <c r="DP122" s="160"/>
      <c r="DQ122" s="160"/>
      <c r="DR122" s="160"/>
      <c r="DS122" s="160"/>
      <c r="DT122" s="160"/>
      <c r="DU122" s="160"/>
      <c r="DV122" s="160"/>
      <c r="DW122" s="160"/>
      <c r="DX122" s="160"/>
      <c r="DY122" s="160"/>
      <c r="DZ122" s="160"/>
      <c r="EA122" s="160"/>
      <c r="EB122" s="160"/>
      <c r="EC122" s="160"/>
      <c r="ED122" s="160"/>
      <c r="EE122" s="160"/>
      <c r="EF122" s="160"/>
      <c r="EG122" s="160"/>
      <c r="EH122" s="160"/>
      <c r="EI122" s="160"/>
      <c r="EJ122" s="160"/>
      <c r="EK122" s="160"/>
      <c r="EL122" s="160"/>
      <c r="EM122" s="160"/>
      <c r="EN122" s="160"/>
      <c r="EO122" s="160"/>
      <c r="EP122" s="160"/>
      <c r="EQ122" s="160"/>
      <c r="ER122" s="160"/>
      <c r="ES122" s="160"/>
      <c r="ET122" s="160"/>
      <c r="EU122" s="160"/>
      <c r="EV122" s="160"/>
      <c r="EW122" s="160"/>
      <c r="EX122" s="160"/>
      <c r="EY122" s="160"/>
      <c r="EZ122" s="160"/>
      <c r="FA122" s="160"/>
      <c r="FB122" s="160"/>
      <c r="FC122" s="160"/>
      <c r="FD122" s="160"/>
      <c r="FE122" s="160"/>
      <c r="FF122" s="160"/>
      <c r="FG122" s="160"/>
      <c r="FH122" s="160"/>
      <c r="FI122" s="160"/>
      <c r="FJ122" s="160"/>
      <c r="FK122" s="160"/>
      <c r="FL122" s="160"/>
      <c r="FM122" s="160"/>
      <c r="FN122" s="160"/>
      <c r="FO122" s="160"/>
      <c r="FP122" s="160"/>
      <c r="FQ122" s="160"/>
      <c r="FR122" s="160"/>
      <c r="FS122" s="160"/>
      <c r="FT122" s="160"/>
      <c r="FU122" s="160"/>
      <c r="FV122" s="160"/>
      <c r="FW122" s="160"/>
      <c r="FX122" s="160"/>
      <c r="FY122" s="160"/>
      <c r="FZ122" s="160"/>
      <c r="GA122" s="160"/>
      <c r="GB122" s="160"/>
      <c r="GC122" s="160"/>
      <c r="GD122" s="160"/>
      <c r="GE122" s="160"/>
      <c r="GF122" s="160"/>
      <c r="GG122" s="160"/>
      <c r="GH122" s="160"/>
      <c r="GI122" s="160"/>
      <c r="GJ122" s="160"/>
      <c r="GK122" s="160"/>
      <c r="GL122" s="160"/>
      <c r="GM122" s="160"/>
      <c r="GN122" s="160"/>
      <c r="GO122" s="160"/>
      <c r="GP122" s="160"/>
      <c r="GQ122" s="160"/>
      <c r="GR122" s="160"/>
      <c r="GS122" s="160"/>
      <c r="GT122" s="160"/>
      <c r="GU122" s="160"/>
      <c r="GV122" s="160"/>
      <c r="GW122" s="160"/>
      <c r="GX122" s="160"/>
      <c r="GY122" s="160"/>
      <c r="GZ122" s="160"/>
      <c r="HA122" s="160"/>
      <c r="HB122" s="160"/>
      <c r="HC122" s="160"/>
      <c r="HD122" s="160"/>
      <c r="HE122" s="160"/>
      <c r="HF122" s="160"/>
      <c r="HG122" s="160"/>
      <c r="HH122" s="160"/>
      <c r="HI122" s="160"/>
      <c r="HJ122" s="160"/>
      <c r="HK122" s="160"/>
      <c r="HL122" s="160"/>
      <c r="HM122" s="160"/>
      <c r="HN122" s="160"/>
      <c r="HO122" s="160"/>
      <c r="HP122" s="160"/>
      <c r="HQ122" s="160"/>
      <c r="HR122" s="160"/>
      <c r="HS122" s="160"/>
      <c r="HT122" s="160"/>
      <c r="HU122" s="160"/>
      <c r="HV122" s="160"/>
      <c r="HW122" s="160"/>
      <c r="HX122" s="160"/>
      <c r="HY122" s="160"/>
      <c r="HZ122" s="160"/>
      <c r="IA122" s="160"/>
      <c r="IB122" s="160"/>
      <c r="IC122" s="160"/>
      <c r="ID122" s="160"/>
      <c r="IE122" s="160"/>
      <c r="IF122" s="160"/>
      <c r="IG122" s="160"/>
      <c r="IH122" s="160"/>
      <c r="II122" s="160"/>
      <c r="IJ122" s="160"/>
      <c r="IK122" s="160"/>
      <c r="IL122" s="160"/>
      <c r="IM122" s="160"/>
      <c r="IN122" s="160"/>
      <c r="IO122" s="160"/>
      <c r="IP122" s="160"/>
      <c r="IQ122" s="160"/>
      <c r="IR122" s="160"/>
      <c r="IS122" s="160"/>
      <c r="IT122" s="160"/>
      <c r="IU122" s="160"/>
      <c r="IV122" s="160"/>
      <c r="IW122" s="160"/>
      <c r="IX122" s="160"/>
      <c r="IY122" s="160"/>
      <c r="IZ122" s="160"/>
      <c r="JA122" s="160"/>
      <c r="JB122" s="160"/>
      <c r="JC122" s="160"/>
      <c r="JD122" s="160"/>
      <c r="JE122" s="160"/>
      <c r="JF122" s="160"/>
      <c r="JG122" s="160"/>
      <c r="JH122" s="160"/>
      <c r="JI122" s="160"/>
      <c r="JJ122" s="160"/>
      <c r="JK122" s="160"/>
      <c r="JL122" s="160"/>
      <c r="JM122" s="160"/>
      <c r="JN122" s="160"/>
      <c r="JO122" s="160"/>
      <c r="JP122" s="160"/>
      <c r="JQ122" s="160"/>
      <c r="JR122" s="160"/>
      <c r="JS122" s="160"/>
      <c r="JT122" s="160"/>
      <c r="JU122" s="160"/>
    </row>
    <row r="123" spans="1:281" ht="183.75" customHeight="1" x14ac:dyDescent="0.25">
      <c r="A123" s="194" t="s">
        <v>276</v>
      </c>
      <c r="B123" s="207" t="s">
        <v>258</v>
      </c>
      <c r="C123" s="233" t="s">
        <v>68</v>
      </c>
      <c r="D123" s="235"/>
      <c r="E123" s="235"/>
      <c r="F123" s="235"/>
      <c r="G123" s="235"/>
      <c r="H123" s="235"/>
      <c r="I123" s="236">
        <f t="shared" si="24"/>
        <v>182.41172329</v>
      </c>
      <c r="J123" s="196">
        <v>0</v>
      </c>
      <c r="K123" s="196">
        <v>159.47804274000001</v>
      </c>
      <c r="L123" s="196">
        <v>0</v>
      </c>
      <c r="M123" s="196">
        <v>22.933680550000002</v>
      </c>
      <c r="N123" s="193">
        <f t="shared" si="23"/>
        <v>182.41172329</v>
      </c>
      <c r="O123" s="193">
        <f t="shared" si="23"/>
        <v>0</v>
      </c>
      <c r="P123" s="193">
        <f t="shared" si="23"/>
        <v>159.47804274000001</v>
      </c>
      <c r="Q123" s="193">
        <f t="shared" si="23"/>
        <v>0</v>
      </c>
      <c r="R123" s="193">
        <f t="shared" si="23"/>
        <v>22.933680550000002</v>
      </c>
      <c r="S123" s="210">
        <v>280.28711184999997</v>
      </c>
      <c r="T123" s="193">
        <v>-4.9960079999999998</v>
      </c>
      <c r="U123" s="193">
        <v>175.48059000000003</v>
      </c>
      <c r="V123" s="193">
        <v>66.710851850000012</v>
      </c>
      <c r="W123" s="193">
        <v>43.091674000000005</v>
      </c>
      <c r="X123" s="197">
        <v>2014</v>
      </c>
      <c r="Y123" s="198">
        <v>25</v>
      </c>
      <c r="Z123" s="198" t="s">
        <v>670</v>
      </c>
      <c r="AA123" s="198" t="s">
        <v>36</v>
      </c>
      <c r="AB123" s="198" t="s">
        <v>686</v>
      </c>
      <c r="AC123" s="233">
        <v>87.59</v>
      </c>
      <c r="AD123" s="198"/>
      <c r="AE123" s="198"/>
      <c r="AF123" s="198"/>
      <c r="AG123" s="198"/>
      <c r="AH123" s="198"/>
      <c r="AI123" s="198"/>
      <c r="AJ123" s="198"/>
      <c r="AK123" s="198"/>
      <c r="AL123" s="198"/>
      <c r="AM123" s="198">
        <v>2014</v>
      </c>
      <c r="AN123" s="198">
        <v>25</v>
      </c>
      <c r="AO123" s="198" t="s">
        <v>36</v>
      </c>
      <c r="AP123" s="198" t="s">
        <v>687</v>
      </c>
      <c r="AQ123" s="198" t="s">
        <v>685</v>
      </c>
      <c r="AR123" s="198">
        <v>2</v>
      </c>
      <c r="AS123" s="233">
        <v>92.602000000000004</v>
      </c>
      <c r="AT123" s="198" t="s">
        <v>36</v>
      </c>
      <c r="AU123" s="198" t="s">
        <v>36</v>
      </c>
      <c r="AV123" s="198" t="s">
        <v>36</v>
      </c>
      <c r="AW123" s="191"/>
    </row>
    <row r="124" spans="1:281" ht="183.75" customHeight="1" x14ac:dyDescent="0.25">
      <c r="A124" s="194" t="s">
        <v>278</v>
      </c>
      <c r="B124" s="207" t="s">
        <v>258</v>
      </c>
      <c r="C124" s="233" t="s">
        <v>68</v>
      </c>
      <c r="D124" s="235"/>
      <c r="E124" s="235"/>
      <c r="F124" s="235"/>
      <c r="G124" s="235"/>
      <c r="H124" s="235"/>
      <c r="I124" s="236">
        <f t="shared" si="24"/>
        <v>-22.183195730411924</v>
      </c>
      <c r="J124" s="196">
        <v>0</v>
      </c>
      <c r="K124" s="196">
        <v>35.216638420000002</v>
      </c>
      <c r="L124" s="196">
        <v>-66.166359999999997</v>
      </c>
      <c r="M124" s="196">
        <v>8.7665258495880707</v>
      </c>
      <c r="N124" s="193">
        <f t="shared" si="23"/>
        <v>-22.183195730411924</v>
      </c>
      <c r="O124" s="193">
        <f t="shared" si="23"/>
        <v>0</v>
      </c>
      <c r="P124" s="193">
        <f t="shared" si="23"/>
        <v>35.216638420000002</v>
      </c>
      <c r="Q124" s="193">
        <f t="shared" si="23"/>
        <v>-66.166359999999997</v>
      </c>
      <c r="R124" s="193">
        <f t="shared" si="23"/>
        <v>8.7665258495880707</v>
      </c>
      <c r="S124" s="210">
        <v>204.94742984999999</v>
      </c>
      <c r="T124" s="193">
        <v>-4.9960079999999998</v>
      </c>
      <c r="U124" s="193">
        <v>119.46174099999999</v>
      </c>
      <c r="V124" s="193">
        <v>61.122743849999999</v>
      </c>
      <c r="W124" s="193">
        <v>29.323066000000008</v>
      </c>
      <c r="X124" s="197">
        <v>2014</v>
      </c>
      <c r="Y124" s="198">
        <v>25</v>
      </c>
      <c r="Z124" s="198" t="s">
        <v>648</v>
      </c>
      <c r="AA124" s="198" t="s">
        <v>36</v>
      </c>
      <c r="AB124" s="198" t="s">
        <v>683</v>
      </c>
      <c r="AC124" s="233">
        <v>35.309999999999995</v>
      </c>
      <c r="AD124" s="198"/>
      <c r="AE124" s="198"/>
      <c r="AF124" s="198"/>
      <c r="AG124" s="198"/>
      <c r="AH124" s="198"/>
      <c r="AI124" s="198"/>
      <c r="AJ124" s="198"/>
      <c r="AK124" s="198"/>
      <c r="AL124" s="198"/>
      <c r="AM124" s="198">
        <v>2014</v>
      </c>
      <c r="AN124" s="198">
        <v>25</v>
      </c>
      <c r="AO124" s="198" t="s">
        <v>36</v>
      </c>
      <c r="AP124" s="198" t="s">
        <v>688</v>
      </c>
      <c r="AQ124" s="198" t="s">
        <v>689</v>
      </c>
      <c r="AR124" s="198">
        <v>2</v>
      </c>
      <c r="AS124" s="233">
        <v>44.267000000000003</v>
      </c>
      <c r="AT124" s="198" t="s">
        <v>36</v>
      </c>
      <c r="AU124" s="198" t="s">
        <v>36</v>
      </c>
      <c r="AV124" s="198" t="s">
        <v>36</v>
      </c>
      <c r="AW124" s="191"/>
    </row>
    <row r="125" spans="1:281" ht="183.75" customHeight="1" x14ac:dyDescent="0.25">
      <c r="A125" s="194" t="s">
        <v>280</v>
      </c>
      <c r="B125" s="207" t="s">
        <v>261</v>
      </c>
      <c r="C125" s="233" t="s">
        <v>68</v>
      </c>
      <c r="D125" s="235"/>
      <c r="E125" s="235"/>
      <c r="F125" s="235"/>
      <c r="G125" s="235"/>
      <c r="H125" s="235"/>
      <c r="I125" s="236">
        <f t="shared" si="24"/>
        <v>10.672398479200599</v>
      </c>
      <c r="J125" s="196">
        <v>0</v>
      </c>
      <c r="K125" s="196">
        <v>9.0993300000000001</v>
      </c>
      <c r="L125" s="196">
        <v>0</v>
      </c>
      <c r="M125" s="196">
        <v>1.5730684792005978</v>
      </c>
      <c r="N125" s="193">
        <f t="shared" si="23"/>
        <v>10.672398479200599</v>
      </c>
      <c r="O125" s="193">
        <f t="shared" si="23"/>
        <v>0</v>
      </c>
      <c r="P125" s="193">
        <f t="shared" si="23"/>
        <v>9.0993300000000001</v>
      </c>
      <c r="Q125" s="193">
        <f t="shared" si="23"/>
        <v>0</v>
      </c>
      <c r="R125" s="193">
        <f t="shared" si="23"/>
        <v>1.5730684792005978</v>
      </c>
      <c r="S125" s="210">
        <v>3.8901219999999999</v>
      </c>
      <c r="T125" s="193">
        <v>0</v>
      </c>
      <c r="U125" s="193">
        <v>0.70726300000000009</v>
      </c>
      <c r="V125" s="193">
        <v>0.56893499999999997</v>
      </c>
      <c r="W125" s="193">
        <v>2.6139239999999999</v>
      </c>
      <c r="X125" s="197">
        <v>2014</v>
      </c>
      <c r="Y125" s="198">
        <v>25</v>
      </c>
      <c r="Z125" s="198" t="s">
        <v>648</v>
      </c>
      <c r="AA125" s="198" t="s">
        <v>36</v>
      </c>
      <c r="AB125" s="198" t="s">
        <v>683</v>
      </c>
      <c r="AC125" s="233">
        <v>1.26</v>
      </c>
      <c r="AD125" s="198"/>
      <c r="AE125" s="198"/>
      <c r="AF125" s="198"/>
      <c r="AG125" s="198"/>
      <c r="AH125" s="198"/>
      <c r="AI125" s="198"/>
      <c r="AJ125" s="198"/>
      <c r="AK125" s="198"/>
      <c r="AL125" s="198"/>
      <c r="AM125" s="198">
        <v>2014</v>
      </c>
      <c r="AN125" s="198">
        <v>25</v>
      </c>
      <c r="AO125" s="198" t="s">
        <v>36</v>
      </c>
      <c r="AP125" s="198" t="s">
        <v>690</v>
      </c>
      <c r="AQ125" s="198" t="s">
        <v>691</v>
      </c>
      <c r="AR125" s="198">
        <v>2</v>
      </c>
      <c r="AS125" s="233">
        <v>7.1130000000000004</v>
      </c>
      <c r="AT125" s="198" t="s">
        <v>36</v>
      </c>
      <c r="AU125" s="198" t="s">
        <v>36</v>
      </c>
      <c r="AV125" s="198" t="s">
        <v>36</v>
      </c>
      <c r="AW125" s="191"/>
    </row>
    <row r="126" spans="1:281" ht="183.75" customHeight="1" x14ac:dyDescent="0.25">
      <c r="A126" s="194" t="s">
        <v>282</v>
      </c>
      <c r="B126" s="207" t="s">
        <v>263</v>
      </c>
      <c r="C126" s="233" t="s">
        <v>68</v>
      </c>
      <c r="D126" s="235"/>
      <c r="E126" s="235"/>
      <c r="F126" s="235"/>
      <c r="G126" s="235"/>
      <c r="H126" s="235"/>
      <c r="I126" s="236">
        <f t="shared" si="24"/>
        <v>54.981844958380293</v>
      </c>
      <c r="J126" s="196">
        <v>0</v>
      </c>
      <c r="K126" s="196">
        <v>31.21116</v>
      </c>
      <c r="L126" s="196">
        <v>22.96931</v>
      </c>
      <c r="M126" s="196">
        <v>0.80137495838029282</v>
      </c>
      <c r="N126" s="193">
        <f t="shared" si="23"/>
        <v>54.981844958380293</v>
      </c>
      <c r="O126" s="193">
        <f t="shared" si="23"/>
        <v>0</v>
      </c>
      <c r="P126" s="193">
        <f t="shared" si="23"/>
        <v>31.21116</v>
      </c>
      <c r="Q126" s="193">
        <f t="shared" si="23"/>
        <v>22.96931</v>
      </c>
      <c r="R126" s="193">
        <f t="shared" si="23"/>
        <v>0.80137495838029282</v>
      </c>
      <c r="S126" s="210">
        <v>19.635202</v>
      </c>
      <c r="T126" s="193">
        <v>0</v>
      </c>
      <c r="U126" s="193">
        <v>13.943548</v>
      </c>
      <c r="V126" s="193">
        <v>1.7082120000000001</v>
      </c>
      <c r="W126" s="193">
        <v>3.9834420000000001</v>
      </c>
      <c r="X126" s="197">
        <v>2014</v>
      </c>
      <c r="Y126" s="198">
        <v>25</v>
      </c>
      <c r="Z126" s="198" t="s">
        <v>648</v>
      </c>
      <c r="AA126" s="198" t="s">
        <v>36</v>
      </c>
      <c r="AB126" s="198" t="s">
        <v>683</v>
      </c>
      <c r="AC126" s="233">
        <v>1.26</v>
      </c>
      <c r="AD126" s="198"/>
      <c r="AE126" s="198"/>
      <c r="AF126" s="198"/>
      <c r="AG126" s="198"/>
      <c r="AH126" s="198"/>
      <c r="AI126" s="198"/>
      <c r="AJ126" s="198"/>
      <c r="AK126" s="198"/>
      <c r="AL126" s="198"/>
      <c r="AM126" s="198">
        <v>2014</v>
      </c>
      <c r="AN126" s="198">
        <v>25</v>
      </c>
      <c r="AO126" s="198" t="s">
        <v>36</v>
      </c>
      <c r="AP126" s="198" t="s">
        <v>692</v>
      </c>
      <c r="AQ126" s="198" t="s">
        <v>693</v>
      </c>
      <c r="AR126" s="198">
        <v>2</v>
      </c>
      <c r="AS126" s="233">
        <v>5.2839999999999998</v>
      </c>
      <c r="AT126" s="198" t="s">
        <v>36</v>
      </c>
      <c r="AU126" s="198" t="s">
        <v>36</v>
      </c>
      <c r="AV126" s="198" t="s">
        <v>36</v>
      </c>
      <c r="AW126" s="191"/>
    </row>
    <row r="127" spans="1:281" ht="183.75" customHeight="1" x14ac:dyDescent="0.25">
      <c r="A127" s="194" t="s">
        <v>284</v>
      </c>
      <c r="B127" s="207" t="s">
        <v>265</v>
      </c>
      <c r="C127" s="233" t="s">
        <v>68</v>
      </c>
      <c r="D127" s="235"/>
      <c r="E127" s="235"/>
      <c r="F127" s="235"/>
      <c r="G127" s="235"/>
      <c r="H127" s="235"/>
      <c r="I127" s="236">
        <f t="shared" si="24"/>
        <v>1.4586140118505826</v>
      </c>
      <c r="J127" s="196">
        <v>0</v>
      </c>
      <c r="K127" s="196">
        <v>1.3686008599999999</v>
      </c>
      <c r="L127" s="196">
        <v>0</v>
      </c>
      <c r="M127" s="196">
        <v>9.0013151850582743E-2</v>
      </c>
      <c r="N127" s="193">
        <f t="shared" si="23"/>
        <v>1.4586140118505826</v>
      </c>
      <c r="O127" s="193">
        <f t="shared" si="23"/>
        <v>0</v>
      </c>
      <c r="P127" s="193">
        <f t="shared" si="23"/>
        <v>1.3686008599999999</v>
      </c>
      <c r="Q127" s="193">
        <f t="shared" si="23"/>
        <v>0</v>
      </c>
      <c r="R127" s="193">
        <f t="shared" si="23"/>
        <v>9.0013151850582743E-2</v>
      </c>
      <c r="S127" s="210">
        <v>0.1658</v>
      </c>
      <c r="T127" s="193">
        <v>0</v>
      </c>
      <c r="U127" s="193">
        <v>0</v>
      </c>
      <c r="V127" s="193">
        <v>0</v>
      </c>
      <c r="W127" s="193">
        <v>0.1658</v>
      </c>
      <c r="X127" s="197">
        <v>2014</v>
      </c>
      <c r="Y127" s="198">
        <v>25</v>
      </c>
      <c r="Z127" s="198" t="s">
        <v>648</v>
      </c>
      <c r="AA127" s="198" t="s">
        <v>36</v>
      </c>
      <c r="AB127" s="198" t="s">
        <v>683</v>
      </c>
      <c r="AC127" s="233">
        <v>1.26</v>
      </c>
      <c r="AD127" s="198"/>
      <c r="AE127" s="198"/>
      <c r="AF127" s="198"/>
      <c r="AG127" s="198"/>
      <c r="AH127" s="198"/>
      <c r="AI127" s="198"/>
      <c r="AJ127" s="198"/>
      <c r="AK127" s="198"/>
      <c r="AL127" s="198"/>
      <c r="AM127" s="198">
        <v>2014</v>
      </c>
      <c r="AN127" s="198">
        <v>25</v>
      </c>
      <c r="AO127" s="198" t="s">
        <v>36</v>
      </c>
      <c r="AP127" s="198" t="s">
        <v>694</v>
      </c>
      <c r="AQ127" s="198">
        <v>185</v>
      </c>
      <c r="AR127" s="198">
        <v>2</v>
      </c>
      <c r="AS127" s="233">
        <v>0</v>
      </c>
      <c r="AT127" s="198" t="s">
        <v>36</v>
      </c>
      <c r="AU127" s="198" t="s">
        <v>36</v>
      </c>
      <c r="AV127" s="198" t="s">
        <v>36</v>
      </c>
      <c r="AW127" s="191"/>
    </row>
    <row r="128" spans="1:281" ht="183.75" customHeight="1" x14ac:dyDescent="0.25">
      <c r="A128" s="194" t="s">
        <v>286</v>
      </c>
      <c r="B128" s="207" t="s">
        <v>267</v>
      </c>
      <c r="C128" s="233" t="s">
        <v>68</v>
      </c>
      <c r="D128" s="235"/>
      <c r="E128" s="235"/>
      <c r="F128" s="235"/>
      <c r="G128" s="235"/>
      <c r="H128" s="235"/>
      <c r="I128" s="236">
        <f t="shared" si="24"/>
        <v>1.1965610108657283</v>
      </c>
      <c r="J128" s="196">
        <v>0</v>
      </c>
      <c r="K128" s="196">
        <v>1.1112381499999999</v>
      </c>
      <c r="L128" s="196">
        <v>0</v>
      </c>
      <c r="M128" s="196">
        <v>8.5322860865728448E-2</v>
      </c>
      <c r="N128" s="193">
        <f t="shared" si="23"/>
        <v>1.1965610108657283</v>
      </c>
      <c r="O128" s="193">
        <f t="shared" si="23"/>
        <v>0</v>
      </c>
      <c r="P128" s="193">
        <f t="shared" si="23"/>
        <v>1.1112381499999999</v>
      </c>
      <c r="Q128" s="193">
        <f t="shared" si="23"/>
        <v>0</v>
      </c>
      <c r="R128" s="193">
        <f t="shared" si="23"/>
        <v>8.5322860865728448E-2</v>
      </c>
      <c r="S128" s="210">
        <v>0.194887</v>
      </c>
      <c r="T128" s="193">
        <v>0</v>
      </c>
      <c r="U128" s="193">
        <v>0</v>
      </c>
      <c r="V128" s="193">
        <v>0</v>
      </c>
      <c r="W128" s="193">
        <v>0.19488800000000001</v>
      </c>
      <c r="X128" s="197">
        <v>2014</v>
      </c>
      <c r="Y128" s="198">
        <v>25</v>
      </c>
      <c r="Z128" s="198" t="s">
        <v>648</v>
      </c>
      <c r="AA128" s="198" t="s">
        <v>36</v>
      </c>
      <c r="AB128" s="198" t="s">
        <v>695</v>
      </c>
      <c r="AC128" s="233">
        <v>1.26</v>
      </c>
      <c r="AD128" s="198"/>
      <c r="AE128" s="198"/>
      <c r="AF128" s="198"/>
      <c r="AG128" s="198"/>
      <c r="AH128" s="198"/>
      <c r="AI128" s="198"/>
      <c r="AJ128" s="198"/>
      <c r="AK128" s="198"/>
      <c r="AL128" s="198"/>
      <c r="AM128" s="198">
        <v>2014</v>
      </c>
      <c r="AN128" s="198">
        <v>25</v>
      </c>
      <c r="AO128" s="198" t="s">
        <v>36</v>
      </c>
      <c r="AP128" s="198" t="s">
        <v>688</v>
      </c>
      <c r="AQ128" s="198" t="s">
        <v>689</v>
      </c>
      <c r="AR128" s="198">
        <v>2</v>
      </c>
      <c r="AS128" s="233">
        <v>0.89100000000000001</v>
      </c>
      <c r="AT128" s="198" t="s">
        <v>36</v>
      </c>
      <c r="AU128" s="198" t="s">
        <v>36</v>
      </c>
      <c r="AV128" s="198" t="s">
        <v>36</v>
      </c>
      <c r="AW128" s="191"/>
    </row>
    <row r="129" spans="1:49" ht="183.75" customHeight="1" x14ac:dyDescent="0.25">
      <c r="A129" s="194" t="s">
        <v>288</v>
      </c>
      <c r="B129" s="207" t="s">
        <v>269</v>
      </c>
      <c r="C129" s="233" t="s">
        <v>68</v>
      </c>
      <c r="D129" s="235"/>
      <c r="E129" s="235"/>
      <c r="F129" s="235"/>
      <c r="G129" s="235"/>
      <c r="H129" s="235"/>
      <c r="I129" s="236">
        <f t="shared" si="24"/>
        <v>2.3323717798773016</v>
      </c>
      <c r="J129" s="196">
        <v>0</v>
      </c>
      <c r="K129" s="196">
        <v>2.2649299999999997</v>
      </c>
      <c r="L129" s="196">
        <v>0</v>
      </c>
      <c r="M129" s="196">
        <v>6.7441779877302002E-2</v>
      </c>
      <c r="N129" s="193">
        <f t="shared" si="23"/>
        <v>2.3323717798773016</v>
      </c>
      <c r="O129" s="193">
        <f t="shared" si="23"/>
        <v>0</v>
      </c>
      <c r="P129" s="193">
        <f t="shared" si="23"/>
        <v>2.2649299999999997</v>
      </c>
      <c r="Q129" s="193">
        <f t="shared" si="23"/>
        <v>0</v>
      </c>
      <c r="R129" s="193">
        <f t="shared" si="23"/>
        <v>6.7441779877302002E-2</v>
      </c>
      <c r="S129" s="210">
        <v>8.6392999999999998E-2</v>
      </c>
      <c r="T129" s="193">
        <v>0</v>
      </c>
      <c r="U129" s="193">
        <v>4.3160999999999998E-2</v>
      </c>
      <c r="V129" s="193">
        <v>0</v>
      </c>
      <c r="W129" s="193">
        <v>4.3232E-2</v>
      </c>
      <c r="X129" s="197">
        <v>2014</v>
      </c>
      <c r="Y129" s="198">
        <v>25</v>
      </c>
      <c r="Z129" s="198" t="s">
        <v>648</v>
      </c>
      <c r="AA129" s="198" t="s">
        <v>36</v>
      </c>
      <c r="AB129" s="198" t="s">
        <v>696</v>
      </c>
      <c r="AC129" s="233">
        <v>1.26</v>
      </c>
      <c r="AD129" s="198"/>
      <c r="AE129" s="198"/>
      <c r="AF129" s="198"/>
      <c r="AG129" s="198"/>
      <c r="AH129" s="198"/>
      <c r="AI129" s="198"/>
      <c r="AJ129" s="198"/>
      <c r="AK129" s="198"/>
      <c r="AL129" s="198"/>
      <c r="AM129" s="198">
        <v>2014</v>
      </c>
      <c r="AN129" s="198">
        <v>25</v>
      </c>
      <c r="AO129" s="198" t="s">
        <v>36</v>
      </c>
      <c r="AP129" s="198" t="s">
        <v>697</v>
      </c>
      <c r="AQ129" s="198" t="s">
        <v>698</v>
      </c>
      <c r="AR129" s="198">
        <v>2</v>
      </c>
      <c r="AS129" s="233">
        <v>0</v>
      </c>
      <c r="AT129" s="198" t="s">
        <v>36</v>
      </c>
      <c r="AU129" s="198" t="s">
        <v>36</v>
      </c>
      <c r="AV129" s="198" t="s">
        <v>36</v>
      </c>
      <c r="AW129" s="191"/>
    </row>
    <row r="130" spans="1:49" ht="183.75" customHeight="1" x14ac:dyDescent="0.25">
      <c r="A130" s="194" t="s">
        <v>290</v>
      </c>
      <c r="B130" s="207" t="s">
        <v>271</v>
      </c>
      <c r="C130" s="233" t="s">
        <v>68</v>
      </c>
      <c r="D130" s="235"/>
      <c r="E130" s="235"/>
      <c r="F130" s="235"/>
      <c r="G130" s="235"/>
      <c r="H130" s="235"/>
      <c r="I130" s="236">
        <f t="shared" si="24"/>
        <v>3.4464060971565247</v>
      </c>
      <c r="J130" s="196">
        <v>0</v>
      </c>
      <c r="K130" s="196">
        <v>3.3436186299999999</v>
      </c>
      <c r="L130" s="196">
        <v>0</v>
      </c>
      <c r="M130" s="196">
        <v>0.10278746715652459</v>
      </c>
      <c r="N130" s="193">
        <f t="shared" si="23"/>
        <v>3.4464060971565247</v>
      </c>
      <c r="O130" s="193">
        <f t="shared" si="23"/>
        <v>0</v>
      </c>
      <c r="P130" s="193">
        <f t="shared" si="23"/>
        <v>3.3436186299999999</v>
      </c>
      <c r="Q130" s="193">
        <f t="shared" si="23"/>
        <v>0</v>
      </c>
      <c r="R130" s="193">
        <f t="shared" si="23"/>
        <v>0.10278746715652459</v>
      </c>
      <c r="S130" s="210">
        <v>4.767188</v>
      </c>
      <c r="T130" s="193">
        <v>0</v>
      </c>
      <c r="U130" s="193">
        <v>4.4663260000000005</v>
      </c>
      <c r="V130" s="193">
        <v>0</v>
      </c>
      <c r="W130" s="193">
        <v>0.30086200000000002</v>
      </c>
      <c r="X130" s="197">
        <v>2014</v>
      </c>
      <c r="Y130" s="198">
        <v>25</v>
      </c>
      <c r="Z130" s="198" t="s">
        <v>648</v>
      </c>
      <c r="AA130" s="198" t="s">
        <v>36</v>
      </c>
      <c r="AB130" s="198" t="s">
        <v>683</v>
      </c>
      <c r="AC130" s="233">
        <v>1.26</v>
      </c>
      <c r="AD130" s="198"/>
      <c r="AE130" s="198"/>
      <c r="AF130" s="198"/>
      <c r="AG130" s="198"/>
      <c r="AH130" s="198"/>
      <c r="AI130" s="198"/>
      <c r="AJ130" s="198"/>
      <c r="AK130" s="198"/>
      <c r="AL130" s="198"/>
      <c r="AM130" s="198">
        <v>2014</v>
      </c>
      <c r="AN130" s="198">
        <v>25</v>
      </c>
      <c r="AO130" s="198" t="s">
        <v>36</v>
      </c>
      <c r="AP130" s="198" t="s">
        <v>699</v>
      </c>
      <c r="AQ130" s="198" t="s">
        <v>689</v>
      </c>
      <c r="AR130" s="198">
        <v>2</v>
      </c>
      <c r="AS130" s="233">
        <v>1.2210000000000001</v>
      </c>
      <c r="AT130" s="198" t="s">
        <v>36</v>
      </c>
      <c r="AU130" s="198" t="s">
        <v>36</v>
      </c>
      <c r="AV130" s="198" t="s">
        <v>36</v>
      </c>
      <c r="AW130" s="191"/>
    </row>
    <row r="131" spans="1:49" ht="183.75" customHeight="1" x14ac:dyDescent="0.25">
      <c r="A131" s="194" t="s">
        <v>292</v>
      </c>
      <c r="B131" s="207" t="s">
        <v>273</v>
      </c>
      <c r="C131" s="233" t="s">
        <v>68</v>
      </c>
      <c r="D131" s="235"/>
      <c r="E131" s="235"/>
      <c r="F131" s="235"/>
      <c r="G131" s="235"/>
      <c r="H131" s="235"/>
      <c r="I131" s="236">
        <f t="shared" si="24"/>
        <v>2.6690771606588664</v>
      </c>
      <c r="J131" s="196">
        <v>0</v>
      </c>
      <c r="K131" s="196">
        <v>2.5547900000000001</v>
      </c>
      <c r="L131" s="196">
        <v>0</v>
      </c>
      <c r="M131" s="196">
        <v>0.11428716065886602</v>
      </c>
      <c r="N131" s="193">
        <f t="shared" si="23"/>
        <v>2.6690771606588664</v>
      </c>
      <c r="O131" s="193">
        <f t="shared" si="23"/>
        <v>0</v>
      </c>
      <c r="P131" s="193">
        <f t="shared" si="23"/>
        <v>2.5547900000000001</v>
      </c>
      <c r="Q131" s="193">
        <f t="shared" si="23"/>
        <v>0</v>
      </c>
      <c r="R131" s="193">
        <f t="shared" si="23"/>
        <v>0.11428716065886602</v>
      </c>
      <c r="S131" s="210">
        <v>0.75779200000000002</v>
      </c>
      <c r="T131" s="193">
        <v>0</v>
      </c>
      <c r="U131" s="193">
        <v>2.6838999999999998E-2</v>
      </c>
      <c r="V131" s="193">
        <v>0</v>
      </c>
      <c r="W131" s="193">
        <v>0.73095299999999996</v>
      </c>
      <c r="X131" s="197">
        <v>2014</v>
      </c>
      <c r="Y131" s="198">
        <v>25</v>
      </c>
      <c r="Z131" s="198" t="s">
        <v>648</v>
      </c>
      <c r="AA131" s="198" t="s">
        <v>36</v>
      </c>
      <c r="AB131" s="198" t="s">
        <v>683</v>
      </c>
      <c r="AC131" s="233">
        <v>1.26</v>
      </c>
      <c r="AD131" s="198"/>
      <c r="AE131" s="198"/>
      <c r="AF131" s="198"/>
      <c r="AG131" s="198"/>
      <c r="AH131" s="198"/>
      <c r="AI131" s="198"/>
      <c r="AJ131" s="198"/>
      <c r="AK131" s="198"/>
      <c r="AL131" s="198"/>
      <c r="AM131" s="198">
        <v>2014</v>
      </c>
      <c r="AN131" s="198">
        <v>25</v>
      </c>
      <c r="AO131" s="198" t="s">
        <v>36</v>
      </c>
      <c r="AP131" s="198" t="s">
        <v>700</v>
      </c>
      <c r="AQ131" s="198" t="s">
        <v>701</v>
      </c>
      <c r="AR131" s="198">
        <v>2</v>
      </c>
      <c r="AS131" s="233">
        <v>0</v>
      </c>
      <c r="AT131" s="198" t="s">
        <v>36</v>
      </c>
      <c r="AU131" s="198" t="s">
        <v>36</v>
      </c>
      <c r="AV131" s="198" t="s">
        <v>36</v>
      </c>
      <c r="AW131" s="191"/>
    </row>
    <row r="132" spans="1:49" ht="183.75" customHeight="1" x14ac:dyDescent="0.25">
      <c r="A132" s="194" t="s">
        <v>294</v>
      </c>
      <c r="B132" s="207" t="s">
        <v>275</v>
      </c>
      <c r="C132" s="233" t="s">
        <v>68</v>
      </c>
      <c r="D132" s="235"/>
      <c r="E132" s="235"/>
      <c r="F132" s="235"/>
      <c r="G132" s="235"/>
      <c r="H132" s="235"/>
      <c r="I132" s="236">
        <f t="shared" si="24"/>
        <v>1.9309104130811399</v>
      </c>
      <c r="J132" s="196">
        <v>0</v>
      </c>
      <c r="K132" s="196">
        <v>1.82521106</v>
      </c>
      <c r="L132" s="196">
        <v>0</v>
      </c>
      <c r="M132" s="196">
        <v>0.10569935308113985</v>
      </c>
      <c r="N132" s="193">
        <f t="shared" si="23"/>
        <v>1.9309104130811399</v>
      </c>
      <c r="O132" s="193">
        <f t="shared" si="23"/>
        <v>0</v>
      </c>
      <c r="P132" s="193">
        <f t="shared" si="23"/>
        <v>1.82521106</v>
      </c>
      <c r="Q132" s="193">
        <f t="shared" si="23"/>
        <v>0</v>
      </c>
      <c r="R132" s="193">
        <f t="shared" si="23"/>
        <v>0.10569935308113985</v>
      </c>
      <c r="S132" s="210">
        <v>1.896522</v>
      </c>
      <c r="T132" s="193">
        <v>0</v>
      </c>
      <c r="U132" s="193">
        <v>1.4930350000000001</v>
      </c>
      <c r="V132" s="193">
        <v>0</v>
      </c>
      <c r="W132" s="193">
        <v>0.40348700000000004</v>
      </c>
      <c r="X132" s="197">
        <v>2014</v>
      </c>
      <c r="Y132" s="198">
        <v>25</v>
      </c>
      <c r="Z132" s="198" t="s">
        <v>648</v>
      </c>
      <c r="AA132" s="198" t="s">
        <v>36</v>
      </c>
      <c r="AB132" s="198" t="s">
        <v>683</v>
      </c>
      <c r="AC132" s="233">
        <v>1.26</v>
      </c>
      <c r="AD132" s="198"/>
      <c r="AE132" s="198"/>
      <c r="AF132" s="198"/>
      <c r="AG132" s="198"/>
      <c r="AH132" s="198"/>
      <c r="AI132" s="198"/>
      <c r="AJ132" s="198"/>
      <c r="AK132" s="198"/>
      <c r="AL132" s="198"/>
      <c r="AM132" s="198">
        <v>2014</v>
      </c>
      <c r="AN132" s="198" t="s">
        <v>36</v>
      </c>
      <c r="AO132" s="198" t="s">
        <v>36</v>
      </c>
      <c r="AP132" s="198" t="s">
        <v>36</v>
      </c>
      <c r="AQ132" s="198" t="s">
        <v>36</v>
      </c>
      <c r="AR132" s="198" t="s">
        <v>36</v>
      </c>
      <c r="AS132" s="233">
        <v>0.51800000000000002</v>
      </c>
      <c r="AT132" s="198" t="s">
        <v>36</v>
      </c>
      <c r="AU132" s="198" t="s">
        <v>36</v>
      </c>
      <c r="AV132" s="198" t="s">
        <v>36</v>
      </c>
      <c r="AW132" s="191"/>
    </row>
    <row r="133" spans="1:49" ht="183.75" customHeight="1" x14ac:dyDescent="0.25">
      <c r="A133" s="194" t="s">
        <v>296</v>
      </c>
      <c r="B133" s="207" t="s">
        <v>277</v>
      </c>
      <c r="C133" s="233" t="s">
        <v>68</v>
      </c>
      <c r="D133" s="235"/>
      <c r="E133" s="235"/>
      <c r="F133" s="235"/>
      <c r="G133" s="235"/>
      <c r="H133" s="235"/>
      <c r="I133" s="236">
        <f t="shared" si="24"/>
        <v>2.9311940156084524</v>
      </c>
      <c r="J133" s="196">
        <v>0</v>
      </c>
      <c r="K133" s="196">
        <v>2.8609599999999999</v>
      </c>
      <c r="L133" s="196">
        <v>0</v>
      </c>
      <c r="M133" s="196">
        <v>7.023401560845241E-2</v>
      </c>
      <c r="N133" s="193">
        <f t="shared" si="23"/>
        <v>2.9311940156084524</v>
      </c>
      <c r="O133" s="193">
        <f t="shared" si="23"/>
        <v>0</v>
      </c>
      <c r="P133" s="193">
        <f t="shared" si="23"/>
        <v>2.8609599999999999</v>
      </c>
      <c r="Q133" s="193">
        <f t="shared" si="23"/>
        <v>0</v>
      </c>
      <c r="R133" s="193">
        <f t="shared" si="23"/>
        <v>7.023401560845241E-2</v>
      </c>
      <c r="S133" s="210">
        <v>0.19606200000000001</v>
      </c>
      <c r="T133" s="193">
        <v>0</v>
      </c>
      <c r="U133" s="193">
        <v>9.0991000000000002E-2</v>
      </c>
      <c r="V133" s="193">
        <v>0</v>
      </c>
      <c r="W133" s="193">
        <v>0.105071</v>
      </c>
      <c r="X133" s="197">
        <v>2014</v>
      </c>
      <c r="Y133" s="198">
        <v>25</v>
      </c>
      <c r="Z133" s="198" t="s">
        <v>648</v>
      </c>
      <c r="AA133" s="198" t="s">
        <v>36</v>
      </c>
      <c r="AB133" s="198" t="s">
        <v>696</v>
      </c>
      <c r="AC133" s="233">
        <v>1.26</v>
      </c>
      <c r="AD133" s="198"/>
      <c r="AE133" s="198"/>
      <c r="AF133" s="198"/>
      <c r="AG133" s="198"/>
      <c r="AH133" s="198"/>
      <c r="AI133" s="198"/>
      <c r="AJ133" s="198"/>
      <c r="AK133" s="198"/>
      <c r="AL133" s="198"/>
      <c r="AM133" s="198">
        <v>2014</v>
      </c>
      <c r="AN133" s="198">
        <v>25</v>
      </c>
      <c r="AO133" s="198" t="s">
        <v>36</v>
      </c>
      <c r="AP133" s="198" t="s">
        <v>702</v>
      </c>
      <c r="AQ133" s="198">
        <v>185</v>
      </c>
      <c r="AR133" s="198">
        <v>2</v>
      </c>
      <c r="AS133" s="233">
        <v>0</v>
      </c>
      <c r="AT133" s="198" t="s">
        <v>36</v>
      </c>
      <c r="AU133" s="198" t="s">
        <v>36</v>
      </c>
      <c r="AV133" s="198" t="s">
        <v>36</v>
      </c>
      <c r="AW133" s="191"/>
    </row>
    <row r="134" spans="1:49" ht="183.75" customHeight="1" x14ac:dyDescent="0.25">
      <c r="A134" s="194" t="s">
        <v>298</v>
      </c>
      <c r="B134" s="207" t="s">
        <v>279</v>
      </c>
      <c r="C134" s="233" t="s">
        <v>68</v>
      </c>
      <c r="D134" s="235"/>
      <c r="E134" s="235"/>
      <c r="F134" s="235"/>
      <c r="G134" s="235"/>
      <c r="H134" s="235"/>
      <c r="I134" s="236">
        <f t="shared" si="24"/>
        <v>4.734287855225352</v>
      </c>
      <c r="J134" s="196">
        <v>0</v>
      </c>
      <c r="K134" s="196">
        <v>1.4281140800000001</v>
      </c>
      <c r="L134" s="196">
        <v>3.17062</v>
      </c>
      <c r="M134" s="196">
        <v>0.13555377522535172</v>
      </c>
      <c r="N134" s="193">
        <f t="shared" ref="N134:R165" si="25">I134-D134</f>
        <v>4.734287855225352</v>
      </c>
      <c r="O134" s="193">
        <f t="shared" si="25"/>
        <v>0</v>
      </c>
      <c r="P134" s="193">
        <f t="shared" si="25"/>
        <v>1.4281140800000001</v>
      </c>
      <c r="Q134" s="193">
        <f t="shared" si="25"/>
        <v>3.17062</v>
      </c>
      <c r="R134" s="193">
        <f t="shared" si="25"/>
        <v>0.13555377522535172</v>
      </c>
      <c r="S134" s="210">
        <v>0.81327400000000005</v>
      </c>
      <c r="T134" s="193">
        <v>0</v>
      </c>
      <c r="U134" s="193">
        <v>0.73823400000000006</v>
      </c>
      <c r="V134" s="193">
        <v>0</v>
      </c>
      <c r="W134" s="193">
        <v>7.5040000000000009E-2</v>
      </c>
      <c r="X134" s="197">
        <v>2014</v>
      </c>
      <c r="Y134" s="198">
        <v>25</v>
      </c>
      <c r="Z134" s="198" t="s">
        <v>648</v>
      </c>
      <c r="AA134" s="198" t="s">
        <v>36</v>
      </c>
      <c r="AB134" s="198" t="s">
        <v>683</v>
      </c>
      <c r="AC134" s="233">
        <v>1.26</v>
      </c>
      <c r="AD134" s="198"/>
      <c r="AE134" s="198"/>
      <c r="AF134" s="198"/>
      <c r="AG134" s="198"/>
      <c r="AH134" s="198"/>
      <c r="AI134" s="198"/>
      <c r="AJ134" s="198"/>
      <c r="AK134" s="198"/>
      <c r="AL134" s="198"/>
      <c r="AM134" s="198">
        <v>2014</v>
      </c>
      <c r="AN134" s="198">
        <v>25</v>
      </c>
      <c r="AO134" s="198" t="s">
        <v>36</v>
      </c>
      <c r="AP134" s="198" t="s">
        <v>703</v>
      </c>
      <c r="AQ134" s="198" t="s">
        <v>704</v>
      </c>
      <c r="AR134" s="198">
        <v>2</v>
      </c>
      <c r="AS134" s="233">
        <v>1.9079999999999999</v>
      </c>
      <c r="AT134" s="198" t="s">
        <v>36</v>
      </c>
      <c r="AU134" s="198" t="s">
        <v>36</v>
      </c>
      <c r="AV134" s="198" t="s">
        <v>36</v>
      </c>
      <c r="AW134" s="191"/>
    </row>
    <row r="135" spans="1:49" ht="183.75" customHeight="1" x14ac:dyDescent="0.25">
      <c r="A135" s="194" t="s">
        <v>300</v>
      </c>
      <c r="B135" s="207" t="s">
        <v>281</v>
      </c>
      <c r="C135" s="233" t="s">
        <v>68</v>
      </c>
      <c r="D135" s="235"/>
      <c r="E135" s="235"/>
      <c r="F135" s="235"/>
      <c r="G135" s="235"/>
      <c r="H135" s="235"/>
      <c r="I135" s="236">
        <f t="shared" si="24"/>
        <v>0.85552506769504033</v>
      </c>
      <c r="J135" s="196">
        <v>0</v>
      </c>
      <c r="K135" s="196">
        <v>0.72187420999999996</v>
      </c>
      <c r="L135" s="196">
        <v>0</v>
      </c>
      <c r="M135" s="196">
        <v>0.13365085769504037</v>
      </c>
      <c r="N135" s="193">
        <f t="shared" si="25"/>
        <v>0.85552506769504033</v>
      </c>
      <c r="O135" s="193">
        <f t="shared" si="25"/>
        <v>0</v>
      </c>
      <c r="P135" s="193">
        <f t="shared" si="25"/>
        <v>0.72187420999999996</v>
      </c>
      <c r="Q135" s="193">
        <f t="shared" si="25"/>
        <v>0</v>
      </c>
      <c r="R135" s="193">
        <f t="shared" si="25"/>
        <v>0.13365085769504037</v>
      </c>
      <c r="S135" s="210">
        <v>0.16455400000000001</v>
      </c>
      <c r="T135" s="193">
        <v>0</v>
      </c>
      <c r="U135" s="193">
        <v>6.2469999999999999E-3</v>
      </c>
      <c r="V135" s="193">
        <v>0</v>
      </c>
      <c r="W135" s="193">
        <v>0.15830699999999998</v>
      </c>
      <c r="X135" s="197">
        <v>2014</v>
      </c>
      <c r="Y135" s="198">
        <v>25</v>
      </c>
      <c r="Z135" s="198" t="s">
        <v>648</v>
      </c>
      <c r="AA135" s="198" t="s">
        <v>36</v>
      </c>
      <c r="AB135" s="198" t="s">
        <v>705</v>
      </c>
      <c r="AC135" s="233">
        <v>0.5</v>
      </c>
      <c r="AD135" s="198"/>
      <c r="AE135" s="198"/>
      <c r="AF135" s="198"/>
      <c r="AG135" s="198"/>
      <c r="AH135" s="198"/>
      <c r="AI135" s="198"/>
      <c r="AJ135" s="198"/>
      <c r="AK135" s="198"/>
      <c r="AL135" s="198"/>
      <c r="AM135" s="198">
        <v>2014</v>
      </c>
      <c r="AN135" s="198">
        <v>25</v>
      </c>
      <c r="AO135" s="198" t="s">
        <v>36</v>
      </c>
      <c r="AP135" s="198" t="s">
        <v>706</v>
      </c>
      <c r="AQ135" s="198">
        <v>150</v>
      </c>
      <c r="AR135" s="198">
        <v>2</v>
      </c>
      <c r="AS135" s="233">
        <v>0</v>
      </c>
      <c r="AT135" s="198" t="s">
        <v>36</v>
      </c>
      <c r="AU135" s="198" t="s">
        <v>36</v>
      </c>
      <c r="AV135" s="198" t="s">
        <v>36</v>
      </c>
      <c r="AW135" s="191"/>
    </row>
    <row r="136" spans="1:49" ht="183.75" customHeight="1" x14ac:dyDescent="0.25">
      <c r="A136" s="194" t="s">
        <v>302</v>
      </c>
      <c r="B136" s="207" t="s">
        <v>283</v>
      </c>
      <c r="C136" s="233" t="s">
        <v>68</v>
      </c>
      <c r="D136" s="235"/>
      <c r="E136" s="235"/>
      <c r="F136" s="235"/>
      <c r="G136" s="235"/>
      <c r="H136" s="235"/>
      <c r="I136" s="236">
        <f t="shared" si="24"/>
        <v>14.319182006517387</v>
      </c>
      <c r="J136" s="196">
        <v>0</v>
      </c>
      <c r="K136" s="196">
        <v>3.7249781400000002</v>
      </c>
      <c r="L136" s="196">
        <v>9.7664200000000001</v>
      </c>
      <c r="M136" s="196">
        <v>0.82778386651738578</v>
      </c>
      <c r="N136" s="193">
        <f t="shared" si="25"/>
        <v>14.319182006517387</v>
      </c>
      <c r="O136" s="193">
        <f t="shared" si="25"/>
        <v>0</v>
      </c>
      <c r="P136" s="193">
        <f t="shared" si="25"/>
        <v>3.7249781400000002</v>
      </c>
      <c r="Q136" s="193">
        <f t="shared" si="25"/>
        <v>9.7664200000000001</v>
      </c>
      <c r="R136" s="193">
        <f t="shared" si="25"/>
        <v>0.82778386651738578</v>
      </c>
      <c r="S136" s="210">
        <v>8.4397E-2</v>
      </c>
      <c r="T136" s="193">
        <v>0</v>
      </c>
      <c r="U136" s="193">
        <v>0</v>
      </c>
      <c r="V136" s="193">
        <v>0</v>
      </c>
      <c r="W136" s="193">
        <v>8.4397E-2</v>
      </c>
      <c r="X136" s="197">
        <v>2014</v>
      </c>
      <c r="Y136" s="198">
        <v>25</v>
      </c>
      <c r="Z136" s="198" t="s">
        <v>648</v>
      </c>
      <c r="AA136" s="198" t="s">
        <v>36</v>
      </c>
      <c r="AB136" s="198" t="s">
        <v>707</v>
      </c>
      <c r="AC136" s="233">
        <v>1.26</v>
      </c>
      <c r="AD136" s="198"/>
      <c r="AE136" s="198"/>
      <c r="AF136" s="198"/>
      <c r="AG136" s="198"/>
      <c r="AH136" s="198"/>
      <c r="AI136" s="198"/>
      <c r="AJ136" s="198"/>
      <c r="AK136" s="198"/>
      <c r="AL136" s="198"/>
      <c r="AM136" s="198">
        <v>2014</v>
      </c>
      <c r="AN136" s="198">
        <v>25</v>
      </c>
      <c r="AO136" s="198" t="s">
        <v>36</v>
      </c>
      <c r="AP136" s="198" t="s">
        <v>706</v>
      </c>
      <c r="AQ136" s="198">
        <v>150</v>
      </c>
      <c r="AR136" s="198">
        <v>2</v>
      </c>
      <c r="AS136" s="233">
        <v>2.133</v>
      </c>
      <c r="AT136" s="198" t="s">
        <v>36</v>
      </c>
      <c r="AU136" s="198" t="s">
        <v>36</v>
      </c>
      <c r="AV136" s="198" t="s">
        <v>36</v>
      </c>
      <c r="AW136" s="191"/>
    </row>
    <row r="137" spans="1:49" ht="183.75" customHeight="1" x14ac:dyDescent="0.25">
      <c r="A137" s="194" t="s">
        <v>304</v>
      </c>
      <c r="B137" s="207" t="s">
        <v>285</v>
      </c>
      <c r="C137" s="233" t="s">
        <v>68</v>
      </c>
      <c r="D137" s="235"/>
      <c r="E137" s="235"/>
      <c r="F137" s="235"/>
      <c r="G137" s="235"/>
      <c r="H137" s="235"/>
      <c r="I137" s="236">
        <f t="shared" si="24"/>
        <v>1.3461401853211012</v>
      </c>
      <c r="J137" s="196">
        <v>0</v>
      </c>
      <c r="K137" s="196">
        <v>1.1865158100000002</v>
      </c>
      <c r="L137" s="196">
        <v>0</v>
      </c>
      <c r="M137" s="196">
        <v>0.15962437532110108</v>
      </c>
      <c r="N137" s="193">
        <f t="shared" si="25"/>
        <v>1.3461401853211012</v>
      </c>
      <c r="O137" s="193">
        <f t="shared" si="25"/>
        <v>0</v>
      </c>
      <c r="P137" s="193">
        <f t="shared" si="25"/>
        <v>1.1865158100000002</v>
      </c>
      <c r="Q137" s="193">
        <f t="shared" si="25"/>
        <v>0</v>
      </c>
      <c r="R137" s="193">
        <f t="shared" si="25"/>
        <v>0.15962437532110108</v>
      </c>
      <c r="S137" s="193">
        <v>0.24762200000000001</v>
      </c>
      <c r="T137" s="193">
        <v>0</v>
      </c>
      <c r="U137" s="193">
        <v>9.4037000000000009E-2</v>
      </c>
      <c r="V137" s="193">
        <v>0</v>
      </c>
      <c r="W137" s="193">
        <v>0.153585</v>
      </c>
      <c r="X137" s="197">
        <v>2014</v>
      </c>
      <c r="Y137" s="198">
        <v>25</v>
      </c>
      <c r="Z137" s="198" t="s">
        <v>648</v>
      </c>
      <c r="AA137" s="198" t="s">
        <v>36</v>
      </c>
      <c r="AB137" s="198" t="s">
        <v>683</v>
      </c>
      <c r="AC137" s="233">
        <v>1.26</v>
      </c>
      <c r="AD137" s="198"/>
      <c r="AE137" s="198"/>
      <c r="AF137" s="198"/>
      <c r="AG137" s="198"/>
      <c r="AH137" s="198"/>
      <c r="AI137" s="198"/>
      <c r="AJ137" s="198"/>
      <c r="AK137" s="198"/>
      <c r="AL137" s="198"/>
      <c r="AM137" s="198">
        <v>2014</v>
      </c>
      <c r="AN137" s="198">
        <v>25</v>
      </c>
      <c r="AO137" s="198" t="s">
        <v>36</v>
      </c>
      <c r="AP137" s="198" t="s">
        <v>708</v>
      </c>
      <c r="AQ137" s="198" t="s">
        <v>659</v>
      </c>
      <c r="AR137" s="198">
        <v>2</v>
      </c>
      <c r="AS137" s="233">
        <v>0.221</v>
      </c>
      <c r="AT137" s="198" t="s">
        <v>36</v>
      </c>
      <c r="AU137" s="198" t="s">
        <v>36</v>
      </c>
      <c r="AV137" s="198" t="s">
        <v>36</v>
      </c>
      <c r="AW137" s="191"/>
    </row>
    <row r="138" spans="1:49" ht="183.75" customHeight="1" x14ac:dyDescent="0.25">
      <c r="A138" s="194" t="s">
        <v>306</v>
      </c>
      <c r="B138" s="207" t="s">
        <v>287</v>
      </c>
      <c r="C138" s="233" t="s">
        <v>68</v>
      </c>
      <c r="D138" s="235"/>
      <c r="E138" s="235"/>
      <c r="F138" s="235"/>
      <c r="G138" s="235"/>
      <c r="H138" s="235"/>
      <c r="I138" s="236">
        <f t="shared" si="24"/>
        <v>1.4933323148369679</v>
      </c>
      <c r="J138" s="196">
        <v>0</v>
      </c>
      <c r="K138" s="196">
        <v>1.30009887</v>
      </c>
      <c r="L138" s="196">
        <v>0</v>
      </c>
      <c r="M138" s="196">
        <v>0.19323344483696792</v>
      </c>
      <c r="N138" s="193">
        <f t="shared" si="25"/>
        <v>1.4933323148369679</v>
      </c>
      <c r="O138" s="193">
        <f t="shared" si="25"/>
        <v>0</v>
      </c>
      <c r="P138" s="193">
        <f t="shared" si="25"/>
        <v>1.30009887</v>
      </c>
      <c r="Q138" s="193">
        <f t="shared" si="25"/>
        <v>0</v>
      </c>
      <c r="R138" s="193">
        <f t="shared" si="25"/>
        <v>0.19323344483696792</v>
      </c>
      <c r="S138" s="193">
        <v>0.20133599999999999</v>
      </c>
      <c r="T138" s="193">
        <v>0</v>
      </c>
      <c r="U138" s="193">
        <v>2.9620000000000002E-3</v>
      </c>
      <c r="V138" s="193">
        <v>1.4423E-2</v>
      </c>
      <c r="W138" s="193">
        <v>0.183951</v>
      </c>
      <c r="X138" s="197">
        <v>2014</v>
      </c>
      <c r="Y138" s="198">
        <v>25</v>
      </c>
      <c r="Z138" s="198" t="s">
        <v>648</v>
      </c>
      <c r="AA138" s="198" t="s">
        <v>36</v>
      </c>
      <c r="AB138" s="198" t="s">
        <v>709</v>
      </c>
      <c r="AC138" s="233">
        <v>0.8</v>
      </c>
      <c r="AD138" s="198"/>
      <c r="AE138" s="198"/>
      <c r="AF138" s="198"/>
      <c r="AG138" s="198"/>
      <c r="AH138" s="198"/>
      <c r="AI138" s="198"/>
      <c r="AJ138" s="198"/>
      <c r="AK138" s="198"/>
      <c r="AL138" s="198"/>
      <c r="AM138" s="198">
        <v>2014</v>
      </c>
      <c r="AN138" s="198">
        <v>25</v>
      </c>
      <c r="AO138" s="198" t="s">
        <v>36</v>
      </c>
      <c r="AP138" s="198" t="s">
        <v>710</v>
      </c>
      <c r="AQ138" s="198">
        <v>150</v>
      </c>
      <c r="AR138" s="198">
        <v>2</v>
      </c>
      <c r="AS138" s="233">
        <v>0.49399999999999999</v>
      </c>
      <c r="AT138" s="198" t="s">
        <v>36</v>
      </c>
      <c r="AU138" s="198" t="s">
        <v>36</v>
      </c>
      <c r="AV138" s="198" t="s">
        <v>36</v>
      </c>
      <c r="AW138" s="191"/>
    </row>
    <row r="139" spans="1:49" ht="183.75" customHeight="1" x14ac:dyDescent="0.25">
      <c r="A139" s="194" t="s">
        <v>308</v>
      </c>
      <c r="B139" s="207" t="s">
        <v>289</v>
      </c>
      <c r="C139" s="233" t="s">
        <v>68</v>
      </c>
      <c r="D139" s="235"/>
      <c r="E139" s="235"/>
      <c r="F139" s="235"/>
      <c r="G139" s="235"/>
      <c r="H139" s="235"/>
      <c r="I139" s="236">
        <f t="shared" si="24"/>
        <v>3.4211218650378843</v>
      </c>
      <c r="J139" s="196">
        <v>0</v>
      </c>
      <c r="K139" s="196">
        <v>2.2901427399999998</v>
      </c>
      <c r="L139" s="196">
        <v>0</v>
      </c>
      <c r="M139" s="196">
        <v>1.1309791250378844</v>
      </c>
      <c r="N139" s="193">
        <f t="shared" si="25"/>
        <v>3.4211218650378843</v>
      </c>
      <c r="O139" s="193">
        <f t="shared" si="25"/>
        <v>0</v>
      </c>
      <c r="P139" s="193">
        <f t="shared" si="25"/>
        <v>2.2901427399999998</v>
      </c>
      <c r="Q139" s="193">
        <f t="shared" si="25"/>
        <v>0</v>
      </c>
      <c r="R139" s="193">
        <f t="shared" si="25"/>
        <v>1.1309791250378844</v>
      </c>
      <c r="S139" s="193">
        <v>2.8495409999999999</v>
      </c>
      <c r="T139" s="193">
        <v>0</v>
      </c>
      <c r="U139" s="193">
        <v>2.6991039999999997</v>
      </c>
      <c r="V139" s="193">
        <v>0</v>
      </c>
      <c r="W139" s="193">
        <v>0.15043700000000002</v>
      </c>
      <c r="X139" s="197">
        <v>2014</v>
      </c>
      <c r="Y139" s="198">
        <v>25</v>
      </c>
      <c r="Z139" s="198" t="s">
        <v>648</v>
      </c>
      <c r="AA139" s="198" t="s">
        <v>36</v>
      </c>
      <c r="AB139" s="198" t="s">
        <v>711</v>
      </c>
      <c r="AC139" s="233">
        <v>0.8</v>
      </c>
      <c r="AD139" s="198"/>
      <c r="AE139" s="198"/>
      <c r="AF139" s="198"/>
      <c r="AG139" s="198"/>
      <c r="AH139" s="198"/>
      <c r="AI139" s="198"/>
      <c r="AJ139" s="198"/>
      <c r="AK139" s="198"/>
      <c r="AL139" s="198"/>
      <c r="AM139" s="198">
        <v>2014</v>
      </c>
      <c r="AN139" s="198">
        <v>25</v>
      </c>
      <c r="AO139" s="198" t="s">
        <v>36</v>
      </c>
      <c r="AP139" s="198" t="s">
        <v>712</v>
      </c>
      <c r="AQ139" s="198" t="s">
        <v>713</v>
      </c>
      <c r="AR139" s="198">
        <v>2</v>
      </c>
      <c r="AS139" s="233">
        <v>1.2010000000000001</v>
      </c>
      <c r="AT139" s="198" t="s">
        <v>36</v>
      </c>
      <c r="AU139" s="198" t="s">
        <v>36</v>
      </c>
      <c r="AV139" s="198" t="s">
        <v>36</v>
      </c>
      <c r="AW139" s="191"/>
    </row>
    <row r="140" spans="1:49" ht="183.75" customHeight="1" x14ac:dyDescent="0.25">
      <c r="A140" s="194" t="s">
        <v>310</v>
      </c>
      <c r="B140" s="207" t="s">
        <v>291</v>
      </c>
      <c r="C140" s="233" t="s">
        <v>68</v>
      </c>
      <c r="D140" s="235"/>
      <c r="E140" s="235"/>
      <c r="F140" s="235"/>
      <c r="G140" s="235"/>
      <c r="H140" s="235"/>
      <c r="I140" s="236">
        <f t="shared" si="24"/>
        <v>2.257644774011816</v>
      </c>
      <c r="J140" s="196">
        <v>0</v>
      </c>
      <c r="K140" s="196">
        <v>1.32542</v>
      </c>
      <c r="L140" s="196">
        <v>0</v>
      </c>
      <c r="M140" s="196">
        <v>0.93222477401181592</v>
      </c>
      <c r="N140" s="193">
        <f t="shared" si="25"/>
        <v>2.257644774011816</v>
      </c>
      <c r="O140" s="193">
        <f t="shared" si="25"/>
        <v>0</v>
      </c>
      <c r="P140" s="193">
        <f t="shared" si="25"/>
        <v>1.32542</v>
      </c>
      <c r="Q140" s="193">
        <f t="shared" si="25"/>
        <v>0</v>
      </c>
      <c r="R140" s="193">
        <f t="shared" si="25"/>
        <v>0.93222477401181592</v>
      </c>
      <c r="S140" s="193">
        <v>5.7756000000000002E-2</v>
      </c>
      <c r="T140" s="193">
        <v>0</v>
      </c>
      <c r="U140" s="193">
        <v>0</v>
      </c>
      <c r="V140" s="193">
        <v>0</v>
      </c>
      <c r="W140" s="193">
        <v>5.7756000000000002E-2</v>
      </c>
      <c r="X140" s="197">
        <v>2014</v>
      </c>
      <c r="Y140" s="198">
        <v>25</v>
      </c>
      <c r="Z140" s="198" t="s">
        <v>648</v>
      </c>
      <c r="AA140" s="198" t="s">
        <v>36</v>
      </c>
      <c r="AB140" s="198" t="s">
        <v>695</v>
      </c>
      <c r="AC140" s="233">
        <v>0.8</v>
      </c>
      <c r="AD140" s="198"/>
      <c r="AE140" s="198"/>
      <c r="AF140" s="198"/>
      <c r="AG140" s="198"/>
      <c r="AH140" s="198"/>
      <c r="AI140" s="198"/>
      <c r="AJ140" s="198"/>
      <c r="AK140" s="198"/>
      <c r="AL140" s="198"/>
      <c r="AM140" s="198">
        <v>2014</v>
      </c>
      <c r="AN140" s="198">
        <v>25</v>
      </c>
      <c r="AO140" s="198" t="s">
        <v>36</v>
      </c>
      <c r="AP140" s="198" t="s">
        <v>714</v>
      </c>
      <c r="AQ140" s="198">
        <v>240</v>
      </c>
      <c r="AR140" s="198">
        <v>2</v>
      </c>
      <c r="AS140" s="233">
        <v>0.876</v>
      </c>
      <c r="AT140" s="198" t="s">
        <v>36</v>
      </c>
      <c r="AU140" s="198" t="s">
        <v>36</v>
      </c>
      <c r="AV140" s="198" t="s">
        <v>36</v>
      </c>
      <c r="AW140" s="191"/>
    </row>
    <row r="141" spans="1:49" ht="183.75" customHeight="1" x14ac:dyDescent="0.25">
      <c r="A141" s="194" t="s">
        <v>312</v>
      </c>
      <c r="B141" s="207" t="s">
        <v>293</v>
      </c>
      <c r="C141" s="233" t="s">
        <v>68</v>
      </c>
      <c r="D141" s="235"/>
      <c r="E141" s="235"/>
      <c r="F141" s="235"/>
      <c r="G141" s="235"/>
      <c r="H141" s="235"/>
      <c r="I141" s="236">
        <f t="shared" si="24"/>
        <v>1.5957384367976166</v>
      </c>
      <c r="J141" s="196">
        <v>0</v>
      </c>
      <c r="K141" s="196">
        <v>1.41482</v>
      </c>
      <c r="L141" s="196">
        <v>0</v>
      </c>
      <c r="M141" s="196">
        <v>0.18091843679761654</v>
      </c>
      <c r="N141" s="193">
        <f t="shared" si="25"/>
        <v>1.5957384367976166</v>
      </c>
      <c r="O141" s="193">
        <f t="shared" si="25"/>
        <v>0</v>
      </c>
      <c r="P141" s="193">
        <f t="shared" si="25"/>
        <v>1.41482</v>
      </c>
      <c r="Q141" s="193">
        <f t="shared" si="25"/>
        <v>0</v>
      </c>
      <c r="R141" s="193">
        <f t="shared" si="25"/>
        <v>0.18091843679761654</v>
      </c>
      <c r="S141" s="193">
        <v>8.4516000000000008E-2</v>
      </c>
      <c r="T141" s="193">
        <v>0</v>
      </c>
      <c r="U141" s="193">
        <v>0</v>
      </c>
      <c r="V141" s="193">
        <v>0</v>
      </c>
      <c r="W141" s="193">
        <v>8.4516000000000008E-2</v>
      </c>
      <c r="X141" s="197">
        <v>2014</v>
      </c>
      <c r="Y141" s="198">
        <v>25</v>
      </c>
      <c r="Z141" s="198" t="s">
        <v>648</v>
      </c>
      <c r="AA141" s="198" t="s">
        <v>36</v>
      </c>
      <c r="AB141" s="198" t="s">
        <v>683</v>
      </c>
      <c r="AC141" s="233">
        <v>0.8</v>
      </c>
      <c r="AD141" s="198"/>
      <c r="AE141" s="198"/>
      <c r="AF141" s="198"/>
      <c r="AG141" s="198"/>
      <c r="AH141" s="198"/>
      <c r="AI141" s="198"/>
      <c r="AJ141" s="198"/>
      <c r="AK141" s="198"/>
      <c r="AL141" s="198"/>
      <c r="AM141" s="198">
        <v>2014</v>
      </c>
      <c r="AN141" s="198">
        <v>25</v>
      </c>
      <c r="AO141" s="198" t="s">
        <v>36</v>
      </c>
      <c r="AP141" s="198" t="s">
        <v>710</v>
      </c>
      <c r="AQ141" s="198">
        <v>150</v>
      </c>
      <c r="AR141" s="198">
        <v>2</v>
      </c>
      <c r="AS141" s="233">
        <v>0.83499999999999996</v>
      </c>
      <c r="AT141" s="198" t="s">
        <v>36</v>
      </c>
      <c r="AU141" s="198" t="s">
        <v>36</v>
      </c>
      <c r="AV141" s="198" t="s">
        <v>36</v>
      </c>
      <c r="AW141" s="191"/>
    </row>
    <row r="142" spans="1:49" ht="183.75" customHeight="1" x14ac:dyDescent="0.25">
      <c r="A142" s="194" t="s">
        <v>314</v>
      </c>
      <c r="B142" s="207" t="s">
        <v>295</v>
      </c>
      <c r="C142" s="233" t="s">
        <v>68</v>
      </c>
      <c r="D142" s="235"/>
      <c r="E142" s="235"/>
      <c r="F142" s="235"/>
      <c r="G142" s="235"/>
      <c r="H142" s="235"/>
      <c r="I142" s="236">
        <f t="shared" si="24"/>
        <v>1.7145308301051667</v>
      </c>
      <c r="J142" s="196">
        <v>0</v>
      </c>
      <c r="K142" s="196">
        <v>1.5217400000000001</v>
      </c>
      <c r="L142" s="196">
        <v>0</v>
      </c>
      <c r="M142" s="196">
        <v>0.19279083010516659</v>
      </c>
      <c r="N142" s="193">
        <f t="shared" si="25"/>
        <v>1.7145308301051667</v>
      </c>
      <c r="O142" s="193">
        <f t="shared" si="25"/>
        <v>0</v>
      </c>
      <c r="P142" s="193">
        <f t="shared" si="25"/>
        <v>1.5217400000000001</v>
      </c>
      <c r="Q142" s="193">
        <f t="shared" si="25"/>
        <v>0</v>
      </c>
      <c r="R142" s="193">
        <f t="shared" si="25"/>
        <v>0.19279083010516659</v>
      </c>
      <c r="S142" s="193">
        <v>0.34340100000000001</v>
      </c>
      <c r="T142" s="193">
        <v>0</v>
      </c>
      <c r="U142" s="193">
        <v>0.17216200000000001</v>
      </c>
      <c r="V142" s="193">
        <v>0</v>
      </c>
      <c r="W142" s="193">
        <v>0.171239</v>
      </c>
      <c r="X142" s="197">
        <v>2014</v>
      </c>
      <c r="Y142" s="198">
        <v>25</v>
      </c>
      <c r="Z142" s="198" t="s">
        <v>648</v>
      </c>
      <c r="AA142" s="198" t="s">
        <v>36</v>
      </c>
      <c r="AB142" s="198" t="s">
        <v>705</v>
      </c>
      <c r="AC142" s="233">
        <v>1.26</v>
      </c>
      <c r="AD142" s="198"/>
      <c r="AE142" s="198"/>
      <c r="AF142" s="198"/>
      <c r="AG142" s="198"/>
      <c r="AH142" s="198"/>
      <c r="AI142" s="198"/>
      <c r="AJ142" s="198"/>
      <c r="AK142" s="198"/>
      <c r="AL142" s="198"/>
      <c r="AM142" s="198">
        <v>2014</v>
      </c>
      <c r="AN142" s="198" t="s">
        <v>36</v>
      </c>
      <c r="AO142" s="198" t="s">
        <v>36</v>
      </c>
      <c r="AP142" s="198" t="s">
        <v>36</v>
      </c>
      <c r="AQ142" s="198" t="s">
        <v>36</v>
      </c>
      <c r="AR142" s="198" t="s">
        <v>36</v>
      </c>
      <c r="AS142" s="233">
        <v>0</v>
      </c>
      <c r="AT142" s="198" t="s">
        <v>36</v>
      </c>
      <c r="AU142" s="198" t="s">
        <v>36</v>
      </c>
      <c r="AV142" s="198" t="s">
        <v>36</v>
      </c>
      <c r="AW142" s="191"/>
    </row>
    <row r="143" spans="1:49" ht="183.75" customHeight="1" x14ac:dyDescent="0.25">
      <c r="A143" s="194" t="s">
        <v>316</v>
      </c>
      <c r="B143" s="207" t="s">
        <v>297</v>
      </c>
      <c r="C143" s="233" t="s">
        <v>68</v>
      </c>
      <c r="D143" s="235"/>
      <c r="E143" s="235"/>
      <c r="F143" s="235"/>
      <c r="G143" s="235"/>
      <c r="H143" s="235"/>
      <c r="I143" s="236">
        <f t="shared" si="24"/>
        <v>1.8116467879134883</v>
      </c>
      <c r="J143" s="196">
        <v>0</v>
      </c>
      <c r="K143" s="196">
        <v>1.5863185399999999</v>
      </c>
      <c r="L143" s="196">
        <v>0</v>
      </c>
      <c r="M143" s="196">
        <v>0.22532824791348843</v>
      </c>
      <c r="N143" s="193">
        <f t="shared" si="25"/>
        <v>1.8116467879134883</v>
      </c>
      <c r="O143" s="193">
        <f t="shared" si="25"/>
        <v>0</v>
      </c>
      <c r="P143" s="193">
        <f t="shared" si="25"/>
        <v>1.5863185399999999</v>
      </c>
      <c r="Q143" s="193">
        <f t="shared" si="25"/>
        <v>0</v>
      </c>
      <c r="R143" s="193">
        <f t="shared" si="25"/>
        <v>0.22532824791348843</v>
      </c>
      <c r="S143" s="193">
        <v>2.9840340000000003</v>
      </c>
      <c r="T143" s="193">
        <v>0</v>
      </c>
      <c r="U143" s="193">
        <v>1.983385</v>
      </c>
      <c r="V143" s="193">
        <v>0</v>
      </c>
      <c r="W143" s="193">
        <v>1.0006489999999999</v>
      </c>
      <c r="X143" s="197">
        <v>2014</v>
      </c>
      <c r="Y143" s="198">
        <v>25</v>
      </c>
      <c r="Z143" s="198" t="s">
        <v>648</v>
      </c>
      <c r="AA143" s="198" t="s">
        <v>36</v>
      </c>
      <c r="AB143" s="198" t="s">
        <v>715</v>
      </c>
      <c r="AC143" s="233">
        <v>0.5</v>
      </c>
      <c r="AD143" s="198"/>
      <c r="AE143" s="198"/>
      <c r="AF143" s="198"/>
      <c r="AG143" s="198"/>
      <c r="AH143" s="198"/>
      <c r="AI143" s="198"/>
      <c r="AJ143" s="198"/>
      <c r="AK143" s="198"/>
      <c r="AL143" s="198"/>
      <c r="AM143" s="198">
        <v>2014</v>
      </c>
      <c r="AN143" s="198">
        <v>25</v>
      </c>
      <c r="AO143" s="198" t="s">
        <v>36</v>
      </c>
      <c r="AP143" s="198" t="s">
        <v>710</v>
      </c>
      <c r="AQ143" s="198">
        <v>150</v>
      </c>
      <c r="AR143" s="198">
        <v>2</v>
      </c>
      <c r="AS143" s="233">
        <v>0.65500000000000003</v>
      </c>
      <c r="AT143" s="198" t="s">
        <v>36</v>
      </c>
      <c r="AU143" s="198" t="s">
        <v>36</v>
      </c>
      <c r="AV143" s="198" t="s">
        <v>36</v>
      </c>
      <c r="AW143" s="191"/>
    </row>
    <row r="144" spans="1:49" ht="183.75" customHeight="1" x14ac:dyDescent="0.25">
      <c r="A144" s="194" t="s">
        <v>318</v>
      </c>
      <c r="B144" s="207" t="s">
        <v>299</v>
      </c>
      <c r="C144" s="233" t="s">
        <v>68</v>
      </c>
      <c r="D144" s="235"/>
      <c r="E144" s="235"/>
      <c r="F144" s="235"/>
      <c r="G144" s="235"/>
      <c r="H144" s="235"/>
      <c r="I144" s="236">
        <f t="shared" si="24"/>
        <v>1.4907357912627885</v>
      </c>
      <c r="J144" s="196">
        <v>0</v>
      </c>
      <c r="K144" s="196">
        <v>1.3805799999999999</v>
      </c>
      <c r="L144" s="196">
        <v>0</v>
      </c>
      <c r="M144" s="196">
        <v>0.11015579126278863</v>
      </c>
      <c r="N144" s="193">
        <f t="shared" si="25"/>
        <v>1.4907357912627885</v>
      </c>
      <c r="O144" s="193">
        <f t="shared" si="25"/>
        <v>0</v>
      </c>
      <c r="P144" s="193">
        <f t="shared" si="25"/>
        <v>1.3805799999999999</v>
      </c>
      <c r="Q144" s="193">
        <f t="shared" si="25"/>
        <v>0</v>
      </c>
      <c r="R144" s="193">
        <f t="shared" si="25"/>
        <v>0.11015579126278863</v>
      </c>
      <c r="S144" s="193">
        <v>8.2219E-2</v>
      </c>
      <c r="T144" s="193">
        <v>0</v>
      </c>
      <c r="U144" s="193">
        <v>0</v>
      </c>
      <c r="V144" s="193">
        <v>0</v>
      </c>
      <c r="W144" s="193">
        <v>8.2219E-2</v>
      </c>
      <c r="X144" s="197">
        <v>2014</v>
      </c>
      <c r="Y144" s="198">
        <v>25</v>
      </c>
      <c r="Z144" s="198" t="s">
        <v>716</v>
      </c>
      <c r="AA144" s="198" t="s">
        <v>36</v>
      </c>
      <c r="AB144" s="198" t="s">
        <v>717</v>
      </c>
      <c r="AC144" s="233">
        <v>0.8</v>
      </c>
      <c r="AD144" s="198"/>
      <c r="AE144" s="198"/>
      <c r="AF144" s="198"/>
      <c r="AG144" s="198"/>
      <c r="AH144" s="198"/>
      <c r="AI144" s="198"/>
      <c r="AJ144" s="198"/>
      <c r="AK144" s="198"/>
      <c r="AL144" s="198"/>
      <c r="AM144" s="198">
        <v>2014</v>
      </c>
      <c r="AN144" s="198">
        <v>25</v>
      </c>
      <c r="AO144" s="198" t="s">
        <v>36</v>
      </c>
      <c r="AP144" s="198" t="s">
        <v>718</v>
      </c>
      <c r="AQ144" s="198" t="s">
        <v>659</v>
      </c>
      <c r="AR144" s="198">
        <v>2</v>
      </c>
      <c r="AS144" s="233">
        <v>0.39600000000000002</v>
      </c>
      <c r="AT144" s="198" t="s">
        <v>36</v>
      </c>
      <c r="AU144" s="198" t="s">
        <v>36</v>
      </c>
      <c r="AV144" s="198" t="s">
        <v>36</v>
      </c>
      <c r="AW144" s="191"/>
    </row>
    <row r="145" spans="1:49" ht="183.75" customHeight="1" x14ac:dyDescent="0.25">
      <c r="A145" s="194" t="s">
        <v>320</v>
      </c>
      <c r="B145" s="207" t="s">
        <v>301</v>
      </c>
      <c r="C145" s="233" t="s">
        <v>68</v>
      </c>
      <c r="D145" s="235"/>
      <c r="E145" s="235"/>
      <c r="F145" s="235"/>
      <c r="G145" s="235"/>
      <c r="H145" s="235"/>
      <c r="I145" s="236">
        <f t="shared" si="24"/>
        <v>2.9625469110905565</v>
      </c>
      <c r="J145" s="196">
        <v>0</v>
      </c>
      <c r="K145" s="196">
        <v>2.7912104699999998</v>
      </c>
      <c r="L145" s="196">
        <v>0</v>
      </c>
      <c r="M145" s="196">
        <v>0.17133644109055648</v>
      </c>
      <c r="N145" s="193">
        <f t="shared" si="25"/>
        <v>2.9625469110905565</v>
      </c>
      <c r="O145" s="193">
        <f t="shared" si="25"/>
        <v>0</v>
      </c>
      <c r="P145" s="193">
        <f t="shared" si="25"/>
        <v>2.7912104699999998</v>
      </c>
      <c r="Q145" s="193">
        <f t="shared" si="25"/>
        <v>0</v>
      </c>
      <c r="R145" s="193">
        <f t="shared" si="25"/>
        <v>0.17133644109055648</v>
      </c>
      <c r="S145" s="193">
        <v>4.000051</v>
      </c>
      <c r="T145" s="193">
        <v>0</v>
      </c>
      <c r="U145" s="193">
        <v>3.7762199999999999</v>
      </c>
      <c r="V145" s="193">
        <v>0</v>
      </c>
      <c r="W145" s="193">
        <v>0.223831</v>
      </c>
      <c r="X145" s="197">
        <v>2014</v>
      </c>
      <c r="Y145" s="198">
        <v>25</v>
      </c>
      <c r="Z145" s="198" t="s">
        <v>648</v>
      </c>
      <c r="AA145" s="198" t="s">
        <v>36</v>
      </c>
      <c r="AB145" s="198" t="s">
        <v>719</v>
      </c>
      <c r="AC145" s="233">
        <v>1.26</v>
      </c>
      <c r="AD145" s="198"/>
      <c r="AE145" s="198"/>
      <c r="AF145" s="198"/>
      <c r="AG145" s="198"/>
      <c r="AH145" s="198"/>
      <c r="AI145" s="198"/>
      <c r="AJ145" s="198"/>
      <c r="AK145" s="198"/>
      <c r="AL145" s="198"/>
      <c r="AM145" s="198">
        <v>2014</v>
      </c>
      <c r="AN145" s="198">
        <v>25</v>
      </c>
      <c r="AO145" s="198" t="s">
        <v>36</v>
      </c>
      <c r="AP145" s="198" t="s">
        <v>720</v>
      </c>
      <c r="AQ145" s="198">
        <v>240</v>
      </c>
      <c r="AR145" s="198">
        <v>2</v>
      </c>
      <c r="AS145" s="233">
        <v>1.4139999999999999</v>
      </c>
      <c r="AT145" s="198" t="s">
        <v>36</v>
      </c>
      <c r="AU145" s="198" t="s">
        <v>36</v>
      </c>
      <c r="AV145" s="198" t="s">
        <v>36</v>
      </c>
      <c r="AW145" s="191"/>
    </row>
    <row r="146" spans="1:49" ht="183.75" customHeight="1" x14ac:dyDescent="0.25">
      <c r="A146" s="194" t="s">
        <v>322</v>
      </c>
      <c r="B146" s="207" t="s">
        <v>303</v>
      </c>
      <c r="C146" s="233" t="s">
        <v>68</v>
      </c>
      <c r="D146" s="235"/>
      <c r="E146" s="235"/>
      <c r="F146" s="235"/>
      <c r="G146" s="235"/>
      <c r="H146" s="235"/>
      <c r="I146" s="236">
        <f t="shared" si="24"/>
        <v>5.3918631013212028</v>
      </c>
      <c r="J146" s="196">
        <v>0</v>
      </c>
      <c r="K146" s="196">
        <v>0.47385979</v>
      </c>
      <c r="L146" s="196">
        <v>4.7992900000000001</v>
      </c>
      <c r="M146" s="196">
        <v>0.11871331132120304</v>
      </c>
      <c r="N146" s="193">
        <f t="shared" si="25"/>
        <v>5.3918631013212028</v>
      </c>
      <c r="O146" s="193">
        <f t="shared" si="25"/>
        <v>0</v>
      </c>
      <c r="P146" s="193">
        <f t="shared" si="25"/>
        <v>0.47385979</v>
      </c>
      <c r="Q146" s="193">
        <f t="shared" si="25"/>
        <v>4.7992900000000001</v>
      </c>
      <c r="R146" s="193">
        <f t="shared" si="25"/>
        <v>0.11871331132120304</v>
      </c>
      <c r="S146" s="193">
        <v>1.5845019999999999</v>
      </c>
      <c r="T146" s="193">
        <v>0</v>
      </c>
      <c r="U146" s="193">
        <v>1.500105</v>
      </c>
      <c r="V146" s="193">
        <v>0</v>
      </c>
      <c r="W146" s="193">
        <v>8.4397E-2</v>
      </c>
      <c r="X146" s="197">
        <v>2014</v>
      </c>
      <c r="Y146" s="198">
        <v>25</v>
      </c>
      <c r="Z146" s="198" t="s">
        <v>648</v>
      </c>
      <c r="AA146" s="198" t="s">
        <v>36</v>
      </c>
      <c r="AB146" s="198" t="s">
        <v>683</v>
      </c>
      <c r="AC146" s="233">
        <v>1.26</v>
      </c>
      <c r="AD146" s="198"/>
      <c r="AE146" s="198"/>
      <c r="AF146" s="198"/>
      <c r="AG146" s="198"/>
      <c r="AH146" s="198"/>
      <c r="AI146" s="198"/>
      <c r="AJ146" s="198"/>
      <c r="AK146" s="198"/>
      <c r="AL146" s="198"/>
      <c r="AM146" s="198">
        <v>2014</v>
      </c>
      <c r="AN146" s="198">
        <v>25</v>
      </c>
      <c r="AO146" s="198" t="s">
        <v>36</v>
      </c>
      <c r="AP146" s="198" t="s">
        <v>721</v>
      </c>
      <c r="AQ146" s="198" t="s">
        <v>722</v>
      </c>
      <c r="AR146" s="198">
        <v>2</v>
      </c>
      <c r="AS146" s="233">
        <v>1.36</v>
      </c>
      <c r="AT146" s="198" t="s">
        <v>36</v>
      </c>
      <c r="AU146" s="198" t="s">
        <v>36</v>
      </c>
      <c r="AV146" s="198" t="s">
        <v>36</v>
      </c>
      <c r="AW146" s="191"/>
    </row>
    <row r="147" spans="1:49" ht="183.75" customHeight="1" x14ac:dyDescent="0.25">
      <c r="A147" s="194" t="s">
        <v>324</v>
      </c>
      <c r="B147" s="207" t="s">
        <v>305</v>
      </c>
      <c r="C147" s="233" t="s">
        <v>68</v>
      </c>
      <c r="D147" s="235"/>
      <c r="E147" s="235"/>
      <c r="F147" s="235"/>
      <c r="G147" s="235"/>
      <c r="H147" s="235"/>
      <c r="I147" s="236">
        <f t="shared" si="24"/>
        <v>12.054810238062089</v>
      </c>
      <c r="J147" s="196">
        <v>0</v>
      </c>
      <c r="K147" s="196">
        <v>11.739388870000001</v>
      </c>
      <c r="L147" s="196">
        <v>0</v>
      </c>
      <c r="M147" s="196">
        <v>0.31542136806208876</v>
      </c>
      <c r="N147" s="193">
        <f t="shared" si="25"/>
        <v>12.054810238062089</v>
      </c>
      <c r="O147" s="193">
        <f t="shared" si="25"/>
        <v>0</v>
      </c>
      <c r="P147" s="193">
        <f t="shared" si="25"/>
        <v>11.739388870000001</v>
      </c>
      <c r="Q147" s="193">
        <f t="shared" si="25"/>
        <v>0</v>
      </c>
      <c r="R147" s="193">
        <f t="shared" si="25"/>
        <v>0.31542136806208876</v>
      </c>
      <c r="S147" s="193">
        <v>10.041345000000002</v>
      </c>
      <c r="T147" s="193">
        <v>0</v>
      </c>
      <c r="U147" s="193">
        <v>8.9819650000000006</v>
      </c>
      <c r="V147" s="193">
        <v>0.78419000000000005</v>
      </c>
      <c r="W147" s="193">
        <v>0.27518999999999999</v>
      </c>
      <c r="X147" s="197">
        <v>2014</v>
      </c>
      <c r="Y147" s="198">
        <v>25</v>
      </c>
      <c r="Z147" s="198" t="s">
        <v>648</v>
      </c>
      <c r="AA147" s="198" t="s">
        <v>36</v>
      </c>
      <c r="AB147" s="198" t="s">
        <v>723</v>
      </c>
      <c r="AC147" s="233">
        <v>4.5199999999999996</v>
      </c>
      <c r="AD147" s="198"/>
      <c r="AE147" s="198"/>
      <c r="AF147" s="198"/>
      <c r="AG147" s="198"/>
      <c r="AH147" s="198"/>
      <c r="AI147" s="198"/>
      <c r="AJ147" s="198"/>
      <c r="AK147" s="198"/>
      <c r="AL147" s="198"/>
      <c r="AM147" s="198">
        <v>2014</v>
      </c>
      <c r="AN147" s="198">
        <v>25</v>
      </c>
      <c r="AO147" s="198" t="s">
        <v>36</v>
      </c>
      <c r="AP147" s="198" t="s">
        <v>710</v>
      </c>
      <c r="AQ147" s="198">
        <v>150</v>
      </c>
      <c r="AR147" s="198">
        <v>2</v>
      </c>
      <c r="AS147" s="233">
        <v>5.6929999999999996</v>
      </c>
      <c r="AT147" s="198" t="s">
        <v>36</v>
      </c>
      <c r="AU147" s="198" t="s">
        <v>36</v>
      </c>
      <c r="AV147" s="198" t="s">
        <v>36</v>
      </c>
      <c r="AW147" s="191"/>
    </row>
    <row r="148" spans="1:49" ht="183.75" customHeight="1" x14ac:dyDescent="0.25">
      <c r="A148" s="194" t="s">
        <v>326</v>
      </c>
      <c r="B148" s="207" t="s">
        <v>307</v>
      </c>
      <c r="C148" s="233" t="s">
        <v>68</v>
      </c>
      <c r="D148" s="235"/>
      <c r="E148" s="235"/>
      <c r="F148" s="235"/>
      <c r="G148" s="235"/>
      <c r="H148" s="235"/>
      <c r="I148" s="236">
        <f t="shared" si="24"/>
        <v>7.8907730267609697</v>
      </c>
      <c r="J148" s="196">
        <v>0</v>
      </c>
      <c r="K148" s="196">
        <v>1.4349441599999999</v>
      </c>
      <c r="L148" s="196">
        <v>6.1421700000000001</v>
      </c>
      <c r="M148" s="196">
        <v>0.31365886676097032</v>
      </c>
      <c r="N148" s="193">
        <f t="shared" si="25"/>
        <v>7.8907730267609697</v>
      </c>
      <c r="O148" s="193">
        <f t="shared" si="25"/>
        <v>0</v>
      </c>
      <c r="P148" s="193">
        <f t="shared" si="25"/>
        <v>1.4349441599999999</v>
      </c>
      <c r="Q148" s="193">
        <f t="shared" si="25"/>
        <v>6.1421700000000001</v>
      </c>
      <c r="R148" s="193">
        <f t="shared" si="25"/>
        <v>0.31365886676097032</v>
      </c>
      <c r="S148" s="193">
        <v>1.8850820000000001</v>
      </c>
      <c r="T148" s="193">
        <v>0</v>
      </c>
      <c r="U148" s="193">
        <v>1.7690950000000001</v>
      </c>
      <c r="V148" s="193">
        <v>0</v>
      </c>
      <c r="W148" s="193">
        <v>0.11598699999999999</v>
      </c>
      <c r="X148" s="197">
        <v>2014</v>
      </c>
      <c r="Y148" s="198">
        <v>25</v>
      </c>
      <c r="Z148" s="198" t="s">
        <v>648</v>
      </c>
      <c r="AA148" s="198" t="s">
        <v>36</v>
      </c>
      <c r="AB148" s="198" t="s">
        <v>705</v>
      </c>
      <c r="AC148" s="233">
        <v>2</v>
      </c>
      <c r="AD148" s="198"/>
      <c r="AE148" s="198"/>
      <c r="AF148" s="198"/>
      <c r="AG148" s="198"/>
      <c r="AH148" s="198"/>
      <c r="AI148" s="198"/>
      <c r="AJ148" s="198"/>
      <c r="AK148" s="198"/>
      <c r="AL148" s="198"/>
      <c r="AM148" s="198">
        <v>2014</v>
      </c>
      <c r="AN148" s="198">
        <v>25</v>
      </c>
      <c r="AO148" s="198" t="s">
        <v>36</v>
      </c>
      <c r="AP148" s="198" t="s">
        <v>724</v>
      </c>
      <c r="AQ148" s="198" t="s">
        <v>673</v>
      </c>
      <c r="AR148" s="198">
        <v>2</v>
      </c>
      <c r="AS148" s="233">
        <v>1.708</v>
      </c>
      <c r="AT148" s="198" t="s">
        <v>36</v>
      </c>
      <c r="AU148" s="198" t="s">
        <v>36</v>
      </c>
      <c r="AV148" s="198" t="s">
        <v>36</v>
      </c>
      <c r="AW148" s="191"/>
    </row>
    <row r="149" spans="1:49" ht="183.75" customHeight="1" x14ac:dyDescent="0.25">
      <c r="A149" s="194" t="s">
        <v>328</v>
      </c>
      <c r="B149" s="207" t="s">
        <v>309</v>
      </c>
      <c r="C149" s="233" t="s">
        <v>68</v>
      </c>
      <c r="D149" s="235"/>
      <c r="E149" s="235"/>
      <c r="F149" s="235"/>
      <c r="G149" s="235"/>
      <c r="H149" s="235"/>
      <c r="I149" s="236">
        <f t="shared" si="24"/>
        <v>6.071390378301694</v>
      </c>
      <c r="J149" s="196">
        <v>0</v>
      </c>
      <c r="K149" s="196">
        <v>5.9540568399999998</v>
      </c>
      <c r="L149" s="196">
        <v>0</v>
      </c>
      <c r="M149" s="196">
        <v>0.11733353830169381</v>
      </c>
      <c r="N149" s="193">
        <f t="shared" si="25"/>
        <v>6.071390378301694</v>
      </c>
      <c r="O149" s="193">
        <f t="shared" si="25"/>
        <v>0</v>
      </c>
      <c r="P149" s="193">
        <f t="shared" si="25"/>
        <v>5.9540568399999998</v>
      </c>
      <c r="Q149" s="193">
        <f t="shared" si="25"/>
        <v>0</v>
      </c>
      <c r="R149" s="193">
        <f t="shared" si="25"/>
        <v>0.11733353830169381</v>
      </c>
      <c r="S149" s="193">
        <v>5.0088000000000001E-2</v>
      </c>
      <c r="T149" s="193">
        <v>0</v>
      </c>
      <c r="U149" s="193">
        <v>1.1083000000000001E-2</v>
      </c>
      <c r="V149" s="193">
        <v>0</v>
      </c>
      <c r="W149" s="193">
        <v>3.9005000000000005E-2</v>
      </c>
      <c r="X149" s="197">
        <v>2014</v>
      </c>
      <c r="Y149" s="198">
        <v>25</v>
      </c>
      <c r="Z149" s="198" t="s">
        <v>648</v>
      </c>
      <c r="AA149" s="198" t="s">
        <v>36</v>
      </c>
      <c r="AB149" s="198" t="s">
        <v>705</v>
      </c>
      <c r="AC149" s="233">
        <v>1.26</v>
      </c>
      <c r="AD149" s="198"/>
      <c r="AE149" s="198"/>
      <c r="AF149" s="198"/>
      <c r="AG149" s="198"/>
      <c r="AH149" s="198"/>
      <c r="AI149" s="198"/>
      <c r="AJ149" s="198"/>
      <c r="AK149" s="198"/>
      <c r="AL149" s="198"/>
      <c r="AM149" s="198">
        <v>2014</v>
      </c>
      <c r="AN149" s="198">
        <v>25</v>
      </c>
      <c r="AO149" s="198" t="s">
        <v>36</v>
      </c>
      <c r="AP149" s="198" t="s">
        <v>725</v>
      </c>
      <c r="AQ149" s="198" t="s">
        <v>704</v>
      </c>
      <c r="AR149" s="198">
        <v>2</v>
      </c>
      <c r="AS149" s="233">
        <v>0</v>
      </c>
      <c r="AT149" s="198" t="s">
        <v>36</v>
      </c>
      <c r="AU149" s="198" t="s">
        <v>36</v>
      </c>
      <c r="AV149" s="198" t="s">
        <v>36</v>
      </c>
      <c r="AW149" s="191"/>
    </row>
    <row r="150" spans="1:49" ht="183.75" customHeight="1" x14ac:dyDescent="0.25">
      <c r="A150" s="194" t="s">
        <v>330</v>
      </c>
      <c r="B150" s="207" t="s">
        <v>311</v>
      </c>
      <c r="C150" s="233" t="s">
        <v>68</v>
      </c>
      <c r="D150" s="235"/>
      <c r="E150" s="235"/>
      <c r="F150" s="235"/>
      <c r="G150" s="235"/>
      <c r="H150" s="235"/>
      <c r="I150" s="236">
        <f t="shared" si="24"/>
        <v>8.5657393412352274</v>
      </c>
      <c r="J150" s="196">
        <v>0</v>
      </c>
      <c r="K150" s="196">
        <v>0.54584509999999997</v>
      </c>
      <c r="L150" s="196">
        <v>7.6959</v>
      </c>
      <c r="M150" s="196">
        <v>0.32399424123522841</v>
      </c>
      <c r="N150" s="193">
        <f t="shared" si="25"/>
        <v>8.5657393412352274</v>
      </c>
      <c r="O150" s="193">
        <f t="shared" si="25"/>
        <v>0</v>
      </c>
      <c r="P150" s="193">
        <f t="shared" si="25"/>
        <v>0.54584509999999997</v>
      </c>
      <c r="Q150" s="193">
        <f t="shared" si="25"/>
        <v>7.6959</v>
      </c>
      <c r="R150" s="193">
        <f t="shared" si="25"/>
        <v>0.32399424123522841</v>
      </c>
      <c r="S150" s="193">
        <v>2.0164940000000002</v>
      </c>
      <c r="T150" s="193">
        <v>0</v>
      </c>
      <c r="U150" s="193">
        <v>1.9056500000000001</v>
      </c>
      <c r="V150" s="193">
        <v>0</v>
      </c>
      <c r="W150" s="193">
        <v>0.110844</v>
      </c>
      <c r="X150" s="197">
        <v>2014</v>
      </c>
      <c r="Y150" s="198">
        <v>25</v>
      </c>
      <c r="Z150" s="198" t="s">
        <v>648</v>
      </c>
      <c r="AA150" s="198" t="s">
        <v>36</v>
      </c>
      <c r="AB150" s="198" t="s">
        <v>705</v>
      </c>
      <c r="AC150" s="233">
        <v>2</v>
      </c>
      <c r="AD150" s="198"/>
      <c r="AE150" s="198"/>
      <c r="AF150" s="198"/>
      <c r="AG150" s="198"/>
      <c r="AH150" s="198"/>
      <c r="AI150" s="198"/>
      <c r="AJ150" s="198"/>
      <c r="AK150" s="198"/>
      <c r="AL150" s="198"/>
      <c r="AM150" s="198">
        <v>2014</v>
      </c>
      <c r="AN150" s="198">
        <v>25</v>
      </c>
      <c r="AO150" s="198" t="s">
        <v>36</v>
      </c>
      <c r="AP150" s="198" t="s">
        <v>710</v>
      </c>
      <c r="AQ150" s="198">
        <v>150</v>
      </c>
      <c r="AR150" s="198">
        <v>2</v>
      </c>
      <c r="AS150" s="233">
        <v>2.4239999999999999</v>
      </c>
      <c r="AT150" s="198" t="s">
        <v>36</v>
      </c>
      <c r="AU150" s="198" t="s">
        <v>36</v>
      </c>
      <c r="AV150" s="198" t="s">
        <v>36</v>
      </c>
      <c r="AW150" s="191"/>
    </row>
    <row r="151" spans="1:49" ht="183.75" customHeight="1" x14ac:dyDescent="0.25">
      <c r="A151" s="194" t="s">
        <v>332</v>
      </c>
      <c r="B151" s="207" t="s">
        <v>313</v>
      </c>
      <c r="C151" s="233" t="s">
        <v>68</v>
      </c>
      <c r="D151" s="235"/>
      <c r="E151" s="235"/>
      <c r="F151" s="235"/>
      <c r="G151" s="235"/>
      <c r="H151" s="235"/>
      <c r="I151" s="236">
        <f t="shared" si="24"/>
        <v>1.5068682031573413</v>
      </c>
      <c r="J151" s="196">
        <v>0</v>
      </c>
      <c r="K151" s="196">
        <v>1.4333465799999998</v>
      </c>
      <c r="L151" s="196">
        <v>0</v>
      </c>
      <c r="M151" s="196">
        <v>7.3521623157341537E-2</v>
      </c>
      <c r="N151" s="193">
        <f t="shared" si="25"/>
        <v>1.5068682031573413</v>
      </c>
      <c r="O151" s="193">
        <f t="shared" si="25"/>
        <v>0</v>
      </c>
      <c r="P151" s="193">
        <f t="shared" si="25"/>
        <v>1.4333465799999998</v>
      </c>
      <c r="Q151" s="193">
        <f t="shared" si="25"/>
        <v>0</v>
      </c>
      <c r="R151" s="193">
        <f t="shared" si="25"/>
        <v>7.3521623157341537E-2</v>
      </c>
      <c r="S151" s="193">
        <v>1.2831670000000002</v>
      </c>
      <c r="T151" s="193">
        <v>0</v>
      </c>
      <c r="U151" s="193">
        <v>1.246248</v>
      </c>
      <c r="V151" s="193">
        <v>0</v>
      </c>
      <c r="W151" s="193">
        <v>3.6918999999999993E-2</v>
      </c>
      <c r="X151" s="197">
        <v>2014</v>
      </c>
      <c r="Y151" s="198">
        <v>25</v>
      </c>
      <c r="Z151" s="198" t="s">
        <v>648</v>
      </c>
      <c r="AA151" s="198" t="s">
        <v>36</v>
      </c>
      <c r="AB151" s="198" t="s">
        <v>715</v>
      </c>
      <c r="AC151" s="233">
        <v>1.26</v>
      </c>
      <c r="AD151" s="198"/>
      <c r="AE151" s="198"/>
      <c r="AF151" s="198"/>
      <c r="AG151" s="198"/>
      <c r="AH151" s="198"/>
      <c r="AI151" s="198"/>
      <c r="AJ151" s="198"/>
      <c r="AK151" s="198"/>
      <c r="AL151" s="198"/>
      <c r="AM151" s="198">
        <v>2014</v>
      </c>
      <c r="AN151" s="198">
        <v>25</v>
      </c>
      <c r="AO151" s="198" t="s">
        <v>36</v>
      </c>
      <c r="AP151" s="198" t="s">
        <v>706</v>
      </c>
      <c r="AQ151" s="198">
        <v>150</v>
      </c>
      <c r="AR151" s="198">
        <v>2</v>
      </c>
      <c r="AS151" s="233">
        <v>1.2470000000000001</v>
      </c>
      <c r="AT151" s="198" t="s">
        <v>36</v>
      </c>
      <c r="AU151" s="198" t="s">
        <v>36</v>
      </c>
      <c r="AV151" s="198" t="s">
        <v>36</v>
      </c>
      <c r="AW151" s="191"/>
    </row>
    <row r="152" spans="1:49" ht="183.75" customHeight="1" x14ac:dyDescent="0.25">
      <c r="A152" s="194" t="s">
        <v>334</v>
      </c>
      <c r="B152" s="207" t="s">
        <v>315</v>
      </c>
      <c r="C152" s="233" t="s">
        <v>68</v>
      </c>
      <c r="D152" s="235"/>
      <c r="E152" s="235"/>
      <c r="F152" s="235"/>
      <c r="G152" s="235"/>
      <c r="H152" s="235"/>
      <c r="I152" s="236">
        <f t="shared" si="24"/>
        <v>0.72570223600446604</v>
      </c>
      <c r="J152" s="196">
        <v>0</v>
      </c>
      <c r="K152" s="196">
        <v>0.58579125999999992</v>
      </c>
      <c r="L152" s="196">
        <v>0</v>
      </c>
      <c r="M152" s="196">
        <v>0.13991097600446609</v>
      </c>
      <c r="N152" s="193">
        <f t="shared" si="25"/>
        <v>0.72570223600446604</v>
      </c>
      <c r="O152" s="193">
        <f t="shared" si="25"/>
        <v>0</v>
      </c>
      <c r="P152" s="193">
        <f t="shared" si="25"/>
        <v>0.58579125999999992</v>
      </c>
      <c r="Q152" s="193">
        <f t="shared" si="25"/>
        <v>0</v>
      </c>
      <c r="R152" s="193">
        <f t="shared" si="25"/>
        <v>0.13991097600446609</v>
      </c>
      <c r="S152" s="193">
        <v>0.47951300000000002</v>
      </c>
      <c r="T152" s="193">
        <v>0</v>
      </c>
      <c r="U152" s="193">
        <v>0.33513700000000002</v>
      </c>
      <c r="V152" s="193">
        <v>0</v>
      </c>
      <c r="W152" s="193">
        <v>0.144376</v>
      </c>
      <c r="X152" s="197">
        <v>2014</v>
      </c>
      <c r="Y152" s="198">
        <v>25</v>
      </c>
      <c r="Z152" s="198" t="s">
        <v>648</v>
      </c>
      <c r="AA152" s="198" t="s">
        <v>36</v>
      </c>
      <c r="AB152" s="198" t="s">
        <v>705</v>
      </c>
      <c r="AC152" s="233">
        <v>2</v>
      </c>
      <c r="AD152" s="198"/>
      <c r="AE152" s="198"/>
      <c r="AF152" s="198"/>
      <c r="AG152" s="198"/>
      <c r="AH152" s="198"/>
      <c r="AI152" s="198"/>
      <c r="AJ152" s="198"/>
      <c r="AK152" s="198"/>
      <c r="AL152" s="198"/>
      <c r="AM152" s="198">
        <v>2014</v>
      </c>
      <c r="AN152" s="198">
        <v>25</v>
      </c>
      <c r="AO152" s="198" t="s">
        <v>36</v>
      </c>
      <c r="AP152" s="198" t="s">
        <v>726</v>
      </c>
      <c r="AQ152" s="198" t="s">
        <v>713</v>
      </c>
      <c r="AR152" s="198">
        <v>2</v>
      </c>
      <c r="AS152" s="233">
        <v>0.124</v>
      </c>
      <c r="AT152" s="198" t="s">
        <v>36</v>
      </c>
      <c r="AU152" s="198" t="s">
        <v>36</v>
      </c>
      <c r="AV152" s="198" t="s">
        <v>36</v>
      </c>
      <c r="AW152" s="191"/>
    </row>
    <row r="153" spans="1:49" ht="183.75" customHeight="1" x14ac:dyDescent="0.25">
      <c r="A153" s="194" t="s">
        <v>336</v>
      </c>
      <c r="B153" s="207" t="s">
        <v>317</v>
      </c>
      <c r="C153" s="233" t="s">
        <v>68</v>
      </c>
      <c r="D153" s="235"/>
      <c r="E153" s="235"/>
      <c r="F153" s="235"/>
      <c r="G153" s="235"/>
      <c r="H153" s="235"/>
      <c r="I153" s="236">
        <f t="shared" si="24"/>
        <v>5.6782861114445398</v>
      </c>
      <c r="J153" s="196">
        <v>0</v>
      </c>
      <c r="K153" s="196">
        <v>1.99101767</v>
      </c>
      <c r="L153" s="196">
        <v>3.4758800000000001</v>
      </c>
      <c r="M153" s="196">
        <v>0.21138844144454014</v>
      </c>
      <c r="N153" s="193">
        <f t="shared" si="25"/>
        <v>5.6782861114445398</v>
      </c>
      <c r="O153" s="193">
        <f t="shared" si="25"/>
        <v>0</v>
      </c>
      <c r="P153" s="193">
        <f t="shared" si="25"/>
        <v>1.99101767</v>
      </c>
      <c r="Q153" s="193">
        <f t="shared" si="25"/>
        <v>3.4758800000000001</v>
      </c>
      <c r="R153" s="193">
        <f t="shared" si="25"/>
        <v>0.21138844144454014</v>
      </c>
      <c r="S153" s="193">
        <v>1.6878290000000002</v>
      </c>
      <c r="T153" s="193">
        <v>0</v>
      </c>
      <c r="U153" s="193">
        <v>1.580775</v>
      </c>
      <c r="V153" s="193">
        <v>0</v>
      </c>
      <c r="W153" s="193">
        <v>0.107054</v>
      </c>
      <c r="X153" s="197">
        <v>2014</v>
      </c>
      <c r="Y153" s="198">
        <v>25</v>
      </c>
      <c r="Z153" s="198" t="s">
        <v>648</v>
      </c>
      <c r="AA153" s="198" t="s">
        <v>36</v>
      </c>
      <c r="AB153" s="198" t="s">
        <v>705</v>
      </c>
      <c r="AC153" s="233">
        <v>1.26</v>
      </c>
      <c r="AD153" s="198"/>
      <c r="AE153" s="198"/>
      <c r="AF153" s="198"/>
      <c r="AG153" s="198"/>
      <c r="AH153" s="198"/>
      <c r="AI153" s="198"/>
      <c r="AJ153" s="198"/>
      <c r="AK153" s="198"/>
      <c r="AL153" s="198"/>
      <c r="AM153" s="198">
        <v>2014</v>
      </c>
      <c r="AN153" s="198">
        <v>25</v>
      </c>
      <c r="AO153" s="198" t="s">
        <v>36</v>
      </c>
      <c r="AP153" s="198" t="s">
        <v>727</v>
      </c>
      <c r="AQ153" s="198" t="s">
        <v>728</v>
      </c>
      <c r="AR153" s="198">
        <v>2</v>
      </c>
      <c r="AS153" s="233">
        <v>1.081</v>
      </c>
      <c r="AT153" s="198" t="s">
        <v>36</v>
      </c>
      <c r="AU153" s="198" t="s">
        <v>36</v>
      </c>
      <c r="AV153" s="198" t="s">
        <v>36</v>
      </c>
      <c r="AW153" s="191"/>
    </row>
    <row r="154" spans="1:49" ht="183.75" customHeight="1" x14ac:dyDescent="0.25">
      <c r="A154" s="194" t="s">
        <v>338</v>
      </c>
      <c r="B154" s="207" t="s">
        <v>319</v>
      </c>
      <c r="C154" s="233" t="s">
        <v>68</v>
      </c>
      <c r="D154" s="235"/>
      <c r="E154" s="235"/>
      <c r="F154" s="235"/>
      <c r="G154" s="235"/>
      <c r="H154" s="235"/>
      <c r="I154" s="236">
        <f t="shared" si="24"/>
        <v>1.0627622683033777</v>
      </c>
      <c r="J154" s="196">
        <v>0</v>
      </c>
      <c r="K154" s="196">
        <v>0.60063999999999995</v>
      </c>
      <c r="L154" s="196">
        <v>0</v>
      </c>
      <c r="M154" s="196">
        <v>0.46212226830337783</v>
      </c>
      <c r="N154" s="193">
        <f t="shared" si="25"/>
        <v>1.0627622683033777</v>
      </c>
      <c r="O154" s="193">
        <f t="shared" si="25"/>
        <v>0</v>
      </c>
      <c r="P154" s="193">
        <f t="shared" si="25"/>
        <v>0.60063999999999995</v>
      </c>
      <c r="Q154" s="193">
        <f t="shared" si="25"/>
        <v>0</v>
      </c>
      <c r="R154" s="193">
        <f t="shared" si="25"/>
        <v>0.46212226830337783</v>
      </c>
      <c r="S154" s="193">
        <v>8.4822999999999996E-2</v>
      </c>
      <c r="T154" s="193">
        <v>0</v>
      </c>
      <c r="U154" s="193">
        <v>0</v>
      </c>
      <c r="V154" s="193">
        <v>0</v>
      </c>
      <c r="W154" s="193">
        <v>8.4822999999999996E-2</v>
      </c>
      <c r="X154" s="197">
        <v>2014</v>
      </c>
      <c r="Y154" s="198">
        <v>25</v>
      </c>
      <c r="Z154" s="198" t="s">
        <v>648</v>
      </c>
      <c r="AA154" s="198" t="s">
        <v>36</v>
      </c>
      <c r="AB154" s="198" t="s">
        <v>705</v>
      </c>
      <c r="AC154" s="233">
        <v>0</v>
      </c>
      <c r="AD154" s="198"/>
      <c r="AE154" s="198"/>
      <c r="AF154" s="198"/>
      <c r="AG154" s="198"/>
      <c r="AH154" s="198"/>
      <c r="AI154" s="198"/>
      <c r="AJ154" s="198"/>
      <c r="AK154" s="198"/>
      <c r="AL154" s="198"/>
      <c r="AM154" s="198">
        <v>2014</v>
      </c>
      <c r="AN154" s="198">
        <v>25</v>
      </c>
      <c r="AO154" s="198" t="s">
        <v>36</v>
      </c>
      <c r="AP154" s="198" t="s">
        <v>729</v>
      </c>
      <c r="AQ154" s="198" t="s">
        <v>659</v>
      </c>
      <c r="AR154" s="198">
        <v>2</v>
      </c>
      <c r="AS154" s="233">
        <v>0.79</v>
      </c>
      <c r="AT154" s="198" t="s">
        <v>36</v>
      </c>
      <c r="AU154" s="198" t="s">
        <v>36</v>
      </c>
      <c r="AV154" s="198" t="s">
        <v>36</v>
      </c>
      <c r="AW154" s="191"/>
    </row>
    <row r="155" spans="1:49" ht="183.75" customHeight="1" x14ac:dyDescent="0.25">
      <c r="A155" s="194" t="s">
        <v>340</v>
      </c>
      <c r="B155" s="207" t="s">
        <v>321</v>
      </c>
      <c r="C155" s="233" t="s">
        <v>68</v>
      </c>
      <c r="D155" s="235"/>
      <c r="E155" s="235"/>
      <c r="F155" s="235"/>
      <c r="G155" s="235"/>
      <c r="H155" s="235"/>
      <c r="I155" s="236">
        <f t="shared" si="24"/>
        <v>1.6667653596768195</v>
      </c>
      <c r="J155" s="196">
        <v>0</v>
      </c>
      <c r="K155" s="196">
        <v>1.5890792200000001</v>
      </c>
      <c r="L155" s="196">
        <v>0</v>
      </c>
      <c r="M155" s="196">
        <v>7.7686139676819269E-2</v>
      </c>
      <c r="N155" s="193">
        <f t="shared" si="25"/>
        <v>1.6667653596768195</v>
      </c>
      <c r="O155" s="193">
        <f t="shared" si="25"/>
        <v>0</v>
      </c>
      <c r="P155" s="193">
        <f t="shared" si="25"/>
        <v>1.5890792200000001</v>
      </c>
      <c r="Q155" s="193">
        <f t="shared" si="25"/>
        <v>0</v>
      </c>
      <c r="R155" s="193">
        <f t="shared" si="25"/>
        <v>7.7686139676819269E-2</v>
      </c>
      <c r="S155" s="193">
        <v>0.13511799999999999</v>
      </c>
      <c r="T155" s="193">
        <v>0</v>
      </c>
      <c r="U155" s="193">
        <v>8.2857E-2</v>
      </c>
      <c r="V155" s="193">
        <v>0</v>
      </c>
      <c r="W155" s="193">
        <v>5.2261000000000002E-2</v>
      </c>
      <c r="X155" s="197">
        <v>2014</v>
      </c>
      <c r="Y155" s="198">
        <v>25</v>
      </c>
      <c r="Z155" s="198" t="s">
        <v>648</v>
      </c>
      <c r="AA155" s="198" t="s">
        <v>36</v>
      </c>
      <c r="AB155" s="198" t="s">
        <v>705</v>
      </c>
      <c r="AC155" s="233">
        <v>1.26</v>
      </c>
      <c r="AD155" s="198"/>
      <c r="AE155" s="198"/>
      <c r="AF155" s="198"/>
      <c r="AG155" s="198"/>
      <c r="AH155" s="198"/>
      <c r="AI155" s="198"/>
      <c r="AJ155" s="198"/>
      <c r="AK155" s="198"/>
      <c r="AL155" s="198"/>
      <c r="AM155" s="198">
        <v>2014</v>
      </c>
      <c r="AN155" s="198">
        <v>25</v>
      </c>
      <c r="AO155" s="198" t="s">
        <v>36</v>
      </c>
      <c r="AP155" s="198" t="s">
        <v>710</v>
      </c>
      <c r="AQ155" s="198">
        <v>150</v>
      </c>
      <c r="AR155" s="198">
        <v>2</v>
      </c>
      <c r="AS155" s="233">
        <v>0</v>
      </c>
      <c r="AT155" s="198" t="s">
        <v>36</v>
      </c>
      <c r="AU155" s="198" t="s">
        <v>36</v>
      </c>
      <c r="AV155" s="198" t="s">
        <v>36</v>
      </c>
      <c r="AW155" s="191"/>
    </row>
    <row r="156" spans="1:49" ht="183.75" customHeight="1" x14ac:dyDescent="0.25">
      <c r="A156" s="194" t="s">
        <v>342</v>
      </c>
      <c r="B156" s="207" t="s">
        <v>323</v>
      </c>
      <c r="C156" s="233" t="s">
        <v>68</v>
      </c>
      <c r="D156" s="235"/>
      <c r="E156" s="235"/>
      <c r="F156" s="235"/>
      <c r="G156" s="235"/>
      <c r="H156" s="235"/>
      <c r="I156" s="236">
        <f t="shared" si="24"/>
        <v>5.0398176858957262</v>
      </c>
      <c r="J156" s="196">
        <v>0</v>
      </c>
      <c r="K156" s="196">
        <v>0.86971693999999999</v>
      </c>
      <c r="L156" s="196">
        <v>3.9219299999999997</v>
      </c>
      <c r="M156" s="196">
        <v>0.24817074589572666</v>
      </c>
      <c r="N156" s="193">
        <f t="shared" si="25"/>
        <v>5.0398176858957262</v>
      </c>
      <c r="O156" s="193">
        <f t="shared" si="25"/>
        <v>0</v>
      </c>
      <c r="P156" s="193">
        <f t="shared" si="25"/>
        <v>0.86971693999999999</v>
      </c>
      <c r="Q156" s="193">
        <f t="shared" si="25"/>
        <v>3.9219299999999997</v>
      </c>
      <c r="R156" s="193">
        <f t="shared" si="25"/>
        <v>0.24817074589572666</v>
      </c>
      <c r="S156" s="193">
        <v>0.39573700000000001</v>
      </c>
      <c r="T156" s="193">
        <v>0</v>
      </c>
      <c r="U156" s="193">
        <v>0.35652400000000001</v>
      </c>
      <c r="V156" s="193">
        <v>0</v>
      </c>
      <c r="W156" s="193">
        <v>3.9212999999999998E-2</v>
      </c>
      <c r="X156" s="197">
        <v>2014</v>
      </c>
      <c r="Y156" s="198">
        <v>25</v>
      </c>
      <c r="Z156" s="198" t="s">
        <v>648</v>
      </c>
      <c r="AA156" s="198" t="s">
        <v>36</v>
      </c>
      <c r="AB156" s="198" t="s">
        <v>730</v>
      </c>
      <c r="AC156" s="233">
        <v>1.26</v>
      </c>
      <c r="AD156" s="198"/>
      <c r="AE156" s="198"/>
      <c r="AF156" s="198"/>
      <c r="AG156" s="198"/>
      <c r="AH156" s="198"/>
      <c r="AI156" s="198"/>
      <c r="AJ156" s="198"/>
      <c r="AK156" s="198"/>
      <c r="AL156" s="198"/>
      <c r="AM156" s="198">
        <v>2014</v>
      </c>
      <c r="AN156" s="198" t="s">
        <v>36</v>
      </c>
      <c r="AO156" s="198" t="s">
        <v>36</v>
      </c>
      <c r="AP156" s="198" t="s">
        <v>36</v>
      </c>
      <c r="AQ156" s="198" t="s">
        <v>36</v>
      </c>
      <c r="AR156" s="198" t="s">
        <v>36</v>
      </c>
      <c r="AS156" s="233">
        <v>1.2390000000000001</v>
      </c>
      <c r="AT156" s="198" t="s">
        <v>36</v>
      </c>
      <c r="AU156" s="198" t="s">
        <v>36</v>
      </c>
      <c r="AV156" s="198" t="s">
        <v>36</v>
      </c>
      <c r="AW156" s="191"/>
    </row>
    <row r="157" spans="1:49" ht="183.75" customHeight="1" x14ac:dyDescent="0.25">
      <c r="A157" s="194" t="s">
        <v>344</v>
      </c>
      <c r="B157" s="207" t="s">
        <v>325</v>
      </c>
      <c r="C157" s="233" t="s">
        <v>68</v>
      </c>
      <c r="D157" s="235"/>
      <c r="E157" s="235"/>
      <c r="F157" s="235"/>
      <c r="G157" s="235"/>
      <c r="H157" s="235"/>
      <c r="I157" s="236">
        <f t="shared" si="24"/>
        <v>6.599665172944305</v>
      </c>
      <c r="J157" s="196">
        <v>0</v>
      </c>
      <c r="K157" s="196">
        <v>6.4372700000000007</v>
      </c>
      <c r="L157" s="196">
        <v>0</v>
      </c>
      <c r="M157" s="196">
        <v>0.16239517294430425</v>
      </c>
      <c r="N157" s="193">
        <f t="shared" si="25"/>
        <v>6.599665172944305</v>
      </c>
      <c r="O157" s="193">
        <f t="shared" si="25"/>
        <v>0</v>
      </c>
      <c r="P157" s="193">
        <f t="shared" si="25"/>
        <v>6.4372700000000007</v>
      </c>
      <c r="Q157" s="193">
        <f t="shared" si="25"/>
        <v>0</v>
      </c>
      <c r="R157" s="193">
        <f t="shared" si="25"/>
        <v>0.16239517294430425</v>
      </c>
      <c r="S157" s="193">
        <v>0.315969</v>
      </c>
      <c r="T157" s="193">
        <v>0</v>
      </c>
      <c r="U157" s="193">
        <v>0.26455800000000002</v>
      </c>
      <c r="V157" s="193">
        <v>0</v>
      </c>
      <c r="W157" s="193">
        <v>5.1410999999999998E-2</v>
      </c>
      <c r="X157" s="197">
        <v>2014</v>
      </c>
      <c r="Y157" s="198">
        <v>25</v>
      </c>
      <c r="Z157" s="198" t="s">
        <v>648</v>
      </c>
      <c r="AA157" s="198" t="s">
        <v>36</v>
      </c>
      <c r="AB157" s="198" t="s">
        <v>683</v>
      </c>
      <c r="AC157" s="233">
        <v>1.26</v>
      </c>
      <c r="AD157" s="198"/>
      <c r="AE157" s="198"/>
      <c r="AF157" s="198"/>
      <c r="AG157" s="198"/>
      <c r="AH157" s="198"/>
      <c r="AI157" s="198"/>
      <c r="AJ157" s="198"/>
      <c r="AK157" s="198"/>
      <c r="AL157" s="198"/>
      <c r="AM157" s="198">
        <v>2014</v>
      </c>
      <c r="AN157" s="198">
        <v>25</v>
      </c>
      <c r="AO157" s="198" t="s">
        <v>36</v>
      </c>
      <c r="AP157" s="198" t="s">
        <v>710</v>
      </c>
      <c r="AQ157" s="198">
        <v>150</v>
      </c>
      <c r="AR157" s="198">
        <v>2</v>
      </c>
      <c r="AS157" s="233">
        <v>0.17499999999999999</v>
      </c>
      <c r="AT157" s="198" t="s">
        <v>36</v>
      </c>
      <c r="AU157" s="198" t="s">
        <v>36</v>
      </c>
      <c r="AV157" s="198" t="s">
        <v>36</v>
      </c>
      <c r="AW157" s="191"/>
    </row>
    <row r="158" spans="1:49" ht="183.75" customHeight="1" x14ac:dyDescent="0.25">
      <c r="A158" s="194" t="s">
        <v>346</v>
      </c>
      <c r="B158" s="207" t="s">
        <v>327</v>
      </c>
      <c r="C158" s="233" t="s">
        <v>68</v>
      </c>
      <c r="D158" s="235"/>
      <c r="E158" s="235"/>
      <c r="F158" s="235"/>
      <c r="G158" s="235"/>
      <c r="H158" s="235"/>
      <c r="I158" s="236">
        <f t="shared" si="24"/>
        <v>2.6405019104411322</v>
      </c>
      <c r="J158" s="196">
        <v>0</v>
      </c>
      <c r="K158" s="196">
        <v>2.5417883999999997</v>
      </c>
      <c r="L158" s="196">
        <v>0</v>
      </c>
      <c r="M158" s="196">
        <v>9.8713510441132718E-2</v>
      </c>
      <c r="N158" s="193">
        <f t="shared" si="25"/>
        <v>2.6405019104411322</v>
      </c>
      <c r="O158" s="193">
        <f t="shared" si="25"/>
        <v>0</v>
      </c>
      <c r="P158" s="193">
        <f t="shared" si="25"/>
        <v>2.5417883999999997</v>
      </c>
      <c r="Q158" s="193">
        <f t="shared" si="25"/>
        <v>0</v>
      </c>
      <c r="R158" s="193">
        <f t="shared" si="25"/>
        <v>9.8713510441132718E-2</v>
      </c>
      <c r="S158" s="193">
        <v>2.5794790000000001</v>
      </c>
      <c r="T158" s="193">
        <v>0</v>
      </c>
      <c r="U158" s="193">
        <v>2.5239070000000003</v>
      </c>
      <c r="V158" s="193">
        <v>0</v>
      </c>
      <c r="W158" s="193">
        <v>5.5572000000000003E-2</v>
      </c>
      <c r="X158" s="197">
        <v>2014</v>
      </c>
      <c r="Y158" s="198">
        <v>25</v>
      </c>
      <c r="Z158" s="198" t="s">
        <v>648</v>
      </c>
      <c r="AA158" s="198" t="s">
        <v>36</v>
      </c>
      <c r="AB158" s="198" t="s">
        <v>705</v>
      </c>
      <c r="AC158" s="233">
        <v>1.26</v>
      </c>
      <c r="AD158" s="198"/>
      <c r="AE158" s="198"/>
      <c r="AF158" s="198"/>
      <c r="AG158" s="198"/>
      <c r="AH158" s="198"/>
      <c r="AI158" s="198"/>
      <c r="AJ158" s="198"/>
      <c r="AK158" s="198"/>
      <c r="AL158" s="198"/>
      <c r="AM158" s="198">
        <v>2014</v>
      </c>
      <c r="AN158" s="198">
        <v>25</v>
      </c>
      <c r="AO158" s="198" t="s">
        <v>36</v>
      </c>
      <c r="AP158" s="198" t="s">
        <v>710</v>
      </c>
      <c r="AQ158" s="198">
        <v>150</v>
      </c>
      <c r="AR158" s="198">
        <v>2</v>
      </c>
      <c r="AS158" s="233">
        <v>0.77300000000000002</v>
      </c>
      <c r="AT158" s="198" t="s">
        <v>36</v>
      </c>
      <c r="AU158" s="198" t="s">
        <v>36</v>
      </c>
      <c r="AV158" s="198" t="s">
        <v>36</v>
      </c>
      <c r="AW158" s="191"/>
    </row>
    <row r="159" spans="1:49" ht="183.75" customHeight="1" x14ac:dyDescent="0.25">
      <c r="A159" s="194" t="s">
        <v>348</v>
      </c>
      <c r="B159" s="207" t="s">
        <v>329</v>
      </c>
      <c r="C159" s="233" t="s">
        <v>68</v>
      </c>
      <c r="D159" s="235"/>
      <c r="E159" s="235"/>
      <c r="F159" s="235"/>
      <c r="G159" s="235"/>
      <c r="H159" s="235"/>
      <c r="I159" s="236">
        <f t="shared" si="24"/>
        <v>4.4232741506550379</v>
      </c>
      <c r="J159" s="196">
        <v>0</v>
      </c>
      <c r="K159" s="196">
        <v>4.1987779499999993</v>
      </c>
      <c r="L159" s="196">
        <v>0</v>
      </c>
      <c r="M159" s="196">
        <v>0.22449620065503859</v>
      </c>
      <c r="N159" s="193">
        <f t="shared" si="25"/>
        <v>4.4232741506550379</v>
      </c>
      <c r="O159" s="193">
        <f t="shared" si="25"/>
        <v>0</v>
      </c>
      <c r="P159" s="193">
        <f t="shared" si="25"/>
        <v>4.1987779499999993</v>
      </c>
      <c r="Q159" s="193">
        <f t="shared" si="25"/>
        <v>0</v>
      </c>
      <c r="R159" s="193">
        <f t="shared" si="25"/>
        <v>0.22449620065503859</v>
      </c>
      <c r="S159" s="193">
        <v>4.3570869999999999</v>
      </c>
      <c r="T159" s="193">
        <v>0</v>
      </c>
      <c r="U159" s="193">
        <v>0.937473</v>
      </c>
      <c r="V159" s="193">
        <v>2.5123479999999998</v>
      </c>
      <c r="W159" s="193">
        <v>0.90726600000000002</v>
      </c>
      <c r="X159" s="197">
        <v>2014</v>
      </c>
      <c r="Y159" s="198">
        <v>25</v>
      </c>
      <c r="Z159" s="198" t="s">
        <v>648</v>
      </c>
      <c r="AA159" s="198" t="s">
        <v>36</v>
      </c>
      <c r="AB159" s="198" t="s">
        <v>731</v>
      </c>
      <c r="AC159" s="233">
        <v>1.26</v>
      </c>
      <c r="AD159" s="198"/>
      <c r="AE159" s="198"/>
      <c r="AF159" s="198"/>
      <c r="AG159" s="198"/>
      <c r="AH159" s="198"/>
      <c r="AI159" s="198"/>
      <c r="AJ159" s="198"/>
      <c r="AK159" s="198"/>
      <c r="AL159" s="198"/>
      <c r="AM159" s="198">
        <v>2014</v>
      </c>
      <c r="AN159" s="198">
        <v>25</v>
      </c>
      <c r="AO159" s="198" t="s">
        <v>36</v>
      </c>
      <c r="AP159" s="198" t="s">
        <v>732</v>
      </c>
      <c r="AQ159" s="198" t="s">
        <v>659</v>
      </c>
      <c r="AR159" s="198">
        <v>2</v>
      </c>
      <c r="AS159" s="233">
        <v>0</v>
      </c>
      <c r="AT159" s="198" t="s">
        <v>36</v>
      </c>
      <c r="AU159" s="198" t="s">
        <v>36</v>
      </c>
      <c r="AV159" s="198" t="s">
        <v>36</v>
      </c>
      <c r="AW159" s="191"/>
    </row>
    <row r="160" spans="1:49" ht="183.75" customHeight="1" x14ac:dyDescent="0.25">
      <c r="A160" s="194" t="s">
        <v>350</v>
      </c>
      <c r="B160" s="207" t="s">
        <v>331</v>
      </c>
      <c r="C160" s="233" t="s">
        <v>68</v>
      </c>
      <c r="D160" s="235"/>
      <c r="E160" s="235"/>
      <c r="F160" s="235"/>
      <c r="G160" s="235"/>
      <c r="H160" s="235"/>
      <c r="I160" s="236">
        <f t="shared" si="24"/>
        <v>2.3138355723147597</v>
      </c>
      <c r="J160" s="196">
        <v>0</v>
      </c>
      <c r="K160" s="196">
        <v>2.2057721000000003</v>
      </c>
      <c r="L160" s="196">
        <v>0</v>
      </c>
      <c r="M160" s="196">
        <v>0.10806347231475912</v>
      </c>
      <c r="N160" s="193">
        <f t="shared" si="25"/>
        <v>2.3138355723147597</v>
      </c>
      <c r="O160" s="193">
        <f t="shared" si="25"/>
        <v>0</v>
      </c>
      <c r="P160" s="193">
        <f t="shared" si="25"/>
        <v>2.2057721000000003</v>
      </c>
      <c r="Q160" s="193">
        <f t="shared" si="25"/>
        <v>0</v>
      </c>
      <c r="R160" s="193">
        <f t="shared" si="25"/>
        <v>0.10806347231475912</v>
      </c>
      <c r="S160" s="193">
        <v>0.14701299999999998</v>
      </c>
      <c r="T160" s="193">
        <v>0</v>
      </c>
      <c r="U160" s="193">
        <v>6.0698999999999996E-2</v>
      </c>
      <c r="V160" s="193">
        <v>0</v>
      </c>
      <c r="W160" s="193">
        <v>8.6313999999999988E-2</v>
      </c>
      <c r="X160" s="197">
        <v>2014</v>
      </c>
      <c r="Y160" s="198" t="s">
        <v>36</v>
      </c>
      <c r="Z160" s="198" t="s">
        <v>36</v>
      </c>
      <c r="AA160" s="198" t="s">
        <v>36</v>
      </c>
      <c r="AB160" s="198" t="s">
        <v>36</v>
      </c>
      <c r="AC160" s="233">
        <v>2</v>
      </c>
      <c r="AD160" s="198" t="s">
        <v>36</v>
      </c>
      <c r="AE160" s="198" t="s">
        <v>36</v>
      </c>
      <c r="AF160" s="198" t="s">
        <v>36</v>
      </c>
      <c r="AG160" s="198" t="s">
        <v>36</v>
      </c>
      <c r="AH160" s="198" t="s">
        <v>36</v>
      </c>
      <c r="AI160" s="198" t="s">
        <v>36</v>
      </c>
      <c r="AJ160" s="198" t="s">
        <v>36</v>
      </c>
      <c r="AK160" s="198" t="s">
        <v>36</v>
      </c>
      <c r="AL160" s="198" t="s">
        <v>36</v>
      </c>
      <c r="AM160" s="198">
        <v>2014</v>
      </c>
      <c r="AN160" s="198">
        <v>25</v>
      </c>
      <c r="AO160" s="198" t="s">
        <v>36</v>
      </c>
      <c r="AP160" s="198" t="s">
        <v>710</v>
      </c>
      <c r="AQ160" s="198">
        <v>150</v>
      </c>
      <c r="AR160" s="198">
        <v>2</v>
      </c>
      <c r="AS160" s="233">
        <v>0.14799999999999999</v>
      </c>
      <c r="AT160" s="198" t="s">
        <v>36</v>
      </c>
      <c r="AU160" s="198" t="s">
        <v>36</v>
      </c>
      <c r="AV160" s="198" t="s">
        <v>36</v>
      </c>
      <c r="AW160" s="191"/>
    </row>
    <row r="161" spans="1:281" ht="183.75" customHeight="1" x14ac:dyDescent="0.25">
      <c r="A161" s="194" t="s">
        <v>352</v>
      </c>
      <c r="B161" s="207" t="s">
        <v>333</v>
      </c>
      <c r="C161" s="233" t="s">
        <v>68</v>
      </c>
      <c r="D161" s="235"/>
      <c r="E161" s="235"/>
      <c r="F161" s="235"/>
      <c r="G161" s="235"/>
      <c r="H161" s="235"/>
      <c r="I161" s="236">
        <f t="shared" si="24"/>
        <v>5.0425785849256748</v>
      </c>
      <c r="J161" s="196">
        <v>0</v>
      </c>
      <c r="K161" s="196">
        <v>0.74059969000000003</v>
      </c>
      <c r="L161" s="196">
        <v>4.2248400000000004</v>
      </c>
      <c r="M161" s="196">
        <v>7.7138894925674328E-2</v>
      </c>
      <c r="N161" s="193">
        <f t="shared" si="25"/>
        <v>5.0425785849256748</v>
      </c>
      <c r="O161" s="193">
        <f t="shared" si="25"/>
        <v>0</v>
      </c>
      <c r="P161" s="193">
        <f t="shared" si="25"/>
        <v>0.74059969000000003</v>
      </c>
      <c r="Q161" s="193">
        <f t="shared" si="25"/>
        <v>4.2248400000000004</v>
      </c>
      <c r="R161" s="193">
        <f t="shared" si="25"/>
        <v>7.7138894925674328E-2</v>
      </c>
      <c r="S161" s="193">
        <v>0.53621600000000003</v>
      </c>
      <c r="T161" s="193">
        <v>0</v>
      </c>
      <c r="U161" s="193">
        <v>0.49721100000000001</v>
      </c>
      <c r="V161" s="193">
        <v>0</v>
      </c>
      <c r="W161" s="193">
        <v>3.9005000000000005E-2</v>
      </c>
      <c r="X161" s="197">
        <v>2014</v>
      </c>
      <c r="Y161" s="198">
        <v>25</v>
      </c>
      <c r="Z161" s="198" t="s">
        <v>648</v>
      </c>
      <c r="AA161" s="198" t="s">
        <v>36</v>
      </c>
      <c r="AB161" s="198" t="s">
        <v>705</v>
      </c>
      <c r="AC161" s="233">
        <v>1.26</v>
      </c>
      <c r="AD161" s="198"/>
      <c r="AE161" s="198"/>
      <c r="AF161" s="198"/>
      <c r="AG161" s="198"/>
      <c r="AH161" s="198"/>
      <c r="AI161" s="198"/>
      <c r="AJ161" s="198"/>
      <c r="AK161" s="198"/>
      <c r="AL161" s="198"/>
      <c r="AM161" s="198">
        <v>2014</v>
      </c>
      <c r="AN161" s="198">
        <v>25</v>
      </c>
      <c r="AO161" s="198" t="s">
        <v>36</v>
      </c>
      <c r="AP161" s="198" t="s">
        <v>733</v>
      </c>
      <c r="AQ161" s="198">
        <v>150</v>
      </c>
      <c r="AR161" s="198">
        <v>2</v>
      </c>
      <c r="AS161" s="233">
        <v>0.67500000000000004</v>
      </c>
      <c r="AT161" s="198" t="s">
        <v>36</v>
      </c>
      <c r="AU161" s="198" t="s">
        <v>36</v>
      </c>
      <c r="AV161" s="198" t="s">
        <v>36</v>
      </c>
      <c r="AW161" s="191"/>
    </row>
    <row r="162" spans="1:281" ht="183.75" customHeight="1" x14ac:dyDescent="0.25">
      <c r="A162" s="194" t="s">
        <v>354</v>
      </c>
      <c r="B162" s="205" t="s">
        <v>335</v>
      </c>
      <c r="C162" s="233" t="s">
        <v>68</v>
      </c>
      <c r="D162" s="235"/>
      <c r="E162" s="235"/>
      <c r="F162" s="235"/>
      <c r="G162" s="235"/>
      <c r="H162" s="235"/>
      <c r="I162" s="236">
        <f t="shared" si="24"/>
        <v>1.4124303408328849</v>
      </c>
      <c r="J162" s="196">
        <v>0</v>
      </c>
      <c r="K162" s="196">
        <v>1.0281493800000001</v>
      </c>
      <c r="L162" s="196">
        <v>0</v>
      </c>
      <c r="M162" s="196">
        <v>0.38428096083288482</v>
      </c>
      <c r="N162" s="193">
        <f t="shared" si="25"/>
        <v>1.4124303408328849</v>
      </c>
      <c r="O162" s="193">
        <f t="shared" si="25"/>
        <v>0</v>
      </c>
      <c r="P162" s="193">
        <f t="shared" si="25"/>
        <v>1.0281493800000001</v>
      </c>
      <c r="Q162" s="193">
        <f t="shared" si="25"/>
        <v>0</v>
      </c>
      <c r="R162" s="193">
        <f t="shared" si="25"/>
        <v>0.38428096083288482</v>
      </c>
      <c r="S162" s="193">
        <v>1.030988</v>
      </c>
      <c r="T162" s="193">
        <v>0</v>
      </c>
      <c r="U162" s="193">
        <v>0.915717</v>
      </c>
      <c r="V162" s="193">
        <v>0</v>
      </c>
      <c r="W162" s="193">
        <v>0.115271</v>
      </c>
      <c r="X162" s="197">
        <v>2014</v>
      </c>
      <c r="Y162" s="198">
        <v>25</v>
      </c>
      <c r="Z162" s="198" t="s">
        <v>648</v>
      </c>
      <c r="AA162" s="198" t="s">
        <v>36</v>
      </c>
      <c r="AB162" s="198" t="s">
        <v>715</v>
      </c>
      <c r="AC162" s="233">
        <v>2</v>
      </c>
      <c r="AD162" s="198"/>
      <c r="AE162" s="198"/>
      <c r="AF162" s="198"/>
      <c r="AG162" s="198"/>
      <c r="AH162" s="198"/>
      <c r="AI162" s="198"/>
      <c r="AJ162" s="198"/>
      <c r="AK162" s="198"/>
      <c r="AL162" s="198"/>
      <c r="AM162" s="198">
        <v>2014</v>
      </c>
      <c r="AN162" s="198">
        <v>25</v>
      </c>
      <c r="AO162" s="198" t="s">
        <v>36</v>
      </c>
      <c r="AP162" s="198" t="s">
        <v>706</v>
      </c>
      <c r="AQ162" s="198">
        <v>150</v>
      </c>
      <c r="AR162" s="198">
        <v>2</v>
      </c>
      <c r="AS162" s="233">
        <v>1.851</v>
      </c>
      <c r="AT162" s="198" t="s">
        <v>36</v>
      </c>
      <c r="AU162" s="198" t="s">
        <v>36</v>
      </c>
      <c r="AV162" s="198" t="s">
        <v>36</v>
      </c>
      <c r="AW162" s="191"/>
    </row>
    <row r="163" spans="1:281" ht="183.75" customHeight="1" x14ac:dyDescent="0.25">
      <c r="A163" s="194" t="s">
        <v>356</v>
      </c>
      <c r="B163" s="264" t="s">
        <v>337</v>
      </c>
      <c r="C163" s="265" t="s">
        <v>68</v>
      </c>
      <c r="D163" s="235"/>
      <c r="E163" s="235"/>
      <c r="F163" s="235"/>
      <c r="G163" s="235"/>
      <c r="H163" s="235"/>
      <c r="I163" s="236">
        <f t="shared" si="24"/>
        <v>2.3396245133490452</v>
      </c>
      <c r="J163" s="196">
        <v>0</v>
      </c>
      <c r="K163" s="196">
        <v>0</v>
      </c>
      <c r="L163" s="196">
        <v>0</v>
      </c>
      <c r="M163" s="196">
        <v>2.3396245133490452</v>
      </c>
      <c r="N163" s="193">
        <f t="shared" si="25"/>
        <v>2.3396245133490452</v>
      </c>
      <c r="O163" s="193">
        <f t="shared" si="25"/>
        <v>0</v>
      </c>
      <c r="P163" s="193">
        <f t="shared" si="25"/>
        <v>0</v>
      </c>
      <c r="Q163" s="193">
        <f t="shared" si="25"/>
        <v>0</v>
      </c>
      <c r="R163" s="193">
        <f t="shared" si="25"/>
        <v>2.3396245133490452</v>
      </c>
      <c r="S163" s="193">
        <v>2.1737299999999999</v>
      </c>
      <c r="T163" s="193">
        <v>0</v>
      </c>
      <c r="U163" s="193">
        <v>2.134725</v>
      </c>
      <c r="V163" s="193">
        <v>0</v>
      </c>
      <c r="W163" s="193">
        <v>3.9005000000000005E-2</v>
      </c>
      <c r="X163" s="197">
        <v>2014</v>
      </c>
      <c r="Y163" s="198" t="s">
        <v>36</v>
      </c>
      <c r="Z163" s="198" t="s">
        <v>36</v>
      </c>
      <c r="AA163" s="198" t="s">
        <v>36</v>
      </c>
      <c r="AB163" s="198" t="s">
        <v>36</v>
      </c>
      <c r="AC163" s="233">
        <v>0</v>
      </c>
      <c r="AD163" s="198" t="s">
        <v>36</v>
      </c>
      <c r="AE163" s="198" t="s">
        <v>36</v>
      </c>
      <c r="AF163" s="198" t="s">
        <v>36</v>
      </c>
      <c r="AG163" s="198" t="s">
        <v>36</v>
      </c>
      <c r="AH163" s="198" t="s">
        <v>36</v>
      </c>
      <c r="AI163" s="198" t="s">
        <v>36</v>
      </c>
      <c r="AJ163" s="198" t="s">
        <v>36</v>
      </c>
      <c r="AK163" s="198" t="s">
        <v>36</v>
      </c>
      <c r="AL163" s="198" t="s">
        <v>36</v>
      </c>
      <c r="AM163" s="198">
        <v>2014</v>
      </c>
      <c r="AN163" s="198">
        <v>25</v>
      </c>
      <c r="AO163" s="198" t="s">
        <v>36</v>
      </c>
      <c r="AP163" s="198" t="s">
        <v>710</v>
      </c>
      <c r="AQ163" s="198">
        <v>150</v>
      </c>
      <c r="AR163" s="198">
        <v>2</v>
      </c>
      <c r="AS163" s="233">
        <v>1.7430000000000001</v>
      </c>
      <c r="AT163" s="198" t="s">
        <v>36</v>
      </c>
      <c r="AU163" s="198" t="s">
        <v>36</v>
      </c>
      <c r="AV163" s="198" t="s">
        <v>36</v>
      </c>
      <c r="AW163" s="191"/>
    </row>
    <row r="164" spans="1:281" ht="90" customHeight="1" x14ac:dyDescent="0.25">
      <c r="A164" s="194" t="s">
        <v>358</v>
      </c>
      <c r="B164" s="234" t="s">
        <v>339</v>
      </c>
      <c r="C164" s="235" t="s">
        <v>68</v>
      </c>
      <c r="D164" s="235"/>
      <c r="E164" s="235"/>
      <c r="F164" s="235"/>
      <c r="G164" s="235"/>
      <c r="H164" s="235"/>
      <c r="I164" s="236">
        <f t="shared" si="24"/>
        <v>1.6288333516070743</v>
      </c>
      <c r="J164" s="196">
        <v>0</v>
      </c>
      <c r="K164" s="196">
        <v>1.37681656</v>
      </c>
      <c r="L164" s="196">
        <v>0</v>
      </c>
      <c r="M164" s="196">
        <v>0.2520167916070743</v>
      </c>
      <c r="N164" s="193">
        <f t="shared" si="25"/>
        <v>1.6288333516070743</v>
      </c>
      <c r="O164" s="193">
        <f t="shared" si="25"/>
        <v>0</v>
      </c>
      <c r="P164" s="193">
        <f t="shared" si="25"/>
        <v>1.37681656</v>
      </c>
      <c r="Q164" s="193">
        <f t="shared" si="25"/>
        <v>0</v>
      </c>
      <c r="R164" s="193">
        <f t="shared" si="25"/>
        <v>0.2520167916070743</v>
      </c>
      <c r="S164" s="193">
        <v>0.131962</v>
      </c>
      <c r="T164" s="193">
        <v>0</v>
      </c>
      <c r="U164" s="193">
        <v>0</v>
      </c>
      <c r="V164" s="193">
        <v>0</v>
      </c>
      <c r="W164" s="193">
        <v>0.131962</v>
      </c>
      <c r="X164" s="233">
        <v>2014</v>
      </c>
      <c r="Y164" s="198">
        <v>25</v>
      </c>
      <c r="Z164" s="198" t="s">
        <v>648</v>
      </c>
      <c r="AA164" s="198" t="s">
        <v>36</v>
      </c>
      <c r="AB164" s="198" t="s">
        <v>715</v>
      </c>
      <c r="AC164" s="233">
        <v>1.26</v>
      </c>
      <c r="AD164" s="198"/>
      <c r="AE164" s="198"/>
      <c r="AF164" s="198"/>
      <c r="AG164" s="198"/>
      <c r="AH164" s="198"/>
      <c r="AI164" s="198"/>
      <c r="AJ164" s="198"/>
      <c r="AK164" s="198"/>
      <c r="AL164" s="198"/>
      <c r="AM164" s="233">
        <v>2014</v>
      </c>
      <c r="AN164" s="198">
        <v>25</v>
      </c>
      <c r="AO164" s="198" t="s">
        <v>36</v>
      </c>
      <c r="AP164" s="198" t="s">
        <v>734</v>
      </c>
      <c r="AQ164" s="198" t="s">
        <v>735</v>
      </c>
      <c r="AR164" s="198">
        <v>2</v>
      </c>
      <c r="AS164" s="233">
        <v>1.6060000000000001</v>
      </c>
      <c r="AT164" s="198" t="s">
        <v>36</v>
      </c>
      <c r="AU164" s="198" t="s">
        <v>36</v>
      </c>
      <c r="AV164" s="198" t="s">
        <v>36</v>
      </c>
      <c r="AW164" s="191"/>
    </row>
    <row r="165" spans="1:281" ht="90" customHeight="1" x14ac:dyDescent="0.25">
      <c r="A165" s="194" t="s">
        <v>360</v>
      </c>
      <c r="B165" s="234" t="s">
        <v>341</v>
      </c>
      <c r="C165" s="235" t="s">
        <v>68</v>
      </c>
      <c r="D165" s="235"/>
      <c r="E165" s="235"/>
      <c r="F165" s="235"/>
      <c r="G165" s="235"/>
      <c r="H165" s="235"/>
      <c r="I165" s="236">
        <f t="shared" si="24"/>
        <v>1.4930392758292734</v>
      </c>
      <c r="J165" s="196">
        <v>0</v>
      </c>
      <c r="K165" s="196">
        <v>1.2259899999999999</v>
      </c>
      <c r="L165" s="196">
        <v>0</v>
      </c>
      <c r="M165" s="196">
        <v>0.26704927582927346</v>
      </c>
      <c r="N165" s="193">
        <f t="shared" si="25"/>
        <v>1.4930392758292734</v>
      </c>
      <c r="O165" s="193">
        <f t="shared" si="25"/>
        <v>0</v>
      </c>
      <c r="P165" s="193">
        <f t="shared" si="25"/>
        <v>1.2259899999999999</v>
      </c>
      <c r="Q165" s="193">
        <f t="shared" si="25"/>
        <v>0</v>
      </c>
      <c r="R165" s="193">
        <f t="shared" si="25"/>
        <v>0.26704927582927346</v>
      </c>
      <c r="S165" s="193">
        <v>6.6909999999999997E-2</v>
      </c>
      <c r="T165" s="193">
        <v>0</v>
      </c>
      <c r="U165" s="193">
        <v>0</v>
      </c>
      <c r="V165" s="193">
        <v>0</v>
      </c>
      <c r="W165" s="193">
        <v>6.6909999999999997E-2</v>
      </c>
      <c r="X165" s="233">
        <v>2014</v>
      </c>
      <c r="Y165" s="198">
        <v>25</v>
      </c>
      <c r="Z165" s="198" t="s">
        <v>648</v>
      </c>
      <c r="AA165" s="198" t="s">
        <v>36</v>
      </c>
      <c r="AB165" s="198" t="s">
        <v>736</v>
      </c>
      <c r="AC165" s="233">
        <v>0</v>
      </c>
      <c r="AD165" s="198"/>
      <c r="AE165" s="198"/>
      <c r="AF165" s="198"/>
      <c r="AG165" s="198"/>
      <c r="AH165" s="198"/>
      <c r="AI165" s="198"/>
      <c r="AJ165" s="198"/>
      <c r="AK165" s="198"/>
      <c r="AL165" s="198"/>
      <c r="AM165" s="233">
        <v>2014</v>
      </c>
      <c r="AN165" s="198">
        <v>25</v>
      </c>
      <c r="AO165" s="198" t="s">
        <v>36</v>
      </c>
      <c r="AP165" s="198" t="s">
        <v>681</v>
      </c>
      <c r="AQ165" s="198" t="s">
        <v>682</v>
      </c>
      <c r="AR165" s="198">
        <v>2</v>
      </c>
      <c r="AS165" s="233">
        <v>0</v>
      </c>
      <c r="AT165" s="198" t="s">
        <v>36</v>
      </c>
      <c r="AU165" s="198" t="s">
        <v>36</v>
      </c>
      <c r="AV165" s="198" t="s">
        <v>36</v>
      </c>
      <c r="AW165" s="191"/>
    </row>
    <row r="166" spans="1:281" ht="90" customHeight="1" x14ac:dyDescent="0.25">
      <c r="A166" s="194" t="s">
        <v>362</v>
      </c>
      <c r="B166" s="234" t="s">
        <v>343</v>
      </c>
      <c r="C166" s="235" t="s">
        <v>68</v>
      </c>
      <c r="D166" s="235"/>
      <c r="E166" s="235"/>
      <c r="F166" s="235"/>
      <c r="G166" s="235"/>
      <c r="H166" s="235"/>
      <c r="I166" s="236">
        <f t="shared" si="24"/>
        <v>0.4235616346611375</v>
      </c>
      <c r="J166" s="196">
        <v>0</v>
      </c>
      <c r="K166" s="196">
        <v>0.20026558999999999</v>
      </c>
      <c r="L166" s="196">
        <v>0</v>
      </c>
      <c r="M166" s="196">
        <v>0.22329604466113748</v>
      </c>
      <c r="N166" s="193">
        <f t="shared" ref="N166:R198" si="26">I166-D166</f>
        <v>0.4235616346611375</v>
      </c>
      <c r="O166" s="193">
        <f t="shared" si="26"/>
        <v>0</v>
      </c>
      <c r="P166" s="193">
        <f t="shared" si="26"/>
        <v>0.20026558999999999</v>
      </c>
      <c r="Q166" s="193">
        <f t="shared" si="26"/>
        <v>0</v>
      </c>
      <c r="R166" s="193">
        <f t="shared" si="26"/>
        <v>0.22329604466113748</v>
      </c>
      <c r="S166" s="193">
        <v>8.0194000000000001E-2</v>
      </c>
      <c r="T166" s="193">
        <v>0</v>
      </c>
      <c r="U166" s="193">
        <v>0</v>
      </c>
      <c r="V166" s="193">
        <v>0</v>
      </c>
      <c r="W166" s="193">
        <v>8.0194000000000001E-2</v>
      </c>
      <c r="X166" s="233">
        <v>2014</v>
      </c>
      <c r="Y166" s="198">
        <v>25</v>
      </c>
      <c r="Z166" s="198" t="s">
        <v>648</v>
      </c>
      <c r="AA166" s="198" t="s">
        <v>36</v>
      </c>
      <c r="AB166" s="198" t="s">
        <v>737</v>
      </c>
      <c r="AC166" s="233">
        <v>0</v>
      </c>
      <c r="AD166" s="198"/>
      <c r="AE166" s="198"/>
      <c r="AF166" s="198"/>
      <c r="AG166" s="198"/>
      <c r="AH166" s="198"/>
      <c r="AI166" s="198"/>
      <c r="AJ166" s="198"/>
      <c r="AK166" s="198"/>
      <c r="AL166" s="198"/>
      <c r="AM166" s="233">
        <v>2014</v>
      </c>
      <c r="AN166" s="198">
        <v>25</v>
      </c>
      <c r="AO166" s="198" t="s">
        <v>36</v>
      </c>
      <c r="AP166" s="198" t="s">
        <v>738</v>
      </c>
      <c r="AQ166" s="198" t="s">
        <v>689</v>
      </c>
      <c r="AR166" s="198">
        <v>2</v>
      </c>
      <c r="AS166" s="233">
        <v>0.53800000000000003</v>
      </c>
      <c r="AT166" s="198" t="s">
        <v>36</v>
      </c>
      <c r="AU166" s="198" t="s">
        <v>36</v>
      </c>
      <c r="AV166" s="198" t="s">
        <v>36</v>
      </c>
      <c r="AW166" s="191"/>
    </row>
    <row r="167" spans="1:281" ht="90" customHeight="1" x14ac:dyDescent="0.25">
      <c r="A167" s="194" t="s">
        <v>364</v>
      </c>
      <c r="B167" s="234" t="s">
        <v>345</v>
      </c>
      <c r="C167" s="235" t="s">
        <v>68</v>
      </c>
      <c r="D167" s="235"/>
      <c r="E167" s="235"/>
      <c r="F167" s="235"/>
      <c r="G167" s="235"/>
      <c r="H167" s="235"/>
      <c r="I167" s="236">
        <f t="shared" si="24"/>
        <v>1.0009858124912787</v>
      </c>
      <c r="J167" s="196">
        <v>0</v>
      </c>
      <c r="K167" s="196">
        <v>0.77663665999999998</v>
      </c>
      <c r="L167" s="196">
        <v>0</v>
      </c>
      <c r="M167" s="196">
        <v>0.22434915249127879</v>
      </c>
      <c r="N167" s="193">
        <f t="shared" si="26"/>
        <v>1.0009858124912787</v>
      </c>
      <c r="O167" s="193">
        <f t="shared" si="26"/>
        <v>0</v>
      </c>
      <c r="P167" s="193">
        <f t="shared" si="26"/>
        <v>0.77663665999999998</v>
      </c>
      <c r="Q167" s="193">
        <f t="shared" si="26"/>
        <v>0</v>
      </c>
      <c r="R167" s="193">
        <f t="shared" si="26"/>
        <v>0.22434915249127879</v>
      </c>
      <c r="S167" s="193">
        <v>0.80964899999999995</v>
      </c>
      <c r="T167" s="193">
        <v>0</v>
      </c>
      <c r="U167" s="193">
        <v>0.67160600000000004</v>
      </c>
      <c r="V167" s="193">
        <v>0</v>
      </c>
      <c r="W167" s="193">
        <v>0.138043</v>
      </c>
      <c r="X167" s="233">
        <v>2014</v>
      </c>
      <c r="Y167" s="198">
        <v>25</v>
      </c>
      <c r="Z167" s="198" t="s">
        <v>648</v>
      </c>
      <c r="AA167" s="198" t="s">
        <v>36</v>
      </c>
      <c r="AB167" s="198" t="s">
        <v>736</v>
      </c>
      <c r="AC167" s="233">
        <v>1.26</v>
      </c>
      <c r="AD167" s="198"/>
      <c r="AE167" s="198"/>
      <c r="AF167" s="198"/>
      <c r="AG167" s="198"/>
      <c r="AH167" s="198"/>
      <c r="AI167" s="198"/>
      <c r="AJ167" s="198"/>
      <c r="AK167" s="198"/>
      <c r="AL167" s="198"/>
      <c r="AM167" s="233">
        <v>2014</v>
      </c>
      <c r="AN167" s="198">
        <v>25</v>
      </c>
      <c r="AO167" s="198" t="s">
        <v>36</v>
      </c>
      <c r="AP167" s="198" t="s">
        <v>681</v>
      </c>
      <c r="AQ167" s="198" t="s">
        <v>682</v>
      </c>
      <c r="AR167" s="198">
        <v>2</v>
      </c>
      <c r="AS167" s="233">
        <v>0</v>
      </c>
      <c r="AT167" s="198" t="s">
        <v>36</v>
      </c>
      <c r="AU167" s="198" t="s">
        <v>36</v>
      </c>
      <c r="AV167" s="198"/>
      <c r="AW167" s="191"/>
    </row>
    <row r="168" spans="1:281" ht="90" customHeight="1" x14ac:dyDescent="0.25">
      <c r="A168" s="194" t="s">
        <v>367</v>
      </c>
      <c r="B168" s="234" t="s">
        <v>347</v>
      </c>
      <c r="C168" s="235" t="s">
        <v>68</v>
      </c>
      <c r="D168" s="235"/>
      <c r="E168" s="235"/>
      <c r="F168" s="235"/>
      <c r="G168" s="235"/>
      <c r="H168" s="235"/>
      <c r="I168" s="236">
        <f t="shared" si="24"/>
        <v>549.74708854999994</v>
      </c>
      <c r="J168" s="196">
        <v>0</v>
      </c>
      <c r="K168" s="196">
        <v>404.91105456000003</v>
      </c>
      <c r="L168" s="196">
        <v>7.0418230800000003</v>
      </c>
      <c r="M168" s="196">
        <v>137.79421091</v>
      </c>
      <c r="N168" s="193">
        <f t="shared" si="26"/>
        <v>549.74708854999994</v>
      </c>
      <c r="O168" s="193">
        <f t="shared" si="26"/>
        <v>0</v>
      </c>
      <c r="P168" s="193">
        <f t="shared" si="26"/>
        <v>404.91105456000003</v>
      </c>
      <c r="Q168" s="193">
        <f t="shared" si="26"/>
        <v>7.0418230800000003</v>
      </c>
      <c r="R168" s="193">
        <f t="shared" si="26"/>
        <v>137.79421091</v>
      </c>
      <c r="S168" s="193">
        <v>904.85542999999996</v>
      </c>
      <c r="T168" s="193">
        <v>0</v>
      </c>
      <c r="U168" s="193">
        <v>426.37009499999999</v>
      </c>
      <c r="V168" s="193">
        <v>406.13117830000004</v>
      </c>
      <c r="W168" s="193">
        <v>72.35415669999999</v>
      </c>
      <c r="X168" s="233">
        <v>2014</v>
      </c>
      <c r="Y168" s="198">
        <v>25</v>
      </c>
      <c r="Z168" s="198" t="s">
        <v>648</v>
      </c>
      <c r="AA168" s="198" t="s">
        <v>36</v>
      </c>
      <c r="AB168" s="198" t="s">
        <v>737</v>
      </c>
      <c r="AC168" s="233">
        <v>105.65</v>
      </c>
      <c r="AD168" s="198" t="s">
        <v>36</v>
      </c>
      <c r="AE168" s="198" t="s">
        <v>36</v>
      </c>
      <c r="AF168" s="198" t="s">
        <v>36</v>
      </c>
      <c r="AG168" s="198" t="s">
        <v>36</v>
      </c>
      <c r="AH168" s="198" t="s">
        <v>36</v>
      </c>
      <c r="AI168" s="198" t="s">
        <v>36</v>
      </c>
      <c r="AJ168" s="198" t="s">
        <v>36</v>
      </c>
      <c r="AK168" s="198" t="s">
        <v>36</v>
      </c>
      <c r="AL168" s="198" t="s">
        <v>36</v>
      </c>
      <c r="AM168" s="233">
        <v>2014</v>
      </c>
      <c r="AN168" s="198">
        <v>25</v>
      </c>
      <c r="AO168" s="198" t="s">
        <v>36</v>
      </c>
      <c r="AP168" s="198" t="s">
        <v>738</v>
      </c>
      <c r="AQ168" s="198" t="s">
        <v>689</v>
      </c>
      <c r="AR168" s="198">
        <v>2</v>
      </c>
      <c r="AS168" s="233">
        <v>175.70699999999999</v>
      </c>
      <c r="AT168" s="198" t="s">
        <v>36</v>
      </c>
      <c r="AU168" s="198" t="s">
        <v>36</v>
      </c>
      <c r="AV168" s="198"/>
      <c r="AW168" s="191"/>
    </row>
    <row r="169" spans="1:281" s="280" customFormat="1" ht="138.75" customHeight="1" x14ac:dyDescent="0.25">
      <c r="A169" s="267" t="s">
        <v>370</v>
      </c>
      <c r="B169" s="281" t="s">
        <v>349</v>
      </c>
      <c r="C169" s="269" t="s">
        <v>68</v>
      </c>
      <c r="D169" s="270"/>
      <c r="E169" s="270"/>
      <c r="F169" s="270"/>
      <c r="G169" s="270"/>
      <c r="H169" s="270"/>
      <c r="I169" s="271">
        <f t="shared" si="24"/>
        <v>3.9850205299999999</v>
      </c>
      <c r="J169" s="272">
        <v>0</v>
      </c>
      <c r="K169" s="272">
        <v>0.90454188000000002</v>
      </c>
      <c r="L169" s="272">
        <v>2.9911599999999998</v>
      </c>
      <c r="M169" s="272">
        <v>8.9318649999999999E-2</v>
      </c>
      <c r="N169" s="273">
        <f t="shared" si="26"/>
        <v>3.9850205299999999</v>
      </c>
      <c r="O169" s="273">
        <f t="shared" si="26"/>
        <v>0</v>
      </c>
      <c r="P169" s="273">
        <f t="shared" si="26"/>
        <v>0.90454188000000002</v>
      </c>
      <c r="Q169" s="273">
        <f t="shared" si="26"/>
        <v>2.9911599999999998</v>
      </c>
      <c r="R169" s="273">
        <f t="shared" si="26"/>
        <v>8.9318649999999999E-2</v>
      </c>
      <c r="S169" s="273">
        <v>3.5880000000000002E-2</v>
      </c>
      <c r="T169" s="273">
        <v>0</v>
      </c>
      <c r="U169" s="273">
        <v>0</v>
      </c>
      <c r="V169" s="273">
        <v>0</v>
      </c>
      <c r="W169" s="273">
        <v>3.5880000000000002E-2</v>
      </c>
      <c r="X169" s="275"/>
      <c r="Y169" s="276"/>
      <c r="Z169" s="276"/>
      <c r="AA169" s="276"/>
      <c r="AB169" s="276"/>
      <c r="AC169" s="269">
        <v>2</v>
      </c>
      <c r="AD169" s="276"/>
      <c r="AE169" s="276"/>
      <c r="AF169" s="276"/>
      <c r="AG169" s="276"/>
      <c r="AH169" s="276"/>
      <c r="AI169" s="276"/>
      <c r="AJ169" s="276"/>
      <c r="AK169" s="276"/>
      <c r="AL169" s="276"/>
      <c r="AM169" s="276">
        <v>2014</v>
      </c>
      <c r="AN169" s="276"/>
      <c r="AO169" s="276"/>
      <c r="AP169" s="276"/>
      <c r="AQ169" s="276"/>
      <c r="AR169" s="276"/>
      <c r="AS169" s="269">
        <v>0.53800000000000003</v>
      </c>
      <c r="AT169" s="276"/>
      <c r="AU169" s="276"/>
      <c r="AV169" s="276"/>
      <c r="AW169" s="278"/>
      <c r="AX169" s="279"/>
      <c r="AY169" s="279"/>
      <c r="AZ169" s="279"/>
      <c r="BA169" s="279"/>
      <c r="BB169" s="279"/>
      <c r="BC169" s="279"/>
      <c r="BD169" s="279"/>
      <c r="BE169" s="279"/>
      <c r="BF169" s="279"/>
      <c r="BG169" s="279"/>
      <c r="BH169" s="279"/>
      <c r="BI169" s="279"/>
      <c r="BJ169" s="279"/>
      <c r="BK169" s="279"/>
      <c r="BL169" s="279"/>
      <c r="BM169" s="279"/>
      <c r="BN169" s="279"/>
      <c r="BO169" s="279"/>
      <c r="BP169" s="279"/>
      <c r="BQ169" s="279"/>
      <c r="BR169" s="279"/>
      <c r="BS169" s="279"/>
      <c r="BT169" s="279"/>
      <c r="BU169" s="279"/>
      <c r="BV169" s="279"/>
      <c r="BW169" s="279"/>
      <c r="BX169" s="279"/>
      <c r="BY169" s="279"/>
      <c r="BZ169" s="279"/>
      <c r="CA169" s="279"/>
      <c r="CB169" s="279"/>
      <c r="CC169" s="279"/>
      <c r="CD169" s="279"/>
      <c r="CE169" s="279"/>
      <c r="CF169" s="279"/>
      <c r="CG169" s="279"/>
      <c r="CH169" s="279"/>
      <c r="CI169" s="279"/>
      <c r="CJ169" s="279"/>
      <c r="CK169" s="279"/>
      <c r="CL169" s="279"/>
      <c r="CM169" s="279"/>
      <c r="CN169" s="279"/>
      <c r="CO169" s="279"/>
      <c r="CP169" s="279"/>
      <c r="CQ169" s="279"/>
      <c r="CR169" s="279"/>
      <c r="CS169" s="279"/>
      <c r="CT169" s="279"/>
      <c r="CU169" s="279"/>
      <c r="CV169" s="279"/>
      <c r="CW169" s="279"/>
      <c r="CX169" s="279"/>
      <c r="CY169" s="279"/>
      <c r="CZ169" s="279"/>
      <c r="DA169" s="279"/>
      <c r="DB169" s="279"/>
      <c r="DC169" s="279"/>
      <c r="DD169" s="279"/>
      <c r="DE169" s="279"/>
      <c r="DF169" s="279"/>
      <c r="DG169" s="279"/>
      <c r="DH169" s="279"/>
      <c r="DI169" s="279"/>
      <c r="DJ169" s="279"/>
      <c r="DK169" s="279"/>
      <c r="DL169" s="279"/>
      <c r="DM169" s="279"/>
      <c r="DN169" s="279"/>
      <c r="DO169" s="279"/>
      <c r="DP169" s="279"/>
      <c r="DQ169" s="279"/>
      <c r="DR169" s="279"/>
      <c r="DS169" s="279"/>
      <c r="DT169" s="279"/>
      <c r="DU169" s="279"/>
      <c r="DV169" s="279"/>
      <c r="DW169" s="279"/>
      <c r="DX169" s="279"/>
      <c r="DY169" s="279"/>
      <c r="DZ169" s="279"/>
      <c r="EA169" s="279"/>
      <c r="EB169" s="279"/>
      <c r="EC169" s="279"/>
      <c r="ED169" s="279"/>
      <c r="EE169" s="279"/>
      <c r="EF169" s="279"/>
      <c r="EG169" s="279"/>
      <c r="EH169" s="279"/>
      <c r="EI169" s="279"/>
      <c r="EJ169" s="279"/>
      <c r="EK169" s="279"/>
      <c r="EL169" s="279"/>
      <c r="EM169" s="279"/>
      <c r="EN169" s="279"/>
      <c r="EO169" s="279"/>
      <c r="EP169" s="279"/>
      <c r="EQ169" s="279"/>
      <c r="ER169" s="279"/>
      <c r="ES169" s="279"/>
      <c r="ET169" s="279"/>
      <c r="EU169" s="279"/>
      <c r="EV169" s="279"/>
      <c r="EW169" s="279"/>
      <c r="EX169" s="279"/>
      <c r="EY169" s="279"/>
      <c r="EZ169" s="279"/>
      <c r="FA169" s="279"/>
      <c r="FB169" s="279"/>
      <c r="FC169" s="279"/>
      <c r="FD169" s="279"/>
      <c r="FE169" s="279"/>
      <c r="FF169" s="279"/>
      <c r="FG169" s="279"/>
      <c r="FH169" s="279"/>
      <c r="FI169" s="279"/>
      <c r="FJ169" s="279"/>
      <c r="FK169" s="279"/>
      <c r="FL169" s="279"/>
      <c r="FM169" s="279"/>
      <c r="FN169" s="279"/>
      <c r="FO169" s="279"/>
      <c r="FP169" s="279"/>
      <c r="FQ169" s="279"/>
      <c r="FR169" s="279"/>
      <c r="FS169" s="279"/>
      <c r="FT169" s="279"/>
      <c r="FU169" s="279"/>
      <c r="FV169" s="279"/>
      <c r="FW169" s="279"/>
      <c r="FX169" s="279"/>
      <c r="FY169" s="279"/>
      <c r="FZ169" s="279"/>
      <c r="GA169" s="279"/>
      <c r="GB169" s="279"/>
      <c r="GC169" s="279"/>
      <c r="GD169" s="279"/>
      <c r="GE169" s="279"/>
      <c r="GF169" s="279"/>
      <c r="GG169" s="279"/>
      <c r="GH169" s="279"/>
      <c r="GI169" s="279"/>
      <c r="GJ169" s="279"/>
      <c r="GK169" s="279"/>
      <c r="GL169" s="279"/>
      <c r="GM169" s="279"/>
      <c r="GN169" s="279"/>
      <c r="GO169" s="279"/>
      <c r="GP169" s="279"/>
      <c r="GQ169" s="279"/>
      <c r="GR169" s="279"/>
      <c r="GS169" s="279"/>
      <c r="GT169" s="279"/>
      <c r="GU169" s="279"/>
      <c r="GV169" s="279"/>
      <c r="GW169" s="279"/>
      <c r="GX169" s="279"/>
      <c r="GY169" s="279"/>
      <c r="GZ169" s="279"/>
      <c r="HA169" s="279"/>
      <c r="HB169" s="279"/>
      <c r="HC169" s="279"/>
      <c r="HD169" s="279"/>
      <c r="HE169" s="279"/>
      <c r="HF169" s="279"/>
      <c r="HG169" s="279"/>
      <c r="HH169" s="279"/>
      <c r="HI169" s="279"/>
      <c r="HJ169" s="279"/>
      <c r="HK169" s="279"/>
      <c r="HL169" s="279"/>
      <c r="HM169" s="279"/>
      <c r="HN169" s="279"/>
      <c r="HO169" s="279"/>
      <c r="HP169" s="279"/>
      <c r="HQ169" s="279"/>
      <c r="HR169" s="279"/>
      <c r="HS169" s="279"/>
      <c r="HT169" s="279"/>
      <c r="HU169" s="279"/>
      <c r="HV169" s="279"/>
      <c r="HW169" s="279"/>
      <c r="HX169" s="279"/>
      <c r="HY169" s="279"/>
      <c r="HZ169" s="279"/>
      <c r="IA169" s="279"/>
      <c r="IB169" s="279"/>
      <c r="IC169" s="279"/>
      <c r="ID169" s="279"/>
      <c r="IE169" s="279"/>
      <c r="IF169" s="279"/>
      <c r="IG169" s="279"/>
      <c r="IH169" s="279"/>
      <c r="II169" s="279"/>
      <c r="IJ169" s="279"/>
      <c r="IK169" s="279"/>
      <c r="IL169" s="279"/>
      <c r="IM169" s="279"/>
      <c r="IN169" s="279"/>
      <c r="IO169" s="279"/>
      <c r="IP169" s="279"/>
      <c r="IQ169" s="279"/>
      <c r="IR169" s="279"/>
      <c r="IS169" s="279"/>
      <c r="IT169" s="279"/>
      <c r="IU169" s="279"/>
      <c r="IV169" s="279"/>
      <c r="IW169" s="279"/>
      <c r="IX169" s="279"/>
      <c r="IY169" s="279"/>
      <c r="IZ169" s="279"/>
      <c r="JA169" s="279"/>
      <c r="JB169" s="279"/>
      <c r="JC169" s="279"/>
      <c r="JD169" s="279"/>
      <c r="JE169" s="279"/>
      <c r="JF169" s="279"/>
      <c r="JG169" s="279"/>
      <c r="JH169" s="279"/>
      <c r="JI169" s="279"/>
      <c r="JJ169" s="279"/>
      <c r="JK169" s="279"/>
      <c r="JL169" s="279"/>
      <c r="JM169" s="279"/>
      <c r="JN169" s="279"/>
      <c r="JO169" s="279"/>
      <c r="JP169" s="279"/>
      <c r="JQ169" s="279"/>
      <c r="JR169" s="279"/>
      <c r="JS169" s="279"/>
      <c r="JT169" s="279"/>
      <c r="JU169" s="279"/>
    </row>
    <row r="170" spans="1:281" s="159" customFormat="1" ht="90" customHeight="1" x14ac:dyDescent="0.25">
      <c r="A170" s="194" t="s">
        <v>373</v>
      </c>
      <c r="B170" s="264" t="s">
        <v>351</v>
      </c>
      <c r="C170" s="265" t="s">
        <v>68</v>
      </c>
      <c r="D170" s="235"/>
      <c r="E170" s="235"/>
      <c r="F170" s="235"/>
      <c r="G170" s="235"/>
      <c r="H170" s="235"/>
      <c r="I170" s="236">
        <f t="shared" si="24"/>
        <v>38.63660952</v>
      </c>
      <c r="J170" s="196">
        <v>0</v>
      </c>
      <c r="K170" s="196">
        <v>38.44052705</v>
      </c>
      <c r="L170" s="196">
        <v>0</v>
      </c>
      <c r="M170" s="196">
        <v>0.19608247000000001</v>
      </c>
      <c r="N170" s="193">
        <f t="shared" si="26"/>
        <v>38.63660952</v>
      </c>
      <c r="O170" s="193">
        <f t="shared" si="26"/>
        <v>0</v>
      </c>
      <c r="P170" s="193">
        <f t="shared" si="26"/>
        <v>38.44052705</v>
      </c>
      <c r="Q170" s="193">
        <f t="shared" si="26"/>
        <v>0</v>
      </c>
      <c r="R170" s="193">
        <f t="shared" si="26"/>
        <v>0.19608247000000001</v>
      </c>
      <c r="S170" s="193">
        <v>19.379498999999999</v>
      </c>
      <c r="T170" s="193">
        <v>0</v>
      </c>
      <c r="U170" s="193">
        <v>5.5111819999999998</v>
      </c>
      <c r="V170" s="193">
        <v>1.1065099999999999</v>
      </c>
      <c r="W170" s="193">
        <v>12.761807000000001</v>
      </c>
      <c r="X170" s="197">
        <v>2014</v>
      </c>
      <c r="Y170" s="198">
        <v>30</v>
      </c>
      <c r="Z170" s="198" t="s">
        <v>622</v>
      </c>
      <c r="AA170" s="198" t="s">
        <v>739</v>
      </c>
      <c r="AB170" s="198" t="s">
        <v>740</v>
      </c>
      <c r="AC170" s="233"/>
      <c r="AD170" s="198" t="s">
        <v>36</v>
      </c>
      <c r="AE170" s="198" t="s">
        <v>741</v>
      </c>
      <c r="AF170" s="198" t="s">
        <v>36</v>
      </c>
      <c r="AG170" s="198" t="s">
        <v>36</v>
      </c>
      <c r="AH170" s="198" t="s">
        <v>36</v>
      </c>
      <c r="AI170" s="198" t="s">
        <v>36</v>
      </c>
      <c r="AJ170" s="198" t="s">
        <v>638</v>
      </c>
      <c r="AK170" s="198" t="s">
        <v>742</v>
      </c>
      <c r="AL170" s="198">
        <v>80</v>
      </c>
      <c r="AM170" s="198">
        <v>2014</v>
      </c>
      <c r="AN170" s="198">
        <v>50</v>
      </c>
      <c r="AO170" s="198" t="s">
        <v>748</v>
      </c>
      <c r="AP170" s="198" t="s">
        <v>643</v>
      </c>
      <c r="AQ170" s="198">
        <v>251</v>
      </c>
      <c r="AR170" s="198">
        <v>2</v>
      </c>
      <c r="AS170" s="206"/>
      <c r="AT170" s="198" t="s">
        <v>36</v>
      </c>
      <c r="AU170" s="198" t="s">
        <v>36</v>
      </c>
      <c r="AV170" s="198" t="s">
        <v>36</v>
      </c>
      <c r="AW170" s="191" t="s">
        <v>164</v>
      </c>
      <c r="AX170" s="167"/>
      <c r="AY170" s="167"/>
      <c r="AZ170" s="167"/>
      <c r="BA170" s="167"/>
      <c r="BB170" s="167"/>
      <c r="BC170" s="167"/>
      <c r="BD170" s="167"/>
      <c r="BE170" s="167"/>
      <c r="BF170" s="167"/>
      <c r="BG170" s="167"/>
      <c r="BH170" s="167"/>
      <c r="BI170" s="167"/>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c r="DL170" s="160"/>
      <c r="DM170" s="160"/>
      <c r="DN170" s="160"/>
      <c r="DO170" s="160"/>
      <c r="DP170" s="160"/>
      <c r="DQ170" s="160"/>
      <c r="DR170" s="160"/>
      <c r="DS170" s="160"/>
      <c r="DT170" s="160"/>
      <c r="DU170" s="160"/>
      <c r="DV170" s="160"/>
      <c r="DW170" s="160"/>
      <c r="DX170" s="160"/>
      <c r="DY170" s="160"/>
      <c r="DZ170" s="160"/>
      <c r="EA170" s="160"/>
      <c r="EB170" s="160"/>
      <c r="EC170" s="160"/>
      <c r="ED170" s="160"/>
      <c r="EE170" s="160"/>
      <c r="EF170" s="160"/>
      <c r="EG170" s="160"/>
      <c r="EH170" s="160"/>
      <c r="EI170" s="160"/>
      <c r="EJ170" s="160"/>
      <c r="EK170" s="160"/>
      <c r="EL170" s="160"/>
      <c r="EM170" s="160"/>
      <c r="EN170" s="160"/>
      <c r="EO170" s="160"/>
      <c r="EP170" s="160"/>
      <c r="EQ170" s="160"/>
      <c r="ER170" s="160"/>
      <c r="ES170" s="160"/>
      <c r="ET170" s="160"/>
      <c r="EU170" s="160"/>
      <c r="EV170" s="160"/>
      <c r="EW170" s="160"/>
      <c r="EX170" s="160"/>
      <c r="EY170" s="160"/>
      <c r="EZ170" s="160"/>
      <c r="FA170" s="160"/>
      <c r="FB170" s="160"/>
      <c r="FC170" s="160"/>
      <c r="FD170" s="160"/>
      <c r="FE170" s="160"/>
      <c r="FF170" s="160"/>
      <c r="FG170" s="160"/>
      <c r="FH170" s="160"/>
      <c r="FI170" s="160"/>
      <c r="FJ170" s="160"/>
      <c r="FK170" s="160"/>
      <c r="FL170" s="160"/>
      <c r="FM170" s="160"/>
      <c r="FN170" s="160"/>
      <c r="FO170" s="160"/>
      <c r="FP170" s="160"/>
      <c r="FQ170" s="160"/>
      <c r="FR170" s="160"/>
      <c r="FS170" s="160"/>
      <c r="FT170" s="160"/>
      <c r="FU170" s="160"/>
      <c r="FV170" s="160"/>
      <c r="FW170" s="160"/>
      <c r="FX170" s="160"/>
      <c r="FY170" s="160"/>
      <c r="FZ170" s="160"/>
      <c r="GA170" s="160"/>
      <c r="GB170" s="160"/>
      <c r="GC170" s="160"/>
      <c r="GD170" s="160"/>
      <c r="GE170" s="160"/>
      <c r="GF170" s="160"/>
      <c r="GG170" s="160"/>
      <c r="GH170" s="160"/>
      <c r="GI170" s="160"/>
      <c r="GJ170" s="160"/>
      <c r="GK170" s="160"/>
      <c r="GL170" s="160"/>
      <c r="GM170" s="160"/>
      <c r="GN170" s="160"/>
      <c r="GO170" s="160"/>
      <c r="GP170" s="160"/>
      <c r="GQ170" s="160"/>
      <c r="GR170" s="160"/>
      <c r="GS170" s="160"/>
      <c r="GT170" s="160"/>
      <c r="GU170" s="160"/>
      <c r="GV170" s="160"/>
      <c r="GW170" s="160"/>
      <c r="GX170" s="160"/>
      <c r="GY170" s="160"/>
      <c r="GZ170" s="160"/>
      <c r="HA170" s="160"/>
      <c r="HB170" s="160"/>
      <c r="HC170" s="160"/>
      <c r="HD170" s="160"/>
      <c r="HE170" s="160"/>
      <c r="HF170" s="160"/>
      <c r="HG170" s="160"/>
      <c r="HH170" s="160"/>
      <c r="HI170" s="160"/>
      <c r="HJ170" s="160"/>
      <c r="HK170" s="160"/>
      <c r="HL170" s="160"/>
      <c r="HM170" s="160"/>
      <c r="HN170" s="160"/>
      <c r="HO170" s="160"/>
      <c r="HP170" s="160"/>
      <c r="HQ170" s="160"/>
      <c r="HR170" s="160"/>
      <c r="HS170" s="160"/>
      <c r="HT170" s="160"/>
      <c r="HU170" s="160"/>
      <c r="HV170" s="160"/>
      <c r="HW170" s="160"/>
      <c r="HX170" s="160"/>
      <c r="HY170" s="160"/>
      <c r="HZ170" s="160"/>
      <c r="IA170" s="160"/>
      <c r="IB170" s="160"/>
      <c r="IC170" s="160"/>
      <c r="ID170" s="160"/>
      <c r="IE170" s="160"/>
      <c r="IF170" s="160"/>
      <c r="IG170" s="160"/>
      <c r="IH170" s="160"/>
      <c r="II170" s="160"/>
      <c r="IJ170" s="160"/>
      <c r="IK170" s="160"/>
      <c r="IL170" s="160"/>
      <c r="IM170" s="160"/>
      <c r="IN170" s="160"/>
      <c r="IO170" s="160"/>
      <c r="IP170" s="160"/>
      <c r="IQ170" s="160"/>
      <c r="IR170" s="160"/>
      <c r="IS170" s="160"/>
      <c r="IT170" s="160"/>
      <c r="IU170" s="160"/>
      <c r="IV170" s="160"/>
      <c r="IW170" s="160"/>
      <c r="IX170" s="160"/>
      <c r="IY170" s="160"/>
      <c r="IZ170" s="160"/>
      <c r="JA170" s="160"/>
      <c r="JB170" s="160"/>
      <c r="JC170" s="160"/>
      <c r="JD170" s="160"/>
      <c r="JE170" s="160"/>
      <c r="JF170" s="160"/>
      <c r="JG170" s="160"/>
      <c r="JH170" s="160"/>
      <c r="JI170" s="160"/>
      <c r="JJ170" s="160"/>
      <c r="JK170" s="160"/>
      <c r="JL170" s="160"/>
      <c r="JM170" s="160"/>
      <c r="JN170" s="160"/>
      <c r="JO170" s="160"/>
      <c r="JP170" s="160"/>
      <c r="JQ170" s="160"/>
      <c r="JR170" s="160"/>
      <c r="JS170" s="160"/>
      <c r="JT170" s="160"/>
      <c r="JU170" s="160"/>
    </row>
    <row r="171" spans="1:281" s="159" customFormat="1" ht="90" customHeight="1" x14ac:dyDescent="0.25">
      <c r="A171" s="194" t="s">
        <v>375</v>
      </c>
      <c r="B171" s="205" t="s">
        <v>353</v>
      </c>
      <c r="C171" s="265" t="s">
        <v>68</v>
      </c>
      <c r="D171" s="235"/>
      <c r="E171" s="235"/>
      <c r="F171" s="235"/>
      <c r="G171" s="235"/>
      <c r="H171" s="235"/>
      <c r="I171" s="236">
        <f t="shared" si="24"/>
        <v>15.542018050000003</v>
      </c>
      <c r="J171" s="196">
        <v>2.6694409800000001</v>
      </c>
      <c r="K171" s="196">
        <v>8.1595502800000013</v>
      </c>
      <c r="L171" s="196">
        <v>0</v>
      </c>
      <c r="M171" s="196">
        <v>4.7130267899999998</v>
      </c>
      <c r="N171" s="193">
        <f t="shared" si="26"/>
        <v>15.542018050000003</v>
      </c>
      <c r="O171" s="193">
        <f t="shared" si="26"/>
        <v>2.6694409800000001</v>
      </c>
      <c r="P171" s="193">
        <f t="shared" si="26"/>
        <v>8.1595502800000013</v>
      </c>
      <c r="Q171" s="193">
        <f t="shared" si="26"/>
        <v>0</v>
      </c>
      <c r="R171" s="193">
        <f t="shared" si="26"/>
        <v>4.7130267899999998</v>
      </c>
      <c r="S171" s="193">
        <v>1.57825427</v>
      </c>
      <c r="T171" s="193">
        <v>0.42300099999999996</v>
      </c>
      <c r="U171" s="193">
        <v>0</v>
      </c>
      <c r="V171" s="193">
        <v>0</v>
      </c>
      <c r="W171" s="193">
        <v>1.15525327</v>
      </c>
      <c r="X171" s="197">
        <v>2014</v>
      </c>
      <c r="Y171" s="198"/>
      <c r="Z171" s="198"/>
      <c r="AA171" s="198"/>
      <c r="AB171" s="198"/>
      <c r="AC171" s="233">
        <v>0</v>
      </c>
      <c r="AD171" s="198"/>
      <c r="AE171" s="198"/>
      <c r="AF171" s="198"/>
      <c r="AG171" s="198"/>
      <c r="AH171" s="198"/>
      <c r="AI171" s="198"/>
      <c r="AJ171" s="198"/>
      <c r="AK171" s="198"/>
      <c r="AL171" s="198"/>
      <c r="AM171" s="198">
        <v>2014</v>
      </c>
      <c r="AN171" s="198">
        <v>50</v>
      </c>
      <c r="AO171" s="198" t="s">
        <v>642</v>
      </c>
      <c r="AP171" s="198" t="s">
        <v>643</v>
      </c>
      <c r="AQ171" s="198">
        <v>251</v>
      </c>
      <c r="AR171" s="198">
        <v>2</v>
      </c>
      <c r="AS171" s="206">
        <v>17.635000000000002</v>
      </c>
      <c r="AT171" s="198"/>
      <c r="AU171" s="198"/>
      <c r="AV171" s="198"/>
      <c r="AW171" s="191" t="s">
        <v>164</v>
      </c>
      <c r="AX171" s="167"/>
      <c r="AY171" s="167"/>
      <c r="AZ171" s="167"/>
      <c r="BA171" s="167"/>
      <c r="BB171" s="167"/>
      <c r="BC171" s="167"/>
      <c r="BD171" s="167"/>
      <c r="BE171" s="167"/>
      <c r="BF171" s="167"/>
      <c r="BG171" s="167"/>
      <c r="BH171" s="167"/>
      <c r="BI171" s="167"/>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c r="DL171" s="160"/>
      <c r="DM171" s="160"/>
      <c r="DN171" s="160"/>
      <c r="DO171" s="160"/>
      <c r="DP171" s="160"/>
      <c r="DQ171" s="160"/>
      <c r="DR171" s="160"/>
      <c r="DS171" s="160"/>
      <c r="DT171" s="160"/>
      <c r="DU171" s="160"/>
      <c r="DV171" s="160"/>
      <c r="DW171" s="160"/>
      <c r="DX171" s="160"/>
      <c r="DY171" s="160"/>
      <c r="DZ171" s="160"/>
      <c r="EA171" s="160"/>
      <c r="EB171" s="160"/>
      <c r="EC171" s="160"/>
      <c r="ED171" s="160"/>
      <c r="EE171" s="160"/>
      <c r="EF171" s="160"/>
      <c r="EG171" s="160"/>
      <c r="EH171" s="160"/>
      <c r="EI171" s="160"/>
      <c r="EJ171" s="160"/>
      <c r="EK171" s="160"/>
      <c r="EL171" s="160"/>
      <c r="EM171" s="160"/>
      <c r="EN171" s="160"/>
      <c r="EO171" s="160"/>
      <c r="EP171" s="160"/>
      <c r="EQ171" s="160"/>
      <c r="ER171" s="160"/>
      <c r="ES171" s="160"/>
      <c r="ET171" s="160"/>
      <c r="EU171" s="160"/>
      <c r="EV171" s="160"/>
      <c r="EW171" s="160"/>
      <c r="EX171" s="160"/>
      <c r="EY171" s="160"/>
      <c r="EZ171" s="160"/>
      <c r="FA171" s="160"/>
      <c r="FB171" s="160"/>
      <c r="FC171" s="160"/>
      <c r="FD171" s="160"/>
      <c r="FE171" s="160"/>
      <c r="FF171" s="160"/>
      <c r="FG171" s="160"/>
      <c r="FH171" s="160"/>
      <c r="FI171" s="160"/>
      <c r="FJ171" s="160"/>
      <c r="FK171" s="160"/>
      <c r="FL171" s="160"/>
      <c r="FM171" s="160"/>
      <c r="FN171" s="160"/>
      <c r="FO171" s="160"/>
      <c r="FP171" s="160"/>
      <c r="FQ171" s="160"/>
      <c r="FR171" s="160"/>
      <c r="FS171" s="160"/>
      <c r="FT171" s="160"/>
      <c r="FU171" s="160"/>
      <c r="FV171" s="160"/>
      <c r="FW171" s="160"/>
      <c r="FX171" s="160"/>
      <c r="FY171" s="160"/>
      <c r="FZ171" s="160"/>
      <c r="GA171" s="160"/>
      <c r="GB171" s="160"/>
      <c r="GC171" s="160"/>
      <c r="GD171" s="160"/>
      <c r="GE171" s="160"/>
      <c r="GF171" s="160"/>
      <c r="GG171" s="160"/>
      <c r="GH171" s="160"/>
      <c r="GI171" s="160"/>
      <c r="GJ171" s="160"/>
      <c r="GK171" s="160"/>
      <c r="GL171" s="160"/>
      <c r="GM171" s="160"/>
      <c r="GN171" s="160"/>
      <c r="GO171" s="160"/>
      <c r="GP171" s="160"/>
      <c r="GQ171" s="160"/>
      <c r="GR171" s="160"/>
      <c r="GS171" s="160"/>
      <c r="GT171" s="160"/>
      <c r="GU171" s="160"/>
      <c r="GV171" s="160"/>
      <c r="GW171" s="160"/>
      <c r="GX171" s="160"/>
      <c r="GY171" s="160"/>
      <c r="GZ171" s="160"/>
      <c r="HA171" s="160"/>
      <c r="HB171" s="160"/>
      <c r="HC171" s="160"/>
      <c r="HD171" s="160"/>
      <c r="HE171" s="160"/>
      <c r="HF171" s="160"/>
      <c r="HG171" s="160"/>
      <c r="HH171" s="160"/>
      <c r="HI171" s="160"/>
      <c r="HJ171" s="160"/>
      <c r="HK171" s="160"/>
      <c r="HL171" s="160"/>
      <c r="HM171" s="160"/>
      <c r="HN171" s="160"/>
      <c r="HO171" s="160"/>
      <c r="HP171" s="160"/>
      <c r="HQ171" s="160"/>
      <c r="HR171" s="160"/>
      <c r="HS171" s="160"/>
      <c r="HT171" s="160"/>
      <c r="HU171" s="160"/>
      <c r="HV171" s="160"/>
      <c r="HW171" s="160"/>
      <c r="HX171" s="160"/>
      <c r="HY171" s="160"/>
      <c r="HZ171" s="160"/>
      <c r="IA171" s="160"/>
      <c r="IB171" s="160"/>
      <c r="IC171" s="160"/>
      <c r="ID171" s="160"/>
      <c r="IE171" s="160"/>
      <c r="IF171" s="160"/>
      <c r="IG171" s="160"/>
      <c r="IH171" s="160"/>
      <c r="II171" s="160"/>
      <c r="IJ171" s="160"/>
      <c r="IK171" s="160"/>
      <c r="IL171" s="160"/>
      <c r="IM171" s="160"/>
      <c r="IN171" s="160"/>
      <c r="IO171" s="160"/>
      <c r="IP171" s="160"/>
      <c r="IQ171" s="160"/>
      <c r="IR171" s="160"/>
      <c r="IS171" s="160"/>
      <c r="IT171" s="160"/>
      <c r="IU171" s="160"/>
      <c r="IV171" s="160"/>
      <c r="IW171" s="160"/>
      <c r="IX171" s="160"/>
      <c r="IY171" s="160"/>
      <c r="IZ171" s="160"/>
      <c r="JA171" s="160"/>
      <c r="JB171" s="160"/>
      <c r="JC171" s="160"/>
      <c r="JD171" s="160"/>
      <c r="JE171" s="160"/>
      <c r="JF171" s="160"/>
      <c r="JG171" s="160"/>
      <c r="JH171" s="160"/>
      <c r="JI171" s="160"/>
      <c r="JJ171" s="160"/>
      <c r="JK171" s="160"/>
      <c r="JL171" s="160"/>
      <c r="JM171" s="160"/>
      <c r="JN171" s="160"/>
      <c r="JO171" s="160"/>
      <c r="JP171" s="160"/>
      <c r="JQ171" s="160"/>
      <c r="JR171" s="160"/>
      <c r="JS171" s="160"/>
      <c r="JT171" s="160"/>
      <c r="JU171" s="160"/>
    </row>
    <row r="172" spans="1:281" s="159" customFormat="1" ht="90" customHeight="1" x14ac:dyDescent="0.25">
      <c r="A172" s="194" t="s">
        <v>377</v>
      </c>
      <c r="B172" s="205" t="s">
        <v>355</v>
      </c>
      <c r="C172" s="265" t="s">
        <v>68</v>
      </c>
      <c r="D172" s="235"/>
      <c r="E172" s="235"/>
      <c r="F172" s="235"/>
      <c r="G172" s="235"/>
      <c r="H172" s="235"/>
      <c r="I172" s="236">
        <f t="shared" si="24"/>
        <v>225.04836815000002</v>
      </c>
      <c r="J172" s="196">
        <v>9.3992168799999991</v>
      </c>
      <c r="K172" s="196">
        <v>202.44739369999999</v>
      </c>
      <c r="L172" s="196">
        <v>0</v>
      </c>
      <c r="M172" s="196">
        <v>13.201757570000002</v>
      </c>
      <c r="N172" s="193">
        <f t="shared" si="26"/>
        <v>225.04836815000002</v>
      </c>
      <c r="O172" s="193">
        <f t="shared" si="26"/>
        <v>9.3992168799999991</v>
      </c>
      <c r="P172" s="193">
        <f t="shared" si="26"/>
        <v>202.44739369999999</v>
      </c>
      <c r="Q172" s="193">
        <f t="shared" si="26"/>
        <v>0</v>
      </c>
      <c r="R172" s="193">
        <f t="shared" si="26"/>
        <v>13.201757570000002</v>
      </c>
      <c r="S172" s="193">
        <v>544.06421250999995</v>
      </c>
      <c r="T172" s="193">
        <v>2.5129510000000002</v>
      </c>
      <c r="U172" s="193">
        <v>282.44005851000003</v>
      </c>
      <c r="V172" s="193">
        <v>6.1956509999999998</v>
      </c>
      <c r="W172" s="193">
        <v>252.91555199999999</v>
      </c>
      <c r="X172" s="197">
        <v>2014</v>
      </c>
      <c r="Y172" s="198"/>
      <c r="Z172" s="198"/>
      <c r="AA172" s="198"/>
      <c r="AB172" s="198"/>
      <c r="AC172" s="233">
        <v>0</v>
      </c>
      <c r="AD172" s="198"/>
      <c r="AE172" s="198"/>
      <c r="AF172" s="198"/>
      <c r="AG172" s="198"/>
      <c r="AH172" s="198"/>
      <c r="AI172" s="198"/>
      <c r="AJ172" s="198"/>
      <c r="AK172" s="198"/>
      <c r="AL172" s="198"/>
      <c r="AM172" s="198">
        <v>2014</v>
      </c>
      <c r="AN172" s="198">
        <v>50</v>
      </c>
      <c r="AO172" s="198" t="s">
        <v>642</v>
      </c>
      <c r="AP172" s="198" t="s">
        <v>743</v>
      </c>
      <c r="AQ172" s="198">
        <v>251</v>
      </c>
      <c r="AR172" s="198">
        <v>2</v>
      </c>
      <c r="AS172" s="206">
        <v>12.477</v>
      </c>
      <c r="AT172" s="198"/>
      <c r="AU172" s="198"/>
      <c r="AV172" s="198"/>
      <c r="AW172" s="191" t="s">
        <v>164</v>
      </c>
      <c r="AX172" s="167"/>
      <c r="AY172" s="167"/>
      <c r="AZ172" s="167"/>
      <c r="BA172" s="167"/>
      <c r="BB172" s="167"/>
      <c r="BC172" s="167"/>
      <c r="BD172" s="167"/>
      <c r="BE172" s="167"/>
      <c r="BF172" s="167"/>
      <c r="BG172" s="167"/>
      <c r="BH172" s="167"/>
      <c r="BI172" s="167"/>
      <c r="BJ172" s="160"/>
      <c r="BK172" s="160"/>
      <c r="BL172" s="160"/>
      <c r="BM172" s="160"/>
      <c r="BN172" s="160"/>
      <c r="BO172" s="160"/>
      <c r="BP172" s="160"/>
      <c r="BQ172" s="160"/>
      <c r="BR172" s="160"/>
      <c r="BS172" s="160"/>
      <c r="BT172" s="160"/>
      <c r="BU172" s="160"/>
      <c r="BV172" s="160"/>
      <c r="BW172" s="160"/>
      <c r="BX172" s="160"/>
      <c r="BY172" s="160"/>
      <c r="BZ172" s="160"/>
      <c r="CA172" s="160"/>
      <c r="CB172" s="160"/>
      <c r="CC172" s="160"/>
      <c r="CD172" s="160"/>
      <c r="CE172" s="160"/>
      <c r="CF172" s="160"/>
      <c r="CG172" s="160"/>
      <c r="CH172" s="160"/>
      <c r="CI172" s="160"/>
      <c r="CJ172" s="160"/>
      <c r="CK172" s="160"/>
      <c r="CL172" s="160"/>
      <c r="CM172" s="160"/>
      <c r="CN172" s="160"/>
      <c r="CO172" s="160"/>
      <c r="CP172" s="160"/>
      <c r="CQ172" s="160"/>
      <c r="CR172" s="160"/>
      <c r="CS172" s="160"/>
      <c r="CT172" s="160"/>
      <c r="CU172" s="160"/>
      <c r="CV172" s="160"/>
      <c r="CW172" s="160"/>
      <c r="CX172" s="160"/>
      <c r="CY172" s="160"/>
      <c r="CZ172" s="160"/>
      <c r="DA172" s="160"/>
      <c r="DB172" s="160"/>
      <c r="DC172" s="160"/>
      <c r="DD172" s="160"/>
      <c r="DE172" s="160"/>
      <c r="DF172" s="160"/>
      <c r="DG172" s="160"/>
      <c r="DH172" s="160"/>
      <c r="DI172" s="160"/>
      <c r="DJ172" s="160"/>
      <c r="DK172" s="160"/>
      <c r="DL172" s="160"/>
      <c r="DM172" s="160"/>
      <c r="DN172" s="160"/>
      <c r="DO172" s="160"/>
      <c r="DP172" s="160"/>
      <c r="DQ172" s="160"/>
      <c r="DR172" s="160"/>
      <c r="DS172" s="160"/>
      <c r="DT172" s="160"/>
      <c r="DU172" s="160"/>
      <c r="DV172" s="160"/>
      <c r="DW172" s="160"/>
      <c r="DX172" s="160"/>
      <c r="DY172" s="160"/>
      <c r="DZ172" s="160"/>
      <c r="EA172" s="160"/>
      <c r="EB172" s="160"/>
      <c r="EC172" s="160"/>
      <c r="ED172" s="160"/>
      <c r="EE172" s="160"/>
      <c r="EF172" s="160"/>
      <c r="EG172" s="160"/>
      <c r="EH172" s="160"/>
      <c r="EI172" s="160"/>
      <c r="EJ172" s="160"/>
      <c r="EK172" s="160"/>
      <c r="EL172" s="160"/>
      <c r="EM172" s="160"/>
      <c r="EN172" s="160"/>
      <c r="EO172" s="160"/>
      <c r="EP172" s="160"/>
      <c r="EQ172" s="160"/>
      <c r="ER172" s="160"/>
      <c r="ES172" s="160"/>
      <c r="ET172" s="160"/>
      <c r="EU172" s="160"/>
      <c r="EV172" s="160"/>
      <c r="EW172" s="160"/>
      <c r="EX172" s="160"/>
      <c r="EY172" s="160"/>
      <c r="EZ172" s="160"/>
      <c r="FA172" s="160"/>
      <c r="FB172" s="160"/>
      <c r="FC172" s="160"/>
      <c r="FD172" s="160"/>
      <c r="FE172" s="160"/>
      <c r="FF172" s="160"/>
      <c r="FG172" s="160"/>
      <c r="FH172" s="160"/>
      <c r="FI172" s="160"/>
      <c r="FJ172" s="160"/>
      <c r="FK172" s="160"/>
      <c r="FL172" s="160"/>
      <c r="FM172" s="160"/>
      <c r="FN172" s="160"/>
      <c r="FO172" s="160"/>
      <c r="FP172" s="160"/>
      <c r="FQ172" s="160"/>
      <c r="FR172" s="160"/>
      <c r="FS172" s="160"/>
      <c r="FT172" s="160"/>
      <c r="FU172" s="160"/>
      <c r="FV172" s="160"/>
      <c r="FW172" s="160"/>
      <c r="FX172" s="160"/>
      <c r="FY172" s="160"/>
      <c r="FZ172" s="160"/>
      <c r="GA172" s="160"/>
      <c r="GB172" s="160"/>
      <c r="GC172" s="160"/>
      <c r="GD172" s="160"/>
      <c r="GE172" s="160"/>
      <c r="GF172" s="160"/>
      <c r="GG172" s="160"/>
      <c r="GH172" s="160"/>
      <c r="GI172" s="160"/>
      <c r="GJ172" s="160"/>
      <c r="GK172" s="160"/>
      <c r="GL172" s="160"/>
      <c r="GM172" s="160"/>
      <c r="GN172" s="160"/>
      <c r="GO172" s="160"/>
      <c r="GP172" s="160"/>
      <c r="GQ172" s="160"/>
      <c r="GR172" s="160"/>
      <c r="GS172" s="160"/>
      <c r="GT172" s="160"/>
      <c r="GU172" s="160"/>
      <c r="GV172" s="160"/>
      <c r="GW172" s="160"/>
      <c r="GX172" s="160"/>
      <c r="GY172" s="160"/>
      <c r="GZ172" s="160"/>
      <c r="HA172" s="160"/>
      <c r="HB172" s="160"/>
      <c r="HC172" s="160"/>
      <c r="HD172" s="160"/>
      <c r="HE172" s="160"/>
      <c r="HF172" s="160"/>
      <c r="HG172" s="160"/>
      <c r="HH172" s="160"/>
      <c r="HI172" s="160"/>
      <c r="HJ172" s="160"/>
      <c r="HK172" s="160"/>
      <c r="HL172" s="160"/>
      <c r="HM172" s="160"/>
      <c r="HN172" s="160"/>
      <c r="HO172" s="160"/>
      <c r="HP172" s="160"/>
      <c r="HQ172" s="160"/>
      <c r="HR172" s="160"/>
      <c r="HS172" s="160"/>
      <c r="HT172" s="160"/>
      <c r="HU172" s="160"/>
      <c r="HV172" s="160"/>
      <c r="HW172" s="160"/>
      <c r="HX172" s="160"/>
      <c r="HY172" s="160"/>
      <c r="HZ172" s="160"/>
      <c r="IA172" s="160"/>
      <c r="IB172" s="160"/>
      <c r="IC172" s="160"/>
      <c r="ID172" s="160"/>
      <c r="IE172" s="160"/>
      <c r="IF172" s="160"/>
      <c r="IG172" s="160"/>
      <c r="IH172" s="160"/>
      <c r="II172" s="160"/>
      <c r="IJ172" s="160"/>
      <c r="IK172" s="160"/>
      <c r="IL172" s="160"/>
      <c r="IM172" s="160"/>
      <c r="IN172" s="160"/>
      <c r="IO172" s="160"/>
      <c r="IP172" s="160"/>
      <c r="IQ172" s="160"/>
      <c r="IR172" s="160"/>
      <c r="IS172" s="160"/>
      <c r="IT172" s="160"/>
      <c r="IU172" s="160"/>
      <c r="IV172" s="160"/>
      <c r="IW172" s="160"/>
      <c r="IX172" s="160"/>
      <c r="IY172" s="160"/>
      <c r="IZ172" s="160"/>
      <c r="JA172" s="160"/>
      <c r="JB172" s="160"/>
      <c r="JC172" s="160"/>
      <c r="JD172" s="160"/>
      <c r="JE172" s="160"/>
      <c r="JF172" s="160"/>
      <c r="JG172" s="160"/>
      <c r="JH172" s="160"/>
      <c r="JI172" s="160"/>
      <c r="JJ172" s="160"/>
      <c r="JK172" s="160"/>
      <c r="JL172" s="160"/>
      <c r="JM172" s="160"/>
      <c r="JN172" s="160"/>
      <c r="JO172" s="160"/>
      <c r="JP172" s="160"/>
      <c r="JQ172" s="160"/>
      <c r="JR172" s="160"/>
      <c r="JS172" s="160"/>
      <c r="JT172" s="160"/>
      <c r="JU172" s="160"/>
    </row>
    <row r="173" spans="1:281" ht="90" customHeight="1" x14ac:dyDescent="0.25">
      <c r="A173" s="194" t="s">
        <v>380</v>
      </c>
      <c r="B173" s="234" t="s">
        <v>796</v>
      </c>
      <c r="C173" s="235" t="s">
        <v>68</v>
      </c>
      <c r="D173" s="235">
        <f t="shared" ref="D173:D238" si="27">E173+F173+G173+H173</f>
        <v>0</v>
      </c>
      <c r="E173" s="235"/>
      <c r="F173" s="235"/>
      <c r="G173" s="235"/>
      <c r="H173" s="235"/>
      <c r="I173" s="236">
        <f t="shared" si="24"/>
        <v>0</v>
      </c>
      <c r="J173" s="196"/>
      <c r="K173" s="196"/>
      <c r="L173" s="196"/>
      <c r="M173" s="196"/>
      <c r="N173" s="193">
        <f t="shared" si="26"/>
        <v>0</v>
      </c>
      <c r="O173" s="193">
        <f t="shared" si="26"/>
        <v>0</v>
      </c>
      <c r="P173" s="193">
        <f t="shared" si="26"/>
        <v>0</v>
      </c>
      <c r="Q173" s="193">
        <f t="shared" si="26"/>
        <v>0</v>
      </c>
      <c r="R173" s="193">
        <f t="shared" si="26"/>
        <v>0</v>
      </c>
      <c r="S173" s="193">
        <v>0.42372206999999995</v>
      </c>
      <c r="T173" s="193">
        <v>0</v>
      </c>
      <c r="U173" s="193">
        <v>0</v>
      </c>
      <c r="V173" s="193">
        <v>0</v>
      </c>
      <c r="W173" s="193">
        <v>0.42372206999999995</v>
      </c>
      <c r="X173" s="197"/>
      <c r="Y173" s="198"/>
      <c r="Z173" s="198"/>
      <c r="AA173" s="198"/>
      <c r="AB173" s="198"/>
      <c r="AC173" s="233"/>
      <c r="AD173" s="198"/>
      <c r="AE173" s="198"/>
      <c r="AF173" s="198"/>
      <c r="AG173" s="198"/>
      <c r="AH173" s="198"/>
      <c r="AI173" s="198"/>
      <c r="AJ173" s="198"/>
      <c r="AK173" s="198"/>
      <c r="AL173" s="198"/>
      <c r="AM173" s="198"/>
      <c r="AN173" s="198"/>
      <c r="AO173" s="198"/>
      <c r="AP173" s="198"/>
      <c r="AQ173" s="198"/>
      <c r="AR173" s="198"/>
      <c r="AS173" s="233"/>
      <c r="AT173" s="198"/>
      <c r="AU173" s="198"/>
      <c r="AV173" s="198"/>
      <c r="AW173" s="191"/>
    </row>
    <row r="174" spans="1:281" s="159" customFormat="1" ht="90" customHeight="1" x14ac:dyDescent="0.25">
      <c r="A174" s="194" t="s">
        <v>382</v>
      </c>
      <c r="B174" s="234" t="s">
        <v>359</v>
      </c>
      <c r="C174" s="235" t="s">
        <v>68</v>
      </c>
      <c r="D174" s="235">
        <f t="shared" si="27"/>
        <v>0</v>
      </c>
      <c r="E174" s="235"/>
      <c r="F174" s="235"/>
      <c r="G174" s="235"/>
      <c r="H174" s="235"/>
      <c r="I174" s="236">
        <f t="shared" si="24"/>
        <v>7.3844759999999994</v>
      </c>
      <c r="J174" s="196">
        <v>0</v>
      </c>
      <c r="K174" s="196">
        <v>6.2418137399999996</v>
      </c>
      <c r="L174" s="196">
        <v>0</v>
      </c>
      <c r="M174" s="196">
        <v>1.14266226</v>
      </c>
      <c r="N174" s="193">
        <f t="shared" si="26"/>
        <v>7.3844759999999994</v>
      </c>
      <c r="O174" s="193">
        <f t="shared" si="26"/>
        <v>0</v>
      </c>
      <c r="P174" s="193">
        <f t="shared" si="26"/>
        <v>6.2418137399999996</v>
      </c>
      <c r="Q174" s="193">
        <f t="shared" si="26"/>
        <v>0</v>
      </c>
      <c r="R174" s="193">
        <f t="shared" si="26"/>
        <v>1.14266226</v>
      </c>
      <c r="S174" s="193">
        <v>1.6850849999999999</v>
      </c>
      <c r="T174" s="193">
        <v>0</v>
      </c>
      <c r="U174" s="193">
        <v>0.53690300000000002</v>
      </c>
      <c r="V174" s="193">
        <v>0</v>
      </c>
      <c r="W174" s="193">
        <v>1.148182</v>
      </c>
      <c r="X174" s="233">
        <v>2014</v>
      </c>
      <c r="Y174" s="198">
        <v>30</v>
      </c>
      <c r="Z174" s="198" t="s">
        <v>622</v>
      </c>
      <c r="AA174" s="198" t="s">
        <v>739</v>
      </c>
      <c r="AB174" s="198" t="s">
        <v>740</v>
      </c>
      <c r="AC174" s="233">
        <v>0</v>
      </c>
      <c r="AD174" s="198" t="s">
        <v>36</v>
      </c>
      <c r="AE174" s="198" t="s">
        <v>741</v>
      </c>
      <c r="AF174" s="198" t="s">
        <v>36</v>
      </c>
      <c r="AG174" s="198" t="s">
        <v>36</v>
      </c>
      <c r="AH174" s="198" t="s">
        <v>36</v>
      </c>
      <c r="AI174" s="198" t="s">
        <v>36</v>
      </c>
      <c r="AJ174" s="198" t="s">
        <v>638</v>
      </c>
      <c r="AK174" s="198" t="s">
        <v>742</v>
      </c>
      <c r="AL174" s="198">
        <v>80</v>
      </c>
      <c r="AM174" s="233">
        <v>2014</v>
      </c>
      <c r="AN174" s="198">
        <v>50</v>
      </c>
      <c r="AO174" s="198" t="s">
        <v>748</v>
      </c>
      <c r="AP174" s="198" t="s">
        <v>643</v>
      </c>
      <c r="AQ174" s="198">
        <v>251</v>
      </c>
      <c r="AR174" s="198">
        <v>2</v>
      </c>
      <c r="AS174" s="206">
        <v>1.554</v>
      </c>
      <c r="AT174" s="198" t="s">
        <v>36</v>
      </c>
      <c r="AU174" s="198" t="s">
        <v>36</v>
      </c>
      <c r="AV174" s="198" t="s">
        <v>36</v>
      </c>
      <c r="AW174" s="191" t="s">
        <v>164</v>
      </c>
      <c r="AX174" s="167"/>
      <c r="AY174" s="167"/>
      <c r="AZ174" s="167"/>
      <c r="BA174" s="167"/>
      <c r="BB174" s="167"/>
      <c r="BC174" s="167"/>
      <c r="BD174" s="167"/>
      <c r="BE174" s="167"/>
      <c r="BF174" s="167"/>
      <c r="BG174" s="167"/>
      <c r="BH174" s="167"/>
      <c r="BI174" s="167"/>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c r="DL174" s="160"/>
      <c r="DM174" s="160"/>
      <c r="DN174" s="160"/>
      <c r="DO174" s="160"/>
      <c r="DP174" s="160"/>
      <c r="DQ174" s="160"/>
      <c r="DR174" s="160"/>
      <c r="DS174" s="160"/>
      <c r="DT174" s="160"/>
      <c r="DU174" s="160"/>
      <c r="DV174" s="160"/>
      <c r="DW174" s="160"/>
      <c r="DX174" s="160"/>
      <c r="DY174" s="160"/>
      <c r="DZ174" s="160"/>
      <c r="EA174" s="160"/>
      <c r="EB174" s="160"/>
      <c r="EC174" s="160"/>
      <c r="ED174" s="160"/>
      <c r="EE174" s="160"/>
      <c r="EF174" s="160"/>
      <c r="EG174" s="160"/>
      <c r="EH174" s="160"/>
      <c r="EI174" s="160"/>
      <c r="EJ174" s="160"/>
      <c r="EK174" s="160"/>
      <c r="EL174" s="160"/>
      <c r="EM174" s="160"/>
      <c r="EN174" s="160"/>
      <c r="EO174" s="160"/>
      <c r="EP174" s="160"/>
      <c r="EQ174" s="160"/>
      <c r="ER174" s="160"/>
      <c r="ES174" s="160"/>
      <c r="ET174" s="160"/>
      <c r="EU174" s="160"/>
      <c r="EV174" s="160"/>
      <c r="EW174" s="160"/>
      <c r="EX174" s="160"/>
      <c r="EY174" s="160"/>
      <c r="EZ174" s="160"/>
      <c r="FA174" s="160"/>
      <c r="FB174" s="160"/>
      <c r="FC174" s="160"/>
      <c r="FD174" s="160"/>
      <c r="FE174" s="160"/>
      <c r="FF174" s="160"/>
      <c r="FG174" s="160"/>
      <c r="FH174" s="160"/>
      <c r="FI174" s="160"/>
      <c r="FJ174" s="160"/>
      <c r="FK174" s="160"/>
      <c r="FL174" s="160"/>
      <c r="FM174" s="160"/>
      <c r="FN174" s="160"/>
      <c r="FO174" s="160"/>
      <c r="FP174" s="160"/>
      <c r="FQ174" s="160"/>
      <c r="FR174" s="160"/>
      <c r="FS174" s="160"/>
      <c r="FT174" s="160"/>
      <c r="FU174" s="160"/>
      <c r="FV174" s="160"/>
      <c r="FW174" s="160"/>
      <c r="FX174" s="160"/>
      <c r="FY174" s="160"/>
      <c r="FZ174" s="160"/>
      <c r="GA174" s="160"/>
      <c r="GB174" s="160"/>
      <c r="GC174" s="160"/>
      <c r="GD174" s="160"/>
      <c r="GE174" s="160"/>
      <c r="GF174" s="160"/>
      <c r="GG174" s="160"/>
      <c r="GH174" s="160"/>
      <c r="GI174" s="160"/>
      <c r="GJ174" s="160"/>
      <c r="GK174" s="160"/>
      <c r="GL174" s="160"/>
      <c r="GM174" s="160"/>
      <c r="GN174" s="160"/>
      <c r="GO174" s="160"/>
      <c r="GP174" s="160"/>
      <c r="GQ174" s="160"/>
      <c r="GR174" s="160"/>
      <c r="GS174" s="160"/>
      <c r="GT174" s="160"/>
      <c r="GU174" s="160"/>
      <c r="GV174" s="160"/>
      <c r="GW174" s="160"/>
      <c r="GX174" s="160"/>
      <c r="GY174" s="160"/>
      <c r="GZ174" s="160"/>
      <c r="HA174" s="160"/>
      <c r="HB174" s="160"/>
      <c r="HC174" s="160"/>
      <c r="HD174" s="160"/>
      <c r="HE174" s="160"/>
      <c r="HF174" s="160"/>
      <c r="HG174" s="160"/>
      <c r="HH174" s="160"/>
      <c r="HI174" s="160"/>
      <c r="HJ174" s="160"/>
      <c r="HK174" s="160"/>
      <c r="HL174" s="160"/>
      <c r="HM174" s="160"/>
      <c r="HN174" s="160"/>
      <c r="HO174" s="160"/>
      <c r="HP174" s="160"/>
      <c r="HQ174" s="160"/>
      <c r="HR174" s="160"/>
      <c r="HS174" s="160"/>
      <c r="HT174" s="160"/>
      <c r="HU174" s="160"/>
      <c r="HV174" s="160"/>
      <c r="HW174" s="160"/>
      <c r="HX174" s="160"/>
      <c r="HY174" s="160"/>
      <c r="HZ174" s="160"/>
      <c r="IA174" s="160"/>
      <c r="IB174" s="160"/>
      <c r="IC174" s="160"/>
      <c r="ID174" s="160"/>
      <c r="IE174" s="160"/>
      <c r="IF174" s="160"/>
      <c r="IG174" s="160"/>
      <c r="IH174" s="160"/>
      <c r="II174" s="160"/>
      <c r="IJ174" s="160"/>
      <c r="IK174" s="160"/>
      <c r="IL174" s="160"/>
      <c r="IM174" s="160"/>
      <c r="IN174" s="160"/>
      <c r="IO174" s="160"/>
      <c r="IP174" s="160"/>
      <c r="IQ174" s="160"/>
      <c r="IR174" s="160"/>
      <c r="IS174" s="160"/>
      <c r="IT174" s="160"/>
      <c r="IU174" s="160"/>
      <c r="IV174" s="160"/>
      <c r="IW174" s="160"/>
      <c r="IX174" s="160"/>
      <c r="IY174" s="160"/>
      <c r="IZ174" s="160"/>
      <c r="JA174" s="160"/>
      <c r="JB174" s="160"/>
      <c r="JC174" s="160"/>
      <c r="JD174" s="160"/>
      <c r="JE174" s="160"/>
      <c r="JF174" s="160"/>
      <c r="JG174" s="160"/>
      <c r="JH174" s="160"/>
      <c r="JI174" s="160"/>
      <c r="JJ174" s="160"/>
      <c r="JK174" s="160"/>
      <c r="JL174" s="160"/>
      <c r="JM174" s="160"/>
      <c r="JN174" s="160"/>
      <c r="JO174" s="160"/>
      <c r="JP174" s="160"/>
      <c r="JQ174" s="160"/>
      <c r="JR174" s="160"/>
      <c r="JS174" s="160"/>
      <c r="JT174" s="160"/>
      <c r="JU174" s="160"/>
    </row>
    <row r="175" spans="1:281" ht="90" customHeight="1" x14ac:dyDescent="0.25">
      <c r="A175" s="194" t="s">
        <v>384</v>
      </c>
      <c r="B175" s="234" t="s">
        <v>361</v>
      </c>
      <c r="C175" s="235" t="s">
        <v>68</v>
      </c>
      <c r="D175" s="235">
        <f t="shared" si="27"/>
        <v>0</v>
      </c>
      <c r="E175" s="235"/>
      <c r="F175" s="235"/>
      <c r="G175" s="235"/>
      <c r="H175" s="235"/>
      <c r="I175" s="236">
        <f t="shared" si="24"/>
        <v>91.890789399999989</v>
      </c>
      <c r="J175" s="196">
        <v>3.7474729600000001</v>
      </c>
      <c r="K175" s="196">
        <v>81.249878949999996</v>
      </c>
      <c r="L175" s="196">
        <v>0</v>
      </c>
      <c r="M175" s="196">
        <v>6.8934374900000002</v>
      </c>
      <c r="N175" s="193">
        <f t="shared" si="26"/>
        <v>91.890789399999989</v>
      </c>
      <c r="O175" s="193">
        <f t="shared" si="26"/>
        <v>3.7474729600000001</v>
      </c>
      <c r="P175" s="193">
        <f t="shared" si="26"/>
        <v>81.249878949999996</v>
      </c>
      <c r="Q175" s="193">
        <f t="shared" si="26"/>
        <v>0</v>
      </c>
      <c r="R175" s="193">
        <f t="shared" si="26"/>
        <v>6.8934374900000002</v>
      </c>
      <c r="S175" s="193">
        <v>46.490347</v>
      </c>
      <c r="T175" s="193">
        <v>0</v>
      </c>
      <c r="U175" s="193">
        <v>19.099121999999998</v>
      </c>
      <c r="V175" s="193">
        <v>12.483938999999999</v>
      </c>
      <c r="W175" s="193">
        <v>14.907286000000001</v>
      </c>
      <c r="X175" s="233">
        <v>2014</v>
      </c>
      <c r="Y175" s="198">
        <v>25</v>
      </c>
      <c r="Z175" s="198" t="s">
        <v>744</v>
      </c>
      <c r="AA175" s="198" t="s">
        <v>638</v>
      </c>
      <c r="AB175" s="198" t="s">
        <v>745</v>
      </c>
      <c r="AC175" s="233">
        <v>0</v>
      </c>
      <c r="AD175" s="198" t="s">
        <v>36</v>
      </c>
      <c r="AE175" s="198" t="s">
        <v>746</v>
      </c>
      <c r="AF175" s="198" t="s">
        <v>36</v>
      </c>
      <c r="AG175" s="198" t="s">
        <v>36</v>
      </c>
      <c r="AH175" s="198" t="s">
        <v>36</v>
      </c>
      <c r="AI175" s="198" t="s">
        <v>36</v>
      </c>
      <c r="AJ175" s="198" t="s">
        <v>638</v>
      </c>
      <c r="AK175" s="198" t="s">
        <v>747</v>
      </c>
      <c r="AL175" s="198">
        <v>36</v>
      </c>
      <c r="AM175" s="233">
        <v>2014</v>
      </c>
      <c r="AN175" s="198" t="s">
        <v>36</v>
      </c>
      <c r="AO175" s="198" t="s">
        <v>36</v>
      </c>
      <c r="AP175" s="198" t="s">
        <v>36</v>
      </c>
      <c r="AQ175" s="198" t="s">
        <v>36</v>
      </c>
      <c r="AR175" s="198" t="s">
        <v>36</v>
      </c>
      <c r="AS175" s="206">
        <v>0</v>
      </c>
      <c r="AT175" s="198"/>
      <c r="AU175" s="198"/>
      <c r="AV175" s="198"/>
      <c r="AW175" s="191" t="s">
        <v>164</v>
      </c>
    </row>
    <row r="176" spans="1:281" ht="90" customHeight="1" x14ac:dyDescent="0.25">
      <c r="A176" s="194" t="s">
        <v>386</v>
      </c>
      <c r="B176" s="234" t="s">
        <v>363</v>
      </c>
      <c r="C176" s="235" t="s">
        <v>68</v>
      </c>
      <c r="D176" s="235">
        <f t="shared" si="27"/>
        <v>0</v>
      </c>
      <c r="E176" s="235"/>
      <c r="F176" s="235"/>
      <c r="G176" s="235"/>
      <c r="H176" s="235"/>
      <c r="I176" s="236">
        <f t="shared" si="24"/>
        <v>89.75177205</v>
      </c>
      <c r="J176" s="196">
        <v>0.48750783000000003</v>
      </c>
      <c r="K176" s="196">
        <v>84.092204240000001</v>
      </c>
      <c r="L176" s="196">
        <v>0</v>
      </c>
      <c r="M176" s="196">
        <v>5.1720599800000002</v>
      </c>
      <c r="N176" s="193">
        <f t="shared" si="26"/>
        <v>89.75177205</v>
      </c>
      <c r="O176" s="193">
        <f t="shared" si="26"/>
        <v>0.48750783000000003</v>
      </c>
      <c r="P176" s="193">
        <f t="shared" si="26"/>
        <v>84.092204240000001</v>
      </c>
      <c r="Q176" s="193">
        <f t="shared" si="26"/>
        <v>0</v>
      </c>
      <c r="R176" s="193">
        <f t="shared" si="26"/>
        <v>5.1720599800000002</v>
      </c>
      <c r="S176" s="193">
        <v>183.70643638999999</v>
      </c>
      <c r="T176" s="193">
        <v>0.41314200000000001</v>
      </c>
      <c r="U176" s="193">
        <v>158.20798155</v>
      </c>
      <c r="V176" s="193">
        <v>20.828062000000003</v>
      </c>
      <c r="W176" s="193">
        <v>4.2572508399999993</v>
      </c>
      <c r="X176" s="197">
        <v>2014</v>
      </c>
      <c r="Y176" s="198" t="s">
        <v>36</v>
      </c>
      <c r="Z176" s="198" t="s">
        <v>36</v>
      </c>
      <c r="AA176" s="198" t="s">
        <v>36</v>
      </c>
      <c r="AB176" s="198" t="s">
        <v>36</v>
      </c>
      <c r="AC176" s="233">
        <v>0</v>
      </c>
      <c r="AD176" s="198" t="s">
        <v>36</v>
      </c>
      <c r="AE176" s="198" t="s">
        <v>36</v>
      </c>
      <c r="AF176" s="198" t="s">
        <v>36</v>
      </c>
      <c r="AG176" s="198" t="s">
        <v>36</v>
      </c>
      <c r="AH176" s="198" t="s">
        <v>36</v>
      </c>
      <c r="AI176" s="198" t="s">
        <v>36</v>
      </c>
      <c r="AJ176" s="198" t="s">
        <v>36</v>
      </c>
      <c r="AK176" s="198" t="s">
        <v>36</v>
      </c>
      <c r="AL176" s="198" t="s">
        <v>36</v>
      </c>
      <c r="AM176" s="198">
        <v>2014</v>
      </c>
      <c r="AN176" s="198" t="s">
        <v>36</v>
      </c>
      <c r="AO176" s="198" t="s">
        <v>36</v>
      </c>
      <c r="AP176" s="198" t="s">
        <v>36</v>
      </c>
      <c r="AQ176" s="198" t="s">
        <v>36</v>
      </c>
      <c r="AR176" s="198" t="s">
        <v>36</v>
      </c>
      <c r="AS176" s="206">
        <v>0</v>
      </c>
      <c r="AT176" s="198" t="s">
        <v>36</v>
      </c>
      <c r="AU176" s="198" t="s">
        <v>36</v>
      </c>
      <c r="AV176" s="198">
        <v>15071</v>
      </c>
      <c r="AW176" s="191" t="s">
        <v>164</v>
      </c>
    </row>
    <row r="177" spans="1:49" ht="90" customHeight="1" x14ac:dyDescent="0.25">
      <c r="A177" s="194" t="s">
        <v>388</v>
      </c>
      <c r="B177" s="234" t="s">
        <v>365</v>
      </c>
      <c r="C177" s="235" t="s">
        <v>68</v>
      </c>
      <c r="D177" s="235">
        <f t="shared" si="27"/>
        <v>0</v>
      </c>
      <c r="E177" s="235"/>
      <c r="F177" s="235"/>
      <c r="G177" s="235"/>
      <c r="H177" s="235"/>
      <c r="I177" s="236">
        <f t="shared" si="24"/>
        <v>6.71441</v>
      </c>
      <c r="J177" s="196">
        <v>0</v>
      </c>
      <c r="K177" s="196">
        <v>6.6677900000000001</v>
      </c>
      <c r="L177" s="196">
        <v>0</v>
      </c>
      <c r="M177" s="196">
        <f>0.04663-0.00001</f>
        <v>4.6619999999999995E-2</v>
      </c>
      <c r="N177" s="193">
        <f t="shared" si="26"/>
        <v>6.71441</v>
      </c>
      <c r="O177" s="193">
        <f t="shared" si="26"/>
        <v>0</v>
      </c>
      <c r="P177" s="193">
        <f t="shared" si="26"/>
        <v>6.6677900000000001</v>
      </c>
      <c r="Q177" s="193">
        <f t="shared" si="26"/>
        <v>0</v>
      </c>
      <c r="R177" s="193">
        <f t="shared" si="26"/>
        <v>4.6619999999999995E-2</v>
      </c>
      <c r="S177" s="193">
        <v>4.6621000000000003E-2</v>
      </c>
      <c r="T177" s="193">
        <v>0</v>
      </c>
      <c r="U177" s="193">
        <v>0</v>
      </c>
      <c r="V177" s="193">
        <v>0</v>
      </c>
      <c r="W177" s="193">
        <v>4.6621000000000003E-2</v>
      </c>
      <c r="X177" s="233"/>
      <c r="Y177" s="198"/>
      <c r="Z177" s="198"/>
      <c r="AA177" s="198"/>
      <c r="AB177" s="198"/>
      <c r="AC177" s="233"/>
      <c r="AD177" s="198"/>
      <c r="AE177" s="198"/>
      <c r="AF177" s="198"/>
      <c r="AG177" s="198"/>
      <c r="AH177" s="198"/>
      <c r="AI177" s="198"/>
      <c r="AJ177" s="198"/>
      <c r="AK177" s="198"/>
      <c r="AL177" s="198"/>
      <c r="AM177" s="233"/>
      <c r="AN177" s="198"/>
      <c r="AO177" s="198"/>
      <c r="AP177" s="198"/>
      <c r="AQ177" s="198"/>
      <c r="AR177" s="198"/>
      <c r="AS177" s="233"/>
      <c r="AT177" s="198"/>
      <c r="AU177" s="198"/>
      <c r="AV177" s="198"/>
      <c r="AW177" s="191"/>
    </row>
    <row r="178" spans="1:49" ht="90" customHeight="1" x14ac:dyDescent="0.25">
      <c r="A178" s="194" t="s">
        <v>391</v>
      </c>
      <c r="B178" s="234" t="s">
        <v>368</v>
      </c>
      <c r="C178" s="235" t="s">
        <v>68</v>
      </c>
      <c r="D178" s="235">
        <f t="shared" si="27"/>
        <v>0</v>
      </c>
      <c r="E178" s="235"/>
      <c r="F178" s="235"/>
      <c r="G178" s="235"/>
      <c r="H178" s="235"/>
      <c r="I178" s="236">
        <f t="shared" si="24"/>
        <v>45.215196490000011</v>
      </c>
      <c r="J178" s="196">
        <v>3.9907600000000003</v>
      </c>
      <c r="K178" s="196">
        <v>40.324356490000007</v>
      </c>
      <c r="L178" s="196">
        <v>0</v>
      </c>
      <c r="M178" s="196">
        <v>0.90007999999999988</v>
      </c>
      <c r="N178" s="193">
        <f t="shared" si="26"/>
        <v>45.215196490000011</v>
      </c>
      <c r="O178" s="193">
        <f t="shared" si="26"/>
        <v>3.9907600000000003</v>
      </c>
      <c r="P178" s="193">
        <f t="shared" si="26"/>
        <v>40.324356490000007</v>
      </c>
      <c r="Q178" s="193">
        <f t="shared" si="26"/>
        <v>0</v>
      </c>
      <c r="R178" s="193">
        <f t="shared" si="26"/>
        <v>0.90007999999999988</v>
      </c>
      <c r="S178" s="193">
        <v>46.240590090000005</v>
      </c>
      <c r="T178" s="193">
        <v>3.3820000000000001</v>
      </c>
      <c r="U178" s="193">
        <v>7.2571353399999996</v>
      </c>
      <c r="V178" s="193">
        <v>34.151622510000003</v>
      </c>
      <c r="W178" s="193">
        <v>1.4498322399999999</v>
      </c>
      <c r="X178" s="197">
        <v>2014</v>
      </c>
      <c r="Y178" s="198" t="s">
        <v>36</v>
      </c>
      <c r="Z178" s="198" t="s">
        <v>36</v>
      </c>
      <c r="AA178" s="198" t="s">
        <v>36</v>
      </c>
      <c r="AB178" s="198" t="s">
        <v>36</v>
      </c>
      <c r="AC178" s="233"/>
      <c r="AD178" s="198" t="s">
        <v>36</v>
      </c>
      <c r="AE178" s="198" t="s">
        <v>36</v>
      </c>
      <c r="AF178" s="198" t="s">
        <v>36</v>
      </c>
      <c r="AG178" s="198" t="s">
        <v>36</v>
      </c>
      <c r="AH178" s="198" t="s">
        <v>36</v>
      </c>
      <c r="AI178" s="198" t="s">
        <v>36</v>
      </c>
      <c r="AJ178" s="198" t="s">
        <v>36</v>
      </c>
      <c r="AK178" s="198" t="s">
        <v>36</v>
      </c>
      <c r="AL178" s="198" t="s">
        <v>36</v>
      </c>
      <c r="AM178" s="198">
        <v>2014</v>
      </c>
      <c r="AN178" s="198">
        <v>33</v>
      </c>
      <c r="AO178" s="198" t="s">
        <v>752</v>
      </c>
      <c r="AP178" s="198" t="s">
        <v>753</v>
      </c>
      <c r="AQ178" s="198">
        <v>70</v>
      </c>
      <c r="AR178" s="198">
        <v>1</v>
      </c>
      <c r="AS178" s="233"/>
      <c r="AT178" s="198">
        <v>0</v>
      </c>
      <c r="AU178" s="198">
        <v>0</v>
      </c>
      <c r="AV178" s="198" t="s">
        <v>36</v>
      </c>
      <c r="AW178" s="191"/>
    </row>
    <row r="179" spans="1:49" ht="90" customHeight="1" x14ac:dyDescent="0.25">
      <c r="A179" s="194" t="s">
        <v>393</v>
      </c>
      <c r="B179" s="234" t="s">
        <v>371</v>
      </c>
      <c r="C179" s="235" t="s">
        <v>68</v>
      </c>
      <c r="D179" s="235">
        <f t="shared" si="27"/>
        <v>0</v>
      </c>
      <c r="E179" s="235"/>
      <c r="F179" s="235"/>
      <c r="G179" s="235"/>
      <c r="H179" s="235"/>
      <c r="I179" s="236">
        <f t="shared" si="24"/>
        <v>57.954646660000002</v>
      </c>
      <c r="J179" s="196">
        <v>2.027825</v>
      </c>
      <c r="K179" s="196">
        <v>53.746786</v>
      </c>
      <c r="L179" s="196">
        <v>0.28551299999999996</v>
      </c>
      <c r="M179" s="196">
        <v>1.8945226600000002</v>
      </c>
      <c r="N179" s="193">
        <f t="shared" si="26"/>
        <v>57.954646660000002</v>
      </c>
      <c r="O179" s="193">
        <f t="shared" si="26"/>
        <v>2.027825</v>
      </c>
      <c r="P179" s="193">
        <f t="shared" si="26"/>
        <v>53.746786</v>
      </c>
      <c r="Q179" s="193">
        <f t="shared" si="26"/>
        <v>0.28551299999999996</v>
      </c>
      <c r="R179" s="193">
        <f t="shared" si="26"/>
        <v>1.8945226600000002</v>
      </c>
      <c r="S179" s="193">
        <v>3.0839605299999997</v>
      </c>
      <c r="T179" s="193">
        <v>0.17025045</v>
      </c>
      <c r="U179" s="193">
        <v>0.80830499999999994</v>
      </c>
      <c r="V179" s="193">
        <v>0</v>
      </c>
      <c r="W179" s="193">
        <v>2.1054050800000002</v>
      </c>
      <c r="X179" s="197">
        <v>2014</v>
      </c>
      <c r="Y179" s="198" t="s">
        <v>36</v>
      </c>
      <c r="Z179" s="198" t="s">
        <v>36</v>
      </c>
      <c r="AA179" s="198" t="s">
        <v>36</v>
      </c>
      <c r="AB179" s="198" t="s">
        <v>36</v>
      </c>
      <c r="AC179" s="233"/>
      <c r="AD179" s="198" t="s">
        <v>36</v>
      </c>
      <c r="AE179" s="198" t="s">
        <v>36</v>
      </c>
      <c r="AF179" s="198" t="s">
        <v>36</v>
      </c>
      <c r="AG179" s="198" t="s">
        <v>36</v>
      </c>
      <c r="AH179" s="198" t="s">
        <v>36</v>
      </c>
      <c r="AI179" s="198" t="s">
        <v>36</v>
      </c>
      <c r="AJ179" s="198" t="s">
        <v>36</v>
      </c>
      <c r="AK179" s="198" t="s">
        <v>36</v>
      </c>
      <c r="AL179" s="198" t="s">
        <v>36</v>
      </c>
      <c r="AM179" s="198">
        <v>2014</v>
      </c>
      <c r="AN179" s="198">
        <v>33</v>
      </c>
      <c r="AO179" s="198" t="s">
        <v>752</v>
      </c>
      <c r="AP179" s="198" t="s">
        <v>753</v>
      </c>
      <c r="AQ179" s="198">
        <v>70</v>
      </c>
      <c r="AR179" s="198">
        <v>1</v>
      </c>
      <c r="AS179" s="233"/>
      <c r="AT179" s="198">
        <v>0</v>
      </c>
      <c r="AU179" s="198">
        <v>0</v>
      </c>
      <c r="AV179" s="198" t="s">
        <v>36</v>
      </c>
      <c r="AW179" s="191"/>
    </row>
    <row r="180" spans="1:49" ht="90" customHeight="1" x14ac:dyDescent="0.25">
      <c r="A180" s="194" t="s">
        <v>395</v>
      </c>
      <c r="B180" s="234" t="s">
        <v>374</v>
      </c>
      <c r="C180" s="235" t="s">
        <v>68</v>
      </c>
      <c r="D180" s="235">
        <f t="shared" si="27"/>
        <v>0</v>
      </c>
      <c r="E180" s="235"/>
      <c r="F180" s="235"/>
      <c r="G180" s="235"/>
      <c r="H180" s="235"/>
      <c r="I180" s="236">
        <f t="shared" si="24"/>
        <v>110.07255188999999</v>
      </c>
      <c r="J180" s="196">
        <v>1.1571020000000001</v>
      </c>
      <c r="K180" s="196">
        <v>99.938371159999988</v>
      </c>
      <c r="L180" s="196">
        <v>0</v>
      </c>
      <c r="M180" s="196">
        <v>8.9770787299999988</v>
      </c>
      <c r="N180" s="193">
        <f t="shared" si="26"/>
        <v>110.07255188999999</v>
      </c>
      <c r="O180" s="193">
        <f t="shared" si="26"/>
        <v>1.1571020000000001</v>
      </c>
      <c r="P180" s="193">
        <f t="shared" si="26"/>
        <v>99.938371159999988</v>
      </c>
      <c r="Q180" s="193">
        <f t="shared" si="26"/>
        <v>0</v>
      </c>
      <c r="R180" s="193">
        <f t="shared" si="26"/>
        <v>8.9770787299999988</v>
      </c>
      <c r="S180" s="193">
        <v>9.17447254</v>
      </c>
      <c r="T180" s="193">
        <v>0</v>
      </c>
      <c r="U180" s="193">
        <v>0</v>
      </c>
      <c r="V180" s="193">
        <v>0</v>
      </c>
      <c r="W180" s="193">
        <v>9.17447254</v>
      </c>
      <c r="X180" s="197">
        <v>2014</v>
      </c>
      <c r="Y180" s="198" t="s">
        <v>36</v>
      </c>
      <c r="Z180" s="198" t="s">
        <v>36</v>
      </c>
      <c r="AA180" s="198" t="s">
        <v>36</v>
      </c>
      <c r="AB180" s="198" t="s">
        <v>36</v>
      </c>
      <c r="AC180" s="233"/>
      <c r="AD180" s="198" t="s">
        <v>36</v>
      </c>
      <c r="AE180" s="198" t="s">
        <v>36</v>
      </c>
      <c r="AF180" s="198" t="s">
        <v>36</v>
      </c>
      <c r="AG180" s="198" t="s">
        <v>36</v>
      </c>
      <c r="AH180" s="198" t="s">
        <v>36</v>
      </c>
      <c r="AI180" s="198" t="s">
        <v>36</v>
      </c>
      <c r="AJ180" s="198" t="s">
        <v>36</v>
      </c>
      <c r="AK180" s="198" t="s">
        <v>36</v>
      </c>
      <c r="AL180" s="198" t="s">
        <v>36</v>
      </c>
      <c r="AM180" s="198">
        <v>2014</v>
      </c>
      <c r="AN180" s="198" t="s">
        <v>36</v>
      </c>
      <c r="AO180" s="198" t="s">
        <v>36</v>
      </c>
      <c r="AP180" s="198" t="s">
        <v>36</v>
      </c>
      <c r="AQ180" s="198" t="s">
        <v>36</v>
      </c>
      <c r="AR180" s="198" t="s">
        <v>36</v>
      </c>
      <c r="AS180" s="233"/>
      <c r="AT180" s="198" t="s">
        <v>36</v>
      </c>
      <c r="AU180" s="198">
        <v>0</v>
      </c>
      <c r="AV180" s="198" t="s">
        <v>36</v>
      </c>
      <c r="AW180" s="191"/>
    </row>
    <row r="181" spans="1:49" ht="90" customHeight="1" x14ac:dyDescent="0.25">
      <c r="A181" s="194" t="s">
        <v>397</v>
      </c>
      <c r="B181" s="234" t="s">
        <v>376</v>
      </c>
      <c r="C181" s="235" t="s">
        <v>68</v>
      </c>
      <c r="D181" s="235">
        <f t="shared" si="27"/>
        <v>0</v>
      </c>
      <c r="E181" s="235"/>
      <c r="F181" s="235"/>
      <c r="G181" s="235"/>
      <c r="H181" s="235"/>
      <c r="I181" s="236">
        <f t="shared" si="24"/>
        <v>2.9222960000000002</v>
      </c>
      <c r="J181" s="196">
        <v>0</v>
      </c>
      <c r="K181" s="196">
        <v>2.9222960000000002</v>
      </c>
      <c r="L181" s="196">
        <v>0</v>
      </c>
      <c r="M181" s="196">
        <v>0</v>
      </c>
      <c r="N181" s="193">
        <f t="shared" si="26"/>
        <v>2.9222960000000002</v>
      </c>
      <c r="O181" s="193">
        <f t="shared" si="26"/>
        <v>0</v>
      </c>
      <c r="P181" s="193">
        <f t="shared" si="26"/>
        <v>2.9222960000000002</v>
      </c>
      <c r="Q181" s="193">
        <f t="shared" si="26"/>
        <v>0</v>
      </c>
      <c r="R181" s="193">
        <f t="shared" si="26"/>
        <v>0</v>
      </c>
      <c r="S181" s="193">
        <v>0.42346300000000003</v>
      </c>
      <c r="T181" s="193">
        <v>0</v>
      </c>
      <c r="U181" s="193">
        <v>0.42346300000000003</v>
      </c>
      <c r="V181" s="193">
        <v>0</v>
      </c>
      <c r="W181" s="193">
        <v>0</v>
      </c>
      <c r="X181" s="197">
        <v>2014</v>
      </c>
      <c r="Y181" s="198" t="s">
        <v>36</v>
      </c>
      <c r="Z181" s="198" t="s">
        <v>36</v>
      </c>
      <c r="AA181" s="198" t="s">
        <v>36</v>
      </c>
      <c r="AB181" s="198" t="s">
        <v>36</v>
      </c>
      <c r="AC181" s="233"/>
      <c r="AD181" s="198" t="s">
        <v>36</v>
      </c>
      <c r="AE181" s="198" t="s">
        <v>36</v>
      </c>
      <c r="AF181" s="198" t="s">
        <v>36</v>
      </c>
      <c r="AG181" s="198" t="s">
        <v>36</v>
      </c>
      <c r="AH181" s="198" t="s">
        <v>36</v>
      </c>
      <c r="AI181" s="198" t="s">
        <v>36</v>
      </c>
      <c r="AJ181" s="198" t="s">
        <v>36</v>
      </c>
      <c r="AK181" s="198" t="s">
        <v>36</v>
      </c>
      <c r="AL181" s="198" t="s">
        <v>36</v>
      </c>
      <c r="AM181" s="198">
        <v>2014</v>
      </c>
      <c r="AN181" s="198">
        <v>33</v>
      </c>
      <c r="AO181" s="198" t="s">
        <v>752</v>
      </c>
      <c r="AP181" s="198" t="s">
        <v>753</v>
      </c>
      <c r="AQ181" s="198">
        <v>95</v>
      </c>
      <c r="AR181" s="198">
        <v>1</v>
      </c>
      <c r="AS181" s="233"/>
      <c r="AT181" s="198" t="s">
        <v>36</v>
      </c>
      <c r="AU181" s="198">
        <v>0</v>
      </c>
      <c r="AV181" s="198" t="s">
        <v>36</v>
      </c>
      <c r="AW181" s="191"/>
    </row>
    <row r="182" spans="1:49" ht="90" customHeight="1" x14ac:dyDescent="0.25">
      <c r="A182" s="194" t="s">
        <v>399</v>
      </c>
      <c r="B182" s="234" t="s">
        <v>378</v>
      </c>
      <c r="C182" s="235" t="s">
        <v>68</v>
      </c>
      <c r="D182" s="235">
        <f t="shared" si="27"/>
        <v>0</v>
      </c>
      <c r="E182" s="235"/>
      <c r="F182" s="235"/>
      <c r="G182" s="235"/>
      <c r="H182" s="235"/>
      <c r="I182" s="236">
        <f t="shared" si="24"/>
        <v>71.679764640000002</v>
      </c>
      <c r="J182" s="196">
        <v>0</v>
      </c>
      <c r="K182" s="196">
        <v>71.141476060000002</v>
      </c>
      <c r="L182" s="196">
        <v>0.34364999999999996</v>
      </c>
      <c r="M182" s="196">
        <v>0.19463857999999998</v>
      </c>
      <c r="N182" s="193">
        <f t="shared" si="26"/>
        <v>71.679764640000002</v>
      </c>
      <c r="O182" s="193">
        <f t="shared" si="26"/>
        <v>0</v>
      </c>
      <c r="P182" s="193">
        <f t="shared" si="26"/>
        <v>71.141476060000002</v>
      </c>
      <c r="Q182" s="193">
        <f t="shared" si="26"/>
        <v>0.34364999999999996</v>
      </c>
      <c r="R182" s="193">
        <f t="shared" si="26"/>
        <v>0.19463857999999998</v>
      </c>
      <c r="S182" s="193">
        <v>68.891974540000007</v>
      </c>
      <c r="T182" s="193">
        <v>0</v>
      </c>
      <c r="U182" s="193">
        <v>4.4528298099999999</v>
      </c>
      <c r="V182" s="193">
        <v>58.787634940000004</v>
      </c>
      <c r="W182" s="193">
        <v>5.6515097900000004</v>
      </c>
      <c r="X182" s="197">
        <v>2015</v>
      </c>
      <c r="Y182" s="198">
        <v>20</v>
      </c>
      <c r="Z182" s="198" t="s">
        <v>622</v>
      </c>
      <c r="AA182" s="198" t="s">
        <v>634</v>
      </c>
      <c r="AB182" s="198" t="s">
        <v>749</v>
      </c>
      <c r="AC182" s="233">
        <v>0</v>
      </c>
      <c r="AD182" s="198" t="s">
        <v>634</v>
      </c>
      <c r="AE182" s="198" t="s">
        <v>750</v>
      </c>
      <c r="AF182" s="198">
        <v>2</v>
      </c>
      <c r="AG182" s="198" t="s">
        <v>751</v>
      </c>
      <c r="AH182" s="198" t="s">
        <v>751</v>
      </c>
      <c r="AI182" s="198" t="s">
        <v>751</v>
      </c>
      <c r="AJ182" s="198" t="s">
        <v>638</v>
      </c>
      <c r="AK182" s="198" t="s">
        <v>2394</v>
      </c>
      <c r="AL182" s="198">
        <v>18</v>
      </c>
      <c r="AM182" s="198">
        <v>2015</v>
      </c>
      <c r="AN182" s="198" t="s">
        <v>36</v>
      </c>
      <c r="AO182" s="198" t="s">
        <v>36</v>
      </c>
      <c r="AP182" s="198" t="s">
        <v>36</v>
      </c>
      <c r="AQ182" s="198" t="s">
        <v>36</v>
      </c>
      <c r="AR182" s="198" t="s">
        <v>36</v>
      </c>
      <c r="AS182" s="233">
        <v>0</v>
      </c>
      <c r="AT182" s="198"/>
      <c r="AU182" s="198"/>
      <c r="AV182" s="198"/>
      <c r="AW182" s="191"/>
    </row>
    <row r="183" spans="1:49" ht="90" customHeight="1" x14ac:dyDescent="0.25">
      <c r="A183" s="194" t="s">
        <v>401</v>
      </c>
      <c r="B183" s="234" t="s">
        <v>381</v>
      </c>
      <c r="C183" s="235" t="s">
        <v>68</v>
      </c>
      <c r="D183" s="235">
        <f t="shared" si="27"/>
        <v>0</v>
      </c>
      <c r="E183" s="235"/>
      <c r="F183" s="235"/>
      <c r="G183" s="235"/>
      <c r="H183" s="235"/>
      <c r="I183" s="236">
        <f t="shared" ref="I183:I252" si="28">J183+K183+L183+M183</f>
        <v>4.5029160599999996</v>
      </c>
      <c r="J183" s="196">
        <v>6.1054999999999998E-2</v>
      </c>
      <c r="K183" s="196">
        <v>4.2863988099999997</v>
      </c>
      <c r="L183" s="196">
        <v>0</v>
      </c>
      <c r="M183" s="196">
        <v>0.15546225000000002</v>
      </c>
      <c r="N183" s="193">
        <f t="shared" si="26"/>
        <v>4.5029160599999996</v>
      </c>
      <c r="O183" s="193">
        <f t="shared" si="26"/>
        <v>6.1054999999999998E-2</v>
      </c>
      <c r="P183" s="193">
        <f t="shared" si="26"/>
        <v>4.2863988099999997</v>
      </c>
      <c r="Q183" s="193">
        <f t="shared" si="26"/>
        <v>0</v>
      </c>
      <c r="R183" s="193">
        <f t="shared" si="26"/>
        <v>0.15546225000000002</v>
      </c>
      <c r="S183" s="193">
        <v>3.8752235499999999</v>
      </c>
      <c r="T183" s="193">
        <v>6.105534E-2</v>
      </c>
      <c r="U183" s="193">
        <v>3.5227823600000003</v>
      </c>
      <c r="V183" s="193">
        <v>0.10975879000000001</v>
      </c>
      <c r="W183" s="193">
        <v>0.18162706000000001</v>
      </c>
      <c r="X183" s="197">
        <v>2014</v>
      </c>
      <c r="Y183" s="198" t="s">
        <v>36</v>
      </c>
      <c r="Z183" s="198" t="s">
        <v>36</v>
      </c>
      <c r="AA183" s="198" t="s">
        <v>36</v>
      </c>
      <c r="AB183" s="198" t="s">
        <v>36</v>
      </c>
      <c r="AC183" s="233">
        <v>0</v>
      </c>
      <c r="AD183" s="198" t="s">
        <v>36</v>
      </c>
      <c r="AE183" s="198" t="s">
        <v>36</v>
      </c>
      <c r="AF183" s="198" t="s">
        <v>36</v>
      </c>
      <c r="AG183" s="198" t="s">
        <v>36</v>
      </c>
      <c r="AH183" s="198" t="s">
        <v>36</v>
      </c>
      <c r="AI183" s="198" t="s">
        <v>36</v>
      </c>
      <c r="AJ183" s="198" t="s">
        <v>36</v>
      </c>
      <c r="AK183" s="198" t="s">
        <v>36</v>
      </c>
      <c r="AL183" s="198" t="s">
        <v>36</v>
      </c>
      <c r="AM183" s="198">
        <v>2014</v>
      </c>
      <c r="AN183" s="198">
        <v>33</v>
      </c>
      <c r="AO183" s="198" t="s">
        <v>752</v>
      </c>
      <c r="AP183" s="198" t="s">
        <v>753</v>
      </c>
      <c r="AQ183" s="198">
        <v>95</v>
      </c>
      <c r="AR183" s="198">
        <v>1</v>
      </c>
      <c r="AS183" s="233">
        <v>1.6830000000000001</v>
      </c>
      <c r="AT183" s="198" t="s">
        <v>36</v>
      </c>
      <c r="AU183" s="198">
        <v>0</v>
      </c>
      <c r="AV183" s="198" t="s">
        <v>36</v>
      </c>
      <c r="AW183" s="191"/>
    </row>
    <row r="184" spans="1:49" ht="90" customHeight="1" x14ac:dyDescent="0.25">
      <c r="A184" s="194" t="s">
        <v>403</v>
      </c>
      <c r="B184" s="234" t="s">
        <v>383</v>
      </c>
      <c r="C184" s="235" t="s">
        <v>68</v>
      </c>
      <c r="D184" s="235">
        <f t="shared" si="27"/>
        <v>0</v>
      </c>
      <c r="E184" s="235"/>
      <c r="F184" s="235"/>
      <c r="G184" s="235"/>
      <c r="H184" s="235"/>
      <c r="I184" s="236">
        <f t="shared" si="28"/>
        <v>3.0898113899999995</v>
      </c>
      <c r="J184" s="196">
        <v>0</v>
      </c>
      <c r="K184" s="196">
        <v>2.3629409999999997</v>
      </c>
      <c r="L184" s="196">
        <v>0</v>
      </c>
      <c r="M184" s="196">
        <v>0.72687038999999998</v>
      </c>
      <c r="N184" s="193">
        <f t="shared" si="26"/>
        <v>3.0898113899999995</v>
      </c>
      <c r="O184" s="193">
        <f t="shared" si="26"/>
        <v>0</v>
      </c>
      <c r="P184" s="193">
        <f t="shared" si="26"/>
        <v>2.3629409999999997</v>
      </c>
      <c r="Q184" s="193">
        <f t="shared" si="26"/>
        <v>0</v>
      </c>
      <c r="R184" s="193">
        <f t="shared" si="26"/>
        <v>0.72687038999999998</v>
      </c>
      <c r="S184" s="193">
        <v>11.76238178</v>
      </c>
      <c r="T184" s="193">
        <v>0</v>
      </c>
      <c r="U184" s="193">
        <v>10.67893997</v>
      </c>
      <c r="V184" s="193">
        <v>0.21834404000000002</v>
      </c>
      <c r="W184" s="193">
        <v>0.86509776999999999</v>
      </c>
      <c r="X184" s="197">
        <v>2014</v>
      </c>
      <c r="Y184" s="198" t="s">
        <v>36</v>
      </c>
      <c r="Z184" s="198" t="s">
        <v>36</v>
      </c>
      <c r="AA184" s="198" t="s">
        <v>36</v>
      </c>
      <c r="AB184" s="198" t="s">
        <v>36</v>
      </c>
      <c r="AC184" s="233">
        <v>0</v>
      </c>
      <c r="AD184" s="198" t="s">
        <v>36</v>
      </c>
      <c r="AE184" s="198" t="s">
        <v>36</v>
      </c>
      <c r="AF184" s="198" t="s">
        <v>36</v>
      </c>
      <c r="AG184" s="198" t="s">
        <v>36</v>
      </c>
      <c r="AH184" s="198" t="s">
        <v>36</v>
      </c>
      <c r="AI184" s="198" t="s">
        <v>36</v>
      </c>
      <c r="AJ184" s="198" t="s">
        <v>36</v>
      </c>
      <c r="AK184" s="198" t="s">
        <v>36</v>
      </c>
      <c r="AL184" s="198" t="s">
        <v>36</v>
      </c>
      <c r="AM184" s="198">
        <v>2014</v>
      </c>
      <c r="AN184" s="198">
        <v>33</v>
      </c>
      <c r="AO184" s="198" t="s">
        <v>752</v>
      </c>
      <c r="AP184" s="198" t="s">
        <v>753</v>
      </c>
      <c r="AQ184" s="198">
        <v>70</v>
      </c>
      <c r="AR184" s="198">
        <v>1</v>
      </c>
      <c r="AS184" s="233">
        <v>3.3820000000000001</v>
      </c>
      <c r="AT184" s="198" t="s">
        <v>36</v>
      </c>
      <c r="AU184" s="198">
        <v>0</v>
      </c>
      <c r="AV184" s="198" t="s">
        <v>36</v>
      </c>
      <c r="AW184" s="191"/>
    </row>
    <row r="185" spans="1:49" ht="90" customHeight="1" x14ac:dyDescent="0.25">
      <c r="A185" s="194" t="s">
        <v>405</v>
      </c>
      <c r="B185" s="234" t="s">
        <v>385</v>
      </c>
      <c r="C185" s="235" t="s">
        <v>68</v>
      </c>
      <c r="D185" s="235">
        <f t="shared" si="27"/>
        <v>0</v>
      </c>
      <c r="E185" s="235"/>
      <c r="F185" s="235"/>
      <c r="G185" s="235"/>
      <c r="H185" s="235"/>
      <c r="I185" s="236">
        <f t="shared" si="28"/>
        <v>2.9573223099999999</v>
      </c>
      <c r="J185" s="196">
        <v>0</v>
      </c>
      <c r="K185" s="196">
        <v>2.617785</v>
      </c>
      <c r="L185" s="196">
        <v>0</v>
      </c>
      <c r="M185" s="196">
        <v>0.33953730999999998</v>
      </c>
      <c r="N185" s="193">
        <f t="shared" si="26"/>
        <v>2.9573223099999999</v>
      </c>
      <c r="O185" s="193">
        <f t="shared" si="26"/>
        <v>0</v>
      </c>
      <c r="P185" s="193">
        <f t="shared" si="26"/>
        <v>2.617785</v>
      </c>
      <c r="Q185" s="193">
        <f t="shared" si="26"/>
        <v>0</v>
      </c>
      <c r="R185" s="193">
        <f t="shared" si="26"/>
        <v>0.33953730999999998</v>
      </c>
      <c r="S185" s="193">
        <v>4.79035426</v>
      </c>
      <c r="T185" s="193">
        <v>0</v>
      </c>
      <c r="U185" s="193">
        <v>4.1654549999999997</v>
      </c>
      <c r="V185" s="193">
        <v>0.12486799999999999</v>
      </c>
      <c r="W185" s="193">
        <v>0.50003125999999998</v>
      </c>
      <c r="X185" s="197">
        <v>2014</v>
      </c>
      <c r="Y185" s="198" t="s">
        <v>36</v>
      </c>
      <c r="Z185" s="198" t="s">
        <v>36</v>
      </c>
      <c r="AA185" s="198" t="s">
        <v>36</v>
      </c>
      <c r="AB185" s="198" t="s">
        <v>36</v>
      </c>
      <c r="AC185" s="233">
        <v>0</v>
      </c>
      <c r="AD185" s="198" t="s">
        <v>36</v>
      </c>
      <c r="AE185" s="198" t="s">
        <v>36</v>
      </c>
      <c r="AF185" s="198" t="s">
        <v>36</v>
      </c>
      <c r="AG185" s="198" t="s">
        <v>36</v>
      </c>
      <c r="AH185" s="198" t="s">
        <v>36</v>
      </c>
      <c r="AI185" s="198" t="s">
        <v>36</v>
      </c>
      <c r="AJ185" s="198" t="s">
        <v>36</v>
      </c>
      <c r="AK185" s="198" t="s">
        <v>36</v>
      </c>
      <c r="AL185" s="198" t="s">
        <v>36</v>
      </c>
      <c r="AM185" s="198">
        <v>2014</v>
      </c>
      <c r="AN185" s="198">
        <v>33</v>
      </c>
      <c r="AO185" s="198" t="s">
        <v>752</v>
      </c>
      <c r="AP185" s="198" t="s">
        <v>753</v>
      </c>
      <c r="AQ185" s="198">
        <v>70</v>
      </c>
      <c r="AR185" s="198">
        <v>1</v>
      </c>
      <c r="AS185" s="233">
        <v>1.9319999999999999</v>
      </c>
      <c r="AT185" s="198" t="s">
        <v>36</v>
      </c>
      <c r="AU185" s="198">
        <v>0</v>
      </c>
      <c r="AV185" s="198" t="s">
        <v>36</v>
      </c>
      <c r="AW185" s="191"/>
    </row>
    <row r="186" spans="1:49" ht="90" customHeight="1" x14ac:dyDescent="0.25">
      <c r="A186" s="194" t="s">
        <v>407</v>
      </c>
      <c r="B186" s="234" t="s">
        <v>387</v>
      </c>
      <c r="C186" s="235" t="s">
        <v>68</v>
      </c>
      <c r="D186" s="235">
        <f t="shared" si="27"/>
        <v>0</v>
      </c>
      <c r="E186" s="235"/>
      <c r="F186" s="235"/>
      <c r="G186" s="235"/>
      <c r="H186" s="235"/>
      <c r="I186" s="236">
        <f t="shared" si="28"/>
        <v>4.1115668999999997</v>
      </c>
      <c r="J186" s="196">
        <v>0</v>
      </c>
      <c r="K186" s="196">
        <v>3.86881465</v>
      </c>
      <c r="L186" s="196">
        <v>0</v>
      </c>
      <c r="M186" s="196">
        <v>0.24275225</v>
      </c>
      <c r="N186" s="193">
        <f t="shared" si="26"/>
        <v>4.1115668999999997</v>
      </c>
      <c r="O186" s="193">
        <f t="shared" si="26"/>
        <v>0</v>
      </c>
      <c r="P186" s="193">
        <f t="shared" si="26"/>
        <v>3.86881465</v>
      </c>
      <c r="Q186" s="193">
        <f t="shared" si="26"/>
        <v>0</v>
      </c>
      <c r="R186" s="193">
        <f t="shared" si="26"/>
        <v>0.24275225</v>
      </c>
      <c r="S186" s="193">
        <v>3.5457317900000005</v>
      </c>
      <c r="T186" s="193">
        <v>0</v>
      </c>
      <c r="U186" s="193">
        <v>3.1871569200000001</v>
      </c>
      <c r="V186" s="193">
        <v>9.1499560000000008E-2</v>
      </c>
      <c r="W186" s="193">
        <v>0.26707531000000001</v>
      </c>
      <c r="X186" s="197">
        <v>2014</v>
      </c>
      <c r="Y186" s="198" t="s">
        <v>36</v>
      </c>
      <c r="Z186" s="198" t="s">
        <v>36</v>
      </c>
      <c r="AA186" s="198" t="s">
        <v>36</v>
      </c>
      <c r="AB186" s="198" t="s">
        <v>36</v>
      </c>
      <c r="AC186" s="233">
        <v>0</v>
      </c>
      <c r="AD186" s="198" t="s">
        <v>36</v>
      </c>
      <c r="AE186" s="198" t="s">
        <v>36</v>
      </c>
      <c r="AF186" s="198" t="s">
        <v>36</v>
      </c>
      <c r="AG186" s="198" t="s">
        <v>36</v>
      </c>
      <c r="AH186" s="198" t="s">
        <v>36</v>
      </c>
      <c r="AI186" s="198" t="s">
        <v>36</v>
      </c>
      <c r="AJ186" s="198" t="s">
        <v>36</v>
      </c>
      <c r="AK186" s="198" t="s">
        <v>36</v>
      </c>
      <c r="AL186" s="198" t="s">
        <v>36</v>
      </c>
      <c r="AM186" s="198">
        <v>2014</v>
      </c>
      <c r="AN186" s="198">
        <v>33</v>
      </c>
      <c r="AO186" s="198" t="s">
        <v>752</v>
      </c>
      <c r="AP186" s="198" t="s">
        <v>753</v>
      </c>
      <c r="AQ186" s="198">
        <v>70</v>
      </c>
      <c r="AR186" s="198">
        <v>1</v>
      </c>
      <c r="AS186" s="233">
        <v>1.425</v>
      </c>
      <c r="AT186" s="198" t="s">
        <v>36</v>
      </c>
      <c r="AU186" s="198"/>
      <c r="AV186" s="198"/>
      <c r="AW186" s="191"/>
    </row>
    <row r="187" spans="1:49" ht="90" customHeight="1" x14ac:dyDescent="0.25">
      <c r="A187" s="194" t="s">
        <v>410</v>
      </c>
      <c r="B187" s="205" t="s">
        <v>389</v>
      </c>
      <c r="C187" s="235" t="s">
        <v>68</v>
      </c>
      <c r="D187" s="235">
        <f t="shared" si="27"/>
        <v>0</v>
      </c>
      <c r="E187" s="235"/>
      <c r="F187" s="235"/>
      <c r="G187" s="235"/>
      <c r="H187" s="235"/>
      <c r="I187" s="236">
        <f t="shared" si="28"/>
        <v>0.93024103000000002</v>
      </c>
      <c r="J187" s="196">
        <v>0</v>
      </c>
      <c r="K187" s="196">
        <v>0.93024103000000002</v>
      </c>
      <c r="L187" s="196">
        <v>0</v>
      </c>
      <c r="M187" s="196">
        <v>0</v>
      </c>
      <c r="N187" s="193">
        <f t="shared" si="26"/>
        <v>0.93024103000000002</v>
      </c>
      <c r="O187" s="193">
        <f t="shared" si="26"/>
        <v>0</v>
      </c>
      <c r="P187" s="193">
        <f t="shared" si="26"/>
        <v>0.93024103000000002</v>
      </c>
      <c r="Q187" s="193">
        <f t="shared" si="26"/>
        <v>0</v>
      </c>
      <c r="R187" s="193">
        <f t="shared" si="26"/>
        <v>0</v>
      </c>
      <c r="S187" s="193">
        <v>0.78834000000000004</v>
      </c>
      <c r="T187" s="193">
        <v>0</v>
      </c>
      <c r="U187" s="193">
        <v>0.73357000000000006</v>
      </c>
      <c r="V187" s="193">
        <v>5.4770000000000006E-2</v>
      </c>
      <c r="W187" s="193">
        <v>0</v>
      </c>
      <c r="X187" s="197">
        <v>2014</v>
      </c>
      <c r="Y187" s="198" t="s">
        <v>36</v>
      </c>
      <c r="Z187" s="198" t="s">
        <v>36</v>
      </c>
      <c r="AA187" s="198" t="s">
        <v>36</v>
      </c>
      <c r="AB187" s="198" t="s">
        <v>36</v>
      </c>
      <c r="AC187" s="233">
        <v>0</v>
      </c>
      <c r="AD187" s="198" t="s">
        <v>36</v>
      </c>
      <c r="AE187" s="198" t="s">
        <v>36</v>
      </c>
      <c r="AF187" s="198" t="s">
        <v>36</v>
      </c>
      <c r="AG187" s="198" t="s">
        <v>36</v>
      </c>
      <c r="AH187" s="198" t="s">
        <v>36</v>
      </c>
      <c r="AI187" s="198" t="s">
        <v>36</v>
      </c>
      <c r="AJ187" s="198" t="s">
        <v>36</v>
      </c>
      <c r="AK187" s="198" t="s">
        <v>36</v>
      </c>
      <c r="AL187" s="198" t="s">
        <v>36</v>
      </c>
      <c r="AM187" s="198">
        <v>2014</v>
      </c>
      <c r="AN187" s="198">
        <v>33</v>
      </c>
      <c r="AO187" s="198" t="s">
        <v>752</v>
      </c>
      <c r="AP187" s="198" t="s">
        <v>753</v>
      </c>
      <c r="AQ187" s="198">
        <v>70</v>
      </c>
      <c r="AR187" s="198">
        <v>1</v>
      </c>
      <c r="AS187" s="233">
        <v>0.55000000000000004</v>
      </c>
      <c r="AT187" s="198" t="s">
        <v>36</v>
      </c>
      <c r="AU187" s="198">
        <v>0</v>
      </c>
      <c r="AV187" s="198" t="s">
        <v>36</v>
      </c>
      <c r="AW187" s="191"/>
    </row>
    <row r="188" spans="1:49" ht="90" customHeight="1" x14ac:dyDescent="0.25">
      <c r="A188" s="194" t="s">
        <v>412</v>
      </c>
      <c r="B188" s="205" t="s">
        <v>392</v>
      </c>
      <c r="C188" s="233" t="s">
        <v>68</v>
      </c>
      <c r="D188" s="235"/>
      <c r="E188" s="235"/>
      <c r="F188" s="235"/>
      <c r="G188" s="235"/>
      <c r="H188" s="235"/>
      <c r="I188" s="236">
        <f t="shared" si="28"/>
        <v>0.24475697970000002</v>
      </c>
      <c r="J188" s="196">
        <v>9.1582999999999998E-2</v>
      </c>
      <c r="K188" s="196">
        <v>0</v>
      </c>
      <c r="L188" s="196">
        <v>0</v>
      </c>
      <c r="M188" s="196">
        <v>0.15317397970000002</v>
      </c>
      <c r="N188" s="193">
        <f t="shared" si="26"/>
        <v>0.24475697970000002</v>
      </c>
      <c r="O188" s="193">
        <f t="shared" si="26"/>
        <v>9.1582999999999998E-2</v>
      </c>
      <c r="P188" s="193">
        <f t="shared" si="26"/>
        <v>0</v>
      </c>
      <c r="Q188" s="193">
        <f t="shared" si="26"/>
        <v>0</v>
      </c>
      <c r="R188" s="193">
        <f t="shared" si="26"/>
        <v>0.15317397970000002</v>
      </c>
      <c r="S188" s="193">
        <v>3.47680152</v>
      </c>
      <c r="T188" s="193">
        <v>9.1582999999999998E-2</v>
      </c>
      <c r="U188" s="193">
        <v>2.91312551</v>
      </c>
      <c r="V188" s="193">
        <v>0.26433395999999998</v>
      </c>
      <c r="W188" s="193">
        <v>0.20775905</v>
      </c>
      <c r="X188" s="197">
        <v>2014</v>
      </c>
      <c r="Y188" s="198" t="s">
        <v>36</v>
      </c>
      <c r="Z188" s="198" t="s">
        <v>36</v>
      </c>
      <c r="AA188" s="198" t="s">
        <v>36</v>
      </c>
      <c r="AB188" s="198" t="s">
        <v>36</v>
      </c>
      <c r="AC188" s="233">
        <v>0</v>
      </c>
      <c r="AD188" s="198"/>
      <c r="AE188" s="198"/>
      <c r="AF188" s="198"/>
      <c r="AG188" s="198"/>
      <c r="AH188" s="198"/>
      <c r="AI188" s="198"/>
      <c r="AJ188" s="198"/>
      <c r="AK188" s="198"/>
      <c r="AL188" s="198"/>
      <c r="AM188" s="198">
        <v>2014</v>
      </c>
      <c r="AN188" s="198">
        <v>33</v>
      </c>
      <c r="AO188" s="198" t="s">
        <v>752</v>
      </c>
      <c r="AP188" s="198" t="s">
        <v>753</v>
      </c>
      <c r="AQ188" s="198">
        <v>70</v>
      </c>
      <c r="AR188" s="198">
        <v>1</v>
      </c>
      <c r="AS188" s="233">
        <v>0</v>
      </c>
      <c r="AT188" s="198"/>
      <c r="AU188" s="198"/>
      <c r="AV188" s="198"/>
      <c r="AW188" s="191"/>
    </row>
    <row r="189" spans="1:49" ht="90" customHeight="1" x14ac:dyDescent="0.25">
      <c r="A189" s="194" t="s">
        <v>415</v>
      </c>
      <c r="B189" s="234" t="s">
        <v>394</v>
      </c>
      <c r="C189" s="235" t="s">
        <v>68</v>
      </c>
      <c r="D189" s="235">
        <f t="shared" si="27"/>
        <v>0</v>
      </c>
      <c r="E189" s="235"/>
      <c r="F189" s="235"/>
      <c r="G189" s="235"/>
      <c r="H189" s="235"/>
      <c r="I189" s="236">
        <f t="shared" si="28"/>
        <v>0.12003608020000001</v>
      </c>
      <c r="J189" s="196">
        <v>0</v>
      </c>
      <c r="K189" s="196">
        <v>0</v>
      </c>
      <c r="L189" s="196">
        <v>0</v>
      </c>
      <c r="M189" s="196">
        <v>0.12003608020000001</v>
      </c>
      <c r="N189" s="193">
        <f t="shared" si="26"/>
        <v>0.12003608020000001</v>
      </c>
      <c r="O189" s="193">
        <f t="shared" si="26"/>
        <v>0</v>
      </c>
      <c r="P189" s="193">
        <f t="shared" si="26"/>
        <v>0</v>
      </c>
      <c r="Q189" s="193">
        <f t="shared" si="26"/>
        <v>0</v>
      </c>
      <c r="R189" s="193">
        <f t="shared" si="26"/>
        <v>0.12003608020000001</v>
      </c>
      <c r="S189" s="193">
        <v>3.2127813100000004</v>
      </c>
      <c r="T189" s="193">
        <v>0</v>
      </c>
      <c r="U189" s="193">
        <v>2.4572310000000002</v>
      </c>
      <c r="V189" s="193">
        <v>0.69087300000000007</v>
      </c>
      <c r="W189" s="193">
        <v>6.4677310000000002E-2</v>
      </c>
      <c r="X189" s="197">
        <v>2014</v>
      </c>
      <c r="Y189" s="198" t="s">
        <v>36</v>
      </c>
      <c r="Z189" s="198" t="s">
        <v>36</v>
      </c>
      <c r="AA189" s="198" t="s">
        <v>36</v>
      </c>
      <c r="AB189" s="198" t="s">
        <v>36</v>
      </c>
      <c r="AC189" s="233">
        <v>0</v>
      </c>
      <c r="AD189" s="198" t="s">
        <v>36</v>
      </c>
      <c r="AE189" s="198" t="s">
        <v>36</v>
      </c>
      <c r="AF189" s="198" t="s">
        <v>36</v>
      </c>
      <c r="AG189" s="198" t="s">
        <v>36</v>
      </c>
      <c r="AH189" s="198" t="s">
        <v>36</v>
      </c>
      <c r="AI189" s="198" t="s">
        <v>36</v>
      </c>
      <c r="AJ189" s="198" t="s">
        <v>36</v>
      </c>
      <c r="AK189" s="198" t="s">
        <v>36</v>
      </c>
      <c r="AL189" s="198" t="s">
        <v>36</v>
      </c>
      <c r="AM189" s="198">
        <v>2014</v>
      </c>
      <c r="AN189" s="198">
        <v>33</v>
      </c>
      <c r="AO189" s="198" t="s">
        <v>752</v>
      </c>
      <c r="AP189" s="198" t="s">
        <v>753</v>
      </c>
      <c r="AQ189" s="198">
        <v>95</v>
      </c>
      <c r="AR189" s="198">
        <v>1</v>
      </c>
      <c r="AS189" s="233">
        <v>0</v>
      </c>
      <c r="AT189" s="198" t="s">
        <v>36</v>
      </c>
      <c r="AU189" s="198" t="s">
        <v>36</v>
      </c>
      <c r="AV189" s="198" t="s">
        <v>36</v>
      </c>
      <c r="AW189" s="191"/>
    </row>
    <row r="190" spans="1:49" ht="90" customHeight="1" x14ac:dyDescent="0.25">
      <c r="A190" s="194" t="s">
        <v>417</v>
      </c>
      <c r="B190" s="234" t="s">
        <v>396</v>
      </c>
      <c r="C190" s="235" t="s">
        <v>68</v>
      </c>
      <c r="D190" s="235">
        <f t="shared" si="27"/>
        <v>0</v>
      </c>
      <c r="E190" s="235"/>
      <c r="F190" s="235"/>
      <c r="G190" s="235"/>
      <c r="H190" s="235"/>
      <c r="I190" s="236">
        <f t="shared" si="28"/>
        <v>1.66245262</v>
      </c>
      <c r="J190" s="196">
        <v>0</v>
      </c>
      <c r="K190" s="196">
        <v>1.66245262</v>
      </c>
      <c r="L190" s="196">
        <v>0</v>
      </c>
      <c r="M190" s="196">
        <v>0</v>
      </c>
      <c r="N190" s="193">
        <f t="shared" si="26"/>
        <v>1.66245262</v>
      </c>
      <c r="O190" s="193">
        <f t="shared" si="26"/>
        <v>0</v>
      </c>
      <c r="P190" s="193">
        <f t="shared" si="26"/>
        <v>1.66245262</v>
      </c>
      <c r="Q190" s="193">
        <f t="shared" si="26"/>
        <v>0</v>
      </c>
      <c r="R190" s="193">
        <f t="shared" si="26"/>
        <v>0</v>
      </c>
      <c r="S190" s="193">
        <v>1.4088579999999999</v>
      </c>
      <c r="T190" s="193">
        <v>0</v>
      </c>
      <c r="U190" s="193">
        <v>1.4088579999999999</v>
      </c>
      <c r="V190" s="193">
        <v>0</v>
      </c>
      <c r="W190" s="193">
        <v>0</v>
      </c>
      <c r="X190" s="197">
        <v>2014</v>
      </c>
      <c r="Y190" s="198" t="s">
        <v>36</v>
      </c>
      <c r="Z190" s="198" t="s">
        <v>36</v>
      </c>
      <c r="AA190" s="198" t="s">
        <v>36</v>
      </c>
      <c r="AB190" s="198" t="s">
        <v>36</v>
      </c>
      <c r="AC190" s="233">
        <v>0.63</v>
      </c>
      <c r="AD190" s="198" t="s">
        <v>36</v>
      </c>
      <c r="AE190" s="198" t="s">
        <v>36</v>
      </c>
      <c r="AF190" s="198" t="s">
        <v>36</v>
      </c>
      <c r="AG190" s="198" t="s">
        <v>36</v>
      </c>
      <c r="AH190" s="198" t="s">
        <v>36</v>
      </c>
      <c r="AI190" s="198" t="s">
        <v>36</v>
      </c>
      <c r="AJ190" s="198" t="s">
        <v>36</v>
      </c>
      <c r="AK190" s="198" t="s">
        <v>36</v>
      </c>
      <c r="AL190" s="198" t="s">
        <v>36</v>
      </c>
      <c r="AM190" s="198">
        <v>2014</v>
      </c>
      <c r="AN190" s="198">
        <v>33</v>
      </c>
      <c r="AO190" s="198" t="s">
        <v>752</v>
      </c>
      <c r="AP190" s="198" t="s">
        <v>753</v>
      </c>
      <c r="AQ190" s="198">
        <v>95</v>
      </c>
      <c r="AR190" s="198">
        <v>1</v>
      </c>
      <c r="AS190" s="233">
        <v>1.06</v>
      </c>
      <c r="AT190" s="198" t="s">
        <v>36</v>
      </c>
      <c r="AU190" s="198" t="s">
        <v>36</v>
      </c>
      <c r="AV190" s="198" t="s">
        <v>36</v>
      </c>
      <c r="AW190" s="191"/>
    </row>
    <row r="191" spans="1:49" ht="90" customHeight="1" x14ac:dyDescent="0.25">
      <c r="A191" s="194" t="s">
        <v>419</v>
      </c>
      <c r="B191" s="234" t="s">
        <v>398</v>
      </c>
      <c r="C191" s="235" t="s">
        <v>68</v>
      </c>
      <c r="D191" s="235">
        <f t="shared" si="27"/>
        <v>0</v>
      </c>
      <c r="E191" s="235"/>
      <c r="F191" s="235"/>
      <c r="G191" s="235"/>
      <c r="H191" s="235"/>
      <c r="I191" s="236">
        <f t="shared" si="28"/>
        <v>0.57195703019999999</v>
      </c>
      <c r="J191" s="196">
        <v>0</v>
      </c>
      <c r="K191" s="196">
        <v>0.43236200000000002</v>
      </c>
      <c r="L191" s="196">
        <v>0</v>
      </c>
      <c r="M191" s="196">
        <v>0.1395950302</v>
      </c>
      <c r="N191" s="193">
        <f t="shared" si="26"/>
        <v>0.57195703019999999</v>
      </c>
      <c r="O191" s="193">
        <f t="shared" si="26"/>
        <v>0</v>
      </c>
      <c r="P191" s="193">
        <f t="shared" si="26"/>
        <v>0.43236200000000002</v>
      </c>
      <c r="Q191" s="193">
        <f t="shared" si="26"/>
        <v>0</v>
      </c>
      <c r="R191" s="193">
        <f t="shared" si="26"/>
        <v>0.1395950302</v>
      </c>
      <c r="S191" s="193">
        <v>2.2600228599999994</v>
      </c>
      <c r="T191" s="193">
        <v>0</v>
      </c>
      <c r="U191" s="193">
        <v>1.9333102799999999</v>
      </c>
      <c r="V191" s="193">
        <v>0.24223287999999998</v>
      </c>
      <c r="W191" s="193">
        <v>8.4479699999999991E-2</v>
      </c>
      <c r="X191" s="197">
        <v>2014</v>
      </c>
      <c r="Y191" s="198" t="s">
        <v>36</v>
      </c>
      <c r="Z191" s="198" t="s">
        <v>36</v>
      </c>
      <c r="AA191" s="198" t="s">
        <v>36</v>
      </c>
      <c r="AB191" s="198" t="s">
        <v>36</v>
      </c>
      <c r="AC191" s="233">
        <v>0</v>
      </c>
      <c r="AD191" s="198" t="s">
        <v>36</v>
      </c>
      <c r="AE191" s="198" t="s">
        <v>36</v>
      </c>
      <c r="AF191" s="198" t="s">
        <v>36</v>
      </c>
      <c r="AG191" s="198" t="s">
        <v>36</v>
      </c>
      <c r="AH191" s="198" t="s">
        <v>36</v>
      </c>
      <c r="AI191" s="198" t="s">
        <v>36</v>
      </c>
      <c r="AJ191" s="198" t="s">
        <v>36</v>
      </c>
      <c r="AK191" s="198" t="s">
        <v>36</v>
      </c>
      <c r="AL191" s="198" t="s">
        <v>36</v>
      </c>
      <c r="AM191" s="198">
        <v>2014</v>
      </c>
      <c r="AN191" s="198">
        <v>33</v>
      </c>
      <c r="AO191" s="198" t="s">
        <v>752</v>
      </c>
      <c r="AP191" s="198" t="s">
        <v>753</v>
      </c>
      <c r="AQ191" s="198">
        <v>70</v>
      </c>
      <c r="AR191" s="198">
        <v>1</v>
      </c>
      <c r="AS191" s="233">
        <v>0</v>
      </c>
      <c r="AT191" s="198" t="s">
        <v>36</v>
      </c>
      <c r="AU191" s="198" t="s">
        <v>36</v>
      </c>
      <c r="AV191" s="198" t="s">
        <v>36</v>
      </c>
      <c r="AW191" s="191"/>
    </row>
    <row r="192" spans="1:49" ht="90" customHeight="1" x14ac:dyDescent="0.25">
      <c r="A192" s="194" t="s">
        <v>421</v>
      </c>
      <c r="B192" s="234" t="s">
        <v>400</v>
      </c>
      <c r="C192" s="235" t="s">
        <v>68</v>
      </c>
      <c r="D192" s="235">
        <f t="shared" si="27"/>
        <v>0</v>
      </c>
      <c r="E192" s="235"/>
      <c r="F192" s="235"/>
      <c r="G192" s="235"/>
      <c r="H192" s="235"/>
      <c r="I192" s="236">
        <f t="shared" si="28"/>
        <v>120.73020862000001</v>
      </c>
      <c r="J192" s="196">
        <v>0.5</v>
      </c>
      <c r="K192" s="196">
        <v>0</v>
      </c>
      <c r="L192" s="196">
        <v>49.94264476</v>
      </c>
      <c r="M192" s="196">
        <v>70.287563860000006</v>
      </c>
      <c r="N192" s="193">
        <f t="shared" si="26"/>
        <v>120.73020862000001</v>
      </c>
      <c r="O192" s="193">
        <f t="shared" si="26"/>
        <v>0.5</v>
      </c>
      <c r="P192" s="193">
        <f t="shared" si="26"/>
        <v>0</v>
      </c>
      <c r="Q192" s="193">
        <f t="shared" si="26"/>
        <v>49.94264476</v>
      </c>
      <c r="R192" s="193">
        <f t="shared" si="26"/>
        <v>70.287563860000006</v>
      </c>
      <c r="S192" s="193">
        <v>85.696767000000008</v>
      </c>
      <c r="T192" s="193">
        <v>6.1810924699999994</v>
      </c>
      <c r="U192" s="193">
        <v>77.279420830000007</v>
      </c>
      <c r="V192" s="193">
        <v>1.3717618299999998</v>
      </c>
      <c r="W192" s="193">
        <v>0.86449186999999994</v>
      </c>
      <c r="X192" s="197">
        <v>2014</v>
      </c>
      <c r="Y192" s="198" t="s">
        <v>36</v>
      </c>
      <c r="Z192" s="198" t="s">
        <v>36</v>
      </c>
      <c r="AA192" s="198" t="s">
        <v>36</v>
      </c>
      <c r="AB192" s="198" t="s">
        <v>36</v>
      </c>
      <c r="AC192" s="233">
        <v>0.4</v>
      </c>
      <c r="AD192" s="198" t="s">
        <v>36</v>
      </c>
      <c r="AE192" s="198" t="s">
        <v>36</v>
      </c>
      <c r="AF192" s="198" t="s">
        <v>36</v>
      </c>
      <c r="AG192" s="198" t="s">
        <v>36</v>
      </c>
      <c r="AH192" s="198" t="s">
        <v>36</v>
      </c>
      <c r="AI192" s="198" t="s">
        <v>36</v>
      </c>
      <c r="AJ192" s="198" t="s">
        <v>36</v>
      </c>
      <c r="AK192" s="198" t="s">
        <v>36</v>
      </c>
      <c r="AL192" s="198" t="s">
        <v>36</v>
      </c>
      <c r="AM192" s="198">
        <v>2014</v>
      </c>
      <c r="AN192" s="198">
        <v>33</v>
      </c>
      <c r="AO192" s="198" t="s">
        <v>752</v>
      </c>
      <c r="AP192" s="198" t="s">
        <v>753</v>
      </c>
      <c r="AQ192" s="198">
        <v>70</v>
      </c>
      <c r="AR192" s="198">
        <v>1</v>
      </c>
      <c r="AS192" s="233">
        <v>0.47899999999999998</v>
      </c>
      <c r="AT192" s="198" t="s">
        <v>36</v>
      </c>
      <c r="AU192" s="198" t="s">
        <v>36</v>
      </c>
      <c r="AV192" s="198" t="s">
        <v>36</v>
      </c>
      <c r="AW192" s="191"/>
    </row>
    <row r="193" spans="1:49" ht="90" customHeight="1" x14ac:dyDescent="0.25">
      <c r="A193" s="194" t="s">
        <v>423</v>
      </c>
      <c r="B193" s="234" t="s">
        <v>402</v>
      </c>
      <c r="C193" s="235" t="s">
        <v>68</v>
      </c>
      <c r="D193" s="235">
        <f t="shared" si="27"/>
        <v>0</v>
      </c>
      <c r="E193" s="235"/>
      <c r="F193" s="235"/>
      <c r="G193" s="235"/>
      <c r="H193" s="235"/>
      <c r="I193" s="236">
        <f t="shared" si="28"/>
        <v>3.4270396999999999</v>
      </c>
      <c r="J193" s="196">
        <v>0</v>
      </c>
      <c r="K193" s="196">
        <v>3.2955760000000001</v>
      </c>
      <c r="L193" s="196">
        <v>0</v>
      </c>
      <c r="M193" s="196">
        <v>0.13146369999999999</v>
      </c>
      <c r="N193" s="193">
        <f t="shared" si="26"/>
        <v>3.4270396999999999</v>
      </c>
      <c r="O193" s="193">
        <f t="shared" si="26"/>
        <v>0</v>
      </c>
      <c r="P193" s="193">
        <f t="shared" si="26"/>
        <v>3.2955760000000001</v>
      </c>
      <c r="Q193" s="193">
        <f t="shared" si="26"/>
        <v>0</v>
      </c>
      <c r="R193" s="193">
        <f t="shared" si="26"/>
        <v>0.13146369999999999</v>
      </c>
      <c r="S193" s="193">
        <v>3.0934433299999999</v>
      </c>
      <c r="T193" s="193">
        <v>0</v>
      </c>
      <c r="U193" s="193">
        <v>2.3233761599999996</v>
      </c>
      <c r="V193" s="193">
        <v>0.61647770999999996</v>
      </c>
      <c r="W193" s="193">
        <v>0.15358946000000001</v>
      </c>
      <c r="X193" s="197">
        <v>2014</v>
      </c>
      <c r="Y193" s="198" t="s">
        <v>36</v>
      </c>
      <c r="Z193" s="198" t="s">
        <v>36</v>
      </c>
      <c r="AA193" s="198" t="s">
        <v>36</v>
      </c>
      <c r="AB193" s="198" t="s">
        <v>36</v>
      </c>
      <c r="AC193" s="233">
        <v>0.4</v>
      </c>
      <c r="AD193" s="198" t="s">
        <v>36</v>
      </c>
      <c r="AE193" s="198" t="s">
        <v>36</v>
      </c>
      <c r="AF193" s="198" t="s">
        <v>36</v>
      </c>
      <c r="AG193" s="198" t="s">
        <v>36</v>
      </c>
      <c r="AH193" s="198" t="s">
        <v>36</v>
      </c>
      <c r="AI193" s="198" t="s">
        <v>36</v>
      </c>
      <c r="AJ193" s="198" t="s">
        <v>36</v>
      </c>
      <c r="AK193" s="198" t="s">
        <v>36</v>
      </c>
      <c r="AL193" s="198" t="s">
        <v>36</v>
      </c>
      <c r="AM193" s="198">
        <v>2014</v>
      </c>
      <c r="AN193" s="198">
        <v>33</v>
      </c>
      <c r="AO193" s="198" t="s">
        <v>752</v>
      </c>
      <c r="AP193" s="198" t="s">
        <v>753</v>
      </c>
      <c r="AQ193" s="198">
        <v>70</v>
      </c>
      <c r="AR193" s="198">
        <v>1</v>
      </c>
      <c r="AS193" s="233">
        <v>1.7070000000000001</v>
      </c>
      <c r="AT193" s="198" t="s">
        <v>36</v>
      </c>
      <c r="AU193" s="198" t="s">
        <v>36</v>
      </c>
      <c r="AV193" s="198" t="s">
        <v>36</v>
      </c>
      <c r="AW193" s="191"/>
    </row>
    <row r="194" spans="1:49" ht="90" customHeight="1" x14ac:dyDescent="0.25">
      <c r="A194" s="194" t="s">
        <v>425</v>
      </c>
      <c r="B194" s="234" t="s">
        <v>781</v>
      </c>
      <c r="C194" s="235" t="s">
        <v>68</v>
      </c>
      <c r="D194" s="235">
        <f t="shared" si="27"/>
        <v>0</v>
      </c>
      <c r="E194" s="235"/>
      <c r="F194" s="235"/>
      <c r="G194" s="235"/>
      <c r="H194" s="235"/>
      <c r="I194" s="236">
        <f t="shared" si="28"/>
        <v>0.6461945295</v>
      </c>
      <c r="J194" s="196">
        <v>0</v>
      </c>
      <c r="K194" s="196">
        <v>0.58595271000000004</v>
      </c>
      <c r="L194" s="196">
        <v>0</v>
      </c>
      <c r="M194" s="196">
        <v>6.0241819499999988E-2</v>
      </c>
      <c r="N194" s="193">
        <f t="shared" si="26"/>
        <v>0.6461945295</v>
      </c>
      <c r="O194" s="193">
        <f t="shared" si="26"/>
        <v>0</v>
      </c>
      <c r="P194" s="193">
        <f t="shared" si="26"/>
        <v>0.58595271000000004</v>
      </c>
      <c r="Q194" s="193">
        <f t="shared" si="26"/>
        <v>0</v>
      </c>
      <c r="R194" s="193">
        <f t="shared" si="26"/>
        <v>6.0241819499999988E-2</v>
      </c>
      <c r="S194" s="193">
        <v>1.8057321100000001</v>
      </c>
      <c r="T194" s="193">
        <v>0</v>
      </c>
      <c r="U194" s="193">
        <v>1.2087726700000001</v>
      </c>
      <c r="V194" s="193">
        <v>0.54007550000000004</v>
      </c>
      <c r="W194" s="193">
        <v>5.6883940000000001E-2</v>
      </c>
      <c r="X194" s="156">
        <v>2014</v>
      </c>
      <c r="Y194" s="156" t="s">
        <v>36</v>
      </c>
      <c r="Z194" s="156" t="s">
        <v>36</v>
      </c>
      <c r="AA194" s="156" t="s">
        <v>36</v>
      </c>
      <c r="AB194" s="156" t="s">
        <v>36</v>
      </c>
      <c r="AC194" s="156">
        <v>0.4</v>
      </c>
      <c r="AD194" s="156" t="s">
        <v>36</v>
      </c>
      <c r="AE194" s="156" t="s">
        <v>36</v>
      </c>
      <c r="AF194" s="156" t="s">
        <v>36</v>
      </c>
      <c r="AG194" s="156" t="s">
        <v>36</v>
      </c>
      <c r="AH194" s="156" t="s">
        <v>36</v>
      </c>
      <c r="AI194" s="156" t="s">
        <v>36</v>
      </c>
      <c r="AJ194" s="156" t="s">
        <v>36</v>
      </c>
      <c r="AK194" s="156" t="s">
        <v>36</v>
      </c>
      <c r="AL194" s="156" t="s">
        <v>36</v>
      </c>
      <c r="AM194" s="156">
        <v>2014</v>
      </c>
      <c r="AN194" s="156">
        <v>33</v>
      </c>
      <c r="AO194" s="156" t="s">
        <v>752</v>
      </c>
      <c r="AP194" s="156" t="s">
        <v>753</v>
      </c>
      <c r="AQ194" s="156">
        <v>70</v>
      </c>
      <c r="AR194" s="156">
        <v>1</v>
      </c>
      <c r="AS194" s="156">
        <v>0.14799999999999999</v>
      </c>
      <c r="AT194" s="156" t="s">
        <v>36</v>
      </c>
      <c r="AU194" s="156" t="s">
        <v>36</v>
      </c>
      <c r="AV194" s="156" t="s">
        <v>36</v>
      </c>
      <c r="AW194" s="191"/>
    </row>
    <row r="195" spans="1:49" ht="90" customHeight="1" x14ac:dyDescent="0.25">
      <c r="A195" s="194" t="s">
        <v>427</v>
      </c>
      <c r="B195" s="234" t="s">
        <v>555</v>
      </c>
      <c r="C195" s="235" t="s">
        <v>68</v>
      </c>
      <c r="D195" s="235">
        <f t="shared" si="27"/>
        <v>0</v>
      </c>
      <c r="E195" s="235"/>
      <c r="F195" s="235"/>
      <c r="G195" s="235"/>
      <c r="H195" s="235"/>
      <c r="I195" s="236">
        <f t="shared" si="28"/>
        <v>2.02121292</v>
      </c>
      <c r="J195" s="196">
        <v>0</v>
      </c>
      <c r="K195" s="196">
        <v>1.9349145799999998</v>
      </c>
      <c r="L195" s="196">
        <v>0</v>
      </c>
      <c r="M195" s="196">
        <v>8.6298340000000015E-2</v>
      </c>
      <c r="N195" s="193">
        <f t="shared" si="26"/>
        <v>2.02121292</v>
      </c>
      <c r="O195" s="193">
        <f t="shared" si="26"/>
        <v>0</v>
      </c>
      <c r="P195" s="193">
        <f t="shared" si="26"/>
        <v>1.9349145799999998</v>
      </c>
      <c r="Q195" s="193">
        <f t="shared" si="26"/>
        <v>0</v>
      </c>
      <c r="R195" s="193">
        <f t="shared" si="26"/>
        <v>8.6298340000000015E-2</v>
      </c>
      <c r="S195" s="193">
        <v>1.74058074</v>
      </c>
      <c r="T195" s="193">
        <v>0</v>
      </c>
      <c r="U195" s="193">
        <v>1.3983789099999999</v>
      </c>
      <c r="V195" s="193">
        <v>0.24137921000000001</v>
      </c>
      <c r="W195" s="193">
        <v>0.10082262</v>
      </c>
      <c r="X195" s="156">
        <v>2014</v>
      </c>
      <c r="Y195" s="156" t="s">
        <v>36</v>
      </c>
      <c r="Z195" s="156" t="s">
        <v>36</v>
      </c>
      <c r="AA195" s="156" t="s">
        <v>36</v>
      </c>
      <c r="AB195" s="156" t="s">
        <v>36</v>
      </c>
      <c r="AC195" s="156">
        <v>0</v>
      </c>
      <c r="AD195" s="156" t="s">
        <v>36</v>
      </c>
      <c r="AE195" s="156" t="s">
        <v>36</v>
      </c>
      <c r="AF195" s="156" t="s">
        <v>36</v>
      </c>
      <c r="AG195" s="156" t="s">
        <v>36</v>
      </c>
      <c r="AH195" s="156" t="s">
        <v>36</v>
      </c>
      <c r="AI195" s="156" t="s">
        <v>36</v>
      </c>
      <c r="AJ195" s="156" t="s">
        <v>36</v>
      </c>
      <c r="AK195" s="156" t="s">
        <v>36</v>
      </c>
      <c r="AL195" s="156" t="s">
        <v>36</v>
      </c>
      <c r="AM195" s="156">
        <v>2014</v>
      </c>
      <c r="AN195" s="156">
        <v>33</v>
      </c>
      <c r="AO195" s="156" t="s">
        <v>752</v>
      </c>
      <c r="AP195" s="156" t="s">
        <v>753</v>
      </c>
      <c r="AQ195" s="156">
        <v>50</v>
      </c>
      <c r="AR195" s="156">
        <v>1</v>
      </c>
      <c r="AS195" s="156">
        <v>0</v>
      </c>
      <c r="AT195" s="156" t="s">
        <v>36</v>
      </c>
      <c r="AU195" s="156" t="s">
        <v>36</v>
      </c>
      <c r="AV195" s="156"/>
      <c r="AW195" s="191"/>
    </row>
    <row r="196" spans="1:49" ht="90" customHeight="1" x14ac:dyDescent="0.25">
      <c r="A196" s="194" t="s">
        <v>429</v>
      </c>
      <c r="B196" s="234" t="s">
        <v>404</v>
      </c>
      <c r="C196" s="235" t="s">
        <v>68</v>
      </c>
      <c r="D196" s="235">
        <f t="shared" si="27"/>
        <v>0</v>
      </c>
      <c r="E196" s="235"/>
      <c r="F196" s="235"/>
      <c r="G196" s="235"/>
      <c r="H196" s="235"/>
      <c r="I196" s="236">
        <f t="shared" si="28"/>
        <v>2.9348756597000003</v>
      </c>
      <c r="J196" s="196">
        <v>0.16319399999999998</v>
      </c>
      <c r="K196" s="196">
        <v>0</v>
      </c>
      <c r="L196" s="196">
        <v>2.6109728000000003</v>
      </c>
      <c r="M196" s="196">
        <v>0.16070885970000001</v>
      </c>
      <c r="N196" s="193">
        <f t="shared" si="26"/>
        <v>2.9348756597000003</v>
      </c>
      <c r="O196" s="193">
        <f t="shared" si="26"/>
        <v>0.16319399999999998</v>
      </c>
      <c r="P196" s="193">
        <f t="shared" si="26"/>
        <v>0</v>
      </c>
      <c r="Q196" s="193">
        <f t="shared" si="26"/>
        <v>2.6109728000000003</v>
      </c>
      <c r="R196" s="193">
        <f t="shared" si="26"/>
        <v>0.16070885970000001</v>
      </c>
      <c r="S196" s="193">
        <v>2.8259509999999999</v>
      </c>
      <c r="T196" s="193">
        <v>0.16319415000000001</v>
      </c>
      <c r="U196" s="193">
        <v>1.6963438000000002</v>
      </c>
      <c r="V196" s="193">
        <v>0.76775332000000007</v>
      </c>
      <c r="W196" s="193">
        <v>0.19865973000000001</v>
      </c>
      <c r="X196" s="156">
        <v>2014</v>
      </c>
      <c r="Y196" s="156" t="s">
        <v>36</v>
      </c>
      <c r="Z196" s="156" t="s">
        <v>36</v>
      </c>
      <c r="AA196" s="156" t="s">
        <v>36</v>
      </c>
      <c r="AB196" s="156" t="s">
        <v>36</v>
      </c>
      <c r="AC196" s="156">
        <v>0.63</v>
      </c>
      <c r="AD196" s="156" t="s">
        <v>36</v>
      </c>
      <c r="AE196" s="156" t="s">
        <v>36</v>
      </c>
      <c r="AF196" s="156" t="s">
        <v>36</v>
      </c>
      <c r="AG196" s="156" t="s">
        <v>36</v>
      </c>
      <c r="AH196" s="156" t="s">
        <v>36</v>
      </c>
      <c r="AI196" s="156" t="s">
        <v>36</v>
      </c>
      <c r="AJ196" s="156" t="s">
        <v>36</v>
      </c>
      <c r="AK196" s="156" t="s">
        <v>36</v>
      </c>
      <c r="AL196" s="156" t="s">
        <v>36</v>
      </c>
      <c r="AM196" s="156">
        <v>2014</v>
      </c>
      <c r="AN196" s="156">
        <v>33</v>
      </c>
      <c r="AO196" s="156" t="s">
        <v>752</v>
      </c>
      <c r="AP196" s="156" t="s">
        <v>753</v>
      </c>
      <c r="AQ196" s="156">
        <v>70</v>
      </c>
      <c r="AR196" s="156">
        <v>1</v>
      </c>
      <c r="AS196" s="156">
        <v>0.503</v>
      </c>
      <c r="AT196" s="156" t="s">
        <v>36</v>
      </c>
      <c r="AU196" s="156" t="s">
        <v>36</v>
      </c>
      <c r="AV196" s="156"/>
      <c r="AW196" s="191"/>
    </row>
    <row r="197" spans="1:49" ht="90" customHeight="1" x14ac:dyDescent="0.25">
      <c r="A197" s="194" t="s">
        <v>431</v>
      </c>
      <c r="B197" s="234" t="s">
        <v>406</v>
      </c>
      <c r="C197" s="235" t="s">
        <v>68</v>
      </c>
      <c r="D197" s="235">
        <f t="shared" si="27"/>
        <v>0</v>
      </c>
      <c r="E197" s="235"/>
      <c r="F197" s="235"/>
      <c r="G197" s="235"/>
      <c r="H197" s="235"/>
      <c r="I197" s="236">
        <f t="shared" si="28"/>
        <v>0.43069380020000003</v>
      </c>
      <c r="J197" s="196">
        <v>0.33680500000000002</v>
      </c>
      <c r="K197" s="196">
        <v>0</v>
      </c>
      <c r="L197" s="196">
        <v>0</v>
      </c>
      <c r="M197" s="196">
        <v>9.3888800199999997E-2</v>
      </c>
      <c r="N197" s="193">
        <f t="shared" si="26"/>
        <v>0.43069380020000003</v>
      </c>
      <c r="O197" s="193">
        <f t="shared" si="26"/>
        <v>0.33680500000000002</v>
      </c>
      <c r="P197" s="193">
        <f t="shared" si="26"/>
        <v>0</v>
      </c>
      <c r="Q197" s="193">
        <f t="shared" si="26"/>
        <v>0</v>
      </c>
      <c r="R197" s="193">
        <f t="shared" si="26"/>
        <v>9.3888800199999997E-2</v>
      </c>
      <c r="S197" s="193">
        <v>3.4953192300000002</v>
      </c>
      <c r="T197" s="193">
        <v>0.787049</v>
      </c>
      <c r="U197" s="193">
        <v>1.89357237</v>
      </c>
      <c r="V197" s="193">
        <v>0.69914792999999997</v>
      </c>
      <c r="W197" s="193">
        <v>0.11554993000000001</v>
      </c>
      <c r="X197" s="156">
        <v>2015</v>
      </c>
      <c r="Y197" s="156" t="s">
        <v>36</v>
      </c>
      <c r="Z197" s="156" t="s">
        <v>36</v>
      </c>
      <c r="AA197" s="156" t="s">
        <v>36</v>
      </c>
      <c r="AB197" s="156" t="s">
        <v>36</v>
      </c>
      <c r="AC197" s="156">
        <v>0.63</v>
      </c>
      <c r="AD197" s="156" t="s">
        <v>36</v>
      </c>
      <c r="AE197" s="156" t="s">
        <v>36</v>
      </c>
      <c r="AF197" s="156" t="s">
        <v>36</v>
      </c>
      <c r="AG197" s="156" t="s">
        <v>36</v>
      </c>
      <c r="AH197" s="156" t="s">
        <v>36</v>
      </c>
      <c r="AI197" s="156" t="s">
        <v>36</v>
      </c>
      <c r="AJ197" s="156" t="s">
        <v>36</v>
      </c>
      <c r="AK197" s="156" t="s">
        <v>36</v>
      </c>
      <c r="AL197" s="156" t="s">
        <v>36</v>
      </c>
      <c r="AM197" s="156">
        <v>2014</v>
      </c>
      <c r="AN197" s="156">
        <v>33</v>
      </c>
      <c r="AO197" s="156" t="s">
        <v>752</v>
      </c>
      <c r="AP197" s="156" t="s">
        <v>753</v>
      </c>
      <c r="AQ197" s="156">
        <v>70</v>
      </c>
      <c r="AR197" s="156">
        <v>1</v>
      </c>
      <c r="AS197" s="156">
        <v>2.7</v>
      </c>
      <c r="AT197" s="156"/>
      <c r="AU197" s="156"/>
      <c r="AV197" s="156"/>
      <c r="AW197" s="191"/>
    </row>
    <row r="198" spans="1:49" ht="90" customHeight="1" x14ac:dyDescent="0.25">
      <c r="A198" s="194" t="s">
        <v>433</v>
      </c>
      <c r="B198" s="234" t="s">
        <v>408</v>
      </c>
      <c r="C198" s="235" t="s">
        <v>68</v>
      </c>
      <c r="D198" s="235">
        <f t="shared" si="27"/>
        <v>0</v>
      </c>
      <c r="E198" s="235"/>
      <c r="F198" s="235"/>
      <c r="G198" s="235"/>
      <c r="H198" s="235"/>
      <c r="I198" s="236">
        <f t="shared" si="28"/>
        <v>5.3847179999999994</v>
      </c>
      <c r="J198" s="196">
        <v>0</v>
      </c>
      <c r="K198" s="196">
        <v>5.3847179999999994</v>
      </c>
      <c r="L198" s="196">
        <v>0</v>
      </c>
      <c r="M198" s="196">
        <v>0</v>
      </c>
      <c r="N198" s="193">
        <f t="shared" si="26"/>
        <v>5.3847179999999994</v>
      </c>
      <c r="O198" s="193">
        <f t="shared" si="26"/>
        <v>0</v>
      </c>
      <c r="P198" s="193">
        <f t="shared" si="26"/>
        <v>5.3847179999999994</v>
      </c>
      <c r="Q198" s="193">
        <f t="shared" si="26"/>
        <v>0</v>
      </c>
      <c r="R198" s="193">
        <f t="shared" si="26"/>
        <v>0</v>
      </c>
      <c r="S198" s="193">
        <v>4.8034949999999998</v>
      </c>
      <c r="T198" s="193">
        <v>0</v>
      </c>
      <c r="U198" s="193">
        <v>4.8034949999999998</v>
      </c>
      <c r="V198" s="193">
        <v>0</v>
      </c>
      <c r="W198" s="193">
        <v>0</v>
      </c>
      <c r="X198" s="156">
        <v>2014</v>
      </c>
      <c r="Y198" s="156" t="s">
        <v>36</v>
      </c>
      <c r="Z198" s="156" t="s">
        <v>36</v>
      </c>
      <c r="AA198" s="156" t="s">
        <v>36</v>
      </c>
      <c r="AB198" s="156" t="s">
        <v>36</v>
      </c>
      <c r="AC198" s="156">
        <v>0</v>
      </c>
      <c r="AD198" s="156" t="s">
        <v>36</v>
      </c>
      <c r="AE198" s="156" t="s">
        <v>36</v>
      </c>
      <c r="AF198" s="156" t="s">
        <v>36</v>
      </c>
      <c r="AG198" s="156" t="s">
        <v>36</v>
      </c>
      <c r="AH198" s="156" t="s">
        <v>36</v>
      </c>
      <c r="AI198" s="156" t="s">
        <v>36</v>
      </c>
      <c r="AJ198" s="156" t="s">
        <v>36</v>
      </c>
      <c r="AK198" s="156" t="s">
        <v>36</v>
      </c>
      <c r="AL198" s="156" t="s">
        <v>36</v>
      </c>
      <c r="AM198" s="156">
        <v>2014</v>
      </c>
      <c r="AN198" s="156">
        <v>33</v>
      </c>
      <c r="AO198" s="156" t="s">
        <v>751</v>
      </c>
      <c r="AP198" s="156" t="s">
        <v>2400</v>
      </c>
      <c r="AQ198" s="156">
        <v>300</v>
      </c>
      <c r="AR198" s="156">
        <v>1</v>
      </c>
      <c r="AS198" s="156">
        <v>0</v>
      </c>
      <c r="AT198" s="156" t="s">
        <v>36</v>
      </c>
      <c r="AU198" s="156" t="s">
        <v>36</v>
      </c>
      <c r="AV198" s="156" t="s">
        <v>36</v>
      </c>
      <c r="AW198" s="191"/>
    </row>
    <row r="199" spans="1:49" ht="90" customHeight="1" x14ac:dyDescent="0.25">
      <c r="A199" s="194" t="s">
        <v>435</v>
      </c>
      <c r="B199" s="234" t="s">
        <v>797</v>
      </c>
      <c r="C199" s="235" t="s">
        <v>68</v>
      </c>
      <c r="D199" s="235"/>
      <c r="E199" s="235"/>
      <c r="F199" s="235"/>
      <c r="G199" s="235"/>
      <c r="H199" s="235"/>
      <c r="I199" s="236"/>
      <c r="J199" s="196"/>
      <c r="K199" s="196"/>
      <c r="L199" s="196"/>
      <c r="M199" s="196"/>
      <c r="N199" s="193"/>
      <c r="O199" s="193"/>
      <c r="P199" s="193"/>
      <c r="Q199" s="193"/>
      <c r="R199" s="193"/>
      <c r="S199" s="193">
        <v>4.8996114300000002</v>
      </c>
      <c r="T199" s="193">
        <v>0</v>
      </c>
      <c r="U199" s="193">
        <v>4.8370945700000005</v>
      </c>
      <c r="V199" s="193">
        <v>0</v>
      </c>
      <c r="W199" s="193">
        <v>6.2516860000000007E-2</v>
      </c>
      <c r="X199" s="156"/>
      <c r="Y199" s="156"/>
      <c r="Z199" s="156"/>
      <c r="AA199" s="156"/>
      <c r="AB199" s="156"/>
      <c r="AC199" s="156"/>
      <c r="AD199" s="156"/>
      <c r="AE199" s="156"/>
      <c r="AF199" s="156"/>
      <c r="AG199" s="156"/>
      <c r="AH199" s="156"/>
      <c r="AI199" s="156"/>
      <c r="AJ199" s="156"/>
      <c r="AK199" s="156"/>
      <c r="AL199" s="156"/>
      <c r="AM199" s="156"/>
      <c r="AN199" s="156"/>
      <c r="AO199" s="156"/>
      <c r="AP199" s="156"/>
      <c r="AQ199" s="156"/>
      <c r="AR199" s="156"/>
      <c r="AS199" s="156"/>
      <c r="AT199" s="156"/>
      <c r="AU199" s="156"/>
      <c r="AV199" s="156"/>
      <c r="AW199" s="191"/>
    </row>
    <row r="200" spans="1:49" ht="90" customHeight="1" x14ac:dyDescent="0.25">
      <c r="A200" s="194" t="s">
        <v>437</v>
      </c>
      <c r="B200" s="234" t="s">
        <v>411</v>
      </c>
      <c r="C200" s="235" t="s">
        <v>68</v>
      </c>
      <c r="D200" s="235">
        <f t="shared" si="27"/>
        <v>0</v>
      </c>
      <c r="E200" s="235"/>
      <c r="F200" s="235"/>
      <c r="G200" s="235"/>
      <c r="H200" s="235"/>
      <c r="I200" s="236">
        <f t="shared" si="28"/>
        <v>2.13306817</v>
      </c>
      <c r="J200" s="196">
        <v>0.49021499999999996</v>
      </c>
      <c r="K200" s="196">
        <v>1.55046317</v>
      </c>
      <c r="L200" s="196">
        <v>0</v>
      </c>
      <c r="M200" s="196">
        <v>9.239E-2</v>
      </c>
      <c r="N200" s="193">
        <f t="shared" ref="N200:R202" si="29">I200-D200</f>
        <v>2.13306817</v>
      </c>
      <c r="O200" s="193">
        <f t="shared" si="29"/>
        <v>0.49021499999999996</v>
      </c>
      <c r="P200" s="193">
        <f t="shared" si="29"/>
        <v>1.55046317</v>
      </c>
      <c r="Q200" s="193">
        <f t="shared" si="29"/>
        <v>0</v>
      </c>
      <c r="R200" s="193">
        <f t="shared" si="29"/>
        <v>9.239E-2</v>
      </c>
      <c r="S200" s="193">
        <v>1.8965429999999999</v>
      </c>
      <c r="T200" s="193">
        <v>0.49021499999999996</v>
      </c>
      <c r="U200" s="193">
        <v>1.313952</v>
      </c>
      <c r="V200" s="193">
        <v>0</v>
      </c>
      <c r="W200" s="193">
        <v>9.2376E-2</v>
      </c>
      <c r="X200" s="156">
        <v>2014</v>
      </c>
      <c r="Y200" s="156" t="s">
        <v>36</v>
      </c>
      <c r="Z200" s="156" t="s">
        <v>36</v>
      </c>
      <c r="AA200" s="156" t="s">
        <v>36</v>
      </c>
      <c r="AB200" s="156" t="s">
        <v>36</v>
      </c>
      <c r="AC200" s="156">
        <v>0</v>
      </c>
      <c r="AD200" s="156" t="s">
        <v>36</v>
      </c>
      <c r="AE200" s="156" t="s">
        <v>36</v>
      </c>
      <c r="AF200" s="156" t="s">
        <v>36</v>
      </c>
      <c r="AG200" s="156" t="s">
        <v>36</v>
      </c>
      <c r="AH200" s="156" t="s">
        <v>36</v>
      </c>
      <c r="AI200" s="156" t="s">
        <v>36</v>
      </c>
      <c r="AJ200" s="156" t="s">
        <v>36</v>
      </c>
      <c r="AK200" s="156" t="s">
        <v>36</v>
      </c>
      <c r="AL200" s="156" t="s">
        <v>36</v>
      </c>
      <c r="AM200" s="156">
        <v>2014</v>
      </c>
      <c r="AN200" s="156">
        <v>33</v>
      </c>
      <c r="AO200" s="156" t="s">
        <v>751</v>
      </c>
      <c r="AP200" s="156" t="s">
        <v>2400</v>
      </c>
      <c r="AQ200" s="156">
        <v>300</v>
      </c>
      <c r="AR200" s="156">
        <v>1</v>
      </c>
      <c r="AS200" s="156">
        <v>0.436</v>
      </c>
      <c r="AT200" s="156" t="s">
        <v>36</v>
      </c>
      <c r="AU200" s="156" t="s">
        <v>36</v>
      </c>
      <c r="AV200" s="156" t="s">
        <v>36</v>
      </c>
      <c r="AW200" s="191"/>
    </row>
    <row r="201" spans="1:49" ht="90" customHeight="1" x14ac:dyDescent="0.25">
      <c r="A201" s="194" t="s">
        <v>439</v>
      </c>
      <c r="B201" s="234" t="s">
        <v>413</v>
      </c>
      <c r="C201" s="235" t="s">
        <v>68</v>
      </c>
      <c r="D201" s="235">
        <f t="shared" si="27"/>
        <v>0</v>
      </c>
      <c r="E201" s="235"/>
      <c r="F201" s="235"/>
      <c r="G201" s="235"/>
      <c r="H201" s="235"/>
      <c r="I201" s="236">
        <f t="shared" si="28"/>
        <v>48.934351970000002</v>
      </c>
      <c r="J201" s="196">
        <v>0</v>
      </c>
      <c r="K201" s="196">
        <v>48.714665969999999</v>
      </c>
      <c r="L201" s="196">
        <v>0</v>
      </c>
      <c r="M201" s="196">
        <v>0.21968600000000002</v>
      </c>
      <c r="N201" s="193">
        <f t="shared" si="29"/>
        <v>48.934351970000002</v>
      </c>
      <c r="O201" s="193">
        <f t="shared" si="29"/>
        <v>0</v>
      </c>
      <c r="P201" s="193">
        <f t="shared" si="29"/>
        <v>48.714665969999999</v>
      </c>
      <c r="Q201" s="193">
        <f t="shared" si="29"/>
        <v>0</v>
      </c>
      <c r="R201" s="193">
        <f t="shared" si="29"/>
        <v>0.21968600000000002</v>
      </c>
      <c r="S201" s="193">
        <v>72.514092930000004</v>
      </c>
      <c r="T201" s="193">
        <v>0</v>
      </c>
      <c r="U201" s="193">
        <v>71.865079480000006</v>
      </c>
      <c r="V201" s="193">
        <v>0</v>
      </c>
      <c r="W201" s="193">
        <v>0.64901344999999999</v>
      </c>
      <c r="X201" s="156">
        <v>2014</v>
      </c>
      <c r="Y201" s="156" t="s">
        <v>36</v>
      </c>
      <c r="Z201" s="156" t="s">
        <v>36</v>
      </c>
      <c r="AA201" s="156" t="s">
        <v>36</v>
      </c>
      <c r="AB201" s="156" t="s">
        <v>36</v>
      </c>
      <c r="AC201" s="156">
        <v>0</v>
      </c>
      <c r="AD201" s="156" t="s">
        <v>36</v>
      </c>
      <c r="AE201" s="156" t="s">
        <v>36</v>
      </c>
      <c r="AF201" s="156" t="s">
        <v>36</v>
      </c>
      <c r="AG201" s="156" t="s">
        <v>36</v>
      </c>
      <c r="AH201" s="156" t="s">
        <v>36</v>
      </c>
      <c r="AI201" s="156" t="s">
        <v>36</v>
      </c>
      <c r="AJ201" s="156" t="s">
        <v>36</v>
      </c>
      <c r="AK201" s="156" t="s">
        <v>36</v>
      </c>
      <c r="AL201" s="156" t="s">
        <v>36</v>
      </c>
      <c r="AM201" s="156">
        <v>2014</v>
      </c>
      <c r="AN201" s="156">
        <v>33</v>
      </c>
      <c r="AO201" s="156" t="s">
        <v>751</v>
      </c>
      <c r="AP201" s="156" t="s">
        <v>2400</v>
      </c>
      <c r="AQ201" s="156">
        <v>300</v>
      </c>
      <c r="AR201" s="156">
        <v>1</v>
      </c>
      <c r="AS201" s="156">
        <v>0</v>
      </c>
      <c r="AT201" s="156" t="s">
        <v>36</v>
      </c>
      <c r="AU201" s="156" t="s">
        <v>36</v>
      </c>
      <c r="AV201" s="156" t="s">
        <v>36</v>
      </c>
      <c r="AW201" s="191"/>
    </row>
    <row r="202" spans="1:49" ht="69.95" customHeight="1" x14ac:dyDescent="0.25">
      <c r="A202" s="194" t="s">
        <v>441</v>
      </c>
      <c r="B202" s="234" t="s">
        <v>416</v>
      </c>
      <c r="C202" s="235" t="s">
        <v>68</v>
      </c>
      <c r="D202" s="235">
        <f t="shared" si="27"/>
        <v>0</v>
      </c>
      <c r="E202" s="235"/>
      <c r="F202" s="235"/>
      <c r="G202" s="235"/>
      <c r="H202" s="235"/>
      <c r="I202" s="236">
        <f t="shared" si="28"/>
        <v>7.7444752399999999</v>
      </c>
      <c r="J202" s="196">
        <v>0</v>
      </c>
      <c r="K202" s="196">
        <v>3.4314401900000004</v>
      </c>
      <c r="L202" s="196">
        <v>3.8607450499999998</v>
      </c>
      <c r="M202" s="196">
        <v>0.45229000000000003</v>
      </c>
      <c r="N202" s="193">
        <f t="shared" si="29"/>
        <v>7.7444752399999999</v>
      </c>
      <c r="O202" s="193">
        <f t="shared" si="29"/>
        <v>0</v>
      </c>
      <c r="P202" s="193">
        <f t="shared" si="29"/>
        <v>3.4314401900000004</v>
      </c>
      <c r="Q202" s="193">
        <f t="shared" si="29"/>
        <v>3.8607450499999998</v>
      </c>
      <c r="R202" s="193">
        <f t="shared" si="29"/>
        <v>0.45229000000000003</v>
      </c>
      <c r="S202" s="193">
        <v>5.7043350899999998</v>
      </c>
      <c r="T202" s="193">
        <v>0</v>
      </c>
      <c r="U202" s="193">
        <v>5.4781898899999995</v>
      </c>
      <c r="V202" s="193">
        <v>0</v>
      </c>
      <c r="W202" s="193">
        <v>0.22614519999999999</v>
      </c>
      <c r="X202" s="156">
        <v>2014</v>
      </c>
      <c r="Y202" s="156" t="s">
        <v>36</v>
      </c>
      <c r="Z202" s="156" t="s">
        <v>36</v>
      </c>
      <c r="AA202" s="156" t="s">
        <v>36</v>
      </c>
      <c r="AB202" s="156" t="s">
        <v>36</v>
      </c>
      <c r="AC202" s="156">
        <v>0</v>
      </c>
      <c r="AD202" s="156" t="s">
        <v>36</v>
      </c>
      <c r="AE202" s="156" t="s">
        <v>36</v>
      </c>
      <c r="AF202" s="156" t="s">
        <v>36</v>
      </c>
      <c r="AG202" s="156" t="s">
        <v>36</v>
      </c>
      <c r="AH202" s="156" t="s">
        <v>36</v>
      </c>
      <c r="AI202" s="156" t="s">
        <v>36</v>
      </c>
      <c r="AJ202" s="156" t="s">
        <v>36</v>
      </c>
      <c r="AK202" s="156" t="s">
        <v>36</v>
      </c>
      <c r="AL202" s="156" t="s">
        <v>36</v>
      </c>
      <c r="AM202" s="156">
        <v>2014</v>
      </c>
      <c r="AN202" s="156">
        <v>33</v>
      </c>
      <c r="AO202" s="156" t="s">
        <v>751</v>
      </c>
      <c r="AP202" s="156" t="s">
        <v>2400</v>
      </c>
      <c r="AQ202" s="156">
        <v>300</v>
      </c>
      <c r="AR202" s="156">
        <v>1</v>
      </c>
      <c r="AS202" s="156">
        <v>0</v>
      </c>
      <c r="AT202" s="156" t="s">
        <v>36</v>
      </c>
      <c r="AU202" s="156" t="s">
        <v>36</v>
      </c>
      <c r="AV202" s="156"/>
      <c r="AW202" s="191"/>
    </row>
    <row r="203" spans="1:49" ht="69.95" customHeight="1" x14ac:dyDescent="0.25">
      <c r="A203" s="194" t="s">
        <v>444</v>
      </c>
      <c r="B203" s="234" t="s">
        <v>418</v>
      </c>
      <c r="C203" s="235" t="s">
        <v>68</v>
      </c>
      <c r="D203" s="235"/>
      <c r="E203" s="235"/>
      <c r="F203" s="235"/>
      <c r="G203" s="235"/>
      <c r="H203" s="235"/>
      <c r="I203" s="236">
        <f t="shared" si="28"/>
        <v>3.8607450600000002</v>
      </c>
      <c r="J203" s="196">
        <v>0</v>
      </c>
      <c r="K203" s="196">
        <v>0</v>
      </c>
      <c r="L203" s="196">
        <v>3.8607450600000002</v>
      </c>
      <c r="M203" s="196">
        <v>0</v>
      </c>
      <c r="N203" s="193"/>
      <c r="O203" s="193"/>
      <c r="P203" s="193"/>
      <c r="Q203" s="193"/>
      <c r="R203" s="193"/>
      <c r="S203" s="193">
        <v>4.8277913300000002</v>
      </c>
      <c r="T203" s="193">
        <v>0</v>
      </c>
      <c r="U203" s="193">
        <v>4.5479680299999998</v>
      </c>
      <c r="V203" s="193">
        <v>0</v>
      </c>
      <c r="W203" s="193">
        <v>0.2798233</v>
      </c>
      <c r="X203" s="156">
        <v>2014</v>
      </c>
      <c r="Y203" s="156" t="s">
        <v>36</v>
      </c>
      <c r="Z203" s="156" t="s">
        <v>36</v>
      </c>
      <c r="AA203" s="156" t="s">
        <v>36</v>
      </c>
      <c r="AB203" s="156" t="s">
        <v>36</v>
      </c>
      <c r="AC203" s="156">
        <v>0</v>
      </c>
      <c r="AD203" s="156" t="s">
        <v>36</v>
      </c>
      <c r="AE203" s="156" t="s">
        <v>36</v>
      </c>
      <c r="AF203" s="156" t="s">
        <v>36</v>
      </c>
      <c r="AG203" s="156" t="s">
        <v>36</v>
      </c>
      <c r="AH203" s="156" t="s">
        <v>36</v>
      </c>
      <c r="AI203" s="156" t="s">
        <v>36</v>
      </c>
      <c r="AJ203" s="156" t="s">
        <v>36</v>
      </c>
      <c r="AK203" s="156" t="s">
        <v>36</v>
      </c>
      <c r="AL203" s="156" t="s">
        <v>36</v>
      </c>
      <c r="AM203" s="156">
        <v>2014</v>
      </c>
      <c r="AN203" s="156">
        <v>33</v>
      </c>
      <c r="AO203" s="156" t="s">
        <v>751</v>
      </c>
      <c r="AP203" s="156" t="s">
        <v>2400</v>
      </c>
      <c r="AQ203" s="156">
        <v>300</v>
      </c>
      <c r="AR203" s="156">
        <v>1</v>
      </c>
      <c r="AS203" s="156">
        <v>0</v>
      </c>
      <c r="AT203" s="156" t="s">
        <v>36</v>
      </c>
      <c r="AU203" s="156" t="s">
        <v>36</v>
      </c>
      <c r="AV203" s="156"/>
      <c r="AW203" s="191"/>
    </row>
    <row r="204" spans="1:49" ht="69.95" customHeight="1" x14ac:dyDescent="0.25">
      <c r="A204" s="194" t="s">
        <v>447</v>
      </c>
      <c r="B204" s="234" t="s">
        <v>798</v>
      </c>
      <c r="C204" s="235" t="s">
        <v>68</v>
      </c>
      <c r="D204" s="235"/>
      <c r="E204" s="235"/>
      <c r="F204" s="235"/>
      <c r="G204" s="235"/>
      <c r="H204" s="235"/>
      <c r="I204" s="236"/>
      <c r="J204" s="196"/>
      <c r="K204" s="196"/>
      <c r="L204" s="196"/>
      <c r="M204" s="196"/>
      <c r="N204" s="193"/>
      <c r="O204" s="193"/>
      <c r="P204" s="193"/>
      <c r="Q204" s="193"/>
      <c r="R204" s="193"/>
      <c r="S204" s="193">
        <v>6.2223166299999999</v>
      </c>
      <c r="T204" s="193">
        <v>0</v>
      </c>
      <c r="U204" s="193">
        <v>6.1325807599999997</v>
      </c>
      <c r="V204" s="193">
        <v>0</v>
      </c>
      <c r="W204" s="193">
        <v>8.9735870000000009E-2</v>
      </c>
      <c r="X204" s="156">
        <v>2014</v>
      </c>
      <c r="Y204" s="156" t="s">
        <v>36</v>
      </c>
      <c r="Z204" s="156" t="s">
        <v>36</v>
      </c>
      <c r="AA204" s="156" t="s">
        <v>36</v>
      </c>
      <c r="AB204" s="156" t="s">
        <v>36</v>
      </c>
      <c r="AC204" s="156">
        <v>0</v>
      </c>
      <c r="AD204" s="156"/>
      <c r="AE204" s="156"/>
      <c r="AF204" s="156"/>
      <c r="AG204" s="156"/>
      <c r="AH204" s="156"/>
      <c r="AI204" s="156"/>
      <c r="AJ204" s="156"/>
      <c r="AK204" s="156"/>
      <c r="AL204" s="156"/>
      <c r="AM204" s="156">
        <v>2014</v>
      </c>
      <c r="AN204" s="156">
        <v>33</v>
      </c>
      <c r="AO204" s="156" t="s">
        <v>751</v>
      </c>
      <c r="AP204" s="156" t="s">
        <v>2400</v>
      </c>
      <c r="AQ204" s="156">
        <v>300</v>
      </c>
      <c r="AR204" s="156">
        <v>1</v>
      </c>
      <c r="AS204" s="156">
        <v>0</v>
      </c>
      <c r="AT204" s="156"/>
      <c r="AU204" s="156"/>
      <c r="AV204" s="156"/>
      <c r="AW204" s="191"/>
    </row>
    <row r="205" spans="1:49" ht="88.5" customHeight="1" x14ac:dyDescent="0.25">
      <c r="A205" s="194" t="s">
        <v>450</v>
      </c>
      <c r="B205" s="234" t="s">
        <v>420</v>
      </c>
      <c r="C205" s="235" t="s">
        <v>68</v>
      </c>
      <c r="D205" s="235"/>
      <c r="E205" s="235"/>
      <c r="F205" s="235"/>
      <c r="G205" s="235"/>
      <c r="H205" s="235"/>
      <c r="I205" s="236">
        <f t="shared" si="28"/>
        <v>2.2156259999999999</v>
      </c>
      <c r="J205" s="196">
        <v>0</v>
      </c>
      <c r="K205" s="196">
        <v>2.1254059999999999</v>
      </c>
      <c r="L205" s="196">
        <v>0</v>
      </c>
      <c r="M205" s="196">
        <v>9.0219999999999995E-2</v>
      </c>
      <c r="N205" s="193"/>
      <c r="O205" s="193"/>
      <c r="P205" s="193"/>
      <c r="Q205" s="193"/>
      <c r="R205" s="193"/>
      <c r="S205" s="193">
        <v>1.8914249999999999</v>
      </c>
      <c r="T205" s="193">
        <v>0</v>
      </c>
      <c r="U205" s="193">
        <v>0.82184500000000005</v>
      </c>
      <c r="V205" s="193">
        <v>0.97934699999999997</v>
      </c>
      <c r="W205" s="193">
        <v>9.0233000000000008E-2</v>
      </c>
      <c r="X205" s="156"/>
      <c r="Y205" s="156"/>
      <c r="Z205" s="156"/>
      <c r="AA205" s="156"/>
      <c r="AB205" s="156"/>
      <c r="AC205" s="156"/>
      <c r="AD205" s="156"/>
      <c r="AE205" s="156"/>
      <c r="AF205" s="156"/>
      <c r="AG205" s="156"/>
      <c r="AH205" s="156"/>
      <c r="AI205" s="156"/>
      <c r="AJ205" s="156"/>
      <c r="AK205" s="156"/>
      <c r="AL205" s="156"/>
      <c r="AM205" s="156"/>
      <c r="AN205" s="156"/>
      <c r="AO205" s="156"/>
      <c r="AP205" s="156"/>
      <c r="AQ205" s="156"/>
      <c r="AR205" s="156"/>
      <c r="AS205" s="156"/>
      <c r="AT205" s="156"/>
      <c r="AU205" s="156"/>
      <c r="AV205" s="156"/>
      <c r="AW205" s="191"/>
    </row>
    <row r="206" spans="1:49" ht="69.95" customHeight="1" x14ac:dyDescent="0.25">
      <c r="A206" s="194" t="s">
        <v>453</v>
      </c>
      <c r="B206" s="234" t="s">
        <v>782</v>
      </c>
      <c r="C206" s="235" t="s">
        <v>68</v>
      </c>
      <c r="D206" s="235"/>
      <c r="E206" s="235"/>
      <c r="F206" s="235"/>
      <c r="G206" s="235"/>
      <c r="H206" s="235"/>
      <c r="I206" s="236">
        <f t="shared" si="28"/>
        <v>0.49991963</v>
      </c>
      <c r="J206" s="196">
        <v>0.49991963</v>
      </c>
      <c r="K206" s="196">
        <v>0</v>
      </c>
      <c r="L206" s="196">
        <v>0</v>
      </c>
      <c r="M206" s="196">
        <v>0</v>
      </c>
      <c r="N206" s="193"/>
      <c r="O206" s="193"/>
      <c r="P206" s="193"/>
      <c r="Q206" s="193"/>
      <c r="R206" s="193"/>
      <c r="S206" s="193">
        <v>0</v>
      </c>
      <c r="T206" s="193">
        <v>0</v>
      </c>
      <c r="U206" s="193">
        <v>0</v>
      </c>
      <c r="V206" s="193">
        <v>0</v>
      </c>
      <c r="W206" s="193">
        <v>0</v>
      </c>
      <c r="X206" s="156"/>
      <c r="Y206" s="156"/>
      <c r="Z206" s="156"/>
      <c r="AA206" s="156"/>
      <c r="AB206" s="156"/>
      <c r="AC206" s="156"/>
      <c r="AD206" s="156"/>
      <c r="AE206" s="156"/>
      <c r="AF206" s="156"/>
      <c r="AG206" s="156"/>
      <c r="AH206" s="156"/>
      <c r="AI206" s="156"/>
      <c r="AJ206" s="156"/>
      <c r="AK206" s="156"/>
      <c r="AL206" s="156"/>
      <c r="AM206" s="156"/>
      <c r="AN206" s="156"/>
      <c r="AO206" s="156"/>
      <c r="AP206" s="156"/>
      <c r="AQ206" s="156"/>
      <c r="AR206" s="156"/>
      <c r="AS206" s="156"/>
      <c r="AT206" s="156"/>
      <c r="AU206" s="156"/>
      <c r="AV206" s="156"/>
      <c r="AW206" s="191"/>
    </row>
    <row r="207" spans="1:49" ht="69.95" customHeight="1" x14ac:dyDescent="0.25">
      <c r="A207" s="194" t="s">
        <v>455</v>
      </c>
      <c r="B207" s="234" t="s">
        <v>422</v>
      </c>
      <c r="C207" s="235" t="s">
        <v>68</v>
      </c>
      <c r="D207" s="235">
        <f t="shared" si="27"/>
        <v>0</v>
      </c>
      <c r="E207" s="235"/>
      <c r="F207" s="235"/>
      <c r="G207" s="235"/>
      <c r="H207" s="235"/>
      <c r="I207" s="236">
        <f t="shared" si="28"/>
        <v>0</v>
      </c>
      <c r="J207" s="196"/>
      <c r="K207" s="196"/>
      <c r="L207" s="196"/>
      <c r="M207" s="196"/>
      <c r="N207" s="193">
        <f t="shared" ref="N207:R241" si="30">I207-D207</f>
        <v>0</v>
      </c>
      <c r="O207" s="193">
        <f t="shared" si="30"/>
        <v>0</v>
      </c>
      <c r="P207" s="193">
        <f t="shared" si="30"/>
        <v>0</v>
      </c>
      <c r="Q207" s="193">
        <f t="shared" si="30"/>
        <v>0</v>
      </c>
      <c r="R207" s="193">
        <f t="shared" si="30"/>
        <v>0</v>
      </c>
      <c r="S207" s="193">
        <v>0.47035199999999999</v>
      </c>
      <c r="T207" s="193">
        <v>0.47035199999999999</v>
      </c>
      <c r="U207" s="193">
        <v>0</v>
      </c>
      <c r="V207" s="193">
        <v>0</v>
      </c>
      <c r="W207" s="193">
        <v>0</v>
      </c>
      <c r="X207" s="156"/>
      <c r="Y207" s="156"/>
      <c r="Z207" s="156"/>
      <c r="AA207" s="156"/>
      <c r="AB207" s="156"/>
      <c r="AC207" s="156"/>
      <c r="AD207" s="156"/>
      <c r="AE207" s="156"/>
      <c r="AF207" s="156"/>
      <c r="AG207" s="156"/>
      <c r="AH207" s="156"/>
      <c r="AI207" s="156"/>
      <c r="AJ207" s="156"/>
      <c r="AK207" s="156"/>
      <c r="AL207" s="156"/>
      <c r="AM207" s="156"/>
      <c r="AN207" s="156"/>
      <c r="AO207" s="156"/>
      <c r="AP207" s="156"/>
      <c r="AQ207" s="156"/>
      <c r="AR207" s="156"/>
      <c r="AS207" s="156"/>
      <c r="AT207" s="156"/>
      <c r="AU207" s="156"/>
      <c r="AV207" s="156"/>
      <c r="AW207" s="191"/>
    </row>
    <row r="208" spans="1:49" ht="69.95" customHeight="1" x14ac:dyDescent="0.25">
      <c r="A208" s="194" t="s">
        <v>457</v>
      </c>
      <c r="B208" s="234" t="s">
        <v>424</v>
      </c>
      <c r="C208" s="235" t="s">
        <v>68</v>
      </c>
      <c r="D208" s="235">
        <f t="shared" si="27"/>
        <v>0</v>
      </c>
      <c r="E208" s="235"/>
      <c r="F208" s="235"/>
      <c r="G208" s="235"/>
      <c r="H208" s="235"/>
      <c r="I208" s="236">
        <f t="shared" si="28"/>
        <v>25.323326290000001</v>
      </c>
      <c r="J208" s="196">
        <v>0.63980364000000001</v>
      </c>
      <c r="K208" s="196">
        <v>23.66877191</v>
      </c>
      <c r="L208" s="196">
        <v>0</v>
      </c>
      <c r="M208" s="196">
        <v>1.01475074</v>
      </c>
      <c r="N208" s="193">
        <f t="shared" si="30"/>
        <v>25.323326290000001</v>
      </c>
      <c r="O208" s="193">
        <f t="shared" si="30"/>
        <v>0.63980364000000001</v>
      </c>
      <c r="P208" s="193">
        <f t="shared" si="30"/>
        <v>23.66877191</v>
      </c>
      <c r="Q208" s="193">
        <f t="shared" si="30"/>
        <v>0</v>
      </c>
      <c r="R208" s="193">
        <f t="shared" si="30"/>
        <v>1.01475074</v>
      </c>
      <c r="S208" s="193">
        <v>13.51608328</v>
      </c>
      <c r="T208" s="193">
        <v>0</v>
      </c>
      <c r="U208" s="193">
        <v>7.3564740000000004</v>
      </c>
      <c r="V208" s="193">
        <v>1.8513240599999998</v>
      </c>
      <c r="W208" s="193">
        <v>4.3082852200000001</v>
      </c>
      <c r="X208" s="156"/>
      <c r="Y208" s="156"/>
      <c r="Z208" s="156"/>
      <c r="AA208" s="156"/>
      <c r="AB208" s="156"/>
      <c r="AC208" s="156"/>
      <c r="AD208" s="156"/>
      <c r="AE208" s="156"/>
      <c r="AF208" s="156"/>
      <c r="AG208" s="156"/>
      <c r="AH208" s="156"/>
      <c r="AI208" s="156"/>
      <c r="AJ208" s="156"/>
      <c r="AK208" s="156"/>
      <c r="AL208" s="156"/>
      <c r="AM208" s="156"/>
      <c r="AN208" s="156"/>
      <c r="AO208" s="156"/>
      <c r="AP208" s="156"/>
      <c r="AQ208" s="156"/>
      <c r="AR208" s="156"/>
      <c r="AS208" s="156"/>
      <c r="AT208" s="156"/>
      <c r="AU208" s="156"/>
      <c r="AV208" s="156"/>
      <c r="AW208" s="191"/>
    </row>
    <row r="209" spans="1:281" ht="69.95" customHeight="1" x14ac:dyDescent="0.25">
      <c r="A209" s="194" t="s">
        <v>460</v>
      </c>
      <c r="B209" s="234" t="s">
        <v>426</v>
      </c>
      <c r="C209" s="235" t="s">
        <v>68</v>
      </c>
      <c r="D209" s="235">
        <f t="shared" si="27"/>
        <v>0</v>
      </c>
      <c r="E209" s="235"/>
      <c r="F209" s="235"/>
      <c r="G209" s="235"/>
      <c r="H209" s="235"/>
      <c r="I209" s="236">
        <f t="shared" si="28"/>
        <v>37.872367999999994</v>
      </c>
      <c r="J209" s="196">
        <v>0</v>
      </c>
      <c r="K209" s="196">
        <v>35.702877999999998</v>
      </c>
      <c r="L209" s="196">
        <v>0</v>
      </c>
      <c r="M209" s="196">
        <v>2.1694899999999997</v>
      </c>
      <c r="N209" s="193">
        <f t="shared" si="30"/>
        <v>37.872367999999994</v>
      </c>
      <c r="O209" s="193">
        <f t="shared" si="30"/>
        <v>0</v>
      </c>
      <c r="P209" s="193">
        <f t="shared" si="30"/>
        <v>35.702877999999998</v>
      </c>
      <c r="Q209" s="193">
        <f t="shared" si="30"/>
        <v>0</v>
      </c>
      <c r="R209" s="193">
        <f t="shared" si="30"/>
        <v>2.1694899999999997</v>
      </c>
      <c r="S209" s="193">
        <v>10.09848356</v>
      </c>
      <c r="T209" s="193">
        <v>0</v>
      </c>
      <c r="U209" s="193">
        <v>4.9415411899999997</v>
      </c>
      <c r="V209" s="193">
        <v>2.8969119999999999</v>
      </c>
      <c r="W209" s="193">
        <v>2.26003037</v>
      </c>
      <c r="X209" s="156"/>
      <c r="Y209" s="156"/>
      <c r="Z209" s="156"/>
      <c r="AA209" s="156"/>
      <c r="AB209" s="156"/>
      <c r="AC209" s="156"/>
      <c r="AD209" s="156"/>
      <c r="AE209" s="156"/>
      <c r="AF209" s="156"/>
      <c r="AG209" s="156"/>
      <c r="AH209" s="156"/>
      <c r="AI209" s="156"/>
      <c r="AJ209" s="156"/>
      <c r="AK209" s="156"/>
      <c r="AL209" s="156"/>
      <c r="AM209" s="156"/>
      <c r="AN209" s="156"/>
      <c r="AO209" s="156"/>
      <c r="AP209" s="156"/>
      <c r="AQ209" s="156"/>
      <c r="AR209" s="156"/>
      <c r="AS209" s="156"/>
      <c r="AT209" s="156"/>
      <c r="AU209" s="156"/>
      <c r="AV209" s="156"/>
      <c r="AW209" s="191"/>
    </row>
    <row r="210" spans="1:281" s="159" customFormat="1" ht="69.95" customHeight="1" x14ac:dyDescent="0.25">
      <c r="A210" s="194" t="s">
        <v>462</v>
      </c>
      <c r="B210" s="234" t="s">
        <v>428</v>
      </c>
      <c r="C210" s="235" t="s">
        <v>68</v>
      </c>
      <c r="D210" s="235">
        <f t="shared" si="27"/>
        <v>0</v>
      </c>
      <c r="E210" s="235"/>
      <c r="F210" s="235"/>
      <c r="G210" s="235"/>
      <c r="H210" s="235"/>
      <c r="I210" s="236">
        <f t="shared" si="28"/>
        <v>0</v>
      </c>
      <c r="J210" s="196"/>
      <c r="K210" s="196"/>
      <c r="L210" s="196"/>
      <c r="M210" s="196"/>
      <c r="N210" s="193">
        <f t="shared" si="30"/>
        <v>0</v>
      </c>
      <c r="O210" s="193">
        <f t="shared" si="30"/>
        <v>0</v>
      </c>
      <c r="P210" s="193">
        <f t="shared" si="30"/>
        <v>0</v>
      </c>
      <c r="Q210" s="193">
        <f t="shared" si="30"/>
        <v>0</v>
      </c>
      <c r="R210" s="193">
        <f t="shared" si="30"/>
        <v>0</v>
      </c>
      <c r="S210" s="193">
        <v>15.37424</v>
      </c>
      <c r="T210" s="193">
        <v>0</v>
      </c>
      <c r="U210" s="193">
        <v>0</v>
      </c>
      <c r="V210" s="193">
        <v>0</v>
      </c>
      <c r="W210" s="193">
        <v>15.37424</v>
      </c>
      <c r="X210" s="156"/>
      <c r="Y210" s="156"/>
      <c r="Z210" s="156"/>
      <c r="AA210" s="156"/>
      <c r="AB210" s="156"/>
      <c r="AC210" s="156"/>
      <c r="AD210" s="156"/>
      <c r="AE210" s="156"/>
      <c r="AF210" s="156"/>
      <c r="AG210" s="156"/>
      <c r="AH210" s="156"/>
      <c r="AI210" s="156"/>
      <c r="AJ210" s="156"/>
      <c r="AK210" s="156"/>
      <c r="AL210" s="156"/>
      <c r="AM210" s="156"/>
      <c r="AN210" s="156"/>
      <c r="AO210" s="156"/>
      <c r="AP210" s="156"/>
      <c r="AQ210" s="156"/>
      <c r="AR210" s="156"/>
      <c r="AS210" s="212"/>
      <c r="AT210" s="156"/>
      <c r="AU210" s="156"/>
      <c r="AV210" s="156"/>
      <c r="AW210" s="191" t="s">
        <v>164</v>
      </c>
      <c r="AX210" s="167"/>
      <c r="AY210" s="167"/>
      <c r="AZ210" s="167"/>
      <c r="BA210" s="167"/>
      <c r="BB210" s="167"/>
      <c r="BC210" s="167"/>
      <c r="BD210" s="167"/>
      <c r="BE210" s="167"/>
      <c r="BF210" s="167"/>
      <c r="BG210" s="167"/>
      <c r="BH210" s="167"/>
      <c r="BI210" s="167"/>
      <c r="BJ210" s="160"/>
      <c r="BK210" s="160"/>
      <c r="BL210" s="160"/>
      <c r="BM210" s="160"/>
      <c r="BN210" s="160"/>
      <c r="BO210" s="160"/>
      <c r="BP210" s="160"/>
      <c r="BQ210" s="160"/>
      <c r="BR210" s="160"/>
      <c r="BS210" s="160"/>
      <c r="BT210" s="160"/>
      <c r="BU210" s="160"/>
      <c r="BV210" s="160"/>
      <c r="BW210" s="160"/>
      <c r="BX210" s="160"/>
      <c r="BY210" s="160"/>
      <c r="BZ210" s="160"/>
      <c r="CA210" s="160"/>
      <c r="CB210" s="160"/>
      <c r="CC210" s="160"/>
      <c r="CD210" s="160"/>
      <c r="CE210" s="160"/>
      <c r="CF210" s="160"/>
      <c r="CG210" s="160"/>
      <c r="CH210" s="160"/>
      <c r="CI210" s="160"/>
      <c r="CJ210" s="160"/>
      <c r="CK210" s="160"/>
      <c r="CL210" s="160"/>
      <c r="CM210" s="160"/>
      <c r="CN210" s="160"/>
      <c r="CO210" s="160"/>
      <c r="CP210" s="160"/>
      <c r="CQ210" s="160"/>
      <c r="CR210" s="160"/>
      <c r="CS210" s="160"/>
      <c r="CT210" s="160"/>
      <c r="CU210" s="160"/>
      <c r="CV210" s="160"/>
      <c r="CW210" s="160"/>
      <c r="CX210" s="160"/>
      <c r="CY210" s="160"/>
      <c r="CZ210" s="160"/>
      <c r="DA210" s="160"/>
      <c r="DB210" s="160"/>
      <c r="DC210" s="160"/>
      <c r="DD210" s="160"/>
      <c r="DE210" s="160"/>
      <c r="DF210" s="160"/>
      <c r="DG210" s="160"/>
      <c r="DH210" s="160"/>
      <c r="DI210" s="160"/>
      <c r="DJ210" s="160"/>
      <c r="DK210" s="160"/>
      <c r="DL210" s="160"/>
      <c r="DM210" s="160"/>
      <c r="DN210" s="160"/>
      <c r="DO210" s="160"/>
      <c r="DP210" s="160"/>
      <c r="DQ210" s="160"/>
      <c r="DR210" s="160"/>
      <c r="DS210" s="160"/>
      <c r="DT210" s="160"/>
      <c r="DU210" s="160"/>
      <c r="DV210" s="160"/>
      <c r="DW210" s="160"/>
      <c r="DX210" s="160"/>
      <c r="DY210" s="160"/>
      <c r="DZ210" s="160"/>
      <c r="EA210" s="160"/>
      <c r="EB210" s="160"/>
      <c r="EC210" s="160"/>
      <c r="ED210" s="160"/>
      <c r="EE210" s="160"/>
      <c r="EF210" s="160"/>
      <c r="EG210" s="160"/>
      <c r="EH210" s="160"/>
      <c r="EI210" s="160"/>
      <c r="EJ210" s="160"/>
      <c r="EK210" s="160"/>
      <c r="EL210" s="160"/>
      <c r="EM210" s="160"/>
      <c r="EN210" s="160"/>
      <c r="EO210" s="160"/>
      <c r="EP210" s="160"/>
      <c r="EQ210" s="160"/>
      <c r="ER210" s="160"/>
      <c r="ES210" s="160"/>
      <c r="ET210" s="160"/>
      <c r="EU210" s="160"/>
      <c r="EV210" s="160"/>
      <c r="EW210" s="160"/>
      <c r="EX210" s="160"/>
      <c r="EY210" s="160"/>
      <c r="EZ210" s="160"/>
      <c r="FA210" s="160"/>
      <c r="FB210" s="160"/>
      <c r="FC210" s="160"/>
      <c r="FD210" s="160"/>
      <c r="FE210" s="160"/>
      <c r="FF210" s="160"/>
      <c r="FG210" s="160"/>
      <c r="FH210" s="160"/>
      <c r="FI210" s="160"/>
      <c r="FJ210" s="160"/>
      <c r="FK210" s="160"/>
      <c r="FL210" s="160"/>
      <c r="FM210" s="160"/>
      <c r="FN210" s="160"/>
      <c r="FO210" s="160"/>
      <c r="FP210" s="160"/>
      <c r="FQ210" s="160"/>
      <c r="FR210" s="160"/>
      <c r="FS210" s="160"/>
      <c r="FT210" s="160"/>
      <c r="FU210" s="160"/>
      <c r="FV210" s="160"/>
      <c r="FW210" s="160"/>
      <c r="FX210" s="160"/>
      <c r="FY210" s="160"/>
      <c r="FZ210" s="160"/>
      <c r="GA210" s="160"/>
      <c r="GB210" s="160"/>
      <c r="GC210" s="160"/>
      <c r="GD210" s="160"/>
      <c r="GE210" s="160"/>
      <c r="GF210" s="160"/>
      <c r="GG210" s="160"/>
      <c r="GH210" s="160"/>
      <c r="GI210" s="160"/>
      <c r="GJ210" s="160"/>
      <c r="GK210" s="160"/>
      <c r="GL210" s="160"/>
      <c r="GM210" s="160"/>
      <c r="GN210" s="160"/>
      <c r="GO210" s="160"/>
      <c r="GP210" s="160"/>
      <c r="GQ210" s="160"/>
      <c r="GR210" s="160"/>
      <c r="GS210" s="160"/>
      <c r="GT210" s="160"/>
      <c r="GU210" s="160"/>
      <c r="GV210" s="160"/>
      <c r="GW210" s="160"/>
      <c r="GX210" s="160"/>
      <c r="GY210" s="160"/>
      <c r="GZ210" s="160"/>
      <c r="HA210" s="160"/>
      <c r="HB210" s="160"/>
      <c r="HC210" s="160"/>
      <c r="HD210" s="160"/>
      <c r="HE210" s="160"/>
      <c r="HF210" s="160"/>
      <c r="HG210" s="160"/>
      <c r="HH210" s="160"/>
      <c r="HI210" s="160"/>
      <c r="HJ210" s="160"/>
      <c r="HK210" s="160"/>
      <c r="HL210" s="160"/>
      <c r="HM210" s="160"/>
      <c r="HN210" s="160"/>
      <c r="HO210" s="160"/>
      <c r="HP210" s="160"/>
      <c r="HQ210" s="160"/>
      <c r="HR210" s="160"/>
      <c r="HS210" s="160"/>
      <c r="HT210" s="160"/>
      <c r="HU210" s="160"/>
      <c r="HV210" s="160"/>
      <c r="HW210" s="160"/>
      <c r="HX210" s="160"/>
      <c r="HY210" s="160"/>
      <c r="HZ210" s="160"/>
      <c r="IA210" s="160"/>
      <c r="IB210" s="160"/>
      <c r="IC210" s="160"/>
      <c r="ID210" s="160"/>
      <c r="IE210" s="160"/>
      <c r="IF210" s="160"/>
      <c r="IG210" s="160"/>
      <c r="IH210" s="160"/>
      <c r="II210" s="160"/>
      <c r="IJ210" s="160"/>
      <c r="IK210" s="160"/>
      <c r="IL210" s="160"/>
      <c r="IM210" s="160"/>
      <c r="IN210" s="160"/>
      <c r="IO210" s="160"/>
      <c r="IP210" s="160"/>
      <c r="IQ210" s="160"/>
      <c r="IR210" s="160"/>
      <c r="IS210" s="160"/>
      <c r="IT210" s="160"/>
      <c r="IU210" s="160"/>
      <c r="IV210" s="160"/>
      <c r="IW210" s="160"/>
      <c r="IX210" s="160"/>
      <c r="IY210" s="160"/>
      <c r="IZ210" s="160"/>
      <c r="JA210" s="160"/>
      <c r="JB210" s="160"/>
      <c r="JC210" s="160"/>
      <c r="JD210" s="160"/>
      <c r="JE210" s="160"/>
      <c r="JF210" s="160"/>
      <c r="JG210" s="160"/>
      <c r="JH210" s="160"/>
      <c r="JI210" s="160"/>
      <c r="JJ210" s="160"/>
      <c r="JK210" s="160"/>
      <c r="JL210" s="160"/>
      <c r="JM210" s="160"/>
      <c r="JN210" s="160"/>
      <c r="JO210" s="160"/>
      <c r="JP210" s="160"/>
      <c r="JQ210" s="160"/>
      <c r="JR210" s="160"/>
      <c r="JS210" s="160"/>
      <c r="JT210" s="160"/>
      <c r="JU210" s="160"/>
    </row>
    <row r="211" spans="1:281" s="159" customFormat="1" ht="69.95" customHeight="1" x14ac:dyDescent="0.25">
      <c r="A211" s="194" t="s">
        <v>465</v>
      </c>
      <c r="B211" s="234" t="s">
        <v>430</v>
      </c>
      <c r="C211" s="235" t="s">
        <v>68</v>
      </c>
      <c r="D211" s="235">
        <f t="shared" si="27"/>
        <v>0</v>
      </c>
      <c r="E211" s="235"/>
      <c r="F211" s="235"/>
      <c r="G211" s="235"/>
      <c r="H211" s="235"/>
      <c r="I211" s="236">
        <f t="shared" si="28"/>
        <v>0</v>
      </c>
      <c r="J211" s="196"/>
      <c r="K211" s="196"/>
      <c r="L211" s="196"/>
      <c r="M211" s="196"/>
      <c r="N211" s="193">
        <f t="shared" si="30"/>
        <v>0</v>
      </c>
      <c r="O211" s="193">
        <f t="shared" si="30"/>
        <v>0</v>
      </c>
      <c r="P211" s="193">
        <f t="shared" si="30"/>
        <v>0</v>
      </c>
      <c r="Q211" s="193">
        <f t="shared" si="30"/>
        <v>0</v>
      </c>
      <c r="R211" s="193">
        <f t="shared" si="30"/>
        <v>0</v>
      </c>
      <c r="S211" s="193">
        <v>4.1234289999999998</v>
      </c>
      <c r="T211" s="193">
        <v>0</v>
      </c>
      <c r="U211" s="193">
        <v>0</v>
      </c>
      <c r="V211" s="193">
        <v>0</v>
      </c>
      <c r="W211" s="193">
        <v>4.1234289999999998</v>
      </c>
      <c r="X211" s="156"/>
      <c r="Y211" s="156"/>
      <c r="Z211" s="156"/>
      <c r="AA211" s="156"/>
      <c r="AB211" s="156"/>
      <c r="AC211" s="156"/>
      <c r="AD211" s="156"/>
      <c r="AE211" s="156"/>
      <c r="AF211" s="156"/>
      <c r="AG211" s="156"/>
      <c r="AH211" s="156"/>
      <c r="AI211" s="156"/>
      <c r="AJ211" s="156"/>
      <c r="AK211" s="156"/>
      <c r="AL211" s="156"/>
      <c r="AM211" s="156"/>
      <c r="AN211" s="156"/>
      <c r="AO211" s="156"/>
      <c r="AP211" s="156"/>
      <c r="AQ211" s="156"/>
      <c r="AR211" s="156"/>
      <c r="AS211" s="212"/>
      <c r="AT211" s="156"/>
      <c r="AU211" s="156"/>
      <c r="AV211" s="156"/>
      <c r="AW211" s="191" t="s">
        <v>164</v>
      </c>
      <c r="AX211" s="167"/>
      <c r="AY211" s="167"/>
      <c r="AZ211" s="167"/>
      <c r="BA211" s="167"/>
      <c r="BB211" s="167"/>
      <c r="BC211" s="167"/>
      <c r="BD211" s="167"/>
      <c r="BE211" s="167"/>
      <c r="BF211" s="167"/>
      <c r="BG211" s="167"/>
      <c r="BH211" s="167"/>
      <c r="BI211" s="167"/>
      <c r="BJ211" s="160"/>
      <c r="BK211" s="160"/>
      <c r="BL211" s="160"/>
      <c r="BM211" s="160"/>
      <c r="BN211" s="160"/>
      <c r="BO211" s="160"/>
      <c r="BP211" s="160"/>
      <c r="BQ211" s="160"/>
      <c r="BR211" s="160"/>
      <c r="BS211" s="160"/>
      <c r="BT211" s="160"/>
      <c r="BU211" s="160"/>
      <c r="BV211" s="160"/>
      <c r="BW211" s="160"/>
      <c r="BX211" s="160"/>
      <c r="BY211" s="160"/>
      <c r="BZ211" s="160"/>
      <c r="CA211" s="160"/>
      <c r="CB211" s="160"/>
      <c r="CC211" s="160"/>
      <c r="CD211" s="160"/>
      <c r="CE211" s="160"/>
      <c r="CF211" s="160"/>
      <c r="CG211" s="160"/>
      <c r="CH211" s="160"/>
      <c r="CI211" s="160"/>
      <c r="CJ211" s="160"/>
      <c r="CK211" s="160"/>
      <c r="CL211" s="160"/>
      <c r="CM211" s="160"/>
      <c r="CN211" s="160"/>
      <c r="CO211" s="160"/>
      <c r="CP211" s="160"/>
      <c r="CQ211" s="160"/>
      <c r="CR211" s="160"/>
      <c r="CS211" s="160"/>
      <c r="CT211" s="160"/>
      <c r="CU211" s="160"/>
      <c r="CV211" s="160"/>
      <c r="CW211" s="160"/>
      <c r="CX211" s="160"/>
      <c r="CY211" s="160"/>
      <c r="CZ211" s="160"/>
      <c r="DA211" s="160"/>
      <c r="DB211" s="160"/>
      <c r="DC211" s="160"/>
      <c r="DD211" s="160"/>
      <c r="DE211" s="160"/>
      <c r="DF211" s="160"/>
      <c r="DG211" s="160"/>
      <c r="DH211" s="160"/>
      <c r="DI211" s="160"/>
      <c r="DJ211" s="160"/>
      <c r="DK211" s="160"/>
      <c r="DL211" s="160"/>
      <c r="DM211" s="160"/>
      <c r="DN211" s="160"/>
      <c r="DO211" s="160"/>
      <c r="DP211" s="160"/>
      <c r="DQ211" s="160"/>
      <c r="DR211" s="160"/>
      <c r="DS211" s="160"/>
      <c r="DT211" s="160"/>
      <c r="DU211" s="160"/>
      <c r="DV211" s="160"/>
      <c r="DW211" s="160"/>
      <c r="DX211" s="160"/>
      <c r="DY211" s="160"/>
      <c r="DZ211" s="160"/>
      <c r="EA211" s="160"/>
      <c r="EB211" s="160"/>
      <c r="EC211" s="160"/>
      <c r="ED211" s="160"/>
      <c r="EE211" s="160"/>
      <c r="EF211" s="160"/>
      <c r="EG211" s="160"/>
      <c r="EH211" s="160"/>
      <c r="EI211" s="160"/>
      <c r="EJ211" s="160"/>
      <c r="EK211" s="160"/>
      <c r="EL211" s="160"/>
      <c r="EM211" s="160"/>
      <c r="EN211" s="160"/>
      <c r="EO211" s="160"/>
      <c r="EP211" s="160"/>
      <c r="EQ211" s="160"/>
      <c r="ER211" s="160"/>
      <c r="ES211" s="160"/>
      <c r="ET211" s="160"/>
      <c r="EU211" s="160"/>
      <c r="EV211" s="160"/>
      <c r="EW211" s="160"/>
      <c r="EX211" s="160"/>
      <c r="EY211" s="160"/>
      <c r="EZ211" s="160"/>
      <c r="FA211" s="160"/>
      <c r="FB211" s="160"/>
      <c r="FC211" s="160"/>
      <c r="FD211" s="160"/>
      <c r="FE211" s="160"/>
      <c r="FF211" s="160"/>
      <c r="FG211" s="160"/>
      <c r="FH211" s="160"/>
      <c r="FI211" s="160"/>
      <c r="FJ211" s="160"/>
      <c r="FK211" s="160"/>
      <c r="FL211" s="160"/>
      <c r="FM211" s="160"/>
      <c r="FN211" s="160"/>
      <c r="FO211" s="160"/>
      <c r="FP211" s="160"/>
      <c r="FQ211" s="160"/>
      <c r="FR211" s="160"/>
      <c r="FS211" s="160"/>
      <c r="FT211" s="160"/>
      <c r="FU211" s="160"/>
      <c r="FV211" s="160"/>
      <c r="FW211" s="160"/>
      <c r="FX211" s="160"/>
      <c r="FY211" s="160"/>
      <c r="FZ211" s="160"/>
      <c r="GA211" s="160"/>
      <c r="GB211" s="160"/>
      <c r="GC211" s="160"/>
      <c r="GD211" s="160"/>
      <c r="GE211" s="160"/>
      <c r="GF211" s="160"/>
      <c r="GG211" s="160"/>
      <c r="GH211" s="160"/>
      <c r="GI211" s="160"/>
      <c r="GJ211" s="160"/>
      <c r="GK211" s="160"/>
      <c r="GL211" s="160"/>
      <c r="GM211" s="160"/>
      <c r="GN211" s="160"/>
      <c r="GO211" s="160"/>
      <c r="GP211" s="160"/>
      <c r="GQ211" s="160"/>
      <c r="GR211" s="160"/>
      <c r="GS211" s="160"/>
      <c r="GT211" s="160"/>
      <c r="GU211" s="160"/>
      <c r="GV211" s="160"/>
      <c r="GW211" s="160"/>
      <c r="GX211" s="160"/>
      <c r="GY211" s="160"/>
      <c r="GZ211" s="160"/>
      <c r="HA211" s="160"/>
      <c r="HB211" s="160"/>
      <c r="HC211" s="160"/>
      <c r="HD211" s="160"/>
      <c r="HE211" s="160"/>
      <c r="HF211" s="160"/>
      <c r="HG211" s="160"/>
      <c r="HH211" s="160"/>
      <c r="HI211" s="160"/>
      <c r="HJ211" s="160"/>
      <c r="HK211" s="160"/>
      <c r="HL211" s="160"/>
      <c r="HM211" s="160"/>
      <c r="HN211" s="160"/>
      <c r="HO211" s="160"/>
      <c r="HP211" s="160"/>
      <c r="HQ211" s="160"/>
      <c r="HR211" s="160"/>
      <c r="HS211" s="160"/>
      <c r="HT211" s="160"/>
      <c r="HU211" s="160"/>
      <c r="HV211" s="160"/>
      <c r="HW211" s="160"/>
      <c r="HX211" s="160"/>
      <c r="HY211" s="160"/>
      <c r="HZ211" s="160"/>
      <c r="IA211" s="160"/>
      <c r="IB211" s="160"/>
      <c r="IC211" s="160"/>
      <c r="ID211" s="160"/>
      <c r="IE211" s="160"/>
      <c r="IF211" s="160"/>
      <c r="IG211" s="160"/>
      <c r="IH211" s="160"/>
      <c r="II211" s="160"/>
      <c r="IJ211" s="160"/>
      <c r="IK211" s="160"/>
      <c r="IL211" s="160"/>
      <c r="IM211" s="160"/>
      <c r="IN211" s="160"/>
      <c r="IO211" s="160"/>
      <c r="IP211" s="160"/>
      <c r="IQ211" s="160"/>
      <c r="IR211" s="160"/>
      <c r="IS211" s="160"/>
      <c r="IT211" s="160"/>
      <c r="IU211" s="160"/>
      <c r="IV211" s="160"/>
      <c r="IW211" s="160"/>
      <c r="IX211" s="160"/>
      <c r="IY211" s="160"/>
      <c r="IZ211" s="160"/>
      <c r="JA211" s="160"/>
      <c r="JB211" s="160"/>
      <c r="JC211" s="160"/>
      <c r="JD211" s="160"/>
      <c r="JE211" s="160"/>
      <c r="JF211" s="160"/>
      <c r="JG211" s="160"/>
      <c r="JH211" s="160"/>
      <c r="JI211" s="160"/>
      <c r="JJ211" s="160"/>
      <c r="JK211" s="160"/>
      <c r="JL211" s="160"/>
      <c r="JM211" s="160"/>
      <c r="JN211" s="160"/>
      <c r="JO211" s="160"/>
      <c r="JP211" s="160"/>
      <c r="JQ211" s="160"/>
      <c r="JR211" s="160"/>
      <c r="JS211" s="160"/>
      <c r="JT211" s="160"/>
      <c r="JU211" s="160"/>
    </row>
    <row r="212" spans="1:281" ht="69.95" customHeight="1" x14ac:dyDescent="0.25">
      <c r="A212" s="194" t="s">
        <v>468</v>
      </c>
      <c r="B212" s="234" t="s">
        <v>432</v>
      </c>
      <c r="C212" s="235" t="s">
        <v>68</v>
      </c>
      <c r="D212" s="235">
        <f t="shared" si="27"/>
        <v>0</v>
      </c>
      <c r="E212" s="235"/>
      <c r="F212" s="235"/>
      <c r="G212" s="235"/>
      <c r="H212" s="235"/>
      <c r="I212" s="236">
        <f t="shared" si="28"/>
        <v>5.782</v>
      </c>
      <c r="J212" s="196">
        <v>0</v>
      </c>
      <c r="K212" s="196">
        <v>5.0234718000000003</v>
      </c>
      <c r="L212" s="196">
        <v>0.75852819999999999</v>
      </c>
      <c r="M212" s="196">
        <v>0</v>
      </c>
      <c r="N212" s="193">
        <f t="shared" si="30"/>
        <v>5.782</v>
      </c>
      <c r="O212" s="193">
        <f t="shared" si="30"/>
        <v>0</v>
      </c>
      <c r="P212" s="193">
        <f t="shared" si="30"/>
        <v>5.0234718000000003</v>
      </c>
      <c r="Q212" s="193">
        <f t="shared" si="30"/>
        <v>0.75852819999999999</v>
      </c>
      <c r="R212" s="193">
        <f t="shared" si="30"/>
        <v>0</v>
      </c>
      <c r="S212" s="193">
        <v>7.8609021099999996</v>
      </c>
      <c r="T212" s="193">
        <v>0</v>
      </c>
      <c r="U212" s="193">
        <v>3.2415799000000001</v>
      </c>
      <c r="V212" s="193">
        <v>4.4105359399999999</v>
      </c>
      <c r="W212" s="193">
        <v>0.20878627</v>
      </c>
      <c r="X212" s="156"/>
      <c r="Y212" s="156"/>
      <c r="Z212" s="156"/>
      <c r="AA212" s="156"/>
      <c r="AB212" s="156"/>
      <c r="AC212" s="156"/>
      <c r="AD212" s="156"/>
      <c r="AE212" s="156"/>
      <c r="AF212" s="156"/>
      <c r="AG212" s="156"/>
      <c r="AH212" s="156"/>
      <c r="AI212" s="156"/>
      <c r="AJ212" s="156"/>
      <c r="AK212" s="156"/>
      <c r="AL212" s="156"/>
      <c r="AM212" s="156"/>
      <c r="AN212" s="156"/>
      <c r="AO212" s="156"/>
      <c r="AP212" s="156"/>
      <c r="AQ212" s="156"/>
      <c r="AR212" s="156"/>
      <c r="AS212" s="156"/>
      <c r="AT212" s="156"/>
      <c r="AU212" s="156"/>
      <c r="AV212" s="156"/>
      <c r="AW212" s="191"/>
    </row>
    <row r="213" spans="1:281" ht="69.95" customHeight="1" x14ac:dyDescent="0.25">
      <c r="A213" s="194" t="s">
        <v>470</v>
      </c>
      <c r="B213" s="234" t="s">
        <v>434</v>
      </c>
      <c r="C213" s="235" t="s">
        <v>68</v>
      </c>
      <c r="D213" s="235">
        <f t="shared" si="27"/>
        <v>0</v>
      </c>
      <c r="E213" s="235"/>
      <c r="F213" s="235"/>
      <c r="G213" s="235"/>
      <c r="H213" s="235"/>
      <c r="I213" s="236">
        <f t="shared" si="28"/>
        <v>0</v>
      </c>
      <c r="J213" s="196"/>
      <c r="K213" s="196"/>
      <c r="L213" s="196"/>
      <c r="M213" s="196"/>
      <c r="N213" s="193">
        <f t="shared" si="30"/>
        <v>0</v>
      </c>
      <c r="O213" s="193">
        <f t="shared" si="30"/>
        <v>0</v>
      </c>
      <c r="P213" s="193">
        <f t="shared" si="30"/>
        <v>0</v>
      </c>
      <c r="Q213" s="193">
        <f t="shared" si="30"/>
        <v>0</v>
      </c>
      <c r="R213" s="193">
        <f t="shared" si="30"/>
        <v>0</v>
      </c>
      <c r="S213" s="193">
        <v>0</v>
      </c>
      <c r="T213" s="193">
        <v>0</v>
      </c>
      <c r="U213" s="193">
        <v>0</v>
      </c>
      <c r="V213" s="193">
        <v>0</v>
      </c>
      <c r="W213" s="193">
        <v>0</v>
      </c>
      <c r="X213" s="156"/>
      <c r="Y213" s="156"/>
      <c r="Z213" s="156"/>
      <c r="AA213" s="156"/>
      <c r="AB213" s="156"/>
      <c r="AC213" s="156"/>
      <c r="AD213" s="156"/>
      <c r="AE213" s="156"/>
      <c r="AF213" s="156"/>
      <c r="AG213" s="156"/>
      <c r="AH213" s="156"/>
      <c r="AI213" s="156"/>
      <c r="AJ213" s="156"/>
      <c r="AK213" s="156"/>
      <c r="AL213" s="156"/>
      <c r="AM213" s="156"/>
      <c r="AN213" s="156"/>
      <c r="AO213" s="156"/>
      <c r="AP213" s="156"/>
      <c r="AQ213" s="156"/>
      <c r="AR213" s="156"/>
      <c r="AS213" s="156"/>
      <c r="AT213" s="156"/>
      <c r="AU213" s="156"/>
      <c r="AV213" s="156"/>
      <c r="AW213" s="191"/>
    </row>
    <row r="214" spans="1:281" ht="69.95" customHeight="1" x14ac:dyDescent="0.25">
      <c r="A214" s="194" t="s">
        <v>472</v>
      </c>
      <c r="B214" s="234" t="s">
        <v>436</v>
      </c>
      <c r="C214" s="235" t="s">
        <v>68</v>
      </c>
      <c r="D214" s="235">
        <f t="shared" si="27"/>
        <v>0</v>
      </c>
      <c r="E214" s="235"/>
      <c r="F214" s="235"/>
      <c r="G214" s="235"/>
      <c r="H214" s="235"/>
      <c r="I214" s="236">
        <f t="shared" si="28"/>
        <v>0</v>
      </c>
      <c r="J214" s="196"/>
      <c r="K214" s="196"/>
      <c r="L214" s="196"/>
      <c r="M214" s="196"/>
      <c r="N214" s="193">
        <f t="shared" si="30"/>
        <v>0</v>
      </c>
      <c r="O214" s="193">
        <f t="shared" si="30"/>
        <v>0</v>
      </c>
      <c r="P214" s="193">
        <f t="shared" si="30"/>
        <v>0</v>
      </c>
      <c r="Q214" s="193">
        <f t="shared" si="30"/>
        <v>0</v>
      </c>
      <c r="R214" s="193">
        <f t="shared" si="30"/>
        <v>0</v>
      </c>
      <c r="S214" s="193">
        <v>9.1330869400000019</v>
      </c>
      <c r="T214" s="193">
        <v>0</v>
      </c>
      <c r="U214" s="193">
        <v>3.17225745</v>
      </c>
      <c r="V214" s="193">
        <v>5.8897972599999999</v>
      </c>
      <c r="W214" s="193">
        <v>7.1032230000000002E-2</v>
      </c>
      <c r="X214" s="156"/>
      <c r="Y214" s="156"/>
      <c r="Z214" s="156"/>
      <c r="AA214" s="156"/>
      <c r="AB214" s="156"/>
      <c r="AC214" s="156"/>
      <c r="AD214" s="156"/>
      <c r="AE214" s="156"/>
      <c r="AF214" s="156"/>
      <c r="AG214" s="156"/>
      <c r="AH214" s="156"/>
      <c r="AI214" s="156"/>
      <c r="AJ214" s="156"/>
      <c r="AK214" s="156"/>
      <c r="AL214" s="156"/>
      <c r="AM214" s="156"/>
      <c r="AN214" s="156"/>
      <c r="AO214" s="156"/>
      <c r="AP214" s="156"/>
      <c r="AQ214" s="156"/>
      <c r="AR214" s="156"/>
      <c r="AS214" s="156"/>
      <c r="AT214" s="156"/>
      <c r="AU214" s="156"/>
      <c r="AV214" s="156"/>
      <c r="AW214" s="191"/>
    </row>
    <row r="215" spans="1:281" ht="69.95" customHeight="1" x14ac:dyDescent="0.25">
      <c r="A215" s="194" t="s">
        <v>475</v>
      </c>
      <c r="B215" s="234" t="s">
        <v>438</v>
      </c>
      <c r="C215" s="235" t="s">
        <v>68</v>
      </c>
      <c r="D215" s="235">
        <f t="shared" si="27"/>
        <v>0</v>
      </c>
      <c r="E215" s="235"/>
      <c r="F215" s="235"/>
      <c r="G215" s="235"/>
      <c r="H215" s="235"/>
      <c r="I215" s="236">
        <f t="shared" si="28"/>
        <v>0</v>
      </c>
      <c r="J215" s="196"/>
      <c r="K215" s="196"/>
      <c r="L215" s="196"/>
      <c r="M215" s="196"/>
      <c r="N215" s="193">
        <f t="shared" si="30"/>
        <v>0</v>
      </c>
      <c r="O215" s="193">
        <f t="shared" si="30"/>
        <v>0</v>
      </c>
      <c r="P215" s="193">
        <f t="shared" si="30"/>
        <v>0</v>
      </c>
      <c r="Q215" s="193">
        <f t="shared" si="30"/>
        <v>0</v>
      </c>
      <c r="R215" s="193">
        <f t="shared" si="30"/>
        <v>0</v>
      </c>
      <c r="S215" s="193">
        <v>0</v>
      </c>
      <c r="T215" s="193">
        <v>0</v>
      </c>
      <c r="U215" s="193">
        <v>0</v>
      </c>
      <c r="V215" s="193">
        <v>0</v>
      </c>
      <c r="W215" s="193">
        <v>0</v>
      </c>
      <c r="X215" s="156"/>
      <c r="Y215" s="156"/>
      <c r="Z215" s="156"/>
      <c r="AA215" s="156"/>
      <c r="AB215" s="156"/>
      <c r="AC215" s="156"/>
      <c r="AD215" s="156"/>
      <c r="AE215" s="156"/>
      <c r="AF215" s="156"/>
      <c r="AG215" s="156"/>
      <c r="AH215" s="156"/>
      <c r="AI215" s="156"/>
      <c r="AJ215" s="156"/>
      <c r="AK215" s="156"/>
      <c r="AL215" s="156"/>
      <c r="AM215" s="156"/>
      <c r="AN215" s="156"/>
      <c r="AO215" s="156"/>
      <c r="AP215" s="156"/>
      <c r="AQ215" s="156"/>
      <c r="AR215" s="156"/>
      <c r="AS215" s="156"/>
      <c r="AT215" s="156"/>
      <c r="AU215" s="156"/>
      <c r="AV215" s="156"/>
      <c r="AW215" s="191"/>
    </row>
    <row r="216" spans="1:281" ht="69.95" customHeight="1" x14ac:dyDescent="0.25">
      <c r="A216" s="194" t="s">
        <v>477</v>
      </c>
      <c r="B216" s="234" t="s">
        <v>440</v>
      </c>
      <c r="C216" s="235" t="s">
        <v>68</v>
      </c>
      <c r="D216" s="235">
        <f t="shared" si="27"/>
        <v>0</v>
      </c>
      <c r="E216" s="235"/>
      <c r="F216" s="235"/>
      <c r="G216" s="235"/>
      <c r="H216" s="235"/>
      <c r="I216" s="236">
        <f t="shared" si="28"/>
        <v>0</v>
      </c>
      <c r="J216" s="196"/>
      <c r="K216" s="196"/>
      <c r="L216" s="196"/>
      <c r="M216" s="196"/>
      <c r="N216" s="193">
        <f t="shared" si="30"/>
        <v>0</v>
      </c>
      <c r="O216" s="193">
        <f t="shared" si="30"/>
        <v>0</v>
      </c>
      <c r="P216" s="193">
        <f t="shared" si="30"/>
        <v>0</v>
      </c>
      <c r="Q216" s="193">
        <f t="shared" si="30"/>
        <v>0</v>
      </c>
      <c r="R216" s="193">
        <f t="shared" si="30"/>
        <v>0</v>
      </c>
      <c r="S216" s="193">
        <v>0</v>
      </c>
      <c r="T216" s="193">
        <v>0</v>
      </c>
      <c r="U216" s="193">
        <v>0</v>
      </c>
      <c r="V216" s="193">
        <v>0</v>
      </c>
      <c r="W216" s="193">
        <v>0</v>
      </c>
      <c r="X216" s="156"/>
      <c r="Y216" s="156"/>
      <c r="Z216" s="156"/>
      <c r="AA216" s="156"/>
      <c r="AB216" s="156"/>
      <c r="AC216" s="156"/>
      <c r="AD216" s="156"/>
      <c r="AE216" s="156"/>
      <c r="AF216" s="156"/>
      <c r="AG216" s="156"/>
      <c r="AH216" s="156"/>
      <c r="AI216" s="156"/>
      <c r="AJ216" s="156"/>
      <c r="AK216" s="156"/>
      <c r="AL216" s="156"/>
      <c r="AM216" s="156"/>
      <c r="AN216" s="156"/>
      <c r="AO216" s="156"/>
      <c r="AP216" s="156"/>
      <c r="AQ216" s="156"/>
      <c r="AR216" s="156"/>
      <c r="AS216" s="156"/>
      <c r="AT216" s="156"/>
      <c r="AU216" s="156"/>
      <c r="AV216" s="156"/>
      <c r="AW216" s="191"/>
    </row>
    <row r="217" spans="1:281" ht="69.95" customHeight="1" x14ac:dyDescent="0.25">
      <c r="A217" s="194" t="s">
        <v>480</v>
      </c>
      <c r="B217" s="234" t="s">
        <v>442</v>
      </c>
      <c r="C217" s="235" t="s">
        <v>68</v>
      </c>
      <c r="D217" s="235">
        <f t="shared" si="27"/>
        <v>0</v>
      </c>
      <c r="E217" s="235"/>
      <c r="F217" s="235"/>
      <c r="G217" s="235"/>
      <c r="H217" s="235"/>
      <c r="I217" s="236">
        <f t="shared" si="28"/>
        <v>0</v>
      </c>
      <c r="J217" s="196"/>
      <c r="K217" s="196"/>
      <c r="L217" s="196"/>
      <c r="M217" s="196"/>
      <c r="N217" s="193">
        <f t="shared" si="30"/>
        <v>0</v>
      </c>
      <c r="O217" s="193">
        <f t="shared" si="30"/>
        <v>0</v>
      </c>
      <c r="P217" s="193">
        <f t="shared" si="30"/>
        <v>0</v>
      </c>
      <c r="Q217" s="193">
        <f t="shared" si="30"/>
        <v>0</v>
      </c>
      <c r="R217" s="193">
        <f t="shared" si="30"/>
        <v>0</v>
      </c>
      <c r="S217" s="193">
        <v>0.43615300000000001</v>
      </c>
      <c r="T217" s="193">
        <v>0</v>
      </c>
      <c r="U217" s="193">
        <v>0.43615300000000001</v>
      </c>
      <c r="V217" s="193">
        <v>0</v>
      </c>
      <c r="W217" s="193">
        <v>0</v>
      </c>
      <c r="X217" s="197"/>
      <c r="Y217" s="198"/>
      <c r="Z217" s="198"/>
      <c r="AA217" s="198"/>
      <c r="AB217" s="198"/>
      <c r="AC217" s="233"/>
      <c r="AD217" s="198"/>
      <c r="AE217" s="198"/>
      <c r="AF217" s="198"/>
      <c r="AG217" s="198"/>
      <c r="AH217" s="198"/>
      <c r="AI217" s="198"/>
      <c r="AJ217" s="198"/>
      <c r="AK217" s="198"/>
      <c r="AL217" s="198"/>
      <c r="AM217" s="198">
        <v>2014</v>
      </c>
      <c r="AN217" s="198"/>
      <c r="AO217" s="198"/>
      <c r="AP217" s="198" t="s">
        <v>754</v>
      </c>
      <c r="AQ217" s="198" t="s">
        <v>755</v>
      </c>
      <c r="AR217" s="198">
        <v>2</v>
      </c>
      <c r="AS217" s="233"/>
      <c r="AT217" s="198">
        <v>14.27</v>
      </c>
      <c r="AU217" s="198">
        <v>14.27</v>
      </c>
      <c r="AV217" s="198" t="s">
        <v>36</v>
      </c>
      <c r="AW217" s="191"/>
    </row>
    <row r="218" spans="1:281" ht="69.95" customHeight="1" x14ac:dyDescent="0.25">
      <c r="A218" s="194" t="s">
        <v>482</v>
      </c>
      <c r="B218" s="234" t="s">
        <v>445</v>
      </c>
      <c r="C218" s="235" t="s">
        <v>68</v>
      </c>
      <c r="D218" s="235">
        <f t="shared" si="27"/>
        <v>0</v>
      </c>
      <c r="E218" s="235"/>
      <c r="F218" s="235"/>
      <c r="G218" s="235"/>
      <c r="H218" s="235"/>
      <c r="I218" s="236">
        <f t="shared" si="28"/>
        <v>0.40132899999999999</v>
      </c>
      <c r="J218" s="196">
        <v>0.40132899999999999</v>
      </c>
      <c r="K218" s="196">
        <v>0</v>
      </c>
      <c r="L218" s="196">
        <v>0</v>
      </c>
      <c r="M218" s="196">
        <v>0</v>
      </c>
      <c r="N218" s="193">
        <f t="shared" si="30"/>
        <v>0.40132899999999999</v>
      </c>
      <c r="O218" s="193">
        <f t="shared" si="30"/>
        <v>0.40132899999999999</v>
      </c>
      <c r="P218" s="193">
        <f t="shared" si="30"/>
        <v>0</v>
      </c>
      <c r="Q218" s="193">
        <f t="shared" si="30"/>
        <v>0</v>
      </c>
      <c r="R218" s="193">
        <f t="shared" si="30"/>
        <v>0</v>
      </c>
      <c r="S218" s="193">
        <v>0.40132899999999999</v>
      </c>
      <c r="T218" s="193">
        <v>0.40132899999999999</v>
      </c>
      <c r="U218" s="193">
        <v>0</v>
      </c>
      <c r="V218" s="193">
        <v>0</v>
      </c>
      <c r="W218" s="193">
        <v>0</v>
      </c>
      <c r="X218" s="197"/>
      <c r="Y218" s="198"/>
      <c r="Z218" s="198"/>
      <c r="AA218" s="198"/>
      <c r="AB218" s="198"/>
      <c r="AC218" s="233"/>
      <c r="AD218" s="198"/>
      <c r="AE218" s="198"/>
      <c r="AF218" s="198"/>
      <c r="AG218" s="198"/>
      <c r="AH218" s="198"/>
      <c r="AI218" s="198"/>
      <c r="AJ218" s="198"/>
      <c r="AK218" s="198"/>
      <c r="AL218" s="198"/>
      <c r="AM218" s="198"/>
      <c r="AN218" s="198" t="s">
        <v>36</v>
      </c>
      <c r="AO218" s="198" t="s">
        <v>36</v>
      </c>
      <c r="AP218" s="198" t="s">
        <v>36</v>
      </c>
      <c r="AQ218" s="198" t="s">
        <v>36</v>
      </c>
      <c r="AR218" s="198" t="s">
        <v>36</v>
      </c>
      <c r="AS218" s="233"/>
      <c r="AT218" s="198"/>
      <c r="AU218" s="198"/>
      <c r="AV218" s="198"/>
      <c r="AW218" s="191"/>
    </row>
    <row r="219" spans="1:281" ht="69.95" customHeight="1" x14ac:dyDescent="0.25">
      <c r="A219" s="194" t="s">
        <v>484</v>
      </c>
      <c r="B219" s="234" t="s">
        <v>448</v>
      </c>
      <c r="C219" s="235" t="s">
        <v>68</v>
      </c>
      <c r="D219" s="235">
        <f t="shared" si="27"/>
        <v>0</v>
      </c>
      <c r="E219" s="235"/>
      <c r="F219" s="235"/>
      <c r="G219" s="235"/>
      <c r="H219" s="235"/>
      <c r="I219" s="236">
        <f t="shared" si="28"/>
        <v>2.5391779999999997</v>
      </c>
      <c r="J219" s="196">
        <v>0.58026700000000009</v>
      </c>
      <c r="K219" s="196">
        <v>1.795679</v>
      </c>
      <c r="L219" s="196">
        <v>8.299200000000001E-2</v>
      </c>
      <c r="M219" s="196">
        <v>8.0239999999999992E-2</v>
      </c>
      <c r="N219" s="193">
        <f t="shared" si="30"/>
        <v>2.5391779999999997</v>
      </c>
      <c r="O219" s="193">
        <f t="shared" si="30"/>
        <v>0.58026700000000009</v>
      </c>
      <c r="P219" s="193">
        <f t="shared" si="30"/>
        <v>1.795679</v>
      </c>
      <c r="Q219" s="193">
        <f t="shared" si="30"/>
        <v>8.299200000000001E-2</v>
      </c>
      <c r="R219" s="193">
        <f t="shared" si="30"/>
        <v>8.0239999999999992E-2</v>
      </c>
      <c r="S219" s="193">
        <v>0.50060000000000004</v>
      </c>
      <c r="T219" s="193">
        <v>0</v>
      </c>
      <c r="U219" s="193">
        <v>0.42036200000000001</v>
      </c>
      <c r="V219" s="193">
        <v>0</v>
      </c>
      <c r="W219" s="193">
        <v>8.0238000000000004E-2</v>
      </c>
      <c r="X219" s="156"/>
      <c r="Y219" s="156"/>
      <c r="Z219" s="156"/>
      <c r="AA219" s="156"/>
      <c r="AB219" s="156"/>
      <c r="AC219" s="156"/>
      <c r="AD219" s="156"/>
      <c r="AE219" s="156"/>
      <c r="AF219" s="156"/>
      <c r="AG219" s="156"/>
      <c r="AH219" s="156"/>
      <c r="AI219" s="156"/>
      <c r="AJ219" s="156"/>
      <c r="AK219" s="156"/>
      <c r="AL219" s="156"/>
      <c r="AM219" s="156"/>
      <c r="AN219" s="156"/>
      <c r="AO219" s="156"/>
      <c r="AP219" s="156"/>
      <c r="AQ219" s="156"/>
      <c r="AR219" s="156"/>
      <c r="AS219" s="156"/>
      <c r="AT219" s="156"/>
      <c r="AU219" s="156"/>
      <c r="AV219" s="156"/>
      <c r="AW219" s="191"/>
    </row>
    <row r="220" spans="1:281" ht="69.95" customHeight="1" x14ac:dyDescent="0.25">
      <c r="A220" s="194" t="s">
        <v>487</v>
      </c>
      <c r="B220" s="234" t="s">
        <v>451</v>
      </c>
      <c r="C220" s="235" t="s">
        <v>68</v>
      </c>
      <c r="D220" s="235">
        <f t="shared" si="27"/>
        <v>0</v>
      </c>
      <c r="E220" s="235"/>
      <c r="F220" s="235"/>
      <c r="G220" s="235"/>
      <c r="H220" s="235"/>
      <c r="I220" s="236">
        <f t="shared" si="28"/>
        <v>7.5267867000000006</v>
      </c>
      <c r="J220" s="196">
        <v>0</v>
      </c>
      <c r="K220" s="196">
        <v>7.5267867000000006</v>
      </c>
      <c r="L220" s="196">
        <v>0</v>
      </c>
      <c r="M220" s="196">
        <v>0</v>
      </c>
      <c r="N220" s="193">
        <f t="shared" si="30"/>
        <v>7.5267867000000006</v>
      </c>
      <c r="O220" s="193">
        <f t="shared" si="30"/>
        <v>0</v>
      </c>
      <c r="P220" s="193">
        <f t="shared" si="30"/>
        <v>7.5267867000000006</v>
      </c>
      <c r="Q220" s="193">
        <f t="shared" si="30"/>
        <v>0</v>
      </c>
      <c r="R220" s="193">
        <f t="shared" si="30"/>
        <v>0</v>
      </c>
      <c r="S220" s="193">
        <v>6.0158272500000001</v>
      </c>
      <c r="T220" s="193">
        <v>0</v>
      </c>
      <c r="U220" s="193">
        <v>4.23366431</v>
      </c>
      <c r="V220" s="193">
        <v>1.7821629399999999</v>
      </c>
      <c r="W220" s="193">
        <v>0</v>
      </c>
      <c r="X220" s="156"/>
      <c r="Y220" s="156"/>
      <c r="Z220" s="156"/>
      <c r="AA220" s="156"/>
      <c r="AB220" s="156"/>
      <c r="AC220" s="156"/>
      <c r="AD220" s="156"/>
      <c r="AE220" s="156"/>
      <c r="AF220" s="156"/>
      <c r="AG220" s="156"/>
      <c r="AH220" s="156"/>
      <c r="AI220" s="156"/>
      <c r="AJ220" s="156"/>
      <c r="AK220" s="156"/>
      <c r="AL220" s="156"/>
      <c r="AM220" s="156"/>
      <c r="AN220" s="156"/>
      <c r="AO220" s="156"/>
      <c r="AP220" s="156"/>
      <c r="AQ220" s="156"/>
      <c r="AR220" s="156"/>
      <c r="AS220" s="156"/>
      <c r="AT220" s="156"/>
      <c r="AU220" s="156"/>
      <c r="AV220" s="156"/>
      <c r="AW220" s="191"/>
    </row>
    <row r="221" spans="1:281" ht="69.95" customHeight="1" x14ac:dyDescent="0.25">
      <c r="A221" s="194" t="s">
        <v>489</v>
      </c>
      <c r="B221" s="234" t="s">
        <v>784</v>
      </c>
      <c r="C221" s="235" t="s">
        <v>68</v>
      </c>
      <c r="D221" s="235">
        <f t="shared" si="27"/>
        <v>0</v>
      </c>
      <c r="E221" s="235"/>
      <c r="F221" s="235"/>
      <c r="G221" s="235"/>
      <c r="H221" s="235"/>
      <c r="I221" s="236">
        <f t="shared" si="28"/>
        <v>0.46999615</v>
      </c>
      <c r="J221" s="196">
        <v>0</v>
      </c>
      <c r="K221" s="196">
        <v>0.46999615</v>
      </c>
      <c r="L221" s="196">
        <v>0</v>
      </c>
      <c r="M221" s="196">
        <v>0</v>
      </c>
      <c r="N221" s="193">
        <f t="shared" si="30"/>
        <v>0.46999615</v>
      </c>
      <c r="O221" s="193">
        <f t="shared" si="30"/>
        <v>0</v>
      </c>
      <c r="P221" s="193">
        <f t="shared" si="30"/>
        <v>0.46999615</v>
      </c>
      <c r="Q221" s="193">
        <f t="shared" si="30"/>
        <v>0</v>
      </c>
      <c r="R221" s="193">
        <f t="shared" si="30"/>
        <v>0</v>
      </c>
      <c r="S221" s="193">
        <v>0.46999599999999997</v>
      </c>
      <c r="T221" s="193">
        <v>0</v>
      </c>
      <c r="U221" s="193">
        <v>0.46999599999999997</v>
      </c>
      <c r="V221" s="193">
        <v>0</v>
      </c>
      <c r="W221" s="193">
        <v>0</v>
      </c>
      <c r="X221" s="213"/>
      <c r="Y221" s="213" t="s">
        <v>36</v>
      </c>
      <c r="Z221" s="213" t="s">
        <v>36</v>
      </c>
      <c r="AA221" s="213" t="s">
        <v>36</v>
      </c>
      <c r="AB221" s="213" t="s">
        <v>36</v>
      </c>
      <c r="AC221" s="233"/>
      <c r="AD221" s="213" t="s">
        <v>36</v>
      </c>
      <c r="AE221" s="213" t="s">
        <v>36</v>
      </c>
      <c r="AF221" s="213" t="s">
        <v>36</v>
      </c>
      <c r="AG221" s="213" t="s">
        <v>36</v>
      </c>
      <c r="AH221" s="213" t="s">
        <v>36</v>
      </c>
      <c r="AI221" s="213" t="s">
        <v>36</v>
      </c>
      <c r="AJ221" s="213" t="s">
        <v>36</v>
      </c>
      <c r="AK221" s="213" t="s">
        <v>36</v>
      </c>
      <c r="AL221" s="213" t="s">
        <v>36</v>
      </c>
      <c r="AM221" s="213">
        <v>2015</v>
      </c>
      <c r="AN221" s="213"/>
      <c r="AO221" s="213" t="s">
        <v>629</v>
      </c>
      <c r="AP221" s="214" t="s">
        <v>630</v>
      </c>
      <c r="AQ221" s="214"/>
      <c r="AR221" s="214">
        <v>2</v>
      </c>
      <c r="AS221" s="233"/>
      <c r="AT221" s="214"/>
      <c r="AU221" s="214">
        <v>13.5</v>
      </c>
      <c r="AV221" s="214"/>
      <c r="AW221" s="191"/>
    </row>
    <row r="222" spans="1:281" ht="69.95" customHeight="1" x14ac:dyDescent="0.25">
      <c r="A222" s="194" t="s">
        <v>492</v>
      </c>
      <c r="B222" s="234" t="s">
        <v>785</v>
      </c>
      <c r="C222" s="235" t="s">
        <v>68</v>
      </c>
      <c r="D222" s="235">
        <f t="shared" si="27"/>
        <v>0</v>
      </c>
      <c r="E222" s="235"/>
      <c r="F222" s="235"/>
      <c r="G222" s="235"/>
      <c r="H222" s="235"/>
      <c r="I222" s="236">
        <f t="shared" si="28"/>
        <v>0.44816039000000002</v>
      </c>
      <c r="J222" s="196">
        <v>0</v>
      </c>
      <c r="K222" s="196">
        <v>0.44816039000000002</v>
      </c>
      <c r="L222" s="196">
        <v>0</v>
      </c>
      <c r="M222" s="196">
        <v>0</v>
      </c>
      <c r="N222" s="193">
        <f t="shared" si="30"/>
        <v>0.44816039000000002</v>
      </c>
      <c r="O222" s="193">
        <f t="shared" si="30"/>
        <v>0</v>
      </c>
      <c r="P222" s="193">
        <f t="shared" si="30"/>
        <v>0.44816039000000002</v>
      </c>
      <c r="Q222" s="193">
        <f t="shared" si="30"/>
        <v>0</v>
      </c>
      <c r="R222" s="193">
        <f t="shared" si="30"/>
        <v>0</v>
      </c>
      <c r="S222" s="193">
        <v>0.44816</v>
      </c>
      <c r="T222" s="193">
        <v>0</v>
      </c>
      <c r="U222" s="193">
        <v>0.44816</v>
      </c>
      <c r="V222" s="193">
        <v>0</v>
      </c>
      <c r="W222" s="193">
        <v>0</v>
      </c>
      <c r="X222" s="233">
        <v>2014</v>
      </c>
      <c r="Y222" s="233">
        <v>25</v>
      </c>
      <c r="Z222" s="233"/>
      <c r="AA222" s="233"/>
      <c r="AB222" s="233" t="s">
        <v>756</v>
      </c>
      <c r="AC222" s="233"/>
      <c r="AD222" s="198" t="s">
        <v>36</v>
      </c>
      <c r="AE222" s="198" t="s">
        <v>36</v>
      </c>
      <c r="AF222" s="198" t="s">
        <v>36</v>
      </c>
      <c r="AG222" s="198" t="s">
        <v>36</v>
      </c>
      <c r="AH222" s="198" t="s">
        <v>36</v>
      </c>
      <c r="AI222" s="198" t="s">
        <v>36</v>
      </c>
      <c r="AJ222" s="198" t="s">
        <v>36</v>
      </c>
      <c r="AK222" s="198" t="s">
        <v>36</v>
      </c>
      <c r="AL222" s="198" t="s">
        <v>36</v>
      </c>
      <c r="AM222" s="233">
        <v>2014</v>
      </c>
      <c r="AN222" s="198" t="s">
        <v>36</v>
      </c>
      <c r="AO222" s="198" t="s">
        <v>36</v>
      </c>
      <c r="AP222" s="198" t="s">
        <v>36</v>
      </c>
      <c r="AQ222" s="198" t="s">
        <v>36</v>
      </c>
      <c r="AR222" s="198" t="s">
        <v>36</v>
      </c>
      <c r="AS222" s="233"/>
      <c r="AT222" s="198" t="s">
        <v>36</v>
      </c>
      <c r="AU222" s="198" t="s">
        <v>36</v>
      </c>
      <c r="AV222" s="198" t="s">
        <v>36</v>
      </c>
      <c r="AW222" s="191"/>
    </row>
    <row r="223" spans="1:281" ht="69.95" customHeight="1" x14ac:dyDescent="0.25">
      <c r="A223" s="194" t="s">
        <v>495</v>
      </c>
      <c r="B223" s="234" t="s">
        <v>458</v>
      </c>
      <c r="C223" s="235" t="s">
        <v>96</v>
      </c>
      <c r="D223" s="235">
        <f t="shared" si="27"/>
        <v>0</v>
      </c>
      <c r="E223" s="235"/>
      <c r="F223" s="235"/>
      <c r="G223" s="235"/>
      <c r="H223" s="235"/>
      <c r="I223" s="229">
        <f t="shared" si="28"/>
        <v>5.0499999999999998E-3</v>
      </c>
      <c r="J223" s="182">
        <v>0</v>
      </c>
      <c r="K223" s="182">
        <v>0</v>
      </c>
      <c r="L223" s="182">
        <v>0</v>
      </c>
      <c r="M223" s="182">
        <v>5.0499999999999998E-3</v>
      </c>
      <c r="N223" s="193">
        <f t="shared" si="30"/>
        <v>5.0499999999999998E-3</v>
      </c>
      <c r="O223" s="193">
        <f t="shared" si="30"/>
        <v>0</v>
      </c>
      <c r="P223" s="193">
        <f t="shared" si="30"/>
        <v>0</v>
      </c>
      <c r="Q223" s="193">
        <f t="shared" si="30"/>
        <v>0</v>
      </c>
      <c r="R223" s="193">
        <f t="shared" si="30"/>
        <v>5.0499999999999998E-3</v>
      </c>
      <c r="S223" s="193">
        <v>5.0499999999999998E-3</v>
      </c>
      <c r="T223" s="193">
        <v>0</v>
      </c>
      <c r="U223" s="193">
        <v>0</v>
      </c>
      <c r="V223" s="193">
        <v>0</v>
      </c>
      <c r="W223" s="193">
        <v>5.0499999999999998E-3</v>
      </c>
      <c r="X223" s="156"/>
      <c r="Y223" s="156"/>
      <c r="Z223" s="156"/>
      <c r="AA223" s="156"/>
      <c r="AB223" s="156"/>
      <c r="AC223" s="156"/>
      <c r="AD223" s="156"/>
      <c r="AE223" s="156"/>
      <c r="AF223" s="156"/>
      <c r="AG223" s="156"/>
      <c r="AH223" s="156"/>
      <c r="AI223" s="156"/>
      <c r="AJ223" s="156"/>
      <c r="AK223" s="156"/>
      <c r="AL223" s="156"/>
      <c r="AM223" s="198">
        <v>2014</v>
      </c>
      <c r="AN223" s="198"/>
      <c r="AO223" s="198" t="s">
        <v>757</v>
      </c>
      <c r="AP223" s="198" t="s">
        <v>754</v>
      </c>
      <c r="AQ223" s="198" t="s">
        <v>755</v>
      </c>
      <c r="AR223" s="198">
        <v>2</v>
      </c>
      <c r="AS223" s="233"/>
      <c r="AT223" s="198"/>
      <c r="AU223" s="198"/>
      <c r="AV223" s="198" t="s">
        <v>36</v>
      </c>
      <c r="AW223" s="191"/>
    </row>
    <row r="224" spans="1:281" ht="69.95" customHeight="1" x14ac:dyDescent="0.25">
      <c r="A224" s="194" t="s">
        <v>497</v>
      </c>
      <c r="B224" s="234" t="s">
        <v>461</v>
      </c>
      <c r="C224" s="235" t="s">
        <v>96</v>
      </c>
      <c r="D224" s="235">
        <f t="shared" si="27"/>
        <v>0</v>
      </c>
      <c r="E224" s="235"/>
      <c r="F224" s="235"/>
      <c r="G224" s="235"/>
      <c r="H224" s="235"/>
      <c r="I224" s="229">
        <f t="shared" si="28"/>
        <v>3.6999999999999999E-4</v>
      </c>
      <c r="J224" s="182">
        <v>0</v>
      </c>
      <c r="K224" s="182">
        <v>0</v>
      </c>
      <c r="L224" s="182">
        <v>0</v>
      </c>
      <c r="M224" s="182">
        <v>3.6999999999999999E-4</v>
      </c>
      <c r="N224" s="193">
        <f t="shared" si="30"/>
        <v>3.6999999999999999E-4</v>
      </c>
      <c r="O224" s="193">
        <f t="shared" si="30"/>
        <v>0</v>
      </c>
      <c r="P224" s="193">
        <f t="shared" si="30"/>
        <v>0</v>
      </c>
      <c r="Q224" s="193">
        <f t="shared" si="30"/>
        <v>0</v>
      </c>
      <c r="R224" s="193">
        <f t="shared" si="30"/>
        <v>3.6999999999999999E-4</v>
      </c>
      <c r="S224" s="193">
        <v>3.6999999999999999E-4</v>
      </c>
      <c r="T224" s="193">
        <v>0</v>
      </c>
      <c r="U224" s="193">
        <v>0</v>
      </c>
      <c r="V224" s="193">
        <v>0</v>
      </c>
      <c r="W224" s="193">
        <v>3.6999999999999999E-4</v>
      </c>
      <c r="X224" s="156"/>
      <c r="Y224" s="156"/>
      <c r="Z224" s="156"/>
      <c r="AA224" s="156"/>
      <c r="AB224" s="156"/>
      <c r="AC224" s="156"/>
      <c r="AD224" s="156"/>
      <c r="AE224" s="156"/>
      <c r="AF224" s="156"/>
      <c r="AG224" s="156"/>
      <c r="AH224" s="156"/>
      <c r="AI224" s="156"/>
      <c r="AJ224" s="156"/>
      <c r="AK224" s="156"/>
      <c r="AL224" s="156"/>
      <c r="AM224" s="156"/>
      <c r="AN224" s="156"/>
      <c r="AO224" s="156"/>
      <c r="AP224" s="156"/>
      <c r="AQ224" s="156"/>
      <c r="AR224" s="156"/>
      <c r="AS224" s="156"/>
      <c r="AT224" s="156"/>
      <c r="AU224" s="156"/>
      <c r="AV224" s="156"/>
      <c r="AW224" s="191"/>
    </row>
    <row r="225" spans="1:281" ht="101.25" customHeight="1" x14ac:dyDescent="0.25">
      <c r="A225" s="194" t="s">
        <v>500</v>
      </c>
      <c r="B225" s="234" t="s">
        <v>463</v>
      </c>
      <c r="C225" s="235" t="s">
        <v>96</v>
      </c>
      <c r="D225" s="235">
        <f t="shared" si="27"/>
        <v>0</v>
      </c>
      <c r="E225" s="235"/>
      <c r="F225" s="235"/>
      <c r="G225" s="235"/>
      <c r="H225" s="235"/>
      <c r="I225" s="229">
        <f t="shared" si="28"/>
        <v>4.8946300000000003</v>
      </c>
      <c r="J225" s="182">
        <v>0</v>
      </c>
      <c r="K225" s="182">
        <v>4.89297</v>
      </c>
      <c r="L225" s="182">
        <v>0</v>
      </c>
      <c r="M225" s="182">
        <v>1.66E-3</v>
      </c>
      <c r="N225" s="193">
        <f t="shared" si="30"/>
        <v>4.8946300000000003</v>
      </c>
      <c r="O225" s="193">
        <f t="shared" si="30"/>
        <v>0</v>
      </c>
      <c r="P225" s="193">
        <f t="shared" si="30"/>
        <v>4.89297</v>
      </c>
      <c r="Q225" s="193">
        <f t="shared" si="30"/>
        <v>0</v>
      </c>
      <c r="R225" s="193">
        <f t="shared" si="30"/>
        <v>1.66E-3</v>
      </c>
      <c r="S225" s="193">
        <v>1.66E-3</v>
      </c>
      <c r="T225" s="193">
        <v>0</v>
      </c>
      <c r="U225" s="193">
        <v>0</v>
      </c>
      <c r="V225" s="193">
        <v>0</v>
      </c>
      <c r="W225" s="193">
        <v>1.66E-3</v>
      </c>
      <c r="X225" s="156"/>
      <c r="Y225" s="156"/>
      <c r="Z225" s="156"/>
      <c r="AA225" s="156"/>
      <c r="AB225" s="156"/>
      <c r="AC225" s="156"/>
      <c r="AD225" s="156"/>
      <c r="AE225" s="156"/>
      <c r="AF225" s="156"/>
      <c r="AG225" s="156"/>
      <c r="AH225" s="156"/>
      <c r="AI225" s="156"/>
      <c r="AJ225" s="156"/>
      <c r="AK225" s="156"/>
      <c r="AL225" s="156"/>
      <c r="AM225" s="156"/>
      <c r="AN225" s="156"/>
      <c r="AO225" s="156"/>
      <c r="AP225" s="156"/>
      <c r="AQ225" s="156"/>
      <c r="AR225" s="156"/>
      <c r="AS225" s="156"/>
      <c r="AT225" s="156"/>
      <c r="AU225" s="156"/>
      <c r="AV225" s="156"/>
      <c r="AW225" s="191"/>
    </row>
    <row r="226" spans="1:281" ht="83.25" customHeight="1" x14ac:dyDescent="0.25">
      <c r="A226" s="194" t="s">
        <v>502</v>
      </c>
      <c r="B226" s="234" t="s">
        <v>466</v>
      </c>
      <c r="C226" s="235" t="s">
        <v>467</v>
      </c>
      <c r="D226" s="235">
        <f t="shared" si="27"/>
        <v>0</v>
      </c>
      <c r="E226" s="235"/>
      <c r="F226" s="235"/>
      <c r="G226" s="235"/>
      <c r="H226" s="235"/>
      <c r="I226" s="236">
        <f t="shared" si="28"/>
        <v>162.41404987999999</v>
      </c>
      <c r="J226" s="182">
        <v>10.80565034</v>
      </c>
      <c r="K226" s="182">
        <v>130</v>
      </c>
      <c r="L226" s="182">
        <v>0</v>
      </c>
      <c r="M226" s="182">
        <v>21.608399540000001</v>
      </c>
      <c r="N226" s="193">
        <f t="shared" si="30"/>
        <v>162.41404987999999</v>
      </c>
      <c r="O226" s="193">
        <f t="shared" si="30"/>
        <v>10.80565034</v>
      </c>
      <c r="P226" s="193">
        <f t="shared" si="30"/>
        <v>130</v>
      </c>
      <c r="Q226" s="193">
        <f t="shared" si="30"/>
        <v>0</v>
      </c>
      <c r="R226" s="193">
        <f t="shared" si="30"/>
        <v>21.608399540000001</v>
      </c>
      <c r="S226" s="193">
        <v>41.877539679999998</v>
      </c>
      <c r="T226" s="193">
        <v>8.6229630000000004</v>
      </c>
      <c r="U226" s="193">
        <v>0</v>
      </c>
      <c r="V226" s="193">
        <v>0</v>
      </c>
      <c r="W226" s="193">
        <v>33.25457668</v>
      </c>
      <c r="X226" s="156"/>
      <c r="Y226" s="156"/>
      <c r="Z226" s="156"/>
      <c r="AA226" s="156"/>
      <c r="AB226" s="156"/>
      <c r="AC226" s="156"/>
      <c r="AD226" s="156"/>
      <c r="AE226" s="156"/>
      <c r="AF226" s="156"/>
      <c r="AG226" s="156"/>
      <c r="AH226" s="156"/>
      <c r="AI226" s="156"/>
      <c r="AJ226" s="156"/>
      <c r="AK226" s="156"/>
      <c r="AL226" s="156"/>
      <c r="AM226" s="156"/>
      <c r="AN226" s="156"/>
      <c r="AO226" s="156"/>
      <c r="AP226" s="156"/>
      <c r="AQ226" s="156"/>
      <c r="AR226" s="156"/>
      <c r="AS226" s="156"/>
      <c r="AT226" s="156"/>
      <c r="AU226" s="156"/>
      <c r="AV226" s="156"/>
      <c r="AW226" s="191"/>
    </row>
    <row r="227" spans="1:281" s="156" customFormat="1" ht="85.5" customHeight="1" x14ac:dyDescent="0.25">
      <c r="A227" s="194" t="s">
        <v>504</v>
      </c>
      <c r="B227" s="234" t="s">
        <v>773</v>
      </c>
      <c r="C227" s="235" t="s">
        <v>467</v>
      </c>
      <c r="D227" s="235">
        <f t="shared" si="27"/>
        <v>0</v>
      </c>
      <c r="E227" s="235"/>
      <c r="F227" s="235"/>
      <c r="G227" s="235"/>
      <c r="H227" s="235"/>
      <c r="I227" s="236">
        <f t="shared" si="28"/>
        <v>3.6799999999999999E-2</v>
      </c>
      <c r="J227" s="196"/>
      <c r="K227" s="196"/>
      <c r="L227" s="196"/>
      <c r="M227" s="196">
        <v>3.6799999999999999E-2</v>
      </c>
      <c r="N227" s="193">
        <f t="shared" si="30"/>
        <v>3.6799999999999999E-2</v>
      </c>
      <c r="O227" s="193">
        <f t="shared" si="30"/>
        <v>0</v>
      </c>
      <c r="P227" s="193">
        <f t="shared" si="30"/>
        <v>0</v>
      </c>
      <c r="Q227" s="193">
        <f t="shared" si="30"/>
        <v>0</v>
      </c>
      <c r="R227" s="193">
        <f t="shared" si="30"/>
        <v>3.6799999999999999E-2</v>
      </c>
      <c r="S227" s="193">
        <v>2.0395721099999999</v>
      </c>
      <c r="T227" s="193">
        <v>0.30606017000000002</v>
      </c>
      <c r="U227" s="193">
        <v>1.6967119399999999</v>
      </c>
      <c r="V227" s="193">
        <v>0</v>
      </c>
      <c r="W227" s="193">
        <v>3.6800000000000013E-2</v>
      </c>
      <c r="AW227" s="191"/>
      <c r="AX227" s="167"/>
      <c r="AY227" s="167"/>
      <c r="AZ227" s="167"/>
      <c r="BA227" s="167"/>
      <c r="BB227" s="167"/>
      <c r="BC227" s="167"/>
      <c r="BD227" s="167"/>
      <c r="BE227" s="167"/>
      <c r="BF227" s="167"/>
      <c r="BG227" s="167"/>
      <c r="BH227" s="167"/>
      <c r="BI227" s="167"/>
      <c r="BJ227" s="167"/>
      <c r="BK227" s="167"/>
      <c r="BL227" s="167"/>
      <c r="BM227" s="167"/>
      <c r="BN227" s="167"/>
      <c r="BO227" s="167"/>
      <c r="BP227" s="167"/>
      <c r="BQ227" s="167"/>
      <c r="BR227" s="167"/>
      <c r="BS227" s="167"/>
      <c r="BT227" s="167"/>
      <c r="BU227" s="167"/>
      <c r="BV227" s="167"/>
      <c r="BW227" s="167"/>
      <c r="BX227" s="167"/>
      <c r="BY227" s="167"/>
      <c r="BZ227" s="167"/>
      <c r="CA227" s="167"/>
      <c r="CB227" s="167"/>
      <c r="CC227" s="167"/>
      <c r="CD227" s="167"/>
      <c r="CE227" s="167"/>
      <c r="CF227" s="167"/>
      <c r="CG227" s="167"/>
      <c r="CH227" s="167"/>
      <c r="CI227" s="167"/>
      <c r="CJ227" s="167"/>
      <c r="CK227" s="167"/>
      <c r="CL227" s="167"/>
      <c r="CM227" s="167"/>
      <c r="CN227" s="167"/>
      <c r="CO227" s="167"/>
      <c r="CP227" s="167"/>
      <c r="CQ227" s="167"/>
      <c r="CR227" s="167"/>
      <c r="CS227" s="167"/>
      <c r="CT227" s="167"/>
      <c r="CU227" s="167"/>
      <c r="CV227" s="167"/>
      <c r="CW227" s="167"/>
      <c r="CX227" s="167"/>
      <c r="CY227" s="167"/>
      <c r="CZ227" s="167"/>
      <c r="DA227" s="167"/>
      <c r="DB227" s="167"/>
      <c r="DC227" s="167"/>
      <c r="DD227" s="167"/>
      <c r="DE227" s="167"/>
      <c r="DF227" s="167"/>
      <c r="DG227" s="167"/>
      <c r="DH227" s="167"/>
      <c r="DI227" s="167"/>
      <c r="DJ227" s="167"/>
      <c r="DK227" s="167"/>
      <c r="DL227" s="167"/>
      <c r="DM227" s="167"/>
      <c r="DN227" s="167"/>
      <c r="DO227" s="167"/>
      <c r="DP227" s="167"/>
      <c r="DQ227" s="167"/>
      <c r="DR227" s="167"/>
      <c r="DS227" s="167"/>
      <c r="DT227" s="167"/>
      <c r="DU227" s="167"/>
      <c r="DV227" s="167"/>
      <c r="DW227" s="167"/>
      <c r="DX227" s="167"/>
      <c r="DY227" s="167"/>
      <c r="DZ227" s="167"/>
      <c r="EA227" s="167"/>
      <c r="EB227" s="167"/>
      <c r="EC227" s="167"/>
      <c r="ED227" s="167"/>
      <c r="EE227" s="167"/>
      <c r="EF227" s="167"/>
      <c r="EG227" s="167"/>
      <c r="EH227" s="167"/>
      <c r="EI227" s="167"/>
      <c r="EJ227" s="167"/>
      <c r="EK227" s="167"/>
      <c r="EL227" s="167"/>
      <c r="EM227" s="167"/>
      <c r="EN227" s="167"/>
      <c r="EO227" s="167"/>
      <c r="EP227" s="167"/>
      <c r="EQ227" s="167"/>
      <c r="ER227" s="167"/>
      <c r="ES227" s="167"/>
      <c r="ET227" s="167"/>
      <c r="EU227" s="167"/>
      <c r="EV227" s="167"/>
      <c r="EW227" s="167"/>
      <c r="EX227" s="167"/>
      <c r="EY227" s="167"/>
      <c r="EZ227" s="167"/>
      <c r="FA227" s="167"/>
      <c r="FB227" s="167"/>
      <c r="FC227" s="167"/>
      <c r="FD227" s="167"/>
      <c r="FE227" s="167"/>
      <c r="FF227" s="167"/>
      <c r="FG227" s="167"/>
      <c r="FH227" s="167"/>
      <c r="FI227" s="167"/>
      <c r="FJ227" s="167"/>
      <c r="FK227" s="167"/>
      <c r="FL227" s="167"/>
      <c r="FM227" s="167"/>
      <c r="FN227" s="167"/>
      <c r="FO227" s="167"/>
      <c r="FP227" s="167"/>
      <c r="FQ227" s="167"/>
      <c r="FR227" s="167"/>
      <c r="FS227" s="167"/>
      <c r="FT227" s="167"/>
      <c r="FU227" s="167"/>
      <c r="FV227" s="167"/>
      <c r="FW227" s="167"/>
      <c r="FX227" s="167"/>
      <c r="FY227" s="167"/>
      <c r="FZ227" s="167"/>
      <c r="GA227" s="167"/>
      <c r="GB227" s="167"/>
      <c r="GC227" s="167"/>
      <c r="GD227" s="167"/>
      <c r="GE227" s="167"/>
      <c r="GF227" s="167"/>
      <c r="GG227" s="167"/>
      <c r="GH227" s="167"/>
      <c r="GI227" s="167"/>
      <c r="GJ227" s="167"/>
      <c r="GK227" s="167"/>
      <c r="GL227" s="167"/>
      <c r="GM227" s="167"/>
      <c r="GN227" s="167"/>
      <c r="GO227" s="167"/>
      <c r="GP227" s="167"/>
      <c r="GQ227" s="167"/>
      <c r="GR227" s="167"/>
      <c r="GS227" s="167"/>
      <c r="GT227" s="167"/>
      <c r="GU227" s="167"/>
      <c r="GV227" s="167"/>
      <c r="GW227" s="167"/>
      <c r="GX227" s="167"/>
      <c r="GY227" s="167"/>
      <c r="GZ227" s="167"/>
      <c r="HA227" s="167"/>
      <c r="HB227" s="167"/>
      <c r="HC227" s="167"/>
      <c r="HD227" s="167"/>
      <c r="HE227" s="167"/>
      <c r="HF227" s="167"/>
      <c r="HG227" s="167"/>
      <c r="HH227" s="167"/>
      <c r="HI227" s="167"/>
      <c r="HJ227" s="167"/>
      <c r="HK227" s="167"/>
      <c r="HL227" s="167"/>
      <c r="HM227" s="167"/>
      <c r="HN227" s="167"/>
      <c r="HO227" s="167"/>
      <c r="HP227" s="167"/>
      <c r="HQ227" s="167"/>
      <c r="HR227" s="167"/>
      <c r="HS227" s="167"/>
      <c r="HT227" s="167"/>
      <c r="HU227" s="167"/>
      <c r="HV227" s="167"/>
      <c r="HW227" s="167"/>
      <c r="HX227" s="167"/>
      <c r="HY227" s="167"/>
      <c r="HZ227" s="167"/>
      <c r="IA227" s="167"/>
      <c r="IB227" s="167"/>
      <c r="IC227" s="167"/>
      <c r="ID227" s="167"/>
      <c r="IE227" s="167"/>
      <c r="IF227" s="167"/>
      <c r="IG227" s="167"/>
      <c r="IH227" s="167"/>
      <c r="II227" s="167"/>
      <c r="IJ227" s="167"/>
      <c r="IK227" s="167"/>
      <c r="IL227" s="167"/>
      <c r="IM227" s="167"/>
      <c r="IN227" s="167"/>
      <c r="IO227" s="167"/>
      <c r="IP227" s="167"/>
      <c r="IQ227" s="167"/>
      <c r="IR227" s="167"/>
      <c r="IS227" s="167"/>
      <c r="IT227" s="167"/>
      <c r="IU227" s="167"/>
      <c r="IV227" s="167"/>
      <c r="IW227" s="167"/>
      <c r="IX227" s="167"/>
      <c r="IY227" s="167"/>
      <c r="IZ227" s="167"/>
      <c r="JA227" s="167"/>
      <c r="JB227" s="167"/>
      <c r="JC227" s="167"/>
      <c r="JD227" s="167"/>
      <c r="JE227" s="167"/>
      <c r="JF227" s="167"/>
      <c r="JG227" s="167"/>
      <c r="JH227" s="167"/>
      <c r="JI227" s="167"/>
      <c r="JJ227" s="167"/>
      <c r="JK227" s="167"/>
      <c r="JL227" s="167"/>
      <c r="JM227" s="167"/>
      <c r="JN227" s="167"/>
      <c r="JO227" s="167"/>
      <c r="JP227" s="167"/>
      <c r="JQ227" s="167"/>
      <c r="JR227" s="167"/>
      <c r="JS227" s="167"/>
      <c r="JT227" s="167"/>
      <c r="JU227" s="167"/>
    </row>
    <row r="228" spans="1:281" s="156" customFormat="1" ht="91.5" customHeight="1" x14ac:dyDescent="0.25">
      <c r="A228" s="194" t="s">
        <v>507</v>
      </c>
      <c r="B228" s="207" t="s">
        <v>469</v>
      </c>
      <c r="C228" s="233" t="s">
        <v>467</v>
      </c>
      <c r="D228" s="235">
        <f t="shared" si="27"/>
        <v>0</v>
      </c>
      <c r="E228" s="266"/>
      <c r="F228" s="266"/>
      <c r="G228" s="266"/>
      <c r="H228" s="266"/>
      <c r="I228" s="244">
        <f t="shared" si="28"/>
        <v>3.7961999999999996E-2</v>
      </c>
      <c r="J228" s="206">
        <v>2.0001999999999999E-2</v>
      </c>
      <c r="K228" s="206">
        <v>0</v>
      </c>
      <c r="L228" s="206">
        <v>0</v>
      </c>
      <c r="M228" s="206">
        <v>1.796E-2</v>
      </c>
      <c r="N228" s="193">
        <f t="shared" si="30"/>
        <v>3.7961999999999996E-2</v>
      </c>
      <c r="O228" s="193">
        <f t="shared" si="30"/>
        <v>2.0001999999999999E-2</v>
      </c>
      <c r="P228" s="193">
        <f t="shared" si="30"/>
        <v>0</v>
      </c>
      <c r="Q228" s="193">
        <f t="shared" si="30"/>
        <v>0</v>
      </c>
      <c r="R228" s="193">
        <f t="shared" si="30"/>
        <v>1.796E-2</v>
      </c>
      <c r="S228" s="193">
        <v>0.30908008000000003</v>
      </c>
      <c r="T228" s="193">
        <v>2.0001999999999999E-2</v>
      </c>
      <c r="U228" s="193">
        <v>0.27111808000000004</v>
      </c>
      <c r="V228" s="193">
        <v>0</v>
      </c>
      <c r="W228" s="193">
        <v>1.7960000000000004E-2</v>
      </c>
      <c r="X228" s="197">
        <v>2015</v>
      </c>
      <c r="Y228" s="198">
        <v>20</v>
      </c>
      <c r="Z228" s="198" t="s">
        <v>622</v>
      </c>
      <c r="AA228" s="198" t="s">
        <v>634</v>
      </c>
      <c r="AB228" s="198" t="s">
        <v>749</v>
      </c>
      <c r="AC228" s="233"/>
      <c r="AD228" s="198" t="s">
        <v>634</v>
      </c>
      <c r="AE228" s="198" t="s">
        <v>750</v>
      </c>
      <c r="AF228" s="198">
        <v>2</v>
      </c>
      <c r="AG228" s="198" t="s">
        <v>751</v>
      </c>
      <c r="AH228" s="198" t="s">
        <v>751</v>
      </c>
      <c r="AI228" s="198" t="s">
        <v>751</v>
      </c>
      <c r="AJ228" s="198" t="s">
        <v>638</v>
      </c>
      <c r="AK228" s="198" t="s">
        <v>758</v>
      </c>
      <c r="AL228" s="198">
        <v>37</v>
      </c>
      <c r="AM228" s="198">
        <v>2015</v>
      </c>
      <c r="AN228" s="198" t="s">
        <v>36</v>
      </c>
      <c r="AO228" s="198" t="s">
        <v>36</v>
      </c>
      <c r="AP228" s="198" t="s">
        <v>36</v>
      </c>
      <c r="AQ228" s="198" t="s">
        <v>36</v>
      </c>
      <c r="AR228" s="198" t="s">
        <v>36</v>
      </c>
      <c r="AS228" s="233"/>
      <c r="AT228" s="198" t="s">
        <v>36</v>
      </c>
      <c r="AU228" s="198" t="s">
        <v>36</v>
      </c>
      <c r="AV228" s="198" t="s">
        <v>36</v>
      </c>
      <c r="AW228" s="191"/>
      <c r="AX228" s="167"/>
      <c r="AY228" s="167"/>
      <c r="AZ228" s="167"/>
      <c r="BA228" s="167"/>
      <c r="BB228" s="167"/>
      <c r="BC228" s="167"/>
      <c r="BD228" s="167"/>
      <c r="BE228" s="167"/>
      <c r="BF228" s="167"/>
      <c r="BG228" s="167"/>
      <c r="BH228" s="167"/>
      <c r="BI228" s="167"/>
      <c r="BJ228" s="167"/>
      <c r="BK228" s="167"/>
      <c r="BL228" s="167"/>
      <c r="BM228" s="167"/>
      <c r="BN228" s="167"/>
      <c r="BO228" s="167"/>
      <c r="BP228" s="167"/>
      <c r="BQ228" s="167"/>
      <c r="BR228" s="167"/>
      <c r="BS228" s="167"/>
      <c r="BT228" s="167"/>
      <c r="BU228" s="167"/>
      <c r="BV228" s="167"/>
      <c r="BW228" s="167"/>
      <c r="BX228" s="167"/>
      <c r="BY228" s="167"/>
      <c r="BZ228" s="167"/>
      <c r="CA228" s="167"/>
      <c r="CB228" s="167"/>
      <c r="CC228" s="167"/>
      <c r="CD228" s="167"/>
      <c r="CE228" s="167"/>
      <c r="CF228" s="167"/>
      <c r="CG228" s="167"/>
      <c r="CH228" s="167"/>
      <c r="CI228" s="167"/>
      <c r="CJ228" s="167"/>
      <c r="CK228" s="167"/>
      <c r="CL228" s="167"/>
      <c r="CM228" s="167"/>
      <c r="CN228" s="167"/>
      <c r="CO228" s="167"/>
      <c r="CP228" s="167"/>
      <c r="CQ228" s="167"/>
      <c r="CR228" s="167"/>
      <c r="CS228" s="167"/>
      <c r="CT228" s="167"/>
      <c r="CU228" s="167"/>
      <c r="CV228" s="167"/>
      <c r="CW228" s="167"/>
      <c r="CX228" s="167"/>
      <c r="CY228" s="167"/>
      <c r="CZ228" s="167"/>
      <c r="DA228" s="167"/>
      <c r="DB228" s="167"/>
      <c r="DC228" s="167"/>
      <c r="DD228" s="167"/>
      <c r="DE228" s="167"/>
      <c r="DF228" s="167"/>
      <c r="DG228" s="167"/>
      <c r="DH228" s="167"/>
      <c r="DI228" s="167"/>
      <c r="DJ228" s="167"/>
      <c r="DK228" s="167"/>
      <c r="DL228" s="167"/>
      <c r="DM228" s="167"/>
      <c r="DN228" s="167"/>
      <c r="DO228" s="167"/>
      <c r="DP228" s="167"/>
      <c r="DQ228" s="167"/>
      <c r="DR228" s="167"/>
      <c r="DS228" s="167"/>
      <c r="DT228" s="167"/>
      <c r="DU228" s="167"/>
      <c r="DV228" s="167"/>
      <c r="DW228" s="167"/>
      <c r="DX228" s="167"/>
      <c r="DY228" s="167"/>
      <c r="DZ228" s="167"/>
      <c r="EA228" s="167"/>
      <c r="EB228" s="167"/>
      <c r="EC228" s="167"/>
      <c r="ED228" s="167"/>
      <c r="EE228" s="167"/>
      <c r="EF228" s="167"/>
      <c r="EG228" s="167"/>
      <c r="EH228" s="167"/>
      <c r="EI228" s="167"/>
      <c r="EJ228" s="167"/>
      <c r="EK228" s="167"/>
      <c r="EL228" s="167"/>
      <c r="EM228" s="167"/>
      <c r="EN228" s="167"/>
      <c r="EO228" s="167"/>
      <c r="EP228" s="167"/>
      <c r="EQ228" s="167"/>
      <c r="ER228" s="167"/>
      <c r="ES228" s="167"/>
      <c r="ET228" s="167"/>
      <c r="EU228" s="167"/>
      <c r="EV228" s="167"/>
      <c r="EW228" s="167"/>
      <c r="EX228" s="167"/>
      <c r="EY228" s="167"/>
      <c r="EZ228" s="167"/>
      <c r="FA228" s="167"/>
      <c r="FB228" s="167"/>
      <c r="FC228" s="167"/>
      <c r="FD228" s="167"/>
      <c r="FE228" s="167"/>
      <c r="FF228" s="167"/>
      <c r="FG228" s="167"/>
      <c r="FH228" s="167"/>
      <c r="FI228" s="167"/>
      <c r="FJ228" s="167"/>
      <c r="FK228" s="167"/>
      <c r="FL228" s="167"/>
      <c r="FM228" s="167"/>
      <c r="FN228" s="167"/>
      <c r="FO228" s="167"/>
      <c r="FP228" s="167"/>
      <c r="FQ228" s="167"/>
      <c r="FR228" s="167"/>
      <c r="FS228" s="167"/>
      <c r="FT228" s="167"/>
      <c r="FU228" s="167"/>
      <c r="FV228" s="167"/>
      <c r="FW228" s="167"/>
      <c r="FX228" s="167"/>
      <c r="FY228" s="167"/>
      <c r="FZ228" s="167"/>
      <c r="GA228" s="167"/>
      <c r="GB228" s="167"/>
      <c r="GC228" s="167"/>
      <c r="GD228" s="167"/>
      <c r="GE228" s="167"/>
      <c r="GF228" s="167"/>
      <c r="GG228" s="167"/>
      <c r="GH228" s="167"/>
      <c r="GI228" s="167"/>
      <c r="GJ228" s="167"/>
      <c r="GK228" s="167"/>
      <c r="GL228" s="167"/>
      <c r="GM228" s="167"/>
      <c r="GN228" s="167"/>
      <c r="GO228" s="167"/>
      <c r="GP228" s="167"/>
      <c r="GQ228" s="167"/>
      <c r="GR228" s="167"/>
      <c r="GS228" s="167"/>
      <c r="GT228" s="167"/>
      <c r="GU228" s="167"/>
      <c r="GV228" s="167"/>
      <c r="GW228" s="167"/>
      <c r="GX228" s="167"/>
      <c r="GY228" s="167"/>
      <c r="GZ228" s="167"/>
      <c r="HA228" s="167"/>
      <c r="HB228" s="167"/>
      <c r="HC228" s="167"/>
      <c r="HD228" s="167"/>
      <c r="HE228" s="167"/>
      <c r="HF228" s="167"/>
      <c r="HG228" s="167"/>
      <c r="HH228" s="167"/>
      <c r="HI228" s="167"/>
      <c r="HJ228" s="167"/>
      <c r="HK228" s="167"/>
      <c r="HL228" s="167"/>
      <c r="HM228" s="167"/>
      <c r="HN228" s="167"/>
      <c r="HO228" s="167"/>
      <c r="HP228" s="167"/>
      <c r="HQ228" s="167"/>
      <c r="HR228" s="167"/>
      <c r="HS228" s="167"/>
      <c r="HT228" s="167"/>
      <c r="HU228" s="167"/>
      <c r="HV228" s="167"/>
      <c r="HW228" s="167"/>
      <c r="HX228" s="167"/>
      <c r="HY228" s="167"/>
      <c r="HZ228" s="167"/>
      <c r="IA228" s="167"/>
      <c r="IB228" s="167"/>
      <c r="IC228" s="167"/>
      <c r="ID228" s="167"/>
      <c r="IE228" s="167"/>
      <c r="IF228" s="167"/>
      <c r="IG228" s="167"/>
      <c r="IH228" s="167"/>
      <c r="II228" s="167"/>
      <c r="IJ228" s="167"/>
      <c r="IK228" s="167"/>
      <c r="IL228" s="167"/>
      <c r="IM228" s="167"/>
      <c r="IN228" s="167"/>
      <c r="IO228" s="167"/>
      <c r="IP228" s="167"/>
      <c r="IQ228" s="167"/>
      <c r="IR228" s="167"/>
      <c r="IS228" s="167"/>
      <c r="IT228" s="167"/>
      <c r="IU228" s="167"/>
      <c r="IV228" s="167"/>
      <c r="IW228" s="167"/>
      <c r="IX228" s="167"/>
      <c r="IY228" s="167"/>
      <c r="IZ228" s="167"/>
      <c r="JA228" s="167"/>
      <c r="JB228" s="167"/>
      <c r="JC228" s="167"/>
      <c r="JD228" s="167"/>
      <c r="JE228" s="167"/>
      <c r="JF228" s="167"/>
      <c r="JG228" s="167"/>
      <c r="JH228" s="167"/>
      <c r="JI228" s="167"/>
      <c r="JJ228" s="167"/>
      <c r="JK228" s="167"/>
      <c r="JL228" s="167"/>
      <c r="JM228" s="167"/>
      <c r="JN228" s="167"/>
      <c r="JO228" s="167"/>
      <c r="JP228" s="167"/>
      <c r="JQ228" s="167"/>
      <c r="JR228" s="167"/>
      <c r="JS228" s="167"/>
      <c r="JT228" s="167"/>
      <c r="JU228" s="167"/>
    </row>
    <row r="229" spans="1:281" ht="69.95" customHeight="1" x14ac:dyDescent="0.25">
      <c r="A229" s="194" t="s">
        <v>509</v>
      </c>
      <c r="B229" s="207" t="s">
        <v>471</v>
      </c>
      <c r="C229" s="233" t="s">
        <v>467</v>
      </c>
      <c r="D229" s="235">
        <f t="shared" si="27"/>
        <v>0</v>
      </c>
      <c r="E229" s="266"/>
      <c r="F229" s="266"/>
      <c r="G229" s="266"/>
      <c r="H229" s="266"/>
      <c r="I229" s="236">
        <f t="shared" si="28"/>
        <v>0.58763999999999994</v>
      </c>
      <c r="J229" s="282">
        <v>0.58763999999999994</v>
      </c>
      <c r="K229" s="282">
        <v>0</v>
      </c>
      <c r="L229" s="282">
        <v>0</v>
      </c>
      <c r="M229" s="282">
        <v>0</v>
      </c>
      <c r="N229" s="193">
        <f t="shared" si="30"/>
        <v>0.58763999999999994</v>
      </c>
      <c r="O229" s="193">
        <f t="shared" si="30"/>
        <v>0.58763999999999994</v>
      </c>
      <c r="P229" s="193">
        <f t="shared" si="30"/>
        <v>0</v>
      </c>
      <c r="Q229" s="193">
        <f t="shared" si="30"/>
        <v>0</v>
      </c>
      <c r="R229" s="193">
        <f t="shared" si="30"/>
        <v>0</v>
      </c>
      <c r="S229" s="193"/>
      <c r="T229" s="193"/>
      <c r="U229" s="193"/>
      <c r="V229" s="193"/>
      <c r="W229" s="193"/>
      <c r="X229" s="156"/>
      <c r="Y229" s="156"/>
      <c r="Z229" s="156"/>
      <c r="AA229" s="156"/>
      <c r="AB229" s="156"/>
      <c r="AC229" s="156"/>
      <c r="AD229" s="156"/>
      <c r="AE229" s="156"/>
      <c r="AF229" s="156"/>
      <c r="AG229" s="156"/>
      <c r="AH229" s="156"/>
      <c r="AI229" s="156"/>
      <c r="AJ229" s="156"/>
      <c r="AK229" s="156"/>
      <c r="AL229" s="156"/>
      <c r="AM229" s="156"/>
      <c r="AN229" s="156"/>
      <c r="AO229" s="156"/>
      <c r="AP229" s="156"/>
      <c r="AQ229" s="156"/>
      <c r="AR229" s="156"/>
      <c r="AS229" s="156"/>
      <c r="AT229" s="156"/>
      <c r="AU229" s="156"/>
      <c r="AV229" s="156"/>
      <c r="AW229" s="191"/>
    </row>
    <row r="230" spans="1:281" ht="69.95" customHeight="1" x14ac:dyDescent="0.25">
      <c r="A230" s="194" t="s">
        <v>511</v>
      </c>
      <c r="B230" s="207" t="s">
        <v>473</v>
      </c>
      <c r="C230" s="233" t="s">
        <v>43</v>
      </c>
      <c r="D230" s="235">
        <f t="shared" si="27"/>
        <v>0</v>
      </c>
      <c r="E230" s="266"/>
      <c r="F230" s="266"/>
      <c r="G230" s="266"/>
      <c r="H230" s="266"/>
      <c r="I230" s="236">
        <f t="shared" si="28"/>
        <v>29.30189</v>
      </c>
      <c r="J230" s="282">
        <v>0.13977000000000001</v>
      </c>
      <c r="K230" s="282">
        <v>26.822420000000001</v>
      </c>
      <c r="L230" s="282">
        <v>0</v>
      </c>
      <c r="M230" s="282">
        <v>2.3397000000000001</v>
      </c>
      <c r="N230" s="193">
        <f t="shared" si="30"/>
        <v>29.30189</v>
      </c>
      <c r="O230" s="193">
        <f t="shared" si="30"/>
        <v>0.13977000000000001</v>
      </c>
      <c r="P230" s="193">
        <f t="shared" si="30"/>
        <v>26.822420000000001</v>
      </c>
      <c r="Q230" s="193">
        <f t="shared" si="30"/>
        <v>0</v>
      </c>
      <c r="R230" s="193">
        <f t="shared" si="30"/>
        <v>2.3397000000000001</v>
      </c>
      <c r="S230" s="193">
        <v>12.97345</v>
      </c>
      <c r="T230" s="193">
        <v>6.8330600000000006</v>
      </c>
      <c r="U230" s="193">
        <v>2.9841700000000002</v>
      </c>
      <c r="V230" s="193">
        <v>8.1599999999999992E-2</v>
      </c>
      <c r="W230" s="193">
        <v>3.0746199999999981</v>
      </c>
      <c r="X230" s="156"/>
      <c r="Y230" s="156"/>
      <c r="Z230" s="156"/>
      <c r="AA230" s="156"/>
      <c r="AB230" s="156"/>
      <c r="AC230" s="156"/>
      <c r="AD230" s="156"/>
      <c r="AE230" s="156"/>
      <c r="AF230" s="156"/>
      <c r="AG230" s="156"/>
      <c r="AH230" s="156"/>
      <c r="AI230" s="156"/>
      <c r="AJ230" s="156"/>
      <c r="AK230" s="156"/>
      <c r="AL230" s="156"/>
      <c r="AM230" s="156"/>
      <c r="AN230" s="156"/>
      <c r="AO230" s="156"/>
      <c r="AP230" s="156"/>
      <c r="AQ230" s="156"/>
      <c r="AR230" s="156"/>
      <c r="AS230" s="156">
        <v>7.0060000000000002</v>
      </c>
      <c r="AT230" s="156"/>
      <c r="AU230" s="156"/>
      <c r="AV230" s="156"/>
      <c r="AW230" s="191"/>
    </row>
    <row r="231" spans="1:281" ht="92.25" customHeight="1" x14ac:dyDescent="0.25">
      <c r="A231" s="194" t="s">
        <v>512</v>
      </c>
      <c r="B231" s="207" t="s">
        <v>476</v>
      </c>
      <c r="C231" s="233" t="s">
        <v>43</v>
      </c>
      <c r="D231" s="235">
        <f t="shared" si="27"/>
        <v>0</v>
      </c>
      <c r="E231" s="266"/>
      <c r="F231" s="266"/>
      <c r="G231" s="266"/>
      <c r="H231" s="266"/>
      <c r="I231" s="236">
        <f t="shared" si="28"/>
        <v>130.85697999999999</v>
      </c>
      <c r="J231" s="282">
        <v>0.62499000000000005</v>
      </c>
      <c r="K231" s="282">
        <v>79.437210000000007</v>
      </c>
      <c r="L231" s="282">
        <v>46.177959999999999</v>
      </c>
      <c r="M231" s="282">
        <v>4.6168199999999997</v>
      </c>
      <c r="N231" s="193">
        <f t="shared" si="30"/>
        <v>130.85697999999999</v>
      </c>
      <c r="O231" s="193">
        <f t="shared" si="30"/>
        <v>0.62499000000000005</v>
      </c>
      <c r="P231" s="193">
        <f t="shared" si="30"/>
        <v>79.437210000000007</v>
      </c>
      <c r="Q231" s="193">
        <f t="shared" si="30"/>
        <v>46.177959999999999</v>
      </c>
      <c r="R231" s="193">
        <f t="shared" si="30"/>
        <v>4.6168199999999997</v>
      </c>
      <c r="S231" s="193">
        <v>86.631860000000017</v>
      </c>
      <c r="T231" s="193">
        <v>0.42372000000000004</v>
      </c>
      <c r="U231" s="193">
        <v>35.159600000000005</v>
      </c>
      <c r="V231" s="193">
        <v>47.893940000000001</v>
      </c>
      <c r="W231" s="193">
        <v>3.1546000000000003</v>
      </c>
      <c r="X231" s="156"/>
      <c r="Y231" s="156"/>
      <c r="Z231" s="156" t="s">
        <v>622</v>
      </c>
      <c r="AA231" s="156" t="s">
        <v>2382</v>
      </c>
      <c r="AB231" s="156" t="s">
        <v>2383</v>
      </c>
      <c r="AC231" s="156">
        <v>0</v>
      </c>
      <c r="AD231" s="156" t="s">
        <v>2384</v>
      </c>
      <c r="AE231" s="156" t="s">
        <v>741</v>
      </c>
      <c r="AF231" s="156">
        <v>3</v>
      </c>
      <c r="AG231" s="156" t="s">
        <v>2385</v>
      </c>
      <c r="AH231" s="156"/>
      <c r="AI231" s="156"/>
      <c r="AJ231" s="156"/>
      <c r="AK231" s="156"/>
      <c r="AL231" s="156"/>
      <c r="AM231" s="156">
        <v>2014</v>
      </c>
      <c r="AN231" s="156"/>
      <c r="AO231" s="156"/>
      <c r="AP231" s="156"/>
      <c r="AQ231" s="156"/>
      <c r="AR231" s="156"/>
      <c r="AS231" s="156">
        <v>0</v>
      </c>
      <c r="AT231" s="156"/>
      <c r="AU231" s="156"/>
      <c r="AV231" s="156"/>
      <c r="AW231" s="191"/>
    </row>
    <row r="232" spans="1:281" ht="69.95" customHeight="1" x14ac:dyDescent="0.25">
      <c r="A232" s="194" t="s">
        <v>514</v>
      </c>
      <c r="B232" s="207" t="s">
        <v>478</v>
      </c>
      <c r="C232" s="233" t="s">
        <v>43</v>
      </c>
      <c r="D232" s="235">
        <f t="shared" si="27"/>
        <v>0</v>
      </c>
      <c r="E232" s="266"/>
      <c r="F232" s="266"/>
      <c r="G232" s="266"/>
      <c r="H232" s="266"/>
      <c r="I232" s="236">
        <f t="shared" si="28"/>
        <v>6.1507899999999998</v>
      </c>
      <c r="J232" s="282">
        <v>0</v>
      </c>
      <c r="K232" s="282">
        <v>5.66357</v>
      </c>
      <c r="L232" s="282">
        <v>0</v>
      </c>
      <c r="M232" s="282">
        <v>0.48722000000000004</v>
      </c>
      <c r="N232" s="193">
        <f t="shared" si="30"/>
        <v>6.1507899999999998</v>
      </c>
      <c r="O232" s="193">
        <f t="shared" si="30"/>
        <v>0</v>
      </c>
      <c r="P232" s="193">
        <f t="shared" si="30"/>
        <v>5.66357</v>
      </c>
      <c r="Q232" s="193">
        <f t="shared" si="30"/>
        <v>0</v>
      </c>
      <c r="R232" s="193">
        <f t="shared" si="30"/>
        <v>0.48722000000000004</v>
      </c>
      <c r="S232" s="193">
        <v>5.5221299999999998</v>
      </c>
      <c r="T232" s="193">
        <v>0</v>
      </c>
      <c r="U232" s="193">
        <v>2.7600700000000002</v>
      </c>
      <c r="V232" s="193">
        <v>2.29217</v>
      </c>
      <c r="W232" s="193">
        <v>0.46988999999999997</v>
      </c>
      <c r="X232" s="156"/>
      <c r="Y232" s="156"/>
      <c r="Z232" s="156"/>
      <c r="AA232" s="156"/>
      <c r="AB232" s="156"/>
      <c r="AC232" s="156"/>
      <c r="AD232" s="156"/>
      <c r="AE232" s="156"/>
      <c r="AF232" s="156"/>
      <c r="AG232" s="156"/>
      <c r="AH232" s="156"/>
      <c r="AI232" s="156"/>
      <c r="AJ232" s="156"/>
      <c r="AK232" s="156"/>
      <c r="AL232" s="156"/>
      <c r="AM232" s="156"/>
      <c r="AN232" s="156"/>
      <c r="AO232" s="156"/>
      <c r="AP232" s="156"/>
      <c r="AQ232" s="156"/>
      <c r="AR232" s="156"/>
      <c r="AS232" s="156"/>
      <c r="AT232" s="156"/>
      <c r="AU232" s="156"/>
      <c r="AV232" s="156"/>
      <c r="AW232" s="191"/>
    </row>
    <row r="233" spans="1:281" ht="69.95" customHeight="1" x14ac:dyDescent="0.25">
      <c r="A233" s="194" t="s">
        <v>516</v>
      </c>
      <c r="B233" s="207" t="s">
        <v>481</v>
      </c>
      <c r="C233" s="233" t="s">
        <v>43</v>
      </c>
      <c r="D233" s="235">
        <f t="shared" si="27"/>
        <v>0</v>
      </c>
      <c r="E233" s="266"/>
      <c r="F233" s="266"/>
      <c r="G233" s="266"/>
      <c r="H233" s="266"/>
      <c r="I233" s="236">
        <f t="shared" si="28"/>
        <v>0.48392000000000002</v>
      </c>
      <c r="J233" s="282">
        <v>0.17967999999999998</v>
      </c>
      <c r="K233" s="282">
        <v>0.30424000000000001</v>
      </c>
      <c r="L233" s="282">
        <v>0</v>
      </c>
      <c r="M233" s="282">
        <v>0</v>
      </c>
      <c r="N233" s="193">
        <f t="shared" si="30"/>
        <v>0.48392000000000002</v>
      </c>
      <c r="O233" s="193">
        <f t="shared" si="30"/>
        <v>0.17967999999999998</v>
      </c>
      <c r="P233" s="193">
        <f t="shared" si="30"/>
        <v>0.30424000000000001</v>
      </c>
      <c r="Q233" s="193">
        <f t="shared" si="30"/>
        <v>0</v>
      </c>
      <c r="R233" s="193">
        <f t="shared" si="30"/>
        <v>0</v>
      </c>
      <c r="S233" s="193">
        <v>0.42366999999999994</v>
      </c>
      <c r="T233" s="193">
        <v>0.15227000000000002</v>
      </c>
      <c r="U233" s="193">
        <v>0.27139999999999997</v>
      </c>
      <c r="V233" s="193">
        <v>0</v>
      </c>
      <c r="W233" s="193">
        <v>0</v>
      </c>
      <c r="X233" s="156"/>
      <c r="Y233" s="156"/>
      <c r="Z233" s="156"/>
      <c r="AA233" s="156"/>
      <c r="AB233" s="156"/>
      <c r="AC233" s="156"/>
      <c r="AD233" s="156"/>
      <c r="AE233" s="156"/>
      <c r="AF233" s="156"/>
      <c r="AG233" s="156"/>
      <c r="AH233" s="156"/>
      <c r="AI233" s="156"/>
      <c r="AJ233" s="156"/>
      <c r="AK233" s="156"/>
      <c r="AL233" s="156"/>
      <c r="AM233" s="156"/>
      <c r="AN233" s="156"/>
      <c r="AO233" s="156"/>
      <c r="AP233" s="156"/>
      <c r="AQ233" s="156"/>
      <c r="AR233" s="156"/>
      <c r="AS233" s="156"/>
      <c r="AT233" s="156"/>
      <c r="AU233" s="156"/>
      <c r="AV233" s="156"/>
      <c r="AW233" s="191"/>
    </row>
    <row r="234" spans="1:281" ht="69.95" customHeight="1" x14ac:dyDescent="0.25">
      <c r="A234" s="194" t="s">
        <v>517</v>
      </c>
      <c r="B234" s="205" t="s">
        <v>483</v>
      </c>
      <c r="C234" s="233" t="s">
        <v>43</v>
      </c>
      <c r="D234" s="235">
        <f t="shared" si="27"/>
        <v>0</v>
      </c>
      <c r="E234" s="266"/>
      <c r="F234" s="266"/>
      <c r="G234" s="266"/>
      <c r="H234" s="266"/>
      <c r="I234" s="236">
        <f t="shared" si="28"/>
        <v>107.77246</v>
      </c>
      <c r="J234" s="282">
        <v>3.9203399999999999</v>
      </c>
      <c r="K234" s="282">
        <v>90.004769999999994</v>
      </c>
      <c r="L234" s="282">
        <v>0</v>
      </c>
      <c r="M234" s="282">
        <v>13.84735</v>
      </c>
      <c r="N234" s="193">
        <f t="shared" si="30"/>
        <v>107.77246</v>
      </c>
      <c r="O234" s="193">
        <f t="shared" si="30"/>
        <v>3.9203399999999999</v>
      </c>
      <c r="P234" s="193">
        <f t="shared" si="30"/>
        <v>90.004769999999994</v>
      </c>
      <c r="Q234" s="193">
        <f t="shared" si="30"/>
        <v>0</v>
      </c>
      <c r="R234" s="193">
        <f t="shared" si="30"/>
        <v>13.84735</v>
      </c>
      <c r="S234" s="193">
        <v>127.92408</v>
      </c>
      <c r="T234" s="193">
        <v>0</v>
      </c>
      <c r="U234" s="193">
        <v>33.545139999999996</v>
      </c>
      <c r="V234" s="193">
        <v>81.066159999999996</v>
      </c>
      <c r="W234" s="193">
        <v>13.31278</v>
      </c>
      <c r="X234" s="156">
        <v>2014</v>
      </c>
      <c r="Y234" s="156"/>
      <c r="Z234" s="156"/>
      <c r="AA234" s="156"/>
      <c r="AB234" s="156"/>
      <c r="AC234" s="156">
        <v>12.6</v>
      </c>
      <c r="AD234" s="156"/>
      <c r="AE234" s="156"/>
      <c r="AF234" s="156"/>
      <c r="AG234" s="156"/>
      <c r="AH234" s="156"/>
      <c r="AI234" s="156"/>
      <c r="AJ234" s="156"/>
      <c r="AK234" s="156"/>
      <c r="AL234" s="156"/>
      <c r="AM234" s="156">
        <v>2014</v>
      </c>
      <c r="AN234" s="156"/>
      <c r="AO234" s="156"/>
      <c r="AP234" s="156"/>
      <c r="AQ234" s="156"/>
      <c r="AR234" s="156"/>
      <c r="AS234" s="156">
        <v>0.246</v>
      </c>
      <c r="AT234" s="156"/>
      <c r="AU234" s="156"/>
      <c r="AV234" s="156"/>
      <c r="AW234" s="191"/>
    </row>
    <row r="235" spans="1:281" ht="69.95" customHeight="1" x14ac:dyDescent="0.25">
      <c r="A235" s="194" t="s">
        <v>519</v>
      </c>
      <c r="B235" s="205" t="s">
        <v>485</v>
      </c>
      <c r="C235" s="233" t="s">
        <v>43</v>
      </c>
      <c r="D235" s="235">
        <f t="shared" si="27"/>
        <v>0</v>
      </c>
      <c r="E235" s="266"/>
      <c r="F235" s="266"/>
      <c r="G235" s="266"/>
      <c r="H235" s="266"/>
      <c r="I235" s="236">
        <f t="shared" si="28"/>
        <v>156.12152999999998</v>
      </c>
      <c r="J235" s="282">
        <v>16.297789999999999</v>
      </c>
      <c r="K235" s="282">
        <v>130</v>
      </c>
      <c r="L235" s="282">
        <v>0</v>
      </c>
      <c r="M235" s="282">
        <v>9.823739999999999</v>
      </c>
      <c r="N235" s="193">
        <f t="shared" si="30"/>
        <v>156.12152999999998</v>
      </c>
      <c r="O235" s="193">
        <f t="shared" si="30"/>
        <v>16.297789999999999</v>
      </c>
      <c r="P235" s="193">
        <f t="shared" si="30"/>
        <v>130</v>
      </c>
      <c r="Q235" s="193">
        <f t="shared" si="30"/>
        <v>0</v>
      </c>
      <c r="R235" s="193">
        <f t="shared" si="30"/>
        <v>9.823739999999999</v>
      </c>
      <c r="S235" s="193">
        <v>30.990400000000001</v>
      </c>
      <c r="T235" s="193">
        <v>17.264610000000001</v>
      </c>
      <c r="U235" s="193">
        <v>0</v>
      </c>
      <c r="V235" s="193">
        <v>0</v>
      </c>
      <c r="W235" s="193">
        <v>13.725790000000002</v>
      </c>
      <c r="X235" s="215">
        <v>2014</v>
      </c>
      <c r="Y235" s="215" t="s">
        <v>36</v>
      </c>
      <c r="Z235" s="215" t="s">
        <v>36</v>
      </c>
      <c r="AA235" s="215" t="s">
        <v>36</v>
      </c>
      <c r="AB235" s="215" t="s">
        <v>36</v>
      </c>
      <c r="AC235" s="233"/>
      <c r="AD235" s="215" t="s">
        <v>36</v>
      </c>
      <c r="AE235" s="215" t="s">
        <v>36</v>
      </c>
      <c r="AF235" s="215" t="s">
        <v>36</v>
      </c>
      <c r="AG235" s="215" t="s">
        <v>36</v>
      </c>
      <c r="AH235" s="215" t="s">
        <v>36</v>
      </c>
      <c r="AI235" s="215" t="s">
        <v>36</v>
      </c>
      <c r="AJ235" s="215" t="s">
        <v>36</v>
      </c>
      <c r="AK235" s="215" t="s">
        <v>36</v>
      </c>
      <c r="AL235" s="215" t="s">
        <v>36</v>
      </c>
      <c r="AM235" s="215">
        <v>2014</v>
      </c>
      <c r="AN235" s="215" t="s">
        <v>36</v>
      </c>
      <c r="AO235" s="215" t="s">
        <v>36</v>
      </c>
      <c r="AP235" s="198" t="s">
        <v>36</v>
      </c>
      <c r="AQ235" s="198" t="s">
        <v>36</v>
      </c>
      <c r="AR235" s="198" t="s">
        <v>36</v>
      </c>
      <c r="AS235" s="233"/>
      <c r="AT235" s="198"/>
      <c r="AU235" s="198"/>
      <c r="AV235" s="198"/>
      <c r="AW235" s="191"/>
    </row>
    <row r="236" spans="1:281" ht="69.95" customHeight="1" x14ac:dyDescent="0.25">
      <c r="A236" s="194" t="s">
        <v>521</v>
      </c>
      <c r="B236" s="283" t="s">
        <v>488</v>
      </c>
      <c r="C236" s="202" t="s">
        <v>43</v>
      </c>
      <c r="D236" s="235">
        <f t="shared" si="27"/>
        <v>0</v>
      </c>
      <c r="E236" s="266"/>
      <c r="F236" s="266"/>
      <c r="G236" s="266"/>
      <c r="H236" s="266"/>
      <c r="I236" s="236">
        <f t="shared" si="28"/>
        <v>4.2266300000000001</v>
      </c>
      <c r="J236" s="282">
        <v>4.2266300000000001</v>
      </c>
      <c r="K236" s="282">
        <v>0</v>
      </c>
      <c r="L236" s="282">
        <v>0</v>
      </c>
      <c r="M236" s="282">
        <v>0</v>
      </c>
      <c r="N236" s="193">
        <f t="shared" si="30"/>
        <v>4.2266300000000001</v>
      </c>
      <c r="O236" s="193">
        <f t="shared" si="30"/>
        <v>4.2266300000000001</v>
      </c>
      <c r="P236" s="193">
        <f t="shared" si="30"/>
        <v>0</v>
      </c>
      <c r="Q236" s="193">
        <f t="shared" si="30"/>
        <v>0</v>
      </c>
      <c r="R236" s="193">
        <f t="shared" si="30"/>
        <v>0</v>
      </c>
      <c r="S236" s="193"/>
      <c r="T236" s="193"/>
      <c r="U236" s="193"/>
      <c r="V236" s="193"/>
      <c r="W236" s="193"/>
      <c r="X236" s="156"/>
      <c r="Y236" s="156"/>
      <c r="Z236" s="156"/>
      <c r="AA236" s="156"/>
      <c r="AB236" s="156"/>
      <c r="AC236" s="156"/>
      <c r="AD236" s="156"/>
      <c r="AE236" s="156"/>
      <c r="AF236" s="156"/>
      <c r="AG236" s="156"/>
      <c r="AH236" s="156"/>
      <c r="AI236" s="156"/>
      <c r="AJ236" s="156"/>
      <c r="AK236" s="156"/>
      <c r="AL236" s="156"/>
      <c r="AM236" s="156"/>
      <c r="AN236" s="156"/>
      <c r="AO236" s="156"/>
      <c r="AP236" s="156"/>
      <c r="AQ236" s="156"/>
      <c r="AR236" s="156"/>
      <c r="AS236" s="156"/>
      <c r="AT236" s="156"/>
      <c r="AU236" s="156"/>
      <c r="AV236" s="156"/>
      <c r="AW236" s="191"/>
    </row>
    <row r="237" spans="1:281" ht="69.95" customHeight="1" x14ac:dyDescent="0.25">
      <c r="A237" s="194" t="s">
        <v>523</v>
      </c>
      <c r="B237" s="205" t="s">
        <v>490</v>
      </c>
      <c r="C237" s="202" t="s">
        <v>43</v>
      </c>
      <c r="D237" s="235">
        <f t="shared" si="27"/>
        <v>0</v>
      </c>
      <c r="E237" s="266"/>
      <c r="F237" s="266"/>
      <c r="G237" s="266"/>
      <c r="H237" s="266"/>
      <c r="I237" s="236">
        <f t="shared" si="28"/>
        <v>4.9669699999999999</v>
      </c>
      <c r="J237" s="284">
        <v>3.96346</v>
      </c>
      <c r="K237" s="282">
        <v>0</v>
      </c>
      <c r="L237" s="282">
        <v>0</v>
      </c>
      <c r="M237" s="282">
        <v>1.0035099999999999</v>
      </c>
      <c r="N237" s="193">
        <f t="shared" si="30"/>
        <v>4.9669699999999999</v>
      </c>
      <c r="O237" s="193">
        <f t="shared" si="30"/>
        <v>3.96346</v>
      </c>
      <c r="P237" s="193">
        <f t="shared" si="30"/>
        <v>0</v>
      </c>
      <c r="Q237" s="193">
        <f t="shared" si="30"/>
        <v>0</v>
      </c>
      <c r="R237" s="193">
        <f t="shared" si="30"/>
        <v>1.0035099999999999</v>
      </c>
      <c r="S237" s="193">
        <v>4.8072400000000002</v>
      </c>
      <c r="T237" s="193">
        <v>4.1984899999999996</v>
      </c>
      <c r="U237" s="193">
        <v>0</v>
      </c>
      <c r="V237" s="193">
        <v>0</v>
      </c>
      <c r="W237" s="193">
        <v>0.60875000000000001</v>
      </c>
      <c r="X237" s="156"/>
      <c r="Y237" s="156"/>
      <c r="Z237" s="156"/>
      <c r="AA237" s="156"/>
      <c r="AB237" s="156"/>
      <c r="AC237" s="156"/>
      <c r="AD237" s="156"/>
      <c r="AE237" s="156"/>
      <c r="AF237" s="156"/>
      <c r="AG237" s="156"/>
      <c r="AH237" s="156"/>
      <c r="AI237" s="156"/>
      <c r="AJ237" s="156"/>
      <c r="AK237" s="156"/>
      <c r="AL237" s="156"/>
      <c r="AM237" s="156"/>
      <c r="AN237" s="156"/>
      <c r="AO237" s="156"/>
      <c r="AP237" s="156"/>
      <c r="AQ237" s="156"/>
      <c r="AR237" s="156"/>
      <c r="AS237" s="156"/>
      <c r="AT237" s="156"/>
      <c r="AU237" s="156"/>
      <c r="AV237" s="156"/>
      <c r="AW237" s="191"/>
    </row>
    <row r="238" spans="1:281" ht="94.5" customHeight="1" x14ac:dyDescent="0.25">
      <c r="A238" s="194" t="s">
        <v>525</v>
      </c>
      <c r="B238" s="285" t="s">
        <v>775</v>
      </c>
      <c r="C238" s="233" t="s">
        <v>43</v>
      </c>
      <c r="D238" s="235">
        <f t="shared" si="27"/>
        <v>0</v>
      </c>
      <c r="E238" s="266"/>
      <c r="F238" s="266"/>
      <c r="G238" s="266"/>
      <c r="H238" s="266"/>
      <c r="I238" s="236">
        <f t="shared" si="28"/>
        <v>0.497</v>
      </c>
      <c r="J238" s="284">
        <v>0</v>
      </c>
      <c r="K238" s="282">
        <v>0</v>
      </c>
      <c r="L238" s="282">
        <v>0.497</v>
      </c>
      <c r="M238" s="282">
        <v>0</v>
      </c>
      <c r="N238" s="193">
        <f t="shared" si="30"/>
        <v>0.497</v>
      </c>
      <c r="O238" s="193">
        <f t="shared" si="30"/>
        <v>0</v>
      </c>
      <c r="P238" s="193">
        <f t="shared" si="30"/>
        <v>0</v>
      </c>
      <c r="Q238" s="193">
        <f t="shared" si="30"/>
        <v>0.497</v>
      </c>
      <c r="R238" s="193">
        <f t="shared" si="30"/>
        <v>0</v>
      </c>
      <c r="S238" s="193">
        <v>0.42187999999999998</v>
      </c>
      <c r="T238" s="193">
        <v>0.42187999999999998</v>
      </c>
      <c r="U238" s="193">
        <v>0</v>
      </c>
      <c r="V238" s="193">
        <v>0</v>
      </c>
      <c r="W238" s="193">
        <v>0</v>
      </c>
      <c r="X238" s="156">
        <v>2015</v>
      </c>
      <c r="Y238" s="156">
        <v>25</v>
      </c>
      <c r="Z238" s="216" t="s">
        <v>622</v>
      </c>
      <c r="AA238" s="216" t="s">
        <v>623</v>
      </c>
      <c r="AB238" s="216" t="s">
        <v>624</v>
      </c>
      <c r="AC238" s="216"/>
      <c r="AD238" s="216" t="s">
        <v>625</v>
      </c>
      <c r="AE238" s="216" t="s">
        <v>626</v>
      </c>
      <c r="AF238" s="216" t="s">
        <v>36</v>
      </c>
      <c r="AG238" s="216" t="s">
        <v>627</v>
      </c>
      <c r="AH238" s="156" t="s">
        <v>36</v>
      </c>
      <c r="AI238" s="156" t="s">
        <v>36</v>
      </c>
      <c r="AJ238" s="156" t="s">
        <v>36</v>
      </c>
      <c r="AK238" s="156" t="s">
        <v>2392</v>
      </c>
      <c r="AL238" s="156">
        <v>5</v>
      </c>
      <c r="AM238" s="156">
        <v>2015</v>
      </c>
      <c r="AN238" s="156" t="s">
        <v>36</v>
      </c>
      <c r="AO238" s="156" t="s">
        <v>36</v>
      </c>
      <c r="AP238" s="156" t="s">
        <v>36</v>
      </c>
      <c r="AQ238" s="156" t="s">
        <v>36</v>
      </c>
      <c r="AR238" s="156" t="s">
        <v>36</v>
      </c>
      <c r="AS238" s="156"/>
      <c r="AT238" s="156" t="s">
        <v>36</v>
      </c>
      <c r="AU238" s="156" t="s">
        <v>36</v>
      </c>
      <c r="AV238" s="156" t="s">
        <v>36</v>
      </c>
      <c r="AW238" s="191"/>
    </row>
    <row r="239" spans="1:281" ht="69.95" customHeight="1" x14ac:dyDescent="0.25">
      <c r="A239" s="194" t="s">
        <v>527</v>
      </c>
      <c r="B239" s="217" t="s">
        <v>776</v>
      </c>
      <c r="C239" s="233" t="s">
        <v>43</v>
      </c>
      <c r="D239" s="235">
        <f t="shared" ref="D239:D280" si="31">E239+F239+G239+H239</f>
        <v>0</v>
      </c>
      <c r="E239" s="266"/>
      <c r="F239" s="266"/>
      <c r="G239" s="266"/>
      <c r="H239" s="266"/>
      <c r="I239" s="236">
        <f t="shared" si="28"/>
        <v>4.7491599999999998</v>
      </c>
      <c r="J239" s="284">
        <v>0</v>
      </c>
      <c r="K239" s="282">
        <v>4.7366899999999994</v>
      </c>
      <c r="L239" s="282">
        <v>0</v>
      </c>
      <c r="M239" s="282">
        <v>1.247E-2</v>
      </c>
      <c r="N239" s="193">
        <f t="shared" si="30"/>
        <v>4.7491599999999998</v>
      </c>
      <c r="O239" s="193">
        <f t="shared" si="30"/>
        <v>0</v>
      </c>
      <c r="P239" s="193">
        <f t="shared" si="30"/>
        <v>4.7366899999999994</v>
      </c>
      <c r="Q239" s="193">
        <f t="shared" si="30"/>
        <v>0</v>
      </c>
      <c r="R239" s="193">
        <f t="shared" si="30"/>
        <v>1.247E-2</v>
      </c>
      <c r="S239" s="193"/>
      <c r="T239" s="193"/>
      <c r="U239" s="193"/>
      <c r="V239" s="193"/>
      <c r="W239" s="193"/>
      <c r="X239" s="156"/>
      <c r="Y239" s="156"/>
      <c r="Z239" s="156"/>
      <c r="AA239" s="156"/>
      <c r="AB239" s="156"/>
      <c r="AC239" s="156"/>
      <c r="AD239" s="156"/>
      <c r="AE239" s="156"/>
      <c r="AF239" s="156"/>
      <c r="AG239" s="156"/>
      <c r="AH239" s="156"/>
      <c r="AI239" s="156"/>
      <c r="AJ239" s="156"/>
      <c r="AK239" s="156"/>
      <c r="AL239" s="156"/>
      <c r="AM239" s="156"/>
      <c r="AN239" s="156"/>
      <c r="AO239" s="156"/>
      <c r="AP239" s="156"/>
      <c r="AQ239" s="156"/>
      <c r="AR239" s="156"/>
      <c r="AS239" s="156"/>
      <c r="AT239" s="156"/>
      <c r="AU239" s="156"/>
      <c r="AV239" s="156"/>
      <c r="AW239" s="191"/>
    </row>
    <row r="240" spans="1:281" ht="69.95" customHeight="1" x14ac:dyDescent="0.25">
      <c r="A240" s="194" t="s">
        <v>529</v>
      </c>
      <c r="B240" s="286" t="s">
        <v>777</v>
      </c>
      <c r="C240" s="233" t="s">
        <v>43</v>
      </c>
      <c r="D240" s="235">
        <f t="shared" si="31"/>
        <v>0</v>
      </c>
      <c r="E240" s="266"/>
      <c r="F240" s="266"/>
      <c r="G240" s="266"/>
      <c r="H240" s="266"/>
      <c r="I240" s="236">
        <f t="shared" si="28"/>
        <v>0.29972000000000004</v>
      </c>
      <c r="J240" s="284">
        <v>0.29972000000000004</v>
      </c>
      <c r="K240" s="282">
        <v>0</v>
      </c>
      <c r="L240" s="282">
        <v>0</v>
      </c>
      <c r="M240" s="282">
        <v>0</v>
      </c>
      <c r="N240" s="193">
        <f t="shared" si="30"/>
        <v>0.29972000000000004</v>
      </c>
      <c r="O240" s="193">
        <f t="shared" si="30"/>
        <v>0.29972000000000004</v>
      </c>
      <c r="P240" s="193">
        <f t="shared" si="30"/>
        <v>0</v>
      </c>
      <c r="Q240" s="193">
        <f t="shared" si="30"/>
        <v>0</v>
      </c>
      <c r="R240" s="193">
        <f t="shared" si="30"/>
        <v>0</v>
      </c>
      <c r="S240" s="193"/>
      <c r="T240" s="193"/>
      <c r="U240" s="193"/>
      <c r="V240" s="193"/>
      <c r="W240" s="193"/>
      <c r="X240" s="156"/>
      <c r="Y240" s="156"/>
      <c r="Z240" s="156"/>
      <c r="AA240" s="156"/>
      <c r="AB240" s="156"/>
      <c r="AC240" s="156"/>
      <c r="AD240" s="156"/>
      <c r="AE240" s="156"/>
      <c r="AF240" s="156"/>
      <c r="AG240" s="156"/>
      <c r="AH240" s="156"/>
      <c r="AI240" s="156"/>
      <c r="AJ240" s="156"/>
      <c r="AK240" s="156"/>
      <c r="AL240" s="156"/>
      <c r="AM240" s="156"/>
      <c r="AN240" s="156"/>
      <c r="AO240" s="156"/>
      <c r="AP240" s="156"/>
      <c r="AQ240" s="156"/>
      <c r="AR240" s="156"/>
      <c r="AS240" s="156"/>
      <c r="AT240" s="156"/>
      <c r="AU240" s="156"/>
      <c r="AV240" s="156"/>
      <c r="AW240" s="191"/>
    </row>
    <row r="241" spans="1:53" ht="69.95" customHeight="1" x14ac:dyDescent="0.25">
      <c r="A241" s="194" t="s">
        <v>531</v>
      </c>
      <c r="B241" s="218" t="s">
        <v>778</v>
      </c>
      <c r="C241" s="233" t="s">
        <v>43</v>
      </c>
      <c r="D241" s="235">
        <f t="shared" si="31"/>
        <v>0</v>
      </c>
      <c r="E241" s="266"/>
      <c r="F241" s="266"/>
      <c r="G241" s="266"/>
      <c r="H241" s="266"/>
      <c r="I241" s="236">
        <f t="shared" si="28"/>
        <v>2.5999999999999999E-3</v>
      </c>
      <c r="J241" s="284"/>
      <c r="K241" s="282"/>
      <c r="L241" s="282"/>
      <c r="M241" s="282">
        <v>2.5999999999999999E-3</v>
      </c>
      <c r="N241" s="193">
        <f t="shared" si="30"/>
        <v>2.5999999999999999E-3</v>
      </c>
      <c r="O241" s="193">
        <f t="shared" si="30"/>
        <v>0</v>
      </c>
      <c r="P241" s="193">
        <f t="shared" si="30"/>
        <v>0</v>
      </c>
      <c r="Q241" s="193">
        <f t="shared" si="30"/>
        <v>0</v>
      </c>
      <c r="R241" s="193">
        <f t="shared" si="30"/>
        <v>2.5999999999999999E-3</v>
      </c>
      <c r="S241" s="193">
        <v>0.25334000000000001</v>
      </c>
      <c r="T241" s="193"/>
      <c r="U241" s="193"/>
      <c r="V241" s="193"/>
      <c r="W241" s="193">
        <v>0.25334000000000001</v>
      </c>
      <c r="X241" s="156"/>
      <c r="Y241" s="156"/>
      <c r="Z241" s="156"/>
      <c r="AA241" s="156"/>
      <c r="AB241" s="156"/>
      <c r="AC241" s="156"/>
      <c r="AD241" s="156"/>
      <c r="AE241" s="156"/>
      <c r="AF241" s="156"/>
      <c r="AG241" s="156"/>
      <c r="AH241" s="156"/>
      <c r="AI241" s="156"/>
      <c r="AJ241" s="156"/>
      <c r="AK241" s="156"/>
      <c r="AL241" s="156"/>
      <c r="AM241" s="156"/>
      <c r="AN241" s="156"/>
      <c r="AO241" s="156"/>
      <c r="AP241" s="156"/>
      <c r="AQ241" s="156"/>
      <c r="AR241" s="156"/>
      <c r="AS241" s="156"/>
      <c r="AT241" s="156"/>
      <c r="AU241" s="156"/>
      <c r="AV241" s="156"/>
      <c r="AW241" s="191"/>
    </row>
    <row r="242" spans="1:53" ht="69.95" customHeight="1" x14ac:dyDescent="0.25">
      <c r="A242" s="194" t="s">
        <v>533</v>
      </c>
      <c r="B242" s="218" t="s">
        <v>803</v>
      </c>
      <c r="C242" s="233" t="s">
        <v>43</v>
      </c>
      <c r="D242" s="235"/>
      <c r="E242" s="266"/>
      <c r="F242" s="266"/>
      <c r="G242" s="266"/>
      <c r="H242" s="266"/>
      <c r="I242" s="236"/>
      <c r="J242" s="284"/>
      <c r="K242" s="282"/>
      <c r="L242" s="282"/>
      <c r="M242" s="282"/>
      <c r="N242" s="193"/>
      <c r="O242" s="193"/>
      <c r="P242" s="193"/>
      <c r="Q242" s="193"/>
      <c r="R242" s="193"/>
      <c r="S242" s="193">
        <v>19.460090000000001</v>
      </c>
      <c r="T242" s="193">
        <v>1.1015200000000001</v>
      </c>
      <c r="U242" s="193">
        <v>18.35857</v>
      </c>
      <c r="V242" s="193">
        <v>0</v>
      </c>
      <c r="W242" s="193">
        <v>0</v>
      </c>
      <c r="X242" s="156"/>
      <c r="Y242" s="156"/>
      <c r="Z242" s="156"/>
      <c r="AA242" s="156"/>
      <c r="AB242" s="156"/>
      <c r="AC242" s="156"/>
      <c r="AD242" s="156"/>
      <c r="AE242" s="156"/>
      <c r="AF242" s="156"/>
      <c r="AG242" s="156"/>
      <c r="AH242" s="156"/>
      <c r="AI242" s="156"/>
      <c r="AJ242" s="156"/>
      <c r="AK242" s="156"/>
      <c r="AL242" s="156"/>
      <c r="AM242" s="156"/>
      <c r="AN242" s="156"/>
      <c r="AO242" s="156"/>
      <c r="AP242" s="156"/>
      <c r="AQ242" s="156"/>
      <c r="AR242" s="156"/>
      <c r="AS242" s="156"/>
      <c r="AT242" s="156"/>
      <c r="AU242" s="156"/>
      <c r="AV242" s="156"/>
      <c r="AW242" s="191"/>
    </row>
    <row r="243" spans="1:53" ht="69.95" customHeight="1" x14ac:dyDescent="0.25">
      <c r="A243" s="194" t="s">
        <v>536</v>
      </c>
      <c r="B243" s="218" t="s">
        <v>804</v>
      </c>
      <c r="C243" s="233" t="s">
        <v>43</v>
      </c>
      <c r="D243" s="235"/>
      <c r="E243" s="266"/>
      <c r="F243" s="266"/>
      <c r="G243" s="266"/>
      <c r="H243" s="266"/>
      <c r="I243" s="236"/>
      <c r="J243" s="284"/>
      <c r="K243" s="282"/>
      <c r="L243" s="282"/>
      <c r="M243" s="282"/>
      <c r="N243" s="193"/>
      <c r="O243" s="193"/>
      <c r="P243" s="193"/>
      <c r="Q243" s="193"/>
      <c r="R243" s="193"/>
      <c r="S243" s="193">
        <v>1.2988599999999999</v>
      </c>
      <c r="T243" s="193">
        <v>0</v>
      </c>
      <c r="U243" s="193">
        <v>0</v>
      </c>
      <c r="V243" s="193">
        <v>0</v>
      </c>
      <c r="W243" s="193">
        <v>1.2988599999999999</v>
      </c>
      <c r="X243" s="156"/>
      <c r="Y243" s="156"/>
      <c r="Z243" s="156"/>
      <c r="AA243" s="156"/>
      <c r="AB243" s="156"/>
      <c r="AC243" s="156"/>
      <c r="AD243" s="156"/>
      <c r="AE243" s="156"/>
      <c r="AF243" s="156"/>
      <c r="AG243" s="156"/>
      <c r="AH243" s="156"/>
      <c r="AI243" s="156"/>
      <c r="AJ243" s="156"/>
      <c r="AK243" s="156"/>
      <c r="AL243" s="156"/>
      <c r="AM243" s="156"/>
      <c r="AN243" s="156"/>
      <c r="AO243" s="156"/>
      <c r="AP243" s="156"/>
      <c r="AQ243" s="156"/>
      <c r="AR243" s="156"/>
      <c r="AS243" s="156"/>
      <c r="AT243" s="156"/>
      <c r="AU243" s="156"/>
      <c r="AV243" s="156"/>
      <c r="AW243" s="191"/>
    </row>
    <row r="244" spans="1:53" ht="69.95" customHeight="1" x14ac:dyDescent="0.25">
      <c r="A244" s="194" t="s">
        <v>539</v>
      </c>
      <c r="B244" s="218" t="s">
        <v>800</v>
      </c>
      <c r="C244" s="233" t="s">
        <v>43</v>
      </c>
      <c r="D244" s="235"/>
      <c r="E244" s="266"/>
      <c r="F244" s="266"/>
      <c r="G244" s="266"/>
      <c r="H244" s="266"/>
      <c r="I244" s="236"/>
      <c r="J244" s="284"/>
      <c r="K244" s="282"/>
      <c r="L244" s="282"/>
      <c r="M244" s="282"/>
      <c r="N244" s="193"/>
      <c r="O244" s="193"/>
      <c r="P244" s="193"/>
      <c r="Q244" s="193"/>
      <c r="R244" s="193"/>
      <c r="S244" s="193">
        <v>0.37868999999999997</v>
      </c>
      <c r="T244" s="193">
        <v>0</v>
      </c>
      <c r="U244" s="193">
        <v>0.37868999999999997</v>
      </c>
      <c r="V244" s="193">
        <v>0</v>
      </c>
      <c r="W244" s="193">
        <v>0</v>
      </c>
      <c r="X244" s="156">
        <v>2014</v>
      </c>
      <c r="Y244" s="156"/>
      <c r="Z244" s="156"/>
      <c r="AA244" s="156"/>
      <c r="AB244" s="156"/>
      <c r="AC244" s="156"/>
      <c r="AD244" s="156"/>
      <c r="AE244" s="156"/>
      <c r="AF244" s="156"/>
      <c r="AG244" s="156"/>
      <c r="AH244" s="156"/>
      <c r="AI244" s="156"/>
      <c r="AJ244" s="156"/>
      <c r="AK244" s="156"/>
      <c r="AL244" s="156"/>
      <c r="AM244" s="156">
        <v>2014</v>
      </c>
      <c r="AN244" s="156"/>
      <c r="AO244" s="156"/>
      <c r="AP244" s="156"/>
      <c r="AQ244" s="156"/>
      <c r="AR244" s="156"/>
      <c r="AS244" s="156">
        <v>7.0000000000000007E-2</v>
      </c>
      <c r="AT244" s="156"/>
      <c r="AU244" s="156"/>
      <c r="AV244" s="156"/>
      <c r="AW244" s="191"/>
    </row>
    <row r="245" spans="1:53" ht="69.95" customHeight="1" x14ac:dyDescent="0.25">
      <c r="A245" s="194" t="s">
        <v>542</v>
      </c>
      <c r="B245" s="218" t="s">
        <v>805</v>
      </c>
      <c r="C245" s="233" t="s">
        <v>43</v>
      </c>
      <c r="D245" s="235"/>
      <c r="E245" s="266"/>
      <c r="F245" s="266"/>
      <c r="G245" s="266"/>
      <c r="H245" s="266"/>
      <c r="I245" s="236"/>
      <c r="J245" s="284"/>
      <c r="K245" s="282"/>
      <c r="L245" s="282"/>
      <c r="M245" s="282"/>
      <c r="N245" s="193"/>
      <c r="O245" s="193"/>
      <c r="P245" s="193"/>
      <c r="Q245" s="193"/>
      <c r="R245" s="193"/>
      <c r="S245" s="193">
        <v>2.0017399999999999</v>
      </c>
      <c r="T245" s="193">
        <v>0</v>
      </c>
      <c r="U245" s="193">
        <v>4.4060000000000002E-2</v>
      </c>
      <c r="V245" s="193">
        <v>1.9576800000000001</v>
      </c>
      <c r="W245" s="193">
        <v>0</v>
      </c>
      <c r="X245" s="156"/>
      <c r="Y245" s="156"/>
      <c r="Z245" s="156"/>
      <c r="AA245" s="156"/>
      <c r="AB245" s="156"/>
      <c r="AC245" s="156"/>
      <c r="AD245" s="156"/>
      <c r="AE245" s="156"/>
      <c r="AF245" s="156"/>
      <c r="AG245" s="156"/>
      <c r="AH245" s="156"/>
      <c r="AI245" s="156"/>
      <c r="AJ245" s="156"/>
      <c r="AK245" s="156"/>
      <c r="AL245" s="156"/>
      <c r="AM245" s="156"/>
      <c r="AN245" s="156"/>
      <c r="AO245" s="156"/>
      <c r="AP245" s="156"/>
      <c r="AQ245" s="156"/>
      <c r="AR245" s="156"/>
      <c r="AS245" s="156"/>
      <c r="AT245" s="156"/>
      <c r="AU245" s="156"/>
      <c r="AV245" s="156"/>
      <c r="AW245" s="191"/>
    </row>
    <row r="246" spans="1:53" ht="69.95" customHeight="1" x14ac:dyDescent="0.25">
      <c r="A246" s="194" t="s">
        <v>544</v>
      </c>
      <c r="B246" s="218" t="s">
        <v>802</v>
      </c>
      <c r="C246" s="233" t="s">
        <v>43</v>
      </c>
      <c r="D246" s="235"/>
      <c r="E246" s="266"/>
      <c r="F246" s="266"/>
      <c r="G246" s="266"/>
      <c r="H246" s="266"/>
      <c r="I246" s="236"/>
      <c r="J246" s="284"/>
      <c r="K246" s="282"/>
      <c r="L246" s="282"/>
      <c r="M246" s="282"/>
      <c r="N246" s="193"/>
      <c r="O246" s="193"/>
      <c r="P246" s="193"/>
      <c r="Q246" s="193"/>
      <c r="R246" s="193"/>
      <c r="S246" s="193">
        <v>0.42287000000000002</v>
      </c>
      <c r="T246" s="193">
        <v>0.42287000000000002</v>
      </c>
      <c r="U246" s="193">
        <v>0</v>
      </c>
      <c r="V246" s="193">
        <v>0</v>
      </c>
      <c r="W246" s="193">
        <v>0</v>
      </c>
      <c r="X246" s="156"/>
      <c r="Y246" s="156"/>
      <c r="Z246" s="156"/>
      <c r="AA246" s="156"/>
      <c r="AB246" s="156"/>
      <c r="AC246" s="156"/>
      <c r="AD246" s="156"/>
      <c r="AE246" s="156"/>
      <c r="AF246" s="156"/>
      <c r="AG246" s="156"/>
      <c r="AH246" s="156"/>
      <c r="AI246" s="156"/>
      <c r="AJ246" s="156"/>
      <c r="AK246" s="156"/>
      <c r="AL246" s="156"/>
      <c r="AM246" s="156"/>
      <c r="AN246" s="156"/>
      <c r="AO246" s="156"/>
      <c r="AP246" s="156"/>
      <c r="AQ246" s="156"/>
      <c r="AR246" s="156"/>
      <c r="AS246" s="156"/>
      <c r="AT246" s="156"/>
      <c r="AU246" s="156"/>
      <c r="AV246" s="156"/>
      <c r="AW246" s="191"/>
    </row>
    <row r="247" spans="1:53" ht="69.95" customHeight="1" x14ac:dyDescent="0.25">
      <c r="A247" s="194" t="s">
        <v>546</v>
      </c>
      <c r="B247" s="218" t="s">
        <v>801</v>
      </c>
      <c r="C247" s="233" t="s">
        <v>43</v>
      </c>
      <c r="D247" s="235"/>
      <c r="E247" s="266"/>
      <c r="F247" s="266"/>
      <c r="G247" s="266"/>
      <c r="H247" s="266"/>
      <c r="I247" s="236"/>
      <c r="J247" s="284"/>
      <c r="K247" s="282"/>
      <c r="L247" s="282"/>
      <c r="M247" s="282"/>
      <c r="N247" s="193"/>
      <c r="O247" s="193"/>
      <c r="P247" s="193"/>
      <c r="Q247" s="193"/>
      <c r="R247" s="193"/>
      <c r="S247" s="193">
        <v>4.2378900000000002</v>
      </c>
      <c r="T247" s="193">
        <v>0</v>
      </c>
      <c r="U247" s="193">
        <v>3.9988800000000002</v>
      </c>
      <c r="V247" s="193">
        <v>0.22655</v>
      </c>
      <c r="W247" s="193">
        <v>1.2460000000000001E-2</v>
      </c>
      <c r="X247" s="156"/>
      <c r="Y247" s="156"/>
      <c r="Z247" s="156"/>
      <c r="AA247" s="156"/>
      <c r="AB247" s="156"/>
      <c r="AC247" s="156"/>
      <c r="AD247" s="156"/>
      <c r="AE247" s="156"/>
      <c r="AF247" s="156"/>
      <c r="AG247" s="156"/>
      <c r="AH247" s="156"/>
      <c r="AI247" s="156"/>
      <c r="AJ247" s="156"/>
      <c r="AK247" s="156"/>
      <c r="AL247" s="156"/>
      <c r="AM247" s="156"/>
      <c r="AN247" s="156"/>
      <c r="AO247" s="156"/>
      <c r="AP247" s="156"/>
      <c r="AQ247" s="156"/>
      <c r="AR247" s="156"/>
      <c r="AS247" s="156"/>
      <c r="AT247" s="156"/>
      <c r="AU247" s="156"/>
      <c r="AV247" s="156"/>
      <c r="AW247" s="191"/>
    </row>
    <row r="248" spans="1:53" ht="69.95" customHeight="1" x14ac:dyDescent="0.25">
      <c r="A248" s="194" t="s">
        <v>548</v>
      </c>
      <c r="B248" s="218" t="s">
        <v>493</v>
      </c>
      <c r="C248" s="233" t="s">
        <v>43</v>
      </c>
      <c r="D248" s="235">
        <f t="shared" si="31"/>
        <v>0</v>
      </c>
      <c r="E248" s="266"/>
      <c r="F248" s="266"/>
      <c r="G248" s="266"/>
      <c r="H248" s="266"/>
      <c r="I248" s="236">
        <f t="shared" si="28"/>
        <v>1.4412</v>
      </c>
      <c r="J248" s="284"/>
      <c r="K248" s="282"/>
      <c r="L248" s="282">
        <v>1.4412</v>
      </c>
      <c r="M248" s="282"/>
      <c r="N248" s="193">
        <f t="shared" ref="N248:R251" si="32">I248-D248</f>
        <v>1.4412</v>
      </c>
      <c r="O248" s="193">
        <f t="shared" si="32"/>
        <v>0</v>
      </c>
      <c r="P248" s="193">
        <f t="shared" si="32"/>
        <v>0</v>
      </c>
      <c r="Q248" s="193">
        <f t="shared" si="32"/>
        <v>1.4412</v>
      </c>
      <c r="R248" s="193">
        <f t="shared" si="32"/>
        <v>0</v>
      </c>
      <c r="S248" s="193"/>
      <c r="T248" s="193"/>
      <c r="U248" s="193"/>
      <c r="V248" s="193"/>
      <c r="W248" s="193"/>
      <c r="X248" s="156"/>
      <c r="Y248" s="156"/>
      <c r="Z248" s="156"/>
      <c r="AA248" s="156"/>
      <c r="AB248" s="156"/>
      <c r="AC248" s="156"/>
      <c r="AD248" s="156"/>
      <c r="AE248" s="156"/>
      <c r="AF248" s="156"/>
      <c r="AG248" s="156"/>
      <c r="AH248" s="156"/>
      <c r="AI248" s="156"/>
      <c r="AJ248" s="156"/>
      <c r="AK248" s="156"/>
      <c r="AL248" s="156"/>
      <c r="AM248" s="156"/>
      <c r="AN248" s="156"/>
      <c r="AO248" s="156"/>
      <c r="AP248" s="156"/>
      <c r="AQ248" s="156"/>
      <c r="AR248" s="156"/>
      <c r="AS248" s="156"/>
      <c r="AT248" s="156"/>
      <c r="AU248" s="156"/>
      <c r="AV248" s="156"/>
      <c r="AW248" s="191"/>
    </row>
    <row r="249" spans="1:53" ht="69.95" customHeight="1" x14ac:dyDescent="0.25">
      <c r="A249" s="194" t="s">
        <v>550</v>
      </c>
      <c r="B249" s="218" t="s">
        <v>496</v>
      </c>
      <c r="C249" s="233" t="s">
        <v>113</v>
      </c>
      <c r="D249" s="235">
        <f t="shared" si="31"/>
        <v>0</v>
      </c>
      <c r="E249" s="266"/>
      <c r="F249" s="266"/>
      <c r="G249" s="266"/>
      <c r="H249" s="266"/>
      <c r="I249" s="236">
        <f t="shared" si="28"/>
        <v>0</v>
      </c>
      <c r="J249" s="284"/>
      <c r="K249" s="282"/>
      <c r="L249" s="282"/>
      <c r="M249" s="282"/>
      <c r="N249" s="193">
        <f t="shared" si="32"/>
        <v>0</v>
      </c>
      <c r="O249" s="193">
        <f t="shared" si="32"/>
        <v>0</v>
      </c>
      <c r="P249" s="193">
        <f t="shared" si="32"/>
        <v>0</v>
      </c>
      <c r="Q249" s="193">
        <f t="shared" si="32"/>
        <v>0</v>
      </c>
      <c r="R249" s="193">
        <f t="shared" si="32"/>
        <v>0</v>
      </c>
      <c r="S249" s="193"/>
      <c r="T249" s="193"/>
      <c r="U249" s="193"/>
      <c r="V249" s="193"/>
      <c r="W249" s="193"/>
      <c r="X249" s="156"/>
      <c r="Y249" s="156"/>
      <c r="Z249" s="156"/>
      <c r="AA249" s="156"/>
      <c r="AB249" s="156"/>
      <c r="AC249" s="156"/>
      <c r="AD249" s="156"/>
      <c r="AE249" s="156"/>
      <c r="AF249" s="156"/>
      <c r="AG249" s="156"/>
      <c r="AH249" s="156"/>
      <c r="AI249" s="156"/>
      <c r="AJ249" s="156"/>
      <c r="AK249" s="156"/>
      <c r="AL249" s="156"/>
      <c r="AM249" s="156"/>
      <c r="AN249" s="156"/>
      <c r="AO249" s="156"/>
      <c r="AP249" s="156"/>
      <c r="AQ249" s="156"/>
      <c r="AR249" s="156"/>
      <c r="AS249" s="156"/>
      <c r="AT249" s="156"/>
      <c r="AU249" s="156"/>
      <c r="AV249" s="156"/>
      <c r="AW249" s="191"/>
    </row>
    <row r="250" spans="1:53" ht="69.95" customHeight="1" x14ac:dyDescent="0.25">
      <c r="A250" s="194" t="s">
        <v>552</v>
      </c>
      <c r="B250" s="218" t="s">
        <v>498</v>
      </c>
      <c r="C250" s="233" t="s">
        <v>499</v>
      </c>
      <c r="D250" s="235">
        <f t="shared" si="31"/>
        <v>0</v>
      </c>
      <c r="E250" s="266"/>
      <c r="F250" s="266"/>
      <c r="G250" s="266"/>
      <c r="H250" s="266"/>
      <c r="I250" s="236">
        <f t="shared" si="28"/>
        <v>269.52763674000005</v>
      </c>
      <c r="J250" s="228">
        <v>21.5211796</v>
      </c>
      <c r="K250" s="228">
        <v>165.08375914000001</v>
      </c>
      <c r="L250" s="228">
        <v>69.040879000000004</v>
      </c>
      <c r="M250" s="228">
        <v>13.881819000000002</v>
      </c>
      <c r="N250" s="193">
        <f t="shared" si="32"/>
        <v>269.52763674000005</v>
      </c>
      <c r="O250" s="193">
        <f t="shared" si="32"/>
        <v>21.5211796</v>
      </c>
      <c r="P250" s="193">
        <f t="shared" si="32"/>
        <v>165.08375914000001</v>
      </c>
      <c r="Q250" s="193">
        <f t="shared" si="32"/>
        <v>69.040879000000004</v>
      </c>
      <c r="R250" s="193">
        <f t="shared" si="32"/>
        <v>13.881819000000002</v>
      </c>
      <c r="S250" s="193">
        <v>233.73436999999998</v>
      </c>
      <c r="T250" s="193">
        <v>9.14</v>
      </c>
      <c r="U250" s="193">
        <v>190.14500000000001</v>
      </c>
      <c r="V250" s="193">
        <v>19.239999999999998</v>
      </c>
      <c r="W250" s="193">
        <v>15.21</v>
      </c>
      <c r="X250" s="156">
        <v>2014</v>
      </c>
      <c r="Y250" s="156">
        <v>20</v>
      </c>
      <c r="Z250" s="156">
        <v>0.25</v>
      </c>
      <c r="AA250" s="156" t="s">
        <v>638</v>
      </c>
      <c r="AB250" s="156"/>
      <c r="AC250" s="156">
        <v>2.89</v>
      </c>
      <c r="AD250" s="156"/>
      <c r="AE250" s="156"/>
      <c r="AF250" s="156"/>
      <c r="AG250" s="156"/>
      <c r="AH250" s="156"/>
      <c r="AI250" s="156"/>
      <c r="AJ250" s="156"/>
      <c r="AK250" s="156"/>
      <c r="AL250" s="156"/>
      <c r="AM250" s="156"/>
      <c r="AN250" s="156"/>
      <c r="AO250" s="156"/>
      <c r="AP250" s="156"/>
      <c r="AQ250" s="156"/>
      <c r="AR250" s="156"/>
      <c r="AS250" s="156">
        <v>50.430999999999997</v>
      </c>
      <c r="AT250" s="156"/>
      <c r="AU250" s="156"/>
      <c r="AV250" s="156"/>
      <c r="AW250" s="191"/>
      <c r="BA250" s="167">
        <v>1000</v>
      </c>
    </row>
    <row r="251" spans="1:53" ht="69.95" customHeight="1" x14ac:dyDescent="0.25">
      <c r="A251" s="194" t="s">
        <v>554</v>
      </c>
      <c r="B251" s="218" t="s">
        <v>501</v>
      </c>
      <c r="C251" s="233" t="s">
        <v>499</v>
      </c>
      <c r="D251" s="235">
        <f t="shared" si="31"/>
        <v>0</v>
      </c>
      <c r="E251" s="266"/>
      <c r="F251" s="266"/>
      <c r="G251" s="266"/>
      <c r="H251" s="266"/>
      <c r="I251" s="236">
        <f t="shared" si="28"/>
        <v>35.817608749999998</v>
      </c>
      <c r="J251" s="228">
        <v>6.9350231199999985</v>
      </c>
      <c r="K251" s="228">
        <v>9.2028952799999999</v>
      </c>
      <c r="L251" s="228">
        <v>17.33065633</v>
      </c>
      <c r="M251" s="228">
        <f>2.34904402-0.00001</f>
        <v>2.3490340199999999</v>
      </c>
      <c r="N251" s="193">
        <f t="shared" si="32"/>
        <v>35.817608749999998</v>
      </c>
      <c r="O251" s="193">
        <f t="shared" si="32"/>
        <v>6.9350231199999985</v>
      </c>
      <c r="P251" s="193">
        <f t="shared" si="32"/>
        <v>9.2028952799999999</v>
      </c>
      <c r="Q251" s="193">
        <f t="shared" si="32"/>
        <v>17.33065633</v>
      </c>
      <c r="R251" s="193">
        <f t="shared" si="32"/>
        <v>2.3490340199999999</v>
      </c>
      <c r="S251" s="193">
        <v>36.468809999999998</v>
      </c>
      <c r="T251" s="193">
        <v>8.1310000000000002</v>
      </c>
      <c r="U251" s="193">
        <v>19.082999999999998</v>
      </c>
      <c r="V251" s="193">
        <v>7.8490000000000002</v>
      </c>
      <c r="W251" s="193">
        <v>1.41</v>
      </c>
      <c r="X251" s="156">
        <v>2014</v>
      </c>
      <c r="Y251" s="156">
        <v>20</v>
      </c>
      <c r="Z251" s="156">
        <v>0.25</v>
      </c>
      <c r="AA251" s="156" t="s">
        <v>638</v>
      </c>
      <c r="AB251" s="156"/>
      <c r="AC251" s="156">
        <v>2.2829999999999999</v>
      </c>
      <c r="AD251" s="156"/>
      <c r="AE251" s="156"/>
      <c r="AF251" s="156"/>
      <c r="AG251" s="156"/>
      <c r="AH251" s="156"/>
      <c r="AI251" s="156"/>
      <c r="AJ251" s="156"/>
      <c r="AK251" s="156"/>
      <c r="AL251" s="156"/>
      <c r="AM251" s="156"/>
      <c r="AN251" s="156"/>
      <c r="AO251" s="156"/>
      <c r="AP251" s="156" t="s">
        <v>2395</v>
      </c>
      <c r="AQ251" s="156" t="s">
        <v>2396</v>
      </c>
      <c r="AR251" s="156"/>
      <c r="AS251" s="156">
        <v>25.277999999999999</v>
      </c>
      <c r="AT251" s="156"/>
      <c r="AU251" s="156"/>
      <c r="AV251" s="156"/>
      <c r="AW251" s="191"/>
    </row>
    <row r="252" spans="1:53" ht="69.95" customHeight="1" x14ac:dyDescent="0.25">
      <c r="A252" s="194" t="s">
        <v>556</v>
      </c>
      <c r="B252" s="218" t="s">
        <v>503</v>
      </c>
      <c r="C252" s="233" t="s">
        <v>499</v>
      </c>
      <c r="D252" s="235"/>
      <c r="E252" s="266"/>
      <c r="F252" s="266"/>
      <c r="G252" s="266"/>
      <c r="H252" s="266"/>
      <c r="I252" s="236">
        <f t="shared" si="28"/>
        <v>71.020497899999995</v>
      </c>
      <c r="J252" s="228">
        <v>6.7767649300000015</v>
      </c>
      <c r="K252" s="228">
        <v>45.198589320000004</v>
      </c>
      <c r="L252" s="228">
        <v>17.310817329999999</v>
      </c>
      <c r="M252" s="228">
        <v>1.7343263199999999</v>
      </c>
      <c r="N252" s="193"/>
      <c r="O252" s="193"/>
      <c r="P252" s="193"/>
      <c r="Q252" s="193"/>
      <c r="R252" s="193"/>
      <c r="S252" s="193">
        <v>48.298999999999999</v>
      </c>
      <c r="T252" s="193">
        <v>1.7450000000000001</v>
      </c>
      <c r="U252" s="193">
        <v>33.341000000000001</v>
      </c>
      <c r="V252" s="193">
        <v>11.66</v>
      </c>
      <c r="W252" s="193">
        <v>1.55</v>
      </c>
      <c r="X252" s="156">
        <v>2014</v>
      </c>
      <c r="Y252" s="156">
        <v>20</v>
      </c>
      <c r="Z252" s="156">
        <v>0.25</v>
      </c>
      <c r="AA252" s="156" t="s">
        <v>638</v>
      </c>
      <c r="AB252" s="156"/>
      <c r="AC252" s="156">
        <v>1.1499999999999999</v>
      </c>
      <c r="AD252" s="156"/>
      <c r="AE252" s="156"/>
      <c r="AF252" s="156"/>
      <c r="AG252" s="156"/>
      <c r="AH252" s="156"/>
      <c r="AI252" s="156"/>
      <c r="AJ252" s="156"/>
      <c r="AK252" s="156"/>
      <c r="AL252" s="156"/>
      <c r="AM252" s="156"/>
      <c r="AN252" s="156"/>
      <c r="AO252" s="156"/>
      <c r="AP252" s="156"/>
      <c r="AQ252" s="156"/>
      <c r="AR252" s="156"/>
      <c r="AS252" s="156">
        <v>13.037000000000001</v>
      </c>
      <c r="AT252" s="156"/>
      <c r="AU252" s="156"/>
      <c r="AV252" s="156"/>
      <c r="AW252" s="191"/>
    </row>
    <row r="253" spans="1:53" ht="69.95" customHeight="1" x14ac:dyDescent="0.25">
      <c r="A253" s="194" t="s">
        <v>558</v>
      </c>
      <c r="B253" s="218" t="s">
        <v>505</v>
      </c>
      <c r="C253" s="233" t="s">
        <v>499</v>
      </c>
      <c r="D253" s="235">
        <f t="shared" si="31"/>
        <v>0</v>
      </c>
      <c r="E253" s="266"/>
      <c r="F253" s="266"/>
      <c r="G253" s="266"/>
      <c r="H253" s="266"/>
      <c r="I253" s="287">
        <f>J253+K253+L253+M253</f>
        <v>872.15094729000043</v>
      </c>
      <c r="J253" s="228">
        <v>149.00209206999989</v>
      </c>
      <c r="K253" s="228">
        <v>164.24098573000009</v>
      </c>
      <c r="L253" s="228">
        <v>524.69878892000042</v>
      </c>
      <c r="M253" s="228">
        <f>34.23901057-0.02993</f>
        <v>34.209080569999998</v>
      </c>
      <c r="N253" s="193">
        <f t="shared" ref="N253:R258" si="33">I253-D253</f>
        <v>872.15094729000043</v>
      </c>
      <c r="O253" s="193">
        <f t="shared" si="33"/>
        <v>149.00209206999989</v>
      </c>
      <c r="P253" s="193">
        <f t="shared" si="33"/>
        <v>164.24098573000009</v>
      </c>
      <c r="Q253" s="193">
        <f t="shared" si="33"/>
        <v>524.69878892000042</v>
      </c>
      <c r="R253" s="193">
        <f t="shared" si="33"/>
        <v>34.209080569999998</v>
      </c>
      <c r="S253" s="193">
        <v>490.04142899999999</v>
      </c>
      <c r="T253" s="193">
        <v>138.86000000000001</v>
      </c>
      <c r="U253" s="193">
        <v>256.678</v>
      </c>
      <c r="V253" s="193">
        <v>79.155000000000001</v>
      </c>
      <c r="W253" s="193">
        <v>15.35</v>
      </c>
      <c r="X253" s="156" t="s">
        <v>2397</v>
      </c>
      <c r="Y253" s="156"/>
      <c r="Z253" s="156" t="s">
        <v>2398</v>
      </c>
      <c r="AA253" s="156" t="s">
        <v>638</v>
      </c>
      <c r="AB253" s="156" t="s">
        <v>2398</v>
      </c>
      <c r="AC253" s="156">
        <v>37.869999999999997</v>
      </c>
      <c r="AD253" s="156"/>
      <c r="AE253" s="156"/>
      <c r="AF253" s="156"/>
      <c r="AG253" s="156"/>
      <c r="AH253" s="156"/>
      <c r="AI253" s="156"/>
      <c r="AJ253" s="156"/>
      <c r="AK253" s="156"/>
      <c r="AL253" s="156"/>
      <c r="AM253" s="156"/>
      <c r="AN253" s="156"/>
      <c r="AO253" s="156" t="s">
        <v>2399</v>
      </c>
      <c r="AP253" s="156" t="s">
        <v>2395</v>
      </c>
      <c r="AQ253" s="156"/>
      <c r="AR253" s="156"/>
      <c r="AS253" s="156">
        <v>319.85000000000002</v>
      </c>
      <c r="AT253" s="156"/>
      <c r="AU253" s="156"/>
      <c r="AV253" s="156"/>
      <c r="AW253" s="191"/>
    </row>
    <row r="254" spans="1:53" ht="69.95" customHeight="1" x14ac:dyDescent="0.25">
      <c r="A254" s="194" t="s">
        <v>560</v>
      </c>
      <c r="B254" s="217" t="s">
        <v>508</v>
      </c>
      <c r="C254" s="233" t="s">
        <v>499</v>
      </c>
      <c r="D254" s="235">
        <f t="shared" si="31"/>
        <v>0</v>
      </c>
      <c r="E254" s="266"/>
      <c r="F254" s="266"/>
      <c r="G254" s="266"/>
      <c r="H254" s="266"/>
      <c r="I254" s="284">
        <f>J254+K254+L254+M254</f>
        <v>196.32367869999999</v>
      </c>
      <c r="J254" s="195">
        <f>0.395369-0.00004</f>
        <v>0.39532900000000004</v>
      </c>
      <c r="K254" s="195">
        <v>0</v>
      </c>
      <c r="L254" s="195">
        <f>225.953832-31.8599-0.0000003</f>
        <v>194.09393169999998</v>
      </c>
      <c r="M254" s="195">
        <f>1.82987+0.004548</f>
        <v>1.8344180000000001</v>
      </c>
      <c r="N254" s="193">
        <f t="shared" si="33"/>
        <v>196.32367869999999</v>
      </c>
      <c r="O254" s="193">
        <f t="shared" si="33"/>
        <v>0.39532900000000004</v>
      </c>
      <c r="P254" s="193">
        <f t="shared" si="33"/>
        <v>0</v>
      </c>
      <c r="Q254" s="193">
        <f t="shared" si="33"/>
        <v>194.09393169999998</v>
      </c>
      <c r="R254" s="193">
        <f t="shared" si="33"/>
        <v>1.8344180000000001</v>
      </c>
      <c r="S254" s="193">
        <v>180.23252713999997</v>
      </c>
      <c r="T254" s="193"/>
      <c r="U254" s="193"/>
      <c r="V254" s="193">
        <v>180.23252713999997</v>
      </c>
      <c r="W254" s="193"/>
      <c r="X254" s="156"/>
      <c r="Y254" s="156"/>
      <c r="Z254" s="156"/>
      <c r="AA254" s="156"/>
      <c r="AB254" s="156"/>
      <c r="AC254" s="156"/>
      <c r="AD254" s="156"/>
      <c r="AE254" s="156"/>
      <c r="AF254" s="156"/>
      <c r="AG254" s="156"/>
      <c r="AH254" s="156"/>
      <c r="AI254" s="156"/>
      <c r="AJ254" s="156"/>
      <c r="AK254" s="156"/>
      <c r="AL254" s="156"/>
      <c r="AM254" s="156"/>
      <c r="AN254" s="156"/>
      <c r="AO254" s="156"/>
      <c r="AP254" s="156"/>
      <c r="AQ254" s="156"/>
      <c r="AR254" s="156"/>
      <c r="AS254" s="156"/>
      <c r="AT254" s="156"/>
      <c r="AU254" s="156"/>
      <c r="AV254" s="156"/>
      <c r="AW254" s="191"/>
    </row>
    <row r="255" spans="1:53" ht="69.95" customHeight="1" x14ac:dyDescent="0.25">
      <c r="A255" s="194" t="s">
        <v>563</v>
      </c>
      <c r="B255" s="218" t="s">
        <v>510</v>
      </c>
      <c r="C255" s="233" t="s">
        <v>499</v>
      </c>
      <c r="D255" s="235">
        <f t="shared" si="31"/>
        <v>0</v>
      </c>
      <c r="E255" s="266"/>
      <c r="F255" s="266"/>
      <c r="G255" s="266"/>
      <c r="H255" s="266"/>
      <c r="I255" s="284">
        <f>J255+K255+L255+M255</f>
        <v>3.9187199999999982</v>
      </c>
      <c r="J255" s="284">
        <v>0</v>
      </c>
      <c r="K255" s="282"/>
      <c r="L255" s="282">
        <v>3.9187199999999982</v>
      </c>
      <c r="M255" s="282">
        <v>0</v>
      </c>
      <c r="N255" s="193">
        <f t="shared" si="33"/>
        <v>3.9187199999999982</v>
      </c>
      <c r="O255" s="193">
        <f t="shared" si="33"/>
        <v>0</v>
      </c>
      <c r="P255" s="193">
        <f t="shared" si="33"/>
        <v>0</v>
      </c>
      <c r="Q255" s="193">
        <f t="shared" si="33"/>
        <v>3.9187199999999982</v>
      </c>
      <c r="R255" s="193">
        <f t="shared" si="33"/>
        <v>0</v>
      </c>
      <c r="S255" s="193"/>
      <c r="T255" s="193"/>
      <c r="U255" s="193"/>
      <c r="V255" s="193"/>
      <c r="W255" s="193"/>
      <c r="X255" s="156"/>
      <c r="Y255" s="156"/>
      <c r="Z255" s="156"/>
      <c r="AA255" s="156"/>
      <c r="AB255" s="156"/>
      <c r="AC255" s="156"/>
      <c r="AD255" s="156"/>
      <c r="AE255" s="156"/>
      <c r="AF255" s="156"/>
      <c r="AG255" s="156"/>
      <c r="AH255" s="156"/>
      <c r="AI255" s="156"/>
      <c r="AJ255" s="156"/>
      <c r="AK255" s="156"/>
      <c r="AL255" s="156"/>
      <c r="AM255" s="156"/>
      <c r="AN255" s="156"/>
      <c r="AO255" s="156"/>
      <c r="AP255" s="156"/>
      <c r="AQ255" s="156"/>
      <c r="AR255" s="156"/>
      <c r="AS255" s="156"/>
      <c r="AT255" s="156"/>
      <c r="AU255" s="156"/>
      <c r="AV255" s="156"/>
      <c r="AW255" s="191"/>
    </row>
    <row r="256" spans="1:53" ht="69.95" customHeight="1" x14ac:dyDescent="0.25">
      <c r="A256" s="194" t="s">
        <v>565</v>
      </c>
      <c r="B256" s="207" t="s">
        <v>774</v>
      </c>
      <c r="C256" s="233" t="s">
        <v>113</v>
      </c>
      <c r="D256" s="235">
        <f t="shared" si="31"/>
        <v>0</v>
      </c>
      <c r="E256" s="266"/>
      <c r="F256" s="266"/>
      <c r="G256" s="266"/>
      <c r="H256" s="266"/>
      <c r="I256" s="284">
        <f t="shared" ref="I256:I257" si="34">J256+K256+L256+M256</f>
        <v>0.49751999999999996</v>
      </c>
      <c r="J256" s="282">
        <v>0</v>
      </c>
      <c r="K256" s="282">
        <v>0</v>
      </c>
      <c r="L256" s="282">
        <v>0.49751999999999996</v>
      </c>
      <c r="M256" s="282">
        <v>0</v>
      </c>
      <c r="N256" s="193">
        <f t="shared" si="33"/>
        <v>0.49751999999999996</v>
      </c>
      <c r="O256" s="193">
        <f t="shared" si="33"/>
        <v>0</v>
      </c>
      <c r="P256" s="193">
        <f t="shared" si="33"/>
        <v>0</v>
      </c>
      <c r="Q256" s="193">
        <f t="shared" si="33"/>
        <v>0.49751999999999996</v>
      </c>
      <c r="R256" s="193">
        <f t="shared" si="33"/>
        <v>0</v>
      </c>
      <c r="S256" s="193"/>
      <c r="T256" s="193"/>
      <c r="U256" s="193"/>
      <c r="V256" s="193"/>
      <c r="W256" s="193"/>
      <c r="X256" s="156"/>
      <c r="Y256" s="156"/>
      <c r="Z256" s="156"/>
      <c r="AA256" s="156"/>
      <c r="AB256" s="156"/>
      <c r="AC256" s="156"/>
      <c r="AD256" s="156"/>
      <c r="AE256" s="156"/>
      <c r="AF256" s="156"/>
      <c r="AG256" s="156"/>
      <c r="AH256" s="156"/>
      <c r="AI256" s="156"/>
      <c r="AJ256" s="156"/>
      <c r="AK256" s="156"/>
      <c r="AL256" s="156"/>
      <c r="AM256" s="156"/>
      <c r="AN256" s="156"/>
      <c r="AO256" s="156"/>
      <c r="AP256" s="156"/>
      <c r="AQ256" s="156"/>
      <c r="AR256" s="156"/>
      <c r="AS256" s="156"/>
      <c r="AT256" s="156"/>
      <c r="AU256" s="156"/>
      <c r="AV256" s="156"/>
      <c r="AW256" s="191"/>
    </row>
    <row r="257" spans="1:49" ht="69.95" customHeight="1" x14ac:dyDescent="0.25">
      <c r="A257" s="194" t="s">
        <v>567</v>
      </c>
      <c r="B257" s="234" t="s">
        <v>463</v>
      </c>
      <c r="C257" s="235" t="s">
        <v>113</v>
      </c>
      <c r="D257" s="235">
        <f t="shared" si="31"/>
        <v>0</v>
      </c>
      <c r="E257" s="235"/>
      <c r="F257" s="235"/>
      <c r="G257" s="235"/>
      <c r="H257" s="235"/>
      <c r="I257" s="284">
        <f t="shared" si="34"/>
        <v>1.1195299999999999</v>
      </c>
      <c r="J257" s="196">
        <v>0</v>
      </c>
      <c r="K257" s="196">
        <v>1.1195299999999999</v>
      </c>
      <c r="L257" s="196">
        <v>0</v>
      </c>
      <c r="M257" s="196">
        <v>0</v>
      </c>
      <c r="N257" s="193">
        <f t="shared" si="33"/>
        <v>1.1195299999999999</v>
      </c>
      <c r="O257" s="193">
        <f t="shared" si="33"/>
        <v>0</v>
      </c>
      <c r="P257" s="193">
        <f t="shared" si="33"/>
        <v>1.1195299999999999</v>
      </c>
      <c r="Q257" s="193">
        <f t="shared" si="33"/>
        <v>0</v>
      </c>
      <c r="R257" s="193">
        <f t="shared" si="33"/>
        <v>0</v>
      </c>
      <c r="S257" s="193"/>
      <c r="T257" s="193"/>
      <c r="U257" s="193"/>
      <c r="V257" s="193"/>
      <c r="W257" s="193"/>
      <c r="X257" s="156"/>
      <c r="Y257" s="156"/>
      <c r="Z257" s="156"/>
      <c r="AA257" s="156"/>
      <c r="AB257" s="156"/>
      <c r="AC257" s="156"/>
      <c r="AD257" s="156"/>
      <c r="AE257" s="156"/>
      <c r="AF257" s="156"/>
      <c r="AG257" s="156"/>
      <c r="AH257" s="156"/>
      <c r="AI257" s="156"/>
      <c r="AJ257" s="156"/>
      <c r="AK257" s="156"/>
      <c r="AL257" s="156"/>
      <c r="AM257" s="156"/>
      <c r="AN257" s="156"/>
      <c r="AO257" s="156"/>
      <c r="AP257" s="156"/>
      <c r="AQ257" s="156"/>
      <c r="AR257" s="156"/>
      <c r="AS257" s="156"/>
      <c r="AT257" s="156"/>
      <c r="AU257" s="156"/>
      <c r="AV257" s="156"/>
      <c r="AW257" s="191"/>
    </row>
    <row r="258" spans="1:49" ht="69.95" customHeight="1" x14ac:dyDescent="0.25">
      <c r="A258" s="194" t="s">
        <v>569</v>
      </c>
      <c r="B258" s="288" t="s">
        <v>770</v>
      </c>
      <c r="C258" s="289" t="s">
        <v>61</v>
      </c>
      <c r="D258" s="235">
        <f t="shared" si="31"/>
        <v>0</v>
      </c>
      <c r="E258" s="290"/>
      <c r="F258" s="291"/>
      <c r="G258" s="290"/>
      <c r="H258" s="290"/>
      <c r="I258" s="284">
        <f>J258+K258+L258+M258</f>
        <v>1.2370399999999999</v>
      </c>
      <c r="J258" s="292"/>
      <c r="K258" s="293"/>
      <c r="L258" s="292"/>
      <c r="M258" s="196">
        <v>1.2370399999999999</v>
      </c>
      <c r="N258" s="193">
        <f t="shared" si="33"/>
        <v>1.2370399999999999</v>
      </c>
      <c r="O258" s="193">
        <f t="shared" si="33"/>
        <v>0</v>
      </c>
      <c r="P258" s="193">
        <f t="shared" si="33"/>
        <v>0</v>
      </c>
      <c r="Q258" s="193">
        <f t="shared" si="33"/>
        <v>0</v>
      </c>
      <c r="R258" s="193">
        <f t="shared" si="33"/>
        <v>1.2370399999999999</v>
      </c>
      <c r="S258" s="193"/>
      <c r="T258" s="193"/>
      <c r="U258" s="193"/>
      <c r="V258" s="193"/>
      <c r="W258" s="193"/>
      <c r="X258" s="156"/>
      <c r="Y258" s="156"/>
      <c r="Z258" s="156"/>
      <c r="AA258" s="156"/>
      <c r="AB258" s="156"/>
      <c r="AC258" s="156"/>
      <c r="AD258" s="156"/>
      <c r="AE258" s="156"/>
      <c r="AF258" s="156"/>
      <c r="AG258" s="156"/>
      <c r="AH258" s="156"/>
      <c r="AI258" s="156"/>
      <c r="AJ258" s="156"/>
      <c r="AK258" s="156"/>
      <c r="AL258" s="156"/>
      <c r="AM258" s="156"/>
      <c r="AN258" s="156"/>
      <c r="AO258" s="156"/>
      <c r="AP258" s="156"/>
      <c r="AQ258" s="156"/>
      <c r="AR258" s="156"/>
      <c r="AS258" s="156"/>
      <c r="AT258" s="156"/>
      <c r="AU258" s="156"/>
      <c r="AV258" s="156"/>
      <c r="AW258" s="191"/>
    </row>
    <row r="259" spans="1:49" ht="69.95" customHeight="1" x14ac:dyDescent="0.25">
      <c r="A259" s="194" t="s">
        <v>571</v>
      </c>
      <c r="B259" s="288" t="s">
        <v>794</v>
      </c>
      <c r="C259" s="289" t="s">
        <v>61</v>
      </c>
      <c r="D259" s="235"/>
      <c r="E259" s="290"/>
      <c r="F259" s="291"/>
      <c r="G259" s="290"/>
      <c r="H259" s="290"/>
      <c r="I259" s="284"/>
      <c r="J259" s="292"/>
      <c r="K259" s="293"/>
      <c r="L259" s="292"/>
      <c r="M259" s="196"/>
      <c r="N259" s="193"/>
      <c r="O259" s="193"/>
      <c r="P259" s="193"/>
      <c r="Q259" s="193"/>
      <c r="R259" s="193"/>
      <c r="S259" s="193">
        <v>1.44</v>
      </c>
      <c r="T259" s="193">
        <v>0.42369999999999997</v>
      </c>
      <c r="U259" s="193">
        <v>0.17030000000000001</v>
      </c>
      <c r="V259" s="193">
        <v>0.84599999999999997</v>
      </c>
      <c r="W259" s="193">
        <v>0</v>
      </c>
      <c r="X259" s="156"/>
      <c r="Y259" s="156"/>
      <c r="Z259" s="156"/>
      <c r="AA259" s="156"/>
      <c r="AB259" s="156"/>
      <c r="AC259" s="156"/>
      <c r="AD259" s="156"/>
      <c r="AE259" s="156"/>
      <c r="AF259" s="156"/>
      <c r="AG259" s="156"/>
      <c r="AH259" s="156"/>
      <c r="AI259" s="156"/>
      <c r="AJ259" s="156"/>
      <c r="AK259" s="156"/>
      <c r="AL259" s="156"/>
      <c r="AM259" s="156"/>
      <c r="AN259" s="156"/>
      <c r="AO259" s="156"/>
      <c r="AP259" s="156"/>
      <c r="AQ259" s="156"/>
      <c r="AR259" s="156"/>
      <c r="AS259" s="156"/>
      <c r="AT259" s="156"/>
      <c r="AU259" s="156"/>
      <c r="AV259" s="156"/>
      <c r="AW259" s="191"/>
    </row>
    <row r="260" spans="1:49" ht="69.95" customHeight="1" x14ac:dyDescent="0.25">
      <c r="A260" s="194" t="s">
        <v>573</v>
      </c>
      <c r="B260" s="288" t="s">
        <v>795</v>
      </c>
      <c r="C260" s="289" t="s">
        <v>61</v>
      </c>
      <c r="D260" s="235"/>
      <c r="E260" s="290"/>
      <c r="F260" s="291"/>
      <c r="G260" s="290"/>
      <c r="H260" s="290"/>
      <c r="I260" s="284"/>
      <c r="J260" s="292"/>
      <c r="K260" s="293"/>
      <c r="L260" s="292"/>
      <c r="M260" s="196"/>
      <c r="N260" s="193"/>
      <c r="O260" s="193"/>
      <c r="P260" s="193"/>
      <c r="Q260" s="193"/>
      <c r="R260" s="193"/>
      <c r="S260" s="193">
        <v>0.38319999999999999</v>
      </c>
      <c r="T260" s="193">
        <v>0</v>
      </c>
      <c r="U260" s="193">
        <v>0</v>
      </c>
      <c r="V260" s="193">
        <v>0</v>
      </c>
      <c r="W260" s="193">
        <v>0.38319999999999999</v>
      </c>
      <c r="X260" s="156"/>
      <c r="Y260" s="156"/>
      <c r="Z260" s="156"/>
      <c r="AA260" s="156"/>
      <c r="AB260" s="156"/>
      <c r="AC260" s="156"/>
      <c r="AD260" s="156"/>
      <c r="AE260" s="156"/>
      <c r="AF260" s="156"/>
      <c r="AG260" s="156"/>
      <c r="AH260" s="156"/>
      <c r="AI260" s="156"/>
      <c r="AJ260" s="156"/>
      <c r="AK260" s="156"/>
      <c r="AL260" s="156"/>
      <c r="AM260" s="156"/>
      <c r="AN260" s="156"/>
      <c r="AO260" s="156"/>
      <c r="AP260" s="156"/>
      <c r="AQ260" s="156"/>
      <c r="AR260" s="156"/>
      <c r="AS260" s="156"/>
      <c r="AT260" s="156"/>
      <c r="AU260" s="156"/>
      <c r="AV260" s="156"/>
      <c r="AW260" s="191"/>
    </row>
    <row r="261" spans="1:49" ht="69.95" customHeight="1" x14ac:dyDescent="0.25">
      <c r="A261" s="194" t="s">
        <v>759</v>
      </c>
      <c r="B261" s="288" t="s">
        <v>771</v>
      </c>
      <c r="C261" s="289" t="s">
        <v>61</v>
      </c>
      <c r="D261" s="235">
        <f t="shared" si="31"/>
        <v>0</v>
      </c>
      <c r="E261" s="290"/>
      <c r="F261" s="290"/>
      <c r="G261" s="290"/>
      <c r="H261" s="290"/>
      <c r="I261" s="292">
        <f>J261+K261+L261+M261</f>
        <v>0.49810000000000004</v>
      </c>
      <c r="J261" s="292">
        <v>0.49810000000000004</v>
      </c>
      <c r="K261" s="293">
        <v>0</v>
      </c>
      <c r="L261" s="292">
        <v>0</v>
      </c>
      <c r="M261" s="196">
        <v>0</v>
      </c>
      <c r="N261" s="193">
        <f t="shared" ref="N261:R265" si="35">I261-D261</f>
        <v>0.49810000000000004</v>
      </c>
      <c r="O261" s="193">
        <f t="shared" si="35"/>
        <v>0.49810000000000004</v>
      </c>
      <c r="P261" s="193">
        <f t="shared" si="35"/>
        <v>0</v>
      </c>
      <c r="Q261" s="193">
        <f t="shared" si="35"/>
        <v>0</v>
      </c>
      <c r="R261" s="193">
        <f t="shared" si="35"/>
        <v>0</v>
      </c>
      <c r="S261" s="193">
        <v>0.42210000000000003</v>
      </c>
      <c r="T261" s="193">
        <v>0.42210000000000003</v>
      </c>
      <c r="U261" s="193">
        <v>0</v>
      </c>
      <c r="V261" s="193">
        <v>0</v>
      </c>
      <c r="W261" s="193">
        <v>0</v>
      </c>
      <c r="X261" s="156"/>
      <c r="Y261" s="156"/>
      <c r="Z261" s="156"/>
      <c r="AA261" s="156"/>
      <c r="AB261" s="156"/>
      <c r="AC261" s="156"/>
      <c r="AD261" s="156"/>
      <c r="AE261" s="156"/>
      <c r="AF261" s="156"/>
      <c r="AG261" s="156"/>
      <c r="AH261" s="156"/>
      <c r="AI261" s="156"/>
      <c r="AJ261" s="156"/>
      <c r="AK261" s="156"/>
      <c r="AL261" s="156"/>
      <c r="AM261" s="156"/>
      <c r="AN261" s="156"/>
      <c r="AO261" s="156"/>
      <c r="AP261" s="156"/>
      <c r="AQ261" s="156"/>
      <c r="AR261" s="156"/>
      <c r="AS261" s="156"/>
      <c r="AT261" s="156"/>
      <c r="AU261" s="156"/>
      <c r="AV261" s="156"/>
      <c r="AW261" s="191"/>
    </row>
    <row r="262" spans="1:49" ht="69.95" customHeight="1" x14ac:dyDescent="0.25">
      <c r="A262" s="194" t="s">
        <v>760</v>
      </c>
      <c r="B262" s="294" t="s">
        <v>772</v>
      </c>
      <c r="C262" s="289" t="s">
        <v>61</v>
      </c>
      <c r="D262" s="235">
        <f t="shared" si="31"/>
        <v>0</v>
      </c>
      <c r="E262" s="290"/>
      <c r="F262" s="290"/>
      <c r="G262" s="290"/>
      <c r="H262" s="290"/>
      <c r="I262" s="292">
        <f t="shared" ref="I262:I299" si="36">J262+K262+L262+M262</f>
        <v>0.49991000000000002</v>
      </c>
      <c r="J262" s="292">
        <v>0.49991000000000002</v>
      </c>
      <c r="K262" s="292">
        <v>0</v>
      </c>
      <c r="L262" s="292">
        <v>0</v>
      </c>
      <c r="M262" s="196">
        <v>0</v>
      </c>
      <c r="N262" s="193">
        <f t="shared" si="35"/>
        <v>0.49991000000000002</v>
      </c>
      <c r="O262" s="193">
        <f t="shared" si="35"/>
        <v>0.49991000000000002</v>
      </c>
      <c r="P262" s="193">
        <f t="shared" si="35"/>
        <v>0</v>
      </c>
      <c r="Q262" s="193">
        <f t="shared" si="35"/>
        <v>0</v>
      </c>
      <c r="R262" s="193">
        <f t="shared" si="35"/>
        <v>0</v>
      </c>
      <c r="S262" s="193"/>
      <c r="T262" s="193"/>
      <c r="U262" s="193"/>
      <c r="V262" s="193"/>
      <c r="W262" s="193"/>
      <c r="X262" s="156"/>
      <c r="Y262" s="156"/>
      <c r="Z262" s="156"/>
      <c r="AA262" s="156"/>
      <c r="AB262" s="156"/>
      <c r="AC262" s="156"/>
      <c r="AD262" s="156"/>
      <c r="AE262" s="156"/>
      <c r="AF262" s="156"/>
      <c r="AG262" s="156"/>
      <c r="AH262" s="156"/>
      <c r="AI262" s="156"/>
      <c r="AJ262" s="156"/>
      <c r="AK262" s="156"/>
      <c r="AL262" s="156"/>
      <c r="AM262" s="156"/>
      <c r="AN262" s="156"/>
      <c r="AO262" s="156"/>
      <c r="AP262" s="156"/>
      <c r="AQ262" s="156"/>
      <c r="AR262" s="156"/>
      <c r="AS262" s="156"/>
      <c r="AT262" s="156"/>
      <c r="AU262" s="156"/>
      <c r="AV262" s="156"/>
      <c r="AW262" s="191"/>
    </row>
    <row r="263" spans="1:49" ht="69.95" customHeight="1" x14ac:dyDescent="0.25">
      <c r="A263" s="194" t="s">
        <v>761</v>
      </c>
      <c r="B263" s="288" t="s">
        <v>513</v>
      </c>
      <c r="C263" s="289" t="s">
        <v>61</v>
      </c>
      <c r="D263" s="235">
        <f t="shared" si="31"/>
        <v>0</v>
      </c>
      <c r="E263" s="291"/>
      <c r="F263" s="291"/>
      <c r="G263" s="291"/>
      <c r="H263" s="291"/>
      <c r="I263" s="292">
        <f t="shared" si="36"/>
        <v>0.62992500000000007</v>
      </c>
      <c r="J263" s="293">
        <v>0</v>
      </c>
      <c r="K263" s="293">
        <v>0.35992499999999999</v>
      </c>
      <c r="L263" s="293">
        <v>0.27</v>
      </c>
      <c r="M263" s="196">
        <v>0</v>
      </c>
      <c r="N263" s="193">
        <f t="shared" si="35"/>
        <v>0.62992500000000007</v>
      </c>
      <c r="O263" s="193">
        <f t="shared" si="35"/>
        <v>0</v>
      </c>
      <c r="P263" s="193">
        <f t="shared" si="35"/>
        <v>0.35992499999999999</v>
      </c>
      <c r="Q263" s="193">
        <f t="shared" si="35"/>
        <v>0.27</v>
      </c>
      <c r="R263" s="193">
        <f t="shared" si="35"/>
        <v>0</v>
      </c>
      <c r="S263" s="193"/>
      <c r="T263" s="193"/>
      <c r="U263" s="193"/>
      <c r="V263" s="193"/>
      <c r="W263" s="193"/>
      <c r="X263" s="156"/>
      <c r="Y263" s="156"/>
      <c r="Z263" s="156"/>
      <c r="AA263" s="156"/>
      <c r="AB263" s="156"/>
      <c r="AC263" s="156"/>
      <c r="AD263" s="156"/>
      <c r="AE263" s="156"/>
      <c r="AF263" s="156"/>
      <c r="AG263" s="156"/>
      <c r="AH263" s="156"/>
      <c r="AI263" s="156"/>
      <c r="AJ263" s="156"/>
      <c r="AK263" s="156"/>
      <c r="AL263" s="156"/>
      <c r="AM263" s="156"/>
      <c r="AN263" s="156"/>
      <c r="AO263" s="156"/>
      <c r="AP263" s="156"/>
      <c r="AQ263" s="156"/>
      <c r="AR263" s="156"/>
      <c r="AS263" s="156"/>
      <c r="AT263" s="156"/>
      <c r="AU263" s="156"/>
      <c r="AV263" s="156"/>
      <c r="AW263" s="191"/>
    </row>
    <row r="264" spans="1:49" ht="69.95" customHeight="1" x14ac:dyDescent="0.25">
      <c r="A264" s="194" t="s">
        <v>762</v>
      </c>
      <c r="B264" s="294" t="s">
        <v>515</v>
      </c>
      <c r="C264" s="289" t="s">
        <v>499</v>
      </c>
      <c r="D264" s="235">
        <f t="shared" si="31"/>
        <v>0</v>
      </c>
      <c r="E264" s="290"/>
      <c r="F264" s="290"/>
      <c r="G264" s="290"/>
      <c r="H264" s="290"/>
      <c r="I264" s="236">
        <f t="shared" si="36"/>
        <v>-4.0999999995960934E-5</v>
      </c>
      <c r="J264" s="292"/>
      <c r="K264" s="292"/>
      <c r="L264" s="292">
        <v>-4.0999999995960934E-5</v>
      </c>
      <c r="M264" s="196"/>
      <c r="N264" s="193">
        <f t="shared" si="35"/>
        <v>-4.0999999995960934E-5</v>
      </c>
      <c r="O264" s="193">
        <f t="shared" si="35"/>
        <v>0</v>
      </c>
      <c r="P264" s="193">
        <f t="shared" si="35"/>
        <v>0</v>
      </c>
      <c r="Q264" s="193">
        <f t="shared" si="35"/>
        <v>-4.0999999995960934E-5</v>
      </c>
      <c r="R264" s="193">
        <f t="shared" si="35"/>
        <v>0</v>
      </c>
      <c r="S264" s="193"/>
      <c r="T264" s="193"/>
      <c r="U264" s="193"/>
      <c r="V264" s="193"/>
      <c r="W264" s="193"/>
      <c r="X264" s="156"/>
      <c r="Y264" s="156"/>
      <c r="Z264" s="156"/>
      <c r="AA264" s="156"/>
      <c r="AB264" s="156"/>
      <c r="AC264" s="156"/>
      <c r="AD264" s="156"/>
      <c r="AE264" s="156"/>
      <c r="AF264" s="156"/>
      <c r="AG264" s="156"/>
      <c r="AH264" s="156"/>
      <c r="AI264" s="156"/>
      <c r="AJ264" s="156"/>
      <c r="AK264" s="156"/>
      <c r="AL264" s="156"/>
      <c r="AM264" s="156"/>
      <c r="AN264" s="156"/>
      <c r="AO264" s="156"/>
      <c r="AP264" s="156"/>
      <c r="AQ264" s="156"/>
      <c r="AR264" s="156"/>
      <c r="AS264" s="156"/>
      <c r="AT264" s="156"/>
      <c r="AU264" s="156"/>
      <c r="AV264" s="156"/>
      <c r="AW264" s="191"/>
    </row>
    <row r="265" spans="1:49" ht="69.95" customHeight="1" x14ac:dyDescent="0.25">
      <c r="A265" s="194" t="s">
        <v>2348</v>
      </c>
      <c r="B265" s="288" t="s">
        <v>518</v>
      </c>
      <c r="C265" s="289" t="s">
        <v>68</v>
      </c>
      <c r="D265" s="235">
        <f t="shared" si="31"/>
        <v>0</v>
      </c>
      <c r="E265" s="291"/>
      <c r="F265" s="291"/>
      <c r="G265" s="291"/>
      <c r="H265" s="291"/>
      <c r="I265" s="236">
        <f t="shared" si="36"/>
        <v>12.294743560000001</v>
      </c>
      <c r="J265" s="293">
        <v>0.18169417000000002</v>
      </c>
      <c r="K265" s="293">
        <v>12.11304939</v>
      </c>
      <c r="L265" s="293">
        <v>0</v>
      </c>
      <c r="M265" s="196">
        <v>0</v>
      </c>
      <c r="N265" s="193">
        <f t="shared" si="35"/>
        <v>12.294743560000001</v>
      </c>
      <c r="O265" s="193">
        <f t="shared" si="35"/>
        <v>0.18169417000000002</v>
      </c>
      <c r="P265" s="193">
        <f t="shared" si="35"/>
        <v>12.11304939</v>
      </c>
      <c r="Q265" s="193">
        <f t="shared" si="35"/>
        <v>0</v>
      </c>
      <c r="R265" s="193">
        <f t="shared" si="35"/>
        <v>0</v>
      </c>
      <c r="S265" s="193">
        <v>0.18169399999999999</v>
      </c>
      <c r="T265" s="193">
        <v>0.18169399999999999</v>
      </c>
      <c r="U265" s="193">
        <v>0</v>
      </c>
      <c r="V265" s="193">
        <v>0</v>
      </c>
      <c r="W265" s="193">
        <v>0</v>
      </c>
      <c r="X265" s="156"/>
      <c r="Y265" s="156"/>
      <c r="Z265" s="156"/>
      <c r="AA265" s="156"/>
      <c r="AB265" s="156"/>
      <c r="AC265" s="156"/>
      <c r="AD265" s="156"/>
      <c r="AE265" s="156"/>
      <c r="AF265" s="156"/>
      <c r="AG265" s="156"/>
      <c r="AH265" s="156"/>
      <c r="AI265" s="156"/>
      <c r="AJ265" s="156"/>
      <c r="AK265" s="156"/>
      <c r="AL265" s="156"/>
      <c r="AM265" s="156"/>
      <c r="AN265" s="156"/>
      <c r="AO265" s="156"/>
      <c r="AP265" s="156"/>
      <c r="AQ265" s="156"/>
      <c r="AR265" s="156"/>
      <c r="AS265" s="156"/>
      <c r="AT265" s="156"/>
      <c r="AU265" s="156"/>
      <c r="AV265" s="156"/>
      <c r="AW265" s="191"/>
    </row>
    <row r="266" spans="1:49" ht="69.95" customHeight="1" x14ac:dyDescent="0.25">
      <c r="A266" s="194" t="s">
        <v>2349</v>
      </c>
      <c r="B266" s="288" t="s">
        <v>520</v>
      </c>
      <c r="C266" s="289" t="s">
        <v>68</v>
      </c>
      <c r="D266" s="235"/>
      <c r="E266" s="291"/>
      <c r="F266" s="291"/>
      <c r="G266" s="291"/>
      <c r="H266" s="291"/>
      <c r="I266" s="236"/>
      <c r="J266" s="293"/>
      <c r="K266" s="293"/>
      <c r="L266" s="293"/>
      <c r="M266" s="196"/>
      <c r="N266" s="193"/>
      <c r="O266" s="193"/>
      <c r="P266" s="193"/>
      <c r="Q266" s="193"/>
      <c r="R266" s="193"/>
      <c r="S266" s="193">
        <v>0.39536900000000003</v>
      </c>
      <c r="T266" s="193">
        <v>0.39536900000000003</v>
      </c>
      <c r="U266" s="193">
        <v>0</v>
      </c>
      <c r="V266" s="193">
        <v>0</v>
      </c>
      <c r="W266" s="193">
        <v>0</v>
      </c>
      <c r="X266" s="156"/>
      <c r="Y266" s="156"/>
      <c r="Z266" s="156"/>
      <c r="AA266" s="156"/>
      <c r="AB266" s="156"/>
      <c r="AC266" s="156"/>
      <c r="AD266" s="156"/>
      <c r="AE266" s="156"/>
      <c r="AF266" s="156"/>
      <c r="AG266" s="156"/>
      <c r="AH266" s="156"/>
      <c r="AI266" s="156"/>
      <c r="AJ266" s="156"/>
      <c r="AK266" s="156"/>
      <c r="AL266" s="156"/>
      <c r="AM266" s="156"/>
      <c r="AN266" s="156"/>
      <c r="AO266" s="156"/>
      <c r="AP266" s="156"/>
      <c r="AQ266" s="156"/>
      <c r="AR266" s="156"/>
      <c r="AS266" s="156"/>
      <c r="AT266" s="156"/>
      <c r="AU266" s="156"/>
      <c r="AV266" s="156"/>
      <c r="AW266" s="191"/>
    </row>
    <row r="267" spans="1:49" ht="69.95" customHeight="1" x14ac:dyDescent="0.25">
      <c r="A267" s="194" t="s">
        <v>2350</v>
      </c>
      <c r="B267" s="216" t="s">
        <v>522</v>
      </c>
      <c r="C267" s="216" t="s">
        <v>68</v>
      </c>
      <c r="D267" s="235">
        <f t="shared" si="31"/>
        <v>0</v>
      </c>
      <c r="E267" s="193"/>
      <c r="F267" s="193"/>
      <c r="G267" s="193"/>
      <c r="H267" s="193"/>
      <c r="I267" s="236">
        <f t="shared" si="36"/>
        <v>0</v>
      </c>
      <c r="J267" s="196"/>
      <c r="K267" s="196"/>
      <c r="L267" s="196"/>
      <c r="M267" s="196"/>
      <c r="N267" s="193">
        <f t="shared" ref="N267:R274" si="37">I267-D267</f>
        <v>0</v>
      </c>
      <c r="O267" s="193">
        <f t="shared" si="37"/>
        <v>0</v>
      </c>
      <c r="P267" s="193">
        <f t="shared" si="37"/>
        <v>0</v>
      </c>
      <c r="Q267" s="193">
        <f t="shared" si="37"/>
        <v>0</v>
      </c>
      <c r="R267" s="193">
        <f t="shared" si="37"/>
        <v>0</v>
      </c>
      <c r="S267" s="193">
        <v>0</v>
      </c>
      <c r="T267" s="193">
        <v>0</v>
      </c>
      <c r="U267" s="193">
        <v>0</v>
      </c>
      <c r="V267" s="193">
        <v>0</v>
      </c>
      <c r="W267" s="193">
        <v>0</v>
      </c>
      <c r="X267" s="156"/>
      <c r="Y267" s="156"/>
      <c r="Z267" s="156"/>
      <c r="AA267" s="156"/>
      <c r="AB267" s="156"/>
      <c r="AC267" s="156"/>
      <c r="AD267" s="156"/>
      <c r="AE267" s="156"/>
      <c r="AF267" s="156"/>
      <c r="AG267" s="156"/>
      <c r="AH267" s="156"/>
      <c r="AI267" s="156"/>
      <c r="AJ267" s="156"/>
      <c r="AK267" s="156"/>
      <c r="AL267" s="156"/>
      <c r="AM267" s="156"/>
      <c r="AN267" s="156"/>
      <c r="AO267" s="156"/>
      <c r="AP267" s="156"/>
      <c r="AQ267" s="156"/>
      <c r="AR267" s="156"/>
      <c r="AS267" s="156"/>
      <c r="AT267" s="156"/>
      <c r="AU267" s="156"/>
      <c r="AV267" s="156"/>
      <c r="AW267" s="191"/>
    </row>
    <row r="268" spans="1:49" ht="69.95" customHeight="1" x14ac:dyDescent="0.25">
      <c r="A268" s="194" t="s">
        <v>2351</v>
      </c>
      <c r="B268" s="216" t="s">
        <v>524</v>
      </c>
      <c r="C268" s="216" t="s">
        <v>68</v>
      </c>
      <c r="D268" s="235">
        <f t="shared" si="31"/>
        <v>0</v>
      </c>
      <c r="E268" s="193"/>
      <c r="F268" s="193"/>
      <c r="G268" s="193"/>
      <c r="H268" s="193"/>
      <c r="I268" s="236">
        <f t="shared" si="36"/>
        <v>0</v>
      </c>
      <c r="J268" s="196"/>
      <c r="K268" s="196"/>
      <c r="L268" s="196"/>
      <c r="M268" s="196"/>
      <c r="N268" s="193">
        <f t="shared" si="37"/>
        <v>0</v>
      </c>
      <c r="O268" s="193">
        <f t="shared" si="37"/>
        <v>0</v>
      </c>
      <c r="P268" s="193">
        <f t="shared" si="37"/>
        <v>0</v>
      </c>
      <c r="Q268" s="193">
        <f t="shared" si="37"/>
        <v>0</v>
      </c>
      <c r="R268" s="193">
        <f t="shared" si="37"/>
        <v>0</v>
      </c>
      <c r="S268" s="193">
        <v>0</v>
      </c>
      <c r="T268" s="193">
        <v>0</v>
      </c>
      <c r="U268" s="193">
        <v>0</v>
      </c>
      <c r="V268" s="193">
        <v>0</v>
      </c>
      <c r="W268" s="193">
        <v>0</v>
      </c>
      <c r="X268" s="156"/>
      <c r="Y268" s="156"/>
      <c r="Z268" s="156"/>
      <c r="AA268" s="156"/>
      <c r="AB268" s="156"/>
      <c r="AC268" s="156"/>
      <c r="AD268" s="156"/>
      <c r="AE268" s="156"/>
      <c r="AF268" s="156"/>
      <c r="AG268" s="156"/>
      <c r="AH268" s="156"/>
      <c r="AI268" s="156"/>
      <c r="AJ268" s="156"/>
      <c r="AK268" s="156"/>
      <c r="AL268" s="156"/>
      <c r="AM268" s="156"/>
      <c r="AN268" s="156"/>
      <c r="AO268" s="156"/>
      <c r="AP268" s="156"/>
      <c r="AQ268" s="156"/>
      <c r="AR268" s="156"/>
      <c r="AS268" s="156"/>
      <c r="AT268" s="156"/>
      <c r="AU268" s="156"/>
      <c r="AV268" s="156"/>
      <c r="AW268" s="191"/>
    </row>
    <row r="269" spans="1:49" ht="69.95" customHeight="1" x14ac:dyDescent="0.25">
      <c r="A269" s="194" t="s">
        <v>2352</v>
      </c>
      <c r="B269" s="216" t="s">
        <v>526</v>
      </c>
      <c r="C269" s="216" t="s">
        <v>68</v>
      </c>
      <c r="D269" s="235">
        <f t="shared" si="31"/>
        <v>0</v>
      </c>
      <c r="E269" s="193"/>
      <c r="F269" s="193"/>
      <c r="G269" s="193"/>
      <c r="H269" s="193"/>
      <c r="I269" s="236">
        <f t="shared" si="36"/>
        <v>8.8783189999999994</v>
      </c>
      <c r="J269" s="196">
        <v>0</v>
      </c>
      <c r="K269" s="196">
        <v>8.8783189999999994</v>
      </c>
      <c r="L269" s="196">
        <v>0</v>
      </c>
      <c r="M269" s="196">
        <v>0</v>
      </c>
      <c r="N269" s="193">
        <f t="shared" si="37"/>
        <v>8.8783189999999994</v>
      </c>
      <c r="O269" s="193">
        <f t="shared" si="37"/>
        <v>0</v>
      </c>
      <c r="P269" s="193">
        <f t="shared" si="37"/>
        <v>8.8783189999999994</v>
      </c>
      <c r="Q269" s="193">
        <f t="shared" si="37"/>
        <v>0</v>
      </c>
      <c r="R269" s="193">
        <f t="shared" si="37"/>
        <v>0</v>
      </c>
      <c r="S269" s="193">
        <v>0</v>
      </c>
      <c r="T269" s="193">
        <v>0</v>
      </c>
      <c r="U269" s="193">
        <v>0</v>
      </c>
      <c r="V269" s="193">
        <v>0</v>
      </c>
      <c r="W269" s="193">
        <v>0</v>
      </c>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91"/>
    </row>
    <row r="270" spans="1:49" ht="69.95" customHeight="1" x14ac:dyDescent="0.25">
      <c r="A270" s="194" t="s">
        <v>2353</v>
      </c>
      <c r="B270" s="216" t="s">
        <v>528</v>
      </c>
      <c r="C270" s="216" t="s">
        <v>68</v>
      </c>
      <c r="D270" s="235">
        <f t="shared" si="31"/>
        <v>0</v>
      </c>
      <c r="E270" s="193"/>
      <c r="F270" s="193"/>
      <c r="G270" s="193"/>
      <c r="H270" s="193"/>
      <c r="I270" s="236">
        <f t="shared" si="36"/>
        <v>6.5657771599999997</v>
      </c>
      <c r="J270" s="196">
        <v>0</v>
      </c>
      <c r="K270" s="196">
        <v>6.2916059999999998</v>
      </c>
      <c r="L270" s="196">
        <v>0</v>
      </c>
      <c r="M270" s="196">
        <v>0.27417115999999997</v>
      </c>
      <c r="N270" s="193">
        <f t="shared" si="37"/>
        <v>6.5657771599999997</v>
      </c>
      <c r="O270" s="193">
        <f t="shared" si="37"/>
        <v>0</v>
      </c>
      <c r="P270" s="193">
        <f t="shared" si="37"/>
        <v>6.2916059999999998</v>
      </c>
      <c r="Q270" s="193">
        <f t="shared" si="37"/>
        <v>0</v>
      </c>
      <c r="R270" s="193">
        <f t="shared" si="37"/>
        <v>0.27417115999999997</v>
      </c>
      <c r="S270" s="193">
        <v>5.7602203000000003</v>
      </c>
      <c r="T270" s="193">
        <v>0</v>
      </c>
      <c r="U270" s="193">
        <v>5.6124939999999999</v>
      </c>
      <c r="V270" s="193">
        <v>0</v>
      </c>
      <c r="W270" s="193">
        <v>0.1477263</v>
      </c>
      <c r="X270" s="156">
        <v>2014</v>
      </c>
      <c r="Y270" s="156" t="s">
        <v>36</v>
      </c>
      <c r="Z270" s="156" t="s">
        <v>36</v>
      </c>
      <c r="AA270" s="156" t="s">
        <v>36</v>
      </c>
      <c r="AB270" s="156" t="s">
        <v>36</v>
      </c>
      <c r="AC270" s="156">
        <v>0</v>
      </c>
      <c r="AD270" s="156" t="s">
        <v>36</v>
      </c>
      <c r="AE270" s="156" t="s">
        <v>36</v>
      </c>
      <c r="AF270" s="156" t="s">
        <v>36</v>
      </c>
      <c r="AG270" s="156" t="s">
        <v>36</v>
      </c>
      <c r="AH270" s="156" t="s">
        <v>36</v>
      </c>
      <c r="AI270" s="156" t="s">
        <v>36</v>
      </c>
      <c r="AJ270" s="156" t="s">
        <v>36</v>
      </c>
      <c r="AK270" s="156" t="s">
        <v>36</v>
      </c>
      <c r="AL270" s="156" t="s">
        <v>36</v>
      </c>
      <c r="AM270" s="156">
        <v>2014</v>
      </c>
      <c r="AN270" s="156">
        <v>33</v>
      </c>
      <c r="AO270" s="156" t="s">
        <v>751</v>
      </c>
      <c r="AP270" s="156" t="s">
        <v>2400</v>
      </c>
      <c r="AQ270" s="156">
        <v>300</v>
      </c>
      <c r="AR270" s="156">
        <v>1</v>
      </c>
      <c r="AS270" s="156">
        <v>0</v>
      </c>
      <c r="AT270" s="156" t="s">
        <v>36</v>
      </c>
      <c r="AU270" s="156" t="s">
        <v>36</v>
      </c>
      <c r="AV270" s="156" t="s">
        <v>36</v>
      </c>
      <c r="AW270" s="191"/>
    </row>
    <row r="271" spans="1:49" ht="69.95" customHeight="1" x14ac:dyDescent="0.25">
      <c r="A271" s="194" t="s">
        <v>2354</v>
      </c>
      <c r="B271" s="216" t="s">
        <v>530</v>
      </c>
      <c r="C271" s="216" t="s">
        <v>68</v>
      </c>
      <c r="D271" s="235">
        <f t="shared" si="31"/>
        <v>0</v>
      </c>
      <c r="E271" s="193"/>
      <c r="F271" s="193"/>
      <c r="G271" s="193"/>
      <c r="H271" s="193"/>
      <c r="I271" s="236">
        <f t="shared" si="36"/>
        <v>5.0110600000000005</v>
      </c>
      <c r="J271" s="196">
        <v>0</v>
      </c>
      <c r="K271" s="196">
        <v>5.0110600000000005</v>
      </c>
      <c r="L271" s="196">
        <v>0</v>
      </c>
      <c r="M271" s="196">
        <v>0</v>
      </c>
      <c r="N271" s="193">
        <f t="shared" si="37"/>
        <v>5.0110600000000005</v>
      </c>
      <c r="O271" s="193">
        <f t="shared" si="37"/>
        <v>0</v>
      </c>
      <c r="P271" s="193">
        <f t="shared" si="37"/>
        <v>5.0110600000000005</v>
      </c>
      <c r="Q271" s="193">
        <f t="shared" si="37"/>
        <v>0</v>
      </c>
      <c r="R271" s="193">
        <f t="shared" si="37"/>
        <v>0</v>
      </c>
      <c r="S271" s="193">
        <v>4.4701692899999994</v>
      </c>
      <c r="T271" s="193">
        <v>0</v>
      </c>
      <c r="U271" s="193">
        <v>4.4701692899999994</v>
      </c>
      <c r="V271" s="193">
        <v>0</v>
      </c>
      <c r="W271" s="193">
        <v>0</v>
      </c>
      <c r="X271" s="156">
        <v>2014</v>
      </c>
      <c r="Y271" s="156" t="s">
        <v>36</v>
      </c>
      <c r="Z271" s="156" t="s">
        <v>36</v>
      </c>
      <c r="AA271" s="156" t="s">
        <v>36</v>
      </c>
      <c r="AB271" s="156" t="s">
        <v>36</v>
      </c>
      <c r="AC271" s="156">
        <v>0</v>
      </c>
      <c r="AD271" s="156" t="s">
        <v>36</v>
      </c>
      <c r="AE271" s="156" t="s">
        <v>36</v>
      </c>
      <c r="AF271" s="156" t="s">
        <v>36</v>
      </c>
      <c r="AG271" s="156" t="s">
        <v>36</v>
      </c>
      <c r="AH271" s="156" t="s">
        <v>36</v>
      </c>
      <c r="AI271" s="156" t="s">
        <v>36</v>
      </c>
      <c r="AJ271" s="156" t="s">
        <v>36</v>
      </c>
      <c r="AK271" s="156" t="s">
        <v>36</v>
      </c>
      <c r="AL271" s="156" t="s">
        <v>36</v>
      </c>
      <c r="AM271" s="156">
        <v>2014</v>
      </c>
      <c r="AN271" s="156">
        <v>33</v>
      </c>
      <c r="AO271" s="156" t="s">
        <v>751</v>
      </c>
      <c r="AP271" s="156" t="s">
        <v>2400</v>
      </c>
      <c r="AQ271" s="156">
        <v>300</v>
      </c>
      <c r="AR271" s="156">
        <v>1</v>
      </c>
      <c r="AS271" s="156">
        <v>0</v>
      </c>
      <c r="AT271" s="156" t="s">
        <v>36</v>
      </c>
      <c r="AU271" s="156" t="s">
        <v>36</v>
      </c>
      <c r="AV271" s="156" t="s">
        <v>36</v>
      </c>
      <c r="AW271" s="191"/>
    </row>
    <row r="272" spans="1:49" ht="69.95" customHeight="1" x14ac:dyDescent="0.25">
      <c r="A272" s="194" t="s">
        <v>2355</v>
      </c>
      <c r="B272" s="216" t="s">
        <v>532</v>
      </c>
      <c r="C272" s="216" t="s">
        <v>68</v>
      </c>
      <c r="D272" s="235">
        <f t="shared" si="31"/>
        <v>0</v>
      </c>
      <c r="E272" s="193"/>
      <c r="F272" s="193"/>
      <c r="G272" s="193"/>
      <c r="H272" s="193"/>
      <c r="I272" s="236">
        <f t="shared" si="36"/>
        <v>37.685972580000005</v>
      </c>
      <c r="J272" s="196">
        <v>0.49999811</v>
      </c>
      <c r="K272" s="196">
        <v>36.287804470000005</v>
      </c>
      <c r="L272" s="196">
        <v>0</v>
      </c>
      <c r="M272" s="196">
        <v>0.89816999999999991</v>
      </c>
      <c r="N272" s="193">
        <f t="shared" si="37"/>
        <v>37.685972580000005</v>
      </c>
      <c r="O272" s="193">
        <f t="shared" si="37"/>
        <v>0.49999811</v>
      </c>
      <c r="P272" s="193">
        <f t="shared" si="37"/>
        <v>36.287804470000005</v>
      </c>
      <c r="Q272" s="193">
        <f t="shared" si="37"/>
        <v>0</v>
      </c>
      <c r="R272" s="193">
        <f t="shared" si="37"/>
        <v>0.89816999999999991</v>
      </c>
      <c r="S272" s="193">
        <v>14.722395550000002</v>
      </c>
      <c r="T272" s="193">
        <v>0</v>
      </c>
      <c r="U272" s="193">
        <v>13.139373640000001</v>
      </c>
      <c r="V272" s="193">
        <v>0.68484248999999997</v>
      </c>
      <c r="W272" s="193">
        <v>0.89817942000000006</v>
      </c>
      <c r="X272" s="156"/>
      <c r="Y272" s="156"/>
      <c r="Z272" s="156"/>
      <c r="AA272" s="156"/>
      <c r="AB272" s="156"/>
      <c r="AC272" s="156"/>
      <c r="AD272" s="156"/>
      <c r="AE272" s="156"/>
      <c r="AF272" s="156"/>
      <c r="AG272" s="156"/>
      <c r="AH272" s="156"/>
      <c r="AI272" s="156"/>
      <c r="AJ272" s="156"/>
      <c r="AK272" s="156"/>
      <c r="AL272" s="156"/>
      <c r="AM272" s="156"/>
      <c r="AN272" s="156"/>
      <c r="AO272" s="156"/>
      <c r="AP272" s="156"/>
      <c r="AQ272" s="156"/>
      <c r="AR272" s="156"/>
      <c r="AS272" s="156"/>
      <c r="AT272" s="156"/>
      <c r="AU272" s="156"/>
      <c r="AV272" s="156"/>
      <c r="AW272" s="191"/>
    </row>
    <row r="273" spans="1:49" ht="69.95" customHeight="1" x14ac:dyDescent="0.25">
      <c r="A273" s="194" t="s">
        <v>2356</v>
      </c>
      <c r="B273" s="216" t="s">
        <v>534</v>
      </c>
      <c r="C273" s="216" t="s">
        <v>148</v>
      </c>
      <c r="D273" s="235">
        <f t="shared" si="31"/>
        <v>0</v>
      </c>
      <c r="E273" s="193"/>
      <c r="F273" s="193"/>
      <c r="G273" s="193"/>
      <c r="H273" s="193"/>
      <c r="I273" s="236">
        <f t="shared" si="36"/>
        <v>0.57777900000000004</v>
      </c>
      <c r="J273" s="196">
        <v>0.208649</v>
      </c>
      <c r="K273" s="196">
        <v>0.33693800000000002</v>
      </c>
      <c r="L273" s="196">
        <v>0</v>
      </c>
      <c r="M273" s="196">
        <v>3.2191999999999998E-2</v>
      </c>
      <c r="N273" s="193">
        <f t="shared" si="37"/>
        <v>0.57777900000000004</v>
      </c>
      <c r="O273" s="193">
        <f t="shared" si="37"/>
        <v>0.208649</v>
      </c>
      <c r="P273" s="193">
        <f t="shared" si="37"/>
        <v>0.33693800000000002</v>
      </c>
      <c r="Q273" s="193">
        <f t="shared" si="37"/>
        <v>0</v>
      </c>
      <c r="R273" s="193">
        <f t="shared" si="37"/>
        <v>3.2191999999999998E-2</v>
      </c>
      <c r="S273" s="193">
        <v>1.7751889999999999</v>
      </c>
      <c r="T273" s="193">
        <v>0.208649</v>
      </c>
      <c r="U273" s="193">
        <v>0.98905699999999996</v>
      </c>
      <c r="V273" s="193">
        <v>0.54529099999999997</v>
      </c>
      <c r="W273" s="193">
        <v>3.2192000000000005E-2</v>
      </c>
      <c r="X273" s="156"/>
      <c r="Y273" s="156"/>
      <c r="Z273" s="156"/>
      <c r="AA273" s="156"/>
      <c r="AB273" s="156"/>
      <c r="AC273" s="156"/>
      <c r="AD273" s="156"/>
      <c r="AE273" s="156"/>
      <c r="AF273" s="156"/>
      <c r="AG273" s="156"/>
      <c r="AH273" s="156"/>
      <c r="AI273" s="156"/>
      <c r="AJ273" s="156"/>
      <c r="AK273" s="156"/>
      <c r="AL273" s="156"/>
      <c r="AM273" s="156"/>
      <c r="AN273" s="156"/>
      <c r="AO273" s="156"/>
      <c r="AP273" s="156"/>
      <c r="AQ273" s="156"/>
      <c r="AR273" s="156"/>
      <c r="AS273" s="156"/>
      <c r="AT273" s="156"/>
      <c r="AU273" s="156"/>
      <c r="AV273" s="156"/>
      <c r="AW273" s="191"/>
    </row>
    <row r="274" spans="1:49" ht="69.95" customHeight="1" x14ac:dyDescent="0.25">
      <c r="A274" s="194" t="s">
        <v>2357</v>
      </c>
      <c r="B274" s="216" t="s">
        <v>537</v>
      </c>
      <c r="C274" s="216" t="s">
        <v>538</v>
      </c>
      <c r="D274" s="235">
        <f t="shared" si="31"/>
        <v>0</v>
      </c>
      <c r="E274" s="193"/>
      <c r="F274" s="193"/>
      <c r="G274" s="193"/>
      <c r="H274" s="193"/>
      <c r="I274" s="236">
        <f t="shared" si="36"/>
        <v>0.48267000000000004</v>
      </c>
      <c r="J274" s="196">
        <v>0</v>
      </c>
      <c r="K274" s="196">
        <v>0</v>
      </c>
      <c r="L274" s="196">
        <v>0.48267000000000004</v>
      </c>
      <c r="M274" s="196">
        <v>0</v>
      </c>
      <c r="N274" s="193">
        <f t="shared" si="37"/>
        <v>0.48267000000000004</v>
      </c>
      <c r="O274" s="193">
        <f t="shared" si="37"/>
        <v>0</v>
      </c>
      <c r="P274" s="193">
        <f t="shared" si="37"/>
        <v>0</v>
      </c>
      <c r="Q274" s="193">
        <f t="shared" si="37"/>
        <v>0.48267000000000004</v>
      </c>
      <c r="R274" s="193">
        <f t="shared" si="37"/>
        <v>0</v>
      </c>
      <c r="S274" s="193">
        <v>5.70749</v>
      </c>
      <c r="T274" s="193">
        <v>0</v>
      </c>
      <c r="U274" s="193">
        <v>2.0573399999999999</v>
      </c>
      <c r="V274" s="193">
        <v>3.6501499999999996</v>
      </c>
      <c r="W274" s="193">
        <v>0</v>
      </c>
      <c r="X274" s="156">
        <v>2019</v>
      </c>
      <c r="Y274" s="156">
        <v>25</v>
      </c>
      <c r="Z274" s="156" t="s">
        <v>2387</v>
      </c>
      <c r="AA274" s="156" t="s">
        <v>2388</v>
      </c>
      <c r="AB274" s="156" t="s">
        <v>2389</v>
      </c>
      <c r="AC274" s="156">
        <v>25</v>
      </c>
      <c r="AD274" s="156" t="s">
        <v>2388</v>
      </c>
      <c r="AE274" s="156" t="s">
        <v>36</v>
      </c>
      <c r="AF274" s="156">
        <v>7</v>
      </c>
      <c r="AG274" s="156" t="s">
        <v>2390</v>
      </c>
      <c r="AH274" s="156" t="s">
        <v>36</v>
      </c>
      <c r="AI274" s="156">
        <v>2</v>
      </c>
      <c r="AJ274" s="156" t="s">
        <v>36</v>
      </c>
      <c r="AK274" s="156" t="s">
        <v>2391</v>
      </c>
      <c r="AL274" s="156">
        <v>51</v>
      </c>
      <c r="AM274" s="156">
        <v>2014</v>
      </c>
      <c r="AN274" s="156" t="s">
        <v>36</v>
      </c>
      <c r="AO274" s="156" t="s">
        <v>36</v>
      </c>
      <c r="AP274" s="156" t="s">
        <v>36</v>
      </c>
      <c r="AQ274" s="156" t="s">
        <v>36</v>
      </c>
      <c r="AR274" s="156" t="s">
        <v>36</v>
      </c>
      <c r="AS274" s="156">
        <v>0</v>
      </c>
      <c r="AT274" s="156" t="s">
        <v>36</v>
      </c>
      <c r="AU274" s="156" t="s">
        <v>36</v>
      </c>
      <c r="AV274" s="156"/>
      <c r="AW274" s="191"/>
    </row>
    <row r="275" spans="1:49" ht="69.95" customHeight="1" x14ac:dyDescent="0.25">
      <c r="A275" s="194" t="s">
        <v>2358</v>
      </c>
      <c r="B275" s="216" t="s">
        <v>790</v>
      </c>
      <c r="C275" s="216" t="s">
        <v>538</v>
      </c>
      <c r="D275" s="235"/>
      <c r="E275" s="193"/>
      <c r="F275" s="193"/>
      <c r="G275" s="193"/>
      <c r="H275" s="193"/>
      <c r="I275" s="236"/>
      <c r="J275" s="196"/>
      <c r="K275" s="196"/>
      <c r="L275" s="196"/>
      <c r="M275" s="196"/>
      <c r="N275" s="193"/>
      <c r="O275" s="193"/>
      <c r="P275" s="193"/>
      <c r="Q275" s="193"/>
      <c r="R275" s="193"/>
      <c r="S275" s="193">
        <v>0.62720000000000009</v>
      </c>
      <c r="T275" s="193">
        <v>0</v>
      </c>
      <c r="U275" s="193">
        <v>0.62720000000000009</v>
      </c>
      <c r="V275" s="193">
        <v>0</v>
      </c>
      <c r="W275" s="193">
        <v>0</v>
      </c>
      <c r="X275" s="156"/>
      <c r="Y275" s="156"/>
      <c r="Z275" s="156"/>
      <c r="AA275" s="156"/>
      <c r="AB275" s="156"/>
      <c r="AC275" s="156"/>
      <c r="AD275" s="156"/>
      <c r="AE275" s="156"/>
      <c r="AF275" s="156"/>
      <c r="AG275" s="156"/>
      <c r="AH275" s="156"/>
      <c r="AI275" s="156"/>
      <c r="AJ275" s="156"/>
      <c r="AK275" s="156"/>
      <c r="AL275" s="156"/>
      <c r="AM275" s="156"/>
      <c r="AN275" s="156"/>
      <c r="AO275" s="156"/>
      <c r="AP275" s="156"/>
      <c r="AQ275" s="156"/>
      <c r="AR275" s="156"/>
      <c r="AS275" s="156"/>
      <c r="AT275" s="156"/>
      <c r="AU275" s="156"/>
      <c r="AV275" s="156"/>
      <c r="AW275" s="191"/>
    </row>
    <row r="276" spans="1:49" ht="69.95" customHeight="1" x14ac:dyDescent="0.25">
      <c r="A276" s="194" t="s">
        <v>2359</v>
      </c>
      <c r="B276" s="216" t="s">
        <v>791</v>
      </c>
      <c r="C276" s="216" t="s">
        <v>538</v>
      </c>
      <c r="D276" s="235"/>
      <c r="E276" s="193"/>
      <c r="F276" s="193"/>
      <c r="G276" s="193"/>
      <c r="H276" s="193"/>
      <c r="I276" s="236"/>
      <c r="J276" s="196"/>
      <c r="K276" s="196"/>
      <c r="L276" s="196"/>
      <c r="M276" s="196"/>
      <c r="N276" s="193"/>
      <c r="O276" s="193"/>
      <c r="P276" s="193"/>
      <c r="Q276" s="193"/>
      <c r="R276" s="193"/>
      <c r="S276" s="193">
        <v>0.36520999999999998</v>
      </c>
      <c r="T276" s="193">
        <v>0</v>
      </c>
      <c r="U276" s="193">
        <v>0.36520999999999998</v>
      </c>
      <c r="V276" s="193">
        <v>0</v>
      </c>
      <c r="W276" s="193">
        <v>0</v>
      </c>
      <c r="X276" s="156"/>
      <c r="Y276" s="156"/>
      <c r="Z276" s="156"/>
      <c r="AA276" s="156"/>
      <c r="AB276" s="156"/>
      <c r="AC276" s="156"/>
      <c r="AD276" s="156"/>
      <c r="AE276" s="156"/>
      <c r="AF276" s="156"/>
      <c r="AG276" s="156"/>
      <c r="AH276" s="156"/>
      <c r="AI276" s="156"/>
      <c r="AJ276" s="156"/>
      <c r="AK276" s="156"/>
      <c r="AL276" s="156"/>
      <c r="AM276" s="156"/>
      <c r="AN276" s="156"/>
      <c r="AO276" s="156"/>
      <c r="AP276" s="156"/>
      <c r="AQ276" s="156"/>
      <c r="AR276" s="156"/>
      <c r="AS276" s="156"/>
      <c r="AT276" s="156"/>
      <c r="AU276" s="156"/>
      <c r="AV276" s="156"/>
      <c r="AW276" s="191"/>
    </row>
    <row r="277" spans="1:49" ht="69.95" customHeight="1" x14ac:dyDescent="0.25">
      <c r="A277" s="194" t="s">
        <v>2360</v>
      </c>
      <c r="B277" s="216" t="s">
        <v>792</v>
      </c>
      <c r="C277" s="216" t="s">
        <v>538</v>
      </c>
      <c r="D277" s="235"/>
      <c r="E277" s="193"/>
      <c r="F277" s="193"/>
      <c r="G277" s="193"/>
      <c r="H277" s="193"/>
      <c r="I277" s="236"/>
      <c r="J277" s="196"/>
      <c r="K277" s="196"/>
      <c r="L277" s="196"/>
      <c r="M277" s="196"/>
      <c r="N277" s="193"/>
      <c r="O277" s="193"/>
      <c r="P277" s="193"/>
      <c r="Q277" s="193"/>
      <c r="R277" s="193"/>
      <c r="S277" s="193">
        <v>0.24027999999999999</v>
      </c>
      <c r="T277" s="193">
        <v>0</v>
      </c>
      <c r="U277" s="193">
        <v>0.24027999999999999</v>
      </c>
      <c r="V277" s="193">
        <v>0</v>
      </c>
      <c r="W277" s="193">
        <v>0</v>
      </c>
      <c r="X277" s="156"/>
      <c r="Y277" s="156"/>
      <c r="Z277" s="156"/>
      <c r="AA277" s="156"/>
      <c r="AB277" s="156"/>
      <c r="AC277" s="156"/>
      <c r="AD277" s="156"/>
      <c r="AE277" s="156"/>
      <c r="AF277" s="156"/>
      <c r="AG277" s="156"/>
      <c r="AH277" s="156"/>
      <c r="AI277" s="156"/>
      <c r="AJ277" s="156"/>
      <c r="AK277" s="156"/>
      <c r="AL277" s="156"/>
      <c r="AM277" s="156"/>
      <c r="AN277" s="156"/>
      <c r="AO277" s="156"/>
      <c r="AP277" s="156"/>
      <c r="AQ277" s="156"/>
      <c r="AR277" s="156"/>
      <c r="AS277" s="156"/>
      <c r="AT277" s="156"/>
      <c r="AU277" s="156"/>
      <c r="AV277" s="156"/>
      <c r="AW277" s="191"/>
    </row>
    <row r="278" spans="1:49" ht="69.95" customHeight="1" x14ac:dyDescent="0.25">
      <c r="A278" s="194" t="s">
        <v>2361</v>
      </c>
      <c r="B278" s="216" t="s">
        <v>793</v>
      </c>
      <c r="C278" s="216" t="s">
        <v>538</v>
      </c>
      <c r="D278" s="235"/>
      <c r="E278" s="193"/>
      <c r="F278" s="193"/>
      <c r="G278" s="193"/>
      <c r="H278" s="193"/>
      <c r="I278" s="236"/>
      <c r="J278" s="196"/>
      <c r="K278" s="196"/>
      <c r="L278" s="196"/>
      <c r="M278" s="196"/>
      <c r="N278" s="193"/>
      <c r="O278" s="193"/>
      <c r="P278" s="193"/>
      <c r="Q278" s="193"/>
      <c r="R278" s="193"/>
      <c r="S278" s="193">
        <v>0.37389</v>
      </c>
      <c r="T278" s="193">
        <v>0</v>
      </c>
      <c r="U278" s="193">
        <v>0.37389</v>
      </c>
      <c r="V278" s="193">
        <v>0</v>
      </c>
      <c r="W278" s="193">
        <v>0</v>
      </c>
      <c r="X278" s="156"/>
      <c r="Y278" s="156"/>
      <c r="Z278" s="156"/>
      <c r="AA278" s="156"/>
      <c r="AB278" s="156"/>
      <c r="AC278" s="156"/>
      <c r="AD278" s="156"/>
      <c r="AE278" s="156"/>
      <c r="AF278" s="156"/>
      <c r="AG278" s="156"/>
      <c r="AH278" s="156"/>
      <c r="AI278" s="156"/>
      <c r="AJ278" s="156"/>
      <c r="AK278" s="156"/>
      <c r="AL278" s="156"/>
      <c r="AM278" s="156"/>
      <c r="AN278" s="156"/>
      <c r="AO278" s="156"/>
      <c r="AP278" s="156"/>
      <c r="AQ278" s="156"/>
      <c r="AR278" s="156"/>
      <c r="AS278" s="156"/>
      <c r="AT278" s="156"/>
      <c r="AU278" s="156"/>
      <c r="AV278" s="156"/>
      <c r="AW278" s="191"/>
    </row>
    <row r="279" spans="1:49" ht="69.95" customHeight="1" x14ac:dyDescent="0.25">
      <c r="A279" s="194" t="s">
        <v>2362</v>
      </c>
      <c r="B279" s="216" t="s">
        <v>540</v>
      </c>
      <c r="C279" s="216" t="s">
        <v>538</v>
      </c>
      <c r="D279" s="235">
        <f t="shared" si="31"/>
        <v>0</v>
      </c>
      <c r="E279" s="193"/>
      <c r="F279" s="193"/>
      <c r="G279" s="193"/>
      <c r="H279" s="193"/>
      <c r="I279" s="236">
        <f t="shared" si="36"/>
        <v>2.8269700000000002</v>
      </c>
      <c r="J279" s="196">
        <v>0</v>
      </c>
      <c r="K279" s="196">
        <v>2.7162700000000002</v>
      </c>
      <c r="L279" s="196">
        <v>0</v>
      </c>
      <c r="M279" s="196">
        <v>0.11070000000000001</v>
      </c>
      <c r="N279" s="193">
        <f t="shared" ref="N279:R280" si="38">I279-D279</f>
        <v>2.8269700000000002</v>
      </c>
      <c r="O279" s="193">
        <f t="shared" si="38"/>
        <v>0</v>
      </c>
      <c r="P279" s="193">
        <f t="shared" si="38"/>
        <v>2.7162700000000002</v>
      </c>
      <c r="Q279" s="193">
        <f t="shared" si="38"/>
        <v>0</v>
      </c>
      <c r="R279" s="193">
        <f t="shared" si="38"/>
        <v>0.11070000000000001</v>
      </c>
      <c r="S279" s="193">
        <v>2.6107499999999999</v>
      </c>
      <c r="T279" s="193">
        <v>0.01</v>
      </c>
      <c r="U279" s="193">
        <v>2.4900500000000001</v>
      </c>
      <c r="V279" s="193">
        <v>0</v>
      </c>
      <c r="W279" s="193">
        <v>0.11070000000000001</v>
      </c>
      <c r="X279" s="156"/>
      <c r="Y279" s="156"/>
      <c r="Z279" s="156"/>
      <c r="AA279" s="156"/>
      <c r="AB279" s="156"/>
      <c r="AC279" s="156"/>
      <c r="AD279" s="156"/>
      <c r="AE279" s="156"/>
      <c r="AF279" s="156"/>
      <c r="AG279" s="156"/>
      <c r="AH279" s="156"/>
      <c r="AI279" s="156"/>
      <c r="AJ279" s="156"/>
      <c r="AK279" s="156"/>
      <c r="AL279" s="156"/>
      <c r="AM279" s="156"/>
      <c r="AN279" s="156"/>
      <c r="AO279" s="156"/>
      <c r="AP279" s="156"/>
      <c r="AQ279" s="156"/>
      <c r="AR279" s="156"/>
      <c r="AS279" s="156"/>
      <c r="AT279" s="156"/>
      <c r="AU279" s="156"/>
      <c r="AV279" s="156"/>
      <c r="AW279" s="191"/>
    </row>
    <row r="280" spans="1:49" ht="69.95" customHeight="1" x14ac:dyDescent="0.25">
      <c r="A280" s="194" t="s">
        <v>2363</v>
      </c>
      <c r="B280" s="216" t="s">
        <v>543</v>
      </c>
      <c r="C280" s="216" t="s">
        <v>538</v>
      </c>
      <c r="D280" s="235">
        <f t="shared" si="31"/>
        <v>0</v>
      </c>
      <c r="E280" s="193"/>
      <c r="F280" s="193"/>
      <c r="G280" s="193"/>
      <c r="H280" s="193"/>
      <c r="I280" s="236">
        <f t="shared" si="36"/>
        <v>3.6936799999999996</v>
      </c>
      <c r="J280" s="196">
        <v>0</v>
      </c>
      <c r="K280" s="196">
        <v>3.6936799999999996</v>
      </c>
      <c r="L280" s="196">
        <v>0</v>
      </c>
      <c r="M280" s="196">
        <v>0</v>
      </c>
      <c r="N280" s="193">
        <f t="shared" si="38"/>
        <v>3.6936799999999996</v>
      </c>
      <c r="O280" s="193">
        <f t="shared" si="38"/>
        <v>0</v>
      </c>
      <c r="P280" s="193">
        <f t="shared" si="38"/>
        <v>3.6936799999999996</v>
      </c>
      <c r="Q280" s="193">
        <f t="shared" si="38"/>
        <v>0</v>
      </c>
      <c r="R280" s="193">
        <f t="shared" si="38"/>
        <v>0</v>
      </c>
      <c r="S280" s="193"/>
      <c r="T280" s="193"/>
      <c r="U280" s="193"/>
      <c r="V280" s="193"/>
      <c r="W280" s="193"/>
      <c r="X280" s="156"/>
      <c r="Y280" s="156"/>
      <c r="Z280" s="156"/>
      <c r="AA280" s="156"/>
      <c r="AB280" s="156"/>
      <c r="AC280" s="156"/>
      <c r="AD280" s="156"/>
      <c r="AE280" s="156"/>
      <c r="AF280" s="156"/>
      <c r="AG280" s="156"/>
      <c r="AH280" s="156"/>
      <c r="AI280" s="156"/>
      <c r="AJ280" s="156"/>
      <c r="AK280" s="156"/>
      <c r="AL280" s="156"/>
      <c r="AM280" s="156"/>
      <c r="AN280" s="156"/>
      <c r="AO280" s="156"/>
      <c r="AP280" s="156"/>
      <c r="AQ280" s="156"/>
      <c r="AR280" s="156"/>
      <c r="AS280" s="156"/>
      <c r="AT280" s="156"/>
      <c r="AU280" s="156"/>
      <c r="AV280" s="156"/>
      <c r="AW280" s="191"/>
    </row>
    <row r="281" spans="1:49" ht="69.95" customHeight="1" x14ac:dyDescent="0.25">
      <c r="A281" s="194" t="s">
        <v>2364</v>
      </c>
      <c r="B281" s="216" t="s">
        <v>779</v>
      </c>
      <c r="C281" s="216" t="s">
        <v>72</v>
      </c>
      <c r="D281" s="235"/>
      <c r="E281" s="193"/>
      <c r="F281" s="193"/>
      <c r="G281" s="193"/>
      <c r="H281" s="193"/>
      <c r="I281" s="236">
        <f t="shared" si="36"/>
        <v>0.38900000000000001</v>
      </c>
      <c r="J281" s="196"/>
      <c r="K281" s="196"/>
      <c r="L281" s="196"/>
      <c r="M281" s="196">
        <v>0.38900000000000001</v>
      </c>
      <c r="N281" s="193"/>
      <c r="O281" s="193"/>
      <c r="P281" s="193"/>
      <c r="Q281" s="193"/>
      <c r="R281" s="193"/>
      <c r="S281" s="193">
        <v>0.38900000000000001</v>
      </c>
      <c r="T281" s="193">
        <v>0</v>
      </c>
      <c r="U281" s="193">
        <v>0</v>
      </c>
      <c r="V281" s="193">
        <v>0</v>
      </c>
      <c r="W281" s="193">
        <v>0.38900000000000001</v>
      </c>
      <c r="X281" s="156"/>
      <c r="Y281" s="156"/>
      <c r="Z281" s="156"/>
      <c r="AA281" s="156"/>
      <c r="AB281" s="156"/>
      <c r="AC281" s="156"/>
      <c r="AD281" s="156"/>
      <c r="AE281" s="156"/>
      <c r="AF281" s="156"/>
      <c r="AG281" s="156"/>
      <c r="AH281" s="156"/>
      <c r="AI281" s="156"/>
      <c r="AJ281" s="156"/>
      <c r="AK281" s="156"/>
      <c r="AL281" s="156"/>
      <c r="AM281" s="156"/>
      <c r="AN281" s="156"/>
      <c r="AO281" s="156"/>
      <c r="AP281" s="156"/>
      <c r="AQ281" s="156"/>
      <c r="AR281" s="156"/>
      <c r="AS281" s="156"/>
      <c r="AT281" s="156"/>
      <c r="AU281" s="156"/>
      <c r="AV281" s="156"/>
      <c r="AW281" s="191"/>
    </row>
    <row r="282" spans="1:49" ht="30" customHeight="1" x14ac:dyDescent="0.25">
      <c r="A282" s="194" t="s">
        <v>2365</v>
      </c>
      <c r="B282" s="216" t="s">
        <v>780</v>
      </c>
      <c r="C282" s="216" t="s">
        <v>72</v>
      </c>
      <c r="D282" s="193"/>
      <c r="E282" s="193"/>
      <c r="F282" s="193"/>
      <c r="G282" s="193"/>
      <c r="H282" s="193"/>
      <c r="I282" s="236">
        <f t="shared" si="36"/>
        <v>2.11</v>
      </c>
      <c r="J282" s="196"/>
      <c r="K282" s="196"/>
      <c r="L282" s="196"/>
      <c r="M282" s="196">
        <v>2.11</v>
      </c>
      <c r="N282" s="193"/>
      <c r="O282" s="193"/>
      <c r="P282" s="193"/>
      <c r="Q282" s="193"/>
      <c r="R282" s="193"/>
      <c r="S282" s="193"/>
      <c r="T282" s="193"/>
      <c r="U282" s="193"/>
      <c r="V282" s="193"/>
      <c r="W282" s="193"/>
      <c r="X282" s="156"/>
      <c r="Y282" s="156"/>
      <c r="Z282" s="156"/>
      <c r="AA282" s="156"/>
      <c r="AB282" s="156"/>
      <c r="AC282" s="156"/>
      <c r="AD282" s="156"/>
      <c r="AE282" s="156"/>
      <c r="AF282" s="156"/>
      <c r="AG282" s="156"/>
      <c r="AH282" s="156"/>
      <c r="AI282" s="156"/>
      <c r="AJ282" s="156"/>
      <c r="AK282" s="156"/>
      <c r="AL282" s="156"/>
      <c r="AM282" s="156"/>
      <c r="AN282" s="156"/>
      <c r="AO282" s="156"/>
      <c r="AP282" s="156"/>
      <c r="AQ282" s="156"/>
      <c r="AR282" s="156"/>
      <c r="AS282" s="156"/>
      <c r="AT282" s="156"/>
      <c r="AU282" s="156"/>
      <c r="AV282" s="156"/>
      <c r="AW282" s="191"/>
    </row>
    <row r="283" spans="1:49" ht="30" customHeight="1" x14ac:dyDescent="0.25">
      <c r="A283" s="194" t="s">
        <v>2366</v>
      </c>
      <c r="B283" s="216" t="s">
        <v>547</v>
      </c>
      <c r="C283" s="216" t="s">
        <v>72</v>
      </c>
      <c r="D283" s="295"/>
      <c r="E283" s="295"/>
      <c r="F283" s="295"/>
      <c r="G283" s="295"/>
      <c r="H283" s="295"/>
      <c r="I283" s="236">
        <f t="shared" si="36"/>
        <v>2.35</v>
      </c>
      <c r="J283" s="293">
        <v>2.35</v>
      </c>
      <c r="K283" s="296"/>
      <c r="L283" s="296"/>
      <c r="M283" s="296"/>
      <c r="N283" s="297"/>
      <c r="O283" s="297"/>
      <c r="P283" s="297"/>
      <c r="Q283" s="297"/>
      <c r="R283" s="297"/>
      <c r="S283" s="298"/>
      <c r="T283" s="193"/>
      <c r="U283" s="193"/>
      <c r="V283" s="193"/>
      <c r="W283" s="297"/>
      <c r="X283" s="156"/>
      <c r="Y283" s="156"/>
      <c r="Z283" s="156"/>
      <c r="AA283" s="156"/>
      <c r="AB283" s="156"/>
      <c r="AC283" s="156"/>
      <c r="AD283" s="156"/>
      <c r="AE283" s="156"/>
      <c r="AF283" s="156"/>
      <c r="AG283" s="156"/>
      <c r="AH283" s="156"/>
      <c r="AI283" s="193"/>
      <c r="AJ283" s="297" t="s">
        <v>579</v>
      </c>
      <c r="AK283" s="156"/>
      <c r="AL283" s="156"/>
      <c r="AM283" s="156"/>
      <c r="AN283" s="156"/>
      <c r="AO283" s="156"/>
      <c r="AP283" s="156"/>
      <c r="AQ283" s="156"/>
      <c r="AR283" s="156"/>
      <c r="AS283" s="156"/>
      <c r="AT283" s="156"/>
      <c r="AU283" s="156"/>
      <c r="AV283" s="156"/>
      <c r="AW283" s="191"/>
    </row>
    <row r="284" spans="1:49" ht="43.5" customHeight="1" x14ac:dyDescent="0.25">
      <c r="A284" s="194" t="s">
        <v>2367</v>
      </c>
      <c r="B284" s="216" t="s">
        <v>549</v>
      </c>
      <c r="C284" s="216" t="s">
        <v>68</v>
      </c>
      <c r="D284" s="295"/>
      <c r="E284" s="295"/>
      <c r="F284" s="295"/>
      <c r="G284" s="295"/>
      <c r="H284" s="295"/>
      <c r="I284" s="236">
        <f t="shared" si="36"/>
        <v>6.3144655999999992</v>
      </c>
      <c r="J284" s="292">
        <v>0.49985099999999999</v>
      </c>
      <c r="K284" s="292">
        <v>0.43615336000000005</v>
      </c>
      <c r="L284" s="219">
        <v>5.0794799999999993</v>
      </c>
      <c r="M284" s="299">
        <v>0.29898123999999998</v>
      </c>
      <c r="N284" s="298"/>
      <c r="O284" s="298"/>
      <c r="P284" s="298"/>
      <c r="Q284" s="298"/>
      <c r="R284" s="298"/>
      <c r="S284" s="300">
        <v>4.603637</v>
      </c>
      <c r="T284" s="193">
        <v>0</v>
      </c>
      <c r="U284" s="193">
        <v>7.9770999999999995E-2</v>
      </c>
      <c r="V284" s="193">
        <v>4.3046440000000006</v>
      </c>
      <c r="W284" s="300">
        <v>0.219222</v>
      </c>
      <c r="X284" s="156"/>
      <c r="Y284" s="156"/>
      <c r="Z284" s="156"/>
      <c r="AA284" s="156"/>
      <c r="AB284" s="156"/>
      <c r="AC284" s="156"/>
      <c r="AD284" s="156"/>
      <c r="AE284" s="156"/>
      <c r="AF284" s="156"/>
      <c r="AG284" s="156"/>
      <c r="AH284" s="156"/>
      <c r="AI284" s="193"/>
      <c r="AJ284" s="298"/>
      <c r="AK284" s="156"/>
      <c r="AL284" s="156"/>
      <c r="AM284" s="156"/>
      <c r="AN284" s="156"/>
      <c r="AO284" s="156"/>
      <c r="AP284" s="156"/>
      <c r="AQ284" s="156"/>
      <c r="AR284" s="156"/>
      <c r="AS284" s="156"/>
      <c r="AT284" s="156"/>
      <c r="AU284" s="156"/>
      <c r="AV284" s="156"/>
      <c r="AW284" s="191"/>
    </row>
    <row r="285" spans="1:49" ht="38.25" customHeight="1" x14ac:dyDescent="0.25">
      <c r="A285" s="194" t="s">
        <v>2368</v>
      </c>
      <c r="B285" s="216" t="s">
        <v>551</v>
      </c>
      <c r="C285" s="216" t="s">
        <v>68</v>
      </c>
      <c r="D285" s="297"/>
      <c r="E285" s="297"/>
      <c r="F285" s="297"/>
      <c r="G285" s="297"/>
      <c r="H285" s="297"/>
      <c r="I285" s="236">
        <f t="shared" si="36"/>
        <v>0.22103100000000001</v>
      </c>
      <c r="J285" s="293">
        <v>0</v>
      </c>
      <c r="K285" s="293">
        <v>0.22103100000000001</v>
      </c>
      <c r="L285" s="293">
        <v>0</v>
      </c>
      <c r="M285" s="293">
        <v>0</v>
      </c>
      <c r="N285" s="297"/>
      <c r="O285" s="297"/>
      <c r="P285" s="297"/>
      <c r="Q285" s="297"/>
      <c r="R285" s="297"/>
      <c r="S285" s="298"/>
      <c r="T285" s="193"/>
      <c r="U285" s="193"/>
      <c r="V285" s="193"/>
      <c r="W285" s="297"/>
      <c r="X285" s="156"/>
      <c r="Y285" s="156"/>
      <c r="Z285" s="156"/>
      <c r="AA285" s="156"/>
      <c r="AB285" s="156"/>
      <c r="AC285" s="156"/>
      <c r="AD285" s="156"/>
      <c r="AE285" s="156"/>
      <c r="AF285" s="156"/>
      <c r="AG285" s="156"/>
      <c r="AH285" s="156"/>
      <c r="AI285" s="193"/>
      <c r="AJ285" s="297" t="s">
        <v>581</v>
      </c>
      <c r="AK285" s="156"/>
      <c r="AL285" s="156"/>
      <c r="AM285" s="156"/>
      <c r="AN285" s="156"/>
      <c r="AO285" s="156"/>
      <c r="AP285" s="156"/>
      <c r="AQ285" s="156"/>
      <c r="AR285" s="156"/>
      <c r="AS285" s="156"/>
      <c r="AT285" s="156"/>
      <c r="AU285" s="156"/>
      <c r="AV285" s="156"/>
      <c r="AW285" s="191"/>
    </row>
    <row r="286" spans="1:49" ht="30" customHeight="1" x14ac:dyDescent="0.25">
      <c r="A286" s="194" t="s">
        <v>2369</v>
      </c>
      <c r="B286" s="216" t="s">
        <v>553</v>
      </c>
      <c r="C286" s="216" t="s">
        <v>68</v>
      </c>
      <c r="D286" s="295"/>
      <c r="E286" s="295"/>
      <c r="F286" s="295"/>
      <c r="G286" s="295"/>
      <c r="H286" s="295"/>
      <c r="I286" s="236">
        <f t="shared" si="36"/>
        <v>0.72788423999999996</v>
      </c>
      <c r="J286" s="292">
        <v>0</v>
      </c>
      <c r="K286" s="292">
        <v>0.72788423999999996</v>
      </c>
      <c r="L286" s="219">
        <v>0</v>
      </c>
      <c r="M286" s="299">
        <v>0</v>
      </c>
      <c r="N286" s="298"/>
      <c r="O286" s="298"/>
      <c r="P286" s="298"/>
      <c r="Q286" s="298"/>
      <c r="R286" s="298"/>
      <c r="S286" s="298"/>
      <c r="T286" s="193"/>
      <c r="U286" s="193"/>
      <c r="V286" s="193"/>
      <c r="W286" s="298"/>
      <c r="X286" s="156"/>
      <c r="Y286" s="156"/>
      <c r="Z286" s="156"/>
      <c r="AA286" s="156"/>
      <c r="AB286" s="156"/>
      <c r="AC286" s="156"/>
      <c r="AD286" s="156"/>
      <c r="AE286" s="156"/>
      <c r="AF286" s="156"/>
      <c r="AG286" s="156"/>
      <c r="AH286" s="156"/>
      <c r="AI286" s="193"/>
      <c r="AJ286" s="298"/>
      <c r="AK286" s="156"/>
      <c r="AL286" s="156"/>
      <c r="AM286" s="156"/>
      <c r="AN286" s="156"/>
      <c r="AO286" s="156"/>
      <c r="AP286" s="156"/>
      <c r="AQ286" s="156"/>
      <c r="AR286" s="156"/>
      <c r="AS286" s="156"/>
      <c r="AT286" s="156"/>
      <c r="AU286" s="156"/>
      <c r="AV286" s="156"/>
      <c r="AW286" s="191"/>
    </row>
    <row r="287" spans="1:49" ht="30" customHeight="1" x14ac:dyDescent="0.25">
      <c r="A287" s="194" t="s">
        <v>2370</v>
      </c>
      <c r="B287" s="216" t="s">
        <v>555</v>
      </c>
      <c r="C287" s="216" t="s">
        <v>68</v>
      </c>
      <c r="D287" s="295"/>
      <c r="E287" s="295"/>
      <c r="F287" s="295"/>
      <c r="G287" s="295"/>
      <c r="H287" s="295"/>
      <c r="I287" s="236">
        <f t="shared" si="36"/>
        <v>0</v>
      </c>
      <c r="J287" s="292"/>
      <c r="K287" s="292"/>
      <c r="L287" s="219"/>
      <c r="M287" s="299"/>
      <c r="N287" s="298"/>
      <c r="O287" s="298"/>
      <c r="P287" s="298"/>
      <c r="Q287" s="298"/>
      <c r="R287" s="298"/>
      <c r="S287" s="298"/>
      <c r="T287" s="193"/>
      <c r="U287" s="193"/>
      <c r="V287" s="193"/>
      <c r="W287" s="298"/>
      <c r="X287" s="156"/>
      <c r="Y287" s="156"/>
      <c r="Z287" s="156"/>
      <c r="AA287" s="156"/>
      <c r="AB287" s="156"/>
      <c r="AC287" s="156"/>
      <c r="AD287" s="156"/>
      <c r="AE287" s="156"/>
      <c r="AF287" s="156"/>
      <c r="AG287" s="156"/>
      <c r="AH287" s="156"/>
      <c r="AI287" s="193"/>
      <c r="AJ287" s="298"/>
      <c r="AK287" s="156"/>
      <c r="AL287" s="156"/>
      <c r="AM287" s="156"/>
      <c r="AN287" s="156"/>
      <c r="AO287" s="156"/>
      <c r="AP287" s="156"/>
      <c r="AQ287" s="156"/>
      <c r="AR287" s="156"/>
      <c r="AS287" s="156"/>
      <c r="AT287" s="156"/>
      <c r="AU287" s="156"/>
      <c r="AV287" s="156"/>
      <c r="AW287" s="191"/>
    </row>
    <row r="288" spans="1:49" ht="30" customHeight="1" x14ac:dyDescent="0.25">
      <c r="A288" s="194" t="s">
        <v>2371</v>
      </c>
      <c r="B288" s="216" t="s">
        <v>557</v>
      </c>
      <c r="C288" s="216" t="s">
        <v>68</v>
      </c>
      <c r="D288" s="297"/>
      <c r="E288" s="297"/>
      <c r="F288" s="297"/>
      <c r="G288" s="297"/>
      <c r="H288" s="297"/>
      <c r="I288" s="236">
        <f t="shared" si="36"/>
        <v>2.5000000000000004</v>
      </c>
      <c r="J288" s="293">
        <v>0.26623739000000002</v>
      </c>
      <c r="K288" s="293">
        <v>2.2337626100000003</v>
      </c>
      <c r="L288" s="293">
        <v>0</v>
      </c>
      <c r="M288" s="293">
        <v>0</v>
      </c>
      <c r="N288" s="297"/>
      <c r="O288" s="297"/>
      <c r="P288" s="297"/>
      <c r="Q288" s="297"/>
      <c r="R288" s="297"/>
      <c r="S288" s="297"/>
      <c r="T288" s="193"/>
      <c r="U288" s="193"/>
      <c r="V288" s="193"/>
      <c r="W288" s="297"/>
      <c r="X288" s="156"/>
      <c r="Y288" s="156"/>
      <c r="Z288" s="156"/>
      <c r="AA288" s="156"/>
      <c r="AB288" s="156"/>
      <c r="AC288" s="156"/>
      <c r="AD288" s="156"/>
      <c r="AE288" s="156"/>
      <c r="AF288" s="156"/>
      <c r="AG288" s="156"/>
      <c r="AH288" s="156"/>
      <c r="AI288" s="193"/>
      <c r="AJ288" s="297" t="s">
        <v>583</v>
      </c>
      <c r="AK288" s="156"/>
      <c r="AL288" s="156"/>
      <c r="AM288" s="156"/>
      <c r="AN288" s="156"/>
      <c r="AO288" s="156"/>
      <c r="AP288" s="156"/>
      <c r="AQ288" s="156"/>
      <c r="AR288" s="156"/>
      <c r="AS288" s="156"/>
      <c r="AT288" s="156"/>
      <c r="AU288" s="156"/>
      <c r="AV288" s="156"/>
      <c r="AW288" s="191"/>
    </row>
    <row r="289" spans="1:49" ht="30" customHeight="1" x14ac:dyDescent="0.25">
      <c r="A289" s="194" t="s">
        <v>2372</v>
      </c>
      <c r="B289" s="216" t="s">
        <v>559</v>
      </c>
      <c r="C289" s="216" t="s">
        <v>68</v>
      </c>
      <c r="D289" s="193"/>
      <c r="E289" s="193"/>
      <c r="F289" s="193"/>
      <c r="G289" s="193"/>
      <c r="H289" s="193"/>
      <c r="I289" s="236">
        <f t="shared" si="36"/>
        <v>0.29640300000000003</v>
      </c>
      <c r="J289" s="196">
        <v>0.29640300000000003</v>
      </c>
      <c r="K289" s="196">
        <v>0</v>
      </c>
      <c r="L289" s="196">
        <v>0</v>
      </c>
      <c r="M289" s="196">
        <v>0</v>
      </c>
      <c r="N289" s="193"/>
      <c r="O289" s="193"/>
      <c r="P289" s="193"/>
      <c r="Q289" s="193"/>
      <c r="R289" s="193"/>
      <c r="S289" s="193"/>
      <c r="T289" s="193"/>
      <c r="U289" s="193"/>
      <c r="V289" s="193"/>
      <c r="W289" s="235"/>
      <c r="X289" s="156"/>
      <c r="Y289" s="156"/>
      <c r="Z289" s="156"/>
      <c r="AA289" s="156"/>
      <c r="AB289" s="156"/>
      <c r="AC289" s="156"/>
      <c r="AD289" s="156"/>
      <c r="AE289" s="156"/>
      <c r="AF289" s="156"/>
      <c r="AG289" s="156"/>
      <c r="AH289" s="156"/>
      <c r="AI289" s="193"/>
      <c r="AJ289" s="235"/>
      <c r="AK289" s="156"/>
      <c r="AL289" s="156"/>
      <c r="AM289" s="156"/>
      <c r="AN289" s="156"/>
      <c r="AO289" s="156"/>
      <c r="AP289" s="156"/>
      <c r="AQ289" s="156"/>
      <c r="AR289" s="156"/>
      <c r="AS289" s="156"/>
      <c r="AT289" s="156"/>
      <c r="AU289" s="156"/>
      <c r="AV289" s="156"/>
      <c r="AW289" s="191"/>
    </row>
    <row r="290" spans="1:49" ht="30" customHeight="1" x14ac:dyDescent="0.25">
      <c r="A290" s="194" t="s">
        <v>2373</v>
      </c>
      <c r="B290" s="216" t="s">
        <v>561</v>
      </c>
      <c r="C290" s="216" t="s">
        <v>68</v>
      </c>
      <c r="D290" s="193"/>
      <c r="E290" s="193"/>
      <c r="F290" s="193"/>
      <c r="G290" s="193"/>
      <c r="H290" s="193"/>
      <c r="I290" s="236">
        <f t="shared" si="36"/>
        <v>7.3323073302999999</v>
      </c>
      <c r="J290" s="196">
        <v>0</v>
      </c>
      <c r="K290" s="196">
        <v>0.37937391000000004</v>
      </c>
      <c r="L290" s="196">
        <v>6.8211029999999999</v>
      </c>
      <c r="M290" s="196">
        <v>0.1318304203</v>
      </c>
      <c r="N290" s="193"/>
      <c r="O290" s="193"/>
      <c r="P290" s="193"/>
      <c r="Q290" s="193"/>
      <c r="R290" s="193"/>
      <c r="S290" s="193"/>
      <c r="T290" s="193"/>
      <c r="U290" s="193"/>
      <c r="V290" s="193"/>
      <c r="W290" s="193"/>
      <c r="X290" s="156"/>
      <c r="Y290" s="156"/>
      <c r="Z290" s="156"/>
      <c r="AA290" s="156"/>
      <c r="AB290" s="156"/>
      <c r="AC290" s="156"/>
      <c r="AD290" s="156"/>
      <c r="AE290" s="156"/>
      <c r="AF290" s="156"/>
      <c r="AG290" s="156"/>
      <c r="AH290" s="156"/>
      <c r="AI290" s="156"/>
      <c r="AJ290" s="156"/>
      <c r="AK290" s="156"/>
      <c r="AL290" s="156"/>
      <c r="AM290" s="156"/>
      <c r="AN290" s="156"/>
      <c r="AO290" s="156"/>
      <c r="AP290" s="156"/>
      <c r="AQ290" s="156"/>
      <c r="AR290" s="156"/>
      <c r="AS290" s="156"/>
      <c r="AT290" s="156"/>
      <c r="AU290" s="156"/>
      <c r="AV290" s="156"/>
      <c r="AW290" s="191"/>
    </row>
    <row r="291" spans="1:49" ht="30" customHeight="1" x14ac:dyDescent="0.25">
      <c r="A291" s="194" t="s">
        <v>2374</v>
      </c>
      <c r="B291" s="216" t="s">
        <v>564</v>
      </c>
      <c r="C291" s="216" t="s">
        <v>51</v>
      </c>
      <c r="D291" s="193"/>
      <c r="E291" s="193"/>
      <c r="F291" s="193"/>
      <c r="G291" s="193"/>
      <c r="H291" s="193"/>
      <c r="I291" s="236">
        <f t="shared" si="36"/>
        <v>1.6379999999999997</v>
      </c>
      <c r="J291" s="196">
        <v>0</v>
      </c>
      <c r="K291" s="196">
        <v>0</v>
      </c>
      <c r="L291" s="196">
        <v>1.5797099999999997</v>
      </c>
      <c r="M291" s="196">
        <v>5.8290000000000008E-2</v>
      </c>
      <c r="N291" s="193"/>
      <c r="O291" s="193"/>
      <c r="P291" s="193"/>
      <c r="Q291" s="193"/>
      <c r="R291" s="193"/>
      <c r="S291" s="193">
        <v>9.5409999999999995E-2</v>
      </c>
      <c r="T291" s="193">
        <v>0</v>
      </c>
      <c r="U291" s="193">
        <v>0</v>
      </c>
      <c r="V291" s="193">
        <v>0</v>
      </c>
      <c r="W291" s="193">
        <v>9.5409999999999995E-2</v>
      </c>
      <c r="X291" s="156"/>
      <c r="Y291" s="156"/>
      <c r="Z291" s="156"/>
      <c r="AA291" s="156"/>
      <c r="AB291" s="156"/>
      <c r="AC291" s="156"/>
      <c r="AD291" s="156"/>
      <c r="AE291" s="156"/>
      <c r="AF291" s="156"/>
      <c r="AG291" s="156"/>
      <c r="AH291" s="156"/>
      <c r="AI291" s="156"/>
      <c r="AJ291" s="156"/>
      <c r="AK291" s="156"/>
      <c r="AL291" s="156"/>
      <c r="AM291" s="156"/>
      <c r="AN291" s="156"/>
      <c r="AO291" s="156"/>
      <c r="AP291" s="156"/>
      <c r="AQ291" s="156"/>
      <c r="AR291" s="156"/>
      <c r="AS291" s="156"/>
      <c r="AT291" s="156"/>
      <c r="AU291" s="156"/>
      <c r="AV291" s="156"/>
      <c r="AW291" s="191"/>
    </row>
    <row r="292" spans="1:49" ht="30" customHeight="1" x14ac:dyDescent="0.25">
      <c r="A292" s="194" t="s">
        <v>2375</v>
      </c>
      <c r="B292" s="216" t="s">
        <v>566</v>
      </c>
      <c r="C292" s="216" t="s">
        <v>68</v>
      </c>
      <c r="D292" s="193"/>
      <c r="E292" s="193"/>
      <c r="F292" s="193"/>
      <c r="G292" s="193"/>
      <c r="H292" s="193"/>
      <c r="I292" s="236">
        <f t="shared" si="36"/>
        <v>7.3819619999999997</v>
      </c>
      <c r="J292" s="196">
        <v>0</v>
      </c>
      <c r="K292" s="196">
        <v>5.450482</v>
      </c>
      <c r="L292" s="196">
        <v>0</v>
      </c>
      <c r="M292" s="196">
        <v>1.9314799999999999</v>
      </c>
      <c r="N292" s="193"/>
      <c r="O292" s="193"/>
      <c r="P292" s="193"/>
      <c r="Q292" s="193"/>
      <c r="R292" s="193"/>
      <c r="S292" s="193">
        <v>3.8785114899999997</v>
      </c>
      <c r="T292" s="193">
        <v>0</v>
      </c>
      <c r="U292" s="193">
        <v>1.0679651100000001</v>
      </c>
      <c r="V292" s="193">
        <v>1.167694E-2</v>
      </c>
      <c r="W292" s="193">
        <v>2.7988694399999998</v>
      </c>
      <c r="X292" s="156"/>
      <c r="Y292" s="156"/>
      <c r="Z292" s="156"/>
      <c r="AA292" s="156"/>
      <c r="AB292" s="156"/>
      <c r="AC292" s="156"/>
      <c r="AD292" s="156"/>
      <c r="AE292" s="156"/>
      <c r="AF292" s="156"/>
      <c r="AG292" s="156"/>
      <c r="AH292" s="156"/>
      <c r="AI292" s="156"/>
      <c r="AJ292" s="156"/>
      <c r="AK292" s="156"/>
      <c r="AL292" s="156"/>
      <c r="AM292" s="156"/>
      <c r="AN292" s="156"/>
      <c r="AO292" s="156"/>
      <c r="AP292" s="156"/>
      <c r="AQ292" s="156"/>
      <c r="AR292" s="156"/>
      <c r="AS292" s="156"/>
      <c r="AT292" s="156"/>
      <c r="AU292" s="156"/>
      <c r="AV292" s="156"/>
      <c r="AW292" s="191"/>
    </row>
    <row r="293" spans="1:49" ht="30" customHeight="1" x14ac:dyDescent="0.25">
      <c r="A293" s="194" t="s">
        <v>2376</v>
      </c>
      <c r="B293" s="216" t="s">
        <v>568</v>
      </c>
      <c r="C293" s="216" t="s">
        <v>68</v>
      </c>
      <c r="D293" s="193"/>
      <c r="E293" s="193"/>
      <c r="F293" s="193"/>
      <c r="G293" s="193"/>
      <c r="H293" s="193"/>
      <c r="I293" s="236">
        <f t="shared" si="36"/>
        <v>2.1324900000000002</v>
      </c>
      <c r="J293" s="196">
        <v>0.19014699999999998</v>
      </c>
      <c r="K293" s="196">
        <v>1.849853</v>
      </c>
      <c r="L293" s="196">
        <v>0</v>
      </c>
      <c r="M293" s="196">
        <v>9.2489999999999989E-2</v>
      </c>
      <c r="N293" s="193"/>
      <c r="O293" s="193"/>
      <c r="P293" s="193"/>
      <c r="Q293" s="193"/>
      <c r="R293" s="193"/>
      <c r="S293" s="193">
        <v>2.1324929999999997</v>
      </c>
      <c r="T293" s="193">
        <v>0.19014699999999998</v>
      </c>
      <c r="U293" s="193">
        <v>1.1489939999999998</v>
      </c>
      <c r="V293" s="193">
        <v>0.70085900000000001</v>
      </c>
      <c r="W293" s="193">
        <v>9.2492999999999992E-2</v>
      </c>
      <c r="X293" s="156"/>
      <c r="Y293" s="156"/>
      <c r="Z293" s="156"/>
      <c r="AA293" s="156"/>
      <c r="AB293" s="156"/>
      <c r="AC293" s="156"/>
      <c r="AD293" s="156"/>
      <c r="AE293" s="156"/>
      <c r="AF293" s="156"/>
      <c r="AG293" s="156"/>
      <c r="AH293" s="156"/>
      <c r="AI293" s="156"/>
      <c r="AJ293" s="156"/>
      <c r="AK293" s="156"/>
      <c r="AL293" s="156"/>
      <c r="AM293" s="156"/>
      <c r="AN293" s="156"/>
      <c r="AO293" s="156"/>
      <c r="AP293" s="156"/>
      <c r="AQ293" s="156"/>
      <c r="AR293" s="156"/>
      <c r="AS293" s="156"/>
      <c r="AT293" s="156"/>
      <c r="AU293" s="156"/>
      <c r="AV293" s="156"/>
      <c r="AW293" s="191"/>
    </row>
    <row r="294" spans="1:49" ht="30" customHeight="1" x14ac:dyDescent="0.25">
      <c r="A294" s="194" t="s">
        <v>2377</v>
      </c>
      <c r="B294" s="216" t="s">
        <v>570</v>
      </c>
      <c r="C294" s="216" t="s">
        <v>68</v>
      </c>
      <c r="D294" s="193"/>
      <c r="E294" s="193"/>
      <c r="F294" s="193"/>
      <c r="G294" s="193"/>
      <c r="H294" s="193"/>
      <c r="I294" s="236">
        <f t="shared" si="36"/>
        <v>1.266116</v>
      </c>
      <c r="J294" s="196">
        <v>0</v>
      </c>
      <c r="K294" s="196">
        <v>1.266116</v>
      </c>
      <c r="L294" s="196">
        <v>0</v>
      </c>
      <c r="M294" s="196">
        <v>0</v>
      </c>
      <c r="N294" s="193"/>
      <c r="O294" s="193"/>
      <c r="P294" s="193"/>
      <c r="Q294" s="193"/>
      <c r="R294" s="193"/>
      <c r="S294" s="193"/>
      <c r="T294" s="193"/>
      <c r="U294" s="193"/>
      <c r="V294" s="193"/>
      <c r="W294" s="193"/>
      <c r="X294" s="156"/>
      <c r="Y294" s="156"/>
      <c r="Z294" s="156"/>
      <c r="AA294" s="156"/>
      <c r="AB294" s="156"/>
      <c r="AC294" s="156"/>
      <c r="AD294" s="156"/>
      <c r="AE294" s="156"/>
      <c r="AF294" s="156"/>
      <c r="AG294" s="156"/>
      <c r="AH294" s="156"/>
      <c r="AI294" s="156"/>
      <c r="AJ294" s="156"/>
      <c r="AK294" s="156"/>
      <c r="AL294" s="156"/>
      <c r="AM294" s="156"/>
      <c r="AN294" s="156"/>
      <c r="AO294" s="156"/>
      <c r="AP294" s="156"/>
      <c r="AQ294" s="156"/>
      <c r="AR294" s="156"/>
      <c r="AS294" s="156"/>
      <c r="AT294" s="156"/>
      <c r="AU294" s="156"/>
      <c r="AV294" s="156"/>
      <c r="AW294" s="191"/>
    </row>
    <row r="295" spans="1:49" ht="30" customHeight="1" x14ac:dyDescent="0.25">
      <c r="A295" s="194" t="s">
        <v>2378</v>
      </c>
      <c r="B295" s="216" t="s">
        <v>783</v>
      </c>
      <c r="C295" s="216" t="s">
        <v>68</v>
      </c>
      <c r="D295" s="193"/>
      <c r="E295" s="193"/>
      <c r="F295" s="193"/>
      <c r="G295" s="193"/>
      <c r="H295" s="193"/>
      <c r="I295" s="236">
        <f t="shared" si="36"/>
        <v>0.58975500000000003</v>
      </c>
      <c r="J295" s="196">
        <v>0</v>
      </c>
      <c r="K295" s="196">
        <v>0.58975500000000003</v>
      </c>
      <c r="L295" s="196">
        <v>0</v>
      </c>
      <c r="M295" s="196">
        <v>0</v>
      </c>
      <c r="N295" s="193"/>
      <c r="O295" s="193"/>
      <c r="P295" s="193"/>
      <c r="Q295" s="193"/>
      <c r="R295" s="193"/>
      <c r="S295" s="193"/>
      <c r="T295" s="193"/>
      <c r="U295" s="193"/>
      <c r="V295" s="193"/>
      <c r="W295" s="193"/>
      <c r="X295" s="156"/>
      <c r="Y295" s="156"/>
      <c r="Z295" s="156"/>
      <c r="AA295" s="156"/>
      <c r="AB295" s="156"/>
      <c r="AC295" s="156"/>
      <c r="AD295" s="156"/>
      <c r="AE295" s="156"/>
      <c r="AF295" s="156"/>
      <c r="AG295" s="156"/>
      <c r="AH295" s="156"/>
      <c r="AI295" s="156"/>
      <c r="AJ295" s="156"/>
      <c r="AK295" s="156"/>
      <c r="AL295" s="156"/>
      <c r="AM295" s="156"/>
      <c r="AN295" s="156"/>
      <c r="AO295" s="156"/>
      <c r="AP295" s="156"/>
      <c r="AQ295" s="156"/>
      <c r="AR295" s="156"/>
      <c r="AS295" s="156"/>
      <c r="AT295" s="156"/>
      <c r="AU295" s="156"/>
      <c r="AV295" s="156"/>
      <c r="AW295" s="191"/>
    </row>
    <row r="296" spans="1:49" ht="30" customHeight="1" x14ac:dyDescent="0.25">
      <c r="A296" s="194" t="s">
        <v>2379</v>
      </c>
      <c r="B296" s="216" t="s">
        <v>434</v>
      </c>
      <c r="C296" s="216" t="s">
        <v>68</v>
      </c>
      <c r="D296" s="193"/>
      <c r="E296" s="193"/>
      <c r="F296" s="193"/>
      <c r="G296" s="193"/>
      <c r="H296" s="193"/>
      <c r="I296" s="236">
        <f t="shared" si="36"/>
        <v>6.1733599999999997</v>
      </c>
      <c r="J296" s="196">
        <v>6.1733599999999997</v>
      </c>
      <c r="K296" s="196">
        <v>0</v>
      </c>
      <c r="L296" s="196">
        <v>0</v>
      </c>
      <c r="M296" s="196">
        <v>0</v>
      </c>
      <c r="N296" s="193"/>
      <c r="O296" s="193"/>
      <c r="P296" s="193"/>
      <c r="Q296" s="193"/>
      <c r="R296" s="193"/>
      <c r="S296" s="193"/>
      <c r="T296" s="193"/>
      <c r="U296" s="193"/>
      <c r="V296" s="193"/>
      <c r="W296" s="193"/>
      <c r="X296" s="156"/>
      <c r="Y296" s="156"/>
      <c r="Z296" s="156"/>
      <c r="AA296" s="156"/>
      <c r="AB296" s="156"/>
      <c r="AC296" s="156"/>
      <c r="AD296" s="156"/>
      <c r="AE296" s="156"/>
      <c r="AF296" s="156"/>
      <c r="AG296" s="156"/>
      <c r="AH296" s="156"/>
      <c r="AI296" s="156"/>
      <c r="AJ296" s="156"/>
      <c r="AK296" s="156"/>
      <c r="AL296" s="156"/>
      <c r="AM296" s="156"/>
      <c r="AN296" s="156"/>
      <c r="AO296" s="156"/>
      <c r="AP296" s="156"/>
      <c r="AQ296" s="156"/>
      <c r="AR296" s="156"/>
      <c r="AS296" s="156"/>
      <c r="AT296" s="156"/>
      <c r="AU296" s="156"/>
      <c r="AV296" s="156"/>
      <c r="AW296" s="191"/>
    </row>
    <row r="297" spans="1:49" ht="30" customHeight="1" x14ac:dyDescent="0.25">
      <c r="A297" s="194" t="s">
        <v>2380</v>
      </c>
      <c r="B297" s="216" t="s">
        <v>786</v>
      </c>
      <c r="C297" s="216" t="s">
        <v>68</v>
      </c>
      <c r="D297" s="193"/>
      <c r="E297" s="193"/>
      <c r="F297" s="193"/>
      <c r="G297" s="193"/>
      <c r="H297" s="193"/>
      <c r="I297" s="236">
        <f t="shared" si="36"/>
        <v>1.9875528</v>
      </c>
      <c r="J297" s="196">
        <v>1.9875528</v>
      </c>
      <c r="K297" s="196">
        <v>0</v>
      </c>
      <c r="L297" s="196">
        <v>0</v>
      </c>
      <c r="M297" s="196">
        <v>0</v>
      </c>
      <c r="N297" s="193"/>
      <c r="O297" s="193"/>
      <c r="P297" s="193"/>
      <c r="Q297" s="193"/>
      <c r="R297" s="193"/>
      <c r="S297" s="193"/>
      <c r="T297" s="193"/>
      <c r="U297" s="193"/>
      <c r="V297" s="193"/>
      <c r="W297" s="193"/>
      <c r="X297" s="156"/>
      <c r="Y297" s="156"/>
      <c r="Z297" s="156"/>
      <c r="AA297" s="156"/>
      <c r="AB297" s="156"/>
      <c r="AC297" s="156"/>
      <c r="AD297" s="156"/>
      <c r="AE297" s="156"/>
      <c r="AF297" s="156"/>
      <c r="AG297" s="156"/>
      <c r="AH297" s="156"/>
      <c r="AI297" s="156"/>
      <c r="AJ297" s="156"/>
      <c r="AK297" s="156"/>
      <c r="AL297" s="156"/>
      <c r="AM297" s="156"/>
      <c r="AN297" s="156"/>
      <c r="AO297" s="156"/>
      <c r="AP297" s="156"/>
      <c r="AQ297" s="156"/>
      <c r="AR297" s="156"/>
      <c r="AS297" s="156"/>
      <c r="AT297" s="156"/>
      <c r="AU297" s="156"/>
      <c r="AV297" s="156"/>
      <c r="AW297" s="191"/>
    </row>
    <row r="298" spans="1:49" ht="30" customHeight="1" x14ac:dyDescent="0.25">
      <c r="A298" s="194" t="s">
        <v>2381</v>
      </c>
      <c r="B298" s="216" t="s">
        <v>572</v>
      </c>
      <c r="C298" s="216" t="s">
        <v>68</v>
      </c>
      <c r="D298" s="193"/>
      <c r="E298" s="193"/>
      <c r="F298" s="193"/>
      <c r="G298" s="193"/>
      <c r="H298" s="193"/>
      <c r="I298" s="236">
        <f t="shared" si="36"/>
        <v>13.51546566</v>
      </c>
      <c r="J298" s="196">
        <v>0</v>
      </c>
      <c r="K298" s="196">
        <v>13.1720656</v>
      </c>
      <c r="L298" s="196">
        <v>0</v>
      </c>
      <c r="M298" s="196">
        <v>0.34340006000000006</v>
      </c>
      <c r="N298" s="193"/>
      <c r="O298" s="193"/>
      <c r="P298" s="193"/>
      <c r="Q298" s="193"/>
      <c r="R298" s="193"/>
      <c r="S298" s="193">
        <v>8.7872048799999991</v>
      </c>
      <c r="T298" s="193">
        <v>0</v>
      </c>
      <c r="U298" s="193">
        <v>7.02966245</v>
      </c>
      <c r="V298" s="193">
        <v>1.4492321799999999</v>
      </c>
      <c r="W298" s="193">
        <v>0.30831025000000001</v>
      </c>
      <c r="X298" s="156">
        <v>2014</v>
      </c>
      <c r="Y298" s="156" t="s">
        <v>36</v>
      </c>
      <c r="Z298" s="156" t="s">
        <v>36</v>
      </c>
      <c r="AA298" s="156" t="s">
        <v>36</v>
      </c>
      <c r="AB298" s="156" t="s">
        <v>36</v>
      </c>
      <c r="AC298" s="156">
        <v>0.5</v>
      </c>
      <c r="AD298" s="156" t="s">
        <v>36</v>
      </c>
      <c r="AE298" s="156" t="s">
        <v>36</v>
      </c>
      <c r="AF298" s="156" t="s">
        <v>36</v>
      </c>
      <c r="AG298" s="156" t="s">
        <v>36</v>
      </c>
      <c r="AH298" s="156" t="s">
        <v>36</v>
      </c>
      <c r="AI298" s="156" t="s">
        <v>36</v>
      </c>
      <c r="AJ298" s="156" t="s">
        <v>36</v>
      </c>
      <c r="AK298" s="156" t="s">
        <v>36</v>
      </c>
      <c r="AL298" s="156" t="s">
        <v>36</v>
      </c>
      <c r="AM298" s="156">
        <v>2014</v>
      </c>
      <c r="AN298" s="156"/>
      <c r="AO298" s="156"/>
      <c r="AP298" s="156"/>
      <c r="AQ298" s="156"/>
      <c r="AR298" s="156"/>
      <c r="AS298" s="156">
        <v>7.1068899999999999</v>
      </c>
      <c r="AT298" s="156" t="s">
        <v>36</v>
      </c>
      <c r="AU298" s="156" t="s">
        <v>36</v>
      </c>
      <c r="AV298" s="156" t="s">
        <v>36</v>
      </c>
      <c r="AW298" s="191"/>
    </row>
    <row r="299" spans="1:49" ht="30" customHeight="1" x14ac:dyDescent="0.25">
      <c r="A299" s="194" t="s">
        <v>2442</v>
      </c>
      <c r="B299" s="216" t="s">
        <v>574</v>
      </c>
      <c r="C299" s="216" t="s">
        <v>68</v>
      </c>
      <c r="D299" s="193"/>
      <c r="E299" s="193"/>
      <c r="F299" s="193"/>
      <c r="G299" s="193"/>
      <c r="H299" s="193"/>
      <c r="I299" s="236">
        <f t="shared" si="36"/>
        <v>15.527246999999999</v>
      </c>
      <c r="J299" s="196">
        <v>0</v>
      </c>
      <c r="K299" s="196">
        <v>14.00143718</v>
      </c>
      <c r="L299" s="196">
        <v>0</v>
      </c>
      <c r="M299" s="196">
        <v>1.5258098199999999</v>
      </c>
      <c r="N299" s="193"/>
      <c r="O299" s="193"/>
      <c r="P299" s="193"/>
      <c r="Q299" s="193"/>
      <c r="R299" s="193"/>
      <c r="S299" s="193">
        <v>91.299266930000016</v>
      </c>
      <c r="T299" s="193">
        <v>2.8062296500000001</v>
      </c>
      <c r="U299" s="193">
        <v>22.608093540000002</v>
      </c>
      <c r="V299" s="193">
        <v>36.171631050000002</v>
      </c>
      <c r="W299" s="193">
        <v>29.713312689999999</v>
      </c>
      <c r="X299" s="156"/>
      <c r="Y299" s="156"/>
      <c r="Z299" s="156"/>
      <c r="AA299" s="156"/>
      <c r="AB299" s="156"/>
      <c r="AC299" s="156"/>
      <c r="AD299" s="156"/>
      <c r="AE299" s="156"/>
      <c r="AF299" s="156"/>
      <c r="AG299" s="156"/>
      <c r="AH299" s="156"/>
      <c r="AI299" s="156"/>
      <c r="AJ299" s="156"/>
      <c r="AK299" s="156"/>
      <c r="AL299" s="156"/>
      <c r="AM299" s="156"/>
      <c r="AN299" s="156"/>
      <c r="AO299" s="156"/>
      <c r="AP299" s="156"/>
      <c r="AQ299" s="156"/>
      <c r="AR299" s="156"/>
      <c r="AS299" s="156"/>
      <c r="AT299" s="156"/>
      <c r="AU299" s="156"/>
      <c r="AV299" s="156"/>
      <c r="AW299" s="191"/>
    </row>
    <row r="301" spans="1:49" ht="30" customHeight="1" x14ac:dyDescent="0.25">
      <c r="A301" s="220"/>
      <c r="B301" s="221"/>
      <c r="C301" s="222"/>
      <c r="D301" s="222"/>
      <c r="E301" s="222"/>
      <c r="F301" s="222"/>
      <c r="G301" s="222"/>
      <c r="H301" s="222"/>
      <c r="I301" s="223"/>
      <c r="J301" s="223"/>
      <c r="K301" s="223"/>
      <c r="L301" s="223"/>
      <c r="M301" s="223"/>
      <c r="N301" s="224"/>
      <c r="O301" s="224"/>
      <c r="P301" s="224"/>
      <c r="Q301" s="224"/>
      <c r="R301" s="222"/>
      <c r="S301" s="222"/>
      <c r="T301" s="222"/>
      <c r="U301" s="225"/>
      <c r="V301" s="225"/>
      <c r="W301" s="221"/>
    </row>
    <row r="302" spans="1:49" ht="30" customHeight="1" x14ac:dyDescent="0.45">
      <c r="A302" s="301" t="s">
        <v>577</v>
      </c>
      <c r="B302" s="302"/>
      <c r="C302" s="303"/>
      <c r="D302" s="303"/>
      <c r="E302" s="304"/>
      <c r="F302" s="303"/>
      <c r="G302" s="303"/>
      <c r="H302" s="303"/>
      <c r="I302" s="305"/>
      <c r="J302" s="306"/>
      <c r="K302" s="305"/>
      <c r="L302" s="226"/>
      <c r="M302" s="307"/>
      <c r="N302" s="308"/>
      <c r="O302" s="308"/>
      <c r="P302" s="308"/>
      <c r="Q302" s="308"/>
      <c r="R302" s="308"/>
      <c r="S302" s="308"/>
      <c r="T302" s="222"/>
      <c r="U302" s="225"/>
      <c r="V302" s="225"/>
      <c r="W302" s="221"/>
    </row>
    <row r="303" spans="1:49" ht="30" customHeight="1" x14ac:dyDescent="0.25">
      <c r="A303" s="301" t="s">
        <v>578</v>
      </c>
      <c r="B303" s="302"/>
      <c r="C303" s="303"/>
      <c r="D303" s="303"/>
      <c r="E303" s="303"/>
      <c r="F303" s="303"/>
      <c r="G303" s="303"/>
      <c r="H303" s="303"/>
      <c r="I303" s="305"/>
      <c r="J303" s="306"/>
      <c r="K303" s="306"/>
      <c r="L303" s="306"/>
      <c r="M303" s="306"/>
      <c r="N303" s="301"/>
      <c r="O303" s="301"/>
      <c r="P303" s="301"/>
      <c r="Q303" s="301"/>
      <c r="R303" s="301"/>
      <c r="S303" s="308"/>
      <c r="T303" s="222"/>
      <c r="U303" s="225"/>
      <c r="V303" s="225"/>
      <c r="W303" s="301" t="s">
        <v>579</v>
      </c>
    </row>
    <row r="304" spans="1:49" ht="30" customHeight="1" x14ac:dyDescent="0.45">
      <c r="A304" s="309"/>
      <c r="B304" s="302"/>
      <c r="C304" s="303"/>
      <c r="D304" s="303"/>
      <c r="E304" s="303"/>
      <c r="F304" s="303"/>
      <c r="G304" s="303"/>
      <c r="H304" s="303"/>
      <c r="I304" s="305"/>
      <c r="J304" s="310"/>
      <c r="K304" s="305"/>
      <c r="L304" s="226"/>
      <c r="M304" s="307"/>
      <c r="N304" s="308"/>
      <c r="O304" s="308"/>
      <c r="P304" s="308"/>
      <c r="Q304" s="308"/>
      <c r="R304" s="308"/>
      <c r="S304" s="308"/>
      <c r="T304" s="222"/>
      <c r="U304" s="225"/>
      <c r="V304" s="225"/>
      <c r="W304" s="311"/>
    </row>
    <row r="305" spans="1:23" ht="30" customHeight="1" x14ac:dyDescent="0.25">
      <c r="A305" s="301" t="s">
        <v>580</v>
      </c>
      <c r="B305" s="302"/>
      <c r="C305" s="312"/>
      <c r="D305" s="312"/>
      <c r="E305" s="312"/>
      <c r="F305" s="312"/>
      <c r="G305" s="312"/>
      <c r="H305" s="312"/>
      <c r="I305" s="313"/>
      <c r="J305" s="306"/>
      <c r="K305" s="306"/>
      <c r="L305" s="306"/>
      <c r="M305" s="306"/>
      <c r="N305" s="301"/>
      <c r="O305" s="301"/>
      <c r="P305" s="301"/>
      <c r="Q305" s="301"/>
      <c r="R305" s="301"/>
      <c r="S305" s="308"/>
      <c r="T305" s="222"/>
      <c r="U305" s="225"/>
      <c r="V305" s="225"/>
      <c r="W305" s="301" t="s">
        <v>581</v>
      </c>
    </row>
    <row r="306" spans="1:23" ht="30" customHeight="1" x14ac:dyDescent="0.45">
      <c r="A306" s="309"/>
      <c r="B306" s="302"/>
      <c r="C306" s="303"/>
      <c r="D306" s="303"/>
      <c r="E306" s="303"/>
      <c r="F306" s="303"/>
      <c r="G306" s="303"/>
      <c r="H306" s="303"/>
      <c r="I306" s="305"/>
      <c r="J306" s="305"/>
      <c r="K306" s="305"/>
      <c r="L306" s="226"/>
      <c r="M306" s="307"/>
      <c r="N306" s="308"/>
      <c r="O306" s="308"/>
      <c r="P306" s="308"/>
      <c r="Q306" s="308"/>
      <c r="R306" s="308"/>
      <c r="S306" s="308"/>
      <c r="T306" s="222"/>
      <c r="U306" s="225"/>
      <c r="V306" s="225"/>
      <c r="W306" s="311"/>
    </row>
    <row r="307" spans="1:23" ht="30" customHeight="1" x14ac:dyDescent="0.45">
      <c r="A307" s="309"/>
      <c r="B307" s="302"/>
      <c r="C307" s="303"/>
      <c r="D307" s="303"/>
      <c r="E307" s="303"/>
      <c r="F307" s="303"/>
      <c r="G307" s="303"/>
      <c r="H307" s="303"/>
      <c r="I307" s="305"/>
      <c r="J307" s="305"/>
      <c r="K307" s="305"/>
      <c r="L307" s="226"/>
      <c r="M307" s="307"/>
      <c r="N307" s="308"/>
      <c r="O307" s="308"/>
      <c r="P307" s="308"/>
      <c r="Q307" s="308"/>
      <c r="R307" s="308"/>
      <c r="S307" s="308"/>
      <c r="T307" s="222"/>
      <c r="U307" s="225"/>
      <c r="V307" s="225"/>
      <c r="W307" s="311"/>
    </row>
    <row r="308" spans="1:23" ht="30" customHeight="1" x14ac:dyDescent="0.25">
      <c r="A308" s="301" t="s">
        <v>582</v>
      </c>
      <c r="B308" s="302"/>
      <c r="C308" s="312"/>
      <c r="D308" s="312"/>
      <c r="E308" s="312"/>
      <c r="F308" s="312"/>
      <c r="G308" s="312"/>
      <c r="H308" s="312"/>
      <c r="I308" s="313"/>
      <c r="J308" s="306"/>
      <c r="K308" s="306"/>
      <c r="L308" s="306"/>
      <c r="M308" s="306"/>
      <c r="N308" s="301"/>
      <c r="O308" s="301"/>
      <c r="P308" s="301"/>
      <c r="Q308" s="301"/>
      <c r="R308" s="301"/>
      <c r="S308" s="301"/>
      <c r="T308" s="222"/>
      <c r="U308" s="225"/>
      <c r="V308" s="225"/>
      <c r="W308" s="301" t="s">
        <v>583</v>
      </c>
    </row>
    <row r="309" spans="1:23" ht="30" customHeight="1" x14ac:dyDescent="0.25">
      <c r="A309" s="220"/>
      <c r="B309" s="221"/>
      <c r="C309" s="222"/>
      <c r="D309" s="222"/>
      <c r="E309" s="222"/>
      <c r="F309" s="222"/>
      <c r="G309" s="222"/>
      <c r="H309" s="222"/>
      <c r="I309" s="223"/>
      <c r="J309" s="223"/>
      <c r="K309" s="223"/>
      <c r="L309" s="223"/>
      <c r="M309" s="223"/>
      <c r="N309" s="224"/>
      <c r="O309" s="224"/>
      <c r="P309" s="224"/>
      <c r="Q309" s="224"/>
      <c r="R309" s="222"/>
      <c r="S309" s="222"/>
      <c r="T309" s="222"/>
      <c r="U309" s="225"/>
      <c r="V309" s="225"/>
      <c r="W309" s="221"/>
    </row>
  </sheetData>
  <autoFilter ref="A15:AW299"/>
  <mergeCells count="13">
    <mergeCell ref="AW12:AW14"/>
    <mergeCell ref="X13:AL13"/>
    <mergeCell ref="AM13:AU13"/>
    <mergeCell ref="AV13:AV14"/>
    <mergeCell ref="A6:AR6"/>
    <mergeCell ref="A12:A14"/>
    <mergeCell ref="B12:B14"/>
    <mergeCell ref="C12:C14"/>
    <mergeCell ref="D12:H13"/>
    <mergeCell ref="I12:M13"/>
    <mergeCell ref="N12:R13"/>
    <mergeCell ref="S12:W13"/>
    <mergeCell ref="X12:AV12"/>
  </mergeCells>
  <pageMargins left="0.74803149606299213" right="0.74803149606299213" top="0.98425196850393704" bottom="0.98425196850393704" header="0.51181102362204722" footer="0.51181102362204722"/>
  <pageSetup paperSize="8" scale="91"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1"/>
  <sheetViews>
    <sheetView zoomScale="56" zoomScaleNormal="56" workbookViewId="0">
      <pane xSplit="12" ySplit="31" topLeftCell="M38" activePane="bottomRight" state="frozen"/>
      <selection pane="topRight" activeCell="M1" sqref="M1"/>
      <selection pane="bottomLeft" activeCell="A23" sqref="A23"/>
      <selection pane="bottomRight" activeCell="D27" sqref="D27"/>
    </sheetView>
  </sheetViews>
  <sheetFormatPr defaultRowHeight="15.75" x14ac:dyDescent="0.25"/>
  <cols>
    <col min="1" max="1" width="6.5" style="8" customWidth="1"/>
    <col min="2" max="2" width="33.5" style="8" customWidth="1"/>
    <col min="3" max="3" width="13.75" style="8" customWidth="1"/>
    <col min="4" max="4" width="17.25" style="8" customWidth="1"/>
    <col min="5" max="5" width="13.75" style="8" customWidth="1"/>
    <col min="6" max="6" width="16.625" style="8" customWidth="1"/>
    <col min="7" max="7" width="13.75" style="8" customWidth="1"/>
    <col min="8" max="8" width="16.75" style="8" customWidth="1"/>
    <col min="9" max="9" width="13.75" style="8" customWidth="1"/>
    <col min="10" max="10" width="16.625" style="8" customWidth="1"/>
    <col min="11" max="11" width="13.75" style="8" customWidth="1"/>
    <col min="12" max="12" width="16" style="8" customWidth="1"/>
    <col min="13" max="13" width="13.75" style="8" customWidth="1"/>
    <col min="14" max="14" width="3.375" style="8" customWidth="1"/>
    <col min="15" max="15" width="12.125" style="8" bestFit="1" customWidth="1"/>
    <col min="16" max="16384" width="9" style="8"/>
  </cols>
  <sheetData>
    <row r="2" spans="1:14" ht="23.25" x14ac:dyDescent="0.35">
      <c r="K2" s="469" t="s">
        <v>854</v>
      </c>
      <c r="L2" s="459"/>
      <c r="M2" s="459"/>
    </row>
    <row r="3" spans="1:14" ht="23.25" x14ac:dyDescent="0.35">
      <c r="K3" s="470" t="s">
        <v>1</v>
      </c>
      <c r="L3" s="459"/>
      <c r="M3" s="459"/>
    </row>
    <row r="4" spans="1:14" ht="23.25" x14ac:dyDescent="0.35">
      <c r="K4" s="470" t="s">
        <v>2</v>
      </c>
      <c r="L4" s="459"/>
      <c r="M4" s="459"/>
    </row>
    <row r="5" spans="1:14" ht="23.25" x14ac:dyDescent="0.35">
      <c r="K5" s="68"/>
      <c r="L5" s="69"/>
      <c r="M5" s="70"/>
    </row>
    <row r="6" spans="1:14" ht="23.25" x14ac:dyDescent="0.35">
      <c r="K6" s="458" t="s">
        <v>3</v>
      </c>
      <c r="L6" s="459"/>
      <c r="M6" s="459"/>
    </row>
    <row r="7" spans="1:14" ht="23.25" x14ac:dyDescent="0.35">
      <c r="K7" s="458" t="s">
        <v>4</v>
      </c>
      <c r="L7" s="459"/>
      <c r="M7" s="459"/>
    </row>
    <row r="8" spans="1:14" ht="23.25" x14ac:dyDescent="0.35">
      <c r="K8" s="468" t="s">
        <v>5</v>
      </c>
      <c r="L8" s="459"/>
      <c r="M8" s="459"/>
    </row>
    <row r="9" spans="1:14" ht="23.25" x14ac:dyDescent="0.35">
      <c r="K9" s="458" t="s">
        <v>6</v>
      </c>
      <c r="L9" s="459"/>
      <c r="M9" s="459"/>
    </row>
    <row r="10" spans="1:14" ht="23.25" x14ac:dyDescent="0.35">
      <c r="A10" s="103"/>
      <c r="B10" s="104"/>
      <c r="C10" s="105"/>
      <c r="D10" s="105"/>
      <c r="E10" s="105"/>
      <c r="F10" s="105"/>
      <c r="G10" s="105"/>
      <c r="H10" s="105"/>
      <c r="I10" s="105"/>
      <c r="J10" s="105"/>
      <c r="K10" s="458" t="s">
        <v>7</v>
      </c>
      <c r="L10" s="459"/>
      <c r="M10" s="459"/>
      <c r="N10" s="106"/>
    </row>
    <row r="11" spans="1:14" ht="18.75" x14ac:dyDescent="0.3">
      <c r="A11" s="475" t="s">
        <v>807</v>
      </c>
      <c r="B11" s="475"/>
      <c r="C11" s="475"/>
      <c r="D11" s="475"/>
      <c r="E11" s="475"/>
      <c r="F11" s="475"/>
      <c r="G11" s="475"/>
      <c r="H11" s="475"/>
      <c r="I11" s="475"/>
      <c r="J11" s="475"/>
      <c r="K11" s="475"/>
      <c r="L11" s="475"/>
      <c r="M11" s="475"/>
      <c r="N11" s="475"/>
    </row>
    <row r="12" spans="1:14" x14ac:dyDescent="0.25">
      <c r="A12" s="85"/>
      <c r="B12" s="86"/>
      <c r="C12" s="87"/>
      <c r="D12" s="87"/>
      <c r="E12" s="87"/>
      <c r="F12" s="87"/>
      <c r="G12" s="87"/>
      <c r="H12" s="87"/>
      <c r="I12" s="87"/>
      <c r="J12" s="87"/>
      <c r="K12" s="87"/>
      <c r="L12" s="87"/>
      <c r="M12" s="88"/>
      <c r="N12" s="88"/>
    </row>
    <row r="13" spans="1:14" x14ac:dyDescent="0.25">
      <c r="A13" s="505" t="s">
        <v>8</v>
      </c>
      <c r="B13" s="506" t="s">
        <v>808</v>
      </c>
      <c r="C13" s="505" t="s">
        <v>809</v>
      </c>
      <c r="D13" s="505"/>
      <c r="E13" s="505"/>
      <c r="F13" s="505"/>
      <c r="G13" s="505"/>
      <c r="H13" s="505"/>
      <c r="I13" s="505"/>
      <c r="J13" s="505"/>
      <c r="K13" s="505"/>
      <c r="L13" s="507"/>
      <c r="M13" s="505" t="s">
        <v>16</v>
      </c>
      <c r="N13" s="505"/>
    </row>
    <row r="14" spans="1:14" x14ac:dyDescent="0.25">
      <c r="A14" s="505"/>
      <c r="B14" s="506"/>
      <c r="C14" s="505" t="s">
        <v>30</v>
      </c>
      <c r="D14" s="507"/>
      <c r="E14" s="505" t="s">
        <v>20</v>
      </c>
      <c r="F14" s="507"/>
      <c r="G14" s="505" t="s">
        <v>21</v>
      </c>
      <c r="H14" s="507"/>
      <c r="I14" s="505" t="s">
        <v>22</v>
      </c>
      <c r="J14" s="507"/>
      <c r="K14" s="505" t="s">
        <v>23</v>
      </c>
      <c r="L14" s="507"/>
      <c r="M14" s="505"/>
      <c r="N14" s="505"/>
    </row>
    <row r="15" spans="1:14" x14ac:dyDescent="0.25">
      <c r="A15" s="505"/>
      <c r="B15" s="506"/>
      <c r="C15" s="89" t="s">
        <v>810</v>
      </c>
      <c r="D15" s="89" t="s">
        <v>811</v>
      </c>
      <c r="E15" s="89" t="s">
        <v>29</v>
      </c>
      <c r="F15" s="89" t="s">
        <v>28</v>
      </c>
      <c r="G15" s="89" t="s">
        <v>29</v>
      </c>
      <c r="H15" s="89" t="s">
        <v>28</v>
      </c>
      <c r="I15" s="89" t="s">
        <v>29</v>
      </c>
      <c r="J15" s="89" t="s">
        <v>28</v>
      </c>
      <c r="K15" s="89" t="s">
        <v>29</v>
      </c>
      <c r="L15" s="89" t="s">
        <v>28</v>
      </c>
      <c r="M15" s="505"/>
      <c r="N15" s="505"/>
    </row>
    <row r="16" spans="1:14" x14ac:dyDescent="0.25">
      <c r="A16" s="92">
        <v>1</v>
      </c>
      <c r="B16" s="90" t="s">
        <v>812</v>
      </c>
      <c r="C16" s="91">
        <f t="shared" ref="C16:K16" si="0">C23+C25</f>
        <v>592.50000000000034</v>
      </c>
      <c r="D16" s="91">
        <f>D23+D25</f>
        <v>6750.475030587013</v>
      </c>
      <c r="E16" s="91">
        <f t="shared" si="0"/>
        <v>14.76778103</v>
      </c>
      <c r="F16" s="91">
        <f t="shared" si="0"/>
        <v>1379.9287700000002</v>
      </c>
      <c r="G16" s="91">
        <f t="shared" si="0"/>
        <v>42.830139899999971</v>
      </c>
      <c r="H16" s="91">
        <f t="shared" si="0"/>
        <v>2290.1522882849999</v>
      </c>
      <c r="I16" s="91">
        <f t="shared" si="0"/>
        <v>135.22559961999994</v>
      </c>
      <c r="J16" s="91">
        <f t="shared" si="0"/>
        <v>1935.5036959835627</v>
      </c>
      <c r="K16" s="91">
        <f t="shared" si="0"/>
        <v>399.67647945000044</v>
      </c>
      <c r="L16" s="91">
        <f>L23+L25</f>
        <v>1144.8902763184501</v>
      </c>
      <c r="M16" s="505"/>
      <c r="N16" s="505"/>
    </row>
    <row r="17" spans="1:14" ht="31.5" x14ac:dyDescent="0.25">
      <c r="A17" s="89" t="s">
        <v>39</v>
      </c>
      <c r="B17" s="90" t="s">
        <v>813</v>
      </c>
      <c r="C17" s="91">
        <v>0</v>
      </c>
      <c r="D17" s="91">
        <v>0</v>
      </c>
      <c r="E17" s="91">
        <v>0</v>
      </c>
      <c r="F17" s="91">
        <v>0</v>
      </c>
      <c r="G17" s="91">
        <v>0</v>
      </c>
      <c r="H17" s="91">
        <v>0</v>
      </c>
      <c r="I17" s="91">
        <v>0</v>
      </c>
      <c r="J17" s="91">
        <v>0</v>
      </c>
      <c r="K17" s="91">
        <v>0</v>
      </c>
      <c r="L17" s="91">
        <v>0</v>
      </c>
      <c r="M17" s="503"/>
      <c r="N17" s="503"/>
    </row>
    <row r="18" spans="1:14" ht="31.5" x14ac:dyDescent="0.25">
      <c r="A18" s="92" t="s">
        <v>814</v>
      </c>
      <c r="B18" s="93" t="s">
        <v>815</v>
      </c>
      <c r="C18" s="91">
        <v>0</v>
      </c>
      <c r="D18" s="91">
        <v>0</v>
      </c>
      <c r="E18" s="91">
        <v>0</v>
      </c>
      <c r="F18" s="91">
        <v>0</v>
      </c>
      <c r="G18" s="91">
        <v>0</v>
      </c>
      <c r="H18" s="91">
        <v>0</v>
      </c>
      <c r="I18" s="91">
        <v>0</v>
      </c>
      <c r="J18" s="91">
        <v>0</v>
      </c>
      <c r="K18" s="91">
        <v>0</v>
      </c>
      <c r="L18" s="91">
        <v>0</v>
      </c>
      <c r="M18" s="504"/>
      <c r="N18" s="504"/>
    </row>
    <row r="19" spans="1:14" ht="31.5" x14ac:dyDescent="0.25">
      <c r="A19" s="92" t="s">
        <v>816</v>
      </c>
      <c r="B19" s="93" t="s">
        <v>817</v>
      </c>
      <c r="C19" s="91">
        <v>0</v>
      </c>
      <c r="D19" s="91">
        <v>0</v>
      </c>
      <c r="E19" s="91">
        <v>0</v>
      </c>
      <c r="F19" s="91">
        <v>0</v>
      </c>
      <c r="G19" s="91">
        <v>0</v>
      </c>
      <c r="H19" s="91">
        <v>0</v>
      </c>
      <c r="I19" s="91">
        <v>0</v>
      </c>
      <c r="J19" s="91">
        <v>0</v>
      </c>
      <c r="K19" s="91">
        <v>0</v>
      </c>
      <c r="L19" s="91">
        <v>0</v>
      </c>
      <c r="M19" s="504"/>
      <c r="N19" s="504"/>
    </row>
    <row r="20" spans="1:14" ht="47.25" x14ac:dyDescent="0.25">
      <c r="A20" s="92" t="s">
        <v>818</v>
      </c>
      <c r="B20" s="93" t="s">
        <v>819</v>
      </c>
      <c r="C20" s="91">
        <v>0</v>
      </c>
      <c r="D20" s="91">
        <v>0</v>
      </c>
      <c r="E20" s="91">
        <v>0</v>
      </c>
      <c r="F20" s="91">
        <v>0</v>
      </c>
      <c r="G20" s="91">
        <v>0</v>
      </c>
      <c r="H20" s="91">
        <v>0</v>
      </c>
      <c r="I20" s="91">
        <v>0</v>
      </c>
      <c r="J20" s="91">
        <v>0</v>
      </c>
      <c r="K20" s="91">
        <v>0</v>
      </c>
      <c r="L20" s="91">
        <v>0</v>
      </c>
      <c r="M20" s="504"/>
      <c r="N20" s="504"/>
    </row>
    <row r="21" spans="1:14" ht="31.5" x14ac:dyDescent="0.25">
      <c r="A21" s="92" t="s">
        <v>820</v>
      </c>
      <c r="B21" s="93" t="s">
        <v>821</v>
      </c>
      <c r="C21" s="91">
        <v>0</v>
      </c>
      <c r="D21" s="91">
        <v>0</v>
      </c>
      <c r="E21" s="91">
        <v>0</v>
      </c>
      <c r="F21" s="91">
        <v>0</v>
      </c>
      <c r="G21" s="91">
        <v>0</v>
      </c>
      <c r="H21" s="91">
        <v>0</v>
      </c>
      <c r="I21" s="91">
        <v>0</v>
      </c>
      <c r="J21" s="91">
        <v>0</v>
      </c>
      <c r="K21" s="91">
        <v>0</v>
      </c>
      <c r="L21" s="91">
        <v>0</v>
      </c>
      <c r="M21" s="504"/>
      <c r="N21" s="504"/>
    </row>
    <row r="22" spans="1:14" ht="31.5" x14ac:dyDescent="0.25">
      <c r="A22" s="92" t="s">
        <v>822</v>
      </c>
      <c r="B22" s="93" t="s">
        <v>823</v>
      </c>
      <c r="C22" s="91">
        <v>0</v>
      </c>
      <c r="D22" s="91">
        <v>0</v>
      </c>
      <c r="E22" s="91">
        <v>0</v>
      </c>
      <c r="F22" s="91">
        <v>0</v>
      </c>
      <c r="G22" s="91">
        <v>0</v>
      </c>
      <c r="H22" s="91">
        <v>0</v>
      </c>
      <c r="I22" s="91">
        <v>0</v>
      </c>
      <c r="J22" s="91">
        <v>0</v>
      </c>
      <c r="K22" s="91">
        <v>0</v>
      </c>
      <c r="L22" s="91">
        <v>0</v>
      </c>
      <c r="M22" s="504"/>
      <c r="N22" s="504"/>
    </row>
    <row r="23" spans="1:14" x14ac:dyDescent="0.25">
      <c r="A23" s="89" t="s">
        <v>824</v>
      </c>
      <c r="B23" s="90" t="s">
        <v>825</v>
      </c>
      <c r="C23" s="91">
        <f>E23+G23+I23+K23</f>
        <v>590.00000000000034</v>
      </c>
      <c r="D23" s="91">
        <f>F23+H23+J23+L23</f>
        <v>442.54392011061736</v>
      </c>
      <c r="E23" s="91">
        <v>14.76778103</v>
      </c>
      <c r="F23" s="91">
        <v>49.429110000000001</v>
      </c>
      <c r="G23" s="91">
        <v>42.580139899999971</v>
      </c>
      <c r="H23" s="91">
        <v>112.18509999999998</v>
      </c>
      <c r="I23" s="91">
        <v>134.47559961999994</v>
      </c>
      <c r="J23" s="91">
        <v>192.23683541</v>
      </c>
      <c r="K23" s="91">
        <v>398.17647945000044</v>
      </c>
      <c r="L23" s="91">
        <v>88.692874700617395</v>
      </c>
      <c r="M23" s="503"/>
      <c r="N23" s="503"/>
    </row>
    <row r="24" spans="1:14" x14ac:dyDescent="0.25">
      <c r="A24" s="89" t="s">
        <v>78</v>
      </c>
      <c r="B24" s="90" t="s">
        <v>826</v>
      </c>
      <c r="C24" s="91">
        <f t="shared" ref="C24:D36" si="1">E24+G24+I24+K24</f>
        <v>0</v>
      </c>
      <c r="D24" s="91">
        <f t="shared" si="1"/>
        <v>0</v>
      </c>
      <c r="E24" s="91">
        <v>0</v>
      </c>
      <c r="F24" s="91">
        <v>0</v>
      </c>
      <c r="G24" s="91">
        <v>0</v>
      </c>
      <c r="H24" s="91">
        <v>0</v>
      </c>
      <c r="I24" s="91">
        <v>0</v>
      </c>
      <c r="J24" s="91">
        <v>0</v>
      </c>
      <c r="K24" s="91">
        <v>0</v>
      </c>
      <c r="L24" s="91">
        <v>0</v>
      </c>
      <c r="M24" s="503"/>
      <c r="N24" s="503"/>
    </row>
    <row r="25" spans="1:14" x14ac:dyDescent="0.25">
      <c r="A25" s="89" t="s">
        <v>87</v>
      </c>
      <c r="B25" s="90" t="s">
        <v>827</v>
      </c>
      <c r="C25" s="91">
        <f>E25+G25+I25+K25</f>
        <v>2.5</v>
      </c>
      <c r="D25" s="91">
        <f>F25+H25+J25+L25</f>
        <v>6307.9311104763956</v>
      </c>
      <c r="E25" s="91">
        <f>(E29+E28+E26+E30)</f>
        <v>0</v>
      </c>
      <c r="F25" s="91">
        <f>(F29+F28+F26+F30)</f>
        <v>1330.4996600000002</v>
      </c>
      <c r="G25" s="91">
        <f t="shared" ref="G25:K25" si="2">(G29+G28+G26+G30)</f>
        <v>0.25</v>
      </c>
      <c r="H25" s="91">
        <f t="shared" si="2"/>
        <v>2177.9671882849998</v>
      </c>
      <c r="I25" s="91">
        <f t="shared" si="2"/>
        <v>0.75</v>
      </c>
      <c r="J25" s="91">
        <f>(J29+J28+J26+J30)</f>
        <v>1743.2668605735628</v>
      </c>
      <c r="K25" s="91">
        <f t="shared" si="2"/>
        <v>1.5</v>
      </c>
      <c r="L25" s="91">
        <f>(L29+L28+L26+L30)</f>
        <v>1056.1974016178326</v>
      </c>
      <c r="M25" s="503"/>
      <c r="N25" s="503"/>
    </row>
    <row r="26" spans="1:14" ht="31.5" x14ac:dyDescent="0.25">
      <c r="A26" s="94" t="s">
        <v>828</v>
      </c>
      <c r="B26" s="93" t="s">
        <v>829</v>
      </c>
      <c r="C26" s="91">
        <f t="shared" si="1"/>
        <v>0</v>
      </c>
      <c r="D26" s="91">
        <f t="shared" si="1"/>
        <v>5371.5645426089995</v>
      </c>
      <c r="E26" s="91">
        <v>0</v>
      </c>
      <c r="F26" s="91">
        <v>1122.3540700000001</v>
      </c>
      <c r="G26" s="91">
        <v>0</v>
      </c>
      <c r="H26" s="91">
        <v>1873.00566</v>
      </c>
      <c r="I26" s="91">
        <v>0</v>
      </c>
      <c r="J26" s="91">
        <v>1442.4659379599998</v>
      </c>
      <c r="K26" s="91">
        <v>0</v>
      </c>
      <c r="L26" s="91">
        <v>933.7388746489994</v>
      </c>
      <c r="M26" s="504"/>
      <c r="N26" s="504"/>
    </row>
    <row r="27" spans="1:14" ht="31.5" x14ac:dyDescent="0.25">
      <c r="A27" s="94" t="s">
        <v>830</v>
      </c>
      <c r="B27" s="93" t="s">
        <v>831</v>
      </c>
      <c r="C27" s="91">
        <f t="shared" si="1"/>
        <v>0</v>
      </c>
      <c r="D27" s="91">
        <f t="shared" si="1"/>
        <v>4148.7253615489999</v>
      </c>
      <c r="E27" s="91">
        <v>0</v>
      </c>
      <c r="F27" s="91">
        <v>651.94102300000031</v>
      </c>
      <c r="G27" s="91">
        <v>0</v>
      </c>
      <c r="H27" s="91">
        <v>1669.5217239999997</v>
      </c>
      <c r="I27" s="91">
        <v>0</v>
      </c>
      <c r="J27" s="91">
        <v>1162.0064061799999</v>
      </c>
      <c r="K27" s="91">
        <v>0</v>
      </c>
      <c r="L27" s="91">
        <v>665.25620836899986</v>
      </c>
      <c r="M27" s="504"/>
      <c r="N27" s="504"/>
    </row>
    <row r="28" spans="1:14" x14ac:dyDescent="0.25">
      <c r="A28" s="94" t="s">
        <v>832</v>
      </c>
      <c r="B28" s="93" t="s">
        <v>833</v>
      </c>
      <c r="C28" s="91">
        <f t="shared" si="1"/>
        <v>2.5</v>
      </c>
      <c r="D28" s="91">
        <f t="shared" si="1"/>
        <v>0</v>
      </c>
      <c r="E28" s="91">
        <f>(E32+E31+E29+E33)/1000</f>
        <v>0</v>
      </c>
      <c r="F28" s="91">
        <v>0</v>
      </c>
      <c r="G28" s="91">
        <v>0.25</v>
      </c>
      <c r="H28" s="91">
        <v>0</v>
      </c>
      <c r="I28" s="91">
        <v>0.75</v>
      </c>
      <c r="J28" s="91">
        <v>0</v>
      </c>
      <c r="K28" s="91">
        <v>1.5</v>
      </c>
      <c r="L28" s="91">
        <v>0</v>
      </c>
      <c r="M28" s="504"/>
      <c r="N28" s="504"/>
    </row>
    <row r="29" spans="1:14" ht="47.25" x14ac:dyDescent="0.25">
      <c r="A29" s="94" t="s">
        <v>834</v>
      </c>
      <c r="B29" s="93" t="s">
        <v>835</v>
      </c>
      <c r="C29" s="91">
        <f t="shared" si="1"/>
        <v>0</v>
      </c>
      <c r="D29" s="91">
        <f t="shared" si="1"/>
        <v>871.28136491000009</v>
      </c>
      <c r="E29" s="91">
        <v>0</v>
      </c>
      <c r="F29" s="91">
        <v>140.46835000000002</v>
      </c>
      <c r="G29" s="91">
        <v>0</v>
      </c>
      <c r="H29" s="91">
        <v>283.62017928499995</v>
      </c>
      <c r="I29" s="91">
        <v>0</v>
      </c>
      <c r="J29" s="91">
        <v>289.98147742500009</v>
      </c>
      <c r="K29" s="91">
        <v>0</v>
      </c>
      <c r="L29" s="91">
        <v>157.21135820000001</v>
      </c>
      <c r="M29" s="504"/>
      <c r="N29" s="504"/>
    </row>
    <row r="30" spans="1:14" x14ac:dyDescent="0.25">
      <c r="A30" s="94" t="s">
        <v>836</v>
      </c>
      <c r="B30" s="95" t="s">
        <v>837</v>
      </c>
      <c r="C30" s="91">
        <f t="shared" si="1"/>
        <v>0</v>
      </c>
      <c r="D30" s="91">
        <f t="shared" si="1"/>
        <v>65.08520295739622</v>
      </c>
      <c r="E30" s="91">
        <v>0</v>
      </c>
      <c r="F30" s="91">
        <v>67.677240000000012</v>
      </c>
      <c r="G30" s="91">
        <v>0</v>
      </c>
      <c r="H30" s="91">
        <v>21.341349000000008</v>
      </c>
      <c r="I30" s="91">
        <v>0</v>
      </c>
      <c r="J30" s="91">
        <v>10.819445188562895</v>
      </c>
      <c r="K30" s="91">
        <v>0</v>
      </c>
      <c r="L30" s="91">
        <v>-34.752831231166695</v>
      </c>
      <c r="M30" s="504"/>
      <c r="N30" s="504"/>
    </row>
    <row r="31" spans="1:14" x14ac:dyDescent="0.25">
      <c r="A31" s="92" t="s">
        <v>116</v>
      </c>
      <c r="B31" s="90" t="s">
        <v>838</v>
      </c>
      <c r="C31" s="91">
        <f>C37+C38</f>
        <v>0</v>
      </c>
      <c r="D31" s="91">
        <f>D32+D33+D34+D35+D36+D37+D38</f>
        <v>1691.2390065999998</v>
      </c>
      <c r="E31" s="91">
        <f t="shared" ref="E31:K31" si="3">E37+E38+E32</f>
        <v>0</v>
      </c>
      <c r="F31" s="91">
        <f t="shared" si="3"/>
        <v>232.68661000000003</v>
      </c>
      <c r="G31" s="91">
        <f t="shared" si="3"/>
        <v>0</v>
      </c>
      <c r="H31" s="91">
        <f t="shared" si="3"/>
        <v>208.53079121999994</v>
      </c>
      <c r="I31" s="91">
        <f t="shared" si="3"/>
        <v>0</v>
      </c>
      <c r="J31" s="91">
        <f t="shared" si="3"/>
        <v>203.7061251100001</v>
      </c>
      <c r="K31" s="91">
        <f t="shared" si="3"/>
        <v>0</v>
      </c>
      <c r="L31" s="91">
        <f>L32+L33+L34+L35+L36+L37+L38</f>
        <v>1046.3154802699999</v>
      </c>
      <c r="M31" s="505"/>
      <c r="N31" s="505"/>
    </row>
    <row r="32" spans="1:14" x14ac:dyDescent="0.25">
      <c r="A32" s="89" t="s">
        <v>118</v>
      </c>
      <c r="B32" s="90" t="s">
        <v>839</v>
      </c>
      <c r="C32" s="91">
        <v>0</v>
      </c>
      <c r="D32" s="91">
        <f t="shared" si="1"/>
        <v>53.315097799999897</v>
      </c>
      <c r="E32" s="91">
        <v>0</v>
      </c>
      <c r="F32" s="91">
        <v>49.842440000000003</v>
      </c>
      <c r="G32" s="91">
        <v>0</v>
      </c>
      <c r="H32" s="91">
        <v>1.642789999999998</v>
      </c>
      <c r="I32" s="91">
        <v>0</v>
      </c>
      <c r="J32" s="91">
        <v>0</v>
      </c>
      <c r="K32" s="91">
        <v>0</v>
      </c>
      <c r="L32" s="91">
        <v>1.829867799999898</v>
      </c>
      <c r="M32" s="503"/>
      <c r="N32" s="503"/>
    </row>
    <row r="33" spans="1:14" x14ac:dyDescent="0.25">
      <c r="A33" s="89" t="s">
        <v>122</v>
      </c>
      <c r="B33" s="90" t="s">
        <v>840</v>
      </c>
      <c r="C33" s="91">
        <v>0</v>
      </c>
      <c r="D33" s="91">
        <f t="shared" si="1"/>
        <v>0</v>
      </c>
      <c r="E33" s="91">
        <v>0</v>
      </c>
      <c r="F33" s="91">
        <v>0</v>
      </c>
      <c r="G33" s="91">
        <v>0</v>
      </c>
      <c r="H33" s="91">
        <v>0</v>
      </c>
      <c r="I33" s="91">
        <v>0</v>
      </c>
      <c r="J33" s="91">
        <v>0</v>
      </c>
      <c r="K33" s="91">
        <v>0</v>
      </c>
      <c r="L33" s="91">
        <v>0</v>
      </c>
      <c r="M33" s="503"/>
      <c r="N33" s="503"/>
    </row>
    <row r="34" spans="1:14" x14ac:dyDescent="0.25">
      <c r="A34" s="89" t="s">
        <v>841</v>
      </c>
      <c r="B34" s="90" t="s">
        <v>842</v>
      </c>
      <c r="C34" s="91">
        <v>0</v>
      </c>
      <c r="D34" s="91">
        <f t="shared" si="1"/>
        <v>0</v>
      </c>
      <c r="E34" s="91">
        <v>0</v>
      </c>
      <c r="F34" s="91">
        <v>0</v>
      </c>
      <c r="G34" s="91">
        <v>0</v>
      </c>
      <c r="H34" s="91">
        <v>0</v>
      </c>
      <c r="I34" s="91">
        <v>0</v>
      </c>
      <c r="J34" s="91">
        <v>0</v>
      </c>
      <c r="K34" s="91">
        <v>0</v>
      </c>
      <c r="L34" s="91">
        <v>0</v>
      </c>
      <c r="M34" s="503"/>
      <c r="N34" s="503"/>
    </row>
    <row r="35" spans="1:14" x14ac:dyDescent="0.25">
      <c r="A35" s="89" t="s">
        <v>843</v>
      </c>
      <c r="B35" s="90" t="s">
        <v>844</v>
      </c>
      <c r="C35" s="91">
        <v>0</v>
      </c>
      <c r="D35" s="91">
        <f t="shared" si="1"/>
        <v>109.99</v>
      </c>
      <c r="E35" s="91">
        <v>0</v>
      </c>
      <c r="F35" s="91">
        <v>0</v>
      </c>
      <c r="G35" s="91">
        <v>0</v>
      </c>
      <c r="H35" s="91">
        <v>0</v>
      </c>
      <c r="I35" s="91">
        <v>0</v>
      </c>
      <c r="J35" s="91">
        <v>0</v>
      </c>
      <c r="K35" s="91">
        <v>0</v>
      </c>
      <c r="L35" s="91">
        <v>109.99</v>
      </c>
      <c r="M35" s="503"/>
      <c r="N35" s="503"/>
    </row>
    <row r="36" spans="1:14" x14ac:dyDescent="0.25">
      <c r="A36" s="89" t="s">
        <v>845</v>
      </c>
      <c r="B36" s="90" t="s">
        <v>846</v>
      </c>
      <c r="C36" s="91">
        <v>0</v>
      </c>
      <c r="D36" s="91">
        <f t="shared" si="1"/>
        <v>0</v>
      </c>
      <c r="E36" s="91">
        <v>0</v>
      </c>
      <c r="F36" s="91">
        <v>0</v>
      </c>
      <c r="G36" s="91">
        <v>0</v>
      </c>
      <c r="H36" s="91">
        <v>0</v>
      </c>
      <c r="I36" s="91">
        <v>0</v>
      </c>
      <c r="J36" s="91">
        <v>0</v>
      </c>
      <c r="K36" s="91">
        <v>0</v>
      </c>
      <c r="L36" s="91">
        <v>0</v>
      </c>
      <c r="M36" s="503"/>
      <c r="N36" s="503"/>
    </row>
    <row r="37" spans="1:14" x14ac:dyDescent="0.25">
      <c r="A37" s="89" t="s">
        <v>847</v>
      </c>
      <c r="B37" s="90" t="s">
        <v>848</v>
      </c>
      <c r="C37" s="91">
        <f>E37+G37+I37+K37</f>
        <v>0</v>
      </c>
      <c r="D37" s="91">
        <f>F37+H37+J37+L37</f>
        <v>1492.3881699999999</v>
      </c>
      <c r="E37" s="91">
        <v>0</v>
      </c>
      <c r="F37" s="91">
        <f>(182844.17-6709.88)/1000</f>
        <v>176.13429000000002</v>
      </c>
      <c r="G37" s="91">
        <v>0</v>
      </c>
      <c r="H37" s="91">
        <v>202.89295999999996</v>
      </c>
      <c r="I37" s="91">
        <v>0</v>
      </c>
      <c r="J37" s="91">
        <v>185.0097651100001</v>
      </c>
      <c r="K37" s="91">
        <v>0</v>
      </c>
      <c r="L37" s="91">
        <v>928.35115488999986</v>
      </c>
      <c r="M37" s="503"/>
      <c r="N37" s="503"/>
    </row>
    <row r="38" spans="1:14" ht="31.5" x14ac:dyDescent="0.25">
      <c r="A38" s="96" t="s">
        <v>849</v>
      </c>
      <c r="B38" s="90" t="s">
        <v>850</v>
      </c>
      <c r="C38" s="91">
        <f>E38+G38+I38+K38</f>
        <v>0</v>
      </c>
      <c r="D38" s="91">
        <f>F38+H38+J38+L38</f>
        <v>35.545738800000002</v>
      </c>
      <c r="E38" s="91">
        <v>0</v>
      </c>
      <c r="F38" s="91">
        <v>6.7098800000000001</v>
      </c>
      <c r="G38" s="91">
        <v>0</v>
      </c>
      <c r="H38" s="91">
        <v>3.9950412200000009</v>
      </c>
      <c r="I38" s="91">
        <v>0</v>
      </c>
      <c r="J38" s="91">
        <v>18.696360000000006</v>
      </c>
      <c r="K38" s="91">
        <v>0</v>
      </c>
      <c r="L38" s="91">
        <v>6.1444575799999948</v>
      </c>
      <c r="M38" s="503"/>
      <c r="N38" s="503"/>
    </row>
    <row r="39" spans="1:14" ht="31.5" x14ac:dyDescent="0.25">
      <c r="A39" s="107"/>
      <c r="B39" s="108" t="s">
        <v>851</v>
      </c>
      <c r="C39" s="91">
        <f>C31+C16</f>
        <v>592.50000000000034</v>
      </c>
      <c r="D39" s="91">
        <f>D31+D16</f>
        <v>8441.7140371870119</v>
      </c>
      <c r="E39" s="91">
        <f t="shared" ref="E39:K39" si="4">E31+E16</f>
        <v>14.76778103</v>
      </c>
      <c r="F39" s="91">
        <f t="shared" si="4"/>
        <v>1612.6153800000002</v>
      </c>
      <c r="G39" s="91">
        <f t="shared" si="4"/>
        <v>42.830139899999971</v>
      </c>
      <c r="H39" s="91">
        <f t="shared" si="4"/>
        <v>2498.683079505</v>
      </c>
      <c r="I39" s="91">
        <f t="shared" si="4"/>
        <v>135.22559961999994</v>
      </c>
      <c r="J39" s="91">
        <f t="shared" si="4"/>
        <v>2139.2098210935628</v>
      </c>
      <c r="K39" s="91">
        <f t="shared" si="4"/>
        <v>399.67647945000044</v>
      </c>
      <c r="L39" s="91">
        <f>L31+L16</f>
        <v>2191.2057565884497</v>
      </c>
      <c r="M39" s="503"/>
      <c r="N39" s="503"/>
    </row>
    <row r="40" spans="1:14" x14ac:dyDescent="0.25">
      <c r="A40" s="103"/>
      <c r="B40" s="104"/>
      <c r="C40" s="105"/>
      <c r="D40" s="109"/>
      <c r="E40" s="105"/>
      <c r="F40" s="105"/>
      <c r="G40" s="105"/>
      <c r="H40" s="105"/>
      <c r="I40" s="105"/>
      <c r="J40" s="105"/>
      <c r="K40" s="105"/>
      <c r="L40" s="105"/>
      <c r="M40" s="106"/>
      <c r="N40" s="106"/>
    </row>
    <row r="41" spans="1:14" x14ac:dyDescent="0.25">
      <c r="A41" s="76" t="s">
        <v>852</v>
      </c>
      <c r="B41" s="110"/>
      <c r="C41" s="105"/>
      <c r="D41" s="111"/>
      <c r="E41" s="111"/>
      <c r="F41" s="111"/>
      <c r="G41" s="111"/>
      <c r="H41" s="111"/>
      <c r="I41" s="111"/>
      <c r="J41" s="111"/>
      <c r="K41" s="111"/>
      <c r="L41" s="111"/>
      <c r="M41" s="106"/>
      <c r="N41" s="106"/>
    </row>
    <row r="42" spans="1:14" x14ac:dyDescent="0.25">
      <c r="A42" s="76" t="s">
        <v>853</v>
      </c>
      <c r="B42" s="110"/>
      <c r="C42" s="105"/>
      <c r="D42" s="105"/>
      <c r="E42" s="105"/>
      <c r="F42" s="105"/>
      <c r="G42" s="105"/>
      <c r="H42" s="105"/>
      <c r="I42" s="105"/>
      <c r="J42" s="105"/>
      <c r="K42" s="105"/>
      <c r="L42" s="105"/>
      <c r="M42" s="106"/>
      <c r="N42" s="106"/>
    </row>
    <row r="43" spans="1:14" x14ac:dyDescent="0.25">
      <c r="A43" s="103"/>
      <c r="B43" s="104"/>
      <c r="C43" s="105"/>
      <c r="D43" s="105"/>
      <c r="E43" s="105"/>
      <c r="F43" s="105"/>
      <c r="G43" s="105"/>
      <c r="H43" s="105"/>
      <c r="I43" s="105"/>
      <c r="J43" s="105"/>
      <c r="K43" s="105"/>
      <c r="L43" s="105"/>
      <c r="M43" s="106"/>
      <c r="N43" s="106"/>
    </row>
    <row r="44" spans="1:14" x14ac:dyDescent="0.25">
      <c r="A44" s="103"/>
      <c r="B44" s="104"/>
      <c r="C44" s="105"/>
      <c r="D44" s="105"/>
      <c r="E44" s="105"/>
      <c r="F44" s="105"/>
      <c r="G44" s="105"/>
      <c r="H44" s="105"/>
      <c r="I44" s="105"/>
      <c r="J44" s="105"/>
      <c r="K44" s="105"/>
      <c r="L44" s="105"/>
      <c r="M44" s="106"/>
      <c r="N44" s="106"/>
    </row>
    <row r="45" spans="1:14" ht="26.25" x14ac:dyDescent="0.25">
      <c r="A45" s="97"/>
      <c r="B45" s="98"/>
      <c r="C45" s="99"/>
      <c r="D45" s="99"/>
      <c r="E45" s="100"/>
      <c r="F45" s="99"/>
      <c r="G45" s="99"/>
      <c r="H45" s="99"/>
      <c r="I45" s="99"/>
      <c r="J45" s="97"/>
      <c r="K45" s="99"/>
      <c r="L45" s="112"/>
      <c r="M45" s="106"/>
      <c r="N45" s="106"/>
    </row>
    <row r="46" spans="1:14" ht="26.25" x14ac:dyDescent="0.25">
      <c r="A46" s="97"/>
      <c r="B46" s="98"/>
      <c r="C46" s="99"/>
      <c r="D46" s="99"/>
      <c r="E46" s="99"/>
      <c r="F46" s="99"/>
      <c r="G46" s="99"/>
      <c r="H46" s="99"/>
      <c r="I46" s="99"/>
      <c r="J46" s="97"/>
      <c r="K46" s="99"/>
      <c r="L46" s="112"/>
      <c r="M46" s="106"/>
      <c r="N46" s="106"/>
    </row>
    <row r="47" spans="1:14" ht="26.25" x14ac:dyDescent="0.25">
      <c r="A47" s="101"/>
      <c r="B47" s="98"/>
      <c r="C47" s="99"/>
      <c r="D47" s="99"/>
      <c r="E47" s="99"/>
      <c r="F47" s="99"/>
      <c r="G47" s="99"/>
      <c r="H47" s="99"/>
      <c r="I47" s="99"/>
      <c r="J47" s="101"/>
      <c r="K47" s="99"/>
      <c r="L47" s="112"/>
      <c r="M47" s="106"/>
      <c r="N47" s="106"/>
    </row>
    <row r="48" spans="1:14" ht="26.25" x14ac:dyDescent="0.25">
      <c r="A48" s="97"/>
      <c r="B48" s="98"/>
      <c r="C48" s="102"/>
      <c r="D48" s="102"/>
      <c r="E48" s="102"/>
      <c r="F48" s="102"/>
      <c r="G48" s="102"/>
      <c r="H48" s="102"/>
      <c r="I48" s="102"/>
      <c r="J48" s="97"/>
      <c r="K48" s="102"/>
      <c r="L48" s="112"/>
      <c r="M48" s="106"/>
      <c r="N48" s="106"/>
    </row>
    <row r="49" spans="1:14" ht="26.25" x14ac:dyDescent="0.25">
      <c r="A49" s="101"/>
      <c r="B49" s="98"/>
      <c r="C49" s="99"/>
      <c r="D49" s="99"/>
      <c r="E49" s="99"/>
      <c r="F49" s="99"/>
      <c r="G49" s="99"/>
      <c r="H49" s="99"/>
      <c r="I49" s="99"/>
      <c r="J49" s="99"/>
      <c r="K49" s="99"/>
      <c r="L49" s="113"/>
      <c r="M49" s="106"/>
      <c r="N49" s="106"/>
    </row>
    <row r="50" spans="1:14" ht="26.25" x14ac:dyDescent="0.25">
      <c r="A50" s="101"/>
      <c r="B50" s="98"/>
      <c r="C50" s="99"/>
      <c r="D50" s="99"/>
      <c r="E50" s="99"/>
      <c r="F50" s="99"/>
      <c r="G50" s="99"/>
      <c r="H50" s="99"/>
      <c r="I50" s="99"/>
      <c r="J50" s="99"/>
      <c r="K50" s="99"/>
      <c r="L50" s="113"/>
      <c r="M50" s="106"/>
      <c r="N50" s="106"/>
    </row>
    <row r="51" spans="1:14" ht="26.25" x14ac:dyDescent="0.25">
      <c r="A51" s="97"/>
      <c r="B51" s="98"/>
      <c r="C51" s="102"/>
      <c r="D51" s="102"/>
      <c r="E51" s="102"/>
      <c r="F51" s="102"/>
      <c r="G51" s="102"/>
      <c r="H51" s="102"/>
      <c r="I51" s="102"/>
      <c r="J51" s="97"/>
      <c r="K51" s="102"/>
      <c r="L51" s="113"/>
      <c r="M51" s="106"/>
      <c r="N51" s="106"/>
    </row>
  </sheetData>
  <mergeCells count="42">
    <mergeCell ref="A11:N11"/>
    <mergeCell ref="A13:A15"/>
    <mergeCell ref="B13:B15"/>
    <mergeCell ref="C13:L13"/>
    <mergeCell ref="M13:N15"/>
    <mergeCell ref="C14:D14"/>
    <mergeCell ref="E14:F14"/>
    <mergeCell ref="G14:H14"/>
    <mergeCell ref="I14:J14"/>
    <mergeCell ref="K14:L14"/>
    <mergeCell ref="M27:N27"/>
    <mergeCell ref="M16:N16"/>
    <mergeCell ref="M17:N17"/>
    <mergeCell ref="M18:N18"/>
    <mergeCell ref="M19:N19"/>
    <mergeCell ref="M20:N20"/>
    <mergeCell ref="M21:N21"/>
    <mergeCell ref="M22:N22"/>
    <mergeCell ref="M23:N23"/>
    <mergeCell ref="M24:N24"/>
    <mergeCell ref="M25:N25"/>
    <mergeCell ref="M26:N26"/>
    <mergeCell ref="M39:N39"/>
    <mergeCell ref="M28:N28"/>
    <mergeCell ref="M29:N29"/>
    <mergeCell ref="M30:N30"/>
    <mergeCell ref="M31:N31"/>
    <mergeCell ref="M32:N32"/>
    <mergeCell ref="M33:N33"/>
    <mergeCell ref="M34:N34"/>
    <mergeCell ref="M35:N35"/>
    <mergeCell ref="M36:N36"/>
    <mergeCell ref="M37:N37"/>
    <mergeCell ref="M38:N38"/>
    <mergeCell ref="K7:M7"/>
    <mergeCell ref="K8:M8"/>
    <mergeCell ref="K9:M9"/>
    <mergeCell ref="K10:M10"/>
    <mergeCell ref="K2:M2"/>
    <mergeCell ref="K3:M3"/>
    <mergeCell ref="K4:M4"/>
    <mergeCell ref="K6:M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185"/>
  <sheetViews>
    <sheetView zoomScale="65" zoomScaleNormal="65" workbookViewId="0">
      <selection activeCell="C44" sqref="C44"/>
    </sheetView>
  </sheetViews>
  <sheetFormatPr defaultRowHeight="15.75" x14ac:dyDescent="0.25"/>
  <cols>
    <col min="1" max="1" width="9.375" style="123" customWidth="1"/>
    <col min="2" max="2" width="9.875" style="123" customWidth="1"/>
    <col min="3" max="3" width="71.25" style="123" customWidth="1"/>
    <col min="4" max="15" width="13.25" style="123" customWidth="1"/>
    <col min="16" max="16" width="10.75" style="136" customWidth="1"/>
    <col min="17" max="17" width="13.25" style="136" customWidth="1"/>
    <col min="18" max="21" width="14.375" style="136" customWidth="1"/>
    <col min="22" max="22" width="12.875" style="123" customWidth="1"/>
    <col min="23" max="23" width="11.25" style="123" customWidth="1"/>
    <col min="24" max="33" width="13.25" style="123" customWidth="1"/>
    <col min="34" max="35" width="10.75" style="123" customWidth="1"/>
    <col min="36" max="42" width="13.5" style="123" customWidth="1"/>
    <col min="43" max="43" width="8" style="123" customWidth="1"/>
    <col min="44" max="45" width="21.25" style="124" hidden="1" customWidth="1"/>
    <col min="46" max="46" width="21.25" style="123" hidden="1" customWidth="1"/>
    <col min="47" max="47" width="8" style="123" hidden="1" customWidth="1"/>
    <col min="48" max="48" width="13.375" style="123" customWidth="1"/>
    <col min="49" max="49" width="8" style="123" hidden="1" customWidth="1"/>
    <col min="50" max="57" width="19.5" style="123" hidden="1" customWidth="1"/>
    <col min="58" max="58" width="8" style="123" hidden="1" customWidth="1"/>
    <col min="59" max="61" width="0" style="123" hidden="1" customWidth="1"/>
    <col min="62" max="16384" width="9" style="123"/>
  </cols>
  <sheetData>
    <row r="1" spans="2:45" x14ac:dyDescent="0.25">
      <c r="AR1" s="123"/>
      <c r="AS1" s="123"/>
    </row>
    <row r="2" spans="2:45" x14ac:dyDescent="0.25">
      <c r="AR2" s="123"/>
      <c r="AS2" s="123"/>
    </row>
    <row r="3" spans="2:45" x14ac:dyDescent="0.25">
      <c r="AR3" s="123"/>
      <c r="AS3" s="123"/>
    </row>
    <row r="4" spans="2:45" x14ac:dyDescent="0.25">
      <c r="AR4" s="123"/>
      <c r="AS4" s="123"/>
    </row>
    <row r="5" spans="2:45" x14ac:dyDescent="0.25">
      <c r="AR5" s="123"/>
      <c r="AS5" s="123"/>
    </row>
    <row r="6" spans="2:45" ht="23.25" x14ac:dyDescent="0.35">
      <c r="AN6" s="469" t="s">
        <v>2344</v>
      </c>
      <c r="AO6" s="459"/>
      <c r="AP6" s="459"/>
      <c r="AR6" s="123"/>
      <c r="AS6" s="123"/>
    </row>
    <row r="7" spans="2:45" ht="23.25" x14ac:dyDescent="0.35">
      <c r="AN7" s="470" t="s">
        <v>1</v>
      </c>
      <c r="AO7" s="459"/>
      <c r="AP7" s="459"/>
      <c r="AR7" s="123"/>
      <c r="AS7" s="123"/>
    </row>
    <row r="8" spans="2:45" ht="23.25" x14ac:dyDescent="0.35">
      <c r="AN8" s="470" t="s">
        <v>2</v>
      </c>
      <c r="AO8" s="459"/>
      <c r="AP8" s="459"/>
      <c r="AR8" s="123"/>
      <c r="AS8" s="123"/>
    </row>
    <row r="9" spans="2:45" ht="23.25" x14ac:dyDescent="0.35">
      <c r="AN9" s="68"/>
      <c r="AO9" s="69"/>
      <c r="AP9" s="70"/>
      <c r="AR9" s="123"/>
      <c r="AS9" s="123"/>
    </row>
    <row r="10" spans="2:45" ht="23.25" x14ac:dyDescent="0.35">
      <c r="AN10" s="458" t="s">
        <v>3</v>
      </c>
      <c r="AO10" s="459"/>
      <c r="AP10" s="459"/>
      <c r="AR10" s="123"/>
      <c r="AS10" s="123"/>
    </row>
    <row r="11" spans="2:45" ht="23.25" x14ac:dyDescent="0.35">
      <c r="AN11" s="458" t="s">
        <v>4</v>
      </c>
      <c r="AO11" s="459"/>
      <c r="AP11" s="459"/>
      <c r="AR11" s="123"/>
      <c r="AS11" s="123"/>
    </row>
    <row r="12" spans="2:45" ht="23.25" x14ac:dyDescent="0.35">
      <c r="AN12" s="468" t="s">
        <v>5</v>
      </c>
      <c r="AO12" s="459"/>
      <c r="AP12" s="459"/>
      <c r="AR12" s="123"/>
      <c r="AS12" s="123"/>
    </row>
    <row r="13" spans="2:45" ht="23.25" x14ac:dyDescent="0.35">
      <c r="AN13" s="458" t="s">
        <v>6</v>
      </c>
      <c r="AO13" s="459"/>
      <c r="AP13" s="459"/>
      <c r="AR13" s="123"/>
      <c r="AS13" s="123"/>
    </row>
    <row r="14" spans="2:45" ht="23.25" x14ac:dyDescent="0.35">
      <c r="AN14" s="458" t="s">
        <v>7</v>
      </c>
      <c r="AO14" s="459"/>
      <c r="AP14" s="459"/>
      <c r="AR14" s="123"/>
      <c r="AS14" s="123"/>
    </row>
    <row r="15" spans="2:45" x14ac:dyDescent="0.25">
      <c r="AR15" s="123"/>
      <c r="AS15" s="123"/>
    </row>
    <row r="16" spans="2:45" x14ac:dyDescent="0.25">
      <c r="B16" s="509" t="s">
        <v>859</v>
      </c>
      <c r="C16" s="509"/>
      <c r="D16" s="509"/>
      <c r="E16" s="509"/>
      <c r="F16" s="509"/>
      <c r="G16" s="509"/>
      <c r="H16" s="509"/>
      <c r="I16" s="509"/>
      <c r="J16" s="509"/>
      <c r="K16" s="509"/>
      <c r="L16" s="509"/>
      <c r="M16" s="509"/>
      <c r="N16" s="509"/>
      <c r="O16" s="509"/>
      <c r="P16" s="509"/>
      <c r="Q16" s="509"/>
      <c r="R16" s="509"/>
      <c r="S16" s="509"/>
      <c r="T16" s="509"/>
      <c r="U16" s="509"/>
      <c r="V16" s="509"/>
      <c r="W16" s="509"/>
      <c r="X16" s="509"/>
      <c r="Y16" s="509"/>
      <c r="Z16" s="509"/>
      <c r="AA16" s="509"/>
      <c r="AB16" s="509"/>
      <c r="AC16" s="509"/>
      <c r="AD16" s="509"/>
      <c r="AE16" s="509"/>
      <c r="AF16" s="509"/>
      <c r="AG16" s="509"/>
      <c r="AH16" s="137"/>
      <c r="AI16" s="137"/>
      <c r="AJ16" s="137"/>
      <c r="AK16" s="137"/>
      <c r="AL16" s="137"/>
      <c r="AM16" s="137"/>
      <c r="AN16" s="137"/>
      <c r="AO16" s="137"/>
      <c r="AP16" s="383"/>
      <c r="AR16" s="123"/>
      <c r="AS16" s="123"/>
    </row>
    <row r="17" spans="1:47" x14ac:dyDescent="0.25">
      <c r="B17" s="383"/>
      <c r="C17" s="510"/>
      <c r="D17" s="125"/>
      <c r="E17" s="125"/>
      <c r="F17" s="125"/>
      <c r="G17" s="125"/>
      <c r="H17" s="125"/>
      <c r="I17" s="125"/>
      <c r="J17" s="125"/>
      <c r="K17" s="125"/>
      <c r="L17" s="125"/>
      <c r="M17" s="125"/>
      <c r="N17" s="125"/>
      <c r="O17" s="125"/>
      <c r="P17" s="126"/>
      <c r="Q17" s="126"/>
      <c r="R17" s="126"/>
      <c r="S17" s="126"/>
      <c r="T17" s="126"/>
      <c r="U17" s="126"/>
      <c r="V17" s="125"/>
      <c r="W17" s="125"/>
      <c r="X17" s="125"/>
      <c r="Y17" s="125"/>
      <c r="Z17" s="125"/>
      <c r="AA17" s="125"/>
      <c r="AB17" s="125"/>
      <c r="AC17" s="125"/>
      <c r="AD17" s="125"/>
      <c r="AE17" s="125"/>
      <c r="AF17" s="125"/>
      <c r="AG17" s="125"/>
      <c r="AH17" s="137"/>
      <c r="AI17" s="137"/>
      <c r="AJ17" s="137"/>
      <c r="AK17" s="137"/>
      <c r="AL17" s="137"/>
      <c r="AM17" s="137"/>
      <c r="AN17" s="137"/>
      <c r="AO17" s="137"/>
      <c r="AP17" s="383"/>
    </row>
    <row r="18" spans="1:47" x14ac:dyDescent="0.25">
      <c r="B18" s="383"/>
      <c r="C18" s="510"/>
      <c r="D18" s="125"/>
      <c r="E18" s="125"/>
      <c r="F18" s="125"/>
      <c r="G18" s="125"/>
      <c r="H18" s="125"/>
      <c r="I18" s="125"/>
      <c r="J18" s="125"/>
      <c r="K18" s="125"/>
      <c r="L18" s="125"/>
      <c r="M18" s="125"/>
      <c r="N18" s="125"/>
      <c r="O18" s="125"/>
      <c r="P18" s="126"/>
      <c r="Q18" s="126"/>
      <c r="R18" s="126"/>
      <c r="S18" s="126"/>
      <c r="T18" s="126"/>
      <c r="U18" s="126"/>
      <c r="V18" s="125"/>
      <c r="W18" s="125"/>
      <c r="X18" s="125"/>
      <c r="Y18" s="125"/>
      <c r="Z18" s="125"/>
      <c r="AA18" s="125"/>
      <c r="AB18" s="125"/>
      <c r="AC18" s="125"/>
      <c r="AD18" s="125"/>
      <c r="AE18" s="125"/>
      <c r="AF18" s="125"/>
      <c r="AG18" s="125"/>
      <c r="AH18" s="137"/>
      <c r="AI18" s="137"/>
      <c r="AJ18" s="137"/>
      <c r="AK18" s="137"/>
      <c r="AL18" s="137"/>
      <c r="AM18" s="137"/>
      <c r="AN18" s="137"/>
      <c r="AO18" s="137"/>
      <c r="AP18" s="383"/>
    </row>
    <row r="19" spans="1:47" x14ac:dyDescent="0.25">
      <c r="B19" s="383"/>
      <c r="C19" s="383"/>
      <c r="D19" s="125"/>
      <c r="E19" s="125"/>
      <c r="F19" s="125"/>
      <c r="G19" s="125"/>
      <c r="H19" s="125"/>
      <c r="I19" s="125"/>
      <c r="J19" s="125"/>
      <c r="K19" s="125"/>
      <c r="L19" s="125"/>
      <c r="M19" s="125"/>
      <c r="N19" s="125"/>
      <c r="O19" s="125"/>
      <c r="P19" s="126"/>
      <c r="Q19" s="126"/>
      <c r="R19" s="126"/>
      <c r="S19" s="126"/>
      <c r="T19" s="126"/>
      <c r="U19" s="126"/>
      <c r="V19" s="125"/>
      <c r="W19" s="125"/>
      <c r="AB19" s="125"/>
      <c r="AC19" s="125"/>
      <c r="AD19" s="125"/>
      <c r="AE19" s="125"/>
      <c r="AF19" s="125"/>
      <c r="AG19" s="125"/>
      <c r="AH19" s="137"/>
      <c r="AI19" s="137"/>
      <c r="AJ19" s="137"/>
      <c r="AK19" s="137"/>
      <c r="AL19" s="137"/>
      <c r="AM19" s="137"/>
      <c r="AN19" s="137"/>
      <c r="AO19" s="137"/>
      <c r="AP19" s="383"/>
    </row>
    <row r="20" spans="1:47" x14ac:dyDescent="0.25">
      <c r="B20" s="383"/>
      <c r="C20" s="383"/>
      <c r="D20" s="125"/>
      <c r="E20" s="125"/>
      <c r="F20" s="125"/>
      <c r="G20" s="125"/>
      <c r="H20" s="125"/>
      <c r="I20" s="125"/>
      <c r="J20" s="125"/>
      <c r="K20" s="125"/>
      <c r="L20" s="125"/>
      <c r="M20" s="125"/>
      <c r="N20" s="125"/>
      <c r="O20" s="125"/>
      <c r="P20" s="126"/>
      <c r="Q20" s="126"/>
      <c r="R20" s="126"/>
      <c r="S20" s="126"/>
      <c r="T20" s="126"/>
      <c r="U20" s="126"/>
      <c r="V20" s="125"/>
      <c r="W20" s="125"/>
      <c r="X20" s="125"/>
      <c r="Y20" s="125"/>
      <c r="Z20" s="125"/>
      <c r="AA20" s="125"/>
      <c r="AB20" s="125"/>
      <c r="AC20" s="125"/>
      <c r="AD20" s="125"/>
      <c r="AE20" s="125"/>
      <c r="AF20" s="125"/>
      <c r="AG20" s="125"/>
      <c r="AH20" s="137"/>
      <c r="AI20" s="137"/>
      <c r="AJ20" s="137"/>
      <c r="AK20" s="137"/>
      <c r="AL20" s="137"/>
      <c r="AM20" s="137"/>
      <c r="AN20" s="137"/>
      <c r="AO20" s="137"/>
      <c r="AP20" s="383"/>
    </row>
    <row r="21" spans="1:47" x14ac:dyDescent="0.25">
      <c r="A21" s="476" t="s">
        <v>860</v>
      </c>
      <c r="B21" s="476" t="s">
        <v>861</v>
      </c>
      <c r="C21" s="476" t="s">
        <v>862</v>
      </c>
      <c r="D21" s="508" t="s">
        <v>863</v>
      </c>
      <c r="E21" s="508"/>
      <c r="F21" s="508"/>
      <c r="G21" s="508"/>
      <c r="H21" s="508"/>
      <c r="I21" s="508"/>
      <c r="J21" s="508"/>
      <c r="K21" s="508"/>
      <c r="L21" s="508"/>
      <c r="M21" s="508"/>
      <c r="N21" s="508"/>
      <c r="O21" s="508"/>
      <c r="P21" s="508"/>
      <c r="Q21" s="508"/>
      <c r="R21" s="508"/>
      <c r="S21" s="508"/>
      <c r="T21" s="508"/>
      <c r="U21" s="508"/>
      <c r="V21" s="508"/>
      <c r="W21" s="508"/>
      <c r="X21" s="508" t="s">
        <v>864</v>
      </c>
      <c r="Y21" s="508"/>
      <c r="Z21" s="508"/>
      <c r="AA21" s="508"/>
      <c r="AB21" s="508"/>
      <c r="AC21" s="508"/>
      <c r="AD21" s="508"/>
      <c r="AE21" s="508"/>
      <c r="AF21" s="508"/>
      <c r="AG21" s="508"/>
      <c r="AH21" s="508"/>
      <c r="AI21" s="508"/>
      <c r="AJ21" s="508"/>
      <c r="AK21" s="508"/>
      <c r="AL21" s="508"/>
      <c r="AM21" s="508"/>
      <c r="AN21" s="508"/>
      <c r="AO21" s="508"/>
      <c r="AP21" s="508"/>
      <c r="AQ21" s="508"/>
      <c r="AR21" s="508"/>
      <c r="AS21" s="508"/>
      <c r="AT21" s="508"/>
      <c r="AU21" s="508"/>
    </row>
    <row r="22" spans="1:47" x14ac:dyDescent="0.25">
      <c r="A22" s="476"/>
      <c r="B22" s="476"/>
      <c r="C22" s="476"/>
      <c r="D22" s="508" t="s">
        <v>810</v>
      </c>
      <c r="E22" s="508"/>
      <c r="F22" s="508"/>
      <c r="G22" s="508"/>
      <c r="H22" s="508"/>
      <c r="I22" s="508"/>
      <c r="J22" s="508"/>
      <c r="K22" s="508"/>
      <c r="L22" s="508"/>
      <c r="M22" s="508"/>
      <c r="N22" s="508" t="s">
        <v>28</v>
      </c>
      <c r="O22" s="508"/>
      <c r="P22" s="508"/>
      <c r="Q22" s="508"/>
      <c r="R22" s="508"/>
      <c r="S22" s="508"/>
      <c r="T22" s="508"/>
      <c r="U22" s="508"/>
      <c r="V22" s="508"/>
      <c r="W22" s="508"/>
      <c r="X22" s="508" t="s">
        <v>810</v>
      </c>
      <c r="Y22" s="508"/>
      <c r="Z22" s="508"/>
      <c r="AA22" s="508"/>
      <c r="AB22" s="508"/>
      <c r="AC22" s="508"/>
      <c r="AD22" s="508"/>
      <c r="AE22" s="508"/>
      <c r="AF22" s="508"/>
      <c r="AG22" s="508"/>
      <c r="AH22" s="482" t="s">
        <v>28</v>
      </c>
      <c r="AI22" s="482"/>
      <c r="AJ22" s="482"/>
      <c r="AK22" s="482"/>
      <c r="AL22" s="482"/>
      <c r="AM22" s="482"/>
      <c r="AN22" s="482"/>
      <c r="AO22" s="482"/>
      <c r="AP22" s="482"/>
      <c r="AQ22" s="482"/>
      <c r="AR22" s="482"/>
      <c r="AS22" s="482"/>
      <c r="AT22" s="482"/>
      <c r="AU22" s="482"/>
    </row>
    <row r="23" spans="1:47" x14ac:dyDescent="0.25">
      <c r="A23" s="476"/>
      <c r="B23" s="476"/>
      <c r="C23" s="476"/>
      <c r="D23" s="476" t="s">
        <v>865</v>
      </c>
      <c r="E23" s="476"/>
      <c r="F23" s="476" t="s">
        <v>866</v>
      </c>
      <c r="G23" s="476"/>
      <c r="H23" s="476" t="s">
        <v>867</v>
      </c>
      <c r="I23" s="476"/>
      <c r="J23" s="476" t="s">
        <v>868</v>
      </c>
      <c r="K23" s="476"/>
      <c r="L23" s="476" t="s">
        <v>869</v>
      </c>
      <c r="M23" s="476"/>
      <c r="N23" s="476" t="s">
        <v>865</v>
      </c>
      <c r="O23" s="476"/>
      <c r="P23" s="476" t="s">
        <v>866</v>
      </c>
      <c r="Q23" s="476"/>
      <c r="R23" s="476" t="s">
        <v>867</v>
      </c>
      <c r="S23" s="476"/>
      <c r="T23" s="476" t="s">
        <v>868</v>
      </c>
      <c r="U23" s="476"/>
      <c r="V23" s="476" t="s">
        <v>869</v>
      </c>
      <c r="W23" s="476"/>
      <c r="X23" s="476" t="s">
        <v>865</v>
      </c>
      <c r="Y23" s="476"/>
      <c r="Z23" s="476" t="s">
        <v>866</v>
      </c>
      <c r="AA23" s="476"/>
      <c r="AB23" s="476" t="s">
        <v>867</v>
      </c>
      <c r="AC23" s="476"/>
      <c r="AD23" s="476" t="s">
        <v>868</v>
      </c>
      <c r="AE23" s="476"/>
      <c r="AF23" s="476" t="s">
        <v>869</v>
      </c>
      <c r="AG23" s="476"/>
      <c r="AH23" s="482" t="s">
        <v>865</v>
      </c>
      <c r="AI23" s="482"/>
      <c r="AJ23" s="482" t="s">
        <v>866</v>
      </c>
      <c r="AK23" s="482"/>
      <c r="AL23" s="482" t="s">
        <v>867</v>
      </c>
      <c r="AM23" s="482"/>
      <c r="AN23" s="482" t="s">
        <v>868</v>
      </c>
      <c r="AO23" s="482"/>
      <c r="AP23" s="482" t="s">
        <v>869</v>
      </c>
      <c r="AQ23" s="482"/>
      <c r="AR23" s="482"/>
      <c r="AS23" s="482"/>
      <c r="AT23" s="482"/>
      <c r="AU23" s="482"/>
    </row>
    <row r="24" spans="1:47" x14ac:dyDescent="0.25">
      <c r="A24" s="476"/>
      <c r="B24" s="476"/>
      <c r="C24" s="476"/>
      <c r="D24" s="22" t="s">
        <v>870</v>
      </c>
      <c r="E24" s="22" t="s">
        <v>871</v>
      </c>
      <c r="F24" s="22" t="s">
        <v>870</v>
      </c>
      <c r="G24" s="22" t="s">
        <v>871</v>
      </c>
      <c r="H24" s="22" t="s">
        <v>870</v>
      </c>
      <c r="I24" s="22" t="s">
        <v>871</v>
      </c>
      <c r="J24" s="22" t="s">
        <v>870</v>
      </c>
      <c r="K24" s="22" t="s">
        <v>871</v>
      </c>
      <c r="L24" s="22" t="s">
        <v>870</v>
      </c>
      <c r="M24" s="22" t="s">
        <v>871</v>
      </c>
      <c r="N24" s="22" t="s">
        <v>872</v>
      </c>
      <c r="O24" s="22" t="s">
        <v>871</v>
      </c>
      <c r="P24" s="74" t="s">
        <v>872</v>
      </c>
      <c r="Q24" s="74" t="s">
        <v>871</v>
      </c>
      <c r="R24" s="74" t="s">
        <v>872</v>
      </c>
      <c r="S24" s="74" t="s">
        <v>871</v>
      </c>
      <c r="T24" s="74" t="s">
        <v>872</v>
      </c>
      <c r="U24" s="74" t="s">
        <v>871</v>
      </c>
      <c r="V24" s="22" t="s">
        <v>872</v>
      </c>
      <c r="W24" s="22" t="s">
        <v>871</v>
      </c>
      <c r="X24" s="22" t="s">
        <v>870</v>
      </c>
      <c r="Y24" s="22" t="s">
        <v>871</v>
      </c>
      <c r="Z24" s="22" t="s">
        <v>870</v>
      </c>
      <c r="AA24" s="22" t="s">
        <v>871</v>
      </c>
      <c r="AB24" s="22" t="s">
        <v>870</v>
      </c>
      <c r="AC24" s="22" t="s">
        <v>871</v>
      </c>
      <c r="AD24" s="22" t="s">
        <v>870</v>
      </c>
      <c r="AE24" s="22" t="s">
        <v>871</v>
      </c>
      <c r="AF24" s="22" t="s">
        <v>870</v>
      </c>
      <c r="AG24" s="22" t="s">
        <v>871</v>
      </c>
      <c r="AH24" s="382" t="s">
        <v>872</v>
      </c>
      <c r="AI24" s="382" t="s">
        <v>871</v>
      </c>
      <c r="AJ24" s="382" t="s">
        <v>872</v>
      </c>
      <c r="AK24" s="382" t="s">
        <v>871</v>
      </c>
      <c r="AL24" s="382" t="s">
        <v>872</v>
      </c>
      <c r="AM24" s="382" t="s">
        <v>871</v>
      </c>
      <c r="AN24" s="382" t="s">
        <v>872</v>
      </c>
      <c r="AO24" s="382" t="s">
        <v>871</v>
      </c>
      <c r="AP24" s="382" t="s">
        <v>872</v>
      </c>
      <c r="AQ24" s="382" t="s">
        <v>871</v>
      </c>
      <c r="AR24" s="382"/>
      <c r="AS24" s="382"/>
      <c r="AT24" s="382"/>
      <c r="AU24" s="382"/>
    </row>
    <row r="25" spans="1:47" x14ac:dyDescent="0.25">
      <c r="A25" s="94"/>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9"/>
      <c r="AI25" s="139"/>
      <c r="AJ25" s="139"/>
      <c r="AK25" s="139"/>
      <c r="AL25" s="139"/>
      <c r="AM25" s="139"/>
      <c r="AN25" s="139"/>
      <c r="AO25" s="139"/>
      <c r="AP25" s="139"/>
      <c r="AQ25" s="139"/>
      <c r="AR25" s="139"/>
      <c r="AS25" s="139"/>
      <c r="AT25" s="139"/>
      <c r="AU25" s="139"/>
    </row>
    <row r="26" spans="1:47" ht="20.25" x14ac:dyDescent="0.25">
      <c r="A26" s="381"/>
      <c r="B26" s="384" t="s">
        <v>36</v>
      </c>
      <c r="C26" s="140" t="s">
        <v>35</v>
      </c>
      <c r="D26" s="128">
        <f t="shared" ref="D26:K26" si="0">D27+D61+D182+D209+D1119+D1171+D1175</f>
        <v>0</v>
      </c>
      <c r="E26" s="128">
        <f t="shared" si="0"/>
        <v>0</v>
      </c>
      <c r="F26" s="128">
        <f t="shared" si="0"/>
        <v>0</v>
      </c>
      <c r="G26" s="128">
        <f t="shared" si="0"/>
        <v>0</v>
      </c>
      <c r="H26" s="128">
        <f t="shared" si="0"/>
        <v>0</v>
      </c>
      <c r="I26" s="128">
        <f t="shared" si="0"/>
        <v>0</v>
      </c>
      <c r="J26" s="128">
        <f t="shared" si="0"/>
        <v>0.5</v>
      </c>
      <c r="K26" s="128">
        <f t="shared" si="0"/>
        <v>25</v>
      </c>
      <c r="L26" s="128">
        <f>D26+F26+H26+J26</f>
        <v>0.5</v>
      </c>
      <c r="M26" s="128">
        <f>E26+G26+I26+K26</f>
        <v>25</v>
      </c>
      <c r="N26" s="128">
        <f t="shared" ref="N26:U26" si="1">N27+N61+N182+N209+N1119+N1171+N1175</f>
        <v>107.8903</v>
      </c>
      <c r="O26" s="128">
        <f t="shared" si="1"/>
        <v>44.75500000000001</v>
      </c>
      <c r="P26" s="128">
        <f t="shared" si="1"/>
        <v>419.26899999999995</v>
      </c>
      <c r="Q26" s="128">
        <f t="shared" si="1"/>
        <v>88.313999999999993</v>
      </c>
      <c r="R26" s="128">
        <f t="shared" si="1"/>
        <v>872.16199999999992</v>
      </c>
      <c r="S26" s="128">
        <f t="shared" si="1"/>
        <v>280.72399999999999</v>
      </c>
      <c r="T26" s="128">
        <f t="shared" si="1"/>
        <v>167.93299999999999</v>
      </c>
      <c r="U26" s="128">
        <f t="shared" si="1"/>
        <v>86.36</v>
      </c>
      <c r="V26" s="128">
        <f t="shared" ref="V26:W88" si="2">N26+P26+R26+T26</f>
        <v>1567.2542999999998</v>
      </c>
      <c r="W26" s="128">
        <f t="shared" si="2"/>
        <v>500.15300000000002</v>
      </c>
      <c r="X26" s="128">
        <f t="shared" ref="X26:AO26" si="3">X27+X61+X182+X209+X1119+X1171+X1175</f>
        <v>0</v>
      </c>
      <c r="Y26" s="128">
        <f t="shared" si="3"/>
        <v>0</v>
      </c>
      <c r="Z26" s="128">
        <f t="shared" si="3"/>
        <v>0</v>
      </c>
      <c r="AA26" s="128">
        <f t="shared" si="3"/>
        <v>0</v>
      </c>
      <c r="AB26" s="128">
        <f t="shared" si="3"/>
        <v>0</v>
      </c>
      <c r="AC26" s="128">
        <f t="shared" si="3"/>
        <v>16</v>
      </c>
      <c r="AD26" s="128">
        <f t="shared" si="3"/>
        <v>0</v>
      </c>
      <c r="AE26" s="128">
        <f t="shared" si="3"/>
        <v>0</v>
      </c>
      <c r="AF26" s="128">
        <f t="shared" si="3"/>
        <v>0</v>
      </c>
      <c r="AG26" s="128">
        <f t="shared" si="3"/>
        <v>32</v>
      </c>
      <c r="AH26" s="128">
        <f t="shared" si="3"/>
        <v>18.448999999999998</v>
      </c>
      <c r="AI26" s="128">
        <f t="shared" si="3"/>
        <v>0.28000000000000003</v>
      </c>
      <c r="AJ26" s="128">
        <f t="shared" si="3"/>
        <v>22.372</v>
      </c>
      <c r="AK26" s="128">
        <f t="shared" si="3"/>
        <v>0.32300000000000001</v>
      </c>
      <c r="AL26" s="128">
        <f t="shared" si="3"/>
        <v>36.651999999999994</v>
      </c>
      <c r="AM26" s="128">
        <f t="shared" si="3"/>
        <v>1.155</v>
      </c>
      <c r="AN26" s="128">
        <f t="shared" si="3"/>
        <v>46.187999999999995</v>
      </c>
      <c r="AO26" s="128">
        <f t="shared" si="3"/>
        <v>0.41800000000000004</v>
      </c>
      <c r="AP26" s="128">
        <f t="shared" ref="AP26:AQ88" si="4">AJ26+AH26+AL26+AN26</f>
        <v>123.66099999999997</v>
      </c>
      <c r="AQ26" s="128">
        <f t="shared" si="4"/>
        <v>2.1760000000000002</v>
      </c>
      <c r="AR26" s="128" t="e">
        <f>#REF!+#REF!+#REF!+#REF!</f>
        <v>#REF!</v>
      </c>
      <c r="AS26" s="128">
        <f t="shared" ref="AS26:AS89" si="5">AL26+AJ26+AN26+AP26</f>
        <v>228.87299999999996</v>
      </c>
      <c r="AT26" s="128" t="e">
        <f>#REF!+#REF!+#REF!+#REF!</f>
        <v>#REF!</v>
      </c>
      <c r="AU26" s="128">
        <f t="shared" ref="AU26:AU89" si="6">AM26+AK26+AO26+AQ26</f>
        <v>4.0720000000000001</v>
      </c>
    </row>
    <row r="27" spans="1:47" ht="18.75" x14ac:dyDescent="0.25">
      <c r="A27" s="381"/>
      <c r="B27" s="141">
        <v>1</v>
      </c>
      <c r="C27" s="142" t="s">
        <v>873</v>
      </c>
      <c r="D27" s="128">
        <f t="shared" ref="D27:K27" si="7">D28+D48</f>
        <v>0</v>
      </c>
      <c r="E27" s="128">
        <f t="shared" si="7"/>
        <v>0</v>
      </c>
      <c r="F27" s="128">
        <f t="shared" si="7"/>
        <v>0</v>
      </c>
      <c r="G27" s="128">
        <f t="shared" si="7"/>
        <v>0</v>
      </c>
      <c r="H27" s="128">
        <f t="shared" si="7"/>
        <v>0</v>
      </c>
      <c r="I27" s="128">
        <f t="shared" si="7"/>
        <v>0</v>
      </c>
      <c r="J27" s="128">
        <f t="shared" si="7"/>
        <v>0.5</v>
      </c>
      <c r="K27" s="128">
        <f t="shared" si="7"/>
        <v>25</v>
      </c>
      <c r="L27" s="128">
        <f t="shared" ref="L27:N82" si="8">D27+F27+H27+J27</f>
        <v>0.5</v>
      </c>
      <c r="M27" s="128">
        <f t="shared" si="8"/>
        <v>25</v>
      </c>
      <c r="N27" s="128">
        <f t="shared" ref="N27:U27" si="9">N28+N48</f>
        <v>0</v>
      </c>
      <c r="O27" s="128">
        <f t="shared" si="9"/>
        <v>0</v>
      </c>
      <c r="P27" s="128">
        <f t="shared" si="9"/>
        <v>0</v>
      </c>
      <c r="Q27" s="128">
        <f t="shared" si="9"/>
        <v>0</v>
      </c>
      <c r="R27" s="128">
        <f t="shared" si="9"/>
        <v>7.0060000000000002</v>
      </c>
      <c r="S27" s="128">
        <f t="shared" si="9"/>
        <v>0</v>
      </c>
      <c r="T27" s="128">
        <f t="shared" si="9"/>
        <v>3.14</v>
      </c>
      <c r="U27" s="128">
        <f t="shared" si="9"/>
        <v>65</v>
      </c>
      <c r="V27" s="128">
        <f t="shared" si="2"/>
        <v>10.146000000000001</v>
      </c>
      <c r="W27" s="128">
        <f t="shared" si="2"/>
        <v>65</v>
      </c>
      <c r="X27" s="128">
        <f t="shared" ref="X27:AO27" si="10">X28+X48</f>
        <v>0</v>
      </c>
      <c r="Y27" s="128">
        <f t="shared" si="10"/>
        <v>0</v>
      </c>
      <c r="Z27" s="128">
        <f t="shared" si="10"/>
        <v>0</v>
      </c>
      <c r="AA27" s="128">
        <f t="shared" si="10"/>
        <v>0</v>
      </c>
      <c r="AB27" s="128">
        <f t="shared" si="10"/>
        <v>0</v>
      </c>
      <c r="AC27" s="128">
        <f t="shared" si="10"/>
        <v>16</v>
      </c>
      <c r="AD27" s="128">
        <f t="shared" si="10"/>
        <v>0</v>
      </c>
      <c r="AE27" s="128">
        <f t="shared" si="10"/>
        <v>0</v>
      </c>
      <c r="AF27" s="128">
        <f t="shared" si="10"/>
        <v>0</v>
      </c>
      <c r="AG27" s="128">
        <f t="shared" si="10"/>
        <v>32</v>
      </c>
      <c r="AH27" s="128">
        <f t="shared" si="10"/>
        <v>0</v>
      </c>
      <c r="AI27" s="128">
        <f t="shared" si="10"/>
        <v>0</v>
      </c>
      <c r="AJ27" s="128">
        <f t="shared" si="10"/>
        <v>0</v>
      </c>
      <c r="AK27" s="128">
        <f t="shared" si="10"/>
        <v>0</v>
      </c>
      <c r="AL27" s="128">
        <f t="shared" si="10"/>
        <v>0</v>
      </c>
      <c r="AM27" s="128">
        <f t="shared" si="10"/>
        <v>0</v>
      </c>
      <c r="AN27" s="128">
        <f t="shared" si="10"/>
        <v>0</v>
      </c>
      <c r="AO27" s="128">
        <f t="shared" si="10"/>
        <v>0</v>
      </c>
      <c r="AP27" s="128">
        <f t="shared" si="4"/>
        <v>0</v>
      </c>
      <c r="AQ27" s="128">
        <f t="shared" si="4"/>
        <v>0</v>
      </c>
      <c r="AR27" s="128" t="e">
        <f>#REF!+#REF!+#REF!+#REF!</f>
        <v>#REF!</v>
      </c>
      <c r="AS27" s="128">
        <f t="shared" si="5"/>
        <v>0</v>
      </c>
      <c r="AT27" s="128" t="e">
        <f>#REF!+#REF!+#REF!+#REF!</f>
        <v>#REF!</v>
      </c>
      <c r="AU27" s="128">
        <f t="shared" si="6"/>
        <v>0</v>
      </c>
    </row>
    <row r="28" spans="1:47" x14ac:dyDescent="0.25">
      <c r="A28" s="381"/>
      <c r="B28" s="143" t="s">
        <v>39</v>
      </c>
      <c r="C28" s="130" t="s">
        <v>874</v>
      </c>
      <c r="D28" s="128">
        <f t="shared" ref="D28:K28" si="11">D29+D30+D31+D34+D35+D36+D37+D38+D39+D40+D41+D42+D46+D47</f>
        <v>0</v>
      </c>
      <c r="E28" s="128">
        <f t="shared" si="11"/>
        <v>0</v>
      </c>
      <c r="F28" s="128">
        <f t="shared" si="11"/>
        <v>0</v>
      </c>
      <c r="G28" s="128">
        <f t="shared" si="11"/>
        <v>0</v>
      </c>
      <c r="H28" s="128">
        <f t="shared" si="11"/>
        <v>0</v>
      </c>
      <c r="I28" s="128">
        <f t="shared" si="11"/>
        <v>0</v>
      </c>
      <c r="J28" s="128">
        <f t="shared" si="11"/>
        <v>0.5</v>
      </c>
      <c r="K28" s="128">
        <f t="shared" si="11"/>
        <v>25</v>
      </c>
      <c r="L28" s="128">
        <f t="shared" si="8"/>
        <v>0.5</v>
      </c>
      <c r="M28" s="128">
        <f t="shared" si="8"/>
        <v>25</v>
      </c>
      <c r="N28" s="128">
        <f t="shared" ref="N28:U28" si="12">N29+N30+N31+N34+N35+N36+N37+N38+N39+N40+N41+N42+N46+N47</f>
        <v>0</v>
      </c>
      <c r="O28" s="128">
        <f t="shared" si="12"/>
        <v>0</v>
      </c>
      <c r="P28" s="128">
        <f t="shared" si="12"/>
        <v>0</v>
      </c>
      <c r="Q28" s="128">
        <f t="shared" si="12"/>
        <v>0</v>
      </c>
      <c r="R28" s="128">
        <f t="shared" si="12"/>
        <v>7.0060000000000002</v>
      </c>
      <c r="S28" s="128">
        <f t="shared" si="12"/>
        <v>0</v>
      </c>
      <c r="T28" s="128">
        <f t="shared" si="12"/>
        <v>3.14</v>
      </c>
      <c r="U28" s="128">
        <f t="shared" si="12"/>
        <v>65</v>
      </c>
      <c r="V28" s="128">
        <f t="shared" si="2"/>
        <v>10.146000000000001</v>
      </c>
      <c r="W28" s="128">
        <f t="shared" si="2"/>
        <v>65</v>
      </c>
      <c r="X28" s="128">
        <f t="shared" ref="X28:AO28" si="13">X29+X30+X31+X34+X35+X36+X37+X38+X39+X40+X41+X42+X46+X47</f>
        <v>0</v>
      </c>
      <c r="Y28" s="128">
        <f t="shared" si="13"/>
        <v>0</v>
      </c>
      <c r="Z28" s="128">
        <f t="shared" si="13"/>
        <v>0</v>
      </c>
      <c r="AA28" s="128">
        <f t="shared" si="13"/>
        <v>0</v>
      </c>
      <c r="AB28" s="128">
        <f t="shared" si="13"/>
        <v>0</v>
      </c>
      <c r="AC28" s="128">
        <f t="shared" si="13"/>
        <v>16</v>
      </c>
      <c r="AD28" s="128">
        <f t="shared" si="13"/>
        <v>0</v>
      </c>
      <c r="AE28" s="128">
        <f t="shared" si="13"/>
        <v>0</v>
      </c>
      <c r="AF28" s="128">
        <f t="shared" si="13"/>
        <v>0</v>
      </c>
      <c r="AG28" s="128">
        <f t="shared" si="13"/>
        <v>32</v>
      </c>
      <c r="AH28" s="128">
        <f t="shared" si="13"/>
        <v>0</v>
      </c>
      <c r="AI28" s="128">
        <f t="shared" si="13"/>
        <v>0</v>
      </c>
      <c r="AJ28" s="128">
        <f t="shared" si="13"/>
        <v>0</v>
      </c>
      <c r="AK28" s="128">
        <f t="shared" si="13"/>
        <v>0</v>
      </c>
      <c r="AL28" s="128">
        <f t="shared" si="13"/>
        <v>0</v>
      </c>
      <c r="AM28" s="128">
        <f t="shared" si="13"/>
        <v>0</v>
      </c>
      <c r="AN28" s="128">
        <f t="shared" si="13"/>
        <v>0</v>
      </c>
      <c r="AO28" s="128">
        <f t="shared" si="13"/>
        <v>0</v>
      </c>
      <c r="AP28" s="128">
        <f t="shared" si="4"/>
        <v>0</v>
      </c>
      <c r="AQ28" s="128">
        <f t="shared" si="4"/>
        <v>0</v>
      </c>
      <c r="AR28" s="128" t="e">
        <f>#REF!+#REF!+#REF!+#REF!</f>
        <v>#REF!</v>
      </c>
      <c r="AS28" s="128">
        <f t="shared" si="5"/>
        <v>0</v>
      </c>
      <c r="AT28" s="128" t="e">
        <f>#REF!+#REF!+#REF!+#REF!</f>
        <v>#REF!</v>
      </c>
      <c r="AU28" s="128">
        <f t="shared" si="6"/>
        <v>0</v>
      </c>
    </row>
    <row r="29" spans="1:47" x14ac:dyDescent="0.25">
      <c r="A29" s="381"/>
      <c r="B29" s="384">
        <v>1</v>
      </c>
      <c r="C29" s="21" t="s">
        <v>875</v>
      </c>
      <c r="D29" s="128">
        <v>0</v>
      </c>
      <c r="E29" s="128">
        <v>0</v>
      </c>
      <c r="F29" s="128">
        <v>0</v>
      </c>
      <c r="G29" s="128">
        <v>0</v>
      </c>
      <c r="H29" s="128">
        <v>0</v>
      </c>
      <c r="I29" s="128">
        <v>0</v>
      </c>
      <c r="J29" s="128">
        <v>0</v>
      </c>
      <c r="K29" s="128">
        <v>0</v>
      </c>
      <c r="L29" s="128">
        <f t="shared" si="8"/>
        <v>0</v>
      </c>
      <c r="M29" s="128">
        <f t="shared" si="8"/>
        <v>0</v>
      </c>
      <c r="N29" s="128">
        <v>0</v>
      </c>
      <c r="O29" s="128">
        <v>0</v>
      </c>
      <c r="P29" s="128">
        <v>0</v>
      </c>
      <c r="Q29" s="128">
        <v>0</v>
      </c>
      <c r="R29" s="128">
        <v>0</v>
      </c>
      <c r="S29" s="128">
        <v>0</v>
      </c>
      <c r="T29" s="128">
        <v>0</v>
      </c>
      <c r="U29" s="128">
        <v>0</v>
      </c>
      <c r="V29" s="128">
        <f t="shared" si="2"/>
        <v>0</v>
      </c>
      <c r="W29" s="128">
        <f t="shared" si="2"/>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f t="shared" si="4"/>
        <v>0</v>
      </c>
      <c r="AQ29" s="128">
        <f t="shared" si="4"/>
        <v>0</v>
      </c>
      <c r="AR29" s="128" t="e">
        <f>#REF!+#REF!+#REF!+#REF!</f>
        <v>#REF!</v>
      </c>
      <c r="AS29" s="128">
        <f t="shared" si="5"/>
        <v>0</v>
      </c>
      <c r="AT29" s="128" t="e">
        <f>#REF!+#REF!+#REF!+#REF!</f>
        <v>#REF!</v>
      </c>
      <c r="AU29" s="128">
        <f t="shared" si="6"/>
        <v>0</v>
      </c>
    </row>
    <row r="30" spans="1:47" x14ac:dyDescent="0.25">
      <c r="A30" s="381"/>
      <c r="B30" s="384">
        <v>2</v>
      </c>
      <c r="C30" s="21" t="s">
        <v>876</v>
      </c>
      <c r="D30" s="128">
        <v>0</v>
      </c>
      <c r="E30" s="128">
        <v>0</v>
      </c>
      <c r="F30" s="128">
        <v>0</v>
      </c>
      <c r="G30" s="128">
        <v>0</v>
      </c>
      <c r="H30" s="128">
        <v>0</v>
      </c>
      <c r="I30" s="128">
        <v>0</v>
      </c>
      <c r="J30" s="128">
        <v>0</v>
      </c>
      <c r="K30" s="128">
        <v>0</v>
      </c>
      <c r="L30" s="128">
        <f t="shared" si="8"/>
        <v>0</v>
      </c>
      <c r="M30" s="128">
        <f t="shared" si="8"/>
        <v>0</v>
      </c>
      <c r="N30" s="128">
        <f t="shared" si="8"/>
        <v>0</v>
      </c>
      <c r="O30" s="128">
        <f>H30+J30+L30+N30</f>
        <v>0</v>
      </c>
      <c r="P30" s="128">
        <f>J30+L30+N30+O30</f>
        <v>0</v>
      </c>
      <c r="Q30" s="128">
        <f>L30+N30+O30+P30</f>
        <v>0</v>
      </c>
      <c r="R30" s="128">
        <f>N30+O30+P30+Q30</f>
        <v>0</v>
      </c>
      <c r="S30" s="128">
        <f>O30+P30+Q30+R30</f>
        <v>0</v>
      </c>
      <c r="T30" s="128">
        <f>P30+Q30+R30+S30</f>
        <v>0</v>
      </c>
      <c r="U30" s="128">
        <f>Q30+R30+S30+T30</f>
        <v>0</v>
      </c>
      <c r="V30" s="128">
        <f t="shared" si="2"/>
        <v>0</v>
      </c>
      <c r="W30" s="128">
        <f t="shared" si="2"/>
        <v>0</v>
      </c>
      <c r="X30" s="128">
        <v>0</v>
      </c>
      <c r="Y30" s="128">
        <v>0</v>
      </c>
      <c r="Z30" s="128">
        <v>0</v>
      </c>
      <c r="AA30" s="128">
        <v>0</v>
      </c>
      <c r="AB30" s="128">
        <v>0</v>
      </c>
      <c r="AC30" s="128">
        <v>0</v>
      </c>
      <c r="AD30" s="128">
        <v>0</v>
      </c>
      <c r="AE30" s="128">
        <v>0</v>
      </c>
      <c r="AF30" s="128">
        <v>0</v>
      </c>
      <c r="AG30" s="128">
        <v>0</v>
      </c>
      <c r="AH30" s="382"/>
      <c r="AI30" s="382"/>
      <c r="AJ30" s="382"/>
      <c r="AK30" s="382"/>
      <c r="AL30" s="382"/>
      <c r="AM30" s="382"/>
      <c r="AN30" s="382"/>
      <c r="AO30" s="382"/>
      <c r="AP30" s="128">
        <f t="shared" si="4"/>
        <v>0</v>
      </c>
      <c r="AQ30" s="128">
        <f t="shared" si="4"/>
        <v>0</v>
      </c>
      <c r="AR30" s="128" t="e">
        <f>#REF!+#REF!+#REF!+#REF!</f>
        <v>#REF!</v>
      </c>
      <c r="AS30" s="128">
        <f t="shared" si="5"/>
        <v>0</v>
      </c>
      <c r="AT30" s="128" t="e">
        <f>#REF!+#REF!+#REF!+#REF!</f>
        <v>#REF!</v>
      </c>
      <c r="AU30" s="128">
        <f t="shared" si="6"/>
        <v>0</v>
      </c>
    </row>
    <row r="31" spans="1:47" x14ac:dyDescent="0.25">
      <c r="A31" s="381"/>
      <c r="B31" s="384">
        <v>3</v>
      </c>
      <c r="C31" s="21" t="s">
        <v>877</v>
      </c>
      <c r="D31" s="128">
        <v>0</v>
      </c>
      <c r="E31" s="128">
        <v>0</v>
      </c>
      <c r="F31" s="128">
        <v>0</v>
      </c>
      <c r="G31" s="128">
        <v>0</v>
      </c>
      <c r="H31" s="128">
        <v>0</v>
      </c>
      <c r="I31" s="128">
        <v>0</v>
      </c>
      <c r="J31" s="128">
        <f>J32+J33</f>
        <v>0.5</v>
      </c>
      <c r="K31" s="128">
        <f>K32+K33</f>
        <v>0</v>
      </c>
      <c r="L31" s="128">
        <f t="shared" si="8"/>
        <v>0.5</v>
      </c>
      <c r="M31" s="128">
        <f t="shared" si="8"/>
        <v>0</v>
      </c>
      <c r="N31" s="128">
        <v>0</v>
      </c>
      <c r="O31" s="128">
        <v>0</v>
      </c>
      <c r="P31" s="128">
        <v>0</v>
      </c>
      <c r="Q31" s="128">
        <v>0</v>
      </c>
      <c r="R31" s="128">
        <f>R32+R33</f>
        <v>7.0060000000000002</v>
      </c>
      <c r="S31" s="128">
        <f t="shared" ref="S31" si="14">S32+S33</f>
        <v>0</v>
      </c>
      <c r="T31" s="128">
        <f>T32+T33</f>
        <v>0</v>
      </c>
      <c r="U31" s="128">
        <f t="shared" ref="U31" si="15">U32+U33</f>
        <v>0</v>
      </c>
      <c r="V31" s="128">
        <f t="shared" si="2"/>
        <v>7.0060000000000002</v>
      </c>
      <c r="W31" s="128">
        <f t="shared" si="2"/>
        <v>0</v>
      </c>
      <c r="X31" s="128">
        <v>0</v>
      </c>
      <c r="Y31" s="128">
        <v>0</v>
      </c>
      <c r="Z31" s="128">
        <v>0</v>
      </c>
      <c r="AA31" s="128">
        <v>0</v>
      </c>
      <c r="AB31" s="128">
        <v>0</v>
      </c>
      <c r="AC31" s="128">
        <v>0</v>
      </c>
      <c r="AD31" s="128">
        <v>0</v>
      </c>
      <c r="AE31" s="128">
        <v>0</v>
      </c>
      <c r="AF31" s="128">
        <v>0</v>
      </c>
      <c r="AG31" s="128">
        <v>0</v>
      </c>
      <c r="AH31" s="382"/>
      <c r="AI31" s="382"/>
      <c r="AJ31" s="382"/>
      <c r="AK31" s="382"/>
      <c r="AL31" s="382"/>
      <c r="AM31" s="382"/>
      <c r="AN31" s="382"/>
      <c r="AO31" s="382"/>
      <c r="AP31" s="128">
        <f t="shared" si="4"/>
        <v>0</v>
      </c>
      <c r="AQ31" s="128">
        <f t="shared" si="4"/>
        <v>0</v>
      </c>
      <c r="AR31" s="128" t="e">
        <f>#REF!+#REF!+#REF!+#REF!</f>
        <v>#REF!</v>
      </c>
      <c r="AS31" s="128">
        <f t="shared" si="5"/>
        <v>0</v>
      </c>
      <c r="AT31" s="128" t="e">
        <f>#REF!+#REF!+#REF!+#REF!</f>
        <v>#REF!</v>
      </c>
      <c r="AU31" s="128">
        <f t="shared" si="6"/>
        <v>0</v>
      </c>
    </row>
    <row r="32" spans="1:47" ht="31.5" x14ac:dyDescent="0.25">
      <c r="A32" s="381" t="s">
        <v>51</v>
      </c>
      <c r="B32" s="127" t="s">
        <v>621</v>
      </c>
      <c r="C32" s="21" t="s">
        <v>878</v>
      </c>
      <c r="D32" s="128">
        <v>0</v>
      </c>
      <c r="E32" s="128">
        <v>0</v>
      </c>
      <c r="F32" s="128">
        <v>0</v>
      </c>
      <c r="G32" s="128">
        <v>0</v>
      </c>
      <c r="H32" s="128">
        <v>0</v>
      </c>
      <c r="I32" s="128">
        <v>0</v>
      </c>
      <c r="J32" s="128">
        <v>0.5</v>
      </c>
      <c r="K32" s="128">
        <v>0</v>
      </c>
      <c r="L32" s="128">
        <f t="shared" si="8"/>
        <v>0.5</v>
      </c>
      <c r="M32" s="128">
        <f t="shared" si="8"/>
        <v>0</v>
      </c>
      <c r="N32" s="128">
        <v>0</v>
      </c>
      <c r="O32" s="128">
        <v>0</v>
      </c>
      <c r="P32" s="128">
        <v>0</v>
      </c>
      <c r="Q32" s="128">
        <v>0</v>
      </c>
      <c r="R32" s="128"/>
      <c r="S32" s="128"/>
      <c r="T32" s="128"/>
      <c r="U32" s="128"/>
      <c r="V32" s="128">
        <f t="shared" si="2"/>
        <v>0</v>
      </c>
      <c r="W32" s="128">
        <f t="shared" si="2"/>
        <v>0</v>
      </c>
      <c r="X32" s="128"/>
      <c r="Y32" s="128"/>
      <c r="Z32" s="128"/>
      <c r="AA32" s="128"/>
      <c r="AB32" s="128"/>
      <c r="AC32" s="128"/>
      <c r="AD32" s="128"/>
      <c r="AE32" s="128"/>
      <c r="AF32" s="128"/>
      <c r="AG32" s="128"/>
      <c r="AH32" s="382"/>
      <c r="AI32" s="382"/>
      <c r="AJ32" s="382"/>
      <c r="AK32" s="382"/>
      <c r="AL32" s="382"/>
      <c r="AM32" s="382"/>
      <c r="AN32" s="382"/>
      <c r="AO32" s="382"/>
      <c r="AP32" s="128">
        <f t="shared" si="4"/>
        <v>0</v>
      </c>
      <c r="AQ32" s="128">
        <f t="shared" si="4"/>
        <v>0</v>
      </c>
      <c r="AR32" s="128" t="e">
        <f>#REF!+#REF!+#REF!+#REF!</f>
        <v>#REF!</v>
      </c>
      <c r="AS32" s="128">
        <f t="shared" si="5"/>
        <v>0</v>
      </c>
      <c r="AT32" s="128" t="e">
        <f>#REF!+#REF!+#REF!+#REF!</f>
        <v>#REF!</v>
      </c>
      <c r="AU32" s="128">
        <f t="shared" si="6"/>
        <v>0</v>
      </c>
    </row>
    <row r="33" spans="1:47" x14ac:dyDescent="0.25">
      <c r="A33" s="381" t="s">
        <v>43</v>
      </c>
      <c r="B33" s="384"/>
      <c r="C33" s="21" t="s">
        <v>473</v>
      </c>
      <c r="D33" s="128">
        <v>0</v>
      </c>
      <c r="E33" s="128">
        <v>0</v>
      </c>
      <c r="F33" s="128">
        <v>0</v>
      </c>
      <c r="G33" s="128">
        <v>0</v>
      </c>
      <c r="H33" s="128">
        <v>0</v>
      </c>
      <c r="I33" s="128">
        <v>0</v>
      </c>
      <c r="J33" s="128"/>
      <c r="K33" s="128"/>
      <c r="L33" s="128">
        <f t="shared" si="8"/>
        <v>0</v>
      </c>
      <c r="M33" s="128">
        <f t="shared" si="8"/>
        <v>0</v>
      </c>
      <c r="N33" s="128">
        <v>0</v>
      </c>
      <c r="O33" s="128">
        <v>0</v>
      </c>
      <c r="P33" s="128">
        <v>0</v>
      </c>
      <c r="Q33" s="128">
        <v>0</v>
      </c>
      <c r="R33" s="128">
        <v>7.0060000000000002</v>
      </c>
      <c r="S33" s="128"/>
      <c r="T33" s="128"/>
      <c r="U33" s="128"/>
      <c r="V33" s="128">
        <f t="shared" si="2"/>
        <v>7.0060000000000002</v>
      </c>
      <c r="W33" s="128">
        <f t="shared" si="2"/>
        <v>0</v>
      </c>
      <c r="X33" s="128"/>
      <c r="Y33" s="128"/>
      <c r="Z33" s="128"/>
      <c r="AA33" s="128"/>
      <c r="AB33" s="128"/>
      <c r="AC33" s="128"/>
      <c r="AD33" s="128"/>
      <c r="AE33" s="128"/>
      <c r="AF33" s="128"/>
      <c r="AG33" s="128"/>
      <c r="AH33" s="382"/>
      <c r="AI33" s="382"/>
      <c r="AJ33" s="382"/>
      <c r="AK33" s="382"/>
      <c r="AL33" s="382"/>
      <c r="AM33" s="382"/>
      <c r="AN33" s="382"/>
      <c r="AO33" s="382"/>
      <c r="AP33" s="128">
        <f t="shared" si="4"/>
        <v>0</v>
      </c>
      <c r="AQ33" s="128">
        <f t="shared" si="4"/>
        <v>0</v>
      </c>
      <c r="AR33" s="128" t="e">
        <f>#REF!+#REF!+#REF!+#REF!</f>
        <v>#REF!</v>
      </c>
      <c r="AS33" s="128">
        <f t="shared" si="5"/>
        <v>0</v>
      </c>
      <c r="AT33" s="128" t="e">
        <f>#REF!+#REF!+#REF!+#REF!</f>
        <v>#REF!</v>
      </c>
      <c r="AU33" s="128">
        <f t="shared" si="6"/>
        <v>0</v>
      </c>
    </row>
    <row r="34" spans="1:47" x14ac:dyDescent="0.25">
      <c r="A34" s="381"/>
      <c r="B34" s="384">
        <v>4</v>
      </c>
      <c r="C34" s="21" t="s">
        <v>879</v>
      </c>
      <c r="D34" s="128">
        <v>0</v>
      </c>
      <c r="E34" s="128">
        <v>0</v>
      </c>
      <c r="F34" s="128">
        <v>0</v>
      </c>
      <c r="G34" s="128">
        <v>0</v>
      </c>
      <c r="H34" s="128">
        <v>0</v>
      </c>
      <c r="I34" s="128">
        <v>0</v>
      </c>
      <c r="J34" s="128">
        <v>0</v>
      </c>
      <c r="K34" s="128">
        <v>0</v>
      </c>
      <c r="L34" s="128">
        <f t="shared" si="8"/>
        <v>0</v>
      </c>
      <c r="M34" s="128">
        <f t="shared" si="8"/>
        <v>0</v>
      </c>
      <c r="N34" s="128">
        <v>0</v>
      </c>
      <c r="O34" s="128">
        <v>0</v>
      </c>
      <c r="P34" s="128">
        <v>0</v>
      </c>
      <c r="Q34" s="128">
        <v>0</v>
      </c>
      <c r="R34" s="128"/>
      <c r="S34" s="128"/>
      <c r="T34" s="128"/>
      <c r="U34" s="128"/>
      <c r="V34" s="128">
        <f t="shared" si="2"/>
        <v>0</v>
      </c>
      <c r="W34" s="128">
        <f t="shared" si="2"/>
        <v>0</v>
      </c>
      <c r="X34" s="128">
        <v>0</v>
      </c>
      <c r="Y34" s="128">
        <v>0</v>
      </c>
      <c r="Z34" s="128">
        <v>0</v>
      </c>
      <c r="AA34" s="128">
        <v>0</v>
      </c>
      <c r="AB34" s="128">
        <v>0</v>
      </c>
      <c r="AC34" s="128">
        <v>0</v>
      </c>
      <c r="AD34" s="128">
        <v>0</v>
      </c>
      <c r="AE34" s="128">
        <v>0</v>
      </c>
      <c r="AF34" s="128">
        <v>0</v>
      </c>
      <c r="AG34" s="128">
        <v>0</v>
      </c>
      <c r="AH34" s="382"/>
      <c r="AI34" s="382"/>
      <c r="AJ34" s="382"/>
      <c r="AK34" s="382"/>
      <c r="AL34" s="382"/>
      <c r="AM34" s="382"/>
      <c r="AN34" s="382"/>
      <c r="AO34" s="382"/>
      <c r="AP34" s="128">
        <f t="shared" si="4"/>
        <v>0</v>
      </c>
      <c r="AQ34" s="128">
        <f t="shared" si="4"/>
        <v>0</v>
      </c>
      <c r="AR34" s="128" t="e">
        <f>#REF!+#REF!+#REF!+#REF!</f>
        <v>#REF!</v>
      </c>
      <c r="AS34" s="128">
        <f t="shared" si="5"/>
        <v>0</v>
      </c>
      <c r="AT34" s="128" t="e">
        <f>#REF!+#REF!+#REF!+#REF!</f>
        <v>#REF!</v>
      </c>
      <c r="AU34" s="128">
        <f t="shared" si="6"/>
        <v>0</v>
      </c>
    </row>
    <row r="35" spans="1:47" x14ac:dyDescent="0.25">
      <c r="A35" s="381"/>
      <c r="B35" s="384">
        <v>5</v>
      </c>
      <c r="C35" s="21" t="s">
        <v>880</v>
      </c>
      <c r="D35" s="128">
        <v>0</v>
      </c>
      <c r="E35" s="128">
        <v>0</v>
      </c>
      <c r="F35" s="128">
        <v>0</v>
      </c>
      <c r="G35" s="128">
        <v>0</v>
      </c>
      <c r="H35" s="128">
        <v>0</v>
      </c>
      <c r="I35" s="128">
        <v>0</v>
      </c>
      <c r="J35" s="128">
        <v>0</v>
      </c>
      <c r="K35" s="128">
        <v>0</v>
      </c>
      <c r="L35" s="128">
        <f t="shared" si="8"/>
        <v>0</v>
      </c>
      <c r="M35" s="128">
        <f t="shared" si="8"/>
        <v>0</v>
      </c>
      <c r="N35" s="128">
        <v>0</v>
      </c>
      <c r="O35" s="128">
        <v>0</v>
      </c>
      <c r="P35" s="128">
        <v>0</v>
      </c>
      <c r="Q35" s="128">
        <v>0</v>
      </c>
      <c r="R35" s="128"/>
      <c r="S35" s="128"/>
      <c r="T35" s="128"/>
      <c r="U35" s="128"/>
      <c r="V35" s="128">
        <f t="shared" si="2"/>
        <v>0</v>
      </c>
      <c r="W35" s="128">
        <f t="shared" si="2"/>
        <v>0</v>
      </c>
      <c r="X35" s="128">
        <v>0</v>
      </c>
      <c r="Y35" s="128">
        <v>0</v>
      </c>
      <c r="Z35" s="128">
        <v>0</v>
      </c>
      <c r="AA35" s="128">
        <v>0</v>
      </c>
      <c r="AB35" s="128">
        <v>0</v>
      </c>
      <c r="AC35" s="128">
        <v>0</v>
      </c>
      <c r="AD35" s="128">
        <v>0</v>
      </c>
      <c r="AE35" s="128">
        <v>0</v>
      </c>
      <c r="AF35" s="128">
        <v>0</v>
      </c>
      <c r="AG35" s="128">
        <v>0</v>
      </c>
      <c r="AH35" s="382"/>
      <c r="AI35" s="382"/>
      <c r="AJ35" s="382"/>
      <c r="AK35" s="382"/>
      <c r="AL35" s="382"/>
      <c r="AM35" s="382"/>
      <c r="AN35" s="382"/>
      <c r="AO35" s="382"/>
      <c r="AP35" s="128">
        <f t="shared" si="4"/>
        <v>0</v>
      </c>
      <c r="AQ35" s="128">
        <f t="shared" si="4"/>
        <v>0</v>
      </c>
      <c r="AR35" s="128" t="e">
        <f>#REF!+#REF!+#REF!+#REF!</f>
        <v>#REF!</v>
      </c>
      <c r="AS35" s="128">
        <f t="shared" si="5"/>
        <v>0</v>
      </c>
      <c r="AT35" s="128" t="e">
        <f>#REF!+#REF!+#REF!+#REF!</f>
        <v>#REF!</v>
      </c>
      <c r="AU35" s="128">
        <f t="shared" si="6"/>
        <v>0</v>
      </c>
    </row>
    <row r="36" spans="1:47" x14ac:dyDescent="0.25">
      <c r="A36" s="381"/>
      <c r="B36" s="384">
        <v>6</v>
      </c>
      <c r="C36" s="21" t="s">
        <v>881</v>
      </c>
      <c r="D36" s="128">
        <v>0</v>
      </c>
      <c r="E36" s="128">
        <v>0</v>
      </c>
      <c r="F36" s="128">
        <v>0</v>
      </c>
      <c r="G36" s="128">
        <v>0</v>
      </c>
      <c r="H36" s="128">
        <v>0</v>
      </c>
      <c r="I36" s="128">
        <v>0</v>
      </c>
      <c r="J36" s="128">
        <v>0</v>
      </c>
      <c r="K36" s="128">
        <v>0</v>
      </c>
      <c r="L36" s="128">
        <f t="shared" si="8"/>
        <v>0</v>
      </c>
      <c r="M36" s="128">
        <f t="shared" si="8"/>
        <v>0</v>
      </c>
      <c r="N36" s="128">
        <v>0</v>
      </c>
      <c r="O36" s="128">
        <v>0</v>
      </c>
      <c r="P36" s="128">
        <v>0</v>
      </c>
      <c r="Q36" s="128">
        <v>0</v>
      </c>
      <c r="R36" s="128"/>
      <c r="S36" s="128"/>
      <c r="T36" s="128"/>
      <c r="U36" s="128"/>
      <c r="V36" s="128">
        <f t="shared" si="2"/>
        <v>0</v>
      </c>
      <c r="W36" s="128">
        <f t="shared" si="2"/>
        <v>0</v>
      </c>
      <c r="X36" s="128">
        <v>0</v>
      </c>
      <c r="Y36" s="128">
        <v>0</v>
      </c>
      <c r="Z36" s="128">
        <v>0</v>
      </c>
      <c r="AA36" s="128">
        <v>0</v>
      </c>
      <c r="AB36" s="128">
        <v>0</v>
      </c>
      <c r="AC36" s="128">
        <v>0</v>
      </c>
      <c r="AD36" s="128">
        <v>0</v>
      </c>
      <c r="AE36" s="128">
        <v>0</v>
      </c>
      <c r="AF36" s="128">
        <v>0</v>
      </c>
      <c r="AG36" s="128">
        <v>0</v>
      </c>
      <c r="AH36" s="382"/>
      <c r="AI36" s="382"/>
      <c r="AJ36" s="382"/>
      <c r="AK36" s="382"/>
      <c r="AL36" s="382"/>
      <c r="AM36" s="382"/>
      <c r="AN36" s="382"/>
      <c r="AO36" s="382"/>
      <c r="AP36" s="128">
        <f t="shared" si="4"/>
        <v>0</v>
      </c>
      <c r="AQ36" s="128">
        <f t="shared" si="4"/>
        <v>0</v>
      </c>
      <c r="AR36" s="128" t="e">
        <f>#REF!+#REF!+#REF!+#REF!</f>
        <v>#REF!</v>
      </c>
      <c r="AS36" s="128">
        <f t="shared" si="5"/>
        <v>0</v>
      </c>
      <c r="AT36" s="128" t="e">
        <f>#REF!+#REF!+#REF!+#REF!</f>
        <v>#REF!</v>
      </c>
      <c r="AU36" s="128">
        <f t="shared" si="6"/>
        <v>0</v>
      </c>
    </row>
    <row r="37" spans="1:47" x14ac:dyDescent="0.25">
      <c r="A37" s="381"/>
      <c r="B37" s="384">
        <v>7</v>
      </c>
      <c r="C37" s="21" t="s">
        <v>882</v>
      </c>
      <c r="D37" s="128">
        <v>0</v>
      </c>
      <c r="E37" s="128">
        <v>0</v>
      </c>
      <c r="F37" s="128">
        <v>0</v>
      </c>
      <c r="G37" s="128">
        <v>0</v>
      </c>
      <c r="H37" s="128">
        <v>0</v>
      </c>
      <c r="I37" s="128">
        <v>0</v>
      </c>
      <c r="J37" s="128">
        <v>0</v>
      </c>
      <c r="K37" s="128">
        <v>0</v>
      </c>
      <c r="L37" s="128">
        <f t="shared" si="8"/>
        <v>0</v>
      </c>
      <c r="M37" s="128">
        <f t="shared" si="8"/>
        <v>0</v>
      </c>
      <c r="N37" s="128">
        <v>0</v>
      </c>
      <c r="O37" s="128">
        <v>0</v>
      </c>
      <c r="P37" s="128">
        <v>0</v>
      </c>
      <c r="Q37" s="128">
        <v>0</v>
      </c>
      <c r="R37" s="128"/>
      <c r="S37" s="128"/>
      <c r="T37" s="128"/>
      <c r="U37" s="128"/>
      <c r="V37" s="128">
        <f t="shared" si="2"/>
        <v>0</v>
      </c>
      <c r="W37" s="128">
        <f t="shared" si="2"/>
        <v>0</v>
      </c>
      <c r="X37" s="128">
        <v>0</v>
      </c>
      <c r="Y37" s="128">
        <v>0</v>
      </c>
      <c r="Z37" s="128">
        <v>0</v>
      </c>
      <c r="AA37" s="128">
        <v>0</v>
      </c>
      <c r="AB37" s="128">
        <v>0</v>
      </c>
      <c r="AC37" s="128">
        <v>0</v>
      </c>
      <c r="AD37" s="128">
        <v>0</v>
      </c>
      <c r="AE37" s="128">
        <v>0</v>
      </c>
      <c r="AF37" s="128">
        <v>0</v>
      </c>
      <c r="AG37" s="128">
        <v>0</v>
      </c>
      <c r="AH37" s="382"/>
      <c r="AI37" s="382"/>
      <c r="AJ37" s="382"/>
      <c r="AK37" s="382"/>
      <c r="AL37" s="382"/>
      <c r="AM37" s="382"/>
      <c r="AN37" s="382"/>
      <c r="AO37" s="382"/>
      <c r="AP37" s="128">
        <f t="shared" si="4"/>
        <v>0</v>
      </c>
      <c r="AQ37" s="128">
        <f t="shared" si="4"/>
        <v>0</v>
      </c>
      <c r="AR37" s="128" t="e">
        <f>#REF!+#REF!+#REF!+#REF!</f>
        <v>#REF!</v>
      </c>
      <c r="AS37" s="128">
        <f t="shared" si="5"/>
        <v>0</v>
      </c>
      <c r="AT37" s="128" t="e">
        <f>#REF!+#REF!+#REF!+#REF!</f>
        <v>#REF!</v>
      </c>
      <c r="AU37" s="128">
        <f t="shared" si="6"/>
        <v>0</v>
      </c>
    </row>
    <row r="38" spans="1:47" x14ac:dyDescent="0.25">
      <c r="A38" s="381"/>
      <c r="B38" s="384">
        <v>8</v>
      </c>
      <c r="C38" s="21" t="s">
        <v>883</v>
      </c>
      <c r="D38" s="128">
        <v>0</v>
      </c>
      <c r="E38" s="128">
        <v>0</v>
      </c>
      <c r="F38" s="128">
        <v>0</v>
      </c>
      <c r="G38" s="128">
        <v>0</v>
      </c>
      <c r="H38" s="128">
        <v>0</v>
      </c>
      <c r="I38" s="128">
        <v>0</v>
      </c>
      <c r="J38" s="128">
        <v>0</v>
      </c>
      <c r="K38" s="128">
        <v>0</v>
      </c>
      <c r="L38" s="128">
        <f t="shared" si="8"/>
        <v>0</v>
      </c>
      <c r="M38" s="128">
        <f t="shared" si="8"/>
        <v>0</v>
      </c>
      <c r="N38" s="128">
        <v>0</v>
      </c>
      <c r="O38" s="128">
        <v>0</v>
      </c>
      <c r="P38" s="128">
        <v>0</v>
      </c>
      <c r="Q38" s="128">
        <v>0</v>
      </c>
      <c r="R38" s="128"/>
      <c r="S38" s="128"/>
      <c r="T38" s="128"/>
      <c r="U38" s="128"/>
      <c r="V38" s="128">
        <f t="shared" si="2"/>
        <v>0</v>
      </c>
      <c r="W38" s="128">
        <f t="shared" si="2"/>
        <v>0</v>
      </c>
      <c r="X38" s="128">
        <v>0</v>
      </c>
      <c r="Y38" s="128">
        <v>0</v>
      </c>
      <c r="Z38" s="128">
        <v>0</v>
      </c>
      <c r="AA38" s="128">
        <v>0</v>
      </c>
      <c r="AB38" s="128">
        <v>0</v>
      </c>
      <c r="AC38" s="128">
        <v>0</v>
      </c>
      <c r="AD38" s="128">
        <v>0</v>
      </c>
      <c r="AE38" s="128">
        <v>0</v>
      </c>
      <c r="AF38" s="128">
        <v>0</v>
      </c>
      <c r="AG38" s="128">
        <v>0</v>
      </c>
      <c r="AH38" s="382"/>
      <c r="AI38" s="382"/>
      <c r="AJ38" s="382"/>
      <c r="AK38" s="382"/>
      <c r="AL38" s="382"/>
      <c r="AM38" s="382"/>
      <c r="AN38" s="382"/>
      <c r="AO38" s="382"/>
      <c r="AP38" s="128">
        <f t="shared" si="4"/>
        <v>0</v>
      </c>
      <c r="AQ38" s="128">
        <f t="shared" si="4"/>
        <v>0</v>
      </c>
      <c r="AR38" s="128" t="e">
        <f>#REF!+#REF!+#REF!+#REF!</f>
        <v>#REF!</v>
      </c>
      <c r="AS38" s="128">
        <f t="shared" si="5"/>
        <v>0</v>
      </c>
      <c r="AT38" s="128" t="e">
        <f>#REF!+#REF!+#REF!+#REF!</f>
        <v>#REF!</v>
      </c>
      <c r="AU38" s="128">
        <f t="shared" si="6"/>
        <v>0</v>
      </c>
    </row>
    <row r="39" spans="1:47" x14ac:dyDescent="0.25">
      <c r="A39" s="381"/>
      <c r="B39" s="384">
        <v>9</v>
      </c>
      <c r="C39" s="21" t="s">
        <v>884</v>
      </c>
      <c r="D39" s="128">
        <v>0</v>
      </c>
      <c r="E39" s="128">
        <v>0</v>
      </c>
      <c r="F39" s="128">
        <v>0</v>
      </c>
      <c r="G39" s="128">
        <v>0</v>
      </c>
      <c r="H39" s="128">
        <v>0</v>
      </c>
      <c r="I39" s="128">
        <v>0</v>
      </c>
      <c r="J39" s="128">
        <v>0</v>
      </c>
      <c r="K39" s="128">
        <v>0</v>
      </c>
      <c r="L39" s="128">
        <f t="shared" si="8"/>
        <v>0</v>
      </c>
      <c r="M39" s="128">
        <f t="shared" si="8"/>
        <v>0</v>
      </c>
      <c r="N39" s="128">
        <v>0</v>
      </c>
      <c r="O39" s="128">
        <v>0</v>
      </c>
      <c r="P39" s="128">
        <v>0</v>
      </c>
      <c r="Q39" s="128">
        <v>0</v>
      </c>
      <c r="R39" s="128"/>
      <c r="S39" s="128"/>
      <c r="T39" s="128"/>
      <c r="U39" s="128"/>
      <c r="V39" s="128">
        <f t="shared" si="2"/>
        <v>0</v>
      </c>
      <c r="W39" s="128">
        <f t="shared" si="2"/>
        <v>0</v>
      </c>
      <c r="X39" s="128">
        <v>0</v>
      </c>
      <c r="Y39" s="128">
        <v>0</v>
      </c>
      <c r="Z39" s="128">
        <v>0</v>
      </c>
      <c r="AA39" s="128">
        <v>0</v>
      </c>
      <c r="AB39" s="128">
        <v>0</v>
      </c>
      <c r="AC39" s="128">
        <v>0</v>
      </c>
      <c r="AD39" s="128">
        <v>0</v>
      </c>
      <c r="AE39" s="128">
        <v>0</v>
      </c>
      <c r="AF39" s="128">
        <v>0</v>
      </c>
      <c r="AG39" s="128">
        <v>0</v>
      </c>
      <c r="AH39" s="382"/>
      <c r="AI39" s="382"/>
      <c r="AJ39" s="382"/>
      <c r="AK39" s="382"/>
      <c r="AL39" s="382"/>
      <c r="AM39" s="382"/>
      <c r="AN39" s="382"/>
      <c r="AO39" s="382"/>
      <c r="AP39" s="128">
        <f t="shared" si="4"/>
        <v>0</v>
      </c>
      <c r="AQ39" s="128">
        <f t="shared" si="4"/>
        <v>0</v>
      </c>
      <c r="AR39" s="128" t="e">
        <f>#REF!+#REF!+#REF!+#REF!</f>
        <v>#REF!</v>
      </c>
      <c r="AS39" s="128">
        <f t="shared" si="5"/>
        <v>0</v>
      </c>
      <c r="AT39" s="128" t="e">
        <f>#REF!+#REF!+#REF!+#REF!</f>
        <v>#REF!</v>
      </c>
      <c r="AU39" s="128">
        <f t="shared" si="6"/>
        <v>0</v>
      </c>
    </row>
    <row r="40" spans="1:47" x14ac:dyDescent="0.25">
      <c r="A40" s="381"/>
      <c r="B40" s="384">
        <v>10</v>
      </c>
      <c r="C40" s="21" t="s">
        <v>885</v>
      </c>
      <c r="D40" s="128">
        <v>0</v>
      </c>
      <c r="E40" s="128">
        <v>0</v>
      </c>
      <c r="F40" s="128">
        <v>0</v>
      </c>
      <c r="G40" s="128">
        <v>0</v>
      </c>
      <c r="H40" s="128">
        <v>0</v>
      </c>
      <c r="I40" s="128">
        <v>0</v>
      </c>
      <c r="J40" s="128">
        <v>0</v>
      </c>
      <c r="K40" s="128">
        <v>0</v>
      </c>
      <c r="L40" s="128">
        <f t="shared" si="8"/>
        <v>0</v>
      </c>
      <c r="M40" s="128">
        <f t="shared" si="8"/>
        <v>0</v>
      </c>
      <c r="N40" s="128">
        <v>0</v>
      </c>
      <c r="O40" s="128">
        <v>0</v>
      </c>
      <c r="P40" s="128">
        <v>0</v>
      </c>
      <c r="Q40" s="128">
        <v>0</v>
      </c>
      <c r="R40" s="128"/>
      <c r="S40" s="128"/>
      <c r="T40" s="128"/>
      <c r="U40" s="128"/>
      <c r="V40" s="128">
        <f t="shared" si="2"/>
        <v>0</v>
      </c>
      <c r="W40" s="128">
        <f t="shared" si="2"/>
        <v>0</v>
      </c>
      <c r="X40" s="128">
        <v>0</v>
      </c>
      <c r="Y40" s="128">
        <v>0</v>
      </c>
      <c r="Z40" s="128">
        <v>0</v>
      </c>
      <c r="AA40" s="128">
        <v>0</v>
      </c>
      <c r="AB40" s="128">
        <v>0</v>
      </c>
      <c r="AC40" s="128">
        <v>0</v>
      </c>
      <c r="AD40" s="128">
        <v>0</v>
      </c>
      <c r="AE40" s="128">
        <v>0</v>
      </c>
      <c r="AF40" s="128">
        <v>0</v>
      </c>
      <c r="AG40" s="128">
        <v>0</v>
      </c>
      <c r="AH40" s="382"/>
      <c r="AI40" s="382"/>
      <c r="AJ40" s="382"/>
      <c r="AK40" s="382"/>
      <c r="AL40" s="382"/>
      <c r="AM40" s="382"/>
      <c r="AN40" s="382"/>
      <c r="AO40" s="382"/>
      <c r="AP40" s="128">
        <f t="shared" si="4"/>
        <v>0</v>
      </c>
      <c r="AQ40" s="128">
        <f t="shared" si="4"/>
        <v>0</v>
      </c>
      <c r="AR40" s="128" t="e">
        <f>#REF!+#REF!+#REF!+#REF!</f>
        <v>#REF!</v>
      </c>
      <c r="AS40" s="128">
        <f t="shared" si="5"/>
        <v>0</v>
      </c>
      <c r="AT40" s="128" t="e">
        <f>#REF!+#REF!+#REF!+#REF!</f>
        <v>#REF!</v>
      </c>
      <c r="AU40" s="128">
        <f t="shared" si="6"/>
        <v>0</v>
      </c>
    </row>
    <row r="41" spans="1:47" x14ac:dyDescent="0.25">
      <c r="A41" s="381"/>
      <c r="B41" s="384">
        <v>11</v>
      </c>
      <c r="C41" s="21" t="s">
        <v>886</v>
      </c>
      <c r="D41" s="128">
        <v>0</v>
      </c>
      <c r="E41" s="128">
        <v>0</v>
      </c>
      <c r="F41" s="128">
        <v>0</v>
      </c>
      <c r="G41" s="128">
        <v>0</v>
      </c>
      <c r="H41" s="128">
        <v>0</v>
      </c>
      <c r="I41" s="128">
        <v>0</v>
      </c>
      <c r="J41" s="128">
        <v>0</v>
      </c>
      <c r="K41" s="128">
        <v>0</v>
      </c>
      <c r="L41" s="128">
        <f t="shared" si="8"/>
        <v>0</v>
      </c>
      <c r="M41" s="128">
        <f t="shared" si="8"/>
        <v>0</v>
      </c>
      <c r="N41" s="128">
        <v>0</v>
      </c>
      <c r="O41" s="128">
        <v>0</v>
      </c>
      <c r="P41" s="128">
        <v>0</v>
      </c>
      <c r="Q41" s="128">
        <v>0</v>
      </c>
      <c r="R41" s="128"/>
      <c r="S41" s="128"/>
      <c r="T41" s="128"/>
      <c r="U41" s="128"/>
      <c r="V41" s="128">
        <f t="shared" si="2"/>
        <v>0</v>
      </c>
      <c r="W41" s="128">
        <f t="shared" si="2"/>
        <v>0</v>
      </c>
      <c r="X41" s="128">
        <v>0</v>
      </c>
      <c r="Y41" s="128">
        <v>0</v>
      </c>
      <c r="Z41" s="128">
        <v>0</v>
      </c>
      <c r="AA41" s="128">
        <v>0</v>
      </c>
      <c r="AB41" s="128">
        <v>0</v>
      </c>
      <c r="AC41" s="128">
        <v>0</v>
      </c>
      <c r="AD41" s="128">
        <v>0</v>
      </c>
      <c r="AE41" s="128">
        <v>0</v>
      </c>
      <c r="AF41" s="128">
        <v>0</v>
      </c>
      <c r="AG41" s="128">
        <v>0</v>
      </c>
      <c r="AH41" s="382"/>
      <c r="AI41" s="382"/>
      <c r="AJ41" s="382"/>
      <c r="AK41" s="382"/>
      <c r="AL41" s="382"/>
      <c r="AM41" s="382"/>
      <c r="AN41" s="382"/>
      <c r="AO41" s="382"/>
      <c r="AP41" s="128">
        <f t="shared" si="4"/>
        <v>0</v>
      </c>
      <c r="AQ41" s="128">
        <f t="shared" si="4"/>
        <v>0</v>
      </c>
      <c r="AR41" s="128" t="e">
        <f>#REF!+#REF!+#REF!+#REF!</f>
        <v>#REF!</v>
      </c>
      <c r="AS41" s="128">
        <f t="shared" si="5"/>
        <v>0</v>
      </c>
      <c r="AT41" s="128" t="e">
        <f>#REF!+#REF!+#REF!+#REF!</f>
        <v>#REF!</v>
      </c>
      <c r="AU41" s="128">
        <f t="shared" si="6"/>
        <v>0</v>
      </c>
    </row>
    <row r="42" spans="1:47" x14ac:dyDescent="0.25">
      <c r="A42" s="381"/>
      <c r="B42" s="384">
        <v>12</v>
      </c>
      <c r="C42" s="21" t="s">
        <v>887</v>
      </c>
      <c r="D42" s="128">
        <f>D43</f>
        <v>0</v>
      </c>
      <c r="E42" s="128">
        <f t="shared" ref="E42:K42" si="16">E43</f>
        <v>0</v>
      </c>
      <c r="F42" s="128">
        <f t="shared" si="16"/>
        <v>0</v>
      </c>
      <c r="G42" s="128">
        <f t="shared" si="16"/>
        <v>0</v>
      </c>
      <c r="H42" s="128">
        <f t="shared" si="16"/>
        <v>0</v>
      </c>
      <c r="I42" s="128">
        <f t="shared" si="16"/>
        <v>0</v>
      </c>
      <c r="J42" s="128">
        <f t="shared" si="16"/>
        <v>0</v>
      </c>
      <c r="K42" s="128">
        <f t="shared" si="16"/>
        <v>25</v>
      </c>
      <c r="L42" s="128">
        <f t="shared" si="8"/>
        <v>0</v>
      </c>
      <c r="M42" s="128">
        <f t="shared" si="8"/>
        <v>25</v>
      </c>
      <c r="N42" s="128">
        <v>0</v>
      </c>
      <c r="O42" s="128">
        <v>0</v>
      </c>
      <c r="P42" s="128">
        <v>0</v>
      </c>
      <c r="Q42" s="128">
        <v>0</v>
      </c>
      <c r="R42" s="128"/>
      <c r="S42" s="128"/>
      <c r="T42" s="128">
        <f>T43+T44+T45</f>
        <v>3.14</v>
      </c>
      <c r="U42" s="128">
        <f t="shared" ref="U42:W42" si="17">U43+U44+U45</f>
        <v>65</v>
      </c>
      <c r="V42" s="128">
        <f t="shared" si="17"/>
        <v>3.14</v>
      </c>
      <c r="W42" s="128">
        <f t="shared" si="17"/>
        <v>65</v>
      </c>
      <c r="X42" s="128">
        <v>0</v>
      </c>
      <c r="Y42" s="128">
        <v>0</v>
      </c>
      <c r="Z42" s="128">
        <v>0</v>
      </c>
      <c r="AA42" s="128">
        <v>0</v>
      </c>
      <c r="AB42" s="128">
        <v>0</v>
      </c>
      <c r="AC42" s="128">
        <v>16</v>
      </c>
      <c r="AD42" s="128">
        <v>0</v>
      </c>
      <c r="AE42" s="128">
        <v>0</v>
      </c>
      <c r="AF42" s="128">
        <v>0</v>
      </c>
      <c r="AG42" s="128">
        <v>32</v>
      </c>
      <c r="AH42" s="382"/>
      <c r="AI42" s="382"/>
      <c r="AJ42" s="382"/>
      <c r="AK42" s="382"/>
      <c r="AL42" s="382"/>
      <c r="AM42" s="382"/>
      <c r="AN42" s="382"/>
      <c r="AO42" s="382"/>
      <c r="AP42" s="128">
        <f t="shared" si="4"/>
        <v>0</v>
      </c>
      <c r="AQ42" s="128">
        <f t="shared" si="4"/>
        <v>0</v>
      </c>
      <c r="AR42" s="128" t="e">
        <f>#REF!+#REF!+#REF!+#REF!</f>
        <v>#REF!</v>
      </c>
      <c r="AS42" s="128">
        <f t="shared" si="5"/>
        <v>0</v>
      </c>
      <c r="AT42" s="128" t="e">
        <f>#REF!+#REF!+#REF!+#REF!</f>
        <v>#REF!</v>
      </c>
      <c r="AU42" s="128">
        <f t="shared" si="6"/>
        <v>0</v>
      </c>
    </row>
    <row r="43" spans="1:47" ht="63" customHeight="1" x14ac:dyDescent="0.25">
      <c r="A43" s="381" t="s">
        <v>43</v>
      </c>
      <c r="B43" s="127" t="s">
        <v>888</v>
      </c>
      <c r="C43" s="21" t="s">
        <v>889</v>
      </c>
      <c r="D43" s="128">
        <v>0</v>
      </c>
      <c r="E43" s="128">
        <v>0</v>
      </c>
      <c r="F43" s="128">
        <v>0</v>
      </c>
      <c r="G43" s="128">
        <v>0</v>
      </c>
      <c r="H43" s="128">
        <v>0</v>
      </c>
      <c r="I43" s="128">
        <v>0</v>
      </c>
      <c r="J43" s="128">
        <v>0</v>
      </c>
      <c r="K43" s="128">
        <v>25</v>
      </c>
      <c r="L43" s="128">
        <f t="shared" si="8"/>
        <v>0</v>
      </c>
      <c r="M43" s="128">
        <f t="shared" si="8"/>
        <v>25</v>
      </c>
      <c r="N43" s="128">
        <v>0</v>
      </c>
      <c r="O43" s="128">
        <v>0</v>
      </c>
      <c r="P43" s="128">
        <v>0</v>
      </c>
      <c r="Q43" s="128">
        <v>0</v>
      </c>
      <c r="R43" s="128"/>
      <c r="S43" s="128"/>
      <c r="T43" s="128">
        <v>0.54</v>
      </c>
      <c r="U43" s="128">
        <v>40</v>
      </c>
      <c r="V43" s="128">
        <f t="shared" si="2"/>
        <v>0.54</v>
      </c>
      <c r="W43" s="128">
        <f t="shared" si="2"/>
        <v>40</v>
      </c>
      <c r="X43" s="128">
        <v>0</v>
      </c>
      <c r="Y43" s="128">
        <v>0</v>
      </c>
      <c r="Z43" s="128">
        <v>0</v>
      </c>
      <c r="AA43" s="128">
        <v>0</v>
      </c>
      <c r="AB43" s="128">
        <v>0</v>
      </c>
      <c r="AC43" s="128">
        <v>0</v>
      </c>
      <c r="AD43" s="128">
        <v>0</v>
      </c>
      <c r="AE43" s="128">
        <v>0</v>
      </c>
      <c r="AF43" s="128">
        <v>0</v>
      </c>
      <c r="AG43" s="128">
        <v>16</v>
      </c>
      <c r="AH43" s="382"/>
      <c r="AI43" s="382"/>
      <c r="AJ43" s="382"/>
      <c r="AK43" s="382"/>
      <c r="AL43" s="382"/>
      <c r="AM43" s="382"/>
      <c r="AN43" s="382"/>
      <c r="AO43" s="382"/>
      <c r="AP43" s="128">
        <f t="shared" si="4"/>
        <v>0</v>
      </c>
      <c r="AQ43" s="128">
        <f t="shared" si="4"/>
        <v>0</v>
      </c>
      <c r="AR43" s="128" t="e">
        <f>#REF!+#REF!+#REF!+#REF!</f>
        <v>#REF!</v>
      </c>
      <c r="AS43" s="128">
        <f t="shared" si="5"/>
        <v>0</v>
      </c>
      <c r="AT43" s="128" t="e">
        <f>#REF!+#REF!+#REF!+#REF!</f>
        <v>#REF!</v>
      </c>
      <c r="AU43" s="128">
        <f t="shared" si="6"/>
        <v>0</v>
      </c>
    </row>
    <row r="44" spans="1:47" ht="31.5" x14ac:dyDescent="0.25">
      <c r="A44" s="381" t="s">
        <v>890</v>
      </c>
      <c r="B44" s="127"/>
      <c r="C44" s="21" t="s">
        <v>537</v>
      </c>
      <c r="D44" s="128">
        <v>0</v>
      </c>
      <c r="E44" s="128">
        <v>0</v>
      </c>
      <c r="F44" s="128">
        <v>0</v>
      </c>
      <c r="G44" s="128">
        <v>0</v>
      </c>
      <c r="H44" s="128">
        <v>0</v>
      </c>
      <c r="I44" s="128">
        <v>0</v>
      </c>
      <c r="J44" s="128">
        <v>0</v>
      </c>
      <c r="K44" s="128">
        <v>0</v>
      </c>
      <c r="L44" s="128">
        <v>0</v>
      </c>
      <c r="M44" s="128">
        <v>0</v>
      </c>
      <c r="N44" s="128">
        <v>0</v>
      </c>
      <c r="O44" s="128">
        <v>0</v>
      </c>
      <c r="P44" s="128">
        <v>0</v>
      </c>
      <c r="Q44" s="128">
        <v>0</v>
      </c>
      <c r="R44" s="128"/>
      <c r="S44" s="128"/>
      <c r="T44" s="128"/>
      <c r="U44" s="128">
        <v>25</v>
      </c>
      <c r="V44" s="128">
        <f t="shared" si="2"/>
        <v>0</v>
      </c>
      <c r="W44" s="128">
        <f t="shared" si="2"/>
        <v>25</v>
      </c>
      <c r="X44" s="128"/>
      <c r="Y44" s="128"/>
      <c r="Z44" s="128"/>
      <c r="AA44" s="128"/>
      <c r="AB44" s="128"/>
      <c r="AC44" s="128"/>
      <c r="AD44" s="128"/>
      <c r="AE44" s="128"/>
      <c r="AF44" s="128"/>
      <c r="AG44" s="128"/>
      <c r="AH44" s="382"/>
      <c r="AI44" s="382"/>
      <c r="AJ44" s="382"/>
      <c r="AK44" s="382"/>
      <c r="AL44" s="382"/>
      <c r="AM44" s="382"/>
      <c r="AN44" s="382"/>
      <c r="AO44" s="382"/>
      <c r="AP44" s="128">
        <f t="shared" si="4"/>
        <v>0</v>
      </c>
      <c r="AQ44" s="128">
        <f t="shared" si="4"/>
        <v>0</v>
      </c>
      <c r="AR44" s="128" t="e">
        <f>#REF!+#REF!+#REF!+#REF!</f>
        <v>#REF!</v>
      </c>
      <c r="AS44" s="128">
        <f t="shared" si="5"/>
        <v>0</v>
      </c>
      <c r="AT44" s="128" t="e">
        <f>#REF!+#REF!+#REF!+#REF!</f>
        <v>#REF!</v>
      </c>
      <c r="AU44" s="128">
        <f t="shared" si="6"/>
        <v>0</v>
      </c>
    </row>
    <row r="45" spans="1:47" ht="63" x14ac:dyDescent="0.25">
      <c r="A45" s="381" t="s">
        <v>891</v>
      </c>
      <c r="B45" s="127"/>
      <c r="C45" s="21" t="s">
        <v>892</v>
      </c>
      <c r="D45" s="128">
        <v>0</v>
      </c>
      <c r="E45" s="128">
        <v>0</v>
      </c>
      <c r="F45" s="128">
        <v>0</v>
      </c>
      <c r="G45" s="128">
        <v>0</v>
      </c>
      <c r="H45" s="128">
        <v>0</v>
      </c>
      <c r="I45" s="128">
        <v>0</v>
      </c>
      <c r="J45" s="128">
        <v>0</v>
      </c>
      <c r="K45" s="128">
        <v>0</v>
      </c>
      <c r="L45" s="128">
        <v>0</v>
      </c>
      <c r="M45" s="128">
        <v>0</v>
      </c>
      <c r="N45" s="128">
        <v>0</v>
      </c>
      <c r="O45" s="128">
        <v>0</v>
      </c>
      <c r="P45" s="128">
        <v>0</v>
      </c>
      <c r="Q45" s="128">
        <v>0</v>
      </c>
      <c r="R45" s="128"/>
      <c r="S45" s="128"/>
      <c r="T45" s="128">
        <v>2.6</v>
      </c>
      <c r="U45" s="128"/>
      <c r="V45" s="128">
        <f t="shared" si="2"/>
        <v>2.6</v>
      </c>
      <c r="W45" s="128">
        <f t="shared" si="2"/>
        <v>0</v>
      </c>
      <c r="X45" s="128"/>
      <c r="Y45" s="128"/>
      <c r="Z45" s="128"/>
      <c r="AA45" s="128"/>
      <c r="AB45" s="128"/>
      <c r="AC45" s="128"/>
      <c r="AD45" s="128"/>
      <c r="AE45" s="128"/>
      <c r="AF45" s="128"/>
      <c r="AG45" s="128"/>
      <c r="AH45" s="382"/>
      <c r="AI45" s="382"/>
      <c r="AJ45" s="382"/>
      <c r="AK45" s="382"/>
      <c r="AL45" s="382"/>
      <c r="AM45" s="382"/>
      <c r="AN45" s="382"/>
      <c r="AO45" s="382"/>
      <c r="AP45" s="128">
        <f t="shared" si="4"/>
        <v>0</v>
      </c>
      <c r="AQ45" s="128">
        <f t="shared" si="4"/>
        <v>0</v>
      </c>
      <c r="AR45" s="128" t="e">
        <f>#REF!+#REF!+#REF!+#REF!</f>
        <v>#REF!</v>
      </c>
      <c r="AS45" s="128">
        <f t="shared" si="5"/>
        <v>0</v>
      </c>
      <c r="AT45" s="128" t="e">
        <f>#REF!+#REF!+#REF!+#REF!</f>
        <v>#REF!</v>
      </c>
      <c r="AU45" s="128">
        <f t="shared" si="6"/>
        <v>0</v>
      </c>
    </row>
    <row r="46" spans="1:47" x14ac:dyDescent="0.25">
      <c r="A46" s="381"/>
      <c r="B46" s="384">
        <v>13</v>
      </c>
      <c r="C46" s="21" t="s">
        <v>893</v>
      </c>
      <c r="D46" s="128">
        <v>0</v>
      </c>
      <c r="E46" s="128">
        <v>0</v>
      </c>
      <c r="F46" s="128">
        <v>0</v>
      </c>
      <c r="G46" s="128">
        <v>0</v>
      </c>
      <c r="H46" s="128">
        <v>0</v>
      </c>
      <c r="I46" s="128">
        <v>0</v>
      </c>
      <c r="J46" s="128">
        <v>0</v>
      </c>
      <c r="K46" s="128">
        <v>0</v>
      </c>
      <c r="L46" s="128">
        <f t="shared" si="8"/>
        <v>0</v>
      </c>
      <c r="M46" s="128">
        <f t="shared" si="8"/>
        <v>0</v>
      </c>
      <c r="N46" s="128"/>
      <c r="O46" s="128"/>
      <c r="P46" s="128"/>
      <c r="Q46" s="128"/>
      <c r="R46" s="128"/>
      <c r="S46" s="128"/>
      <c r="T46" s="128"/>
      <c r="U46" s="128"/>
      <c r="V46" s="128">
        <f t="shared" si="2"/>
        <v>0</v>
      </c>
      <c r="W46" s="128">
        <f t="shared" si="2"/>
        <v>0</v>
      </c>
      <c r="X46" s="128">
        <v>0</v>
      </c>
      <c r="Y46" s="128">
        <v>0</v>
      </c>
      <c r="Z46" s="128">
        <v>0</v>
      </c>
      <c r="AA46" s="128">
        <v>0</v>
      </c>
      <c r="AB46" s="128">
        <v>0</v>
      </c>
      <c r="AC46" s="128">
        <v>0</v>
      </c>
      <c r="AD46" s="128">
        <v>0</v>
      </c>
      <c r="AE46" s="128">
        <v>0</v>
      </c>
      <c r="AF46" s="128">
        <v>0</v>
      </c>
      <c r="AG46" s="128">
        <v>0</v>
      </c>
      <c r="AH46" s="382"/>
      <c r="AI46" s="382"/>
      <c r="AJ46" s="382"/>
      <c r="AK46" s="382"/>
      <c r="AL46" s="382"/>
      <c r="AM46" s="382"/>
      <c r="AN46" s="382"/>
      <c r="AO46" s="382"/>
      <c r="AP46" s="128">
        <f t="shared" si="4"/>
        <v>0</v>
      </c>
      <c r="AQ46" s="128">
        <f t="shared" si="4"/>
        <v>0</v>
      </c>
      <c r="AR46" s="128" t="e">
        <f>#REF!+#REF!+#REF!+#REF!</f>
        <v>#REF!</v>
      </c>
      <c r="AS46" s="128">
        <f t="shared" si="5"/>
        <v>0</v>
      </c>
      <c r="AT46" s="128" t="e">
        <f>#REF!+#REF!+#REF!+#REF!</f>
        <v>#REF!</v>
      </c>
      <c r="AU46" s="128">
        <f t="shared" si="6"/>
        <v>0</v>
      </c>
    </row>
    <row r="47" spans="1:47" x14ac:dyDescent="0.25">
      <c r="A47" s="381"/>
      <c r="B47" s="384">
        <v>14</v>
      </c>
      <c r="C47" s="21" t="s">
        <v>894</v>
      </c>
      <c r="D47" s="128">
        <v>0</v>
      </c>
      <c r="E47" s="128">
        <v>0</v>
      </c>
      <c r="F47" s="128">
        <v>0</v>
      </c>
      <c r="G47" s="128">
        <v>0</v>
      </c>
      <c r="H47" s="128">
        <v>0</v>
      </c>
      <c r="I47" s="128">
        <v>0</v>
      </c>
      <c r="J47" s="128">
        <v>0</v>
      </c>
      <c r="K47" s="128">
        <v>0</v>
      </c>
      <c r="L47" s="128">
        <f t="shared" si="8"/>
        <v>0</v>
      </c>
      <c r="M47" s="128">
        <f t="shared" si="8"/>
        <v>0</v>
      </c>
      <c r="N47" s="128"/>
      <c r="O47" s="128"/>
      <c r="P47" s="128"/>
      <c r="Q47" s="128"/>
      <c r="R47" s="128"/>
      <c r="S47" s="128"/>
      <c r="T47" s="128"/>
      <c r="U47" s="128"/>
      <c r="V47" s="128">
        <f t="shared" si="2"/>
        <v>0</v>
      </c>
      <c r="W47" s="128">
        <f t="shared" si="2"/>
        <v>0</v>
      </c>
      <c r="X47" s="128">
        <v>0</v>
      </c>
      <c r="Y47" s="128">
        <v>0</v>
      </c>
      <c r="Z47" s="128">
        <v>0</v>
      </c>
      <c r="AA47" s="128">
        <v>0</v>
      </c>
      <c r="AB47" s="128">
        <v>0</v>
      </c>
      <c r="AC47" s="128">
        <v>0</v>
      </c>
      <c r="AD47" s="128">
        <v>0</v>
      </c>
      <c r="AE47" s="128">
        <v>0</v>
      </c>
      <c r="AF47" s="128">
        <v>0</v>
      </c>
      <c r="AG47" s="128">
        <v>0</v>
      </c>
      <c r="AH47" s="382"/>
      <c r="AI47" s="382"/>
      <c r="AJ47" s="382"/>
      <c r="AK47" s="382"/>
      <c r="AL47" s="382"/>
      <c r="AM47" s="382"/>
      <c r="AN47" s="382"/>
      <c r="AO47" s="382"/>
      <c r="AP47" s="128">
        <f t="shared" si="4"/>
        <v>0</v>
      </c>
      <c r="AQ47" s="128">
        <f t="shared" si="4"/>
        <v>0</v>
      </c>
      <c r="AR47" s="128" t="e">
        <f>#REF!+#REF!+#REF!+#REF!</f>
        <v>#REF!</v>
      </c>
      <c r="AS47" s="128">
        <f t="shared" si="5"/>
        <v>0</v>
      </c>
      <c r="AT47" s="128" t="e">
        <f>#REF!+#REF!+#REF!+#REF!</f>
        <v>#REF!</v>
      </c>
      <c r="AU47" s="128">
        <f t="shared" si="6"/>
        <v>0</v>
      </c>
    </row>
    <row r="48" spans="1:47" x14ac:dyDescent="0.25">
      <c r="A48" s="381"/>
      <c r="B48" s="143" t="s">
        <v>824</v>
      </c>
      <c r="C48" s="130" t="s">
        <v>895</v>
      </c>
      <c r="D48" s="128">
        <f>D49+D50+D51+D52+D53+D54+D55+D56+D57+D58+D59+D60</f>
        <v>0</v>
      </c>
      <c r="E48" s="128">
        <f t="shared" ref="E48:AO48" si="18">E49+E50+E51+E52+E53+E54+E55+E56+E57+E58+E59+E60</f>
        <v>0</v>
      </c>
      <c r="F48" s="128">
        <f t="shared" si="18"/>
        <v>0</v>
      </c>
      <c r="G48" s="128">
        <f t="shared" si="18"/>
        <v>0</v>
      </c>
      <c r="H48" s="128">
        <f t="shared" si="18"/>
        <v>0</v>
      </c>
      <c r="I48" s="128">
        <f t="shared" si="18"/>
        <v>0</v>
      </c>
      <c r="J48" s="128">
        <f t="shared" si="18"/>
        <v>0</v>
      </c>
      <c r="K48" s="128">
        <f t="shared" si="18"/>
        <v>0</v>
      </c>
      <c r="L48" s="128">
        <f t="shared" si="8"/>
        <v>0</v>
      </c>
      <c r="M48" s="128">
        <f t="shared" si="8"/>
        <v>0</v>
      </c>
      <c r="N48" s="128">
        <f t="shared" si="18"/>
        <v>0</v>
      </c>
      <c r="O48" s="128">
        <f t="shared" si="18"/>
        <v>0</v>
      </c>
      <c r="P48" s="128">
        <f t="shared" si="18"/>
        <v>0</v>
      </c>
      <c r="Q48" s="128">
        <f t="shared" si="18"/>
        <v>0</v>
      </c>
      <c r="R48" s="128">
        <f t="shared" si="18"/>
        <v>0</v>
      </c>
      <c r="S48" s="128">
        <f t="shared" si="18"/>
        <v>0</v>
      </c>
      <c r="T48" s="128">
        <f t="shared" si="18"/>
        <v>0</v>
      </c>
      <c r="U48" s="128">
        <f t="shared" si="18"/>
        <v>0</v>
      </c>
      <c r="V48" s="128">
        <f t="shared" si="2"/>
        <v>0</v>
      </c>
      <c r="W48" s="128">
        <f t="shared" si="2"/>
        <v>0</v>
      </c>
      <c r="X48" s="128">
        <f t="shared" si="18"/>
        <v>0</v>
      </c>
      <c r="Y48" s="128">
        <f t="shared" si="18"/>
        <v>0</v>
      </c>
      <c r="Z48" s="128">
        <f t="shared" si="18"/>
        <v>0</v>
      </c>
      <c r="AA48" s="128">
        <f t="shared" si="18"/>
        <v>0</v>
      </c>
      <c r="AB48" s="128">
        <f t="shared" si="18"/>
        <v>0</v>
      </c>
      <c r="AC48" s="128">
        <f t="shared" si="18"/>
        <v>0</v>
      </c>
      <c r="AD48" s="128">
        <f t="shared" si="18"/>
        <v>0</v>
      </c>
      <c r="AE48" s="128">
        <f t="shared" si="18"/>
        <v>0</v>
      </c>
      <c r="AF48" s="128">
        <f t="shared" si="18"/>
        <v>0</v>
      </c>
      <c r="AG48" s="128">
        <f t="shared" si="18"/>
        <v>0</v>
      </c>
      <c r="AH48" s="128">
        <f t="shared" si="18"/>
        <v>0</v>
      </c>
      <c r="AI48" s="128">
        <f t="shared" si="18"/>
        <v>0</v>
      </c>
      <c r="AJ48" s="128">
        <f t="shared" si="18"/>
        <v>0</v>
      </c>
      <c r="AK48" s="128">
        <f t="shared" si="18"/>
        <v>0</v>
      </c>
      <c r="AL48" s="128">
        <f t="shared" si="18"/>
        <v>0</v>
      </c>
      <c r="AM48" s="128">
        <f t="shared" si="18"/>
        <v>0</v>
      </c>
      <c r="AN48" s="128">
        <f t="shared" si="18"/>
        <v>0</v>
      </c>
      <c r="AO48" s="128">
        <f t="shared" si="18"/>
        <v>0</v>
      </c>
      <c r="AP48" s="128">
        <f t="shared" si="4"/>
        <v>0</v>
      </c>
      <c r="AQ48" s="128">
        <f t="shared" si="4"/>
        <v>0</v>
      </c>
      <c r="AR48" s="128" t="e">
        <f>#REF!+#REF!+#REF!+#REF!</f>
        <v>#REF!</v>
      </c>
      <c r="AS48" s="128">
        <f t="shared" si="5"/>
        <v>0</v>
      </c>
      <c r="AT48" s="128" t="e">
        <f>#REF!+#REF!+#REF!+#REF!</f>
        <v>#REF!</v>
      </c>
      <c r="AU48" s="128">
        <f t="shared" si="6"/>
        <v>0</v>
      </c>
    </row>
    <row r="49" spans="1:47" x14ac:dyDescent="0.25">
      <c r="A49" s="381"/>
      <c r="B49" s="384">
        <v>1</v>
      </c>
      <c r="C49" s="21" t="s">
        <v>875</v>
      </c>
      <c r="D49" s="128">
        <v>0</v>
      </c>
      <c r="E49" s="128">
        <v>0</v>
      </c>
      <c r="F49" s="128">
        <v>0</v>
      </c>
      <c r="G49" s="128">
        <v>0</v>
      </c>
      <c r="H49" s="128">
        <v>0</v>
      </c>
      <c r="I49" s="128">
        <v>0</v>
      </c>
      <c r="J49" s="128">
        <v>0</v>
      </c>
      <c r="K49" s="128">
        <v>0</v>
      </c>
      <c r="L49" s="128">
        <f t="shared" si="8"/>
        <v>0</v>
      </c>
      <c r="M49" s="128">
        <f t="shared" si="8"/>
        <v>0</v>
      </c>
      <c r="N49" s="128"/>
      <c r="O49" s="128"/>
      <c r="P49" s="128"/>
      <c r="Q49" s="128"/>
      <c r="R49" s="128"/>
      <c r="S49" s="128"/>
      <c r="T49" s="128"/>
      <c r="U49" s="128"/>
      <c r="V49" s="128">
        <f t="shared" si="2"/>
        <v>0</v>
      </c>
      <c r="W49" s="128">
        <f t="shared" si="2"/>
        <v>0</v>
      </c>
      <c r="X49" s="128">
        <v>0</v>
      </c>
      <c r="Y49" s="128">
        <v>0</v>
      </c>
      <c r="Z49" s="128">
        <v>0</v>
      </c>
      <c r="AA49" s="128">
        <v>0</v>
      </c>
      <c r="AB49" s="128">
        <v>0</v>
      </c>
      <c r="AC49" s="128">
        <v>0</v>
      </c>
      <c r="AD49" s="128">
        <v>0</v>
      </c>
      <c r="AE49" s="128">
        <v>0</v>
      </c>
      <c r="AF49" s="128">
        <v>0</v>
      </c>
      <c r="AG49" s="128">
        <v>0</v>
      </c>
      <c r="AH49" s="382"/>
      <c r="AI49" s="382"/>
      <c r="AJ49" s="382"/>
      <c r="AK49" s="382"/>
      <c r="AL49" s="382"/>
      <c r="AM49" s="382"/>
      <c r="AN49" s="382"/>
      <c r="AO49" s="382"/>
      <c r="AP49" s="128">
        <f t="shared" si="4"/>
        <v>0</v>
      </c>
      <c r="AQ49" s="128">
        <f t="shared" si="4"/>
        <v>0</v>
      </c>
      <c r="AR49" s="128" t="e">
        <f>#REF!+#REF!+#REF!+#REF!</f>
        <v>#REF!</v>
      </c>
      <c r="AS49" s="128">
        <f t="shared" si="5"/>
        <v>0</v>
      </c>
      <c r="AT49" s="128" t="e">
        <f>#REF!+#REF!+#REF!+#REF!</f>
        <v>#REF!</v>
      </c>
      <c r="AU49" s="128">
        <f t="shared" si="6"/>
        <v>0</v>
      </c>
    </row>
    <row r="50" spans="1:47" x14ac:dyDescent="0.25">
      <c r="A50" s="381"/>
      <c r="B50" s="384">
        <v>2</v>
      </c>
      <c r="C50" s="21" t="s">
        <v>876</v>
      </c>
      <c r="D50" s="128">
        <v>0</v>
      </c>
      <c r="E50" s="128">
        <v>0</v>
      </c>
      <c r="F50" s="128">
        <v>0</v>
      </c>
      <c r="G50" s="128">
        <v>0</v>
      </c>
      <c r="H50" s="128">
        <v>0</v>
      </c>
      <c r="I50" s="128">
        <v>0</v>
      </c>
      <c r="J50" s="128">
        <v>0</v>
      </c>
      <c r="K50" s="128">
        <v>0</v>
      </c>
      <c r="L50" s="128">
        <f t="shared" si="8"/>
        <v>0</v>
      </c>
      <c r="M50" s="128">
        <f t="shared" si="8"/>
        <v>0</v>
      </c>
      <c r="N50" s="128"/>
      <c r="O50" s="128"/>
      <c r="P50" s="128"/>
      <c r="Q50" s="128"/>
      <c r="R50" s="128"/>
      <c r="S50" s="128"/>
      <c r="T50" s="128"/>
      <c r="U50" s="128"/>
      <c r="V50" s="128">
        <f t="shared" si="2"/>
        <v>0</v>
      </c>
      <c r="W50" s="128">
        <f t="shared" si="2"/>
        <v>0</v>
      </c>
      <c r="X50" s="128">
        <v>0</v>
      </c>
      <c r="Y50" s="128">
        <v>0</v>
      </c>
      <c r="Z50" s="128">
        <v>0</v>
      </c>
      <c r="AA50" s="128">
        <v>0</v>
      </c>
      <c r="AB50" s="128">
        <v>0</v>
      </c>
      <c r="AC50" s="128">
        <v>0</v>
      </c>
      <c r="AD50" s="128">
        <v>0</v>
      </c>
      <c r="AE50" s="128">
        <v>0</v>
      </c>
      <c r="AF50" s="128">
        <v>0</v>
      </c>
      <c r="AG50" s="128">
        <v>0</v>
      </c>
      <c r="AH50" s="382"/>
      <c r="AI50" s="382"/>
      <c r="AJ50" s="382"/>
      <c r="AK50" s="382"/>
      <c r="AL50" s="382"/>
      <c r="AM50" s="382"/>
      <c r="AN50" s="382"/>
      <c r="AO50" s="382"/>
      <c r="AP50" s="128">
        <f t="shared" si="4"/>
        <v>0</v>
      </c>
      <c r="AQ50" s="128">
        <f t="shared" si="4"/>
        <v>0</v>
      </c>
      <c r="AR50" s="128" t="e">
        <f>#REF!+#REF!+#REF!+#REF!</f>
        <v>#REF!</v>
      </c>
      <c r="AS50" s="128">
        <f t="shared" si="5"/>
        <v>0</v>
      </c>
      <c r="AT50" s="128" t="e">
        <f>#REF!+#REF!+#REF!+#REF!</f>
        <v>#REF!</v>
      </c>
      <c r="AU50" s="128">
        <f t="shared" si="6"/>
        <v>0</v>
      </c>
    </row>
    <row r="51" spans="1:47" x14ac:dyDescent="0.25">
      <c r="A51" s="381"/>
      <c r="B51" s="384">
        <v>3</v>
      </c>
      <c r="C51" s="21" t="s">
        <v>877</v>
      </c>
      <c r="D51" s="128">
        <v>0</v>
      </c>
      <c r="E51" s="128">
        <v>0</v>
      </c>
      <c r="F51" s="128">
        <v>0</v>
      </c>
      <c r="G51" s="128">
        <v>0</v>
      </c>
      <c r="H51" s="128">
        <v>0</v>
      </c>
      <c r="I51" s="128">
        <v>0</v>
      </c>
      <c r="J51" s="128">
        <v>0</v>
      </c>
      <c r="K51" s="128">
        <v>0</v>
      </c>
      <c r="L51" s="128">
        <f t="shared" si="8"/>
        <v>0</v>
      </c>
      <c r="M51" s="128">
        <f t="shared" si="8"/>
        <v>0</v>
      </c>
      <c r="N51" s="128"/>
      <c r="O51" s="128"/>
      <c r="P51" s="128"/>
      <c r="Q51" s="128"/>
      <c r="R51" s="128"/>
      <c r="S51" s="128"/>
      <c r="T51" s="128"/>
      <c r="U51" s="128"/>
      <c r="V51" s="128">
        <f t="shared" si="2"/>
        <v>0</v>
      </c>
      <c r="W51" s="128">
        <f t="shared" si="2"/>
        <v>0</v>
      </c>
      <c r="X51" s="128">
        <v>0</v>
      </c>
      <c r="Y51" s="128">
        <v>0</v>
      </c>
      <c r="Z51" s="128">
        <v>0</v>
      </c>
      <c r="AA51" s="128">
        <v>0</v>
      </c>
      <c r="AB51" s="128">
        <v>0</v>
      </c>
      <c r="AC51" s="128">
        <v>0</v>
      </c>
      <c r="AD51" s="128">
        <v>0</v>
      </c>
      <c r="AE51" s="128">
        <v>0</v>
      </c>
      <c r="AF51" s="128">
        <v>0</v>
      </c>
      <c r="AG51" s="128">
        <v>0</v>
      </c>
      <c r="AH51" s="382"/>
      <c r="AI51" s="382"/>
      <c r="AJ51" s="382"/>
      <c r="AK51" s="382"/>
      <c r="AL51" s="382"/>
      <c r="AM51" s="382"/>
      <c r="AN51" s="382"/>
      <c r="AO51" s="382"/>
      <c r="AP51" s="128">
        <f t="shared" si="4"/>
        <v>0</v>
      </c>
      <c r="AQ51" s="128">
        <f t="shared" si="4"/>
        <v>0</v>
      </c>
      <c r="AR51" s="128" t="e">
        <f>#REF!+#REF!+#REF!+#REF!</f>
        <v>#REF!</v>
      </c>
      <c r="AS51" s="128">
        <f t="shared" si="5"/>
        <v>0</v>
      </c>
      <c r="AT51" s="128" t="e">
        <f>#REF!+#REF!+#REF!+#REF!</f>
        <v>#REF!</v>
      </c>
      <c r="AU51" s="128">
        <f t="shared" si="6"/>
        <v>0</v>
      </c>
    </row>
    <row r="52" spans="1:47" x14ac:dyDescent="0.25">
      <c r="A52" s="381"/>
      <c r="B52" s="384">
        <v>4</v>
      </c>
      <c r="C52" s="21" t="s">
        <v>879</v>
      </c>
      <c r="D52" s="128">
        <v>0</v>
      </c>
      <c r="E52" s="128">
        <v>0</v>
      </c>
      <c r="F52" s="128">
        <v>0</v>
      </c>
      <c r="G52" s="128">
        <v>0</v>
      </c>
      <c r="H52" s="128">
        <v>0</v>
      </c>
      <c r="I52" s="128">
        <v>0</v>
      </c>
      <c r="J52" s="128">
        <v>0</v>
      </c>
      <c r="K52" s="128">
        <v>0</v>
      </c>
      <c r="L52" s="128">
        <f t="shared" si="8"/>
        <v>0</v>
      </c>
      <c r="M52" s="128">
        <f t="shared" si="8"/>
        <v>0</v>
      </c>
      <c r="N52" s="128"/>
      <c r="O52" s="128"/>
      <c r="P52" s="128"/>
      <c r="Q52" s="128"/>
      <c r="R52" s="128"/>
      <c r="S52" s="128"/>
      <c r="T52" s="128"/>
      <c r="U52" s="128"/>
      <c r="V52" s="128">
        <f t="shared" si="2"/>
        <v>0</v>
      </c>
      <c r="W52" s="128">
        <f t="shared" si="2"/>
        <v>0</v>
      </c>
      <c r="X52" s="128">
        <v>0</v>
      </c>
      <c r="Y52" s="128">
        <v>0</v>
      </c>
      <c r="Z52" s="128">
        <v>0</v>
      </c>
      <c r="AA52" s="128">
        <v>0</v>
      </c>
      <c r="AB52" s="128">
        <v>0</v>
      </c>
      <c r="AC52" s="128">
        <v>0</v>
      </c>
      <c r="AD52" s="128">
        <v>0</v>
      </c>
      <c r="AE52" s="128">
        <v>0</v>
      </c>
      <c r="AF52" s="128">
        <v>0</v>
      </c>
      <c r="AG52" s="128">
        <v>0</v>
      </c>
      <c r="AH52" s="382"/>
      <c r="AI52" s="382"/>
      <c r="AJ52" s="382"/>
      <c r="AK52" s="382"/>
      <c r="AL52" s="382"/>
      <c r="AM52" s="382"/>
      <c r="AN52" s="382"/>
      <c r="AO52" s="382"/>
      <c r="AP52" s="128">
        <f t="shared" si="4"/>
        <v>0</v>
      </c>
      <c r="AQ52" s="128">
        <f t="shared" si="4"/>
        <v>0</v>
      </c>
      <c r="AR52" s="128" t="e">
        <f>#REF!+#REF!+#REF!+#REF!</f>
        <v>#REF!</v>
      </c>
      <c r="AS52" s="128">
        <f t="shared" si="5"/>
        <v>0</v>
      </c>
      <c r="AT52" s="128" t="e">
        <f>#REF!+#REF!+#REF!+#REF!</f>
        <v>#REF!</v>
      </c>
      <c r="AU52" s="128">
        <f t="shared" si="6"/>
        <v>0</v>
      </c>
    </row>
    <row r="53" spans="1:47" x14ac:dyDescent="0.25">
      <c r="A53" s="381"/>
      <c r="B53" s="384">
        <v>5</v>
      </c>
      <c r="C53" s="21" t="s">
        <v>880</v>
      </c>
      <c r="D53" s="128">
        <v>0</v>
      </c>
      <c r="E53" s="128">
        <v>0</v>
      </c>
      <c r="F53" s="128">
        <v>0</v>
      </c>
      <c r="G53" s="128">
        <v>0</v>
      </c>
      <c r="H53" s="128">
        <v>0</v>
      </c>
      <c r="I53" s="128">
        <v>0</v>
      </c>
      <c r="J53" s="128">
        <v>0</v>
      </c>
      <c r="K53" s="128">
        <v>0</v>
      </c>
      <c r="L53" s="128">
        <f t="shared" si="8"/>
        <v>0</v>
      </c>
      <c r="M53" s="128">
        <f t="shared" si="8"/>
        <v>0</v>
      </c>
      <c r="N53" s="128"/>
      <c r="O53" s="128"/>
      <c r="P53" s="128"/>
      <c r="Q53" s="128"/>
      <c r="R53" s="128"/>
      <c r="S53" s="128"/>
      <c r="T53" s="128"/>
      <c r="U53" s="128"/>
      <c r="V53" s="128">
        <f t="shared" si="2"/>
        <v>0</v>
      </c>
      <c r="W53" s="128">
        <f t="shared" si="2"/>
        <v>0</v>
      </c>
      <c r="X53" s="128">
        <v>0</v>
      </c>
      <c r="Y53" s="128">
        <v>0</v>
      </c>
      <c r="Z53" s="128">
        <v>0</v>
      </c>
      <c r="AA53" s="128">
        <v>0</v>
      </c>
      <c r="AB53" s="128">
        <v>0</v>
      </c>
      <c r="AC53" s="128">
        <v>0</v>
      </c>
      <c r="AD53" s="128">
        <v>0</v>
      </c>
      <c r="AE53" s="128">
        <v>0</v>
      </c>
      <c r="AF53" s="128">
        <v>0</v>
      </c>
      <c r="AG53" s="128">
        <v>0</v>
      </c>
      <c r="AH53" s="382"/>
      <c r="AI53" s="382"/>
      <c r="AJ53" s="382"/>
      <c r="AK53" s="382"/>
      <c r="AL53" s="382"/>
      <c r="AM53" s="382"/>
      <c r="AN53" s="382"/>
      <c r="AO53" s="382"/>
      <c r="AP53" s="128">
        <f t="shared" si="4"/>
        <v>0</v>
      </c>
      <c r="AQ53" s="128">
        <f t="shared" si="4"/>
        <v>0</v>
      </c>
      <c r="AR53" s="128" t="e">
        <f>#REF!+#REF!+#REF!+#REF!</f>
        <v>#REF!</v>
      </c>
      <c r="AS53" s="128">
        <f t="shared" si="5"/>
        <v>0</v>
      </c>
      <c r="AT53" s="128" t="e">
        <f>#REF!+#REF!+#REF!+#REF!</f>
        <v>#REF!</v>
      </c>
      <c r="AU53" s="128">
        <f t="shared" si="6"/>
        <v>0</v>
      </c>
    </row>
    <row r="54" spans="1:47" x14ac:dyDescent="0.25">
      <c r="A54" s="381"/>
      <c r="B54" s="384">
        <v>6</v>
      </c>
      <c r="C54" s="21" t="s">
        <v>881</v>
      </c>
      <c r="D54" s="128">
        <v>0</v>
      </c>
      <c r="E54" s="128">
        <v>0</v>
      </c>
      <c r="F54" s="128">
        <v>0</v>
      </c>
      <c r="G54" s="128">
        <v>0</v>
      </c>
      <c r="H54" s="128">
        <v>0</v>
      </c>
      <c r="I54" s="128">
        <v>0</v>
      </c>
      <c r="J54" s="128">
        <v>0</v>
      </c>
      <c r="K54" s="128">
        <v>0</v>
      </c>
      <c r="L54" s="128">
        <f t="shared" si="8"/>
        <v>0</v>
      </c>
      <c r="M54" s="128">
        <f t="shared" si="8"/>
        <v>0</v>
      </c>
      <c r="N54" s="128"/>
      <c r="O54" s="128"/>
      <c r="P54" s="128"/>
      <c r="Q54" s="128"/>
      <c r="R54" s="128"/>
      <c r="S54" s="128"/>
      <c r="T54" s="128"/>
      <c r="U54" s="128"/>
      <c r="V54" s="128">
        <f t="shared" si="2"/>
        <v>0</v>
      </c>
      <c r="W54" s="128">
        <f t="shared" si="2"/>
        <v>0</v>
      </c>
      <c r="X54" s="128">
        <v>0</v>
      </c>
      <c r="Y54" s="128">
        <v>0</v>
      </c>
      <c r="Z54" s="128">
        <v>0</v>
      </c>
      <c r="AA54" s="128">
        <v>0</v>
      </c>
      <c r="AB54" s="128">
        <v>0</v>
      </c>
      <c r="AC54" s="128">
        <v>0</v>
      </c>
      <c r="AD54" s="128">
        <v>0</v>
      </c>
      <c r="AE54" s="128">
        <v>0</v>
      </c>
      <c r="AF54" s="128">
        <v>0</v>
      </c>
      <c r="AG54" s="128">
        <v>0</v>
      </c>
      <c r="AH54" s="382"/>
      <c r="AI54" s="382"/>
      <c r="AJ54" s="382"/>
      <c r="AK54" s="382"/>
      <c r="AL54" s="382"/>
      <c r="AM54" s="382"/>
      <c r="AN54" s="382"/>
      <c r="AO54" s="382"/>
      <c r="AP54" s="128">
        <f t="shared" si="4"/>
        <v>0</v>
      </c>
      <c r="AQ54" s="128">
        <f t="shared" si="4"/>
        <v>0</v>
      </c>
      <c r="AR54" s="128" t="e">
        <f>#REF!+#REF!+#REF!+#REF!</f>
        <v>#REF!</v>
      </c>
      <c r="AS54" s="128">
        <f t="shared" si="5"/>
        <v>0</v>
      </c>
      <c r="AT54" s="128" t="e">
        <f>#REF!+#REF!+#REF!+#REF!</f>
        <v>#REF!</v>
      </c>
      <c r="AU54" s="128">
        <f t="shared" si="6"/>
        <v>0</v>
      </c>
    </row>
    <row r="55" spans="1:47" x14ac:dyDescent="0.25">
      <c r="A55" s="381"/>
      <c r="B55" s="384">
        <v>7</v>
      </c>
      <c r="C55" s="21" t="s">
        <v>882</v>
      </c>
      <c r="D55" s="128">
        <v>0</v>
      </c>
      <c r="E55" s="128">
        <v>0</v>
      </c>
      <c r="F55" s="128">
        <v>0</v>
      </c>
      <c r="G55" s="128">
        <v>0</v>
      </c>
      <c r="H55" s="128">
        <v>0</v>
      </c>
      <c r="I55" s="128">
        <v>0</v>
      </c>
      <c r="J55" s="128">
        <v>0</v>
      </c>
      <c r="K55" s="128">
        <v>0</v>
      </c>
      <c r="L55" s="128">
        <f t="shared" si="8"/>
        <v>0</v>
      </c>
      <c r="M55" s="128">
        <f t="shared" si="8"/>
        <v>0</v>
      </c>
      <c r="N55" s="128"/>
      <c r="O55" s="128"/>
      <c r="P55" s="128"/>
      <c r="Q55" s="128"/>
      <c r="R55" s="128"/>
      <c r="S55" s="128"/>
      <c r="T55" s="128"/>
      <c r="U55" s="128"/>
      <c r="V55" s="128">
        <f t="shared" si="2"/>
        <v>0</v>
      </c>
      <c r="W55" s="128">
        <f t="shared" si="2"/>
        <v>0</v>
      </c>
      <c r="X55" s="128">
        <v>0</v>
      </c>
      <c r="Y55" s="128">
        <v>0</v>
      </c>
      <c r="Z55" s="128">
        <v>0</v>
      </c>
      <c r="AA55" s="128">
        <v>0</v>
      </c>
      <c r="AB55" s="128">
        <v>0</v>
      </c>
      <c r="AC55" s="128">
        <v>0</v>
      </c>
      <c r="AD55" s="128">
        <v>0</v>
      </c>
      <c r="AE55" s="128">
        <v>0</v>
      </c>
      <c r="AF55" s="128">
        <v>0</v>
      </c>
      <c r="AG55" s="128">
        <v>0</v>
      </c>
      <c r="AH55" s="382"/>
      <c r="AI55" s="382"/>
      <c r="AJ55" s="382"/>
      <c r="AK55" s="382"/>
      <c r="AL55" s="382"/>
      <c r="AM55" s="382"/>
      <c r="AN55" s="382"/>
      <c r="AO55" s="382"/>
      <c r="AP55" s="128">
        <f t="shared" si="4"/>
        <v>0</v>
      </c>
      <c r="AQ55" s="128">
        <f t="shared" si="4"/>
        <v>0</v>
      </c>
      <c r="AR55" s="128" t="e">
        <f>#REF!+#REF!+#REF!+#REF!</f>
        <v>#REF!</v>
      </c>
      <c r="AS55" s="128">
        <f t="shared" si="5"/>
        <v>0</v>
      </c>
      <c r="AT55" s="128" t="e">
        <f>#REF!+#REF!+#REF!+#REF!</f>
        <v>#REF!</v>
      </c>
      <c r="AU55" s="128">
        <f t="shared" si="6"/>
        <v>0</v>
      </c>
    </row>
    <row r="56" spans="1:47" x14ac:dyDescent="0.25">
      <c r="A56" s="381"/>
      <c r="B56" s="384">
        <v>8</v>
      </c>
      <c r="C56" s="21" t="s">
        <v>883</v>
      </c>
      <c r="D56" s="128">
        <v>0</v>
      </c>
      <c r="E56" s="128">
        <v>0</v>
      </c>
      <c r="F56" s="128">
        <v>0</v>
      </c>
      <c r="G56" s="128">
        <v>0</v>
      </c>
      <c r="H56" s="128">
        <v>0</v>
      </c>
      <c r="I56" s="128">
        <v>0</v>
      </c>
      <c r="J56" s="128">
        <v>0</v>
      </c>
      <c r="K56" s="128">
        <v>0</v>
      </c>
      <c r="L56" s="128">
        <f t="shared" si="8"/>
        <v>0</v>
      </c>
      <c r="M56" s="128">
        <f t="shared" si="8"/>
        <v>0</v>
      </c>
      <c r="N56" s="128"/>
      <c r="O56" s="128"/>
      <c r="P56" s="128"/>
      <c r="Q56" s="128"/>
      <c r="R56" s="128"/>
      <c r="S56" s="128"/>
      <c r="T56" s="128"/>
      <c r="U56" s="128"/>
      <c r="V56" s="128">
        <f t="shared" si="2"/>
        <v>0</v>
      </c>
      <c r="W56" s="128">
        <f t="shared" si="2"/>
        <v>0</v>
      </c>
      <c r="X56" s="128">
        <v>0</v>
      </c>
      <c r="Y56" s="128">
        <v>0</v>
      </c>
      <c r="Z56" s="128">
        <v>0</v>
      </c>
      <c r="AA56" s="128">
        <v>0</v>
      </c>
      <c r="AB56" s="128">
        <v>0</v>
      </c>
      <c r="AC56" s="128">
        <v>0</v>
      </c>
      <c r="AD56" s="128">
        <v>0</v>
      </c>
      <c r="AE56" s="128">
        <v>0</v>
      </c>
      <c r="AF56" s="128">
        <v>0</v>
      </c>
      <c r="AG56" s="128">
        <v>0</v>
      </c>
      <c r="AH56" s="382"/>
      <c r="AI56" s="382"/>
      <c r="AJ56" s="382"/>
      <c r="AK56" s="382"/>
      <c r="AL56" s="382"/>
      <c r="AM56" s="382"/>
      <c r="AN56" s="382"/>
      <c r="AO56" s="382"/>
      <c r="AP56" s="128">
        <f t="shared" si="4"/>
        <v>0</v>
      </c>
      <c r="AQ56" s="128">
        <f t="shared" si="4"/>
        <v>0</v>
      </c>
      <c r="AR56" s="128" t="e">
        <f>#REF!+#REF!+#REF!+#REF!</f>
        <v>#REF!</v>
      </c>
      <c r="AS56" s="128">
        <f t="shared" si="5"/>
        <v>0</v>
      </c>
      <c r="AT56" s="128" t="e">
        <f>#REF!+#REF!+#REF!+#REF!</f>
        <v>#REF!</v>
      </c>
      <c r="AU56" s="128">
        <f t="shared" si="6"/>
        <v>0</v>
      </c>
    </row>
    <row r="57" spans="1:47" x14ac:dyDescent="0.25">
      <c r="A57" s="381"/>
      <c r="B57" s="384">
        <v>9</v>
      </c>
      <c r="C57" s="21" t="s">
        <v>885</v>
      </c>
      <c r="D57" s="128">
        <v>0</v>
      </c>
      <c r="E57" s="128">
        <v>0</v>
      </c>
      <c r="F57" s="128">
        <v>0</v>
      </c>
      <c r="G57" s="128">
        <v>0</v>
      </c>
      <c r="H57" s="128">
        <v>0</v>
      </c>
      <c r="I57" s="128">
        <v>0</v>
      </c>
      <c r="J57" s="128">
        <v>0</v>
      </c>
      <c r="K57" s="128">
        <v>0</v>
      </c>
      <c r="L57" s="128">
        <f t="shared" si="8"/>
        <v>0</v>
      </c>
      <c r="M57" s="128">
        <f t="shared" si="8"/>
        <v>0</v>
      </c>
      <c r="N57" s="128"/>
      <c r="O57" s="128"/>
      <c r="P57" s="128"/>
      <c r="Q57" s="128"/>
      <c r="R57" s="128"/>
      <c r="S57" s="128"/>
      <c r="T57" s="128"/>
      <c r="U57" s="128"/>
      <c r="V57" s="128">
        <f t="shared" si="2"/>
        <v>0</v>
      </c>
      <c r="W57" s="128">
        <f t="shared" si="2"/>
        <v>0</v>
      </c>
      <c r="X57" s="128">
        <v>0</v>
      </c>
      <c r="Y57" s="128">
        <v>0</v>
      </c>
      <c r="Z57" s="128">
        <v>0</v>
      </c>
      <c r="AA57" s="128">
        <v>0</v>
      </c>
      <c r="AB57" s="128">
        <v>0</v>
      </c>
      <c r="AC57" s="128">
        <v>0</v>
      </c>
      <c r="AD57" s="128">
        <v>0</v>
      </c>
      <c r="AE57" s="128">
        <v>0</v>
      </c>
      <c r="AF57" s="128">
        <v>0</v>
      </c>
      <c r="AG57" s="128">
        <v>0</v>
      </c>
      <c r="AH57" s="382"/>
      <c r="AI57" s="382"/>
      <c r="AJ57" s="382"/>
      <c r="AK57" s="382"/>
      <c r="AL57" s="382"/>
      <c r="AM57" s="382"/>
      <c r="AN57" s="382"/>
      <c r="AO57" s="382"/>
      <c r="AP57" s="128">
        <f t="shared" si="4"/>
        <v>0</v>
      </c>
      <c r="AQ57" s="128">
        <f t="shared" si="4"/>
        <v>0</v>
      </c>
      <c r="AR57" s="128" t="e">
        <f>#REF!+#REF!+#REF!+#REF!</f>
        <v>#REF!</v>
      </c>
      <c r="AS57" s="128">
        <f t="shared" si="5"/>
        <v>0</v>
      </c>
      <c r="AT57" s="128" t="e">
        <f>#REF!+#REF!+#REF!+#REF!</f>
        <v>#REF!</v>
      </c>
      <c r="AU57" s="128">
        <f t="shared" si="6"/>
        <v>0</v>
      </c>
    </row>
    <row r="58" spans="1:47" x14ac:dyDescent="0.25">
      <c r="A58" s="381"/>
      <c r="B58" s="384">
        <v>10</v>
      </c>
      <c r="C58" s="21" t="s">
        <v>886</v>
      </c>
      <c r="D58" s="128">
        <v>0</v>
      </c>
      <c r="E58" s="128">
        <v>0</v>
      </c>
      <c r="F58" s="128">
        <v>0</v>
      </c>
      <c r="G58" s="128">
        <v>0</v>
      </c>
      <c r="H58" s="128">
        <v>0</v>
      </c>
      <c r="I58" s="128">
        <v>0</v>
      </c>
      <c r="J58" s="128">
        <v>0</v>
      </c>
      <c r="K58" s="128">
        <v>0</v>
      </c>
      <c r="L58" s="128">
        <f t="shared" si="8"/>
        <v>0</v>
      </c>
      <c r="M58" s="128">
        <f t="shared" si="8"/>
        <v>0</v>
      </c>
      <c r="N58" s="128"/>
      <c r="O58" s="128"/>
      <c r="P58" s="128"/>
      <c r="Q58" s="128"/>
      <c r="R58" s="128"/>
      <c r="S58" s="128"/>
      <c r="T58" s="128"/>
      <c r="U58" s="128"/>
      <c r="V58" s="128">
        <f t="shared" si="2"/>
        <v>0</v>
      </c>
      <c r="W58" s="128">
        <f t="shared" si="2"/>
        <v>0</v>
      </c>
      <c r="X58" s="128">
        <v>0</v>
      </c>
      <c r="Y58" s="128">
        <v>0</v>
      </c>
      <c r="Z58" s="128">
        <v>0</v>
      </c>
      <c r="AA58" s="128">
        <v>0</v>
      </c>
      <c r="AB58" s="128">
        <v>0</v>
      </c>
      <c r="AC58" s="128">
        <v>0</v>
      </c>
      <c r="AD58" s="128">
        <v>0</v>
      </c>
      <c r="AE58" s="128">
        <v>0</v>
      </c>
      <c r="AF58" s="128">
        <v>0</v>
      </c>
      <c r="AG58" s="128">
        <v>0</v>
      </c>
      <c r="AH58" s="382"/>
      <c r="AI58" s="382"/>
      <c r="AJ58" s="382"/>
      <c r="AK58" s="382"/>
      <c r="AL58" s="382"/>
      <c r="AM58" s="382"/>
      <c r="AN58" s="382"/>
      <c r="AO58" s="382"/>
      <c r="AP58" s="128">
        <f t="shared" si="4"/>
        <v>0</v>
      </c>
      <c r="AQ58" s="128">
        <f t="shared" si="4"/>
        <v>0</v>
      </c>
      <c r="AR58" s="128" t="e">
        <f>#REF!+#REF!+#REF!+#REF!</f>
        <v>#REF!</v>
      </c>
      <c r="AS58" s="128">
        <f t="shared" si="5"/>
        <v>0</v>
      </c>
      <c r="AT58" s="128" t="e">
        <f>#REF!+#REF!+#REF!+#REF!</f>
        <v>#REF!</v>
      </c>
      <c r="AU58" s="128">
        <f t="shared" si="6"/>
        <v>0</v>
      </c>
    </row>
    <row r="59" spans="1:47" x14ac:dyDescent="0.25">
      <c r="A59" s="381"/>
      <c r="B59" s="384">
        <v>11</v>
      </c>
      <c r="C59" s="21" t="s">
        <v>887</v>
      </c>
      <c r="D59" s="128">
        <v>0</v>
      </c>
      <c r="E59" s="128">
        <v>0</v>
      </c>
      <c r="F59" s="128">
        <v>0</v>
      </c>
      <c r="G59" s="128">
        <v>0</v>
      </c>
      <c r="H59" s="128">
        <v>0</v>
      </c>
      <c r="I59" s="128">
        <v>0</v>
      </c>
      <c r="J59" s="128">
        <v>0</v>
      </c>
      <c r="K59" s="128">
        <v>0</v>
      </c>
      <c r="L59" s="128">
        <f t="shared" si="8"/>
        <v>0</v>
      </c>
      <c r="M59" s="128">
        <f t="shared" si="8"/>
        <v>0</v>
      </c>
      <c r="N59" s="128"/>
      <c r="O59" s="128"/>
      <c r="P59" s="128"/>
      <c r="Q59" s="128"/>
      <c r="R59" s="128"/>
      <c r="S59" s="128"/>
      <c r="T59" s="128"/>
      <c r="U59" s="128"/>
      <c r="V59" s="128">
        <f t="shared" si="2"/>
        <v>0</v>
      </c>
      <c r="W59" s="128">
        <f t="shared" si="2"/>
        <v>0</v>
      </c>
      <c r="X59" s="128">
        <v>0</v>
      </c>
      <c r="Y59" s="128">
        <v>0</v>
      </c>
      <c r="Z59" s="128">
        <v>0</v>
      </c>
      <c r="AA59" s="128">
        <v>0</v>
      </c>
      <c r="AB59" s="128">
        <v>0</v>
      </c>
      <c r="AC59" s="128">
        <v>0</v>
      </c>
      <c r="AD59" s="128">
        <v>0</v>
      </c>
      <c r="AE59" s="128">
        <v>0</v>
      </c>
      <c r="AF59" s="128">
        <v>0</v>
      </c>
      <c r="AG59" s="128">
        <v>0</v>
      </c>
      <c r="AH59" s="382"/>
      <c r="AI59" s="382"/>
      <c r="AJ59" s="382"/>
      <c r="AK59" s="382"/>
      <c r="AL59" s="382"/>
      <c r="AM59" s="382"/>
      <c r="AN59" s="382"/>
      <c r="AO59" s="382"/>
      <c r="AP59" s="128">
        <f t="shared" si="4"/>
        <v>0</v>
      </c>
      <c r="AQ59" s="128">
        <f t="shared" si="4"/>
        <v>0</v>
      </c>
      <c r="AR59" s="128" t="e">
        <f>#REF!+#REF!+#REF!+#REF!</f>
        <v>#REF!</v>
      </c>
      <c r="AS59" s="128">
        <f t="shared" si="5"/>
        <v>0</v>
      </c>
      <c r="AT59" s="128" t="e">
        <f>#REF!+#REF!+#REF!+#REF!</f>
        <v>#REF!</v>
      </c>
      <c r="AU59" s="128">
        <f t="shared" si="6"/>
        <v>0</v>
      </c>
    </row>
    <row r="60" spans="1:47" x14ac:dyDescent="0.25">
      <c r="A60" s="381"/>
      <c r="B60" s="384">
        <v>12</v>
      </c>
      <c r="C60" s="21" t="s">
        <v>893</v>
      </c>
      <c r="D60" s="128">
        <v>0</v>
      </c>
      <c r="E60" s="128">
        <v>0</v>
      </c>
      <c r="F60" s="128">
        <v>0</v>
      </c>
      <c r="G60" s="128">
        <v>0</v>
      </c>
      <c r="H60" s="128">
        <v>0</v>
      </c>
      <c r="I60" s="128">
        <v>0</v>
      </c>
      <c r="J60" s="128">
        <v>0</v>
      </c>
      <c r="K60" s="128">
        <v>0</v>
      </c>
      <c r="L60" s="128">
        <f t="shared" si="8"/>
        <v>0</v>
      </c>
      <c r="M60" s="128">
        <f t="shared" si="8"/>
        <v>0</v>
      </c>
      <c r="N60" s="128"/>
      <c r="O60" s="128"/>
      <c r="P60" s="128"/>
      <c r="Q60" s="128"/>
      <c r="R60" s="128"/>
      <c r="S60" s="128"/>
      <c r="T60" s="128"/>
      <c r="U60" s="128"/>
      <c r="V60" s="128">
        <f t="shared" si="2"/>
        <v>0</v>
      </c>
      <c r="W60" s="128">
        <f t="shared" si="2"/>
        <v>0</v>
      </c>
      <c r="X60" s="128">
        <v>0</v>
      </c>
      <c r="Y60" s="128">
        <v>0</v>
      </c>
      <c r="Z60" s="128">
        <v>0</v>
      </c>
      <c r="AA60" s="128">
        <v>0</v>
      </c>
      <c r="AB60" s="128">
        <v>0</v>
      </c>
      <c r="AC60" s="128">
        <v>0</v>
      </c>
      <c r="AD60" s="128">
        <v>0</v>
      </c>
      <c r="AE60" s="128">
        <v>0</v>
      </c>
      <c r="AF60" s="128">
        <v>0</v>
      </c>
      <c r="AG60" s="128">
        <v>0</v>
      </c>
      <c r="AH60" s="382"/>
      <c r="AI60" s="382"/>
      <c r="AJ60" s="382"/>
      <c r="AK60" s="382"/>
      <c r="AL60" s="382"/>
      <c r="AM60" s="382"/>
      <c r="AN60" s="382"/>
      <c r="AO60" s="382"/>
      <c r="AP60" s="128">
        <f t="shared" si="4"/>
        <v>0</v>
      </c>
      <c r="AQ60" s="128">
        <f t="shared" si="4"/>
        <v>0</v>
      </c>
      <c r="AR60" s="128" t="e">
        <f>#REF!+#REF!+#REF!+#REF!</f>
        <v>#REF!</v>
      </c>
      <c r="AS60" s="128">
        <f t="shared" si="5"/>
        <v>0</v>
      </c>
      <c r="AT60" s="128" t="e">
        <f>#REF!+#REF!+#REF!+#REF!</f>
        <v>#REF!</v>
      </c>
      <c r="AU60" s="128">
        <f t="shared" si="6"/>
        <v>0</v>
      </c>
    </row>
    <row r="61" spans="1:47" ht="18.75" x14ac:dyDescent="0.25">
      <c r="A61" s="381"/>
      <c r="B61" s="144">
        <v>2</v>
      </c>
      <c r="C61" s="145" t="s">
        <v>896</v>
      </c>
      <c r="D61" s="128">
        <f t="shared" ref="D61:K61" si="19">D62+D165</f>
        <v>0</v>
      </c>
      <c r="E61" s="128">
        <f t="shared" si="19"/>
        <v>0</v>
      </c>
      <c r="F61" s="128">
        <f t="shared" si="19"/>
        <v>0</v>
      </c>
      <c r="G61" s="128">
        <f t="shared" si="19"/>
        <v>0</v>
      </c>
      <c r="H61" s="128">
        <f t="shared" si="19"/>
        <v>0</v>
      </c>
      <c r="I61" s="128">
        <f t="shared" si="19"/>
        <v>0</v>
      </c>
      <c r="J61" s="128">
        <f t="shared" si="19"/>
        <v>0</v>
      </c>
      <c r="K61" s="128">
        <f t="shared" si="19"/>
        <v>0</v>
      </c>
      <c r="L61" s="128">
        <f t="shared" si="8"/>
        <v>0</v>
      </c>
      <c r="M61" s="128">
        <f t="shared" si="8"/>
        <v>0</v>
      </c>
      <c r="N61" s="128">
        <f t="shared" ref="N61:U61" si="20">N62+N165</f>
        <v>68.752999999999986</v>
      </c>
      <c r="O61" s="128">
        <f t="shared" si="20"/>
        <v>40.02000000000001</v>
      </c>
      <c r="P61" s="128">
        <f t="shared" si="20"/>
        <v>318.64600000000002</v>
      </c>
      <c r="Q61" s="128">
        <f t="shared" si="20"/>
        <v>65.06</v>
      </c>
      <c r="R61" s="128">
        <f t="shared" si="20"/>
        <v>718.88099999999997</v>
      </c>
      <c r="S61" s="128">
        <f t="shared" si="20"/>
        <v>269.69</v>
      </c>
      <c r="T61" s="128">
        <f t="shared" si="20"/>
        <v>0</v>
      </c>
      <c r="U61" s="128">
        <f t="shared" si="20"/>
        <v>0</v>
      </c>
      <c r="V61" s="128">
        <f t="shared" si="2"/>
        <v>1106.28</v>
      </c>
      <c r="W61" s="128">
        <f t="shared" si="2"/>
        <v>374.77</v>
      </c>
      <c r="X61" s="128">
        <f t="shared" ref="X61:AO61" si="21">X62+X165</f>
        <v>0</v>
      </c>
      <c r="Y61" s="128">
        <f t="shared" si="21"/>
        <v>0</v>
      </c>
      <c r="Z61" s="128">
        <f t="shared" si="21"/>
        <v>0</v>
      </c>
      <c r="AA61" s="128">
        <f t="shared" si="21"/>
        <v>0</v>
      </c>
      <c r="AB61" s="128">
        <f t="shared" si="21"/>
        <v>0</v>
      </c>
      <c r="AC61" s="128">
        <f t="shared" si="21"/>
        <v>0</v>
      </c>
      <c r="AD61" s="128">
        <f t="shared" si="21"/>
        <v>0</v>
      </c>
      <c r="AE61" s="128">
        <f t="shared" si="21"/>
        <v>0</v>
      </c>
      <c r="AF61" s="128">
        <f t="shared" si="21"/>
        <v>0</v>
      </c>
      <c r="AG61" s="128">
        <f t="shared" si="21"/>
        <v>0</v>
      </c>
      <c r="AH61" s="128">
        <f t="shared" si="21"/>
        <v>0</v>
      </c>
      <c r="AI61" s="128">
        <f t="shared" si="21"/>
        <v>0</v>
      </c>
      <c r="AJ61" s="128">
        <f t="shared" si="21"/>
        <v>0</v>
      </c>
      <c r="AK61" s="128">
        <f t="shared" si="21"/>
        <v>0</v>
      </c>
      <c r="AL61" s="128">
        <f t="shared" si="21"/>
        <v>0</v>
      </c>
      <c r="AM61" s="128">
        <f t="shared" si="21"/>
        <v>0</v>
      </c>
      <c r="AN61" s="128">
        <f t="shared" si="21"/>
        <v>0</v>
      </c>
      <c r="AO61" s="128">
        <f t="shared" si="21"/>
        <v>0</v>
      </c>
      <c r="AP61" s="128">
        <f t="shared" si="4"/>
        <v>0</v>
      </c>
      <c r="AQ61" s="128">
        <f t="shared" si="4"/>
        <v>0</v>
      </c>
      <c r="AR61" s="128" t="e">
        <f>#REF!+#REF!+#REF!+#REF!</f>
        <v>#REF!</v>
      </c>
      <c r="AS61" s="128">
        <f t="shared" si="5"/>
        <v>0</v>
      </c>
      <c r="AT61" s="128" t="e">
        <f>#REF!+#REF!+#REF!+#REF!</f>
        <v>#REF!</v>
      </c>
      <c r="AU61" s="128">
        <f t="shared" si="6"/>
        <v>0</v>
      </c>
    </row>
    <row r="62" spans="1:47" x14ac:dyDescent="0.25">
      <c r="A62" s="381"/>
      <c r="B62" s="143" t="s">
        <v>118</v>
      </c>
      <c r="C62" s="130" t="s">
        <v>874</v>
      </c>
      <c r="D62" s="128">
        <f t="shared" ref="D62:K62" si="22">D63+D64+D65+D78+D79+D80+D81+D82+D83+D161+D162+D163+D164</f>
        <v>0</v>
      </c>
      <c r="E62" s="128">
        <f t="shared" si="22"/>
        <v>0</v>
      </c>
      <c r="F62" s="128">
        <f t="shared" si="22"/>
        <v>0</v>
      </c>
      <c r="G62" s="128">
        <f t="shared" si="22"/>
        <v>0</v>
      </c>
      <c r="H62" s="128">
        <f t="shared" si="22"/>
        <v>0</v>
      </c>
      <c r="I62" s="128">
        <f t="shared" si="22"/>
        <v>0</v>
      </c>
      <c r="J62" s="128">
        <f t="shared" si="22"/>
        <v>0</v>
      </c>
      <c r="K62" s="128">
        <f t="shared" si="22"/>
        <v>0</v>
      </c>
      <c r="L62" s="128">
        <f t="shared" si="8"/>
        <v>0</v>
      </c>
      <c r="M62" s="128">
        <f t="shared" si="8"/>
        <v>0</v>
      </c>
      <c r="N62" s="128">
        <f t="shared" ref="N62:U62" si="23">N63+N64+N65+N78+N79+N80+N81+N82+N83+N161+N162+N163+N164</f>
        <v>67.198999999999984</v>
      </c>
      <c r="O62" s="128">
        <f t="shared" si="23"/>
        <v>40.02000000000001</v>
      </c>
      <c r="P62" s="128">
        <f t="shared" si="23"/>
        <v>288.53399999999999</v>
      </c>
      <c r="Q62" s="128">
        <f t="shared" si="23"/>
        <v>65.06</v>
      </c>
      <c r="R62" s="128">
        <f t="shared" si="23"/>
        <v>718.88099999999997</v>
      </c>
      <c r="S62" s="128">
        <f t="shared" si="23"/>
        <v>269.69</v>
      </c>
      <c r="T62" s="128">
        <f t="shared" si="23"/>
        <v>0</v>
      </c>
      <c r="U62" s="128">
        <f t="shared" si="23"/>
        <v>0</v>
      </c>
      <c r="V62" s="128">
        <f t="shared" si="2"/>
        <v>1074.614</v>
      </c>
      <c r="W62" s="128">
        <f t="shared" si="2"/>
        <v>374.77</v>
      </c>
      <c r="X62" s="128">
        <f t="shared" ref="X62:AO62" si="24">X63+X64+X65+X78+X79+X80+X81+X82+X83+X161+X162+X163+X164</f>
        <v>0</v>
      </c>
      <c r="Y62" s="128">
        <f t="shared" si="24"/>
        <v>0</v>
      </c>
      <c r="Z62" s="128">
        <f t="shared" si="24"/>
        <v>0</v>
      </c>
      <c r="AA62" s="128">
        <f t="shared" si="24"/>
        <v>0</v>
      </c>
      <c r="AB62" s="128">
        <f t="shared" si="24"/>
        <v>0</v>
      </c>
      <c r="AC62" s="128">
        <f t="shared" si="24"/>
        <v>0</v>
      </c>
      <c r="AD62" s="128">
        <f t="shared" si="24"/>
        <v>0</v>
      </c>
      <c r="AE62" s="128">
        <f t="shared" si="24"/>
        <v>0</v>
      </c>
      <c r="AF62" s="128">
        <f t="shared" si="24"/>
        <v>0</v>
      </c>
      <c r="AG62" s="128">
        <f t="shared" si="24"/>
        <v>0</v>
      </c>
      <c r="AH62" s="128">
        <f t="shared" si="24"/>
        <v>0</v>
      </c>
      <c r="AI62" s="128">
        <f t="shared" si="24"/>
        <v>0</v>
      </c>
      <c r="AJ62" s="128">
        <f t="shared" si="24"/>
        <v>0</v>
      </c>
      <c r="AK62" s="128">
        <f t="shared" si="24"/>
        <v>0</v>
      </c>
      <c r="AL62" s="128">
        <f t="shared" si="24"/>
        <v>0</v>
      </c>
      <c r="AM62" s="128">
        <f t="shared" si="24"/>
        <v>0</v>
      </c>
      <c r="AN62" s="128">
        <f t="shared" si="24"/>
        <v>0</v>
      </c>
      <c r="AO62" s="128">
        <f t="shared" si="24"/>
        <v>0</v>
      </c>
      <c r="AP62" s="128">
        <f t="shared" si="4"/>
        <v>0</v>
      </c>
      <c r="AQ62" s="128">
        <f t="shared" si="4"/>
        <v>0</v>
      </c>
      <c r="AR62" s="128" t="e">
        <f>#REF!+#REF!+#REF!+#REF!</f>
        <v>#REF!</v>
      </c>
      <c r="AS62" s="128">
        <f t="shared" si="5"/>
        <v>0</v>
      </c>
      <c r="AT62" s="128" t="e">
        <f>#REF!+#REF!+#REF!+#REF!</f>
        <v>#REF!</v>
      </c>
      <c r="AU62" s="128">
        <f t="shared" si="6"/>
        <v>0</v>
      </c>
    </row>
    <row r="63" spans="1:47" x14ac:dyDescent="0.25">
      <c r="A63" s="381"/>
      <c r="B63" s="384">
        <v>1</v>
      </c>
      <c r="C63" s="21" t="s">
        <v>875</v>
      </c>
      <c r="D63" s="128">
        <v>0</v>
      </c>
      <c r="E63" s="128">
        <v>0</v>
      </c>
      <c r="F63" s="128">
        <v>0</v>
      </c>
      <c r="G63" s="128">
        <v>0</v>
      </c>
      <c r="H63" s="128">
        <v>0</v>
      </c>
      <c r="I63" s="128">
        <v>0</v>
      </c>
      <c r="J63" s="128">
        <v>0</v>
      </c>
      <c r="K63" s="128">
        <v>0</v>
      </c>
      <c r="L63" s="128">
        <f t="shared" si="8"/>
        <v>0</v>
      </c>
      <c r="M63" s="128">
        <f t="shared" si="8"/>
        <v>0</v>
      </c>
      <c r="N63" s="128">
        <v>0</v>
      </c>
      <c r="O63" s="128">
        <v>0</v>
      </c>
      <c r="P63" s="128">
        <v>0</v>
      </c>
      <c r="Q63" s="128">
        <v>0</v>
      </c>
      <c r="R63" s="128">
        <v>0</v>
      </c>
      <c r="S63" s="128">
        <v>0</v>
      </c>
      <c r="T63" s="128">
        <v>0</v>
      </c>
      <c r="U63" s="128">
        <v>0</v>
      </c>
      <c r="V63" s="128">
        <f t="shared" si="2"/>
        <v>0</v>
      </c>
      <c r="W63" s="128">
        <f t="shared" si="2"/>
        <v>0</v>
      </c>
      <c r="X63" s="128">
        <v>0</v>
      </c>
      <c r="Y63" s="128">
        <v>0</v>
      </c>
      <c r="Z63" s="128">
        <v>0</v>
      </c>
      <c r="AA63" s="128">
        <v>0</v>
      </c>
      <c r="AB63" s="128">
        <v>0</v>
      </c>
      <c r="AC63" s="128">
        <v>0</v>
      </c>
      <c r="AD63" s="128">
        <v>0</v>
      </c>
      <c r="AE63" s="128">
        <v>0</v>
      </c>
      <c r="AF63" s="128">
        <v>0</v>
      </c>
      <c r="AG63" s="128">
        <v>0</v>
      </c>
      <c r="AH63" s="128">
        <v>0</v>
      </c>
      <c r="AI63" s="128">
        <v>0</v>
      </c>
      <c r="AJ63" s="128">
        <v>0</v>
      </c>
      <c r="AK63" s="128">
        <v>0</v>
      </c>
      <c r="AL63" s="128">
        <v>0</v>
      </c>
      <c r="AM63" s="128">
        <v>0</v>
      </c>
      <c r="AN63" s="128">
        <v>0</v>
      </c>
      <c r="AO63" s="128">
        <v>0</v>
      </c>
      <c r="AP63" s="128">
        <f t="shared" si="4"/>
        <v>0</v>
      </c>
      <c r="AQ63" s="128">
        <f t="shared" si="4"/>
        <v>0</v>
      </c>
      <c r="AR63" s="128" t="e">
        <f>#REF!+#REF!+#REF!+#REF!</f>
        <v>#REF!</v>
      </c>
      <c r="AS63" s="128">
        <f t="shared" si="5"/>
        <v>0</v>
      </c>
      <c r="AT63" s="128" t="e">
        <f>#REF!+#REF!+#REF!+#REF!</f>
        <v>#REF!</v>
      </c>
      <c r="AU63" s="128">
        <f t="shared" si="6"/>
        <v>0</v>
      </c>
    </row>
    <row r="64" spans="1:47" x14ac:dyDescent="0.25">
      <c r="A64" s="381"/>
      <c r="B64" s="384">
        <v>2</v>
      </c>
      <c r="C64" s="21" t="s">
        <v>876</v>
      </c>
      <c r="D64" s="128">
        <v>0</v>
      </c>
      <c r="E64" s="128">
        <v>0</v>
      </c>
      <c r="F64" s="128">
        <v>0</v>
      </c>
      <c r="G64" s="128">
        <v>0</v>
      </c>
      <c r="H64" s="128">
        <v>0</v>
      </c>
      <c r="I64" s="128">
        <v>0</v>
      </c>
      <c r="J64" s="128">
        <v>0</v>
      </c>
      <c r="K64" s="128">
        <v>0</v>
      </c>
      <c r="L64" s="128">
        <f t="shared" si="8"/>
        <v>0</v>
      </c>
      <c r="M64" s="128">
        <f t="shared" si="8"/>
        <v>0</v>
      </c>
      <c r="N64" s="128">
        <v>0</v>
      </c>
      <c r="O64" s="128">
        <v>0</v>
      </c>
      <c r="P64" s="128">
        <v>0</v>
      </c>
      <c r="Q64" s="128">
        <v>0</v>
      </c>
      <c r="R64" s="128">
        <v>0</v>
      </c>
      <c r="S64" s="128">
        <v>0</v>
      </c>
      <c r="T64" s="128">
        <v>0</v>
      </c>
      <c r="U64" s="128">
        <v>0</v>
      </c>
      <c r="V64" s="128">
        <f t="shared" si="2"/>
        <v>0</v>
      </c>
      <c r="W64" s="128">
        <f t="shared" si="2"/>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f t="shared" si="4"/>
        <v>0</v>
      </c>
      <c r="AQ64" s="128">
        <f t="shared" si="4"/>
        <v>0</v>
      </c>
      <c r="AR64" s="128" t="e">
        <f>#REF!+#REF!+#REF!+#REF!</f>
        <v>#REF!</v>
      </c>
      <c r="AS64" s="128">
        <f t="shared" si="5"/>
        <v>0</v>
      </c>
      <c r="AT64" s="128" t="e">
        <f>#REF!+#REF!+#REF!+#REF!</f>
        <v>#REF!</v>
      </c>
      <c r="AU64" s="128">
        <f t="shared" si="6"/>
        <v>0</v>
      </c>
    </row>
    <row r="65" spans="1:47" x14ac:dyDescent="0.25">
      <c r="A65" s="381"/>
      <c r="B65" s="384">
        <v>3</v>
      </c>
      <c r="C65" s="21" t="s">
        <v>877</v>
      </c>
      <c r="D65" s="128">
        <f>D66</f>
        <v>0</v>
      </c>
      <c r="E65" s="128">
        <f t="shared" ref="E65:AO65" si="25">E66</f>
        <v>0</v>
      </c>
      <c r="F65" s="128">
        <f t="shared" si="25"/>
        <v>0</v>
      </c>
      <c r="G65" s="128">
        <f t="shared" si="25"/>
        <v>0</v>
      </c>
      <c r="H65" s="128">
        <f t="shared" si="25"/>
        <v>0</v>
      </c>
      <c r="I65" s="128">
        <f t="shared" si="25"/>
        <v>0</v>
      </c>
      <c r="J65" s="128">
        <f t="shared" si="25"/>
        <v>0</v>
      </c>
      <c r="K65" s="128">
        <f t="shared" si="25"/>
        <v>0</v>
      </c>
      <c r="L65" s="128">
        <f t="shared" si="25"/>
        <v>0</v>
      </c>
      <c r="M65" s="128">
        <f t="shared" si="25"/>
        <v>0</v>
      </c>
      <c r="N65" s="128">
        <f>SUM(N66:N77)</f>
        <v>4.835</v>
      </c>
      <c r="O65" s="128">
        <f t="shared" ref="O65:U65" si="26">SUM(O66:O77)</f>
        <v>0</v>
      </c>
      <c r="P65" s="128">
        <f t="shared" si="26"/>
        <v>65.474000000000004</v>
      </c>
      <c r="Q65" s="128">
        <f t="shared" si="26"/>
        <v>0</v>
      </c>
      <c r="R65" s="128">
        <f t="shared" si="26"/>
        <v>219.73600000000002</v>
      </c>
      <c r="S65" s="128">
        <f t="shared" si="26"/>
        <v>0</v>
      </c>
      <c r="T65" s="128">
        <f t="shared" si="26"/>
        <v>0</v>
      </c>
      <c r="U65" s="128">
        <f t="shared" si="26"/>
        <v>0</v>
      </c>
      <c r="V65" s="128">
        <f t="shared" si="2"/>
        <v>290.04500000000002</v>
      </c>
      <c r="W65" s="128">
        <f t="shared" si="2"/>
        <v>0</v>
      </c>
      <c r="X65" s="128">
        <f t="shared" si="25"/>
        <v>0</v>
      </c>
      <c r="Y65" s="128">
        <f t="shared" si="25"/>
        <v>0</v>
      </c>
      <c r="Z65" s="128">
        <f t="shared" si="25"/>
        <v>0</v>
      </c>
      <c r="AA65" s="128">
        <f t="shared" si="25"/>
        <v>0</v>
      </c>
      <c r="AB65" s="128">
        <f t="shared" si="25"/>
        <v>0</v>
      </c>
      <c r="AC65" s="128">
        <f t="shared" si="25"/>
        <v>0</v>
      </c>
      <c r="AD65" s="128">
        <f t="shared" si="25"/>
        <v>0</v>
      </c>
      <c r="AE65" s="128">
        <f t="shared" si="25"/>
        <v>0</v>
      </c>
      <c r="AF65" s="128">
        <f t="shared" si="25"/>
        <v>0</v>
      </c>
      <c r="AG65" s="128">
        <f t="shared" si="25"/>
        <v>0</v>
      </c>
      <c r="AH65" s="128">
        <f t="shared" si="25"/>
        <v>0</v>
      </c>
      <c r="AI65" s="128">
        <f t="shared" si="25"/>
        <v>0</v>
      </c>
      <c r="AJ65" s="128">
        <f t="shared" si="25"/>
        <v>0</v>
      </c>
      <c r="AK65" s="128">
        <f t="shared" si="25"/>
        <v>0</v>
      </c>
      <c r="AL65" s="128">
        <f t="shared" si="25"/>
        <v>0</v>
      </c>
      <c r="AM65" s="128">
        <f t="shared" si="25"/>
        <v>0</v>
      </c>
      <c r="AN65" s="128">
        <f t="shared" si="25"/>
        <v>0</v>
      </c>
      <c r="AO65" s="128">
        <f t="shared" si="25"/>
        <v>0</v>
      </c>
      <c r="AP65" s="128">
        <f t="shared" si="4"/>
        <v>0</v>
      </c>
      <c r="AQ65" s="128">
        <f t="shared" si="4"/>
        <v>0</v>
      </c>
      <c r="AR65" s="128" t="e">
        <f>#REF!+#REF!+#REF!+#REF!</f>
        <v>#REF!</v>
      </c>
      <c r="AS65" s="128">
        <f t="shared" si="5"/>
        <v>0</v>
      </c>
      <c r="AT65" s="128" t="e">
        <f>#REF!+#REF!+#REF!+#REF!</f>
        <v>#REF!</v>
      </c>
      <c r="AU65" s="128">
        <f t="shared" si="6"/>
        <v>0</v>
      </c>
    </row>
    <row r="66" spans="1:47" ht="63" x14ac:dyDescent="0.25">
      <c r="A66" s="381" t="s">
        <v>891</v>
      </c>
      <c r="B66" s="127" t="s">
        <v>125</v>
      </c>
      <c r="C66" s="21" t="s">
        <v>183</v>
      </c>
      <c r="D66" s="128"/>
      <c r="E66" s="128"/>
      <c r="F66" s="128"/>
      <c r="G66" s="128"/>
      <c r="H66" s="128"/>
      <c r="I66" s="128"/>
      <c r="J66" s="128"/>
      <c r="K66" s="128"/>
      <c r="L66" s="128"/>
      <c r="M66" s="128"/>
      <c r="N66" s="128">
        <v>4.835</v>
      </c>
      <c r="O66" s="128"/>
      <c r="P66" s="128"/>
      <c r="Q66" s="128"/>
      <c r="R66" s="128"/>
      <c r="S66" s="128"/>
      <c r="T66" s="128"/>
      <c r="U66" s="128"/>
      <c r="V66" s="128">
        <f t="shared" si="2"/>
        <v>4.835</v>
      </c>
      <c r="W66" s="128">
        <f t="shared" si="2"/>
        <v>0</v>
      </c>
      <c r="X66" s="128"/>
      <c r="Y66" s="128"/>
      <c r="Z66" s="128"/>
      <c r="AA66" s="128"/>
      <c r="AB66" s="128"/>
      <c r="AC66" s="128"/>
      <c r="AD66" s="128"/>
      <c r="AE66" s="128"/>
      <c r="AF66" s="128"/>
      <c r="AG66" s="128"/>
      <c r="AH66" s="128"/>
      <c r="AI66" s="128"/>
      <c r="AJ66" s="128"/>
      <c r="AK66" s="128"/>
      <c r="AL66" s="128"/>
      <c r="AM66" s="128"/>
      <c r="AN66" s="128"/>
      <c r="AO66" s="128"/>
      <c r="AP66" s="128">
        <f t="shared" si="4"/>
        <v>0</v>
      </c>
      <c r="AQ66" s="128">
        <f t="shared" si="4"/>
        <v>0</v>
      </c>
      <c r="AR66" s="128" t="e">
        <f>#REF!+#REF!+#REF!+#REF!</f>
        <v>#REF!</v>
      </c>
      <c r="AS66" s="128">
        <f t="shared" si="5"/>
        <v>0</v>
      </c>
      <c r="AT66" s="128" t="e">
        <f>#REF!+#REF!+#REF!+#REF!</f>
        <v>#REF!</v>
      </c>
      <c r="AU66" s="128">
        <f t="shared" si="6"/>
        <v>0</v>
      </c>
    </row>
    <row r="67" spans="1:47" ht="63" x14ac:dyDescent="0.25">
      <c r="A67" s="381" t="s">
        <v>891</v>
      </c>
      <c r="B67" s="127"/>
      <c r="C67" s="21" t="s">
        <v>172</v>
      </c>
      <c r="D67" s="128"/>
      <c r="E67" s="128"/>
      <c r="F67" s="128"/>
      <c r="G67" s="128"/>
      <c r="H67" s="128"/>
      <c r="I67" s="128"/>
      <c r="J67" s="128"/>
      <c r="K67" s="128"/>
      <c r="L67" s="128"/>
      <c r="M67" s="128"/>
      <c r="N67" s="128"/>
      <c r="O67" s="128"/>
      <c r="P67" s="128"/>
      <c r="Q67" s="128"/>
      <c r="R67" s="128">
        <v>42.110999999999997</v>
      </c>
      <c r="S67" s="128"/>
      <c r="T67" s="128"/>
      <c r="U67" s="128"/>
      <c r="V67" s="128">
        <f t="shared" si="2"/>
        <v>42.110999999999997</v>
      </c>
      <c r="W67" s="128">
        <f t="shared" si="2"/>
        <v>0</v>
      </c>
      <c r="X67" s="128"/>
      <c r="Y67" s="128"/>
      <c r="Z67" s="128"/>
      <c r="AA67" s="128"/>
      <c r="AB67" s="128"/>
      <c r="AC67" s="128"/>
      <c r="AD67" s="128"/>
      <c r="AE67" s="128"/>
      <c r="AF67" s="128"/>
      <c r="AG67" s="128"/>
      <c r="AH67" s="128"/>
      <c r="AI67" s="128"/>
      <c r="AJ67" s="128"/>
      <c r="AK67" s="128"/>
      <c r="AL67" s="128"/>
      <c r="AM67" s="128"/>
      <c r="AN67" s="128"/>
      <c r="AO67" s="128"/>
      <c r="AP67" s="128">
        <f t="shared" si="4"/>
        <v>0</v>
      </c>
      <c r="AQ67" s="128">
        <f t="shared" si="4"/>
        <v>0</v>
      </c>
      <c r="AR67" s="128" t="e">
        <f>#REF!+#REF!+#REF!+#REF!</f>
        <v>#REF!</v>
      </c>
      <c r="AS67" s="128">
        <f t="shared" si="5"/>
        <v>0</v>
      </c>
      <c r="AT67" s="128" t="e">
        <f>#REF!+#REF!+#REF!+#REF!</f>
        <v>#REF!</v>
      </c>
      <c r="AU67" s="128">
        <f t="shared" si="6"/>
        <v>0</v>
      </c>
    </row>
    <row r="68" spans="1:47" ht="63" x14ac:dyDescent="0.25">
      <c r="A68" s="381" t="s">
        <v>891</v>
      </c>
      <c r="B68" s="127" t="s">
        <v>128</v>
      </c>
      <c r="C68" s="21" t="s">
        <v>162</v>
      </c>
      <c r="D68" s="128"/>
      <c r="E68" s="128"/>
      <c r="F68" s="128"/>
      <c r="G68" s="128"/>
      <c r="H68" s="128"/>
      <c r="I68" s="128"/>
      <c r="J68" s="128"/>
      <c r="K68" s="128"/>
      <c r="L68" s="128"/>
      <c r="M68" s="128"/>
      <c r="N68" s="128"/>
      <c r="O68" s="128"/>
      <c r="P68" s="128">
        <v>54.017000000000003</v>
      </c>
      <c r="Q68" s="128"/>
      <c r="R68" s="128"/>
      <c r="S68" s="128"/>
      <c r="T68" s="128"/>
      <c r="U68" s="128"/>
      <c r="V68" s="128">
        <f t="shared" si="2"/>
        <v>54.017000000000003</v>
      </c>
      <c r="W68" s="128">
        <f t="shared" si="2"/>
        <v>0</v>
      </c>
      <c r="X68" s="128"/>
      <c r="Y68" s="128"/>
      <c r="Z68" s="128"/>
      <c r="AA68" s="128"/>
      <c r="AB68" s="128"/>
      <c r="AC68" s="128"/>
      <c r="AD68" s="128"/>
      <c r="AE68" s="128"/>
      <c r="AF68" s="128"/>
      <c r="AG68" s="128"/>
      <c r="AH68" s="128"/>
      <c r="AI68" s="128"/>
      <c r="AJ68" s="128"/>
      <c r="AK68" s="128"/>
      <c r="AL68" s="128"/>
      <c r="AM68" s="128"/>
      <c r="AN68" s="128"/>
      <c r="AO68" s="128"/>
      <c r="AP68" s="128">
        <f t="shared" si="4"/>
        <v>0</v>
      </c>
      <c r="AQ68" s="128">
        <f t="shared" si="4"/>
        <v>0</v>
      </c>
      <c r="AR68" s="128" t="e">
        <f>#REF!+#REF!+#REF!+#REF!</f>
        <v>#REF!</v>
      </c>
      <c r="AS68" s="128">
        <f t="shared" si="5"/>
        <v>0</v>
      </c>
      <c r="AT68" s="128" t="e">
        <f>#REF!+#REF!+#REF!+#REF!</f>
        <v>#REF!</v>
      </c>
      <c r="AU68" s="128">
        <f t="shared" si="6"/>
        <v>0</v>
      </c>
    </row>
    <row r="69" spans="1:47" ht="47.25" x14ac:dyDescent="0.25">
      <c r="A69" s="381" t="s">
        <v>891</v>
      </c>
      <c r="B69" s="127"/>
      <c r="C69" s="21" t="s">
        <v>897</v>
      </c>
      <c r="D69" s="128"/>
      <c r="E69" s="128"/>
      <c r="F69" s="128"/>
      <c r="G69" s="128"/>
      <c r="H69" s="128"/>
      <c r="I69" s="128"/>
      <c r="J69" s="128"/>
      <c r="K69" s="128"/>
      <c r="L69" s="128"/>
      <c r="M69" s="128"/>
      <c r="N69" s="128"/>
      <c r="O69" s="128"/>
      <c r="P69" s="128"/>
      <c r="Q69" s="128"/>
      <c r="R69" s="128">
        <v>7.2880000000000003</v>
      </c>
      <c r="S69" s="128"/>
      <c r="T69" s="128"/>
      <c r="U69" s="128"/>
      <c r="V69" s="128">
        <f t="shared" si="2"/>
        <v>7.2880000000000003</v>
      </c>
      <c r="W69" s="128">
        <f t="shared" si="2"/>
        <v>0</v>
      </c>
      <c r="X69" s="128"/>
      <c r="Y69" s="128"/>
      <c r="Z69" s="128"/>
      <c r="AA69" s="128"/>
      <c r="AB69" s="128"/>
      <c r="AC69" s="128"/>
      <c r="AD69" s="128"/>
      <c r="AE69" s="128"/>
      <c r="AF69" s="128"/>
      <c r="AG69" s="128"/>
      <c r="AH69" s="128"/>
      <c r="AI69" s="128"/>
      <c r="AJ69" s="128"/>
      <c r="AK69" s="128"/>
      <c r="AL69" s="128"/>
      <c r="AM69" s="128"/>
      <c r="AN69" s="128"/>
      <c r="AO69" s="128"/>
      <c r="AP69" s="128">
        <f t="shared" si="4"/>
        <v>0</v>
      </c>
      <c r="AQ69" s="128">
        <f t="shared" si="4"/>
        <v>0</v>
      </c>
      <c r="AR69" s="128" t="e">
        <f>#REF!+#REF!+#REF!+#REF!</f>
        <v>#REF!</v>
      </c>
      <c r="AS69" s="128">
        <f t="shared" si="5"/>
        <v>0</v>
      </c>
      <c r="AT69" s="128" t="e">
        <f>#REF!+#REF!+#REF!+#REF!</f>
        <v>#REF!</v>
      </c>
      <c r="AU69" s="128">
        <f t="shared" si="6"/>
        <v>0</v>
      </c>
    </row>
    <row r="70" spans="1:47" ht="31.5" x14ac:dyDescent="0.25">
      <c r="A70" s="381" t="s">
        <v>891</v>
      </c>
      <c r="B70" s="127"/>
      <c r="C70" s="21" t="s">
        <v>898</v>
      </c>
      <c r="D70" s="128"/>
      <c r="E70" s="128"/>
      <c r="F70" s="128"/>
      <c r="G70" s="128"/>
      <c r="H70" s="128"/>
      <c r="I70" s="128"/>
      <c r="J70" s="128"/>
      <c r="K70" s="128"/>
      <c r="L70" s="128"/>
      <c r="M70" s="128"/>
      <c r="N70" s="128"/>
      <c r="O70" s="128"/>
      <c r="P70" s="128"/>
      <c r="Q70" s="128"/>
      <c r="R70" s="128">
        <v>114.56399999999999</v>
      </c>
      <c r="S70" s="128"/>
      <c r="T70" s="128"/>
      <c r="U70" s="128"/>
      <c r="V70" s="128">
        <f t="shared" si="2"/>
        <v>114.56399999999999</v>
      </c>
      <c r="W70" s="128">
        <f t="shared" si="2"/>
        <v>0</v>
      </c>
      <c r="X70" s="128"/>
      <c r="Y70" s="128"/>
      <c r="Z70" s="128"/>
      <c r="AA70" s="128"/>
      <c r="AB70" s="128"/>
      <c r="AC70" s="128"/>
      <c r="AD70" s="128"/>
      <c r="AE70" s="128"/>
      <c r="AF70" s="128"/>
      <c r="AG70" s="128"/>
      <c r="AH70" s="128"/>
      <c r="AI70" s="128"/>
      <c r="AJ70" s="128"/>
      <c r="AK70" s="128"/>
      <c r="AL70" s="128"/>
      <c r="AM70" s="128"/>
      <c r="AN70" s="128"/>
      <c r="AO70" s="128"/>
      <c r="AP70" s="128">
        <f t="shared" si="4"/>
        <v>0</v>
      </c>
      <c r="AQ70" s="128">
        <f t="shared" si="4"/>
        <v>0</v>
      </c>
      <c r="AR70" s="128" t="e">
        <f>#REF!+#REF!+#REF!+#REF!</f>
        <v>#REF!</v>
      </c>
      <c r="AS70" s="128">
        <f t="shared" si="5"/>
        <v>0</v>
      </c>
      <c r="AT70" s="128" t="e">
        <f>#REF!+#REF!+#REF!+#REF!</f>
        <v>#REF!</v>
      </c>
      <c r="AU70" s="128">
        <f t="shared" si="6"/>
        <v>0</v>
      </c>
    </row>
    <row r="71" spans="1:47" ht="31.5" x14ac:dyDescent="0.25">
      <c r="A71" s="381" t="s">
        <v>891</v>
      </c>
      <c r="B71" s="127"/>
      <c r="C71" s="21" t="s">
        <v>899</v>
      </c>
      <c r="D71" s="128"/>
      <c r="E71" s="128"/>
      <c r="F71" s="128"/>
      <c r="G71" s="128"/>
      <c r="H71" s="128"/>
      <c r="I71" s="128"/>
      <c r="J71" s="128"/>
      <c r="K71" s="128"/>
      <c r="L71" s="128"/>
      <c r="M71" s="128"/>
      <c r="N71" s="128"/>
      <c r="O71" s="128"/>
      <c r="P71" s="128"/>
      <c r="Q71" s="128"/>
      <c r="R71" s="128">
        <v>6.1159999999999997</v>
      </c>
      <c r="S71" s="128"/>
      <c r="T71" s="128"/>
      <c r="U71" s="128"/>
      <c r="V71" s="128">
        <f t="shared" si="2"/>
        <v>6.1159999999999997</v>
      </c>
      <c r="W71" s="128">
        <f t="shared" si="2"/>
        <v>0</v>
      </c>
      <c r="X71" s="128"/>
      <c r="Y71" s="128"/>
      <c r="Z71" s="128"/>
      <c r="AA71" s="128"/>
      <c r="AB71" s="128"/>
      <c r="AC71" s="128"/>
      <c r="AD71" s="128"/>
      <c r="AE71" s="128"/>
      <c r="AF71" s="128"/>
      <c r="AG71" s="128"/>
      <c r="AH71" s="128"/>
      <c r="AI71" s="128"/>
      <c r="AJ71" s="128"/>
      <c r="AK71" s="128"/>
      <c r="AL71" s="128"/>
      <c r="AM71" s="128"/>
      <c r="AN71" s="128"/>
      <c r="AO71" s="128"/>
      <c r="AP71" s="128">
        <f t="shared" si="4"/>
        <v>0</v>
      </c>
      <c r="AQ71" s="128">
        <f t="shared" si="4"/>
        <v>0</v>
      </c>
      <c r="AR71" s="128" t="e">
        <f>#REF!+#REF!+#REF!+#REF!</f>
        <v>#REF!</v>
      </c>
      <c r="AS71" s="128">
        <f t="shared" si="5"/>
        <v>0</v>
      </c>
      <c r="AT71" s="128" t="e">
        <f>#REF!+#REF!+#REF!+#REF!</f>
        <v>#REF!</v>
      </c>
      <c r="AU71" s="128">
        <f t="shared" si="6"/>
        <v>0</v>
      </c>
    </row>
    <row r="72" spans="1:47" ht="31.5" x14ac:dyDescent="0.25">
      <c r="A72" s="381" t="s">
        <v>891</v>
      </c>
      <c r="B72" s="127"/>
      <c r="C72" s="21" t="s">
        <v>899</v>
      </c>
      <c r="D72" s="128"/>
      <c r="E72" s="128"/>
      <c r="F72" s="128"/>
      <c r="G72" s="128"/>
      <c r="H72" s="128"/>
      <c r="I72" s="128"/>
      <c r="J72" s="128"/>
      <c r="K72" s="128"/>
      <c r="L72" s="128"/>
      <c r="M72" s="128"/>
      <c r="N72" s="128"/>
      <c r="O72" s="128"/>
      <c r="P72" s="128"/>
      <c r="Q72" s="128"/>
      <c r="R72" s="128">
        <v>15.256</v>
      </c>
      <c r="S72" s="128"/>
      <c r="T72" s="128"/>
      <c r="U72" s="128"/>
      <c r="V72" s="128">
        <f t="shared" si="2"/>
        <v>15.256</v>
      </c>
      <c r="W72" s="128">
        <f t="shared" si="2"/>
        <v>0</v>
      </c>
      <c r="X72" s="128"/>
      <c r="Y72" s="128"/>
      <c r="Z72" s="128"/>
      <c r="AA72" s="128"/>
      <c r="AB72" s="128"/>
      <c r="AC72" s="128"/>
      <c r="AD72" s="128"/>
      <c r="AE72" s="128"/>
      <c r="AF72" s="128"/>
      <c r="AG72" s="128"/>
      <c r="AH72" s="128"/>
      <c r="AI72" s="128"/>
      <c r="AJ72" s="128"/>
      <c r="AK72" s="128"/>
      <c r="AL72" s="128"/>
      <c r="AM72" s="128"/>
      <c r="AN72" s="128"/>
      <c r="AO72" s="128"/>
      <c r="AP72" s="128">
        <f t="shared" si="4"/>
        <v>0</v>
      </c>
      <c r="AQ72" s="128">
        <f t="shared" si="4"/>
        <v>0</v>
      </c>
      <c r="AR72" s="128" t="e">
        <f>#REF!+#REF!+#REF!+#REF!</f>
        <v>#REF!</v>
      </c>
      <c r="AS72" s="128">
        <f t="shared" si="5"/>
        <v>0</v>
      </c>
      <c r="AT72" s="128" t="e">
        <f>#REF!+#REF!+#REF!+#REF!</f>
        <v>#REF!</v>
      </c>
      <c r="AU72" s="128">
        <f t="shared" si="6"/>
        <v>0</v>
      </c>
    </row>
    <row r="73" spans="1:47" ht="47.25" x14ac:dyDescent="0.25">
      <c r="A73" s="381" t="s">
        <v>891</v>
      </c>
      <c r="B73" s="127"/>
      <c r="C73" s="21" t="s">
        <v>166</v>
      </c>
      <c r="D73" s="128"/>
      <c r="E73" s="128"/>
      <c r="F73" s="128"/>
      <c r="G73" s="128"/>
      <c r="H73" s="128"/>
      <c r="I73" s="128"/>
      <c r="J73" s="128"/>
      <c r="K73" s="128"/>
      <c r="L73" s="128"/>
      <c r="M73" s="128"/>
      <c r="N73" s="128"/>
      <c r="O73" s="128"/>
      <c r="P73" s="128"/>
      <c r="Q73" s="128"/>
      <c r="R73" s="128">
        <v>14</v>
      </c>
      <c r="S73" s="128"/>
      <c r="T73" s="128"/>
      <c r="U73" s="128"/>
      <c r="V73" s="128">
        <f t="shared" si="2"/>
        <v>14</v>
      </c>
      <c r="W73" s="128">
        <f t="shared" si="2"/>
        <v>0</v>
      </c>
      <c r="X73" s="128"/>
      <c r="Y73" s="128"/>
      <c r="Z73" s="128"/>
      <c r="AA73" s="128"/>
      <c r="AB73" s="128"/>
      <c r="AC73" s="128"/>
      <c r="AD73" s="128"/>
      <c r="AE73" s="128"/>
      <c r="AF73" s="128"/>
      <c r="AG73" s="128"/>
      <c r="AH73" s="128"/>
      <c r="AI73" s="128"/>
      <c r="AJ73" s="128"/>
      <c r="AK73" s="128"/>
      <c r="AL73" s="128"/>
      <c r="AM73" s="128"/>
      <c r="AN73" s="128"/>
      <c r="AO73" s="128"/>
      <c r="AP73" s="128">
        <f t="shared" si="4"/>
        <v>0</v>
      </c>
      <c r="AQ73" s="128">
        <f t="shared" si="4"/>
        <v>0</v>
      </c>
      <c r="AR73" s="128" t="e">
        <f>#REF!+#REF!+#REF!+#REF!</f>
        <v>#REF!</v>
      </c>
      <c r="AS73" s="128">
        <f t="shared" si="5"/>
        <v>0</v>
      </c>
      <c r="AT73" s="128" t="e">
        <f>#REF!+#REF!+#REF!+#REF!</f>
        <v>#REF!</v>
      </c>
      <c r="AU73" s="128">
        <f t="shared" si="6"/>
        <v>0</v>
      </c>
    </row>
    <row r="74" spans="1:47" ht="47.25" x14ac:dyDescent="0.25">
      <c r="A74" s="381" t="s">
        <v>891</v>
      </c>
      <c r="B74" s="127"/>
      <c r="C74" s="21" t="s">
        <v>900</v>
      </c>
      <c r="D74" s="128"/>
      <c r="E74" s="128"/>
      <c r="F74" s="128"/>
      <c r="G74" s="128"/>
      <c r="H74" s="128"/>
      <c r="I74" s="128"/>
      <c r="J74" s="128"/>
      <c r="K74" s="128"/>
      <c r="L74" s="128"/>
      <c r="M74" s="128"/>
      <c r="N74" s="128"/>
      <c r="O74" s="128"/>
      <c r="P74" s="128"/>
      <c r="Q74" s="128"/>
      <c r="R74" s="128">
        <v>16.082999999999998</v>
      </c>
      <c r="S74" s="128"/>
      <c r="T74" s="128"/>
      <c r="U74" s="128"/>
      <c r="V74" s="128">
        <f t="shared" si="2"/>
        <v>16.082999999999998</v>
      </c>
      <c r="W74" s="128">
        <f t="shared" si="2"/>
        <v>0</v>
      </c>
      <c r="X74" s="128"/>
      <c r="Y74" s="128"/>
      <c r="Z74" s="128"/>
      <c r="AA74" s="128"/>
      <c r="AB74" s="128"/>
      <c r="AC74" s="128"/>
      <c r="AD74" s="128"/>
      <c r="AE74" s="128"/>
      <c r="AF74" s="128"/>
      <c r="AG74" s="128"/>
      <c r="AH74" s="128"/>
      <c r="AI74" s="128"/>
      <c r="AJ74" s="128"/>
      <c r="AK74" s="128"/>
      <c r="AL74" s="128"/>
      <c r="AM74" s="128"/>
      <c r="AN74" s="128"/>
      <c r="AO74" s="128"/>
      <c r="AP74" s="128">
        <f t="shared" si="4"/>
        <v>0</v>
      </c>
      <c r="AQ74" s="128">
        <f t="shared" si="4"/>
        <v>0</v>
      </c>
      <c r="AR74" s="128" t="e">
        <f>#REF!+#REF!+#REF!+#REF!</f>
        <v>#REF!</v>
      </c>
      <c r="AS74" s="128">
        <f t="shared" si="5"/>
        <v>0</v>
      </c>
      <c r="AT74" s="128" t="e">
        <f>#REF!+#REF!+#REF!+#REF!</f>
        <v>#REF!</v>
      </c>
      <c r="AU74" s="128">
        <f t="shared" si="6"/>
        <v>0</v>
      </c>
    </row>
    <row r="75" spans="1:47" ht="47.25" x14ac:dyDescent="0.25">
      <c r="A75" s="381" t="s">
        <v>891</v>
      </c>
      <c r="B75" s="127"/>
      <c r="C75" s="21" t="s">
        <v>900</v>
      </c>
      <c r="D75" s="128"/>
      <c r="E75" s="128"/>
      <c r="F75" s="128"/>
      <c r="G75" s="128"/>
      <c r="H75" s="128"/>
      <c r="I75" s="128"/>
      <c r="J75" s="128"/>
      <c r="K75" s="128"/>
      <c r="L75" s="128"/>
      <c r="M75" s="128"/>
      <c r="N75" s="128"/>
      <c r="O75" s="128"/>
      <c r="P75" s="128"/>
      <c r="Q75" s="128"/>
      <c r="R75" s="128">
        <v>4.3179999999999996</v>
      </c>
      <c r="S75" s="128"/>
      <c r="T75" s="128"/>
      <c r="U75" s="128"/>
      <c r="V75" s="128">
        <f t="shared" si="2"/>
        <v>4.3179999999999996</v>
      </c>
      <c r="W75" s="128">
        <f t="shared" si="2"/>
        <v>0</v>
      </c>
      <c r="X75" s="128"/>
      <c r="Y75" s="128"/>
      <c r="Z75" s="128"/>
      <c r="AA75" s="128"/>
      <c r="AB75" s="128"/>
      <c r="AC75" s="128"/>
      <c r="AD75" s="128"/>
      <c r="AE75" s="128"/>
      <c r="AF75" s="128"/>
      <c r="AG75" s="128"/>
      <c r="AH75" s="128"/>
      <c r="AI75" s="128"/>
      <c r="AJ75" s="128"/>
      <c r="AK75" s="128"/>
      <c r="AL75" s="128"/>
      <c r="AM75" s="128"/>
      <c r="AN75" s="128"/>
      <c r="AO75" s="128"/>
      <c r="AP75" s="128">
        <f t="shared" si="4"/>
        <v>0</v>
      </c>
      <c r="AQ75" s="128">
        <f t="shared" si="4"/>
        <v>0</v>
      </c>
      <c r="AR75" s="128" t="e">
        <f>#REF!+#REF!+#REF!+#REF!</f>
        <v>#REF!</v>
      </c>
      <c r="AS75" s="128">
        <f t="shared" si="5"/>
        <v>0</v>
      </c>
      <c r="AT75" s="128" t="e">
        <f>#REF!+#REF!+#REF!+#REF!</f>
        <v>#REF!</v>
      </c>
      <c r="AU75" s="128">
        <f t="shared" si="6"/>
        <v>0</v>
      </c>
    </row>
    <row r="76" spans="1:47" ht="47.25" x14ac:dyDescent="0.25">
      <c r="A76" s="381" t="s">
        <v>891</v>
      </c>
      <c r="B76" s="127" t="s">
        <v>131</v>
      </c>
      <c r="C76" s="21" t="s">
        <v>901</v>
      </c>
      <c r="D76" s="128"/>
      <c r="E76" s="128"/>
      <c r="F76" s="128"/>
      <c r="G76" s="128"/>
      <c r="H76" s="128"/>
      <c r="I76" s="128"/>
      <c r="J76" s="128"/>
      <c r="K76" s="128"/>
      <c r="L76" s="128"/>
      <c r="M76" s="128"/>
      <c r="N76" s="128"/>
      <c r="O76" s="128"/>
      <c r="P76" s="128">
        <v>4.3559999999999999</v>
      </c>
      <c r="Q76" s="128"/>
      <c r="R76" s="128"/>
      <c r="S76" s="128"/>
      <c r="T76" s="128"/>
      <c r="U76" s="128"/>
      <c r="V76" s="128">
        <f t="shared" si="2"/>
        <v>4.3559999999999999</v>
      </c>
      <c r="W76" s="128">
        <f t="shared" si="2"/>
        <v>0</v>
      </c>
      <c r="X76" s="128"/>
      <c r="Y76" s="128"/>
      <c r="Z76" s="128"/>
      <c r="AA76" s="128"/>
      <c r="AB76" s="128"/>
      <c r="AC76" s="128"/>
      <c r="AD76" s="128"/>
      <c r="AE76" s="128"/>
      <c r="AF76" s="128"/>
      <c r="AG76" s="128"/>
      <c r="AH76" s="128"/>
      <c r="AI76" s="128"/>
      <c r="AJ76" s="128"/>
      <c r="AK76" s="128"/>
      <c r="AL76" s="128"/>
      <c r="AM76" s="128"/>
      <c r="AN76" s="128"/>
      <c r="AO76" s="128"/>
      <c r="AP76" s="128">
        <f t="shared" si="4"/>
        <v>0</v>
      </c>
      <c r="AQ76" s="128">
        <f t="shared" si="4"/>
        <v>0</v>
      </c>
      <c r="AR76" s="128" t="e">
        <f>#REF!+#REF!+#REF!+#REF!</f>
        <v>#REF!</v>
      </c>
      <c r="AS76" s="128">
        <f t="shared" si="5"/>
        <v>0</v>
      </c>
      <c r="AT76" s="128" t="e">
        <f>#REF!+#REF!+#REF!+#REF!</f>
        <v>#REF!</v>
      </c>
      <c r="AU76" s="128">
        <f t="shared" si="6"/>
        <v>0</v>
      </c>
    </row>
    <row r="77" spans="1:47" ht="63" x14ac:dyDescent="0.25">
      <c r="A77" s="381" t="s">
        <v>891</v>
      </c>
      <c r="B77" s="127" t="s">
        <v>133</v>
      </c>
      <c r="C77" s="21" t="s">
        <v>902</v>
      </c>
      <c r="D77" s="128"/>
      <c r="E77" s="128"/>
      <c r="F77" s="128"/>
      <c r="G77" s="128"/>
      <c r="H77" s="128"/>
      <c r="I77" s="128"/>
      <c r="J77" s="128"/>
      <c r="K77" s="128"/>
      <c r="L77" s="128"/>
      <c r="M77" s="128"/>
      <c r="N77" s="128"/>
      <c r="O77" s="128"/>
      <c r="P77" s="128">
        <v>7.101</v>
      </c>
      <c r="Q77" s="128"/>
      <c r="R77" s="128"/>
      <c r="S77" s="128"/>
      <c r="T77" s="128"/>
      <c r="U77" s="128"/>
      <c r="V77" s="128">
        <f t="shared" si="2"/>
        <v>7.101</v>
      </c>
      <c r="W77" s="128">
        <f t="shared" si="2"/>
        <v>0</v>
      </c>
      <c r="X77" s="128"/>
      <c r="Y77" s="128"/>
      <c r="Z77" s="128"/>
      <c r="AA77" s="128"/>
      <c r="AB77" s="128"/>
      <c r="AC77" s="128"/>
      <c r="AD77" s="128"/>
      <c r="AE77" s="128"/>
      <c r="AF77" s="128"/>
      <c r="AG77" s="128"/>
      <c r="AH77" s="128"/>
      <c r="AI77" s="128"/>
      <c r="AJ77" s="128"/>
      <c r="AK77" s="128"/>
      <c r="AL77" s="128"/>
      <c r="AM77" s="128"/>
      <c r="AN77" s="128"/>
      <c r="AO77" s="128"/>
      <c r="AP77" s="128">
        <f t="shared" si="4"/>
        <v>0</v>
      </c>
      <c r="AQ77" s="128">
        <f t="shared" si="4"/>
        <v>0</v>
      </c>
      <c r="AR77" s="128" t="e">
        <f>#REF!+#REF!+#REF!+#REF!</f>
        <v>#REF!</v>
      </c>
      <c r="AS77" s="128">
        <f t="shared" si="5"/>
        <v>0</v>
      </c>
      <c r="AT77" s="128" t="e">
        <f>#REF!+#REF!+#REF!+#REF!</f>
        <v>#REF!</v>
      </c>
      <c r="AU77" s="128">
        <f t="shared" si="6"/>
        <v>0</v>
      </c>
    </row>
    <row r="78" spans="1:47" x14ac:dyDescent="0.25">
      <c r="A78" s="381"/>
      <c r="B78" s="384">
        <v>4</v>
      </c>
      <c r="C78" s="21" t="s">
        <v>879</v>
      </c>
      <c r="D78" s="128">
        <v>0</v>
      </c>
      <c r="E78" s="128">
        <v>0</v>
      </c>
      <c r="F78" s="128">
        <v>0</v>
      </c>
      <c r="G78" s="128">
        <v>0</v>
      </c>
      <c r="H78" s="128">
        <v>0</v>
      </c>
      <c r="I78" s="128">
        <v>0</v>
      </c>
      <c r="J78" s="128">
        <v>0</v>
      </c>
      <c r="K78" s="128">
        <v>0</v>
      </c>
      <c r="L78" s="128">
        <f t="shared" si="8"/>
        <v>0</v>
      </c>
      <c r="M78" s="128">
        <f t="shared" si="8"/>
        <v>0</v>
      </c>
      <c r="N78" s="128"/>
      <c r="O78" s="128"/>
      <c r="P78" s="128"/>
      <c r="Q78" s="128"/>
      <c r="R78" s="128"/>
      <c r="S78" s="128"/>
      <c r="T78" s="128"/>
      <c r="U78" s="128"/>
      <c r="V78" s="128">
        <f t="shared" si="2"/>
        <v>0</v>
      </c>
      <c r="W78" s="128">
        <f t="shared" si="2"/>
        <v>0</v>
      </c>
      <c r="X78" s="128">
        <v>0</v>
      </c>
      <c r="Y78" s="128">
        <v>0</v>
      </c>
      <c r="Z78" s="128">
        <v>0</v>
      </c>
      <c r="AA78" s="128">
        <v>0</v>
      </c>
      <c r="AB78" s="128">
        <v>0</v>
      </c>
      <c r="AC78" s="128">
        <v>0</v>
      </c>
      <c r="AD78" s="128">
        <v>0</v>
      </c>
      <c r="AE78" s="128">
        <v>0</v>
      </c>
      <c r="AF78" s="128">
        <v>0</v>
      </c>
      <c r="AG78" s="128">
        <v>0</v>
      </c>
      <c r="AH78" s="382"/>
      <c r="AI78" s="382"/>
      <c r="AJ78" s="382"/>
      <c r="AK78" s="382"/>
      <c r="AL78" s="382"/>
      <c r="AM78" s="382"/>
      <c r="AN78" s="382"/>
      <c r="AO78" s="382"/>
      <c r="AP78" s="128">
        <f t="shared" si="4"/>
        <v>0</v>
      </c>
      <c r="AQ78" s="128">
        <f t="shared" si="4"/>
        <v>0</v>
      </c>
      <c r="AR78" s="128" t="e">
        <f>#REF!+#REF!+#REF!+#REF!</f>
        <v>#REF!</v>
      </c>
      <c r="AS78" s="128">
        <f t="shared" si="5"/>
        <v>0</v>
      </c>
      <c r="AT78" s="128" t="e">
        <f>#REF!+#REF!+#REF!+#REF!</f>
        <v>#REF!</v>
      </c>
      <c r="AU78" s="128">
        <f t="shared" si="6"/>
        <v>0</v>
      </c>
    </row>
    <row r="79" spans="1:47" x14ac:dyDescent="0.25">
      <c r="A79" s="381"/>
      <c r="B79" s="384">
        <v>5</v>
      </c>
      <c r="C79" s="21" t="s">
        <v>880</v>
      </c>
      <c r="D79" s="128">
        <v>0</v>
      </c>
      <c r="E79" s="128">
        <v>0</v>
      </c>
      <c r="F79" s="128">
        <v>0</v>
      </c>
      <c r="G79" s="128">
        <v>0</v>
      </c>
      <c r="H79" s="128">
        <v>0</v>
      </c>
      <c r="I79" s="128">
        <v>0</v>
      </c>
      <c r="J79" s="128">
        <v>0</v>
      </c>
      <c r="K79" s="128">
        <v>0</v>
      </c>
      <c r="L79" s="128">
        <f t="shared" si="8"/>
        <v>0</v>
      </c>
      <c r="M79" s="128">
        <f t="shared" si="8"/>
        <v>0</v>
      </c>
      <c r="N79" s="128"/>
      <c r="O79" s="128"/>
      <c r="P79" s="128"/>
      <c r="Q79" s="128"/>
      <c r="R79" s="128"/>
      <c r="S79" s="128"/>
      <c r="T79" s="128"/>
      <c r="U79" s="128"/>
      <c r="V79" s="128">
        <f t="shared" si="2"/>
        <v>0</v>
      </c>
      <c r="W79" s="128">
        <f t="shared" si="2"/>
        <v>0</v>
      </c>
      <c r="X79" s="128">
        <v>0</v>
      </c>
      <c r="Y79" s="128">
        <v>0</v>
      </c>
      <c r="Z79" s="128">
        <v>0</v>
      </c>
      <c r="AA79" s="128">
        <v>0</v>
      </c>
      <c r="AB79" s="128">
        <v>0</v>
      </c>
      <c r="AC79" s="128">
        <v>0</v>
      </c>
      <c r="AD79" s="128">
        <v>0</v>
      </c>
      <c r="AE79" s="128">
        <v>0</v>
      </c>
      <c r="AF79" s="128">
        <v>0</v>
      </c>
      <c r="AG79" s="128">
        <v>0</v>
      </c>
      <c r="AH79" s="382"/>
      <c r="AI79" s="382"/>
      <c r="AJ79" s="382"/>
      <c r="AK79" s="382"/>
      <c r="AL79" s="382"/>
      <c r="AM79" s="382"/>
      <c r="AN79" s="382"/>
      <c r="AO79" s="382"/>
      <c r="AP79" s="128">
        <f t="shared" si="4"/>
        <v>0</v>
      </c>
      <c r="AQ79" s="128">
        <f t="shared" si="4"/>
        <v>0</v>
      </c>
      <c r="AR79" s="128" t="e">
        <f>#REF!+#REF!+#REF!+#REF!</f>
        <v>#REF!</v>
      </c>
      <c r="AS79" s="128">
        <f t="shared" si="5"/>
        <v>0</v>
      </c>
      <c r="AT79" s="128" t="e">
        <f>#REF!+#REF!+#REF!+#REF!</f>
        <v>#REF!</v>
      </c>
      <c r="AU79" s="128">
        <f t="shared" si="6"/>
        <v>0</v>
      </c>
    </row>
    <row r="80" spans="1:47" x14ac:dyDescent="0.25">
      <c r="A80" s="381"/>
      <c r="B80" s="384">
        <v>6</v>
      </c>
      <c r="C80" s="21" t="s">
        <v>881</v>
      </c>
      <c r="D80" s="128">
        <v>0</v>
      </c>
      <c r="E80" s="128">
        <v>0</v>
      </c>
      <c r="F80" s="128">
        <v>0</v>
      </c>
      <c r="G80" s="128">
        <v>0</v>
      </c>
      <c r="H80" s="128">
        <v>0</v>
      </c>
      <c r="I80" s="128">
        <v>0</v>
      </c>
      <c r="J80" s="128">
        <v>0</v>
      </c>
      <c r="K80" s="128">
        <v>0</v>
      </c>
      <c r="L80" s="128">
        <f t="shared" si="8"/>
        <v>0</v>
      </c>
      <c r="M80" s="128">
        <f t="shared" si="8"/>
        <v>0</v>
      </c>
      <c r="N80" s="128"/>
      <c r="O80" s="128"/>
      <c r="P80" s="128"/>
      <c r="Q80" s="128"/>
      <c r="R80" s="128"/>
      <c r="S80" s="128"/>
      <c r="T80" s="128"/>
      <c r="U80" s="128"/>
      <c r="V80" s="128">
        <f t="shared" si="2"/>
        <v>0</v>
      </c>
      <c r="W80" s="128">
        <f t="shared" si="2"/>
        <v>0</v>
      </c>
      <c r="X80" s="128">
        <v>0</v>
      </c>
      <c r="Y80" s="128">
        <v>0</v>
      </c>
      <c r="Z80" s="128">
        <v>0</v>
      </c>
      <c r="AA80" s="128">
        <v>0</v>
      </c>
      <c r="AB80" s="128">
        <v>0</v>
      </c>
      <c r="AC80" s="128">
        <v>0</v>
      </c>
      <c r="AD80" s="128">
        <v>0</v>
      </c>
      <c r="AE80" s="128">
        <v>0</v>
      </c>
      <c r="AF80" s="128">
        <v>0</v>
      </c>
      <c r="AG80" s="128">
        <v>0</v>
      </c>
      <c r="AH80" s="382"/>
      <c r="AI80" s="382"/>
      <c r="AJ80" s="382"/>
      <c r="AK80" s="382"/>
      <c r="AL80" s="382"/>
      <c r="AM80" s="382"/>
      <c r="AN80" s="382"/>
      <c r="AO80" s="382"/>
      <c r="AP80" s="128">
        <f t="shared" si="4"/>
        <v>0</v>
      </c>
      <c r="AQ80" s="128">
        <f t="shared" si="4"/>
        <v>0</v>
      </c>
      <c r="AR80" s="128" t="e">
        <f>#REF!+#REF!+#REF!+#REF!</f>
        <v>#REF!</v>
      </c>
      <c r="AS80" s="128">
        <f t="shared" si="5"/>
        <v>0</v>
      </c>
      <c r="AT80" s="128" t="e">
        <f>#REF!+#REF!+#REF!+#REF!</f>
        <v>#REF!</v>
      </c>
      <c r="AU80" s="128">
        <f t="shared" si="6"/>
        <v>0</v>
      </c>
    </row>
    <row r="81" spans="1:47" x14ac:dyDescent="0.25">
      <c r="A81" s="381"/>
      <c r="B81" s="384">
        <v>7</v>
      </c>
      <c r="C81" s="21" t="s">
        <v>882</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f t="shared" si="2"/>
        <v>0</v>
      </c>
      <c r="W81" s="128">
        <f t="shared" si="2"/>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f t="shared" si="4"/>
        <v>0</v>
      </c>
      <c r="AQ81" s="128">
        <f t="shared" si="4"/>
        <v>0</v>
      </c>
      <c r="AR81" s="128" t="e">
        <f>#REF!+#REF!+#REF!+#REF!</f>
        <v>#REF!</v>
      </c>
      <c r="AS81" s="128">
        <f t="shared" si="5"/>
        <v>0</v>
      </c>
      <c r="AT81" s="128" t="e">
        <f>#REF!+#REF!+#REF!+#REF!</f>
        <v>#REF!</v>
      </c>
      <c r="AU81" s="128">
        <f t="shared" si="6"/>
        <v>0</v>
      </c>
    </row>
    <row r="82" spans="1:47" x14ac:dyDescent="0.25">
      <c r="A82" s="381"/>
      <c r="B82" s="384">
        <v>8</v>
      </c>
      <c r="C82" s="21" t="s">
        <v>883</v>
      </c>
      <c r="D82" s="128">
        <v>0</v>
      </c>
      <c r="E82" s="128">
        <v>0</v>
      </c>
      <c r="F82" s="128">
        <v>0</v>
      </c>
      <c r="G82" s="128">
        <v>0</v>
      </c>
      <c r="H82" s="128">
        <v>0</v>
      </c>
      <c r="I82" s="128">
        <v>0</v>
      </c>
      <c r="J82" s="128">
        <v>0</v>
      </c>
      <c r="K82" s="128">
        <v>0</v>
      </c>
      <c r="L82" s="128">
        <f t="shared" si="8"/>
        <v>0</v>
      </c>
      <c r="M82" s="128">
        <f t="shared" si="8"/>
        <v>0</v>
      </c>
      <c r="N82" s="128"/>
      <c r="O82" s="128"/>
      <c r="P82" s="128"/>
      <c r="Q82" s="128"/>
      <c r="R82" s="128"/>
      <c r="S82" s="128"/>
      <c r="T82" s="128"/>
      <c r="U82" s="128"/>
      <c r="V82" s="128">
        <f t="shared" si="2"/>
        <v>0</v>
      </c>
      <c r="W82" s="128">
        <f t="shared" si="2"/>
        <v>0</v>
      </c>
      <c r="X82" s="128">
        <v>0</v>
      </c>
      <c r="Y82" s="128">
        <v>0</v>
      </c>
      <c r="Z82" s="128">
        <v>0</v>
      </c>
      <c r="AA82" s="128">
        <v>0</v>
      </c>
      <c r="AB82" s="128">
        <v>0</v>
      </c>
      <c r="AC82" s="128">
        <v>0</v>
      </c>
      <c r="AD82" s="128">
        <v>0</v>
      </c>
      <c r="AE82" s="128">
        <v>0</v>
      </c>
      <c r="AF82" s="128">
        <v>0</v>
      </c>
      <c r="AG82" s="128">
        <v>0</v>
      </c>
      <c r="AH82" s="382"/>
      <c r="AI82" s="382"/>
      <c r="AJ82" s="382"/>
      <c r="AK82" s="382"/>
      <c r="AL82" s="382"/>
      <c r="AM82" s="382"/>
      <c r="AN82" s="382"/>
      <c r="AO82" s="382"/>
      <c r="AP82" s="128">
        <f t="shared" si="4"/>
        <v>0</v>
      </c>
      <c r="AQ82" s="128">
        <f t="shared" si="4"/>
        <v>0</v>
      </c>
      <c r="AR82" s="128" t="e">
        <f>#REF!+#REF!+#REF!+#REF!</f>
        <v>#REF!</v>
      </c>
      <c r="AS82" s="128">
        <f t="shared" si="5"/>
        <v>0</v>
      </c>
      <c r="AT82" s="128" t="e">
        <f>#REF!+#REF!+#REF!+#REF!</f>
        <v>#REF!</v>
      </c>
      <c r="AU82" s="128">
        <f t="shared" si="6"/>
        <v>0</v>
      </c>
    </row>
    <row r="83" spans="1:47" x14ac:dyDescent="0.25">
      <c r="A83" s="381"/>
      <c r="B83" s="384">
        <v>9</v>
      </c>
      <c r="C83" s="21" t="s">
        <v>903</v>
      </c>
      <c r="D83" s="128">
        <f t="shared" ref="D83:AO83" si="27">D84+D95+D134</f>
        <v>0</v>
      </c>
      <c r="E83" s="128">
        <f t="shared" si="27"/>
        <v>0</v>
      </c>
      <c r="F83" s="128">
        <f t="shared" si="27"/>
        <v>0</v>
      </c>
      <c r="G83" s="128">
        <f t="shared" si="27"/>
        <v>0</v>
      </c>
      <c r="H83" s="128">
        <f t="shared" si="27"/>
        <v>0</v>
      </c>
      <c r="I83" s="128">
        <f t="shared" si="27"/>
        <v>0</v>
      </c>
      <c r="J83" s="128">
        <f t="shared" si="27"/>
        <v>0</v>
      </c>
      <c r="K83" s="128">
        <f t="shared" si="27"/>
        <v>0</v>
      </c>
      <c r="L83" s="128">
        <f t="shared" si="27"/>
        <v>0</v>
      </c>
      <c r="M83" s="128">
        <f t="shared" si="27"/>
        <v>0</v>
      </c>
      <c r="N83" s="128">
        <f t="shared" si="27"/>
        <v>62.36399999999999</v>
      </c>
      <c r="O83" s="128">
        <f t="shared" si="27"/>
        <v>40.02000000000001</v>
      </c>
      <c r="P83" s="128">
        <f>P84+P95+P134+P130+P131</f>
        <v>223.06</v>
      </c>
      <c r="Q83" s="128">
        <f t="shared" ref="Q83" si="28">Q84+Q95+Q134+Q130+Q131</f>
        <v>65.06</v>
      </c>
      <c r="R83" s="128">
        <f>R84+R95+R134+R130+R131+R132+R133</f>
        <v>499.14499999999998</v>
      </c>
      <c r="S83" s="128">
        <f t="shared" ref="S83" si="29">S84+S95+S134+S130+S131+S132+S133</f>
        <v>269.69</v>
      </c>
      <c r="T83" s="128">
        <f>T84+T95+T134+T130+T131+T132+T133</f>
        <v>0</v>
      </c>
      <c r="U83" s="128">
        <f t="shared" ref="U83" si="30">U84+U95+U134+U130+U131+U132+U133</f>
        <v>0</v>
      </c>
      <c r="V83" s="128">
        <f t="shared" si="2"/>
        <v>784.56899999999996</v>
      </c>
      <c r="W83" s="128">
        <f t="shared" si="2"/>
        <v>374.77</v>
      </c>
      <c r="X83" s="128">
        <f t="shared" si="27"/>
        <v>0</v>
      </c>
      <c r="Y83" s="128">
        <f t="shared" si="27"/>
        <v>0</v>
      </c>
      <c r="Z83" s="128">
        <f t="shared" si="27"/>
        <v>0</v>
      </c>
      <c r="AA83" s="128">
        <f t="shared" si="27"/>
        <v>0</v>
      </c>
      <c r="AB83" s="128">
        <f t="shared" si="27"/>
        <v>0</v>
      </c>
      <c r="AC83" s="128">
        <f t="shared" si="27"/>
        <v>0</v>
      </c>
      <c r="AD83" s="128">
        <f t="shared" si="27"/>
        <v>0</v>
      </c>
      <c r="AE83" s="128">
        <f t="shared" si="27"/>
        <v>0</v>
      </c>
      <c r="AF83" s="128">
        <f t="shared" si="27"/>
        <v>0</v>
      </c>
      <c r="AG83" s="128">
        <f t="shared" si="27"/>
        <v>0</v>
      </c>
      <c r="AH83" s="128">
        <f t="shared" si="27"/>
        <v>0</v>
      </c>
      <c r="AI83" s="128">
        <f t="shared" si="27"/>
        <v>0</v>
      </c>
      <c r="AJ83" s="128">
        <f t="shared" si="27"/>
        <v>0</v>
      </c>
      <c r="AK83" s="128">
        <f t="shared" si="27"/>
        <v>0</v>
      </c>
      <c r="AL83" s="128">
        <f t="shared" si="27"/>
        <v>0</v>
      </c>
      <c r="AM83" s="128">
        <f t="shared" si="27"/>
        <v>0</v>
      </c>
      <c r="AN83" s="128">
        <f t="shared" si="27"/>
        <v>0</v>
      </c>
      <c r="AO83" s="128">
        <f t="shared" si="27"/>
        <v>0</v>
      </c>
      <c r="AP83" s="128">
        <f t="shared" si="4"/>
        <v>0</v>
      </c>
      <c r="AQ83" s="128">
        <f t="shared" si="4"/>
        <v>0</v>
      </c>
      <c r="AR83" s="128" t="e">
        <f>#REF!+#REF!+#REF!+#REF!</f>
        <v>#REF!</v>
      </c>
      <c r="AS83" s="128">
        <f t="shared" si="5"/>
        <v>0</v>
      </c>
      <c r="AT83" s="128" t="e">
        <f>#REF!+#REF!+#REF!+#REF!</f>
        <v>#REF!</v>
      </c>
      <c r="AU83" s="128">
        <f t="shared" si="6"/>
        <v>0</v>
      </c>
    </row>
    <row r="84" spans="1:47" ht="47.25" x14ac:dyDescent="0.25">
      <c r="A84" s="381"/>
      <c r="B84" s="127" t="s">
        <v>904</v>
      </c>
      <c r="C84" s="21" t="s">
        <v>189</v>
      </c>
      <c r="D84" s="128">
        <f t="shared" ref="D84:S84" si="31">D85+D94</f>
        <v>0</v>
      </c>
      <c r="E84" s="128">
        <f t="shared" si="31"/>
        <v>0</v>
      </c>
      <c r="F84" s="128">
        <f t="shared" si="31"/>
        <v>0</v>
      </c>
      <c r="G84" s="128">
        <f t="shared" si="31"/>
        <v>0</v>
      </c>
      <c r="H84" s="128">
        <f t="shared" si="31"/>
        <v>0</v>
      </c>
      <c r="I84" s="128">
        <f t="shared" si="31"/>
        <v>0</v>
      </c>
      <c r="J84" s="128">
        <f t="shared" si="31"/>
        <v>0</v>
      </c>
      <c r="K84" s="128">
        <f t="shared" si="31"/>
        <v>0</v>
      </c>
      <c r="L84" s="128">
        <f t="shared" si="31"/>
        <v>0</v>
      </c>
      <c r="M84" s="128">
        <f t="shared" si="31"/>
        <v>0</v>
      </c>
      <c r="N84" s="128">
        <f t="shared" si="31"/>
        <v>13.234</v>
      </c>
      <c r="O84" s="128">
        <f t="shared" si="31"/>
        <v>8.64</v>
      </c>
      <c r="P84" s="128">
        <f t="shared" si="31"/>
        <v>67.212999999999994</v>
      </c>
      <c r="Q84" s="128">
        <f t="shared" si="31"/>
        <v>7.51</v>
      </c>
      <c r="R84" s="128">
        <f t="shared" si="31"/>
        <v>0</v>
      </c>
      <c r="S84" s="128">
        <f t="shared" si="31"/>
        <v>0</v>
      </c>
      <c r="T84" s="128"/>
      <c r="U84" s="128"/>
      <c r="V84" s="128">
        <f t="shared" si="2"/>
        <v>80.446999999999989</v>
      </c>
      <c r="W84" s="128">
        <f t="shared" si="2"/>
        <v>16.149999999999999</v>
      </c>
      <c r="X84" s="128">
        <f t="shared" ref="X84:AO84" si="32">X85+X94</f>
        <v>0</v>
      </c>
      <c r="Y84" s="128">
        <f t="shared" si="32"/>
        <v>0</v>
      </c>
      <c r="Z84" s="128">
        <f t="shared" si="32"/>
        <v>0</v>
      </c>
      <c r="AA84" s="128">
        <f t="shared" si="32"/>
        <v>0</v>
      </c>
      <c r="AB84" s="128">
        <f t="shared" si="32"/>
        <v>0</v>
      </c>
      <c r="AC84" s="128">
        <f t="shared" si="32"/>
        <v>0</v>
      </c>
      <c r="AD84" s="128">
        <f t="shared" si="32"/>
        <v>0</v>
      </c>
      <c r="AE84" s="128">
        <f t="shared" si="32"/>
        <v>0</v>
      </c>
      <c r="AF84" s="128">
        <f t="shared" si="32"/>
        <v>0</v>
      </c>
      <c r="AG84" s="128">
        <f t="shared" si="32"/>
        <v>0</v>
      </c>
      <c r="AH84" s="128">
        <f t="shared" si="32"/>
        <v>0</v>
      </c>
      <c r="AI84" s="128">
        <f t="shared" si="32"/>
        <v>0</v>
      </c>
      <c r="AJ84" s="128">
        <f t="shared" si="32"/>
        <v>0</v>
      </c>
      <c r="AK84" s="128">
        <f t="shared" si="32"/>
        <v>0</v>
      </c>
      <c r="AL84" s="128">
        <f t="shared" si="32"/>
        <v>0</v>
      </c>
      <c r="AM84" s="128">
        <f t="shared" si="32"/>
        <v>0</v>
      </c>
      <c r="AN84" s="128">
        <f t="shared" si="32"/>
        <v>0</v>
      </c>
      <c r="AO84" s="128">
        <f t="shared" si="32"/>
        <v>0</v>
      </c>
      <c r="AP84" s="128">
        <f t="shared" si="4"/>
        <v>0</v>
      </c>
      <c r="AQ84" s="128">
        <f t="shared" si="4"/>
        <v>0</v>
      </c>
      <c r="AR84" s="128" t="e">
        <f>#REF!+#REF!+#REF!+#REF!</f>
        <v>#REF!</v>
      </c>
      <c r="AS84" s="128">
        <f t="shared" si="5"/>
        <v>0</v>
      </c>
      <c r="AT84" s="128" t="e">
        <f>#REF!+#REF!+#REF!+#REF!</f>
        <v>#REF!</v>
      </c>
      <c r="AU84" s="128">
        <f t="shared" si="6"/>
        <v>0</v>
      </c>
    </row>
    <row r="85" spans="1:47" ht="63" x14ac:dyDescent="0.25">
      <c r="A85" s="381"/>
      <c r="B85" s="127" t="s">
        <v>905</v>
      </c>
      <c r="C85" s="21" t="s">
        <v>191</v>
      </c>
      <c r="D85" s="128">
        <f t="shared" ref="D85:AI85" si="33">SUM(D86:D93)</f>
        <v>0</v>
      </c>
      <c r="E85" s="128">
        <f t="shared" si="33"/>
        <v>0</v>
      </c>
      <c r="F85" s="128">
        <f t="shared" si="33"/>
        <v>0</v>
      </c>
      <c r="G85" s="128">
        <f t="shared" si="33"/>
        <v>0</v>
      </c>
      <c r="H85" s="128">
        <f t="shared" si="33"/>
        <v>0</v>
      </c>
      <c r="I85" s="128">
        <f t="shared" si="33"/>
        <v>0</v>
      </c>
      <c r="J85" s="128">
        <f t="shared" si="33"/>
        <v>0</v>
      </c>
      <c r="K85" s="128">
        <f t="shared" si="33"/>
        <v>0</v>
      </c>
      <c r="L85" s="128">
        <f t="shared" si="33"/>
        <v>0</v>
      </c>
      <c r="M85" s="128">
        <f t="shared" si="33"/>
        <v>0</v>
      </c>
      <c r="N85" s="128">
        <f t="shared" si="33"/>
        <v>10.923999999999999</v>
      </c>
      <c r="O85" s="128">
        <f t="shared" si="33"/>
        <v>4.1399999999999997</v>
      </c>
      <c r="P85" s="128">
        <f t="shared" ref="P85:S85" si="34">SUM(P86:P93)</f>
        <v>0</v>
      </c>
      <c r="Q85" s="128">
        <f t="shared" si="34"/>
        <v>0</v>
      </c>
      <c r="R85" s="128">
        <f t="shared" si="34"/>
        <v>0</v>
      </c>
      <c r="S85" s="128">
        <f t="shared" si="34"/>
        <v>0</v>
      </c>
      <c r="T85" s="128"/>
      <c r="U85" s="128"/>
      <c r="V85" s="128">
        <f t="shared" si="2"/>
        <v>10.923999999999999</v>
      </c>
      <c r="W85" s="128">
        <f t="shared" si="2"/>
        <v>4.1399999999999997</v>
      </c>
      <c r="X85" s="128">
        <f t="shared" si="33"/>
        <v>0</v>
      </c>
      <c r="Y85" s="128">
        <f t="shared" si="33"/>
        <v>0</v>
      </c>
      <c r="Z85" s="128">
        <f t="shared" si="33"/>
        <v>0</v>
      </c>
      <c r="AA85" s="128">
        <f t="shared" si="33"/>
        <v>0</v>
      </c>
      <c r="AB85" s="128">
        <f t="shared" si="33"/>
        <v>0</v>
      </c>
      <c r="AC85" s="128">
        <f t="shared" si="33"/>
        <v>0</v>
      </c>
      <c r="AD85" s="128">
        <f t="shared" si="33"/>
        <v>0</v>
      </c>
      <c r="AE85" s="128">
        <f t="shared" si="33"/>
        <v>0</v>
      </c>
      <c r="AF85" s="128">
        <f t="shared" si="33"/>
        <v>0</v>
      </c>
      <c r="AG85" s="128">
        <f t="shared" si="33"/>
        <v>0</v>
      </c>
      <c r="AH85" s="128">
        <f t="shared" si="33"/>
        <v>0</v>
      </c>
      <c r="AI85" s="128">
        <f t="shared" si="33"/>
        <v>0</v>
      </c>
      <c r="AJ85" s="128">
        <f t="shared" ref="AJ85:AO85" si="35">SUM(AJ86:AJ93)</f>
        <v>0</v>
      </c>
      <c r="AK85" s="128">
        <f t="shared" si="35"/>
        <v>0</v>
      </c>
      <c r="AL85" s="128">
        <f t="shared" si="35"/>
        <v>0</v>
      </c>
      <c r="AM85" s="128">
        <f t="shared" si="35"/>
        <v>0</v>
      </c>
      <c r="AN85" s="128">
        <f t="shared" si="35"/>
        <v>0</v>
      </c>
      <c r="AO85" s="128">
        <f t="shared" si="35"/>
        <v>0</v>
      </c>
      <c r="AP85" s="128">
        <f t="shared" si="4"/>
        <v>0</v>
      </c>
      <c r="AQ85" s="128">
        <f t="shared" si="4"/>
        <v>0</v>
      </c>
      <c r="AR85" s="128" t="e">
        <f>#REF!+#REF!+#REF!+#REF!</f>
        <v>#REF!</v>
      </c>
      <c r="AS85" s="128">
        <f t="shared" si="5"/>
        <v>0</v>
      </c>
      <c r="AT85" s="128" t="e">
        <f>#REF!+#REF!+#REF!+#REF!</f>
        <v>#REF!</v>
      </c>
      <c r="AU85" s="128">
        <f t="shared" si="6"/>
        <v>0</v>
      </c>
    </row>
    <row r="86" spans="1:47" ht="63" x14ac:dyDescent="0.25">
      <c r="A86" s="381" t="s">
        <v>891</v>
      </c>
      <c r="B86" s="127" t="s">
        <v>906</v>
      </c>
      <c r="C86" s="21" t="s">
        <v>195</v>
      </c>
      <c r="D86" s="128"/>
      <c r="E86" s="128"/>
      <c r="F86" s="128"/>
      <c r="G86" s="128"/>
      <c r="H86" s="128"/>
      <c r="I86" s="128"/>
      <c r="J86" s="128"/>
      <c r="K86" s="128"/>
      <c r="L86" s="128"/>
      <c r="M86" s="128"/>
      <c r="N86" s="128"/>
      <c r="O86" s="128">
        <v>1.76</v>
      </c>
      <c r="P86" s="128"/>
      <c r="Q86" s="128"/>
      <c r="R86" s="128"/>
      <c r="S86" s="128"/>
      <c r="T86" s="128"/>
      <c r="U86" s="128"/>
      <c r="V86" s="128">
        <f t="shared" si="2"/>
        <v>0</v>
      </c>
      <c r="W86" s="128">
        <f t="shared" si="2"/>
        <v>1.76</v>
      </c>
      <c r="X86" s="128"/>
      <c r="Y86" s="128"/>
      <c r="Z86" s="128"/>
      <c r="AA86" s="128"/>
      <c r="AB86" s="128"/>
      <c r="AC86" s="128"/>
      <c r="AD86" s="128"/>
      <c r="AE86" s="128"/>
      <c r="AF86" s="128"/>
      <c r="AG86" s="128"/>
      <c r="AH86" s="382"/>
      <c r="AI86" s="382"/>
      <c r="AJ86" s="382"/>
      <c r="AK86" s="382"/>
      <c r="AL86" s="382"/>
      <c r="AM86" s="382"/>
      <c r="AN86" s="382"/>
      <c r="AO86" s="382"/>
      <c r="AP86" s="128">
        <f t="shared" si="4"/>
        <v>0</v>
      </c>
      <c r="AQ86" s="128">
        <f t="shared" si="4"/>
        <v>0</v>
      </c>
      <c r="AR86" s="128" t="e">
        <f>#REF!+#REF!+#REF!+#REF!</f>
        <v>#REF!</v>
      </c>
      <c r="AS86" s="128">
        <f t="shared" si="5"/>
        <v>0</v>
      </c>
      <c r="AT86" s="128" t="e">
        <f>#REF!+#REF!+#REF!+#REF!</f>
        <v>#REF!</v>
      </c>
      <c r="AU86" s="128">
        <f t="shared" si="6"/>
        <v>0</v>
      </c>
    </row>
    <row r="87" spans="1:47" ht="78.75" x14ac:dyDescent="0.25">
      <c r="A87" s="381" t="s">
        <v>891</v>
      </c>
      <c r="B87" s="127" t="s">
        <v>907</v>
      </c>
      <c r="C87" s="21" t="s">
        <v>908</v>
      </c>
      <c r="D87" s="128"/>
      <c r="E87" s="128"/>
      <c r="F87" s="128"/>
      <c r="G87" s="128"/>
      <c r="H87" s="128"/>
      <c r="I87" s="128"/>
      <c r="J87" s="128"/>
      <c r="K87" s="128"/>
      <c r="L87" s="128"/>
      <c r="M87" s="128"/>
      <c r="N87" s="128">
        <v>1.968</v>
      </c>
      <c r="O87" s="128">
        <v>0.25</v>
      </c>
      <c r="P87" s="128"/>
      <c r="Q87" s="128"/>
      <c r="R87" s="128"/>
      <c r="S87" s="128"/>
      <c r="T87" s="128"/>
      <c r="U87" s="128"/>
      <c r="V87" s="128">
        <f t="shared" si="2"/>
        <v>1.968</v>
      </c>
      <c r="W87" s="128">
        <f t="shared" si="2"/>
        <v>0.25</v>
      </c>
      <c r="X87" s="128"/>
      <c r="Y87" s="128"/>
      <c r="Z87" s="128"/>
      <c r="AA87" s="128"/>
      <c r="AB87" s="128"/>
      <c r="AC87" s="128"/>
      <c r="AD87" s="128"/>
      <c r="AE87" s="128"/>
      <c r="AF87" s="128"/>
      <c r="AG87" s="128"/>
      <c r="AH87" s="382"/>
      <c r="AI87" s="382"/>
      <c r="AJ87" s="382"/>
      <c r="AK87" s="382"/>
      <c r="AL87" s="382"/>
      <c r="AM87" s="382"/>
      <c r="AN87" s="382"/>
      <c r="AO87" s="382"/>
      <c r="AP87" s="128">
        <f t="shared" si="4"/>
        <v>0</v>
      </c>
      <c r="AQ87" s="128">
        <f t="shared" si="4"/>
        <v>0</v>
      </c>
      <c r="AR87" s="128" t="e">
        <f>#REF!+#REF!+#REF!+#REF!</f>
        <v>#REF!</v>
      </c>
      <c r="AS87" s="128">
        <f t="shared" si="5"/>
        <v>0</v>
      </c>
      <c r="AT87" s="128" t="e">
        <f>#REF!+#REF!+#REF!+#REF!</f>
        <v>#REF!</v>
      </c>
      <c r="AU87" s="128">
        <f t="shared" si="6"/>
        <v>0</v>
      </c>
    </row>
    <row r="88" spans="1:47" ht="63" x14ac:dyDescent="0.25">
      <c r="A88" s="381" t="s">
        <v>891</v>
      </c>
      <c r="B88" s="127" t="s">
        <v>909</v>
      </c>
      <c r="C88" s="21" t="s">
        <v>910</v>
      </c>
      <c r="D88" s="128"/>
      <c r="E88" s="128"/>
      <c r="F88" s="128"/>
      <c r="G88" s="128"/>
      <c r="H88" s="128"/>
      <c r="I88" s="128"/>
      <c r="J88" s="128"/>
      <c r="K88" s="128"/>
      <c r="L88" s="128"/>
      <c r="M88" s="128"/>
      <c r="N88" s="128">
        <v>1.1779999999999999</v>
      </c>
      <c r="O88" s="128">
        <v>0.16</v>
      </c>
      <c r="P88" s="128"/>
      <c r="Q88" s="128"/>
      <c r="R88" s="128"/>
      <c r="S88" s="128"/>
      <c r="T88" s="128"/>
      <c r="U88" s="128"/>
      <c r="V88" s="128">
        <f t="shared" si="2"/>
        <v>1.1779999999999999</v>
      </c>
      <c r="W88" s="128">
        <f t="shared" si="2"/>
        <v>0.16</v>
      </c>
      <c r="X88" s="128"/>
      <c r="Y88" s="128"/>
      <c r="Z88" s="128"/>
      <c r="AA88" s="128"/>
      <c r="AB88" s="128"/>
      <c r="AC88" s="128"/>
      <c r="AD88" s="128"/>
      <c r="AE88" s="128"/>
      <c r="AF88" s="128"/>
      <c r="AG88" s="128"/>
      <c r="AH88" s="382"/>
      <c r="AI88" s="382"/>
      <c r="AJ88" s="382"/>
      <c r="AK88" s="382"/>
      <c r="AL88" s="382"/>
      <c r="AM88" s="382"/>
      <c r="AN88" s="382"/>
      <c r="AO88" s="382"/>
      <c r="AP88" s="128">
        <f t="shared" si="4"/>
        <v>0</v>
      </c>
      <c r="AQ88" s="128">
        <f t="shared" si="4"/>
        <v>0</v>
      </c>
      <c r="AR88" s="128" t="e">
        <f>#REF!+#REF!+#REF!+#REF!</f>
        <v>#REF!</v>
      </c>
      <c r="AS88" s="128">
        <f t="shared" si="5"/>
        <v>0</v>
      </c>
      <c r="AT88" s="128" t="e">
        <f>#REF!+#REF!+#REF!+#REF!</f>
        <v>#REF!</v>
      </c>
      <c r="AU88" s="128">
        <f t="shared" si="6"/>
        <v>0</v>
      </c>
    </row>
    <row r="89" spans="1:47" ht="78.75" x14ac:dyDescent="0.25">
      <c r="A89" s="381" t="s">
        <v>891</v>
      </c>
      <c r="B89" s="127" t="s">
        <v>911</v>
      </c>
      <c r="C89" s="21" t="s">
        <v>912</v>
      </c>
      <c r="D89" s="128"/>
      <c r="E89" s="128"/>
      <c r="F89" s="128"/>
      <c r="G89" s="128"/>
      <c r="H89" s="128"/>
      <c r="I89" s="128"/>
      <c r="J89" s="128"/>
      <c r="K89" s="128"/>
      <c r="L89" s="128"/>
      <c r="M89" s="128"/>
      <c r="N89" s="128">
        <v>3.714</v>
      </c>
      <c r="O89" s="128">
        <v>0.2</v>
      </c>
      <c r="P89" s="128"/>
      <c r="Q89" s="128"/>
      <c r="R89" s="128"/>
      <c r="S89" s="128"/>
      <c r="T89" s="128"/>
      <c r="U89" s="128"/>
      <c r="V89" s="128">
        <f t="shared" ref="V89:W152" si="36">N89+P89+R89+T89</f>
        <v>3.714</v>
      </c>
      <c r="W89" s="128">
        <f t="shared" si="36"/>
        <v>0.2</v>
      </c>
      <c r="X89" s="128"/>
      <c r="Y89" s="128"/>
      <c r="Z89" s="128"/>
      <c r="AA89" s="128"/>
      <c r="AB89" s="128"/>
      <c r="AC89" s="128"/>
      <c r="AD89" s="128"/>
      <c r="AE89" s="128"/>
      <c r="AF89" s="128"/>
      <c r="AG89" s="128"/>
      <c r="AH89" s="382"/>
      <c r="AI89" s="382"/>
      <c r="AJ89" s="382"/>
      <c r="AK89" s="382"/>
      <c r="AL89" s="382"/>
      <c r="AM89" s="382"/>
      <c r="AN89" s="382"/>
      <c r="AO89" s="382"/>
      <c r="AP89" s="128">
        <f t="shared" ref="AP89:AQ152" si="37">AJ89+AH89+AL89+AN89</f>
        <v>0</v>
      </c>
      <c r="AQ89" s="128">
        <f t="shared" si="37"/>
        <v>0</v>
      </c>
      <c r="AR89" s="128" t="e">
        <f>#REF!+#REF!+#REF!+#REF!</f>
        <v>#REF!</v>
      </c>
      <c r="AS89" s="128">
        <f t="shared" si="5"/>
        <v>0</v>
      </c>
      <c r="AT89" s="128" t="e">
        <f>#REF!+#REF!+#REF!+#REF!</f>
        <v>#REF!</v>
      </c>
      <c r="AU89" s="128">
        <f t="shared" si="6"/>
        <v>0</v>
      </c>
    </row>
    <row r="90" spans="1:47" ht="63" x14ac:dyDescent="0.25">
      <c r="A90" s="381" t="s">
        <v>891</v>
      </c>
      <c r="B90" s="127" t="s">
        <v>913</v>
      </c>
      <c r="C90" s="21" t="s">
        <v>197</v>
      </c>
      <c r="D90" s="128"/>
      <c r="E90" s="128"/>
      <c r="F90" s="128"/>
      <c r="G90" s="128"/>
      <c r="H90" s="128"/>
      <c r="I90" s="128"/>
      <c r="J90" s="128"/>
      <c r="K90" s="128"/>
      <c r="L90" s="128"/>
      <c r="M90" s="128"/>
      <c r="N90" s="128">
        <v>0.97299999999999998</v>
      </c>
      <c r="O90" s="128">
        <v>0.32</v>
      </c>
      <c r="P90" s="128"/>
      <c r="Q90" s="128"/>
      <c r="R90" s="128"/>
      <c r="S90" s="128"/>
      <c r="T90" s="128"/>
      <c r="U90" s="128"/>
      <c r="V90" s="128">
        <f t="shared" si="36"/>
        <v>0.97299999999999998</v>
      </c>
      <c r="W90" s="128">
        <f t="shared" si="36"/>
        <v>0.32</v>
      </c>
      <c r="X90" s="128"/>
      <c r="Y90" s="128"/>
      <c r="Z90" s="128"/>
      <c r="AA90" s="128"/>
      <c r="AB90" s="128"/>
      <c r="AC90" s="128"/>
      <c r="AD90" s="128"/>
      <c r="AE90" s="128"/>
      <c r="AF90" s="128"/>
      <c r="AG90" s="128"/>
      <c r="AH90" s="382"/>
      <c r="AI90" s="382"/>
      <c r="AJ90" s="382"/>
      <c r="AK90" s="382"/>
      <c r="AL90" s="382"/>
      <c r="AM90" s="382"/>
      <c r="AN90" s="382"/>
      <c r="AO90" s="382"/>
      <c r="AP90" s="128">
        <f t="shared" si="37"/>
        <v>0</v>
      </c>
      <c r="AQ90" s="128">
        <f t="shared" si="37"/>
        <v>0</v>
      </c>
      <c r="AR90" s="128" t="e">
        <f>#REF!+#REF!+#REF!+#REF!</f>
        <v>#REF!</v>
      </c>
      <c r="AS90" s="128">
        <f t="shared" ref="AS90:AS153" si="38">AL90+AJ90+AN90+AP90</f>
        <v>0</v>
      </c>
      <c r="AT90" s="128" t="e">
        <f>#REF!+#REF!+#REF!+#REF!</f>
        <v>#REF!</v>
      </c>
      <c r="AU90" s="128">
        <f t="shared" ref="AU90:AU153" si="39">AM90+AK90+AO90+AQ90</f>
        <v>0</v>
      </c>
    </row>
    <row r="91" spans="1:47" ht="78.75" x14ac:dyDescent="0.25">
      <c r="A91" s="381" t="s">
        <v>891</v>
      </c>
      <c r="B91" s="127" t="s">
        <v>914</v>
      </c>
      <c r="C91" s="21" t="s">
        <v>915</v>
      </c>
      <c r="D91" s="128"/>
      <c r="E91" s="128"/>
      <c r="F91" s="128"/>
      <c r="G91" s="128"/>
      <c r="H91" s="128"/>
      <c r="I91" s="128"/>
      <c r="J91" s="128"/>
      <c r="K91" s="128"/>
      <c r="L91" s="128"/>
      <c r="M91" s="128"/>
      <c r="N91" s="128">
        <v>1.9510000000000001</v>
      </c>
      <c r="O91" s="128">
        <v>0.82</v>
      </c>
      <c r="P91" s="128"/>
      <c r="Q91" s="128"/>
      <c r="R91" s="128"/>
      <c r="S91" s="128"/>
      <c r="T91" s="128"/>
      <c r="U91" s="128"/>
      <c r="V91" s="128">
        <f t="shared" si="36"/>
        <v>1.9510000000000001</v>
      </c>
      <c r="W91" s="128">
        <f t="shared" si="36"/>
        <v>0.82</v>
      </c>
      <c r="X91" s="128"/>
      <c r="Y91" s="128"/>
      <c r="Z91" s="128"/>
      <c r="AA91" s="128"/>
      <c r="AB91" s="128"/>
      <c r="AC91" s="128"/>
      <c r="AD91" s="128"/>
      <c r="AE91" s="128"/>
      <c r="AF91" s="128"/>
      <c r="AG91" s="128"/>
      <c r="AH91" s="382"/>
      <c r="AI91" s="382"/>
      <c r="AJ91" s="382"/>
      <c r="AK91" s="382"/>
      <c r="AL91" s="382"/>
      <c r="AM91" s="382"/>
      <c r="AN91" s="382"/>
      <c r="AO91" s="382"/>
      <c r="AP91" s="128">
        <f t="shared" si="37"/>
        <v>0</v>
      </c>
      <c r="AQ91" s="128">
        <f t="shared" si="37"/>
        <v>0</v>
      </c>
      <c r="AR91" s="128" t="e">
        <f>#REF!+#REF!+#REF!+#REF!</f>
        <v>#REF!</v>
      </c>
      <c r="AS91" s="128">
        <f t="shared" si="38"/>
        <v>0</v>
      </c>
      <c r="AT91" s="128" t="e">
        <f>#REF!+#REF!+#REF!+#REF!</f>
        <v>#REF!</v>
      </c>
      <c r="AU91" s="128">
        <f t="shared" si="39"/>
        <v>0</v>
      </c>
    </row>
    <row r="92" spans="1:47" ht="78.75" x14ac:dyDescent="0.25">
      <c r="A92" s="381" t="s">
        <v>891</v>
      </c>
      <c r="B92" s="127" t="s">
        <v>916</v>
      </c>
      <c r="C92" s="21" t="s">
        <v>917</v>
      </c>
      <c r="D92" s="128"/>
      <c r="E92" s="128"/>
      <c r="F92" s="128"/>
      <c r="G92" s="128"/>
      <c r="H92" s="128"/>
      <c r="I92" s="128"/>
      <c r="J92" s="128"/>
      <c r="K92" s="128"/>
      <c r="L92" s="128"/>
      <c r="M92" s="128"/>
      <c r="N92" s="128">
        <v>3.5000000000000003E-2</v>
      </c>
      <c r="O92" s="128"/>
      <c r="P92" s="128"/>
      <c r="Q92" s="128"/>
      <c r="R92" s="128"/>
      <c r="S92" s="128"/>
      <c r="T92" s="128"/>
      <c r="U92" s="128"/>
      <c r="V92" s="128">
        <f t="shared" si="36"/>
        <v>3.5000000000000003E-2</v>
      </c>
      <c r="W92" s="128">
        <f t="shared" si="36"/>
        <v>0</v>
      </c>
      <c r="X92" s="128"/>
      <c r="Y92" s="128"/>
      <c r="Z92" s="128"/>
      <c r="AA92" s="128"/>
      <c r="AB92" s="128"/>
      <c r="AC92" s="128"/>
      <c r="AD92" s="128"/>
      <c r="AE92" s="128"/>
      <c r="AF92" s="128"/>
      <c r="AG92" s="128"/>
      <c r="AH92" s="382"/>
      <c r="AI92" s="382"/>
      <c r="AJ92" s="382"/>
      <c r="AK92" s="382"/>
      <c r="AL92" s="382"/>
      <c r="AM92" s="382"/>
      <c r="AN92" s="382"/>
      <c r="AO92" s="382"/>
      <c r="AP92" s="128">
        <f t="shared" si="37"/>
        <v>0</v>
      </c>
      <c r="AQ92" s="128">
        <f t="shared" si="37"/>
        <v>0</v>
      </c>
      <c r="AR92" s="128" t="e">
        <f>#REF!+#REF!+#REF!+#REF!</f>
        <v>#REF!</v>
      </c>
      <c r="AS92" s="128">
        <f t="shared" si="38"/>
        <v>0</v>
      </c>
      <c r="AT92" s="128" t="e">
        <f>#REF!+#REF!+#REF!+#REF!</f>
        <v>#REF!</v>
      </c>
      <c r="AU92" s="128">
        <f t="shared" si="39"/>
        <v>0</v>
      </c>
    </row>
    <row r="93" spans="1:47" ht="63" x14ac:dyDescent="0.25">
      <c r="A93" s="381" t="s">
        <v>891</v>
      </c>
      <c r="B93" s="127" t="s">
        <v>918</v>
      </c>
      <c r="C93" s="21" t="s">
        <v>919</v>
      </c>
      <c r="D93" s="128"/>
      <c r="E93" s="128"/>
      <c r="F93" s="128"/>
      <c r="G93" s="128"/>
      <c r="H93" s="128"/>
      <c r="I93" s="128"/>
      <c r="J93" s="128"/>
      <c r="K93" s="128"/>
      <c r="L93" s="128"/>
      <c r="M93" s="128"/>
      <c r="N93" s="128">
        <v>1.105</v>
      </c>
      <c r="O93" s="128">
        <v>0.63</v>
      </c>
      <c r="P93" s="128"/>
      <c r="Q93" s="128"/>
      <c r="R93" s="128"/>
      <c r="S93" s="128"/>
      <c r="T93" s="128"/>
      <c r="U93" s="128"/>
      <c r="V93" s="128">
        <f t="shared" si="36"/>
        <v>1.105</v>
      </c>
      <c r="W93" s="128">
        <f t="shared" si="36"/>
        <v>0.63</v>
      </c>
      <c r="X93" s="128"/>
      <c r="Y93" s="128"/>
      <c r="Z93" s="128"/>
      <c r="AA93" s="128"/>
      <c r="AB93" s="128"/>
      <c r="AC93" s="128"/>
      <c r="AD93" s="128"/>
      <c r="AE93" s="128"/>
      <c r="AF93" s="128"/>
      <c r="AG93" s="128"/>
      <c r="AH93" s="382"/>
      <c r="AI93" s="382"/>
      <c r="AJ93" s="382"/>
      <c r="AK93" s="382"/>
      <c r="AL93" s="382"/>
      <c r="AM93" s="382"/>
      <c r="AN93" s="382"/>
      <c r="AO93" s="382"/>
      <c r="AP93" s="128">
        <f t="shared" si="37"/>
        <v>0</v>
      </c>
      <c r="AQ93" s="128">
        <f t="shared" si="37"/>
        <v>0</v>
      </c>
      <c r="AR93" s="128" t="e">
        <f>#REF!+#REF!+#REF!+#REF!</f>
        <v>#REF!</v>
      </c>
      <c r="AS93" s="128">
        <f t="shared" si="38"/>
        <v>0</v>
      </c>
      <c r="AT93" s="128" t="e">
        <f>#REF!+#REF!+#REF!+#REF!</f>
        <v>#REF!</v>
      </c>
      <c r="AU93" s="128">
        <f t="shared" si="39"/>
        <v>0</v>
      </c>
    </row>
    <row r="94" spans="1:47" ht="47.25" x14ac:dyDescent="0.25">
      <c r="A94" s="381" t="s">
        <v>891</v>
      </c>
      <c r="B94" s="127" t="s">
        <v>920</v>
      </c>
      <c r="C94" s="21" t="s">
        <v>199</v>
      </c>
      <c r="D94" s="128"/>
      <c r="E94" s="128"/>
      <c r="F94" s="128"/>
      <c r="G94" s="128"/>
      <c r="H94" s="128"/>
      <c r="I94" s="128"/>
      <c r="J94" s="128"/>
      <c r="K94" s="128"/>
      <c r="L94" s="128"/>
      <c r="M94" s="128"/>
      <c r="N94" s="128">
        <v>2.31</v>
      </c>
      <c r="O94" s="128">
        <v>4.5</v>
      </c>
      <c r="P94" s="128">
        <v>67.212999999999994</v>
      </c>
      <c r="Q94" s="128">
        <v>7.51</v>
      </c>
      <c r="R94" s="128"/>
      <c r="S94" s="128"/>
      <c r="T94" s="128"/>
      <c r="U94" s="128"/>
      <c r="V94" s="128">
        <f t="shared" si="36"/>
        <v>69.522999999999996</v>
      </c>
      <c r="W94" s="128">
        <f t="shared" si="36"/>
        <v>12.01</v>
      </c>
      <c r="X94" s="128"/>
      <c r="Y94" s="128"/>
      <c r="Z94" s="128"/>
      <c r="AA94" s="128"/>
      <c r="AB94" s="128"/>
      <c r="AC94" s="128"/>
      <c r="AD94" s="128"/>
      <c r="AE94" s="128"/>
      <c r="AF94" s="128"/>
      <c r="AG94" s="128"/>
      <c r="AH94" s="382"/>
      <c r="AI94" s="382"/>
      <c r="AJ94" s="382"/>
      <c r="AK94" s="382"/>
      <c r="AL94" s="382"/>
      <c r="AM94" s="382"/>
      <c r="AN94" s="382"/>
      <c r="AO94" s="382"/>
      <c r="AP94" s="128">
        <f t="shared" si="37"/>
        <v>0</v>
      </c>
      <c r="AQ94" s="128">
        <f t="shared" si="37"/>
        <v>0</v>
      </c>
      <c r="AR94" s="128" t="e">
        <f>#REF!+#REF!+#REF!+#REF!</f>
        <v>#REF!</v>
      </c>
      <c r="AS94" s="128">
        <f t="shared" si="38"/>
        <v>0</v>
      </c>
      <c r="AT94" s="128" t="e">
        <f>#REF!+#REF!+#REF!+#REF!</f>
        <v>#REF!</v>
      </c>
      <c r="AU94" s="128">
        <f t="shared" si="39"/>
        <v>0</v>
      </c>
    </row>
    <row r="95" spans="1:47" ht="47.25" x14ac:dyDescent="0.25">
      <c r="A95" s="381"/>
      <c r="B95" s="127" t="s">
        <v>921</v>
      </c>
      <c r="C95" s="21" t="s">
        <v>201</v>
      </c>
      <c r="D95" s="128">
        <f t="shared" ref="D95:AI95" si="40">D96+D128</f>
        <v>0</v>
      </c>
      <c r="E95" s="128">
        <f t="shared" si="40"/>
        <v>0</v>
      </c>
      <c r="F95" s="128">
        <f t="shared" si="40"/>
        <v>0</v>
      </c>
      <c r="G95" s="128">
        <f t="shared" si="40"/>
        <v>0</v>
      </c>
      <c r="H95" s="128">
        <f t="shared" si="40"/>
        <v>0</v>
      </c>
      <c r="I95" s="128">
        <f t="shared" si="40"/>
        <v>0</v>
      </c>
      <c r="J95" s="128">
        <f t="shared" si="40"/>
        <v>0</v>
      </c>
      <c r="K95" s="128">
        <f t="shared" si="40"/>
        <v>0</v>
      </c>
      <c r="L95" s="128">
        <f t="shared" si="40"/>
        <v>0</v>
      </c>
      <c r="M95" s="128">
        <f t="shared" si="40"/>
        <v>0</v>
      </c>
      <c r="N95" s="128">
        <f t="shared" si="40"/>
        <v>48.711999999999989</v>
      </c>
      <c r="O95" s="128">
        <f t="shared" si="40"/>
        <v>22.560000000000006</v>
      </c>
      <c r="P95" s="128">
        <f>P96+P128+P129</f>
        <v>30.103999999999999</v>
      </c>
      <c r="Q95" s="128">
        <f t="shared" ref="Q95:U95" si="41">Q96+Q128+Q129</f>
        <v>6.6800000000000006</v>
      </c>
      <c r="R95" s="128">
        <f>R96+R128+R129</f>
        <v>169.54499999999999</v>
      </c>
      <c r="S95" s="128">
        <f t="shared" si="41"/>
        <v>56.75</v>
      </c>
      <c r="T95" s="128">
        <f>T96+T128+T129</f>
        <v>0</v>
      </c>
      <c r="U95" s="128">
        <f t="shared" si="41"/>
        <v>0</v>
      </c>
      <c r="V95" s="128">
        <f t="shared" si="36"/>
        <v>248.36099999999999</v>
      </c>
      <c r="W95" s="128">
        <f t="shared" si="36"/>
        <v>85.990000000000009</v>
      </c>
      <c r="X95" s="128">
        <f t="shared" si="40"/>
        <v>0</v>
      </c>
      <c r="Y95" s="128">
        <f t="shared" si="40"/>
        <v>0</v>
      </c>
      <c r="Z95" s="128">
        <f t="shared" si="40"/>
        <v>0</v>
      </c>
      <c r="AA95" s="128">
        <f t="shared" si="40"/>
        <v>0</v>
      </c>
      <c r="AB95" s="128">
        <f t="shared" si="40"/>
        <v>0</v>
      </c>
      <c r="AC95" s="128">
        <f t="shared" si="40"/>
        <v>0</v>
      </c>
      <c r="AD95" s="128">
        <f t="shared" si="40"/>
        <v>0</v>
      </c>
      <c r="AE95" s="128">
        <f t="shared" si="40"/>
        <v>0</v>
      </c>
      <c r="AF95" s="128">
        <f t="shared" si="40"/>
        <v>0</v>
      </c>
      <c r="AG95" s="128">
        <f t="shared" si="40"/>
        <v>0</v>
      </c>
      <c r="AH95" s="128">
        <f t="shared" si="40"/>
        <v>0</v>
      </c>
      <c r="AI95" s="128">
        <f t="shared" si="40"/>
        <v>0</v>
      </c>
      <c r="AJ95" s="128"/>
      <c r="AK95" s="128"/>
      <c r="AL95" s="128"/>
      <c r="AM95" s="128"/>
      <c r="AN95" s="128"/>
      <c r="AO95" s="128"/>
      <c r="AP95" s="128">
        <f t="shared" si="37"/>
        <v>0</v>
      </c>
      <c r="AQ95" s="128">
        <f t="shared" si="37"/>
        <v>0</v>
      </c>
      <c r="AR95" s="128" t="e">
        <f>#REF!+#REF!+#REF!+#REF!</f>
        <v>#REF!</v>
      </c>
      <c r="AS95" s="128">
        <f t="shared" si="38"/>
        <v>0</v>
      </c>
      <c r="AT95" s="128" t="e">
        <f>#REF!+#REF!+#REF!+#REF!</f>
        <v>#REF!</v>
      </c>
      <c r="AU95" s="128">
        <f t="shared" si="39"/>
        <v>0</v>
      </c>
    </row>
    <row r="96" spans="1:47" ht="47.25" x14ac:dyDescent="0.25">
      <c r="A96" s="381"/>
      <c r="B96" s="127" t="s">
        <v>922</v>
      </c>
      <c r="C96" s="21" t="s">
        <v>203</v>
      </c>
      <c r="D96" s="128">
        <f t="shared" ref="D96:AI96" si="42">SUM(D97:D127)</f>
        <v>0</v>
      </c>
      <c r="E96" s="128">
        <f t="shared" si="42"/>
        <v>0</v>
      </c>
      <c r="F96" s="128">
        <f t="shared" si="42"/>
        <v>0</v>
      </c>
      <c r="G96" s="128">
        <f t="shared" si="42"/>
        <v>0</v>
      </c>
      <c r="H96" s="128">
        <f t="shared" si="42"/>
        <v>0</v>
      </c>
      <c r="I96" s="128">
        <f t="shared" si="42"/>
        <v>0</v>
      </c>
      <c r="J96" s="128">
        <f t="shared" si="42"/>
        <v>0</v>
      </c>
      <c r="K96" s="128">
        <f t="shared" si="42"/>
        <v>0</v>
      </c>
      <c r="L96" s="128">
        <f t="shared" si="42"/>
        <v>0</v>
      </c>
      <c r="M96" s="128">
        <f t="shared" si="42"/>
        <v>0</v>
      </c>
      <c r="N96" s="128">
        <f t="shared" si="42"/>
        <v>41.724999999999987</v>
      </c>
      <c r="O96" s="128">
        <f t="shared" si="42"/>
        <v>22.060000000000006</v>
      </c>
      <c r="P96" s="128">
        <f t="shared" ref="P96:U96" si="43">SUM(P97:P127)</f>
        <v>1.02</v>
      </c>
      <c r="Q96" s="128">
        <f t="shared" si="43"/>
        <v>0.4</v>
      </c>
      <c r="R96" s="128">
        <f t="shared" si="43"/>
        <v>0</v>
      </c>
      <c r="S96" s="128">
        <f t="shared" si="43"/>
        <v>0</v>
      </c>
      <c r="T96" s="128">
        <f t="shared" si="43"/>
        <v>0</v>
      </c>
      <c r="U96" s="128">
        <f t="shared" si="43"/>
        <v>0</v>
      </c>
      <c r="V96" s="128">
        <f t="shared" si="36"/>
        <v>42.74499999999999</v>
      </c>
      <c r="W96" s="128">
        <f t="shared" si="36"/>
        <v>22.460000000000004</v>
      </c>
      <c r="X96" s="128">
        <f t="shared" si="42"/>
        <v>0</v>
      </c>
      <c r="Y96" s="128">
        <f t="shared" si="42"/>
        <v>0</v>
      </c>
      <c r="Z96" s="128">
        <f t="shared" si="42"/>
        <v>0</v>
      </c>
      <c r="AA96" s="128">
        <f t="shared" si="42"/>
        <v>0</v>
      </c>
      <c r="AB96" s="128">
        <f t="shared" si="42"/>
        <v>0</v>
      </c>
      <c r="AC96" s="128">
        <f t="shared" si="42"/>
        <v>0</v>
      </c>
      <c r="AD96" s="128">
        <f t="shared" si="42"/>
        <v>0</v>
      </c>
      <c r="AE96" s="128">
        <f t="shared" si="42"/>
        <v>0</v>
      </c>
      <c r="AF96" s="128">
        <f t="shared" si="42"/>
        <v>0</v>
      </c>
      <c r="AG96" s="128">
        <f t="shared" si="42"/>
        <v>0</v>
      </c>
      <c r="AH96" s="128">
        <f t="shared" si="42"/>
        <v>0</v>
      </c>
      <c r="AI96" s="128">
        <f t="shared" si="42"/>
        <v>0</v>
      </c>
      <c r="AJ96" s="128"/>
      <c r="AK96" s="128"/>
      <c r="AL96" s="128"/>
      <c r="AM96" s="128"/>
      <c r="AN96" s="128"/>
      <c r="AO96" s="128"/>
      <c r="AP96" s="128">
        <f t="shared" si="37"/>
        <v>0</v>
      </c>
      <c r="AQ96" s="128">
        <f t="shared" si="37"/>
        <v>0</v>
      </c>
      <c r="AR96" s="128" t="e">
        <f>#REF!+#REF!+#REF!+#REF!</f>
        <v>#REF!</v>
      </c>
      <c r="AS96" s="128">
        <f t="shared" si="38"/>
        <v>0</v>
      </c>
      <c r="AT96" s="128" t="e">
        <f>#REF!+#REF!+#REF!+#REF!</f>
        <v>#REF!</v>
      </c>
      <c r="AU96" s="128">
        <f t="shared" si="39"/>
        <v>0</v>
      </c>
    </row>
    <row r="97" spans="1:47" ht="63" x14ac:dyDescent="0.25">
      <c r="A97" s="381" t="s">
        <v>891</v>
      </c>
      <c r="B97" s="127" t="s">
        <v>923</v>
      </c>
      <c r="C97" s="21" t="s">
        <v>206</v>
      </c>
      <c r="D97" s="128"/>
      <c r="E97" s="128"/>
      <c r="F97" s="128"/>
      <c r="G97" s="128"/>
      <c r="H97" s="128"/>
      <c r="I97" s="128"/>
      <c r="J97" s="128"/>
      <c r="K97" s="128"/>
      <c r="L97" s="128"/>
      <c r="M97" s="128"/>
      <c r="N97" s="128">
        <v>0.51500000000000001</v>
      </c>
      <c r="O97" s="128">
        <v>0.8</v>
      </c>
      <c r="P97" s="128"/>
      <c r="Q97" s="128"/>
      <c r="R97" s="128"/>
      <c r="S97" s="128"/>
      <c r="T97" s="128"/>
      <c r="U97" s="128"/>
      <c r="V97" s="128">
        <f t="shared" si="36"/>
        <v>0.51500000000000001</v>
      </c>
      <c r="W97" s="128">
        <f t="shared" si="36"/>
        <v>0.8</v>
      </c>
      <c r="X97" s="128"/>
      <c r="Y97" s="128"/>
      <c r="Z97" s="128"/>
      <c r="AA97" s="128"/>
      <c r="AB97" s="128"/>
      <c r="AC97" s="128"/>
      <c r="AD97" s="128"/>
      <c r="AE97" s="128"/>
      <c r="AF97" s="128"/>
      <c r="AG97" s="128"/>
      <c r="AH97" s="382"/>
      <c r="AI97" s="382"/>
      <c r="AJ97" s="382"/>
      <c r="AK97" s="382"/>
      <c r="AL97" s="382"/>
      <c r="AM97" s="382"/>
      <c r="AN97" s="382"/>
      <c r="AO97" s="382"/>
      <c r="AP97" s="128">
        <f t="shared" si="37"/>
        <v>0</v>
      </c>
      <c r="AQ97" s="128">
        <f t="shared" si="37"/>
        <v>0</v>
      </c>
      <c r="AR97" s="128" t="e">
        <f>#REF!+#REF!+#REF!+#REF!</f>
        <v>#REF!</v>
      </c>
      <c r="AS97" s="128">
        <f t="shared" si="38"/>
        <v>0</v>
      </c>
      <c r="AT97" s="128" t="e">
        <f>#REF!+#REF!+#REF!+#REF!</f>
        <v>#REF!</v>
      </c>
      <c r="AU97" s="128">
        <f t="shared" si="39"/>
        <v>0</v>
      </c>
    </row>
    <row r="98" spans="1:47" ht="63" x14ac:dyDescent="0.25">
      <c r="A98" s="381" t="s">
        <v>891</v>
      </c>
      <c r="B98" s="127" t="s">
        <v>924</v>
      </c>
      <c r="C98" s="21" t="s">
        <v>208</v>
      </c>
      <c r="D98" s="128"/>
      <c r="E98" s="128"/>
      <c r="F98" s="128"/>
      <c r="G98" s="128"/>
      <c r="H98" s="128"/>
      <c r="I98" s="128"/>
      <c r="J98" s="128"/>
      <c r="K98" s="128"/>
      <c r="L98" s="128"/>
      <c r="M98" s="128"/>
      <c r="N98" s="128">
        <v>0.77</v>
      </c>
      <c r="O98" s="128">
        <v>0.8</v>
      </c>
      <c r="P98" s="128"/>
      <c r="Q98" s="128"/>
      <c r="R98" s="128"/>
      <c r="S98" s="128"/>
      <c r="T98" s="128"/>
      <c r="U98" s="128"/>
      <c r="V98" s="128">
        <f t="shared" si="36"/>
        <v>0.77</v>
      </c>
      <c r="W98" s="128">
        <f t="shared" si="36"/>
        <v>0.8</v>
      </c>
      <c r="X98" s="128"/>
      <c r="Y98" s="128"/>
      <c r="Z98" s="128"/>
      <c r="AA98" s="128"/>
      <c r="AB98" s="128"/>
      <c r="AC98" s="128"/>
      <c r="AD98" s="128"/>
      <c r="AE98" s="128"/>
      <c r="AF98" s="128"/>
      <c r="AG98" s="128"/>
      <c r="AH98" s="382"/>
      <c r="AI98" s="382"/>
      <c r="AJ98" s="382"/>
      <c r="AK98" s="382"/>
      <c r="AL98" s="382"/>
      <c r="AM98" s="382"/>
      <c r="AN98" s="382"/>
      <c r="AO98" s="382"/>
      <c r="AP98" s="128">
        <f t="shared" si="37"/>
        <v>0</v>
      </c>
      <c r="AQ98" s="128">
        <f t="shared" si="37"/>
        <v>0</v>
      </c>
      <c r="AR98" s="128" t="e">
        <f>#REF!+#REF!+#REF!+#REF!</f>
        <v>#REF!</v>
      </c>
      <c r="AS98" s="128">
        <f t="shared" si="38"/>
        <v>0</v>
      </c>
      <c r="AT98" s="128" t="e">
        <f>#REF!+#REF!+#REF!+#REF!</f>
        <v>#REF!</v>
      </c>
      <c r="AU98" s="128">
        <f t="shared" si="39"/>
        <v>0</v>
      </c>
    </row>
    <row r="99" spans="1:47" ht="63" x14ac:dyDescent="0.25">
      <c r="A99" s="381" t="s">
        <v>891</v>
      </c>
      <c r="B99" s="127" t="s">
        <v>925</v>
      </c>
      <c r="C99" s="21" t="s">
        <v>926</v>
      </c>
      <c r="D99" s="128"/>
      <c r="E99" s="128"/>
      <c r="F99" s="128"/>
      <c r="G99" s="128"/>
      <c r="H99" s="128"/>
      <c r="I99" s="128"/>
      <c r="J99" s="128"/>
      <c r="K99" s="128"/>
      <c r="L99" s="128"/>
      <c r="M99" s="128"/>
      <c r="N99" s="128">
        <v>4.9000000000000004</v>
      </c>
      <c r="O99" s="128">
        <v>0.5</v>
      </c>
      <c r="P99" s="128"/>
      <c r="Q99" s="128"/>
      <c r="R99" s="128"/>
      <c r="S99" s="128"/>
      <c r="T99" s="128"/>
      <c r="U99" s="128"/>
      <c r="V99" s="128">
        <f t="shared" si="36"/>
        <v>4.9000000000000004</v>
      </c>
      <c r="W99" s="128">
        <f t="shared" si="36"/>
        <v>0.5</v>
      </c>
      <c r="X99" s="128"/>
      <c r="Y99" s="128"/>
      <c r="Z99" s="128"/>
      <c r="AA99" s="128"/>
      <c r="AB99" s="128"/>
      <c r="AC99" s="128"/>
      <c r="AD99" s="128"/>
      <c r="AE99" s="128"/>
      <c r="AF99" s="128"/>
      <c r="AG99" s="128"/>
      <c r="AH99" s="382"/>
      <c r="AI99" s="382"/>
      <c r="AJ99" s="382"/>
      <c r="AK99" s="382"/>
      <c r="AL99" s="382"/>
      <c r="AM99" s="382"/>
      <c r="AN99" s="382"/>
      <c r="AO99" s="382"/>
      <c r="AP99" s="128">
        <f t="shared" si="37"/>
        <v>0</v>
      </c>
      <c r="AQ99" s="128">
        <f t="shared" si="37"/>
        <v>0</v>
      </c>
      <c r="AR99" s="128" t="e">
        <f>#REF!+#REF!+#REF!+#REF!</f>
        <v>#REF!</v>
      </c>
      <c r="AS99" s="128">
        <f t="shared" si="38"/>
        <v>0</v>
      </c>
      <c r="AT99" s="128" t="e">
        <f>#REF!+#REF!+#REF!+#REF!</f>
        <v>#REF!</v>
      </c>
      <c r="AU99" s="128">
        <f t="shared" si="39"/>
        <v>0</v>
      </c>
    </row>
    <row r="100" spans="1:47" ht="63" x14ac:dyDescent="0.25">
      <c r="A100" s="381" t="s">
        <v>891</v>
      </c>
      <c r="B100" s="127" t="s">
        <v>927</v>
      </c>
      <c r="C100" s="21" t="s">
        <v>928</v>
      </c>
      <c r="D100" s="128"/>
      <c r="E100" s="128"/>
      <c r="F100" s="128"/>
      <c r="G100" s="128"/>
      <c r="H100" s="128"/>
      <c r="I100" s="128"/>
      <c r="J100" s="128"/>
      <c r="K100" s="128"/>
      <c r="L100" s="128"/>
      <c r="M100" s="128"/>
      <c r="N100" s="128">
        <v>7.3250000000000002</v>
      </c>
      <c r="O100" s="128">
        <v>0.8</v>
      </c>
      <c r="P100" s="128"/>
      <c r="Q100" s="129">
        <v>-0.4</v>
      </c>
      <c r="R100" s="128"/>
      <c r="S100" s="128"/>
      <c r="T100" s="128"/>
      <c r="U100" s="128"/>
      <c r="V100" s="128">
        <f t="shared" si="36"/>
        <v>7.3250000000000002</v>
      </c>
      <c r="W100" s="128">
        <f t="shared" si="36"/>
        <v>0.4</v>
      </c>
      <c r="X100" s="128"/>
      <c r="Y100" s="128"/>
      <c r="Z100" s="128"/>
      <c r="AA100" s="128"/>
      <c r="AB100" s="128"/>
      <c r="AC100" s="128"/>
      <c r="AD100" s="128"/>
      <c r="AE100" s="128"/>
      <c r="AF100" s="128"/>
      <c r="AG100" s="128"/>
      <c r="AH100" s="382"/>
      <c r="AI100" s="382"/>
      <c r="AJ100" s="382"/>
      <c r="AK100" s="382"/>
      <c r="AL100" s="382"/>
      <c r="AM100" s="382"/>
      <c r="AN100" s="382"/>
      <c r="AO100" s="382"/>
      <c r="AP100" s="128">
        <f t="shared" si="37"/>
        <v>0</v>
      </c>
      <c r="AQ100" s="128">
        <f t="shared" si="37"/>
        <v>0</v>
      </c>
      <c r="AR100" s="128" t="e">
        <f>#REF!+#REF!+#REF!+#REF!</f>
        <v>#REF!</v>
      </c>
      <c r="AS100" s="128">
        <f t="shared" si="38"/>
        <v>0</v>
      </c>
      <c r="AT100" s="128" t="e">
        <f>#REF!+#REF!+#REF!+#REF!</f>
        <v>#REF!</v>
      </c>
      <c r="AU100" s="128">
        <f t="shared" si="39"/>
        <v>0</v>
      </c>
    </row>
    <row r="101" spans="1:47" ht="63" x14ac:dyDescent="0.25">
      <c r="A101" s="381" t="s">
        <v>891</v>
      </c>
      <c r="B101" s="127" t="s">
        <v>929</v>
      </c>
      <c r="C101" s="21" t="s">
        <v>210</v>
      </c>
      <c r="D101" s="128"/>
      <c r="E101" s="128"/>
      <c r="F101" s="128"/>
      <c r="G101" s="128"/>
      <c r="H101" s="128"/>
      <c r="I101" s="128"/>
      <c r="J101" s="128"/>
      <c r="K101" s="128"/>
      <c r="L101" s="128"/>
      <c r="M101" s="128"/>
      <c r="N101" s="128">
        <v>0.29099999999999998</v>
      </c>
      <c r="O101" s="128">
        <v>1.26</v>
      </c>
      <c r="P101" s="128"/>
      <c r="Q101" s="128"/>
      <c r="R101" s="128"/>
      <c r="S101" s="128"/>
      <c r="T101" s="128"/>
      <c r="U101" s="128"/>
      <c r="V101" s="128">
        <f t="shared" si="36"/>
        <v>0.29099999999999998</v>
      </c>
      <c r="W101" s="128">
        <f t="shared" si="36"/>
        <v>1.26</v>
      </c>
      <c r="X101" s="128"/>
      <c r="Y101" s="128"/>
      <c r="Z101" s="128"/>
      <c r="AA101" s="128"/>
      <c r="AB101" s="128"/>
      <c r="AC101" s="128"/>
      <c r="AD101" s="128"/>
      <c r="AE101" s="128"/>
      <c r="AF101" s="128"/>
      <c r="AG101" s="128"/>
      <c r="AH101" s="382"/>
      <c r="AI101" s="382"/>
      <c r="AJ101" s="382"/>
      <c r="AK101" s="382"/>
      <c r="AL101" s="382"/>
      <c r="AM101" s="382"/>
      <c r="AN101" s="382"/>
      <c r="AO101" s="382"/>
      <c r="AP101" s="128">
        <f t="shared" si="37"/>
        <v>0</v>
      </c>
      <c r="AQ101" s="128">
        <f t="shared" si="37"/>
        <v>0</v>
      </c>
      <c r="AR101" s="128" t="e">
        <f>#REF!+#REF!+#REF!+#REF!</f>
        <v>#REF!</v>
      </c>
      <c r="AS101" s="128">
        <f t="shared" si="38"/>
        <v>0</v>
      </c>
      <c r="AT101" s="128" t="e">
        <f>#REF!+#REF!+#REF!+#REF!</f>
        <v>#REF!</v>
      </c>
      <c r="AU101" s="128">
        <f t="shared" si="39"/>
        <v>0</v>
      </c>
    </row>
    <row r="102" spans="1:47" ht="63" x14ac:dyDescent="0.25">
      <c r="A102" s="381" t="s">
        <v>891</v>
      </c>
      <c r="B102" s="127" t="s">
        <v>930</v>
      </c>
      <c r="C102" s="21" t="s">
        <v>931</v>
      </c>
      <c r="D102" s="128"/>
      <c r="E102" s="128"/>
      <c r="F102" s="128"/>
      <c r="G102" s="128"/>
      <c r="H102" s="128"/>
      <c r="I102" s="128"/>
      <c r="J102" s="128"/>
      <c r="K102" s="128"/>
      <c r="L102" s="128"/>
      <c r="M102" s="128"/>
      <c r="N102" s="128"/>
      <c r="O102" s="128">
        <v>0.8</v>
      </c>
      <c r="P102" s="128"/>
      <c r="Q102" s="128"/>
      <c r="R102" s="128"/>
      <c r="S102" s="128"/>
      <c r="T102" s="128"/>
      <c r="U102" s="128"/>
      <c r="V102" s="128">
        <f t="shared" si="36"/>
        <v>0</v>
      </c>
      <c r="W102" s="128">
        <f t="shared" si="36"/>
        <v>0.8</v>
      </c>
      <c r="X102" s="128"/>
      <c r="Y102" s="128"/>
      <c r="Z102" s="128"/>
      <c r="AA102" s="128"/>
      <c r="AB102" s="128"/>
      <c r="AC102" s="128"/>
      <c r="AD102" s="128"/>
      <c r="AE102" s="128"/>
      <c r="AF102" s="128"/>
      <c r="AG102" s="128"/>
      <c r="AH102" s="382"/>
      <c r="AI102" s="382"/>
      <c r="AJ102" s="382"/>
      <c r="AK102" s="382"/>
      <c r="AL102" s="382"/>
      <c r="AM102" s="382"/>
      <c r="AN102" s="382"/>
      <c r="AO102" s="382"/>
      <c r="AP102" s="128">
        <f t="shared" si="37"/>
        <v>0</v>
      </c>
      <c r="AQ102" s="128">
        <f t="shared" si="37"/>
        <v>0</v>
      </c>
      <c r="AR102" s="128" t="e">
        <f>#REF!+#REF!+#REF!+#REF!</f>
        <v>#REF!</v>
      </c>
      <c r="AS102" s="128">
        <f t="shared" si="38"/>
        <v>0</v>
      </c>
      <c r="AT102" s="128" t="e">
        <f>#REF!+#REF!+#REF!+#REF!</f>
        <v>#REF!</v>
      </c>
      <c r="AU102" s="128">
        <f t="shared" si="39"/>
        <v>0</v>
      </c>
    </row>
    <row r="103" spans="1:47" ht="63" x14ac:dyDescent="0.25">
      <c r="A103" s="381" t="s">
        <v>891</v>
      </c>
      <c r="B103" s="127" t="s">
        <v>932</v>
      </c>
      <c r="C103" s="21" t="s">
        <v>212</v>
      </c>
      <c r="D103" s="128"/>
      <c r="E103" s="128"/>
      <c r="F103" s="128"/>
      <c r="G103" s="128"/>
      <c r="H103" s="128"/>
      <c r="I103" s="128"/>
      <c r="J103" s="128"/>
      <c r="K103" s="128"/>
      <c r="L103" s="128"/>
      <c r="M103" s="128"/>
      <c r="N103" s="128">
        <v>1.41</v>
      </c>
      <c r="O103" s="128">
        <v>0.5</v>
      </c>
      <c r="P103" s="128"/>
      <c r="Q103" s="128"/>
      <c r="R103" s="128"/>
      <c r="S103" s="128"/>
      <c r="T103" s="128"/>
      <c r="U103" s="128"/>
      <c r="V103" s="128">
        <f t="shared" si="36"/>
        <v>1.41</v>
      </c>
      <c r="W103" s="128">
        <f t="shared" si="36"/>
        <v>0.5</v>
      </c>
      <c r="X103" s="128"/>
      <c r="Y103" s="128"/>
      <c r="Z103" s="128"/>
      <c r="AA103" s="128"/>
      <c r="AB103" s="128"/>
      <c r="AC103" s="128"/>
      <c r="AD103" s="128"/>
      <c r="AE103" s="128"/>
      <c r="AF103" s="128"/>
      <c r="AG103" s="128"/>
      <c r="AH103" s="382"/>
      <c r="AI103" s="382"/>
      <c r="AJ103" s="382"/>
      <c r="AK103" s="382"/>
      <c r="AL103" s="382"/>
      <c r="AM103" s="382"/>
      <c r="AN103" s="382"/>
      <c r="AO103" s="382"/>
      <c r="AP103" s="128">
        <f t="shared" si="37"/>
        <v>0</v>
      </c>
      <c r="AQ103" s="128">
        <f t="shared" si="37"/>
        <v>0</v>
      </c>
      <c r="AR103" s="128" t="e">
        <f>#REF!+#REF!+#REF!+#REF!</f>
        <v>#REF!</v>
      </c>
      <c r="AS103" s="128">
        <f t="shared" si="38"/>
        <v>0</v>
      </c>
      <c r="AT103" s="128" t="e">
        <f>#REF!+#REF!+#REF!+#REF!</f>
        <v>#REF!</v>
      </c>
      <c r="AU103" s="128">
        <f t="shared" si="39"/>
        <v>0</v>
      </c>
    </row>
    <row r="104" spans="1:47" ht="63" x14ac:dyDescent="0.25">
      <c r="A104" s="381" t="s">
        <v>891</v>
      </c>
      <c r="B104" s="127" t="s">
        <v>933</v>
      </c>
      <c r="C104" s="21" t="s">
        <v>214</v>
      </c>
      <c r="D104" s="128"/>
      <c r="E104" s="128"/>
      <c r="F104" s="128"/>
      <c r="G104" s="128"/>
      <c r="H104" s="128"/>
      <c r="I104" s="128"/>
      <c r="J104" s="128"/>
      <c r="K104" s="128"/>
      <c r="L104" s="128"/>
      <c r="M104" s="128"/>
      <c r="N104" s="128">
        <v>0.47499999999999998</v>
      </c>
      <c r="O104" s="128">
        <v>0.8</v>
      </c>
      <c r="P104" s="128"/>
      <c r="Q104" s="128"/>
      <c r="R104" s="128"/>
      <c r="S104" s="128"/>
      <c r="T104" s="128"/>
      <c r="U104" s="128"/>
      <c r="V104" s="128">
        <f t="shared" si="36"/>
        <v>0.47499999999999998</v>
      </c>
      <c r="W104" s="128">
        <f t="shared" si="36"/>
        <v>0.8</v>
      </c>
      <c r="X104" s="128"/>
      <c r="Y104" s="128"/>
      <c r="Z104" s="128"/>
      <c r="AA104" s="128"/>
      <c r="AB104" s="128"/>
      <c r="AC104" s="128"/>
      <c r="AD104" s="128"/>
      <c r="AE104" s="128"/>
      <c r="AF104" s="128"/>
      <c r="AG104" s="128"/>
      <c r="AH104" s="382"/>
      <c r="AI104" s="382"/>
      <c r="AJ104" s="382"/>
      <c r="AK104" s="382"/>
      <c r="AL104" s="382"/>
      <c r="AM104" s="382"/>
      <c r="AN104" s="382"/>
      <c r="AO104" s="382"/>
      <c r="AP104" s="128">
        <f t="shared" si="37"/>
        <v>0</v>
      </c>
      <c r="AQ104" s="128">
        <f t="shared" si="37"/>
        <v>0</v>
      </c>
      <c r="AR104" s="128" t="e">
        <f>#REF!+#REF!+#REF!+#REF!</f>
        <v>#REF!</v>
      </c>
      <c r="AS104" s="128">
        <f t="shared" si="38"/>
        <v>0</v>
      </c>
      <c r="AT104" s="128" t="e">
        <f>#REF!+#REF!+#REF!+#REF!</f>
        <v>#REF!</v>
      </c>
      <c r="AU104" s="128">
        <f t="shared" si="39"/>
        <v>0</v>
      </c>
    </row>
    <row r="105" spans="1:47" ht="63" x14ac:dyDescent="0.25">
      <c r="A105" s="381" t="s">
        <v>891</v>
      </c>
      <c r="B105" s="127" t="s">
        <v>934</v>
      </c>
      <c r="C105" s="21" t="s">
        <v>216</v>
      </c>
      <c r="D105" s="128"/>
      <c r="E105" s="128"/>
      <c r="F105" s="128"/>
      <c r="G105" s="128"/>
      <c r="H105" s="128"/>
      <c r="I105" s="128"/>
      <c r="J105" s="128"/>
      <c r="K105" s="128"/>
      <c r="L105" s="128"/>
      <c r="M105" s="128"/>
      <c r="N105" s="128">
        <v>0.184</v>
      </c>
      <c r="O105" s="128">
        <v>0.5</v>
      </c>
      <c r="P105" s="128"/>
      <c r="Q105" s="128"/>
      <c r="R105" s="128"/>
      <c r="S105" s="128"/>
      <c r="T105" s="128"/>
      <c r="U105" s="128"/>
      <c r="V105" s="128">
        <f t="shared" si="36"/>
        <v>0.184</v>
      </c>
      <c r="W105" s="128">
        <f t="shared" si="36"/>
        <v>0.5</v>
      </c>
      <c r="X105" s="128"/>
      <c r="Y105" s="128"/>
      <c r="Z105" s="128"/>
      <c r="AA105" s="128"/>
      <c r="AB105" s="128"/>
      <c r="AC105" s="128"/>
      <c r="AD105" s="128"/>
      <c r="AE105" s="128"/>
      <c r="AF105" s="128"/>
      <c r="AG105" s="128"/>
      <c r="AH105" s="382"/>
      <c r="AI105" s="382"/>
      <c r="AJ105" s="382"/>
      <c r="AK105" s="382"/>
      <c r="AL105" s="382"/>
      <c r="AM105" s="382"/>
      <c r="AN105" s="382"/>
      <c r="AO105" s="382"/>
      <c r="AP105" s="128">
        <f t="shared" si="37"/>
        <v>0</v>
      </c>
      <c r="AQ105" s="128">
        <f t="shared" si="37"/>
        <v>0</v>
      </c>
      <c r="AR105" s="128" t="e">
        <f>#REF!+#REF!+#REF!+#REF!</f>
        <v>#REF!</v>
      </c>
      <c r="AS105" s="128">
        <f t="shared" si="38"/>
        <v>0</v>
      </c>
      <c r="AT105" s="128" t="e">
        <f>#REF!+#REF!+#REF!+#REF!</f>
        <v>#REF!</v>
      </c>
      <c r="AU105" s="128">
        <f t="shared" si="39"/>
        <v>0</v>
      </c>
    </row>
    <row r="106" spans="1:47" ht="63" x14ac:dyDescent="0.25">
      <c r="A106" s="381" t="s">
        <v>891</v>
      </c>
      <c r="B106" s="127" t="s">
        <v>935</v>
      </c>
      <c r="C106" s="21" t="s">
        <v>218</v>
      </c>
      <c r="D106" s="128"/>
      <c r="E106" s="128"/>
      <c r="F106" s="128"/>
      <c r="G106" s="128"/>
      <c r="H106" s="128"/>
      <c r="I106" s="128"/>
      <c r="J106" s="128"/>
      <c r="K106" s="128"/>
      <c r="L106" s="128"/>
      <c r="M106" s="128"/>
      <c r="N106" s="128">
        <v>0.78500000000000003</v>
      </c>
      <c r="O106" s="128">
        <v>0.8</v>
      </c>
      <c r="P106" s="128"/>
      <c r="Q106" s="128"/>
      <c r="R106" s="128"/>
      <c r="S106" s="128"/>
      <c r="T106" s="128"/>
      <c r="U106" s="128"/>
      <c r="V106" s="128">
        <f t="shared" si="36"/>
        <v>0.78500000000000003</v>
      </c>
      <c r="W106" s="128">
        <f t="shared" si="36"/>
        <v>0.8</v>
      </c>
      <c r="X106" s="128"/>
      <c r="Y106" s="128"/>
      <c r="Z106" s="128"/>
      <c r="AA106" s="128"/>
      <c r="AB106" s="128"/>
      <c r="AC106" s="128"/>
      <c r="AD106" s="128"/>
      <c r="AE106" s="128"/>
      <c r="AF106" s="128"/>
      <c r="AG106" s="128"/>
      <c r="AH106" s="382"/>
      <c r="AI106" s="382"/>
      <c r="AJ106" s="382"/>
      <c r="AK106" s="382"/>
      <c r="AL106" s="382"/>
      <c r="AM106" s="382"/>
      <c r="AN106" s="382"/>
      <c r="AO106" s="382"/>
      <c r="AP106" s="128">
        <f t="shared" si="37"/>
        <v>0</v>
      </c>
      <c r="AQ106" s="128">
        <f t="shared" si="37"/>
        <v>0</v>
      </c>
      <c r="AR106" s="128" t="e">
        <f>#REF!+#REF!+#REF!+#REF!</f>
        <v>#REF!</v>
      </c>
      <c r="AS106" s="128">
        <f t="shared" si="38"/>
        <v>0</v>
      </c>
      <c r="AT106" s="128" t="e">
        <f>#REF!+#REF!+#REF!+#REF!</f>
        <v>#REF!</v>
      </c>
      <c r="AU106" s="128">
        <f t="shared" si="39"/>
        <v>0</v>
      </c>
    </row>
    <row r="107" spans="1:47" ht="63" x14ac:dyDescent="0.25">
      <c r="A107" s="381" t="s">
        <v>891</v>
      </c>
      <c r="B107" s="127" t="s">
        <v>936</v>
      </c>
      <c r="C107" s="21" t="s">
        <v>220</v>
      </c>
      <c r="D107" s="128"/>
      <c r="E107" s="128"/>
      <c r="F107" s="128"/>
      <c r="G107" s="128"/>
      <c r="H107" s="128"/>
      <c r="I107" s="128"/>
      <c r="J107" s="128"/>
      <c r="K107" s="128"/>
      <c r="L107" s="128"/>
      <c r="M107" s="128"/>
      <c r="N107" s="128">
        <v>1.44</v>
      </c>
      <c r="O107" s="128">
        <v>0.8</v>
      </c>
      <c r="P107" s="128"/>
      <c r="Q107" s="128"/>
      <c r="R107" s="128"/>
      <c r="S107" s="128"/>
      <c r="T107" s="128"/>
      <c r="U107" s="128"/>
      <c r="V107" s="128">
        <f t="shared" si="36"/>
        <v>1.44</v>
      </c>
      <c r="W107" s="128">
        <f t="shared" si="36"/>
        <v>0.8</v>
      </c>
      <c r="X107" s="128"/>
      <c r="Y107" s="128"/>
      <c r="Z107" s="128"/>
      <c r="AA107" s="128"/>
      <c r="AB107" s="128"/>
      <c r="AC107" s="128"/>
      <c r="AD107" s="128"/>
      <c r="AE107" s="128"/>
      <c r="AF107" s="128"/>
      <c r="AG107" s="128"/>
      <c r="AH107" s="382"/>
      <c r="AI107" s="382"/>
      <c r="AJ107" s="382"/>
      <c r="AK107" s="382"/>
      <c r="AL107" s="382"/>
      <c r="AM107" s="382"/>
      <c r="AN107" s="382"/>
      <c r="AO107" s="382"/>
      <c r="AP107" s="128">
        <f t="shared" si="37"/>
        <v>0</v>
      </c>
      <c r="AQ107" s="128">
        <f t="shared" si="37"/>
        <v>0</v>
      </c>
      <c r="AR107" s="128" t="e">
        <f>#REF!+#REF!+#REF!+#REF!</f>
        <v>#REF!</v>
      </c>
      <c r="AS107" s="128">
        <f t="shared" si="38"/>
        <v>0</v>
      </c>
      <c r="AT107" s="128" t="e">
        <f>#REF!+#REF!+#REF!+#REF!</f>
        <v>#REF!</v>
      </c>
      <c r="AU107" s="128">
        <f t="shared" si="39"/>
        <v>0</v>
      </c>
    </row>
    <row r="108" spans="1:47" ht="63" x14ac:dyDescent="0.25">
      <c r="A108" s="381" t="s">
        <v>891</v>
      </c>
      <c r="B108" s="127" t="s">
        <v>937</v>
      </c>
      <c r="C108" s="21" t="s">
        <v>222</v>
      </c>
      <c r="D108" s="128"/>
      <c r="E108" s="128"/>
      <c r="F108" s="128"/>
      <c r="G108" s="128"/>
      <c r="H108" s="128"/>
      <c r="I108" s="128"/>
      <c r="J108" s="128"/>
      <c r="K108" s="128"/>
      <c r="L108" s="128"/>
      <c r="M108" s="128"/>
      <c r="N108" s="128"/>
      <c r="O108" s="128">
        <v>1.26</v>
      </c>
      <c r="P108" s="128"/>
      <c r="Q108" s="128"/>
      <c r="R108" s="128"/>
      <c r="S108" s="128"/>
      <c r="T108" s="128"/>
      <c r="U108" s="128"/>
      <c r="V108" s="128">
        <f t="shared" si="36"/>
        <v>0</v>
      </c>
      <c r="W108" s="128">
        <f t="shared" si="36"/>
        <v>1.26</v>
      </c>
      <c r="X108" s="128"/>
      <c r="Y108" s="128"/>
      <c r="Z108" s="128"/>
      <c r="AA108" s="128"/>
      <c r="AB108" s="128"/>
      <c r="AC108" s="128"/>
      <c r="AD108" s="128"/>
      <c r="AE108" s="128"/>
      <c r="AF108" s="128"/>
      <c r="AG108" s="128"/>
      <c r="AH108" s="382"/>
      <c r="AI108" s="382"/>
      <c r="AJ108" s="382"/>
      <c r="AK108" s="382"/>
      <c r="AL108" s="382"/>
      <c r="AM108" s="382"/>
      <c r="AN108" s="382"/>
      <c r="AO108" s="382"/>
      <c r="AP108" s="128">
        <f t="shared" si="37"/>
        <v>0</v>
      </c>
      <c r="AQ108" s="128">
        <f t="shared" si="37"/>
        <v>0</v>
      </c>
      <c r="AR108" s="128" t="e">
        <f>#REF!+#REF!+#REF!+#REF!</f>
        <v>#REF!</v>
      </c>
      <c r="AS108" s="128">
        <f t="shared" si="38"/>
        <v>0</v>
      </c>
      <c r="AT108" s="128" t="e">
        <f>#REF!+#REF!+#REF!+#REF!</f>
        <v>#REF!</v>
      </c>
      <c r="AU108" s="128">
        <f t="shared" si="39"/>
        <v>0</v>
      </c>
    </row>
    <row r="109" spans="1:47" ht="63" x14ac:dyDescent="0.25">
      <c r="A109" s="381" t="s">
        <v>891</v>
      </c>
      <c r="B109" s="127" t="s">
        <v>938</v>
      </c>
      <c r="C109" s="21" t="s">
        <v>224</v>
      </c>
      <c r="D109" s="128"/>
      <c r="E109" s="128"/>
      <c r="F109" s="128"/>
      <c r="G109" s="128"/>
      <c r="H109" s="128"/>
      <c r="I109" s="128"/>
      <c r="J109" s="128"/>
      <c r="K109" s="128"/>
      <c r="L109" s="128"/>
      <c r="M109" s="128"/>
      <c r="N109" s="128">
        <v>0.98</v>
      </c>
      <c r="O109" s="128">
        <v>0.8</v>
      </c>
      <c r="P109" s="128"/>
      <c r="Q109" s="128"/>
      <c r="R109" s="128"/>
      <c r="S109" s="128"/>
      <c r="T109" s="128"/>
      <c r="U109" s="128"/>
      <c r="V109" s="128">
        <f t="shared" si="36"/>
        <v>0.98</v>
      </c>
      <c r="W109" s="128">
        <f t="shared" si="36"/>
        <v>0.8</v>
      </c>
      <c r="X109" s="128"/>
      <c r="Y109" s="128"/>
      <c r="Z109" s="128"/>
      <c r="AA109" s="128"/>
      <c r="AB109" s="128"/>
      <c r="AC109" s="128"/>
      <c r="AD109" s="128"/>
      <c r="AE109" s="128"/>
      <c r="AF109" s="128"/>
      <c r="AG109" s="128"/>
      <c r="AH109" s="382"/>
      <c r="AI109" s="382"/>
      <c r="AJ109" s="382"/>
      <c r="AK109" s="382"/>
      <c r="AL109" s="382"/>
      <c r="AM109" s="382"/>
      <c r="AN109" s="382"/>
      <c r="AO109" s="382"/>
      <c r="AP109" s="128">
        <f t="shared" si="37"/>
        <v>0</v>
      </c>
      <c r="AQ109" s="128">
        <f t="shared" si="37"/>
        <v>0</v>
      </c>
      <c r="AR109" s="128" t="e">
        <f>#REF!+#REF!+#REF!+#REF!</f>
        <v>#REF!</v>
      </c>
      <c r="AS109" s="128">
        <f t="shared" si="38"/>
        <v>0</v>
      </c>
      <c r="AT109" s="128" t="e">
        <f>#REF!+#REF!+#REF!+#REF!</f>
        <v>#REF!</v>
      </c>
      <c r="AU109" s="128">
        <f t="shared" si="39"/>
        <v>0</v>
      </c>
    </row>
    <row r="110" spans="1:47" ht="63" x14ac:dyDescent="0.25">
      <c r="A110" s="381" t="s">
        <v>891</v>
      </c>
      <c r="B110" s="127" t="s">
        <v>939</v>
      </c>
      <c r="C110" s="21" t="s">
        <v>226</v>
      </c>
      <c r="D110" s="128"/>
      <c r="E110" s="128"/>
      <c r="F110" s="128"/>
      <c r="G110" s="128"/>
      <c r="H110" s="128"/>
      <c r="I110" s="128"/>
      <c r="J110" s="128"/>
      <c r="K110" s="128"/>
      <c r="L110" s="128"/>
      <c r="M110" s="128"/>
      <c r="N110" s="128">
        <v>1.139</v>
      </c>
      <c r="O110" s="128">
        <v>0.8</v>
      </c>
      <c r="P110" s="128"/>
      <c r="Q110" s="128"/>
      <c r="R110" s="128"/>
      <c r="S110" s="128"/>
      <c r="T110" s="128"/>
      <c r="U110" s="128"/>
      <c r="V110" s="128">
        <f t="shared" si="36"/>
        <v>1.139</v>
      </c>
      <c r="W110" s="128">
        <f t="shared" si="36"/>
        <v>0.8</v>
      </c>
      <c r="X110" s="128"/>
      <c r="Y110" s="128"/>
      <c r="Z110" s="128"/>
      <c r="AA110" s="128"/>
      <c r="AB110" s="128"/>
      <c r="AC110" s="128"/>
      <c r="AD110" s="128"/>
      <c r="AE110" s="128"/>
      <c r="AF110" s="128"/>
      <c r="AG110" s="128"/>
      <c r="AH110" s="382"/>
      <c r="AI110" s="382"/>
      <c r="AJ110" s="382"/>
      <c r="AK110" s="382"/>
      <c r="AL110" s="382"/>
      <c r="AM110" s="382"/>
      <c r="AN110" s="382"/>
      <c r="AO110" s="382"/>
      <c r="AP110" s="128">
        <f t="shared" si="37"/>
        <v>0</v>
      </c>
      <c r="AQ110" s="128">
        <f t="shared" si="37"/>
        <v>0</v>
      </c>
      <c r="AR110" s="128" t="e">
        <f>#REF!+#REF!+#REF!+#REF!</f>
        <v>#REF!</v>
      </c>
      <c r="AS110" s="128">
        <f t="shared" si="38"/>
        <v>0</v>
      </c>
      <c r="AT110" s="128" t="e">
        <f>#REF!+#REF!+#REF!+#REF!</f>
        <v>#REF!</v>
      </c>
      <c r="AU110" s="128">
        <f t="shared" si="39"/>
        <v>0</v>
      </c>
    </row>
    <row r="111" spans="1:47" ht="63" x14ac:dyDescent="0.25">
      <c r="A111" s="381" t="s">
        <v>891</v>
      </c>
      <c r="B111" s="127" t="s">
        <v>940</v>
      </c>
      <c r="C111" s="21" t="s">
        <v>228</v>
      </c>
      <c r="D111" s="128"/>
      <c r="E111" s="128"/>
      <c r="F111" s="128"/>
      <c r="G111" s="128"/>
      <c r="H111" s="128"/>
      <c r="I111" s="128"/>
      <c r="J111" s="128"/>
      <c r="K111" s="128"/>
      <c r="L111" s="128"/>
      <c r="M111" s="128"/>
      <c r="N111" s="128">
        <v>0.90500000000000003</v>
      </c>
      <c r="O111" s="128">
        <v>1.26</v>
      </c>
      <c r="P111" s="128"/>
      <c r="Q111" s="128"/>
      <c r="R111" s="128"/>
      <c r="S111" s="128"/>
      <c r="T111" s="128"/>
      <c r="U111" s="128"/>
      <c r="V111" s="128">
        <f t="shared" si="36"/>
        <v>0.90500000000000003</v>
      </c>
      <c r="W111" s="128">
        <f t="shared" si="36"/>
        <v>1.26</v>
      </c>
      <c r="X111" s="128"/>
      <c r="Y111" s="128"/>
      <c r="Z111" s="128"/>
      <c r="AA111" s="128"/>
      <c r="AB111" s="128"/>
      <c r="AC111" s="128"/>
      <c r="AD111" s="128"/>
      <c r="AE111" s="128"/>
      <c r="AF111" s="128"/>
      <c r="AG111" s="128"/>
      <c r="AH111" s="382"/>
      <c r="AI111" s="382"/>
      <c r="AJ111" s="382"/>
      <c r="AK111" s="382"/>
      <c r="AL111" s="382"/>
      <c r="AM111" s="382"/>
      <c r="AN111" s="382"/>
      <c r="AO111" s="382"/>
      <c r="AP111" s="128">
        <f t="shared" si="37"/>
        <v>0</v>
      </c>
      <c r="AQ111" s="128">
        <f t="shared" si="37"/>
        <v>0</v>
      </c>
      <c r="AR111" s="128" t="e">
        <f>#REF!+#REF!+#REF!+#REF!</f>
        <v>#REF!</v>
      </c>
      <c r="AS111" s="128">
        <f t="shared" si="38"/>
        <v>0</v>
      </c>
      <c r="AT111" s="128" t="e">
        <f>#REF!+#REF!+#REF!+#REF!</f>
        <v>#REF!</v>
      </c>
      <c r="AU111" s="128">
        <f t="shared" si="39"/>
        <v>0</v>
      </c>
    </row>
    <row r="112" spans="1:47" ht="63" x14ac:dyDescent="0.25">
      <c r="A112" s="381" t="s">
        <v>891</v>
      </c>
      <c r="B112" s="127" t="s">
        <v>941</v>
      </c>
      <c r="C112" s="21" t="s">
        <v>230</v>
      </c>
      <c r="D112" s="128"/>
      <c r="E112" s="128"/>
      <c r="F112" s="128"/>
      <c r="G112" s="128"/>
      <c r="H112" s="128"/>
      <c r="I112" s="128"/>
      <c r="J112" s="128"/>
      <c r="K112" s="128"/>
      <c r="L112" s="128"/>
      <c r="M112" s="128"/>
      <c r="N112" s="128"/>
      <c r="O112" s="128">
        <v>0.8</v>
      </c>
      <c r="P112" s="128"/>
      <c r="Q112" s="128"/>
      <c r="R112" s="128"/>
      <c r="S112" s="128"/>
      <c r="T112" s="128"/>
      <c r="U112" s="128"/>
      <c r="V112" s="128">
        <f t="shared" si="36"/>
        <v>0</v>
      </c>
      <c r="W112" s="128">
        <f t="shared" si="36"/>
        <v>0.8</v>
      </c>
      <c r="X112" s="128"/>
      <c r="Y112" s="128"/>
      <c r="Z112" s="128"/>
      <c r="AA112" s="128"/>
      <c r="AB112" s="128"/>
      <c r="AC112" s="128"/>
      <c r="AD112" s="128"/>
      <c r="AE112" s="128"/>
      <c r="AF112" s="128"/>
      <c r="AG112" s="128"/>
      <c r="AH112" s="382"/>
      <c r="AI112" s="382"/>
      <c r="AJ112" s="382"/>
      <c r="AK112" s="382"/>
      <c r="AL112" s="382"/>
      <c r="AM112" s="382"/>
      <c r="AN112" s="382"/>
      <c r="AO112" s="382"/>
      <c r="AP112" s="128">
        <f t="shared" si="37"/>
        <v>0</v>
      </c>
      <c r="AQ112" s="128">
        <f t="shared" si="37"/>
        <v>0</v>
      </c>
      <c r="AR112" s="128" t="e">
        <f>#REF!+#REF!+#REF!+#REF!</f>
        <v>#REF!</v>
      </c>
      <c r="AS112" s="128">
        <f t="shared" si="38"/>
        <v>0</v>
      </c>
      <c r="AT112" s="128" t="e">
        <f>#REF!+#REF!+#REF!+#REF!</f>
        <v>#REF!</v>
      </c>
      <c r="AU112" s="128">
        <f t="shared" si="39"/>
        <v>0</v>
      </c>
    </row>
    <row r="113" spans="1:47" ht="63" x14ac:dyDescent="0.25">
      <c r="A113" s="381" t="s">
        <v>891</v>
      </c>
      <c r="B113" s="127" t="s">
        <v>942</v>
      </c>
      <c r="C113" s="21" t="s">
        <v>232</v>
      </c>
      <c r="D113" s="128"/>
      <c r="E113" s="128"/>
      <c r="F113" s="128"/>
      <c r="G113" s="128"/>
      <c r="H113" s="128"/>
      <c r="I113" s="128"/>
      <c r="J113" s="128"/>
      <c r="K113" s="128"/>
      <c r="L113" s="128"/>
      <c r="M113" s="128"/>
      <c r="N113" s="128">
        <v>8.5709999999999997</v>
      </c>
      <c r="O113" s="128"/>
      <c r="P113" s="128"/>
      <c r="Q113" s="128"/>
      <c r="R113" s="128"/>
      <c r="S113" s="128"/>
      <c r="T113" s="128"/>
      <c r="U113" s="128"/>
      <c r="V113" s="128">
        <f t="shared" si="36"/>
        <v>8.5709999999999997</v>
      </c>
      <c r="W113" s="128">
        <f t="shared" si="36"/>
        <v>0</v>
      </c>
      <c r="X113" s="128"/>
      <c r="Y113" s="128"/>
      <c r="Z113" s="128"/>
      <c r="AA113" s="128"/>
      <c r="AB113" s="128"/>
      <c r="AC113" s="128"/>
      <c r="AD113" s="128"/>
      <c r="AE113" s="128"/>
      <c r="AF113" s="128"/>
      <c r="AG113" s="128"/>
      <c r="AH113" s="382"/>
      <c r="AI113" s="382"/>
      <c r="AJ113" s="382"/>
      <c r="AK113" s="382"/>
      <c r="AL113" s="382"/>
      <c r="AM113" s="382"/>
      <c r="AN113" s="382"/>
      <c r="AO113" s="382"/>
      <c r="AP113" s="128">
        <f t="shared" si="37"/>
        <v>0</v>
      </c>
      <c r="AQ113" s="128">
        <f t="shared" si="37"/>
        <v>0</v>
      </c>
      <c r="AR113" s="128" t="e">
        <f>#REF!+#REF!+#REF!+#REF!</f>
        <v>#REF!</v>
      </c>
      <c r="AS113" s="128">
        <f t="shared" si="38"/>
        <v>0</v>
      </c>
      <c r="AT113" s="128" t="e">
        <f>#REF!+#REF!+#REF!+#REF!</f>
        <v>#REF!</v>
      </c>
      <c r="AU113" s="128">
        <f t="shared" si="39"/>
        <v>0</v>
      </c>
    </row>
    <row r="114" spans="1:47" ht="78.75" x14ac:dyDescent="0.25">
      <c r="A114" s="381" t="s">
        <v>891</v>
      </c>
      <c r="B114" s="127" t="s">
        <v>943</v>
      </c>
      <c r="C114" s="21" t="s">
        <v>944</v>
      </c>
      <c r="D114" s="128"/>
      <c r="E114" s="128"/>
      <c r="F114" s="128"/>
      <c r="G114" s="128"/>
      <c r="H114" s="128"/>
      <c r="I114" s="128"/>
      <c r="J114" s="128"/>
      <c r="K114" s="128"/>
      <c r="L114" s="128"/>
      <c r="M114" s="128"/>
      <c r="N114" s="128">
        <v>2.4249999999999998</v>
      </c>
      <c r="O114" s="128">
        <v>1.26</v>
      </c>
      <c r="P114" s="128"/>
      <c r="Q114" s="128"/>
      <c r="R114" s="128"/>
      <c r="S114" s="128"/>
      <c r="T114" s="128"/>
      <c r="U114" s="128"/>
      <c r="V114" s="128">
        <f t="shared" si="36"/>
        <v>2.4249999999999998</v>
      </c>
      <c r="W114" s="128">
        <f t="shared" si="36"/>
        <v>1.26</v>
      </c>
      <c r="X114" s="128"/>
      <c r="Y114" s="128"/>
      <c r="Z114" s="128"/>
      <c r="AA114" s="128"/>
      <c r="AB114" s="128"/>
      <c r="AC114" s="128"/>
      <c r="AD114" s="128"/>
      <c r="AE114" s="128"/>
      <c r="AF114" s="128"/>
      <c r="AG114" s="128"/>
      <c r="AH114" s="382"/>
      <c r="AI114" s="382"/>
      <c r="AJ114" s="382"/>
      <c r="AK114" s="382"/>
      <c r="AL114" s="382"/>
      <c r="AM114" s="382"/>
      <c r="AN114" s="382"/>
      <c r="AO114" s="382"/>
      <c r="AP114" s="128">
        <f t="shared" si="37"/>
        <v>0</v>
      </c>
      <c r="AQ114" s="128">
        <f t="shared" si="37"/>
        <v>0</v>
      </c>
      <c r="AR114" s="128" t="e">
        <f>#REF!+#REF!+#REF!+#REF!</f>
        <v>#REF!</v>
      </c>
      <c r="AS114" s="128">
        <f t="shared" si="38"/>
        <v>0</v>
      </c>
      <c r="AT114" s="128" t="e">
        <f>#REF!+#REF!+#REF!+#REF!</f>
        <v>#REF!</v>
      </c>
      <c r="AU114" s="128">
        <f t="shared" si="39"/>
        <v>0</v>
      </c>
    </row>
    <row r="115" spans="1:47" ht="63" x14ac:dyDescent="0.25">
      <c r="A115" s="381" t="s">
        <v>891</v>
      </c>
      <c r="B115" s="127" t="s">
        <v>945</v>
      </c>
      <c r="C115" s="21" t="s">
        <v>234</v>
      </c>
      <c r="D115" s="128"/>
      <c r="E115" s="128"/>
      <c r="F115" s="128"/>
      <c r="G115" s="128"/>
      <c r="H115" s="128"/>
      <c r="I115" s="128"/>
      <c r="J115" s="128"/>
      <c r="K115" s="128"/>
      <c r="L115" s="128"/>
      <c r="M115" s="128"/>
      <c r="N115" s="128">
        <v>1.6080000000000001</v>
      </c>
      <c r="O115" s="128">
        <v>0.8</v>
      </c>
      <c r="P115" s="128"/>
      <c r="Q115" s="128"/>
      <c r="R115" s="128"/>
      <c r="S115" s="128"/>
      <c r="T115" s="128"/>
      <c r="U115" s="128"/>
      <c r="V115" s="128">
        <f t="shared" si="36"/>
        <v>1.6080000000000001</v>
      </c>
      <c r="W115" s="128">
        <f t="shared" si="36"/>
        <v>0.8</v>
      </c>
      <c r="X115" s="128"/>
      <c r="Y115" s="128"/>
      <c r="Z115" s="128"/>
      <c r="AA115" s="128"/>
      <c r="AB115" s="128"/>
      <c r="AC115" s="128"/>
      <c r="AD115" s="128"/>
      <c r="AE115" s="128"/>
      <c r="AF115" s="128"/>
      <c r="AG115" s="128"/>
      <c r="AH115" s="382"/>
      <c r="AI115" s="382"/>
      <c r="AJ115" s="382"/>
      <c r="AK115" s="382"/>
      <c r="AL115" s="382"/>
      <c r="AM115" s="382"/>
      <c r="AN115" s="382"/>
      <c r="AO115" s="382"/>
      <c r="AP115" s="128">
        <f t="shared" si="37"/>
        <v>0</v>
      </c>
      <c r="AQ115" s="128">
        <f t="shared" si="37"/>
        <v>0</v>
      </c>
      <c r="AR115" s="128" t="e">
        <f>#REF!+#REF!+#REF!+#REF!</f>
        <v>#REF!</v>
      </c>
      <c r="AS115" s="128">
        <f t="shared" si="38"/>
        <v>0</v>
      </c>
      <c r="AT115" s="128" t="e">
        <f>#REF!+#REF!+#REF!+#REF!</f>
        <v>#REF!</v>
      </c>
      <c r="AU115" s="128">
        <f t="shared" si="39"/>
        <v>0</v>
      </c>
    </row>
    <row r="116" spans="1:47" ht="63" x14ac:dyDescent="0.25">
      <c r="A116" s="381" t="s">
        <v>891</v>
      </c>
      <c r="B116" s="127" t="s">
        <v>946</v>
      </c>
      <c r="C116" s="21" t="s">
        <v>236</v>
      </c>
      <c r="D116" s="128"/>
      <c r="E116" s="128"/>
      <c r="F116" s="128"/>
      <c r="G116" s="128"/>
      <c r="H116" s="128"/>
      <c r="I116" s="128"/>
      <c r="J116" s="128"/>
      <c r="K116" s="128"/>
      <c r="L116" s="128"/>
      <c r="M116" s="128"/>
      <c r="N116" s="128">
        <v>0.37</v>
      </c>
      <c r="O116" s="128">
        <v>0.8</v>
      </c>
      <c r="P116" s="128"/>
      <c r="Q116" s="128"/>
      <c r="R116" s="128"/>
      <c r="S116" s="128"/>
      <c r="T116" s="128"/>
      <c r="U116" s="128"/>
      <c r="V116" s="128">
        <f t="shared" si="36"/>
        <v>0.37</v>
      </c>
      <c r="W116" s="128">
        <f t="shared" si="36"/>
        <v>0.8</v>
      </c>
      <c r="X116" s="128"/>
      <c r="Y116" s="128"/>
      <c r="Z116" s="128"/>
      <c r="AA116" s="128"/>
      <c r="AB116" s="128"/>
      <c r="AC116" s="128"/>
      <c r="AD116" s="128"/>
      <c r="AE116" s="128"/>
      <c r="AF116" s="128"/>
      <c r="AG116" s="128"/>
      <c r="AH116" s="382"/>
      <c r="AI116" s="382"/>
      <c r="AJ116" s="382"/>
      <c r="AK116" s="382"/>
      <c r="AL116" s="382"/>
      <c r="AM116" s="382"/>
      <c r="AN116" s="382"/>
      <c r="AO116" s="382"/>
      <c r="AP116" s="128">
        <f t="shared" si="37"/>
        <v>0</v>
      </c>
      <c r="AQ116" s="128">
        <f t="shared" si="37"/>
        <v>0</v>
      </c>
      <c r="AR116" s="128" t="e">
        <f>#REF!+#REF!+#REF!+#REF!</f>
        <v>#REF!</v>
      </c>
      <c r="AS116" s="128">
        <f t="shared" si="38"/>
        <v>0</v>
      </c>
      <c r="AT116" s="128" t="e">
        <f>#REF!+#REF!+#REF!+#REF!</f>
        <v>#REF!</v>
      </c>
      <c r="AU116" s="128">
        <f t="shared" si="39"/>
        <v>0</v>
      </c>
    </row>
    <row r="117" spans="1:47" ht="63" x14ac:dyDescent="0.25">
      <c r="A117" s="381" t="s">
        <v>891</v>
      </c>
      <c r="B117" s="127" t="s">
        <v>947</v>
      </c>
      <c r="C117" s="21" t="s">
        <v>238</v>
      </c>
      <c r="D117" s="128"/>
      <c r="E117" s="128"/>
      <c r="F117" s="128"/>
      <c r="G117" s="128"/>
      <c r="H117" s="128"/>
      <c r="I117" s="128"/>
      <c r="J117" s="128"/>
      <c r="K117" s="128"/>
      <c r="L117" s="128"/>
      <c r="M117" s="128"/>
      <c r="N117" s="128">
        <v>0.625</v>
      </c>
      <c r="O117" s="128">
        <v>0.8</v>
      </c>
      <c r="P117" s="128"/>
      <c r="Q117" s="128"/>
      <c r="R117" s="128"/>
      <c r="S117" s="128"/>
      <c r="T117" s="128"/>
      <c r="U117" s="128"/>
      <c r="V117" s="128">
        <f t="shared" si="36"/>
        <v>0.625</v>
      </c>
      <c r="W117" s="128">
        <f t="shared" si="36"/>
        <v>0.8</v>
      </c>
      <c r="X117" s="128"/>
      <c r="Y117" s="128"/>
      <c r="Z117" s="128"/>
      <c r="AA117" s="128"/>
      <c r="AB117" s="128"/>
      <c r="AC117" s="128"/>
      <c r="AD117" s="128"/>
      <c r="AE117" s="128"/>
      <c r="AF117" s="128"/>
      <c r="AG117" s="128"/>
      <c r="AH117" s="382"/>
      <c r="AI117" s="382"/>
      <c r="AJ117" s="382"/>
      <c r="AK117" s="382"/>
      <c r="AL117" s="382"/>
      <c r="AM117" s="382"/>
      <c r="AN117" s="382"/>
      <c r="AO117" s="382"/>
      <c r="AP117" s="128">
        <f t="shared" si="37"/>
        <v>0</v>
      </c>
      <c r="AQ117" s="128">
        <f t="shared" si="37"/>
        <v>0</v>
      </c>
      <c r="AR117" s="128" t="e">
        <f>#REF!+#REF!+#REF!+#REF!</f>
        <v>#REF!</v>
      </c>
      <c r="AS117" s="128">
        <f t="shared" si="38"/>
        <v>0</v>
      </c>
      <c r="AT117" s="128" t="e">
        <f>#REF!+#REF!+#REF!+#REF!</f>
        <v>#REF!</v>
      </c>
      <c r="AU117" s="128">
        <f t="shared" si="39"/>
        <v>0</v>
      </c>
    </row>
    <row r="118" spans="1:47" ht="63" x14ac:dyDescent="0.25">
      <c r="A118" s="381" t="s">
        <v>891</v>
      </c>
      <c r="B118" s="127" t="s">
        <v>948</v>
      </c>
      <c r="C118" s="21" t="s">
        <v>949</v>
      </c>
      <c r="D118" s="128"/>
      <c r="E118" s="128"/>
      <c r="F118" s="128"/>
      <c r="G118" s="128"/>
      <c r="H118" s="128"/>
      <c r="I118" s="128"/>
      <c r="J118" s="128"/>
      <c r="K118" s="128"/>
      <c r="L118" s="128"/>
      <c r="M118" s="128"/>
      <c r="N118" s="128">
        <v>1.897</v>
      </c>
      <c r="O118" s="128">
        <v>1.26</v>
      </c>
      <c r="P118" s="128"/>
      <c r="Q118" s="128"/>
      <c r="R118" s="128"/>
      <c r="S118" s="128"/>
      <c r="T118" s="128"/>
      <c r="U118" s="128"/>
      <c r="V118" s="128">
        <f t="shared" si="36"/>
        <v>1.897</v>
      </c>
      <c r="W118" s="128">
        <f t="shared" si="36"/>
        <v>1.26</v>
      </c>
      <c r="X118" s="128"/>
      <c r="Y118" s="128"/>
      <c r="Z118" s="128"/>
      <c r="AA118" s="128"/>
      <c r="AB118" s="128"/>
      <c r="AC118" s="128"/>
      <c r="AD118" s="128"/>
      <c r="AE118" s="128"/>
      <c r="AF118" s="128"/>
      <c r="AG118" s="128"/>
      <c r="AH118" s="382"/>
      <c r="AI118" s="382"/>
      <c r="AJ118" s="382"/>
      <c r="AK118" s="382"/>
      <c r="AL118" s="382"/>
      <c r="AM118" s="382"/>
      <c r="AN118" s="382"/>
      <c r="AO118" s="382"/>
      <c r="AP118" s="128">
        <f t="shared" si="37"/>
        <v>0</v>
      </c>
      <c r="AQ118" s="128">
        <f t="shared" si="37"/>
        <v>0</v>
      </c>
      <c r="AR118" s="128" t="e">
        <f>#REF!+#REF!+#REF!+#REF!</f>
        <v>#REF!</v>
      </c>
      <c r="AS118" s="128">
        <f t="shared" si="38"/>
        <v>0</v>
      </c>
      <c r="AT118" s="128" t="e">
        <f>#REF!+#REF!+#REF!+#REF!</f>
        <v>#REF!</v>
      </c>
      <c r="AU118" s="128">
        <f t="shared" si="39"/>
        <v>0</v>
      </c>
    </row>
    <row r="119" spans="1:47" ht="63" x14ac:dyDescent="0.25">
      <c r="A119" s="381" t="s">
        <v>891</v>
      </c>
      <c r="B119" s="127" t="s">
        <v>950</v>
      </c>
      <c r="C119" s="21" t="s">
        <v>240</v>
      </c>
      <c r="D119" s="128"/>
      <c r="E119" s="128"/>
      <c r="F119" s="128"/>
      <c r="G119" s="128"/>
      <c r="H119" s="128"/>
      <c r="I119" s="128"/>
      <c r="J119" s="128"/>
      <c r="K119" s="128"/>
      <c r="L119" s="128"/>
      <c r="M119" s="128"/>
      <c r="N119" s="128"/>
      <c r="O119" s="128"/>
      <c r="P119" s="128">
        <v>1.02</v>
      </c>
      <c r="Q119" s="128">
        <v>0.8</v>
      </c>
      <c r="R119" s="128"/>
      <c r="S119" s="128"/>
      <c r="T119" s="128"/>
      <c r="U119" s="128"/>
      <c r="V119" s="128">
        <f t="shared" si="36"/>
        <v>1.02</v>
      </c>
      <c r="W119" s="128">
        <f t="shared" si="36"/>
        <v>0.8</v>
      </c>
      <c r="X119" s="128"/>
      <c r="Y119" s="128"/>
      <c r="Z119" s="128"/>
      <c r="AA119" s="128"/>
      <c r="AB119" s="128"/>
      <c r="AC119" s="128"/>
      <c r="AD119" s="128"/>
      <c r="AE119" s="128"/>
      <c r="AF119" s="128"/>
      <c r="AG119" s="128"/>
      <c r="AH119" s="382"/>
      <c r="AI119" s="382"/>
      <c r="AJ119" s="382"/>
      <c r="AK119" s="382"/>
      <c r="AL119" s="382"/>
      <c r="AM119" s="382"/>
      <c r="AN119" s="382"/>
      <c r="AO119" s="382"/>
      <c r="AP119" s="128">
        <f t="shared" si="37"/>
        <v>0</v>
      </c>
      <c r="AQ119" s="128">
        <f t="shared" si="37"/>
        <v>0</v>
      </c>
      <c r="AR119" s="128" t="e">
        <f>#REF!+#REF!+#REF!+#REF!</f>
        <v>#REF!</v>
      </c>
      <c r="AS119" s="128">
        <f t="shared" si="38"/>
        <v>0</v>
      </c>
      <c r="AT119" s="128" t="e">
        <f>#REF!+#REF!+#REF!+#REF!</f>
        <v>#REF!</v>
      </c>
      <c r="AU119" s="128">
        <f t="shared" si="39"/>
        <v>0</v>
      </c>
    </row>
    <row r="120" spans="1:47" ht="63" x14ac:dyDescent="0.25">
      <c r="A120" s="381" t="s">
        <v>891</v>
      </c>
      <c r="B120" s="127" t="s">
        <v>951</v>
      </c>
      <c r="C120" s="21" t="s">
        <v>242</v>
      </c>
      <c r="D120" s="128"/>
      <c r="E120" s="128"/>
      <c r="F120" s="128"/>
      <c r="G120" s="128"/>
      <c r="H120" s="128"/>
      <c r="I120" s="128"/>
      <c r="J120" s="128"/>
      <c r="K120" s="128"/>
      <c r="L120" s="128"/>
      <c r="M120" s="128"/>
      <c r="N120" s="128">
        <v>0.86</v>
      </c>
      <c r="O120" s="128">
        <v>0.8</v>
      </c>
      <c r="P120" s="128"/>
      <c r="Q120" s="128"/>
      <c r="R120" s="128"/>
      <c r="S120" s="128"/>
      <c r="T120" s="128"/>
      <c r="U120" s="128"/>
      <c r="V120" s="128">
        <f t="shared" si="36"/>
        <v>0.86</v>
      </c>
      <c r="W120" s="128">
        <f t="shared" si="36"/>
        <v>0.8</v>
      </c>
      <c r="X120" s="128"/>
      <c r="Y120" s="128"/>
      <c r="Z120" s="128"/>
      <c r="AA120" s="128"/>
      <c r="AB120" s="128"/>
      <c r="AC120" s="128"/>
      <c r="AD120" s="128"/>
      <c r="AE120" s="128"/>
      <c r="AF120" s="128"/>
      <c r="AG120" s="128"/>
      <c r="AH120" s="382"/>
      <c r="AI120" s="382"/>
      <c r="AJ120" s="382"/>
      <c r="AK120" s="382"/>
      <c r="AL120" s="382"/>
      <c r="AM120" s="382"/>
      <c r="AN120" s="382"/>
      <c r="AO120" s="382"/>
      <c r="AP120" s="128">
        <f t="shared" si="37"/>
        <v>0</v>
      </c>
      <c r="AQ120" s="128">
        <f t="shared" si="37"/>
        <v>0</v>
      </c>
      <c r="AR120" s="128" t="e">
        <f>#REF!+#REF!+#REF!+#REF!</f>
        <v>#REF!</v>
      </c>
      <c r="AS120" s="128">
        <f t="shared" si="38"/>
        <v>0</v>
      </c>
      <c r="AT120" s="128" t="e">
        <f>#REF!+#REF!+#REF!+#REF!</f>
        <v>#REF!</v>
      </c>
      <c r="AU120" s="128">
        <f t="shared" si="39"/>
        <v>0</v>
      </c>
    </row>
    <row r="121" spans="1:47" ht="63" x14ac:dyDescent="0.25">
      <c r="A121" s="381" t="s">
        <v>891</v>
      </c>
      <c r="B121" s="127" t="s">
        <v>952</v>
      </c>
      <c r="C121" s="21" t="s">
        <v>244</v>
      </c>
      <c r="D121" s="128"/>
      <c r="E121" s="128"/>
      <c r="F121" s="128"/>
      <c r="G121" s="128"/>
      <c r="H121" s="128"/>
      <c r="I121" s="128"/>
      <c r="J121" s="128"/>
      <c r="K121" s="128"/>
      <c r="L121" s="128"/>
      <c r="M121" s="128"/>
      <c r="N121" s="128">
        <v>0.67500000000000004</v>
      </c>
      <c r="O121" s="128">
        <v>1.26</v>
      </c>
      <c r="P121" s="128"/>
      <c r="Q121" s="128"/>
      <c r="R121" s="128"/>
      <c r="S121" s="128"/>
      <c r="T121" s="128"/>
      <c r="U121" s="128"/>
      <c r="V121" s="128">
        <f t="shared" si="36"/>
        <v>0.67500000000000004</v>
      </c>
      <c r="W121" s="128">
        <f t="shared" si="36"/>
        <v>1.26</v>
      </c>
      <c r="X121" s="128"/>
      <c r="Y121" s="128"/>
      <c r="Z121" s="128"/>
      <c r="AA121" s="128"/>
      <c r="AB121" s="128"/>
      <c r="AC121" s="128"/>
      <c r="AD121" s="128"/>
      <c r="AE121" s="128"/>
      <c r="AF121" s="128"/>
      <c r="AG121" s="128"/>
      <c r="AH121" s="382"/>
      <c r="AI121" s="382"/>
      <c r="AJ121" s="382"/>
      <c r="AK121" s="382"/>
      <c r="AL121" s="382"/>
      <c r="AM121" s="382"/>
      <c r="AN121" s="382"/>
      <c r="AO121" s="382"/>
      <c r="AP121" s="128">
        <f t="shared" si="37"/>
        <v>0</v>
      </c>
      <c r="AQ121" s="128">
        <f t="shared" si="37"/>
        <v>0</v>
      </c>
      <c r="AR121" s="128" t="e">
        <f>#REF!+#REF!+#REF!+#REF!</f>
        <v>#REF!</v>
      </c>
      <c r="AS121" s="128">
        <f t="shared" si="38"/>
        <v>0</v>
      </c>
      <c r="AT121" s="128" t="e">
        <f>#REF!+#REF!+#REF!+#REF!</f>
        <v>#REF!</v>
      </c>
      <c r="AU121" s="128">
        <f t="shared" si="39"/>
        <v>0</v>
      </c>
    </row>
    <row r="122" spans="1:47" ht="63" x14ac:dyDescent="0.25">
      <c r="A122" s="381" t="s">
        <v>891</v>
      </c>
      <c r="B122" s="127" t="s">
        <v>953</v>
      </c>
      <c r="C122" s="21" t="s">
        <v>954</v>
      </c>
      <c r="D122" s="128"/>
      <c r="E122" s="128"/>
      <c r="F122" s="128"/>
      <c r="G122" s="128"/>
      <c r="H122" s="128"/>
      <c r="I122" s="128"/>
      <c r="J122" s="128"/>
      <c r="K122" s="128"/>
      <c r="L122" s="128"/>
      <c r="M122" s="128"/>
      <c r="N122" s="128"/>
      <c r="O122" s="128">
        <v>0.5</v>
      </c>
      <c r="P122" s="128"/>
      <c r="Q122" s="128"/>
      <c r="R122" s="128"/>
      <c r="S122" s="128"/>
      <c r="T122" s="128"/>
      <c r="U122" s="128"/>
      <c r="V122" s="128">
        <f t="shared" si="36"/>
        <v>0</v>
      </c>
      <c r="W122" s="128">
        <f t="shared" si="36"/>
        <v>0.5</v>
      </c>
      <c r="X122" s="128"/>
      <c r="Y122" s="128"/>
      <c r="Z122" s="128"/>
      <c r="AA122" s="128"/>
      <c r="AB122" s="128"/>
      <c r="AC122" s="128"/>
      <c r="AD122" s="128"/>
      <c r="AE122" s="128"/>
      <c r="AF122" s="128"/>
      <c r="AG122" s="128"/>
      <c r="AH122" s="382"/>
      <c r="AI122" s="382"/>
      <c r="AJ122" s="382"/>
      <c r="AK122" s="382"/>
      <c r="AL122" s="382"/>
      <c r="AM122" s="382"/>
      <c r="AN122" s="382"/>
      <c r="AO122" s="382"/>
      <c r="AP122" s="128">
        <f t="shared" si="37"/>
        <v>0</v>
      </c>
      <c r="AQ122" s="128">
        <f t="shared" si="37"/>
        <v>0</v>
      </c>
      <c r="AR122" s="128" t="e">
        <f>#REF!+#REF!+#REF!+#REF!</f>
        <v>#REF!</v>
      </c>
      <c r="AS122" s="128">
        <f t="shared" si="38"/>
        <v>0</v>
      </c>
      <c r="AT122" s="128" t="e">
        <f>#REF!+#REF!+#REF!+#REF!</f>
        <v>#REF!</v>
      </c>
      <c r="AU122" s="128">
        <f t="shared" si="39"/>
        <v>0</v>
      </c>
    </row>
    <row r="123" spans="1:47" ht="63" x14ac:dyDescent="0.25">
      <c r="A123" s="381" t="s">
        <v>891</v>
      </c>
      <c r="B123" s="127" t="s">
        <v>955</v>
      </c>
      <c r="C123" s="21" t="s">
        <v>244</v>
      </c>
      <c r="D123" s="128"/>
      <c r="E123" s="128"/>
      <c r="F123" s="128"/>
      <c r="G123" s="128"/>
      <c r="H123" s="128"/>
      <c r="I123" s="128"/>
      <c r="J123" s="128"/>
      <c r="K123" s="128"/>
      <c r="L123" s="128"/>
      <c r="M123" s="128"/>
      <c r="N123" s="128">
        <v>0.78500000000000003</v>
      </c>
      <c r="O123" s="128"/>
      <c r="P123" s="128"/>
      <c r="Q123" s="128"/>
      <c r="R123" s="128"/>
      <c r="S123" s="128"/>
      <c r="T123" s="128"/>
      <c r="U123" s="128"/>
      <c r="V123" s="128">
        <f t="shared" si="36"/>
        <v>0.78500000000000003</v>
      </c>
      <c r="W123" s="128">
        <f t="shared" si="36"/>
        <v>0</v>
      </c>
      <c r="X123" s="128"/>
      <c r="Y123" s="128"/>
      <c r="Z123" s="128"/>
      <c r="AA123" s="128"/>
      <c r="AB123" s="128"/>
      <c r="AC123" s="128"/>
      <c r="AD123" s="128"/>
      <c r="AE123" s="128"/>
      <c r="AF123" s="128"/>
      <c r="AG123" s="128"/>
      <c r="AH123" s="382"/>
      <c r="AI123" s="382"/>
      <c r="AJ123" s="382"/>
      <c r="AK123" s="382"/>
      <c r="AL123" s="382"/>
      <c r="AM123" s="382"/>
      <c r="AN123" s="382"/>
      <c r="AO123" s="382"/>
      <c r="AP123" s="128">
        <f t="shared" si="37"/>
        <v>0</v>
      </c>
      <c r="AQ123" s="128">
        <f t="shared" si="37"/>
        <v>0</v>
      </c>
      <c r="AR123" s="128" t="e">
        <f>#REF!+#REF!+#REF!+#REF!</f>
        <v>#REF!</v>
      </c>
      <c r="AS123" s="128">
        <f t="shared" si="38"/>
        <v>0</v>
      </c>
      <c r="AT123" s="128" t="e">
        <f>#REF!+#REF!+#REF!+#REF!</f>
        <v>#REF!</v>
      </c>
      <c r="AU123" s="128">
        <f t="shared" si="39"/>
        <v>0</v>
      </c>
    </row>
    <row r="124" spans="1:47" ht="63" x14ac:dyDescent="0.25">
      <c r="A124" s="381" t="s">
        <v>891</v>
      </c>
      <c r="B124" s="127" t="s">
        <v>956</v>
      </c>
      <c r="C124" s="21" t="s">
        <v>244</v>
      </c>
      <c r="D124" s="128"/>
      <c r="E124" s="128"/>
      <c r="F124" s="128"/>
      <c r="G124" s="128"/>
      <c r="H124" s="128"/>
      <c r="I124" s="128"/>
      <c r="J124" s="128"/>
      <c r="K124" s="128"/>
      <c r="L124" s="128"/>
      <c r="M124" s="128"/>
      <c r="N124" s="128">
        <v>1.1200000000000001</v>
      </c>
      <c r="O124" s="128"/>
      <c r="P124" s="128"/>
      <c r="Q124" s="128"/>
      <c r="R124" s="128"/>
      <c r="S124" s="128"/>
      <c r="T124" s="128"/>
      <c r="U124" s="128"/>
      <c r="V124" s="128">
        <f t="shared" si="36"/>
        <v>1.1200000000000001</v>
      </c>
      <c r="W124" s="128">
        <f t="shared" si="36"/>
        <v>0</v>
      </c>
      <c r="X124" s="128"/>
      <c r="Y124" s="128"/>
      <c r="Z124" s="128"/>
      <c r="AA124" s="128"/>
      <c r="AB124" s="128"/>
      <c r="AC124" s="128"/>
      <c r="AD124" s="128"/>
      <c r="AE124" s="128"/>
      <c r="AF124" s="128"/>
      <c r="AG124" s="128"/>
      <c r="AH124" s="382"/>
      <c r="AI124" s="382"/>
      <c r="AJ124" s="382"/>
      <c r="AK124" s="382"/>
      <c r="AL124" s="382"/>
      <c r="AM124" s="382"/>
      <c r="AN124" s="382"/>
      <c r="AO124" s="382"/>
      <c r="AP124" s="128">
        <f t="shared" si="37"/>
        <v>0</v>
      </c>
      <c r="AQ124" s="128">
        <f t="shared" si="37"/>
        <v>0</v>
      </c>
      <c r="AR124" s="128" t="e">
        <f>#REF!+#REF!+#REF!+#REF!</f>
        <v>#REF!</v>
      </c>
      <c r="AS124" s="128">
        <f t="shared" si="38"/>
        <v>0</v>
      </c>
      <c r="AT124" s="128" t="e">
        <f>#REF!+#REF!+#REF!+#REF!</f>
        <v>#REF!</v>
      </c>
      <c r="AU124" s="128">
        <f t="shared" si="39"/>
        <v>0</v>
      </c>
    </row>
    <row r="125" spans="1:47" ht="63" x14ac:dyDescent="0.25">
      <c r="A125" s="381" t="s">
        <v>891</v>
      </c>
      <c r="B125" s="127" t="s">
        <v>957</v>
      </c>
      <c r="C125" s="21" t="s">
        <v>244</v>
      </c>
      <c r="D125" s="128"/>
      <c r="E125" s="128"/>
      <c r="F125" s="128"/>
      <c r="G125" s="128"/>
      <c r="H125" s="128"/>
      <c r="I125" s="128"/>
      <c r="J125" s="128"/>
      <c r="K125" s="128"/>
      <c r="L125" s="128"/>
      <c r="M125" s="128"/>
      <c r="N125" s="128">
        <v>0.56000000000000005</v>
      </c>
      <c r="O125" s="128"/>
      <c r="P125" s="128"/>
      <c r="Q125" s="128"/>
      <c r="R125" s="128"/>
      <c r="S125" s="128"/>
      <c r="T125" s="128"/>
      <c r="U125" s="128"/>
      <c r="V125" s="128">
        <f t="shared" si="36"/>
        <v>0.56000000000000005</v>
      </c>
      <c r="W125" s="128">
        <f t="shared" si="36"/>
        <v>0</v>
      </c>
      <c r="X125" s="128"/>
      <c r="Y125" s="128"/>
      <c r="Z125" s="128"/>
      <c r="AA125" s="128"/>
      <c r="AB125" s="128"/>
      <c r="AC125" s="128"/>
      <c r="AD125" s="128"/>
      <c r="AE125" s="128"/>
      <c r="AF125" s="128"/>
      <c r="AG125" s="128"/>
      <c r="AH125" s="382"/>
      <c r="AI125" s="382"/>
      <c r="AJ125" s="382"/>
      <c r="AK125" s="382"/>
      <c r="AL125" s="382"/>
      <c r="AM125" s="382"/>
      <c r="AN125" s="382"/>
      <c r="AO125" s="382"/>
      <c r="AP125" s="128">
        <f t="shared" si="37"/>
        <v>0</v>
      </c>
      <c r="AQ125" s="128">
        <f t="shared" si="37"/>
        <v>0</v>
      </c>
      <c r="AR125" s="128" t="e">
        <f>#REF!+#REF!+#REF!+#REF!</f>
        <v>#REF!</v>
      </c>
      <c r="AS125" s="128">
        <f t="shared" si="38"/>
        <v>0</v>
      </c>
      <c r="AT125" s="128" t="e">
        <f>#REF!+#REF!+#REF!+#REF!</f>
        <v>#REF!</v>
      </c>
      <c r="AU125" s="128">
        <f t="shared" si="39"/>
        <v>0</v>
      </c>
    </row>
    <row r="126" spans="1:47" ht="63" x14ac:dyDescent="0.25">
      <c r="A126" s="381" t="s">
        <v>891</v>
      </c>
      <c r="B126" s="127" t="s">
        <v>958</v>
      </c>
      <c r="C126" s="21" t="s">
        <v>244</v>
      </c>
      <c r="D126" s="128"/>
      <c r="E126" s="128"/>
      <c r="F126" s="128"/>
      <c r="G126" s="128"/>
      <c r="H126" s="128"/>
      <c r="I126" s="128"/>
      <c r="J126" s="128"/>
      <c r="K126" s="128"/>
      <c r="L126" s="128"/>
      <c r="M126" s="128"/>
      <c r="N126" s="128">
        <v>0.48</v>
      </c>
      <c r="O126" s="128">
        <v>0.5</v>
      </c>
      <c r="P126" s="128"/>
      <c r="Q126" s="128"/>
      <c r="R126" s="128"/>
      <c r="S126" s="128"/>
      <c r="T126" s="128"/>
      <c r="U126" s="128"/>
      <c r="V126" s="128">
        <f t="shared" si="36"/>
        <v>0.48</v>
      </c>
      <c r="W126" s="128">
        <f t="shared" si="36"/>
        <v>0.5</v>
      </c>
      <c r="X126" s="128"/>
      <c r="Y126" s="128"/>
      <c r="Z126" s="128"/>
      <c r="AA126" s="128"/>
      <c r="AB126" s="128"/>
      <c r="AC126" s="128"/>
      <c r="AD126" s="128"/>
      <c r="AE126" s="128"/>
      <c r="AF126" s="128"/>
      <c r="AG126" s="128"/>
      <c r="AH126" s="382"/>
      <c r="AI126" s="382"/>
      <c r="AJ126" s="382"/>
      <c r="AK126" s="382"/>
      <c r="AL126" s="382"/>
      <c r="AM126" s="382"/>
      <c r="AN126" s="382"/>
      <c r="AO126" s="382"/>
      <c r="AP126" s="128">
        <f t="shared" si="37"/>
        <v>0</v>
      </c>
      <c r="AQ126" s="128">
        <f t="shared" si="37"/>
        <v>0</v>
      </c>
      <c r="AR126" s="128" t="e">
        <f>#REF!+#REF!+#REF!+#REF!</f>
        <v>#REF!</v>
      </c>
      <c r="AS126" s="128">
        <f t="shared" si="38"/>
        <v>0</v>
      </c>
      <c r="AT126" s="128" t="e">
        <f>#REF!+#REF!+#REF!+#REF!</f>
        <v>#REF!</v>
      </c>
      <c r="AU126" s="128">
        <f t="shared" si="39"/>
        <v>0</v>
      </c>
    </row>
    <row r="127" spans="1:47" ht="63" x14ac:dyDescent="0.25">
      <c r="A127" s="381" t="s">
        <v>891</v>
      </c>
      <c r="B127" s="127" t="s">
        <v>959</v>
      </c>
      <c r="C127" s="21" t="s">
        <v>244</v>
      </c>
      <c r="D127" s="128"/>
      <c r="E127" s="128"/>
      <c r="F127" s="128"/>
      <c r="G127" s="128"/>
      <c r="H127" s="128"/>
      <c r="I127" s="128"/>
      <c r="J127" s="128"/>
      <c r="K127" s="128"/>
      <c r="L127" s="128"/>
      <c r="M127" s="128"/>
      <c r="N127" s="128">
        <v>0.63</v>
      </c>
      <c r="O127" s="128">
        <v>0.8</v>
      </c>
      <c r="P127" s="128"/>
      <c r="Q127" s="128"/>
      <c r="R127" s="128"/>
      <c r="S127" s="128"/>
      <c r="T127" s="128"/>
      <c r="U127" s="128"/>
      <c r="V127" s="128">
        <f t="shared" si="36"/>
        <v>0.63</v>
      </c>
      <c r="W127" s="128">
        <f t="shared" si="36"/>
        <v>0.8</v>
      </c>
      <c r="X127" s="128"/>
      <c r="Y127" s="128"/>
      <c r="Z127" s="128"/>
      <c r="AA127" s="128"/>
      <c r="AB127" s="128"/>
      <c r="AC127" s="128"/>
      <c r="AD127" s="128"/>
      <c r="AE127" s="128"/>
      <c r="AF127" s="128"/>
      <c r="AG127" s="128"/>
      <c r="AH127" s="382"/>
      <c r="AI127" s="382"/>
      <c r="AJ127" s="382"/>
      <c r="AK127" s="382"/>
      <c r="AL127" s="382"/>
      <c r="AM127" s="382"/>
      <c r="AN127" s="382"/>
      <c r="AO127" s="382"/>
      <c r="AP127" s="128">
        <f t="shared" si="37"/>
        <v>0</v>
      </c>
      <c r="AQ127" s="128">
        <f t="shared" si="37"/>
        <v>0</v>
      </c>
      <c r="AR127" s="128" t="e">
        <f>#REF!+#REF!+#REF!+#REF!</f>
        <v>#REF!</v>
      </c>
      <c r="AS127" s="128">
        <f t="shared" si="38"/>
        <v>0</v>
      </c>
      <c r="AT127" s="128" t="e">
        <f>#REF!+#REF!+#REF!+#REF!</f>
        <v>#REF!</v>
      </c>
      <c r="AU127" s="128">
        <f t="shared" si="39"/>
        <v>0</v>
      </c>
    </row>
    <row r="128" spans="1:47" ht="47.25" x14ac:dyDescent="0.25">
      <c r="A128" s="381" t="s">
        <v>891</v>
      </c>
      <c r="B128" s="127" t="s">
        <v>960</v>
      </c>
      <c r="C128" s="21" t="s">
        <v>246</v>
      </c>
      <c r="D128" s="128"/>
      <c r="E128" s="128"/>
      <c r="F128" s="128"/>
      <c r="G128" s="128"/>
      <c r="H128" s="128"/>
      <c r="I128" s="128"/>
      <c r="J128" s="128"/>
      <c r="K128" s="128"/>
      <c r="L128" s="128"/>
      <c r="M128" s="128"/>
      <c r="N128" s="128">
        <v>6.9870000000000001</v>
      </c>
      <c r="O128" s="128">
        <v>0.5</v>
      </c>
      <c r="P128" s="128">
        <v>12.616</v>
      </c>
      <c r="Q128" s="128">
        <v>6.28</v>
      </c>
      <c r="R128" s="128">
        <v>132.54499999999999</v>
      </c>
      <c r="S128" s="128">
        <v>56.75</v>
      </c>
      <c r="T128" s="128"/>
      <c r="U128" s="128"/>
      <c r="V128" s="128">
        <f t="shared" si="36"/>
        <v>152.148</v>
      </c>
      <c r="W128" s="128">
        <f t="shared" si="36"/>
        <v>63.53</v>
      </c>
      <c r="X128" s="128"/>
      <c r="Y128" s="128"/>
      <c r="Z128" s="128"/>
      <c r="AA128" s="128"/>
      <c r="AB128" s="128"/>
      <c r="AC128" s="128"/>
      <c r="AD128" s="128"/>
      <c r="AE128" s="128"/>
      <c r="AF128" s="128"/>
      <c r="AG128" s="128"/>
      <c r="AH128" s="382"/>
      <c r="AI128" s="382"/>
      <c r="AJ128" s="382"/>
      <c r="AK128" s="382"/>
      <c r="AL128" s="382"/>
      <c r="AM128" s="382"/>
      <c r="AN128" s="382"/>
      <c r="AO128" s="382"/>
      <c r="AP128" s="128">
        <f t="shared" si="37"/>
        <v>0</v>
      </c>
      <c r="AQ128" s="128">
        <f t="shared" si="37"/>
        <v>0</v>
      </c>
      <c r="AR128" s="128" t="e">
        <f>#REF!+#REF!+#REF!+#REF!</f>
        <v>#REF!</v>
      </c>
      <c r="AS128" s="128">
        <f t="shared" si="38"/>
        <v>0</v>
      </c>
      <c r="AT128" s="128" t="e">
        <f>#REF!+#REF!+#REF!+#REF!</f>
        <v>#REF!</v>
      </c>
      <c r="AU128" s="128">
        <f t="shared" si="39"/>
        <v>0</v>
      </c>
    </row>
    <row r="129" spans="1:47" ht="47.25" x14ac:dyDescent="0.25">
      <c r="A129" s="381" t="s">
        <v>891</v>
      </c>
      <c r="B129" s="127" t="s">
        <v>961</v>
      </c>
      <c r="C129" s="21" t="s">
        <v>246</v>
      </c>
      <c r="D129" s="128"/>
      <c r="E129" s="128"/>
      <c r="F129" s="128"/>
      <c r="G129" s="128"/>
      <c r="H129" s="128"/>
      <c r="I129" s="128"/>
      <c r="J129" s="128"/>
      <c r="K129" s="128"/>
      <c r="L129" s="128"/>
      <c r="M129" s="128"/>
      <c r="N129" s="128"/>
      <c r="O129" s="128"/>
      <c r="P129" s="128">
        <v>16.468</v>
      </c>
      <c r="Q129" s="128"/>
      <c r="R129" s="128">
        <v>37.000000000000007</v>
      </c>
      <c r="S129" s="128"/>
      <c r="T129" s="128"/>
      <c r="U129" s="128"/>
      <c r="V129" s="128">
        <f t="shared" si="36"/>
        <v>53.468000000000004</v>
      </c>
      <c r="W129" s="128">
        <f t="shared" si="36"/>
        <v>0</v>
      </c>
      <c r="X129" s="128"/>
      <c r="Y129" s="128"/>
      <c r="Z129" s="128"/>
      <c r="AA129" s="128"/>
      <c r="AB129" s="128"/>
      <c r="AC129" s="128"/>
      <c r="AD129" s="128"/>
      <c r="AE129" s="128"/>
      <c r="AF129" s="128"/>
      <c r="AG129" s="128"/>
      <c r="AH129" s="382"/>
      <c r="AI129" s="382"/>
      <c r="AJ129" s="382"/>
      <c r="AK129" s="382"/>
      <c r="AL129" s="382"/>
      <c r="AM129" s="382"/>
      <c r="AN129" s="382"/>
      <c r="AO129" s="382"/>
      <c r="AP129" s="128">
        <f t="shared" si="37"/>
        <v>0</v>
      </c>
      <c r="AQ129" s="128">
        <f t="shared" si="37"/>
        <v>0</v>
      </c>
      <c r="AR129" s="128" t="e">
        <f>#REF!+#REF!+#REF!+#REF!</f>
        <v>#REF!</v>
      </c>
      <c r="AS129" s="128">
        <f t="shared" si="38"/>
        <v>0</v>
      </c>
      <c r="AT129" s="128" t="e">
        <f>#REF!+#REF!+#REF!+#REF!</f>
        <v>#REF!</v>
      </c>
      <c r="AU129" s="128">
        <f t="shared" si="39"/>
        <v>0</v>
      </c>
    </row>
    <row r="130" spans="1:47" ht="47.25" x14ac:dyDescent="0.25">
      <c r="A130" s="381" t="s">
        <v>891</v>
      </c>
      <c r="B130" s="127" t="s">
        <v>962</v>
      </c>
      <c r="C130" s="21" t="s">
        <v>250</v>
      </c>
      <c r="D130" s="128"/>
      <c r="E130" s="128"/>
      <c r="F130" s="128"/>
      <c r="G130" s="128"/>
      <c r="H130" s="128"/>
      <c r="I130" s="128"/>
      <c r="J130" s="128"/>
      <c r="K130" s="128"/>
      <c r="L130" s="128"/>
      <c r="M130" s="128"/>
      <c r="N130" s="128"/>
      <c r="O130" s="128"/>
      <c r="P130" s="128">
        <v>39.679000000000002</v>
      </c>
      <c r="Q130" s="128">
        <v>16.009999999999998</v>
      </c>
      <c r="R130" s="128">
        <v>5.37</v>
      </c>
      <c r="S130" s="128">
        <v>3.27</v>
      </c>
      <c r="T130" s="128"/>
      <c r="U130" s="128"/>
      <c r="V130" s="128">
        <f t="shared" si="36"/>
        <v>45.048999999999999</v>
      </c>
      <c r="W130" s="128">
        <f t="shared" si="36"/>
        <v>19.279999999999998</v>
      </c>
      <c r="X130" s="128"/>
      <c r="Y130" s="128"/>
      <c r="Z130" s="128"/>
      <c r="AA130" s="128"/>
      <c r="AB130" s="128"/>
      <c r="AC130" s="128"/>
      <c r="AD130" s="128"/>
      <c r="AE130" s="128"/>
      <c r="AF130" s="128"/>
      <c r="AG130" s="128"/>
      <c r="AH130" s="382"/>
      <c r="AI130" s="382"/>
      <c r="AJ130" s="382"/>
      <c r="AK130" s="382"/>
      <c r="AL130" s="382"/>
      <c r="AM130" s="382"/>
      <c r="AN130" s="382"/>
      <c r="AO130" s="382"/>
      <c r="AP130" s="128">
        <f t="shared" si="37"/>
        <v>0</v>
      </c>
      <c r="AQ130" s="128">
        <f t="shared" si="37"/>
        <v>0</v>
      </c>
      <c r="AR130" s="128" t="e">
        <f>#REF!+#REF!+#REF!+#REF!</f>
        <v>#REF!</v>
      </c>
      <c r="AS130" s="128">
        <f t="shared" si="38"/>
        <v>0</v>
      </c>
      <c r="AT130" s="128" t="e">
        <f>#REF!+#REF!+#REF!+#REF!</f>
        <v>#REF!</v>
      </c>
      <c r="AU130" s="128">
        <f t="shared" si="39"/>
        <v>0</v>
      </c>
    </row>
    <row r="131" spans="1:47" ht="47.25" x14ac:dyDescent="0.25">
      <c r="A131" s="381" t="s">
        <v>891</v>
      </c>
      <c r="B131" s="127" t="s">
        <v>963</v>
      </c>
      <c r="C131" s="21" t="s">
        <v>250</v>
      </c>
      <c r="D131" s="128"/>
      <c r="E131" s="128"/>
      <c r="F131" s="128"/>
      <c r="G131" s="128"/>
      <c r="H131" s="128"/>
      <c r="I131" s="128"/>
      <c r="J131" s="128"/>
      <c r="K131" s="128"/>
      <c r="L131" s="128"/>
      <c r="M131" s="128"/>
      <c r="N131" s="128"/>
      <c r="O131" s="128"/>
      <c r="P131" s="128">
        <v>22.378</v>
      </c>
      <c r="Q131" s="128"/>
      <c r="R131" s="128">
        <v>10.781000000000001</v>
      </c>
      <c r="S131" s="128"/>
      <c r="T131" s="128"/>
      <c r="U131" s="128"/>
      <c r="V131" s="128">
        <f t="shared" si="36"/>
        <v>33.158999999999999</v>
      </c>
      <c r="W131" s="128">
        <f t="shared" si="36"/>
        <v>0</v>
      </c>
      <c r="X131" s="128"/>
      <c r="Y131" s="128"/>
      <c r="Z131" s="128"/>
      <c r="AA131" s="128"/>
      <c r="AB131" s="128"/>
      <c r="AC131" s="128"/>
      <c r="AD131" s="128"/>
      <c r="AE131" s="128"/>
      <c r="AF131" s="128"/>
      <c r="AG131" s="128"/>
      <c r="AH131" s="382"/>
      <c r="AI131" s="382"/>
      <c r="AJ131" s="382"/>
      <c r="AK131" s="382"/>
      <c r="AL131" s="382"/>
      <c r="AM131" s="382"/>
      <c r="AN131" s="382"/>
      <c r="AO131" s="382"/>
      <c r="AP131" s="128">
        <f t="shared" si="37"/>
        <v>0</v>
      </c>
      <c r="AQ131" s="128">
        <f t="shared" si="37"/>
        <v>0</v>
      </c>
      <c r="AR131" s="128" t="e">
        <f>#REF!+#REF!+#REF!+#REF!</f>
        <v>#REF!</v>
      </c>
      <c r="AS131" s="128">
        <f t="shared" si="38"/>
        <v>0</v>
      </c>
      <c r="AT131" s="128" t="e">
        <f>#REF!+#REF!+#REF!+#REF!</f>
        <v>#REF!</v>
      </c>
      <c r="AU131" s="128">
        <f t="shared" si="39"/>
        <v>0</v>
      </c>
    </row>
    <row r="132" spans="1:47" ht="63" x14ac:dyDescent="0.25">
      <c r="A132" s="381" t="s">
        <v>891</v>
      </c>
      <c r="B132" s="127"/>
      <c r="C132" s="21" t="s">
        <v>254</v>
      </c>
      <c r="D132" s="128"/>
      <c r="E132" s="128"/>
      <c r="F132" s="128"/>
      <c r="G132" s="128"/>
      <c r="H132" s="128"/>
      <c r="I132" s="128"/>
      <c r="J132" s="128"/>
      <c r="K132" s="128"/>
      <c r="L132" s="128"/>
      <c r="M132" s="128"/>
      <c r="N132" s="128"/>
      <c r="O132" s="128"/>
      <c r="P132" s="128"/>
      <c r="Q132" s="128"/>
      <c r="R132" s="128">
        <v>108.599</v>
      </c>
      <c r="S132" s="128">
        <v>58.11</v>
      </c>
      <c r="T132" s="128"/>
      <c r="U132" s="128"/>
      <c r="V132" s="128">
        <f t="shared" si="36"/>
        <v>108.599</v>
      </c>
      <c r="W132" s="128">
        <f t="shared" si="36"/>
        <v>58.11</v>
      </c>
      <c r="X132" s="128"/>
      <c r="Y132" s="128"/>
      <c r="Z132" s="128"/>
      <c r="AA132" s="128"/>
      <c r="AB132" s="128"/>
      <c r="AC132" s="128"/>
      <c r="AD132" s="128"/>
      <c r="AE132" s="128"/>
      <c r="AF132" s="128"/>
      <c r="AG132" s="128"/>
      <c r="AH132" s="382"/>
      <c r="AI132" s="382"/>
      <c r="AJ132" s="382"/>
      <c r="AK132" s="382"/>
      <c r="AL132" s="382"/>
      <c r="AM132" s="382"/>
      <c r="AN132" s="382"/>
      <c r="AO132" s="382"/>
      <c r="AP132" s="128">
        <f t="shared" si="37"/>
        <v>0</v>
      </c>
      <c r="AQ132" s="128">
        <f t="shared" si="37"/>
        <v>0</v>
      </c>
      <c r="AR132" s="128" t="e">
        <f>#REF!+#REF!+#REF!+#REF!</f>
        <v>#REF!</v>
      </c>
      <c r="AS132" s="128">
        <f t="shared" si="38"/>
        <v>0</v>
      </c>
      <c r="AT132" s="128" t="e">
        <f>#REF!+#REF!+#REF!+#REF!</f>
        <v>#REF!</v>
      </c>
      <c r="AU132" s="128">
        <f t="shared" si="39"/>
        <v>0</v>
      </c>
    </row>
    <row r="133" spans="1:47" ht="63" x14ac:dyDescent="0.25">
      <c r="A133" s="381" t="s">
        <v>891</v>
      </c>
      <c r="B133" s="127"/>
      <c r="C133" s="21" t="s">
        <v>254</v>
      </c>
      <c r="D133" s="128"/>
      <c r="E133" s="128"/>
      <c r="F133" s="128"/>
      <c r="G133" s="128"/>
      <c r="H133" s="128"/>
      <c r="I133" s="128"/>
      <c r="J133" s="128"/>
      <c r="K133" s="128"/>
      <c r="L133" s="128"/>
      <c r="M133" s="128"/>
      <c r="N133" s="128"/>
      <c r="O133" s="128"/>
      <c r="P133" s="128"/>
      <c r="Q133" s="128"/>
      <c r="R133" s="128">
        <v>0.10100000000000001</v>
      </c>
      <c r="S133" s="128"/>
      <c r="T133" s="128"/>
      <c r="U133" s="128"/>
      <c r="V133" s="128">
        <f t="shared" si="36"/>
        <v>0.10100000000000001</v>
      </c>
      <c r="W133" s="128">
        <f t="shared" si="36"/>
        <v>0</v>
      </c>
      <c r="X133" s="128"/>
      <c r="Y133" s="128"/>
      <c r="Z133" s="128"/>
      <c r="AA133" s="128"/>
      <c r="AB133" s="128"/>
      <c r="AC133" s="128"/>
      <c r="AD133" s="128"/>
      <c r="AE133" s="128"/>
      <c r="AF133" s="128"/>
      <c r="AG133" s="128"/>
      <c r="AH133" s="382"/>
      <c r="AI133" s="382"/>
      <c r="AJ133" s="382"/>
      <c r="AK133" s="382"/>
      <c r="AL133" s="382"/>
      <c r="AM133" s="382"/>
      <c r="AN133" s="382"/>
      <c r="AO133" s="382"/>
      <c r="AP133" s="128">
        <f t="shared" si="37"/>
        <v>0</v>
      </c>
      <c r="AQ133" s="128">
        <f t="shared" si="37"/>
        <v>0</v>
      </c>
      <c r="AR133" s="128" t="e">
        <f>#REF!+#REF!+#REF!+#REF!</f>
        <v>#REF!</v>
      </c>
      <c r="AS133" s="128">
        <f t="shared" si="38"/>
        <v>0</v>
      </c>
      <c r="AT133" s="128" t="e">
        <f>#REF!+#REF!+#REF!+#REF!</f>
        <v>#REF!</v>
      </c>
      <c r="AU133" s="128">
        <f t="shared" si="39"/>
        <v>0</v>
      </c>
    </row>
    <row r="134" spans="1:47" ht="63" x14ac:dyDescent="0.25">
      <c r="A134" s="381"/>
      <c r="B134" s="127" t="s">
        <v>964</v>
      </c>
      <c r="C134" s="21" t="s">
        <v>256</v>
      </c>
      <c r="D134" s="128">
        <f>D135</f>
        <v>0</v>
      </c>
      <c r="E134" s="128">
        <f t="shared" ref="E134:AO134" si="44">E135</f>
        <v>0</v>
      </c>
      <c r="F134" s="128">
        <f t="shared" si="44"/>
        <v>0</v>
      </c>
      <c r="G134" s="128">
        <f t="shared" si="44"/>
        <v>0</v>
      </c>
      <c r="H134" s="128">
        <f t="shared" si="44"/>
        <v>0</v>
      </c>
      <c r="I134" s="128">
        <f t="shared" si="44"/>
        <v>0</v>
      </c>
      <c r="J134" s="128">
        <f t="shared" si="44"/>
        <v>0</v>
      </c>
      <c r="K134" s="128">
        <f t="shared" si="44"/>
        <v>0</v>
      </c>
      <c r="L134" s="128">
        <f t="shared" si="44"/>
        <v>0</v>
      </c>
      <c r="M134" s="128">
        <f t="shared" si="44"/>
        <v>0</v>
      </c>
      <c r="N134" s="128">
        <f t="shared" ref="N134:Q134" si="45">N135+N159</f>
        <v>0.41799999999999998</v>
      </c>
      <c r="O134" s="128">
        <f t="shared" si="45"/>
        <v>8.82</v>
      </c>
      <c r="P134" s="128">
        <f t="shared" si="45"/>
        <v>63.685999999999993</v>
      </c>
      <c r="Q134" s="128">
        <f t="shared" si="45"/>
        <v>34.86</v>
      </c>
      <c r="R134" s="128">
        <f>R135+R159+R136+R160</f>
        <v>204.74900000000002</v>
      </c>
      <c r="S134" s="128">
        <f t="shared" ref="S134:U134" si="46">S135+S159+S136+S160</f>
        <v>151.56</v>
      </c>
      <c r="T134" s="128">
        <f>T135+T159+T136+T160</f>
        <v>0</v>
      </c>
      <c r="U134" s="128">
        <f t="shared" si="46"/>
        <v>0</v>
      </c>
      <c r="V134" s="128">
        <f t="shared" si="36"/>
        <v>268.85300000000001</v>
      </c>
      <c r="W134" s="128">
        <f t="shared" si="36"/>
        <v>195.24</v>
      </c>
      <c r="X134" s="128">
        <f t="shared" si="44"/>
        <v>0</v>
      </c>
      <c r="Y134" s="128">
        <f t="shared" si="44"/>
        <v>0</v>
      </c>
      <c r="Z134" s="128">
        <f t="shared" si="44"/>
        <v>0</v>
      </c>
      <c r="AA134" s="128">
        <f t="shared" si="44"/>
        <v>0</v>
      </c>
      <c r="AB134" s="128">
        <f t="shared" si="44"/>
        <v>0</v>
      </c>
      <c r="AC134" s="128">
        <f t="shared" si="44"/>
        <v>0</v>
      </c>
      <c r="AD134" s="128">
        <f t="shared" si="44"/>
        <v>0</v>
      </c>
      <c r="AE134" s="128">
        <f t="shared" si="44"/>
        <v>0</v>
      </c>
      <c r="AF134" s="128">
        <f t="shared" si="44"/>
        <v>0</v>
      </c>
      <c r="AG134" s="128">
        <f t="shared" si="44"/>
        <v>0</v>
      </c>
      <c r="AH134" s="128">
        <f t="shared" si="44"/>
        <v>0</v>
      </c>
      <c r="AI134" s="128">
        <f t="shared" si="44"/>
        <v>0</v>
      </c>
      <c r="AJ134" s="128">
        <f t="shared" si="44"/>
        <v>0</v>
      </c>
      <c r="AK134" s="128">
        <f t="shared" si="44"/>
        <v>0</v>
      </c>
      <c r="AL134" s="128">
        <f t="shared" si="44"/>
        <v>0</v>
      </c>
      <c r="AM134" s="128">
        <f t="shared" si="44"/>
        <v>0</v>
      </c>
      <c r="AN134" s="128">
        <f t="shared" si="44"/>
        <v>0</v>
      </c>
      <c r="AO134" s="128">
        <f t="shared" si="44"/>
        <v>0</v>
      </c>
      <c r="AP134" s="128">
        <f t="shared" si="37"/>
        <v>0</v>
      </c>
      <c r="AQ134" s="128">
        <f t="shared" si="37"/>
        <v>0</v>
      </c>
      <c r="AR134" s="128" t="e">
        <f>#REF!+#REF!+#REF!+#REF!</f>
        <v>#REF!</v>
      </c>
      <c r="AS134" s="128">
        <f t="shared" si="38"/>
        <v>0</v>
      </c>
      <c r="AT134" s="128" t="e">
        <f>#REF!+#REF!+#REF!+#REF!</f>
        <v>#REF!</v>
      </c>
      <c r="AU134" s="128">
        <f t="shared" si="39"/>
        <v>0</v>
      </c>
    </row>
    <row r="135" spans="1:47" ht="63" x14ac:dyDescent="0.25">
      <c r="A135" s="381"/>
      <c r="B135" s="127" t="s">
        <v>965</v>
      </c>
      <c r="C135" s="21" t="s">
        <v>258</v>
      </c>
      <c r="D135" s="128">
        <f>SUM(D151:D158)</f>
        <v>0</v>
      </c>
      <c r="E135" s="128">
        <f t="shared" ref="E135:AO135" si="47">SUM(E151:E158)</f>
        <v>0</v>
      </c>
      <c r="F135" s="128">
        <f t="shared" si="47"/>
        <v>0</v>
      </c>
      <c r="G135" s="128">
        <f t="shared" si="47"/>
        <v>0</v>
      </c>
      <c r="H135" s="128">
        <f t="shared" si="47"/>
        <v>0</v>
      </c>
      <c r="I135" s="128">
        <f t="shared" si="47"/>
        <v>0</v>
      </c>
      <c r="J135" s="128">
        <f t="shared" si="47"/>
        <v>0</v>
      </c>
      <c r="K135" s="128">
        <f t="shared" si="47"/>
        <v>0</v>
      </c>
      <c r="L135" s="128">
        <f t="shared" si="47"/>
        <v>0</v>
      </c>
      <c r="M135" s="128">
        <f t="shared" si="47"/>
        <v>0</v>
      </c>
      <c r="N135" s="128">
        <f>SUM(N137:N158)</f>
        <v>0.41799999999999998</v>
      </c>
      <c r="O135" s="128">
        <f t="shared" ref="O135:Q135" si="48">SUM(O137:O158)</f>
        <v>8.82</v>
      </c>
      <c r="P135" s="128">
        <f t="shared" si="48"/>
        <v>32.705999999999996</v>
      </c>
      <c r="Q135" s="128">
        <f t="shared" si="48"/>
        <v>15.76</v>
      </c>
      <c r="R135" s="128">
        <v>53.402000000000001</v>
      </c>
      <c r="S135" s="128"/>
      <c r="T135" s="128"/>
      <c r="U135" s="128"/>
      <c r="V135" s="128">
        <f t="shared" si="36"/>
        <v>86.525999999999996</v>
      </c>
      <c r="W135" s="128">
        <f t="shared" si="36"/>
        <v>24.58</v>
      </c>
      <c r="X135" s="128">
        <f t="shared" si="47"/>
        <v>0</v>
      </c>
      <c r="Y135" s="128">
        <f t="shared" si="47"/>
        <v>0</v>
      </c>
      <c r="Z135" s="128">
        <f t="shared" si="47"/>
        <v>0</v>
      </c>
      <c r="AA135" s="128">
        <f t="shared" si="47"/>
        <v>0</v>
      </c>
      <c r="AB135" s="128">
        <f t="shared" si="47"/>
        <v>0</v>
      </c>
      <c r="AC135" s="128">
        <f t="shared" si="47"/>
        <v>0</v>
      </c>
      <c r="AD135" s="128">
        <f t="shared" si="47"/>
        <v>0</v>
      </c>
      <c r="AE135" s="128">
        <f t="shared" si="47"/>
        <v>0</v>
      </c>
      <c r="AF135" s="128">
        <f t="shared" si="47"/>
        <v>0</v>
      </c>
      <c r="AG135" s="128">
        <f t="shared" si="47"/>
        <v>0</v>
      </c>
      <c r="AH135" s="128">
        <f t="shared" si="47"/>
        <v>0</v>
      </c>
      <c r="AI135" s="128">
        <f t="shared" si="47"/>
        <v>0</v>
      </c>
      <c r="AJ135" s="128">
        <f t="shared" si="47"/>
        <v>0</v>
      </c>
      <c r="AK135" s="128">
        <f t="shared" si="47"/>
        <v>0</v>
      </c>
      <c r="AL135" s="128">
        <f t="shared" si="47"/>
        <v>0</v>
      </c>
      <c r="AM135" s="128">
        <f t="shared" si="47"/>
        <v>0</v>
      </c>
      <c r="AN135" s="128">
        <f t="shared" si="47"/>
        <v>0</v>
      </c>
      <c r="AO135" s="128">
        <f t="shared" si="47"/>
        <v>0</v>
      </c>
      <c r="AP135" s="128">
        <f t="shared" si="37"/>
        <v>0</v>
      </c>
      <c r="AQ135" s="128">
        <f t="shared" si="37"/>
        <v>0</v>
      </c>
      <c r="AR135" s="128" t="e">
        <f>#REF!+#REF!+#REF!+#REF!</f>
        <v>#REF!</v>
      </c>
      <c r="AS135" s="128">
        <f t="shared" si="38"/>
        <v>0</v>
      </c>
      <c r="AT135" s="128" t="e">
        <f>#REF!+#REF!+#REF!+#REF!</f>
        <v>#REF!</v>
      </c>
      <c r="AU135" s="128">
        <f t="shared" si="39"/>
        <v>0</v>
      </c>
    </row>
    <row r="136" spans="1:47" ht="63" x14ac:dyDescent="0.25">
      <c r="A136" s="381"/>
      <c r="B136" s="127"/>
      <c r="C136" s="21" t="s">
        <v>258</v>
      </c>
      <c r="D136" s="128"/>
      <c r="E136" s="128"/>
      <c r="F136" s="128"/>
      <c r="G136" s="128"/>
      <c r="H136" s="128"/>
      <c r="I136" s="128"/>
      <c r="J136" s="128"/>
      <c r="K136" s="128"/>
      <c r="L136" s="128"/>
      <c r="M136" s="128"/>
      <c r="N136" s="128"/>
      <c r="O136" s="128"/>
      <c r="P136" s="128"/>
      <c r="Q136" s="128"/>
      <c r="R136" s="128">
        <v>5.5419999999999998</v>
      </c>
      <c r="S136" s="128">
        <v>61.01</v>
      </c>
      <c r="T136" s="128"/>
      <c r="U136" s="128"/>
      <c r="V136" s="128">
        <f t="shared" si="36"/>
        <v>5.5419999999999998</v>
      </c>
      <c r="W136" s="128">
        <f t="shared" si="36"/>
        <v>61.01</v>
      </c>
      <c r="X136" s="128"/>
      <c r="Y136" s="128"/>
      <c r="Z136" s="128"/>
      <c r="AA136" s="128"/>
      <c r="AB136" s="128"/>
      <c r="AC136" s="128"/>
      <c r="AD136" s="128"/>
      <c r="AE136" s="128"/>
      <c r="AF136" s="128"/>
      <c r="AG136" s="128"/>
      <c r="AH136" s="128"/>
      <c r="AI136" s="128"/>
      <c r="AJ136" s="128"/>
      <c r="AK136" s="128"/>
      <c r="AL136" s="128"/>
      <c r="AM136" s="128"/>
      <c r="AN136" s="128"/>
      <c r="AO136" s="128"/>
      <c r="AP136" s="128">
        <f t="shared" si="37"/>
        <v>0</v>
      </c>
      <c r="AQ136" s="128">
        <f t="shared" si="37"/>
        <v>0</v>
      </c>
      <c r="AR136" s="128" t="e">
        <f>#REF!+#REF!+#REF!+#REF!</f>
        <v>#REF!</v>
      </c>
      <c r="AS136" s="128">
        <f t="shared" si="38"/>
        <v>0</v>
      </c>
      <c r="AT136" s="128" t="e">
        <f>#REF!+#REF!+#REF!+#REF!</f>
        <v>#REF!</v>
      </c>
      <c r="AU136" s="128">
        <f t="shared" si="39"/>
        <v>0</v>
      </c>
    </row>
    <row r="137" spans="1:47" ht="31.5" x14ac:dyDescent="0.25">
      <c r="A137" s="381" t="s">
        <v>891</v>
      </c>
      <c r="B137" s="127" t="s">
        <v>966</v>
      </c>
      <c r="C137" s="21" t="s">
        <v>967</v>
      </c>
      <c r="D137" s="128"/>
      <c r="E137" s="128"/>
      <c r="F137" s="128"/>
      <c r="G137" s="128"/>
      <c r="H137" s="128"/>
      <c r="I137" s="128"/>
      <c r="J137" s="128"/>
      <c r="K137" s="128"/>
      <c r="L137" s="128"/>
      <c r="M137" s="128"/>
      <c r="N137" s="128"/>
      <c r="O137" s="128"/>
      <c r="P137" s="128">
        <v>0.73799999999999999</v>
      </c>
      <c r="Q137" s="128">
        <v>0.8</v>
      </c>
      <c r="R137" s="129"/>
      <c r="S137" s="129"/>
      <c r="T137" s="129"/>
      <c r="U137" s="129"/>
      <c r="V137" s="128">
        <f t="shared" si="36"/>
        <v>0.73799999999999999</v>
      </c>
      <c r="W137" s="128">
        <f t="shared" si="36"/>
        <v>0.8</v>
      </c>
      <c r="X137" s="128"/>
      <c r="Y137" s="128"/>
      <c r="Z137" s="128"/>
      <c r="AA137" s="128"/>
      <c r="AB137" s="128"/>
      <c r="AC137" s="128"/>
      <c r="AD137" s="128"/>
      <c r="AE137" s="128"/>
      <c r="AF137" s="128"/>
      <c r="AG137" s="128"/>
      <c r="AH137" s="128"/>
      <c r="AI137" s="128"/>
      <c r="AJ137" s="128"/>
      <c r="AK137" s="128"/>
      <c r="AL137" s="128"/>
      <c r="AM137" s="128"/>
      <c r="AN137" s="128"/>
      <c r="AO137" s="128"/>
      <c r="AP137" s="128">
        <f t="shared" si="37"/>
        <v>0</v>
      </c>
      <c r="AQ137" s="128">
        <f t="shared" si="37"/>
        <v>0</v>
      </c>
      <c r="AR137" s="128" t="e">
        <f>#REF!+#REF!+#REF!+#REF!</f>
        <v>#REF!</v>
      </c>
      <c r="AS137" s="128">
        <f t="shared" si="38"/>
        <v>0</v>
      </c>
      <c r="AT137" s="128" t="e">
        <f>#REF!+#REF!+#REF!+#REF!</f>
        <v>#REF!</v>
      </c>
      <c r="AU137" s="128">
        <f t="shared" si="39"/>
        <v>0</v>
      </c>
    </row>
    <row r="138" spans="1:47" ht="31.5" x14ac:dyDescent="0.25">
      <c r="A138" s="381" t="s">
        <v>891</v>
      </c>
      <c r="B138" s="127" t="s">
        <v>968</v>
      </c>
      <c r="C138" s="21" t="s">
        <v>969</v>
      </c>
      <c r="D138" s="128"/>
      <c r="E138" s="128"/>
      <c r="F138" s="128"/>
      <c r="G138" s="128"/>
      <c r="H138" s="128"/>
      <c r="I138" s="128"/>
      <c r="J138" s="128"/>
      <c r="K138" s="128"/>
      <c r="L138" s="128"/>
      <c r="M138" s="128"/>
      <c r="N138" s="128"/>
      <c r="O138" s="128"/>
      <c r="P138" s="128">
        <v>0.876</v>
      </c>
      <c r="Q138" s="128">
        <v>0.8</v>
      </c>
      <c r="R138" s="129"/>
      <c r="S138" s="129"/>
      <c r="T138" s="129"/>
      <c r="U138" s="129"/>
      <c r="V138" s="128">
        <f t="shared" si="36"/>
        <v>0.876</v>
      </c>
      <c r="W138" s="128">
        <f t="shared" si="36"/>
        <v>0.8</v>
      </c>
      <c r="X138" s="128"/>
      <c r="Y138" s="128"/>
      <c r="Z138" s="128"/>
      <c r="AA138" s="128"/>
      <c r="AB138" s="128"/>
      <c r="AC138" s="128"/>
      <c r="AD138" s="128"/>
      <c r="AE138" s="128"/>
      <c r="AF138" s="128"/>
      <c r="AG138" s="128"/>
      <c r="AH138" s="128"/>
      <c r="AI138" s="128"/>
      <c r="AJ138" s="128"/>
      <c r="AK138" s="128"/>
      <c r="AL138" s="128"/>
      <c r="AM138" s="128"/>
      <c r="AN138" s="128"/>
      <c r="AO138" s="128"/>
      <c r="AP138" s="128">
        <f t="shared" si="37"/>
        <v>0</v>
      </c>
      <c r="AQ138" s="128">
        <f t="shared" si="37"/>
        <v>0</v>
      </c>
      <c r="AR138" s="128" t="e">
        <f>#REF!+#REF!+#REF!+#REF!</f>
        <v>#REF!</v>
      </c>
      <c r="AS138" s="128">
        <f t="shared" si="38"/>
        <v>0</v>
      </c>
      <c r="AT138" s="128" t="e">
        <f>#REF!+#REF!+#REF!+#REF!</f>
        <v>#REF!</v>
      </c>
      <c r="AU138" s="128">
        <f t="shared" si="39"/>
        <v>0</v>
      </c>
    </row>
    <row r="139" spans="1:47" x14ac:dyDescent="0.25">
      <c r="A139" s="381" t="s">
        <v>891</v>
      </c>
      <c r="B139" s="127" t="s">
        <v>970</v>
      </c>
      <c r="C139" s="21" t="s">
        <v>971</v>
      </c>
      <c r="D139" s="128"/>
      <c r="E139" s="128"/>
      <c r="F139" s="128"/>
      <c r="G139" s="128"/>
      <c r="H139" s="128"/>
      <c r="I139" s="128"/>
      <c r="J139" s="128"/>
      <c r="K139" s="128"/>
      <c r="L139" s="128"/>
      <c r="M139" s="128"/>
      <c r="N139" s="128"/>
      <c r="O139" s="128"/>
      <c r="P139" s="128">
        <v>0.83499999999999996</v>
      </c>
      <c r="Q139" s="128">
        <v>0.8</v>
      </c>
      <c r="R139" s="129"/>
      <c r="S139" s="129"/>
      <c r="T139" s="129"/>
      <c r="U139" s="129"/>
      <c r="V139" s="128">
        <f t="shared" si="36"/>
        <v>0.83499999999999996</v>
      </c>
      <c r="W139" s="128">
        <f t="shared" si="36"/>
        <v>0.8</v>
      </c>
      <c r="X139" s="128"/>
      <c r="Y139" s="128"/>
      <c r="Z139" s="128"/>
      <c r="AA139" s="128"/>
      <c r="AB139" s="128"/>
      <c r="AC139" s="128"/>
      <c r="AD139" s="128"/>
      <c r="AE139" s="128"/>
      <c r="AF139" s="128"/>
      <c r="AG139" s="128"/>
      <c r="AH139" s="128"/>
      <c r="AI139" s="128"/>
      <c r="AJ139" s="128"/>
      <c r="AK139" s="128"/>
      <c r="AL139" s="128"/>
      <c r="AM139" s="128"/>
      <c r="AN139" s="128"/>
      <c r="AO139" s="128"/>
      <c r="AP139" s="128">
        <f t="shared" si="37"/>
        <v>0</v>
      </c>
      <c r="AQ139" s="128">
        <f t="shared" si="37"/>
        <v>0</v>
      </c>
      <c r="AR139" s="128" t="e">
        <f>#REF!+#REF!+#REF!+#REF!</f>
        <v>#REF!</v>
      </c>
      <c r="AS139" s="128">
        <f t="shared" si="38"/>
        <v>0</v>
      </c>
      <c r="AT139" s="128" t="e">
        <f>#REF!+#REF!+#REF!+#REF!</f>
        <v>#REF!</v>
      </c>
      <c r="AU139" s="128">
        <f t="shared" si="39"/>
        <v>0</v>
      </c>
    </row>
    <row r="140" spans="1:47" x14ac:dyDescent="0.25">
      <c r="A140" s="381" t="s">
        <v>891</v>
      </c>
      <c r="B140" s="127" t="s">
        <v>972</v>
      </c>
      <c r="C140" s="21" t="s">
        <v>973</v>
      </c>
      <c r="D140" s="128"/>
      <c r="E140" s="128"/>
      <c r="F140" s="128"/>
      <c r="G140" s="128"/>
      <c r="H140" s="128"/>
      <c r="I140" s="128"/>
      <c r="J140" s="128"/>
      <c r="K140" s="128"/>
      <c r="L140" s="128"/>
      <c r="M140" s="128"/>
      <c r="N140" s="128"/>
      <c r="O140" s="128"/>
      <c r="P140" s="128">
        <v>0</v>
      </c>
      <c r="Q140" s="128">
        <v>1.26</v>
      </c>
      <c r="R140" s="129"/>
      <c r="S140" s="129"/>
      <c r="T140" s="129"/>
      <c r="U140" s="129"/>
      <c r="V140" s="128">
        <f t="shared" si="36"/>
        <v>0</v>
      </c>
      <c r="W140" s="128">
        <f t="shared" si="36"/>
        <v>1.26</v>
      </c>
      <c r="X140" s="128"/>
      <c r="Y140" s="128"/>
      <c r="Z140" s="128"/>
      <c r="AA140" s="128"/>
      <c r="AB140" s="128"/>
      <c r="AC140" s="128"/>
      <c r="AD140" s="128"/>
      <c r="AE140" s="128"/>
      <c r="AF140" s="128"/>
      <c r="AG140" s="128"/>
      <c r="AH140" s="128"/>
      <c r="AI140" s="128"/>
      <c r="AJ140" s="128"/>
      <c r="AK140" s="128"/>
      <c r="AL140" s="128"/>
      <c r="AM140" s="128"/>
      <c r="AN140" s="128"/>
      <c r="AO140" s="128"/>
      <c r="AP140" s="128">
        <f t="shared" si="37"/>
        <v>0</v>
      </c>
      <c r="AQ140" s="128">
        <f t="shared" si="37"/>
        <v>0</v>
      </c>
      <c r="AR140" s="128" t="e">
        <f>#REF!+#REF!+#REF!+#REF!</f>
        <v>#REF!</v>
      </c>
      <c r="AS140" s="128">
        <f t="shared" si="38"/>
        <v>0</v>
      </c>
      <c r="AT140" s="128" t="e">
        <f>#REF!+#REF!+#REF!+#REF!</f>
        <v>#REF!</v>
      </c>
      <c r="AU140" s="128">
        <f t="shared" si="39"/>
        <v>0</v>
      </c>
    </row>
    <row r="141" spans="1:47" ht="31.5" x14ac:dyDescent="0.25">
      <c r="A141" s="381" t="s">
        <v>891</v>
      </c>
      <c r="B141" s="127" t="s">
        <v>974</v>
      </c>
      <c r="C141" s="21" t="s">
        <v>975</v>
      </c>
      <c r="D141" s="128"/>
      <c r="E141" s="128"/>
      <c r="F141" s="128"/>
      <c r="G141" s="128"/>
      <c r="H141" s="128"/>
      <c r="I141" s="128"/>
      <c r="J141" s="128"/>
      <c r="K141" s="128"/>
      <c r="L141" s="128"/>
      <c r="M141" s="128"/>
      <c r="N141" s="128"/>
      <c r="O141" s="128"/>
      <c r="P141" s="128">
        <v>0.376</v>
      </c>
      <c r="Q141" s="128"/>
      <c r="R141" s="128"/>
      <c r="S141" s="128"/>
      <c r="T141" s="128"/>
      <c r="U141" s="128"/>
      <c r="V141" s="128">
        <f t="shared" si="36"/>
        <v>0.376</v>
      </c>
      <c r="W141" s="128">
        <f t="shared" si="36"/>
        <v>0</v>
      </c>
      <c r="X141" s="128"/>
      <c r="Y141" s="128"/>
      <c r="Z141" s="128"/>
      <c r="AA141" s="128"/>
      <c r="AB141" s="128"/>
      <c r="AC141" s="128"/>
      <c r="AD141" s="128"/>
      <c r="AE141" s="128"/>
      <c r="AF141" s="128"/>
      <c r="AG141" s="128"/>
      <c r="AH141" s="128"/>
      <c r="AI141" s="128"/>
      <c r="AJ141" s="128"/>
      <c r="AK141" s="128"/>
      <c r="AL141" s="128"/>
      <c r="AM141" s="128"/>
      <c r="AN141" s="128"/>
      <c r="AO141" s="128"/>
      <c r="AP141" s="128">
        <f t="shared" si="37"/>
        <v>0</v>
      </c>
      <c r="AQ141" s="128">
        <f t="shared" si="37"/>
        <v>0</v>
      </c>
      <c r="AR141" s="128" t="e">
        <f>#REF!+#REF!+#REF!+#REF!</f>
        <v>#REF!</v>
      </c>
      <c r="AS141" s="128">
        <f t="shared" si="38"/>
        <v>0</v>
      </c>
      <c r="AT141" s="128" t="e">
        <f>#REF!+#REF!+#REF!+#REF!</f>
        <v>#REF!</v>
      </c>
      <c r="AU141" s="128">
        <f t="shared" si="39"/>
        <v>0</v>
      </c>
    </row>
    <row r="142" spans="1:47" x14ac:dyDescent="0.25">
      <c r="A142" s="381" t="s">
        <v>891</v>
      </c>
      <c r="B142" s="127" t="s">
        <v>976</v>
      </c>
      <c r="C142" s="21" t="s">
        <v>977</v>
      </c>
      <c r="D142" s="128"/>
      <c r="E142" s="128"/>
      <c r="F142" s="128"/>
      <c r="G142" s="128"/>
      <c r="H142" s="128"/>
      <c r="I142" s="128"/>
      <c r="J142" s="128"/>
      <c r="K142" s="128"/>
      <c r="L142" s="128"/>
      <c r="M142" s="128"/>
      <c r="N142" s="128"/>
      <c r="O142" s="128"/>
      <c r="P142" s="128">
        <v>0.62</v>
      </c>
      <c r="Q142" s="128"/>
      <c r="R142" s="128"/>
      <c r="S142" s="128"/>
      <c r="T142" s="128"/>
      <c r="U142" s="128"/>
      <c r="V142" s="128">
        <f t="shared" si="36"/>
        <v>0.62</v>
      </c>
      <c r="W142" s="128">
        <f t="shared" si="36"/>
        <v>0</v>
      </c>
      <c r="X142" s="128"/>
      <c r="Y142" s="128"/>
      <c r="Z142" s="128"/>
      <c r="AA142" s="128"/>
      <c r="AB142" s="128"/>
      <c r="AC142" s="128"/>
      <c r="AD142" s="128"/>
      <c r="AE142" s="128"/>
      <c r="AF142" s="128"/>
      <c r="AG142" s="128"/>
      <c r="AH142" s="128"/>
      <c r="AI142" s="128"/>
      <c r="AJ142" s="128"/>
      <c r="AK142" s="128"/>
      <c r="AL142" s="128"/>
      <c r="AM142" s="128"/>
      <c r="AN142" s="128"/>
      <c r="AO142" s="128"/>
      <c r="AP142" s="128">
        <f t="shared" si="37"/>
        <v>0</v>
      </c>
      <c r="AQ142" s="128">
        <f t="shared" si="37"/>
        <v>0</v>
      </c>
      <c r="AR142" s="128" t="e">
        <f>#REF!+#REF!+#REF!+#REF!</f>
        <v>#REF!</v>
      </c>
      <c r="AS142" s="128">
        <f t="shared" si="38"/>
        <v>0</v>
      </c>
      <c r="AT142" s="128" t="e">
        <f>#REF!+#REF!+#REF!+#REF!</f>
        <v>#REF!</v>
      </c>
      <c r="AU142" s="128">
        <f t="shared" si="39"/>
        <v>0</v>
      </c>
    </row>
    <row r="143" spans="1:47" ht="31.5" x14ac:dyDescent="0.25">
      <c r="A143" s="381" t="s">
        <v>891</v>
      </c>
      <c r="B143" s="127" t="s">
        <v>978</v>
      </c>
      <c r="C143" s="21" t="s">
        <v>979</v>
      </c>
      <c r="D143" s="128"/>
      <c r="E143" s="128"/>
      <c r="F143" s="128"/>
      <c r="G143" s="128"/>
      <c r="H143" s="128"/>
      <c r="I143" s="128"/>
      <c r="J143" s="128"/>
      <c r="K143" s="128"/>
      <c r="L143" s="128"/>
      <c r="M143" s="128"/>
      <c r="N143" s="128"/>
      <c r="O143" s="128"/>
      <c r="P143" s="128">
        <v>12.654999999999999</v>
      </c>
      <c r="Q143" s="128">
        <v>2.52</v>
      </c>
      <c r="R143" s="128"/>
      <c r="S143" s="128"/>
      <c r="T143" s="128"/>
      <c r="U143" s="128"/>
      <c r="V143" s="128">
        <f t="shared" si="36"/>
        <v>12.654999999999999</v>
      </c>
      <c r="W143" s="128">
        <f t="shared" si="36"/>
        <v>2.52</v>
      </c>
      <c r="X143" s="128"/>
      <c r="Y143" s="128"/>
      <c r="Z143" s="128"/>
      <c r="AA143" s="128"/>
      <c r="AB143" s="128"/>
      <c r="AC143" s="128"/>
      <c r="AD143" s="128"/>
      <c r="AE143" s="128"/>
      <c r="AF143" s="128"/>
      <c r="AG143" s="128"/>
      <c r="AH143" s="128"/>
      <c r="AI143" s="128"/>
      <c r="AJ143" s="128"/>
      <c r="AK143" s="128"/>
      <c r="AL143" s="128"/>
      <c r="AM143" s="128"/>
      <c r="AN143" s="128"/>
      <c r="AO143" s="128"/>
      <c r="AP143" s="128">
        <f t="shared" si="37"/>
        <v>0</v>
      </c>
      <c r="AQ143" s="128">
        <f t="shared" si="37"/>
        <v>0</v>
      </c>
      <c r="AR143" s="128" t="e">
        <f>#REF!+#REF!+#REF!+#REF!</f>
        <v>#REF!</v>
      </c>
      <c r="AS143" s="128">
        <f t="shared" si="38"/>
        <v>0</v>
      </c>
      <c r="AT143" s="128" t="e">
        <f>#REF!+#REF!+#REF!+#REF!</f>
        <v>#REF!</v>
      </c>
      <c r="AU143" s="128">
        <f t="shared" si="39"/>
        <v>0</v>
      </c>
    </row>
    <row r="144" spans="1:47" x14ac:dyDescent="0.25">
      <c r="A144" s="381" t="s">
        <v>891</v>
      </c>
      <c r="B144" s="127" t="s">
        <v>980</v>
      </c>
      <c r="C144" s="21" t="s">
        <v>981</v>
      </c>
      <c r="D144" s="128"/>
      <c r="E144" s="128"/>
      <c r="F144" s="128"/>
      <c r="G144" s="128"/>
      <c r="H144" s="128"/>
      <c r="I144" s="128"/>
      <c r="J144" s="128"/>
      <c r="K144" s="128"/>
      <c r="L144" s="128"/>
      <c r="M144" s="128"/>
      <c r="N144" s="128"/>
      <c r="O144" s="128"/>
      <c r="P144" s="128">
        <v>0.39600000000000002</v>
      </c>
      <c r="Q144" s="128">
        <v>0.8</v>
      </c>
      <c r="R144" s="128"/>
      <c r="S144" s="128"/>
      <c r="T144" s="128"/>
      <c r="U144" s="128"/>
      <c r="V144" s="128">
        <f t="shared" si="36"/>
        <v>0.39600000000000002</v>
      </c>
      <c r="W144" s="128">
        <f t="shared" si="36"/>
        <v>0.8</v>
      </c>
      <c r="X144" s="128"/>
      <c r="Y144" s="128"/>
      <c r="Z144" s="128"/>
      <c r="AA144" s="128"/>
      <c r="AB144" s="128"/>
      <c r="AC144" s="128"/>
      <c r="AD144" s="128"/>
      <c r="AE144" s="128"/>
      <c r="AF144" s="128"/>
      <c r="AG144" s="128"/>
      <c r="AH144" s="128"/>
      <c r="AI144" s="128"/>
      <c r="AJ144" s="128"/>
      <c r="AK144" s="128"/>
      <c r="AL144" s="128"/>
      <c r="AM144" s="128"/>
      <c r="AN144" s="128"/>
      <c r="AO144" s="128"/>
      <c r="AP144" s="128">
        <f t="shared" si="37"/>
        <v>0</v>
      </c>
      <c r="AQ144" s="128">
        <f t="shared" si="37"/>
        <v>0</v>
      </c>
      <c r="AR144" s="128" t="e">
        <f>#REF!+#REF!+#REF!+#REF!</f>
        <v>#REF!</v>
      </c>
      <c r="AS144" s="128">
        <f t="shared" si="38"/>
        <v>0</v>
      </c>
      <c r="AT144" s="128" t="e">
        <f>#REF!+#REF!+#REF!+#REF!</f>
        <v>#REF!</v>
      </c>
      <c r="AU144" s="128">
        <f t="shared" si="39"/>
        <v>0</v>
      </c>
    </row>
    <row r="145" spans="1:47" x14ac:dyDescent="0.25">
      <c r="A145" s="381" t="s">
        <v>891</v>
      </c>
      <c r="B145" s="127" t="s">
        <v>982</v>
      </c>
      <c r="C145" s="21" t="s">
        <v>983</v>
      </c>
      <c r="D145" s="128"/>
      <c r="E145" s="128"/>
      <c r="F145" s="128"/>
      <c r="G145" s="128"/>
      <c r="H145" s="128"/>
      <c r="I145" s="128"/>
      <c r="J145" s="128"/>
      <c r="K145" s="128"/>
      <c r="L145" s="128"/>
      <c r="M145" s="128"/>
      <c r="N145" s="128"/>
      <c r="O145" s="128"/>
      <c r="P145" s="128">
        <v>0.25</v>
      </c>
      <c r="Q145" s="128">
        <v>0</v>
      </c>
      <c r="R145" s="128"/>
      <c r="S145" s="128"/>
      <c r="T145" s="128"/>
      <c r="U145" s="128"/>
      <c r="V145" s="128">
        <f t="shared" si="36"/>
        <v>0.25</v>
      </c>
      <c r="W145" s="128">
        <f t="shared" si="36"/>
        <v>0</v>
      </c>
      <c r="X145" s="128"/>
      <c r="Y145" s="128"/>
      <c r="Z145" s="128"/>
      <c r="AA145" s="128"/>
      <c r="AB145" s="128"/>
      <c r="AC145" s="128"/>
      <c r="AD145" s="128"/>
      <c r="AE145" s="128"/>
      <c r="AF145" s="128"/>
      <c r="AG145" s="128"/>
      <c r="AH145" s="128"/>
      <c r="AI145" s="128"/>
      <c r="AJ145" s="128"/>
      <c r="AK145" s="128"/>
      <c r="AL145" s="128"/>
      <c r="AM145" s="128"/>
      <c r="AN145" s="128"/>
      <c r="AO145" s="128"/>
      <c r="AP145" s="128">
        <f t="shared" si="37"/>
        <v>0</v>
      </c>
      <c r="AQ145" s="128">
        <f t="shared" si="37"/>
        <v>0</v>
      </c>
      <c r="AR145" s="128" t="e">
        <f>#REF!+#REF!+#REF!+#REF!</f>
        <v>#REF!</v>
      </c>
      <c r="AS145" s="128">
        <f t="shared" si="38"/>
        <v>0</v>
      </c>
      <c r="AT145" s="128" t="e">
        <f>#REF!+#REF!+#REF!+#REF!</f>
        <v>#REF!</v>
      </c>
      <c r="AU145" s="128">
        <f t="shared" si="39"/>
        <v>0</v>
      </c>
    </row>
    <row r="146" spans="1:47" x14ac:dyDescent="0.25">
      <c r="A146" s="381" t="s">
        <v>891</v>
      </c>
      <c r="B146" s="127" t="s">
        <v>984</v>
      </c>
      <c r="C146" s="21" t="s">
        <v>985</v>
      </c>
      <c r="D146" s="128"/>
      <c r="E146" s="128"/>
      <c r="F146" s="128"/>
      <c r="G146" s="128"/>
      <c r="H146" s="128"/>
      <c r="I146" s="128"/>
      <c r="J146" s="128"/>
      <c r="K146" s="128"/>
      <c r="L146" s="128"/>
      <c r="M146" s="128"/>
      <c r="N146" s="128"/>
      <c r="O146" s="128"/>
      <c r="P146" s="128">
        <v>1.7430000000000001</v>
      </c>
      <c r="Q146" s="128">
        <v>0</v>
      </c>
      <c r="R146" s="128"/>
      <c r="S146" s="128"/>
      <c r="T146" s="128"/>
      <c r="U146" s="128"/>
      <c r="V146" s="128">
        <f t="shared" si="36"/>
        <v>1.7430000000000001</v>
      </c>
      <c r="W146" s="128">
        <f t="shared" si="36"/>
        <v>0</v>
      </c>
      <c r="X146" s="128"/>
      <c r="Y146" s="128"/>
      <c r="Z146" s="128"/>
      <c r="AA146" s="128"/>
      <c r="AB146" s="128"/>
      <c r="AC146" s="128"/>
      <c r="AD146" s="128"/>
      <c r="AE146" s="128"/>
      <c r="AF146" s="128"/>
      <c r="AG146" s="128"/>
      <c r="AH146" s="128"/>
      <c r="AI146" s="128"/>
      <c r="AJ146" s="128"/>
      <c r="AK146" s="128"/>
      <c r="AL146" s="128"/>
      <c r="AM146" s="128"/>
      <c r="AN146" s="128"/>
      <c r="AO146" s="128"/>
      <c r="AP146" s="128">
        <f t="shared" si="37"/>
        <v>0</v>
      </c>
      <c r="AQ146" s="128">
        <f t="shared" si="37"/>
        <v>0</v>
      </c>
      <c r="AR146" s="128" t="e">
        <f>#REF!+#REF!+#REF!+#REF!</f>
        <v>#REF!</v>
      </c>
      <c r="AS146" s="128">
        <f t="shared" si="38"/>
        <v>0</v>
      </c>
      <c r="AT146" s="128" t="e">
        <f>#REF!+#REF!+#REF!+#REF!</f>
        <v>#REF!</v>
      </c>
      <c r="AU146" s="128">
        <f t="shared" si="39"/>
        <v>0</v>
      </c>
    </row>
    <row r="147" spans="1:47" x14ac:dyDescent="0.25">
      <c r="A147" s="381" t="s">
        <v>891</v>
      </c>
      <c r="B147" s="127" t="s">
        <v>986</v>
      </c>
      <c r="C147" s="21" t="s">
        <v>987</v>
      </c>
      <c r="D147" s="128"/>
      <c r="E147" s="128"/>
      <c r="F147" s="128"/>
      <c r="G147" s="128"/>
      <c r="H147" s="128"/>
      <c r="I147" s="128"/>
      <c r="J147" s="128"/>
      <c r="K147" s="128"/>
      <c r="L147" s="128"/>
      <c r="M147" s="128"/>
      <c r="N147" s="128"/>
      <c r="O147" s="128"/>
      <c r="P147" s="128">
        <v>0.17</v>
      </c>
      <c r="Q147" s="128">
        <v>1.26</v>
      </c>
      <c r="R147" s="129"/>
      <c r="S147" s="129"/>
      <c r="T147" s="129"/>
      <c r="U147" s="129"/>
      <c r="V147" s="128">
        <f t="shared" si="36"/>
        <v>0.17</v>
      </c>
      <c r="W147" s="128">
        <f t="shared" si="36"/>
        <v>1.26</v>
      </c>
      <c r="X147" s="128"/>
      <c r="Y147" s="128"/>
      <c r="Z147" s="128"/>
      <c r="AA147" s="128"/>
      <c r="AB147" s="128"/>
      <c r="AC147" s="128"/>
      <c r="AD147" s="128"/>
      <c r="AE147" s="128"/>
      <c r="AF147" s="128"/>
      <c r="AG147" s="128"/>
      <c r="AH147" s="128"/>
      <c r="AI147" s="128"/>
      <c r="AJ147" s="128"/>
      <c r="AK147" s="128"/>
      <c r="AL147" s="128"/>
      <c r="AM147" s="128"/>
      <c r="AN147" s="128"/>
      <c r="AO147" s="128"/>
      <c r="AP147" s="128">
        <f t="shared" si="37"/>
        <v>0</v>
      </c>
      <c r="AQ147" s="128">
        <f t="shared" si="37"/>
        <v>0</v>
      </c>
      <c r="AR147" s="128" t="e">
        <f>#REF!+#REF!+#REF!+#REF!</f>
        <v>#REF!</v>
      </c>
      <c r="AS147" s="128">
        <f t="shared" si="38"/>
        <v>0</v>
      </c>
      <c r="AT147" s="128" t="e">
        <f>#REF!+#REF!+#REF!+#REF!</f>
        <v>#REF!</v>
      </c>
      <c r="AU147" s="128">
        <f t="shared" si="39"/>
        <v>0</v>
      </c>
    </row>
    <row r="148" spans="1:47" ht="31.5" x14ac:dyDescent="0.25">
      <c r="A148" s="381" t="s">
        <v>891</v>
      </c>
      <c r="B148" s="127" t="s">
        <v>988</v>
      </c>
      <c r="C148" s="21" t="s">
        <v>989</v>
      </c>
      <c r="D148" s="128"/>
      <c r="E148" s="128"/>
      <c r="F148" s="128"/>
      <c r="G148" s="128"/>
      <c r="H148" s="128"/>
      <c r="I148" s="128"/>
      <c r="J148" s="128"/>
      <c r="K148" s="128"/>
      <c r="L148" s="128"/>
      <c r="M148" s="128"/>
      <c r="N148" s="128"/>
      <c r="O148" s="128"/>
      <c r="P148" s="128">
        <v>7.1130000000000004</v>
      </c>
      <c r="Q148" s="128">
        <v>1.26</v>
      </c>
      <c r="R148" s="128"/>
      <c r="S148" s="128"/>
      <c r="T148" s="128"/>
      <c r="U148" s="128"/>
      <c r="V148" s="128">
        <f t="shared" si="36"/>
        <v>7.1130000000000004</v>
      </c>
      <c r="W148" s="128">
        <f t="shared" si="36"/>
        <v>1.26</v>
      </c>
      <c r="X148" s="128"/>
      <c r="Y148" s="128"/>
      <c r="Z148" s="128"/>
      <c r="AA148" s="128"/>
      <c r="AB148" s="128"/>
      <c r="AC148" s="128"/>
      <c r="AD148" s="128"/>
      <c r="AE148" s="128"/>
      <c r="AF148" s="128"/>
      <c r="AG148" s="128"/>
      <c r="AH148" s="128"/>
      <c r="AI148" s="128"/>
      <c r="AJ148" s="128"/>
      <c r="AK148" s="128"/>
      <c r="AL148" s="128"/>
      <c r="AM148" s="128"/>
      <c r="AN148" s="128"/>
      <c r="AO148" s="128"/>
      <c r="AP148" s="128">
        <f t="shared" si="37"/>
        <v>0</v>
      </c>
      <c r="AQ148" s="128">
        <f t="shared" si="37"/>
        <v>0</v>
      </c>
      <c r="AR148" s="128" t="e">
        <f>#REF!+#REF!+#REF!+#REF!</f>
        <v>#REF!</v>
      </c>
      <c r="AS148" s="128">
        <f t="shared" si="38"/>
        <v>0</v>
      </c>
      <c r="AT148" s="128" t="e">
        <f>#REF!+#REF!+#REF!+#REF!</f>
        <v>#REF!</v>
      </c>
      <c r="AU148" s="128">
        <f t="shared" si="39"/>
        <v>0</v>
      </c>
    </row>
    <row r="149" spans="1:47" ht="31.5" x14ac:dyDescent="0.25">
      <c r="A149" s="381" t="s">
        <v>891</v>
      </c>
      <c r="B149" s="127" t="s">
        <v>990</v>
      </c>
      <c r="C149" s="21" t="s">
        <v>991</v>
      </c>
      <c r="D149" s="128"/>
      <c r="E149" s="128"/>
      <c r="F149" s="128"/>
      <c r="G149" s="128"/>
      <c r="H149" s="128"/>
      <c r="I149" s="128"/>
      <c r="J149" s="128"/>
      <c r="K149" s="128"/>
      <c r="L149" s="128"/>
      <c r="M149" s="128"/>
      <c r="N149" s="128"/>
      <c r="O149" s="128"/>
      <c r="P149" s="128">
        <v>5.2839999999999998</v>
      </c>
      <c r="Q149" s="128">
        <v>1.26</v>
      </c>
      <c r="R149" s="128"/>
      <c r="S149" s="128"/>
      <c r="T149" s="128"/>
      <c r="U149" s="128"/>
      <c r="V149" s="128">
        <f t="shared" si="36"/>
        <v>5.2839999999999998</v>
      </c>
      <c r="W149" s="128">
        <f t="shared" si="36"/>
        <v>1.26</v>
      </c>
      <c r="X149" s="128"/>
      <c r="Y149" s="128"/>
      <c r="Z149" s="128"/>
      <c r="AA149" s="128"/>
      <c r="AB149" s="128"/>
      <c r="AC149" s="128"/>
      <c r="AD149" s="128"/>
      <c r="AE149" s="128"/>
      <c r="AF149" s="128"/>
      <c r="AG149" s="128"/>
      <c r="AH149" s="128"/>
      <c r="AI149" s="128"/>
      <c r="AJ149" s="128"/>
      <c r="AK149" s="128"/>
      <c r="AL149" s="128"/>
      <c r="AM149" s="128"/>
      <c r="AN149" s="128"/>
      <c r="AO149" s="128"/>
      <c r="AP149" s="128">
        <f t="shared" si="37"/>
        <v>0</v>
      </c>
      <c r="AQ149" s="128">
        <f t="shared" si="37"/>
        <v>0</v>
      </c>
      <c r="AR149" s="128" t="e">
        <f>#REF!+#REF!+#REF!+#REF!</f>
        <v>#REF!</v>
      </c>
      <c r="AS149" s="128">
        <f t="shared" si="38"/>
        <v>0</v>
      </c>
      <c r="AT149" s="128" t="e">
        <f>#REF!+#REF!+#REF!+#REF!</f>
        <v>#REF!</v>
      </c>
      <c r="AU149" s="128">
        <f t="shared" si="39"/>
        <v>0</v>
      </c>
    </row>
    <row r="150" spans="1:47" x14ac:dyDescent="0.25">
      <c r="A150" s="381" t="s">
        <v>891</v>
      </c>
      <c r="B150" s="127" t="s">
        <v>992</v>
      </c>
      <c r="C150" s="21" t="s">
        <v>993</v>
      </c>
      <c r="D150" s="128"/>
      <c r="E150" s="128"/>
      <c r="F150" s="128"/>
      <c r="G150" s="128"/>
      <c r="H150" s="128"/>
      <c r="I150" s="128"/>
      <c r="J150" s="128"/>
      <c r="K150" s="128"/>
      <c r="L150" s="128"/>
      <c r="M150" s="128"/>
      <c r="N150" s="128"/>
      <c r="O150" s="128"/>
      <c r="P150" s="128">
        <v>1.65</v>
      </c>
      <c r="Q150" s="128">
        <v>5</v>
      </c>
      <c r="R150" s="128"/>
      <c r="S150" s="128"/>
      <c r="T150" s="128"/>
      <c r="U150" s="128"/>
      <c r="V150" s="128">
        <f t="shared" si="36"/>
        <v>1.65</v>
      </c>
      <c r="W150" s="128">
        <f t="shared" si="36"/>
        <v>5</v>
      </c>
      <c r="X150" s="128"/>
      <c r="Y150" s="128"/>
      <c r="Z150" s="128"/>
      <c r="AA150" s="128"/>
      <c r="AB150" s="128"/>
      <c r="AC150" s="128"/>
      <c r="AD150" s="128"/>
      <c r="AE150" s="128"/>
      <c r="AF150" s="128"/>
      <c r="AG150" s="128"/>
      <c r="AH150" s="128"/>
      <c r="AI150" s="128"/>
      <c r="AJ150" s="128"/>
      <c r="AK150" s="128"/>
      <c r="AL150" s="128"/>
      <c r="AM150" s="128"/>
      <c r="AN150" s="128"/>
      <c r="AO150" s="128"/>
      <c r="AP150" s="128">
        <f t="shared" si="37"/>
        <v>0</v>
      </c>
      <c r="AQ150" s="128">
        <f t="shared" si="37"/>
        <v>0</v>
      </c>
      <c r="AR150" s="128" t="e">
        <f>#REF!+#REF!+#REF!+#REF!</f>
        <v>#REF!</v>
      </c>
      <c r="AS150" s="128">
        <f t="shared" si="38"/>
        <v>0</v>
      </c>
      <c r="AT150" s="128" t="e">
        <f>#REF!+#REF!+#REF!+#REF!</f>
        <v>#REF!</v>
      </c>
      <c r="AU150" s="128">
        <f t="shared" si="39"/>
        <v>0</v>
      </c>
    </row>
    <row r="151" spans="1:47" ht="110.25" x14ac:dyDescent="0.25">
      <c r="A151" s="381" t="s">
        <v>891</v>
      </c>
      <c r="B151" s="127" t="s">
        <v>994</v>
      </c>
      <c r="C151" s="21" t="s">
        <v>269</v>
      </c>
      <c r="D151" s="128"/>
      <c r="E151" s="128"/>
      <c r="F151" s="128"/>
      <c r="G151" s="128"/>
      <c r="H151" s="128"/>
      <c r="I151" s="128"/>
      <c r="J151" s="128"/>
      <c r="K151" s="128"/>
      <c r="L151" s="128"/>
      <c r="M151" s="128"/>
      <c r="N151" s="128"/>
      <c r="O151" s="128">
        <v>1.26</v>
      </c>
      <c r="P151" s="128"/>
      <c r="Q151" s="128"/>
      <c r="R151" s="128"/>
      <c r="S151" s="128"/>
      <c r="T151" s="128"/>
      <c r="U151" s="128"/>
      <c r="V151" s="128">
        <f t="shared" si="36"/>
        <v>0</v>
      </c>
      <c r="W151" s="128">
        <f t="shared" si="36"/>
        <v>1.26</v>
      </c>
      <c r="X151" s="128"/>
      <c r="Y151" s="128"/>
      <c r="Z151" s="128"/>
      <c r="AA151" s="128"/>
      <c r="AB151" s="128"/>
      <c r="AC151" s="128"/>
      <c r="AD151" s="128"/>
      <c r="AE151" s="128"/>
      <c r="AF151" s="128"/>
      <c r="AG151" s="128"/>
      <c r="AH151" s="382"/>
      <c r="AI151" s="382"/>
      <c r="AJ151" s="382"/>
      <c r="AK151" s="382"/>
      <c r="AL151" s="382"/>
      <c r="AM151" s="382"/>
      <c r="AN151" s="382"/>
      <c r="AO151" s="382"/>
      <c r="AP151" s="128">
        <f t="shared" si="37"/>
        <v>0</v>
      </c>
      <c r="AQ151" s="128">
        <f t="shared" si="37"/>
        <v>0</v>
      </c>
      <c r="AR151" s="128" t="e">
        <f>#REF!+#REF!+#REF!+#REF!</f>
        <v>#REF!</v>
      </c>
      <c r="AS151" s="128">
        <f t="shared" si="38"/>
        <v>0</v>
      </c>
      <c r="AT151" s="128" t="e">
        <f>#REF!+#REF!+#REF!+#REF!</f>
        <v>#REF!</v>
      </c>
      <c r="AU151" s="128">
        <f t="shared" si="39"/>
        <v>0</v>
      </c>
    </row>
    <row r="152" spans="1:47" ht="126" x14ac:dyDescent="0.25">
      <c r="A152" s="381" t="s">
        <v>891</v>
      </c>
      <c r="B152" s="127" t="s">
        <v>995</v>
      </c>
      <c r="C152" s="21" t="s">
        <v>273</v>
      </c>
      <c r="D152" s="128"/>
      <c r="E152" s="128"/>
      <c r="F152" s="128"/>
      <c r="G152" s="128"/>
      <c r="H152" s="128"/>
      <c r="I152" s="128"/>
      <c r="J152" s="128"/>
      <c r="K152" s="128"/>
      <c r="L152" s="128"/>
      <c r="M152" s="128"/>
      <c r="N152" s="128"/>
      <c r="O152" s="128">
        <v>1.26</v>
      </c>
      <c r="P152" s="128"/>
      <c r="Q152" s="128"/>
      <c r="R152" s="128"/>
      <c r="S152" s="128"/>
      <c r="T152" s="128"/>
      <c r="U152" s="128"/>
      <c r="V152" s="128">
        <f t="shared" si="36"/>
        <v>0</v>
      </c>
      <c r="W152" s="128">
        <f t="shared" si="36"/>
        <v>1.26</v>
      </c>
      <c r="X152" s="128"/>
      <c r="Y152" s="128"/>
      <c r="Z152" s="128"/>
      <c r="AA152" s="128"/>
      <c r="AB152" s="128"/>
      <c r="AC152" s="128"/>
      <c r="AD152" s="128"/>
      <c r="AE152" s="128"/>
      <c r="AF152" s="128"/>
      <c r="AG152" s="128"/>
      <c r="AH152" s="382"/>
      <c r="AI152" s="382"/>
      <c r="AJ152" s="382"/>
      <c r="AK152" s="382"/>
      <c r="AL152" s="382"/>
      <c r="AM152" s="382"/>
      <c r="AN152" s="382"/>
      <c r="AO152" s="382"/>
      <c r="AP152" s="128">
        <f t="shared" si="37"/>
        <v>0</v>
      </c>
      <c r="AQ152" s="128">
        <f t="shared" si="37"/>
        <v>0</v>
      </c>
      <c r="AR152" s="128" t="e">
        <f>#REF!+#REF!+#REF!+#REF!</f>
        <v>#REF!</v>
      </c>
      <c r="AS152" s="128">
        <f t="shared" si="38"/>
        <v>0</v>
      </c>
      <c r="AT152" s="128" t="e">
        <f>#REF!+#REF!+#REF!+#REF!</f>
        <v>#REF!</v>
      </c>
      <c r="AU152" s="128">
        <f t="shared" si="39"/>
        <v>0</v>
      </c>
    </row>
    <row r="153" spans="1:47" ht="110.25" x14ac:dyDescent="0.25">
      <c r="A153" s="381" t="s">
        <v>891</v>
      </c>
      <c r="B153" s="127" t="s">
        <v>996</v>
      </c>
      <c r="C153" s="21" t="s">
        <v>277</v>
      </c>
      <c r="D153" s="128"/>
      <c r="E153" s="128"/>
      <c r="F153" s="128"/>
      <c r="G153" s="128"/>
      <c r="H153" s="128"/>
      <c r="I153" s="128"/>
      <c r="J153" s="128"/>
      <c r="K153" s="128"/>
      <c r="L153" s="128"/>
      <c r="M153" s="128"/>
      <c r="N153" s="128"/>
      <c r="O153" s="128">
        <v>1.26</v>
      </c>
      <c r="P153" s="128"/>
      <c r="Q153" s="128"/>
      <c r="R153" s="128"/>
      <c r="S153" s="128"/>
      <c r="T153" s="128"/>
      <c r="U153" s="128"/>
      <c r="V153" s="128">
        <f t="shared" ref="V153:W216" si="49">N153+P153+R153+T153</f>
        <v>0</v>
      </c>
      <c r="W153" s="128">
        <f t="shared" si="49"/>
        <v>1.26</v>
      </c>
      <c r="X153" s="128"/>
      <c r="Y153" s="128"/>
      <c r="Z153" s="128"/>
      <c r="AA153" s="128"/>
      <c r="AB153" s="128"/>
      <c r="AC153" s="128"/>
      <c r="AD153" s="128"/>
      <c r="AE153" s="128"/>
      <c r="AF153" s="128"/>
      <c r="AG153" s="128"/>
      <c r="AH153" s="382"/>
      <c r="AI153" s="382"/>
      <c r="AJ153" s="382"/>
      <c r="AK153" s="382"/>
      <c r="AL153" s="382"/>
      <c r="AM153" s="382"/>
      <c r="AN153" s="382"/>
      <c r="AO153" s="382"/>
      <c r="AP153" s="128">
        <f t="shared" ref="AP153:AQ216" si="50">AJ153+AH153+AL153+AN153</f>
        <v>0</v>
      </c>
      <c r="AQ153" s="128">
        <f t="shared" si="50"/>
        <v>0</v>
      </c>
      <c r="AR153" s="128" t="e">
        <f>#REF!+#REF!+#REF!+#REF!</f>
        <v>#REF!</v>
      </c>
      <c r="AS153" s="128">
        <f t="shared" si="38"/>
        <v>0</v>
      </c>
      <c r="AT153" s="128" t="e">
        <f>#REF!+#REF!+#REF!+#REF!</f>
        <v>#REF!</v>
      </c>
      <c r="AU153" s="128">
        <f t="shared" si="39"/>
        <v>0</v>
      </c>
    </row>
    <row r="154" spans="1:47" ht="110.25" x14ac:dyDescent="0.25">
      <c r="A154" s="381" t="s">
        <v>891</v>
      </c>
      <c r="B154" s="127" t="s">
        <v>997</v>
      </c>
      <c r="C154" s="21" t="s">
        <v>998</v>
      </c>
      <c r="D154" s="128"/>
      <c r="E154" s="128"/>
      <c r="F154" s="128"/>
      <c r="G154" s="128"/>
      <c r="H154" s="128"/>
      <c r="I154" s="128"/>
      <c r="J154" s="128"/>
      <c r="K154" s="128"/>
      <c r="L154" s="128"/>
      <c r="M154" s="128"/>
      <c r="N154" s="128"/>
      <c r="O154" s="128">
        <v>1.26</v>
      </c>
      <c r="P154" s="128"/>
      <c r="Q154" s="128"/>
      <c r="R154" s="128"/>
      <c r="S154" s="128"/>
      <c r="T154" s="128"/>
      <c r="U154" s="128"/>
      <c r="V154" s="128">
        <f t="shared" si="49"/>
        <v>0</v>
      </c>
      <c r="W154" s="128">
        <f t="shared" si="49"/>
        <v>1.26</v>
      </c>
      <c r="X154" s="128"/>
      <c r="Y154" s="128"/>
      <c r="Z154" s="128"/>
      <c r="AA154" s="128"/>
      <c r="AB154" s="128"/>
      <c r="AC154" s="128"/>
      <c r="AD154" s="128"/>
      <c r="AE154" s="128"/>
      <c r="AF154" s="128"/>
      <c r="AG154" s="128"/>
      <c r="AH154" s="382"/>
      <c r="AI154" s="382"/>
      <c r="AJ154" s="382"/>
      <c r="AK154" s="382"/>
      <c r="AL154" s="382"/>
      <c r="AM154" s="382"/>
      <c r="AN154" s="382"/>
      <c r="AO154" s="382"/>
      <c r="AP154" s="128">
        <f t="shared" si="50"/>
        <v>0</v>
      </c>
      <c r="AQ154" s="128">
        <f t="shared" si="50"/>
        <v>0</v>
      </c>
      <c r="AR154" s="128" t="e">
        <f>#REF!+#REF!+#REF!+#REF!</f>
        <v>#REF!</v>
      </c>
      <c r="AS154" s="128">
        <f t="shared" ref="AS154:AS217" si="51">AL154+AJ154+AN154+AP154</f>
        <v>0</v>
      </c>
      <c r="AT154" s="128" t="e">
        <f>#REF!+#REF!+#REF!+#REF!</f>
        <v>#REF!</v>
      </c>
      <c r="AU154" s="128">
        <f t="shared" ref="AU154:AU217" si="52">AM154+AK154+AO154+AQ154</f>
        <v>0</v>
      </c>
    </row>
    <row r="155" spans="1:47" ht="110.25" x14ac:dyDescent="0.25">
      <c r="A155" s="381" t="s">
        <v>891</v>
      </c>
      <c r="B155" s="127" t="s">
        <v>999</v>
      </c>
      <c r="C155" s="21" t="s">
        <v>1000</v>
      </c>
      <c r="D155" s="128"/>
      <c r="E155" s="128"/>
      <c r="F155" s="128"/>
      <c r="G155" s="128"/>
      <c r="H155" s="128"/>
      <c r="I155" s="128"/>
      <c r="J155" s="128"/>
      <c r="K155" s="128"/>
      <c r="L155" s="128"/>
      <c r="M155" s="128"/>
      <c r="N155" s="128"/>
      <c r="O155" s="128">
        <v>1.26</v>
      </c>
      <c r="P155" s="128"/>
      <c r="Q155" s="128"/>
      <c r="R155" s="128"/>
      <c r="S155" s="128"/>
      <c r="T155" s="128"/>
      <c r="U155" s="128"/>
      <c r="V155" s="128">
        <f t="shared" si="49"/>
        <v>0</v>
      </c>
      <c r="W155" s="128">
        <f t="shared" si="49"/>
        <v>1.26</v>
      </c>
      <c r="X155" s="128"/>
      <c r="Y155" s="128"/>
      <c r="Z155" s="128"/>
      <c r="AA155" s="128"/>
      <c r="AB155" s="128"/>
      <c r="AC155" s="128"/>
      <c r="AD155" s="128"/>
      <c r="AE155" s="128"/>
      <c r="AF155" s="128"/>
      <c r="AG155" s="128"/>
      <c r="AH155" s="382"/>
      <c r="AI155" s="382"/>
      <c r="AJ155" s="382"/>
      <c r="AK155" s="382"/>
      <c r="AL155" s="382"/>
      <c r="AM155" s="382"/>
      <c r="AN155" s="382"/>
      <c r="AO155" s="382"/>
      <c r="AP155" s="128">
        <f t="shared" si="50"/>
        <v>0</v>
      </c>
      <c r="AQ155" s="128">
        <f t="shared" si="50"/>
        <v>0</v>
      </c>
      <c r="AR155" s="128" t="e">
        <f>#REF!+#REF!+#REF!+#REF!</f>
        <v>#REF!</v>
      </c>
      <c r="AS155" s="128">
        <f t="shared" si="51"/>
        <v>0</v>
      </c>
      <c r="AT155" s="128" t="e">
        <f>#REF!+#REF!+#REF!+#REF!</f>
        <v>#REF!</v>
      </c>
      <c r="AU155" s="128">
        <f t="shared" si="52"/>
        <v>0</v>
      </c>
    </row>
    <row r="156" spans="1:47" ht="110.25" x14ac:dyDescent="0.25">
      <c r="A156" s="381" t="s">
        <v>891</v>
      </c>
      <c r="B156" s="127" t="s">
        <v>1001</v>
      </c>
      <c r="C156" s="21" t="s">
        <v>309</v>
      </c>
      <c r="D156" s="128"/>
      <c r="E156" s="128"/>
      <c r="F156" s="128"/>
      <c r="G156" s="128"/>
      <c r="H156" s="128"/>
      <c r="I156" s="128"/>
      <c r="J156" s="128"/>
      <c r="K156" s="128"/>
      <c r="L156" s="128"/>
      <c r="M156" s="128"/>
      <c r="N156" s="128"/>
      <c r="O156" s="128">
        <v>1.26</v>
      </c>
      <c r="P156" s="128"/>
      <c r="Q156" s="128"/>
      <c r="R156" s="128"/>
      <c r="S156" s="128"/>
      <c r="T156" s="128"/>
      <c r="U156" s="128"/>
      <c r="V156" s="128">
        <f t="shared" si="49"/>
        <v>0</v>
      </c>
      <c r="W156" s="128">
        <f t="shared" si="49"/>
        <v>1.26</v>
      </c>
      <c r="X156" s="128"/>
      <c r="Y156" s="128"/>
      <c r="Z156" s="128"/>
      <c r="AA156" s="128"/>
      <c r="AB156" s="128"/>
      <c r="AC156" s="128"/>
      <c r="AD156" s="128"/>
      <c r="AE156" s="128"/>
      <c r="AF156" s="128"/>
      <c r="AG156" s="128"/>
      <c r="AH156" s="382"/>
      <c r="AI156" s="382"/>
      <c r="AJ156" s="382"/>
      <c r="AK156" s="382"/>
      <c r="AL156" s="382"/>
      <c r="AM156" s="382"/>
      <c r="AN156" s="382"/>
      <c r="AO156" s="382"/>
      <c r="AP156" s="128">
        <f t="shared" si="50"/>
        <v>0</v>
      </c>
      <c r="AQ156" s="128">
        <f t="shared" si="50"/>
        <v>0</v>
      </c>
      <c r="AR156" s="128" t="e">
        <f>#REF!+#REF!+#REF!+#REF!</f>
        <v>#REF!</v>
      </c>
      <c r="AS156" s="128">
        <f t="shared" si="51"/>
        <v>0</v>
      </c>
      <c r="AT156" s="128" t="e">
        <f>#REF!+#REF!+#REF!+#REF!</f>
        <v>#REF!</v>
      </c>
      <c r="AU156" s="128">
        <f t="shared" si="52"/>
        <v>0</v>
      </c>
    </row>
    <row r="157" spans="1:47" ht="110.25" x14ac:dyDescent="0.25">
      <c r="A157" s="381" t="s">
        <v>891</v>
      </c>
      <c r="B157" s="127" t="s">
        <v>1002</v>
      </c>
      <c r="C157" s="21" t="s">
        <v>1003</v>
      </c>
      <c r="D157" s="128"/>
      <c r="E157" s="128"/>
      <c r="F157" s="128"/>
      <c r="G157" s="128"/>
      <c r="H157" s="128"/>
      <c r="I157" s="128"/>
      <c r="J157" s="128"/>
      <c r="K157" s="128"/>
      <c r="L157" s="128"/>
      <c r="M157" s="128"/>
      <c r="N157" s="128">
        <v>0.24299999999999999</v>
      </c>
      <c r="O157" s="128"/>
      <c r="P157" s="128"/>
      <c r="Q157" s="128"/>
      <c r="R157" s="128"/>
      <c r="S157" s="128"/>
      <c r="T157" s="128"/>
      <c r="U157" s="128"/>
      <c r="V157" s="128">
        <f t="shared" si="49"/>
        <v>0.24299999999999999</v>
      </c>
      <c r="W157" s="128">
        <f t="shared" si="49"/>
        <v>0</v>
      </c>
      <c r="X157" s="128"/>
      <c r="Y157" s="128"/>
      <c r="Z157" s="128"/>
      <c r="AA157" s="128"/>
      <c r="AB157" s="128"/>
      <c r="AC157" s="128"/>
      <c r="AD157" s="128"/>
      <c r="AE157" s="128"/>
      <c r="AF157" s="128"/>
      <c r="AG157" s="128"/>
      <c r="AH157" s="382"/>
      <c r="AI157" s="382"/>
      <c r="AJ157" s="382"/>
      <c r="AK157" s="382"/>
      <c r="AL157" s="382"/>
      <c r="AM157" s="382"/>
      <c r="AN157" s="382"/>
      <c r="AO157" s="382"/>
      <c r="AP157" s="128">
        <f t="shared" si="50"/>
        <v>0</v>
      </c>
      <c r="AQ157" s="128">
        <f t="shared" si="50"/>
        <v>0</v>
      </c>
      <c r="AR157" s="128" t="e">
        <f>#REF!+#REF!+#REF!+#REF!</f>
        <v>#REF!</v>
      </c>
      <c r="AS157" s="128">
        <f t="shared" si="51"/>
        <v>0</v>
      </c>
      <c r="AT157" s="128" t="e">
        <f>#REF!+#REF!+#REF!+#REF!</f>
        <v>#REF!</v>
      </c>
      <c r="AU157" s="128">
        <f t="shared" si="52"/>
        <v>0</v>
      </c>
    </row>
    <row r="158" spans="1:47" ht="110.25" x14ac:dyDescent="0.25">
      <c r="A158" s="381" t="s">
        <v>891</v>
      </c>
      <c r="B158" s="127" t="s">
        <v>1004</v>
      </c>
      <c r="C158" s="21" t="s">
        <v>325</v>
      </c>
      <c r="D158" s="128"/>
      <c r="E158" s="128"/>
      <c r="F158" s="128"/>
      <c r="G158" s="128"/>
      <c r="H158" s="128"/>
      <c r="I158" s="128"/>
      <c r="J158" s="128"/>
      <c r="K158" s="128"/>
      <c r="L158" s="128"/>
      <c r="M158" s="128"/>
      <c r="N158" s="128">
        <v>0.17499999999999999</v>
      </c>
      <c r="O158" s="128">
        <v>1.26</v>
      </c>
      <c r="P158" s="128"/>
      <c r="Q158" s="128"/>
      <c r="R158" s="128"/>
      <c r="S158" s="128"/>
      <c r="T158" s="128"/>
      <c r="U158" s="128"/>
      <c r="V158" s="128">
        <f t="shared" si="49"/>
        <v>0.17499999999999999</v>
      </c>
      <c r="W158" s="128">
        <f t="shared" si="49"/>
        <v>1.26</v>
      </c>
      <c r="X158" s="128"/>
      <c r="Y158" s="128"/>
      <c r="Z158" s="128"/>
      <c r="AA158" s="128"/>
      <c r="AB158" s="128"/>
      <c r="AC158" s="128"/>
      <c r="AD158" s="128"/>
      <c r="AE158" s="128"/>
      <c r="AF158" s="128"/>
      <c r="AG158" s="128"/>
      <c r="AH158" s="382"/>
      <c r="AI158" s="382"/>
      <c r="AJ158" s="382"/>
      <c r="AK158" s="382"/>
      <c r="AL158" s="382"/>
      <c r="AM158" s="382"/>
      <c r="AN158" s="382"/>
      <c r="AO158" s="382"/>
      <c r="AP158" s="128">
        <f t="shared" si="50"/>
        <v>0</v>
      </c>
      <c r="AQ158" s="128">
        <f t="shared" si="50"/>
        <v>0</v>
      </c>
      <c r="AR158" s="128" t="e">
        <f>#REF!+#REF!+#REF!+#REF!</f>
        <v>#REF!</v>
      </c>
      <c r="AS158" s="128">
        <f t="shared" si="51"/>
        <v>0</v>
      </c>
      <c r="AT158" s="128" t="e">
        <f>#REF!+#REF!+#REF!+#REF!</f>
        <v>#REF!</v>
      </c>
      <c r="AU158" s="128">
        <f t="shared" si="52"/>
        <v>0</v>
      </c>
    </row>
    <row r="159" spans="1:47" ht="63" x14ac:dyDescent="0.25">
      <c r="A159" s="381" t="s">
        <v>891</v>
      </c>
      <c r="B159" s="127" t="s">
        <v>1005</v>
      </c>
      <c r="C159" s="21" t="s">
        <v>347</v>
      </c>
      <c r="D159" s="128"/>
      <c r="E159" s="128"/>
      <c r="F159" s="128"/>
      <c r="G159" s="128"/>
      <c r="H159" s="128"/>
      <c r="I159" s="128"/>
      <c r="J159" s="128"/>
      <c r="K159" s="128"/>
      <c r="L159" s="128"/>
      <c r="M159" s="128"/>
      <c r="N159" s="128"/>
      <c r="O159" s="128"/>
      <c r="P159" s="128">
        <v>30.98</v>
      </c>
      <c r="Q159" s="128">
        <v>19.100000000000001</v>
      </c>
      <c r="R159" s="128">
        <v>144.75800000000001</v>
      </c>
      <c r="S159" s="128">
        <v>90.55</v>
      </c>
      <c r="T159" s="128"/>
      <c r="U159" s="128"/>
      <c r="V159" s="128">
        <f t="shared" si="49"/>
        <v>175.738</v>
      </c>
      <c r="W159" s="128">
        <f t="shared" si="49"/>
        <v>109.65</v>
      </c>
      <c r="X159" s="128"/>
      <c r="Y159" s="128"/>
      <c r="Z159" s="128"/>
      <c r="AA159" s="128"/>
      <c r="AB159" s="128"/>
      <c r="AC159" s="128"/>
      <c r="AD159" s="128"/>
      <c r="AE159" s="128"/>
      <c r="AF159" s="128"/>
      <c r="AG159" s="128"/>
      <c r="AH159" s="382"/>
      <c r="AI159" s="382"/>
      <c r="AJ159" s="382"/>
      <c r="AK159" s="382"/>
      <c r="AL159" s="382"/>
      <c r="AM159" s="382"/>
      <c r="AN159" s="382"/>
      <c r="AO159" s="382"/>
      <c r="AP159" s="128">
        <f t="shared" si="50"/>
        <v>0</v>
      </c>
      <c r="AQ159" s="128">
        <f t="shared" si="50"/>
        <v>0</v>
      </c>
      <c r="AR159" s="128" t="e">
        <f>#REF!+#REF!+#REF!+#REF!</f>
        <v>#REF!</v>
      </c>
      <c r="AS159" s="128">
        <f t="shared" si="51"/>
        <v>0</v>
      </c>
      <c r="AT159" s="128" t="e">
        <f>#REF!+#REF!+#REF!+#REF!</f>
        <v>#REF!</v>
      </c>
      <c r="AU159" s="128">
        <f t="shared" si="52"/>
        <v>0</v>
      </c>
    </row>
    <row r="160" spans="1:47" ht="63" x14ac:dyDescent="0.25">
      <c r="A160" s="381"/>
      <c r="B160" s="127"/>
      <c r="C160" s="21" t="s">
        <v>347</v>
      </c>
      <c r="D160" s="128"/>
      <c r="E160" s="128"/>
      <c r="F160" s="128"/>
      <c r="G160" s="128"/>
      <c r="H160" s="128"/>
      <c r="I160" s="128"/>
      <c r="J160" s="128"/>
      <c r="K160" s="128"/>
      <c r="L160" s="128"/>
      <c r="M160" s="128"/>
      <c r="N160" s="128"/>
      <c r="O160" s="128"/>
      <c r="P160" s="128"/>
      <c r="Q160" s="128"/>
      <c r="R160" s="128">
        <v>1.0469999999999999</v>
      </c>
      <c r="S160" s="128"/>
      <c r="T160" s="128"/>
      <c r="U160" s="128"/>
      <c r="V160" s="128">
        <f t="shared" si="49"/>
        <v>1.0469999999999999</v>
      </c>
      <c r="W160" s="128">
        <f t="shared" si="49"/>
        <v>0</v>
      </c>
      <c r="X160" s="128"/>
      <c r="Y160" s="128"/>
      <c r="Z160" s="128"/>
      <c r="AA160" s="128"/>
      <c r="AB160" s="128"/>
      <c r="AC160" s="128"/>
      <c r="AD160" s="128"/>
      <c r="AE160" s="128"/>
      <c r="AF160" s="128"/>
      <c r="AG160" s="128"/>
      <c r="AH160" s="382"/>
      <c r="AI160" s="382"/>
      <c r="AJ160" s="382"/>
      <c r="AK160" s="382"/>
      <c r="AL160" s="382"/>
      <c r="AM160" s="382"/>
      <c r="AN160" s="382"/>
      <c r="AO160" s="382"/>
      <c r="AP160" s="128">
        <f t="shared" si="50"/>
        <v>0</v>
      </c>
      <c r="AQ160" s="128">
        <f t="shared" si="50"/>
        <v>0</v>
      </c>
      <c r="AR160" s="128" t="e">
        <f>#REF!+#REF!+#REF!+#REF!</f>
        <v>#REF!</v>
      </c>
      <c r="AS160" s="128">
        <f t="shared" si="51"/>
        <v>0</v>
      </c>
      <c r="AT160" s="128" t="e">
        <f>#REF!+#REF!+#REF!+#REF!</f>
        <v>#REF!</v>
      </c>
      <c r="AU160" s="128">
        <f t="shared" si="52"/>
        <v>0</v>
      </c>
    </row>
    <row r="161" spans="1:47" x14ac:dyDescent="0.25">
      <c r="A161" s="381"/>
      <c r="B161" s="384">
        <v>10</v>
      </c>
      <c r="C161" s="21" t="s">
        <v>885</v>
      </c>
      <c r="D161" s="128">
        <v>0</v>
      </c>
      <c r="E161" s="128">
        <v>0</v>
      </c>
      <c r="F161" s="128">
        <v>0</v>
      </c>
      <c r="G161" s="128">
        <v>0</v>
      </c>
      <c r="H161" s="128">
        <v>0</v>
      </c>
      <c r="I161" s="128">
        <v>0</v>
      </c>
      <c r="J161" s="128">
        <v>0</v>
      </c>
      <c r="K161" s="128">
        <v>0</v>
      </c>
      <c r="L161" s="128">
        <f t="shared" ref="L161:M208" si="53">D161+F161+H161+J161</f>
        <v>0</v>
      </c>
      <c r="M161" s="128">
        <f t="shared" si="53"/>
        <v>0</v>
      </c>
      <c r="N161" s="128"/>
      <c r="O161" s="128"/>
      <c r="P161" s="128"/>
      <c r="Q161" s="128"/>
      <c r="R161" s="128"/>
      <c r="S161" s="128"/>
      <c r="T161" s="128"/>
      <c r="U161" s="128"/>
      <c r="V161" s="128">
        <f t="shared" si="49"/>
        <v>0</v>
      </c>
      <c r="W161" s="128">
        <f t="shared" si="49"/>
        <v>0</v>
      </c>
      <c r="X161" s="128">
        <v>0</v>
      </c>
      <c r="Y161" s="128">
        <v>0</v>
      </c>
      <c r="Z161" s="128">
        <v>0</v>
      </c>
      <c r="AA161" s="128">
        <v>0</v>
      </c>
      <c r="AB161" s="128">
        <v>0</v>
      </c>
      <c r="AC161" s="128">
        <v>0</v>
      </c>
      <c r="AD161" s="128">
        <v>0</v>
      </c>
      <c r="AE161" s="128">
        <v>0</v>
      </c>
      <c r="AF161" s="128">
        <v>0</v>
      </c>
      <c r="AG161" s="128">
        <v>0</v>
      </c>
      <c r="AH161" s="382"/>
      <c r="AI161" s="382"/>
      <c r="AJ161" s="382"/>
      <c r="AK161" s="382"/>
      <c r="AL161" s="382"/>
      <c r="AM161" s="382"/>
      <c r="AN161" s="382"/>
      <c r="AO161" s="382"/>
      <c r="AP161" s="128">
        <f t="shared" si="50"/>
        <v>0</v>
      </c>
      <c r="AQ161" s="128">
        <f t="shared" si="50"/>
        <v>0</v>
      </c>
      <c r="AR161" s="128" t="e">
        <f>#REF!+#REF!+#REF!+#REF!</f>
        <v>#REF!</v>
      </c>
      <c r="AS161" s="128">
        <f t="shared" si="51"/>
        <v>0</v>
      </c>
      <c r="AT161" s="128" t="e">
        <f>#REF!+#REF!+#REF!+#REF!</f>
        <v>#REF!</v>
      </c>
      <c r="AU161" s="128">
        <f t="shared" si="52"/>
        <v>0</v>
      </c>
    </row>
    <row r="162" spans="1:47" x14ac:dyDescent="0.25">
      <c r="A162" s="381"/>
      <c r="B162" s="384">
        <v>11</v>
      </c>
      <c r="C162" s="21" t="s">
        <v>886</v>
      </c>
      <c r="D162" s="128">
        <v>0</v>
      </c>
      <c r="E162" s="128">
        <v>0</v>
      </c>
      <c r="F162" s="128">
        <v>0</v>
      </c>
      <c r="G162" s="128">
        <v>0</v>
      </c>
      <c r="H162" s="128">
        <v>0</v>
      </c>
      <c r="I162" s="128">
        <v>0</v>
      </c>
      <c r="J162" s="128">
        <v>0</v>
      </c>
      <c r="K162" s="128">
        <v>0</v>
      </c>
      <c r="L162" s="128">
        <f t="shared" si="53"/>
        <v>0</v>
      </c>
      <c r="M162" s="128">
        <f t="shared" si="53"/>
        <v>0</v>
      </c>
      <c r="N162" s="128"/>
      <c r="O162" s="128"/>
      <c r="P162" s="128"/>
      <c r="Q162" s="128"/>
      <c r="R162" s="128"/>
      <c r="S162" s="128"/>
      <c r="T162" s="128"/>
      <c r="U162" s="128"/>
      <c r="V162" s="128">
        <f t="shared" si="49"/>
        <v>0</v>
      </c>
      <c r="W162" s="128">
        <f t="shared" si="49"/>
        <v>0</v>
      </c>
      <c r="X162" s="128">
        <v>0</v>
      </c>
      <c r="Y162" s="128">
        <v>0</v>
      </c>
      <c r="Z162" s="128">
        <v>0</v>
      </c>
      <c r="AA162" s="128">
        <v>0</v>
      </c>
      <c r="AB162" s="128">
        <v>0</v>
      </c>
      <c r="AC162" s="128">
        <v>0</v>
      </c>
      <c r="AD162" s="128">
        <v>0</v>
      </c>
      <c r="AE162" s="128">
        <v>0</v>
      </c>
      <c r="AF162" s="128">
        <v>0</v>
      </c>
      <c r="AG162" s="128">
        <v>0</v>
      </c>
      <c r="AH162" s="382"/>
      <c r="AI162" s="382"/>
      <c r="AJ162" s="382"/>
      <c r="AK162" s="382"/>
      <c r="AL162" s="382"/>
      <c r="AM162" s="382"/>
      <c r="AN162" s="382"/>
      <c r="AO162" s="382"/>
      <c r="AP162" s="128">
        <f t="shared" si="50"/>
        <v>0</v>
      </c>
      <c r="AQ162" s="128">
        <f t="shared" si="50"/>
        <v>0</v>
      </c>
      <c r="AR162" s="128" t="e">
        <f>#REF!+#REF!+#REF!+#REF!</f>
        <v>#REF!</v>
      </c>
      <c r="AS162" s="128">
        <f t="shared" si="51"/>
        <v>0</v>
      </c>
      <c r="AT162" s="128" t="e">
        <f>#REF!+#REF!+#REF!+#REF!</f>
        <v>#REF!</v>
      </c>
      <c r="AU162" s="128">
        <f t="shared" si="52"/>
        <v>0</v>
      </c>
    </row>
    <row r="163" spans="1:47" x14ac:dyDescent="0.25">
      <c r="A163" s="381"/>
      <c r="B163" s="384">
        <v>12</v>
      </c>
      <c r="C163" s="21" t="s">
        <v>887</v>
      </c>
      <c r="D163" s="128">
        <v>0</v>
      </c>
      <c r="E163" s="128">
        <v>0</v>
      </c>
      <c r="F163" s="128">
        <v>0</v>
      </c>
      <c r="G163" s="128">
        <v>0</v>
      </c>
      <c r="H163" s="128">
        <v>0</v>
      </c>
      <c r="I163" s="128">
        <v>0</v>
      </c>
      <c r="J163" s="128">
        <v>0</v>
      </c>
      <c r="K163" s="128">
        <v>0</v>
      </c>
      <c r="L163" s="128">
        <f t="shared" si="53"/>
        <v>0</v>
      </c>
      <c r="M163" s="128">
        <f t="shared" si="53"/>
        <v>0</v>
      </c>
      <c r="N163" s="128"/>
      <c r="O163" s="128"/>
      <c r="P163" s="128"/>
      <c r="Q163" s="128"/>
      <c r="R163" s="128"/>
      <c r="S163" s="128"/>
      <c r="T163" s="128"/>
      <c r="U163" s="128"/>
      <c r="V163" s="128">
        <f t="shared" si="49"/>
        <v>0</v>
      </c>
      <c r="W163" s="128">
        <f t="shared" si="49"/>
        <v>0</v>
      </c>
      <c r="X163" s="128">
        <v>0</v>
      </c>
      <c r="Y163" s="128">
        <v>0</v>
      </c>
      <c r="Z163" s="128">
        <v>0</v>
      </c>
      <c r="AA163" s="128">
        <v>0</v>
      </c>
      <c r="AB163" s="128">
        <v>0</v>
      </c>
      <c r="AC163" s="128">
        <v>0</v>
      </c>
      <c r="AD163" s="128">
        <v>0</v>
      </c>
      <c r="AE163" s="128">
        <v>0</v>
      </c>
      <c r="AF163" s="128">
        <v>0</v>
      </c>
      <c r="AG163" s="128">
        <v>0</v>
      </c>
      <c r="AH163" s="382"/>
      <c r="AI163" s="382"/>
      <c r="AJ163" s="382"/>
      <c r="AK163" s="382"/>
      <c r="AL163" s="382"/>
      <c r="AM163" s="382"/>
      <c r="AN163" s="382"/>
      <c r="AO163" s="382"/>
      <c r="AP163" s="128">
        <f t="shared" si="50"/>
        <v>0</v>
      </c>
      <c r="AQ163" s="128">
        <f t="shared" si="50"/>
        <v>0</v>
      </c>
      <c r="AR163" s="128" t="e">
        <f>#REF!+#REF!+#REF!+#REF!</f>
        <v>#REF!</v>
      </c>
      <c r="AS163" s="128">
        <f t="shared" si="51"/>
        <v>0</v>
      </c>
      <c r="AT163" s="128" t="e">
        <f>#REF!+#REF!+#REF!+#REF!</f>
        <v>#REF!</v>
      </c>
      <c r="AU163" s="128">
        <f t="shared" si="52"/>
        <v>0</v>
      </c>
    </row>
    <row r="164" spans="1:47" x14ac:dyDescent="0.25">
      <c r="A164" s="381"/>
      <c r="B164" s="384">
        <v>13</v>
      </c>
      <c r="C164" s="21" t="s">
        <v>893</v>
      </c>
      <c r="D164" s="128">
        <v>0</v>
      </c>
      <c r="E164" s="128">
        <v>0</v>
      </c>
      <c r="F164" s="128">
        <v>0</v>
      </c>
      <c r="G164" s="128">
        <v>0</v>
      </c>
      <c r="H164" s="128">
        <v>0</v>
      </c>
      <c r="I164" s="128">
        <v>0</v>
      </c>
      <c r="J164" s="128">
        <v>0</v>
      </c>
      <c r="K164" s="128">
        <v>0</v>
      </c>
      <c r="L164" s="128">
        <f t="shared" si="53"/>
        <v>0</v>
      </c>
      <c r="M164" s="128">
        <f t="shared" si="53"/>
        <v>0</v>
      </c>
      <c r="N164" s="128"/>
      <c r="O164" s="128"/>
      <c r="P164" s="128"/>
      <c r="Q164" s="128"/>
      <c r="R164" s="128"/>
      <c r="S164" s="128"/>
      <c r="T164" s="128"/>
      <c r="U164" s="128"/>
      <c r="V164" s="128">
        <f t="shared" si="49"/>
        <v>0</v>
      </c>
      <c r="W164" s="128">
        <f t="shared" si="49"/>
        <v>0</v>
      </c>
      <c r="X164" s="128">
        <v>0</v>
      </c>
      <c r="Y164" s="128">
        <v>0</v>
      </c>
      <c r="Z164" s="128">
        <v>0</v>
      </c>
      <c r="AA164" s="128">
        <v>0</v>
      </c>
      <c r="AB164" s="128">
        <v>0</v>
      </c>
      <c r="AC164" s="128">
        <v>0</v>
      </c>
      <c r="AD164" s="128">
        <v>0</v>
      </c>
      <c r="AE164" s="128">
        <v>0</v>
      </c>
      <c r="AF164" s="128">
        <v>0</v>
      </c>
      <c r="AG164" s="128">
        <v>0</v>
      </c>
      <c r="AH164" s="382"/>
      <c r="AI164" s="382"/>
      <c r="AJ164" s="382"/>
      <c r="AK164" s="382"/>
      <c r="AL164" s="382"/>
      <c r="AM164" s="382"/>
      <c r="AN164" s="382"/>
      <c r="AO164" s="382"/>
      <c r="AP164" s="128">
        <f t="shared" si="50"/>
        <v>0</v>
      </c>
      <c r="AQ164" s="128">
        <f t="shared" si="50"/>
        <v>0</v>
      </c>
      <c r="AR164" s="128" t="e">
        <f>#REF!+#REF!+#REF!+#REF!</f>
        <v>#REF!</v>
      </c>
      <c r="AS164" s="128">
        <f t="shared" si="51"/>
        <v>0</v>
      </c>
      <c r="AT164" s="128" t="e">
        <f>#REF!+#REF!+#REF!+#REF!</f>
        <v>#REF!</v>
      </c>
      <c r="AU164" s="128">
        <f t="shared" si="52"/>
        <v>0</v>
      </c>
    </row>
    <row r="165" spans="1:47" x14ac:dyDescent="0.25">
      <c r="A165" s="381"/>
      <c r="B165" s="143" t="s">
        <v>122</v>
      </c>
      <c r="C165" s="130" t="s">
        <v>895</v>
      </c>
      <c r="D165" s="128">
        <f t="shared" ref="D165:K165" si="54">D166+D167+D168+D169+D170+D171+D172+D175+D177+D176+D178+D180+D181</f>
        <v>0</v>
      </c>
      <c r="E165" s="128">
        <f t="shared" si="54"/>
        <v>0</v>
      </c>
      <c r="F165" s="128">
        <f t="shared" si="54"/>
        <v>0</v>
      </c>
      <c r="G165" s="128">
        <f t="shared" si="54"/>
        <v>0</v>
      </c>
      <c r="H165" s="128">
        <f t="shared" si="54"/>
        <v>0</v>
      </c>
      <c r="I165" s="128">
        <f t="shared" si="54"/>
        <v>0</v>
      </c>
      <c r="J165" s="128">
        <f t="shared" si="54"/>
        <v>0</v>
      </c>
      <c r="K165" s="128">
        <f t="shared" si="54"/>
        <v>0</v>
      </c>
      <c r="L165" s="128">
        <f t="shared" si="53"/>
        <v>0</v>
      </c>
      <c r="M165" s="128">
        <f t="shared" si="53"/>
        <v>0</v>
      </c>
      <c r="N165" s="128">
        <f t="shared" ref="N165:U165" si="55">N166+N167+N168+N169+N170+N171+N172+N175+N177+N176+N178+N180+N181</f>
        <v>1.554</v>
      </c>
      <c r="O165" s="128">
        <f t="shared" si="55"/>
        <v>0</v>
      </c>
      <c r="P165" s="128">
        <f t="shared" si="55"/>
        <v>30.112000000000002</v>
      </c>
      <c r="Q165" s="128">
        <f t="shared" si="55"/>
        <v>0</v>
      </c>
      <c r="R165" s="128">
        <f t="shared" si="55"/>
        <v>0</v>
      </c>
      <c r="S165" s="128">
        <f t="shared" si="55"/>
        <v>0</v>
      </c>
      <c r="T165" s="128">
        <f t="shared" si="55"/>
        <v>0</v>
      </c>
      <c r="U165" s="128">
        <f t="shared" si="55"/>
        <v>0</v>
      </c>
      <c r="V165" s="128">
        <f t="shared" si="49"/>
        <v>31.666</v>
      </c>
      <c r="W165" s="128">
        <f t="shared" si="49"/>
        <v>0</v>
      </c>
      <c r="X165" s="128">
        <f t="shared" ref="X165:AO165" si="56">X166+X167+X168+X169+X170+X171+X172+X175+X177+X176+X178+X180+X181</f>
        <v>0</v>
      </c>
      <c r="Y165" s="128">
        <f t="shared" si="56"/>
        <v>0</v>
      </c>
      <c r="Z165" s="128">
        <f t="shared" si="56"/>
        <v>0</v>
      </c>
      <c r="AA165" s="128">
        <f t="shared" si="56"/>
        <v>0</v>
      </c>
      <c r="AB165" s="128">
        <f t="shared" si="56"/>
        <v>0</v>
      </c>
      <c r="AC165" s="128">
        <f t="shared" si="56"/>
        <v>0</v>
      </c>
      <c r="AD165" s="128">
        <f t="shared" si="56"/>
        <v>0</v>
      </c>
      <c r="AE165" s="128">
        <f t="shared" si="56"/>
        <v>0</v>
      </c>
      <c r="AF165" s="128">
        <f t="shared" si="56"/>
        <v>0</v>
      </c>
      <c r="AG165" s="128">
        <f t="shared" si="56"/>
        <v>0</v>
      </c>
      <c r="AH165" s="128">
        <f t="shared" si="56"/>
        <v>0</v>
      </c>
      <c r="AI165" s="128">
        <f t="shared" si="56"/>
        <v>0</v>
      </c>
      <c r="AJ165" s="128">
        <f t="shared" si="56"/>
        <v>0</v>
      </c>
      <c r="AK165" s="128">
        <f t="shared" si="56"/>
        <v>0</v>
      </c>
      <c r="AL165" s="128">
        <f t="shared" si="56"/>
        <v>0</v>
      </c>
      <c r="AM165" s="128">
        <f t="shared" si="56"/>
        <v>0</v>
      </c>
      <c r="AN165" s="128">
        <f t="shared" si="56"/>
        <v>0</v>
      </c>
      <c r="AO165" s="128">
        <f t="shared" si="56"/>
        <v>0</v>
      </c>
      <c r="AP165" s="128">
        <f t="shared" si="50"/>
        <v>0</v>
      </c>
      <c r="AQ165" s="128">
        <f t="shared" si="50"/>
        <v>0</v>
      </c>
      <c r="AR165" s="128" t="e">
        <f>#REF!+#REF!+#REF!+#REF!</f>
        <v>#REF!</v>
      </c>
      <c r="AS165" s="128">
        <f t="shared" si="51"/>
        <v>0</v>
      </c>
      <c r="AT165" s="128" t="e">
        <f>#REF!+#REF!+#REF!+#REF!</f>
        <v>#REF!</v>
      </c>
      <c r="AU165" s="128">
        <f t="shared" si="52"/>
        <v>0</v>
      </c>
    </row>
    <row r="166" spans="1:47" x14ac:dyDescent="0.25">
      <c r="A166" s="381"/>
      <c r="B166" s="384">
        <v>1</v>
      </c>
      <c r="C166" s="21" t="s">
        <v>875</v>
      </c>
      <c r="D166" s="128">
        <v>0</v>
      </c>
      <c r="E166" s="128">
        <v>0</v>
      </c>
      <c r="F166" s="128">
        <v>0</v>
      </c>
      <c r="G166" s="128">
        <v>0</v>
      </c>
      <c r="H166" s="128">
        <v>0</v>
      </c>
      <c r="I166" s="128">
        <v>0</v>
      </c>
      <c r="J166" s="128">
        <v>0</v>
      </c>
      <c r="K166" s="128">
        <v>0</v>
      </c>
      <c r="L166" s="128">
        <f t="shared" si="53"/>
        <v>0</v>
      </c>
      <c r="M166" s="128">
        <f t="shared" si="53"/>
        <v>0</v>
      </c>
      <c r="N166" s="128">
        <v>0</v>
      </c>
      <c r="O166" s="128">
        <v>0</v>
      </c>
      <c r="P166" s="128">
        <v>0</v>
      </c>
      <c r="Q166" s="128">
        <v>0</v>
      </c>
      <c r="R166" s="128">
        <v>0</v>
      </c>
      <c r="S166" s="128">
        <v>0</v>
      </c>
      <c r="T166" s="128">
        <v>0</v>
      </c>
      <c r="U166" s="128">
        <v>0</v>
      </c>
      <c r="V166" s="128">
        <f t="shared" si="49"/>
        <v>0</v>
      </c>
      <c r="W166" s="128">
        <f t="shared" si="49"/>
        <v>0</v>
      </c>
      <c r="X166" s="128">
        <v>0</v>
      </c>
      <c r="Y166" s="128">
        <v>0</v>
      </c>
      <c r="Z166" s="128">
        <v>0</v>
      </c>
      <c r="AA166" s="128">
        <v>0</v>
      </c>
      <c r="AB166" s="128">
        <v>0</v>
      </c>
      <c r="AC166" s="128">
        <v>0</v>
      </c>
      <c r="AD166" s="128">
        <v>0</v>
      </c>
      <c r="AE166" s="128">
        <v>0</v>
      </c>
      <c r="AF166" s="128">
        <v>0</v>
      </c>
      <c r="AG166" s="128">
        <v>0</v>
      </c>
      <c r="AH166" s="128">
        <v>0</v>
      </c>
      <c r="AI166" s="128">
        <v>0</v>
      </c>
      <c r="AJ166" s="128">
        <v>0</v>
      </c>
      <c r="AK166" s="128">
        <v>0</v>
      </c>
      <c r="AL166" s="128">
        <v>0</v>
      </c>
      <c r="AM166" s="128">
        <v>0</v>
      </c>
      <c r="AN166" s="128">
        <v>0</v>
      </c>
      <c r="AO166" s="128">
        <v>0</v>
      </c>
      <c r="AP166" s="128">
        <f t="shared" si="50"/>
        <v>0</v>
      </c>
      <c r="AQ166" s="128">
        <f t="shared" si="50"/>
        <v>0</v>
      </c>
      <c r="AR166" s="128" t="e">
        <f>#REF!+#REF!+#REF!+#REF!</f>
        <v>#REF!</v>
      </c>
      <c r="AS166" s="128">
        <f t="shared" si="51"/>
        <v>0</v>
      </c>
      <c r="AT166" s="128" t="e">
        <f>#REF!+#REF!+#REF!+#REF!</f>
        <v>#REF!</v>
      </c>
      <c r="AU166" s="128">
        <f t="shared" si="52"/>
        <v>0</v>
      </c>
    </row>
    <row r="167" spans="1:47" x14ac:dyDescent="0.25">
      <c r="A167" s="381"/>
      <c r="B167" s="384">
        <v>2</v>
      </c>
      <c r="C167" s="21" t="s">
        <v>876</v>
      </c>
      <c r="D167" s="128">
        <v>0</v>
      </c>
      <c r="E167" s="128">
        <v>0</v>
      </c>
      <c r="F167" s="128">
        <v>0</v>
      </c>
      <c r="G167" s="128">
        <v>0</v>
      </c>
      <c r="H167" s="128">
        <v>0</v>
      </c>
      <c r="I167" s="128">
        <v>0</v>
      </c>
      <c r="J167" s="128">
        <v>0</v>
      </c>
      <c r="K167" s="128">
        <v>0</v>
      </c>
      <c r="L167" s="128">
        <f t="shared" si="53"/>
        <v>0</v>
      </c>
      <c r="M167" s="128">
        <f t="shared" si="53"/>
        <v>0</v>
      </c>
      <c r="N167" s="128">
        <v>0</v>
      </c>
      <c r="O167" s="128">
        <v>0</v>
      </c>
      <c r="P167" s="128">
        <v>0</v>
      </c>
      <c r="Q167" s="128">
        <v>0</v>
      </c>
      <c r="R167" s="128">
        <v>0</v>
      </c>
      <c r="S167" s="128">
        <v>0</v>
      </c>
      <c r="T167" s="128">
        <v>0</v>
      </c>
      <c r="U167" s="128">
        <v>0</v>
      </c>
      <c r="V167" s="128">
        <f t="shared" si="49"/>
        <v>0</v>
      </c>
      <c r="W167" s="128">
        <f t="shared" si="49"/>
        <v>0</v>
      </c>
      <c r="X167" s="128">
        <v>0</v>
      </c>
      <c r="Y167" s="128">
        <v>0</v>
      </c>
      <c r="Z167" s="128">
        <v>0</v>
      </c>
      <c r="AA167" s="128">
        <v>0</v>
      </c>
      <c r="AB167" s="128">
        <v>0</v>
      </c>
      <c r="AC167" s="128">
        <v>0</v>
      </c>
      <c r="AD167" s="128">
        <v>0</v>
      </c>
      <c r="AE167" s="128">
        <v>0</v>
      </c>
      <c r="AF167" s="128">
        <v>0</v>
      </c>
      <c r="AG167" s="128">
        <v>0</v>
      </c>
      <c r="AH167" s="128">
        <v>0</v>
      </c>
      <c r="AI167" s="128">
        <v>0</v>
      </c>
      <c r="AJ167" s="128">
        <v>0</v>
      </c>
      <c r="AK167" s="128">
        <v>0</v>
      </c>
      <c r="AL167" s="128">
        <v>0</v>
      </c>
      <c r="AM167" s="128">
        <v>0</v>
      </c>
      <c r="AN167" s="128">
        <v>0</v>
      </c>
      <c r="AO167" s="128">
        <v>0</v>
      </c>
      <c r="AP167" s="128">
        <f t="shared" si="50"/>
        <v>0</v>
      </c>
      <c r="AQ167" s="128">
        <f t="shared" si="50"/>
        <v>0</v>
      </c>
      <c r="AR167" s="128" t="e">
        <f>#REF!+#REF!+#REF!+#REF!</f>
        <v>#REF!</v>
      </c>
      <c r="AS167" s="128">
        <f t="shared" si="51"/>
        <v>0</v>
      </c>
      <c r="AT167" s="128" t="e">
        <f>#REF!+#REF!+#REF!+#REF!</f>
        <v>#REF!</v>
      </c>
      <c r="AU167" s="128">
        <f t="shared" si="52"/>
        <v>0</v>
      </c>
    </row>
    <row r="168" spans="1:47" x14ac:dyDescent="0.25">
      <c r="A168" s="381"/>
      <c r="B168" s="384">
        <v>3</v>
      </c>
      <c r="C168" s="21" t="s">
        <v>877</v>
      </c>
      <c r="D168" s="128">
        <v>0</v>
      </c>
      <c r="E168" s="128">
        <v>0</v>
      </c>
      <c r="F168" s="128">
        <v>0</v>
      </c>
      <c r="G168" s="128">
        <v>0</v>
      </c>
      <c r="H168" s="128">
        <v>0</v>
      </c>
      <c r="I168" s="128">
        <v>0</v>
      </c>
      <c r="J168" s="128">
        <v>0</v>
      </c>
      <c r="K168" s="128">
        <v>0</v>
      </c>
      <c r="L168" s="128">
        <f t="shared" si="53"/>
        <v>0</v>
      </c>
      <c r="M168" s="128">
        <f t="shared" si="53"/>
        <v>0</v>
      </c>
      <c r="N168" s="128">
        <v>0</v>
      </c>
      <c r="O168" s="128">
        <v>0</v>
      </c>
      <c r="P168" s="128">
        <v>0</v>
      </c>
      <c r="Q168" s="128">
        <v>0</v>
      </c>
      <c r="R168" s="128">
        <v>0</v>
      </c>
      <c r="S168" s="128">
        <v>0</v>
      </c>
      <c r="T168" s="128">
        <v>0</v>
      </c>
      <c r="U168" s="128">
        <v>0</v>
      </c>
      <c r="V168" s="128">
        <f t="shared" si="49"/>
        <v>0</v>
      </c>
      <c r="W168" s="128">
        <f t="shared" si="49"/>
        <v>0</v>
      </c>
      <c r="X168" s="128">
        <v>0</v>
      </c>
      <c r="Y168" s="128">
        <v>0</v>
      </c>
      <c r="Z168" s="128">
        <v>0</v>
      </c>
      <c r="AA168" s="128">
        <v>0</v>
      </c>
      <c r="AB168" s="128">
        <v>0</v>
      </c>
      <c r="AC168" s="128">
        <v>0</v>
      </c>
      <c r="AD168" s="128">
        <v>0</v>
      </c>
      <c r="AE168" s="128">
        <v>0</v>
      </c>
      <c r="AF168" s="128">
        <v>0</v>
      </c>
      <c r="AG168" s="128">
        <v>0</v>
      </c>
      <c r="AH168" s="128">
        <v>0</v>
      </c>
      <c r="AI168" s="128">
        <v>0</v>
      </c>
      <c r="AJ168" s="128">
        <v>0</v>
      </c>
      <c r="AK168" s="128">
        <v>0</v>
      </c>
      <c r="AL168" s="128">
        <v>0</v>
      </c>
      <c r="AM168" s="128">
        <v>0</v>
      </c>
      <c r="AN168" s="128">
        <v>0</v>
      </c>
      <c r="AO168" s="128">
        <v>0</v>
      </c>
      <c r="AP168" s="128">
        <f t="shared" si="50"/>
        <v>0</v>
      </c>
      <c r="AQ168" s="128">
        <f t="shared" si="50"/>
        <v>0</v>
      </c>
      <c r="AR168" s="128" t="e">
        <f>#REF!+#REF!+#REF!+#REF!</f>
        <v>#REF!</v>
      </c>
      <c r="AS168" s="128">
        <f t="shared" si="51"/>
        <v>0</v>
      </c>
      <c r="AT168" s="128" t="e">
        <f>#REF!+#REF!+#REF!+#REF!</f>
        <v>#REF!</v>
      </c>
      <c r="AU168" s="128">
        <f t="shared" si="52"/>
        <v>0</v>
      </c>
    </row>
    <row r="169" spans="1:47" x14ac:dyDescent="0.25">
      <c r="A169" s="381"/>
      <c r="B169" s="384">
        <v>4</v>
      </c>
      <c r="C169" s="21" t="s">
        <v>879</v>
      </c>
      <c r="D169" s="128">
        <v>0</v>
      </c>
      <c r="E169" s="128">
        <v>0</v>
      </c>
      <c r="F169" s="128">
        <v>0</v>
      </c>
      <c r="G169" s="128">
        <v>0</v>
      </c>
      <c r="H169" s="128">
        <v>0</v>
      </c>
      <c r="I169" s="128">
        <v>0</v>
      </c>
      <c r="J169" s="128">
        <v>0</v>
      </c>
      <c r="K169" s="128">
        <v>0</v>
      </c>
      <c r="L169" s="128">
        <f t="shared" si="53"/>
        <v>0</v>
      </c>
      <c r="M169" s="128">
        <f t="shared" si="53"/>
        <v>0</v>
      </c>
      <c r="N169" s="128">
        <v>0</v>
      </c>
      <c r="O169" s="128">
        <v>0</v>
      </c>
      <c r="P169" s="128">
        <v>0</v>
      </c>
      <c r="Q169" s="128">
        <v>0</v>
      </c>
      <c r="R169" s="128">
        <v>0</v>
      </c>
      <c r="S169" s="128">
        <v>0</v>
      </c>
      <c r="T169" s="128">
        <v>0</v>
      </c>
      <c r="U169" s="128">
        <v>0</v>
      </c>
      <c r="V169" s="128">
        <f t="shared" si="49"/>
        <v>0</v>
      </c>
      <c r="W169" s="128">
        <f t="shared" si="49"/>
        <v>0</v>
      </c>
      <c r="X169" s="128">
        <v>0</v>
      </c>
      <c r="Y169" s="128">
        <v>0</v>
      </c>
      <c r="Z169" s="128">
        <v>0</v>
      </c>
      <c r="AA169" s="128">
        <v>0</v>
      </c>
      <c r="AB169" s="128">
        <v>0</v>
      </c>
      <c r="AC169" s="128">
        <v>0</v>
      </c>
      <c r="AD169" s="128">
        <v>0</v>
      </c>
      <c r="AE169" s="128">
        <v>0</v>
      </c>
      <c r="AF169" s="128">
        <v>0</v>
      </c>
      <c r="AG169" s="128">
        <v>0</v>
      </c>
      <c r="AH169" s="128">
        <v>0</v>
      </c>
      <c r="AI169" s="128">
        <v>0</v>
      </c>
      <c r="AJ169" s="128">
        <v>0</v>
      </c>
      <c r="AK169" s="128">
        <v>0</v>
      </c>
      <c r="AL169" s="128">
        <v>0</v>
      </c>
      <c r="AM169" s="128">
        <v>0</v>
      </c>
      <c r="AN169" s="128">
        <v>0</v>
      </c>
      <c r="AO169" s="128">
        <v>0</v>
      </c>
      <c r="AP169" s="128">
        <f t="shared" si="50"/>
        <v>0</v>
      </c>
      <c r="AQ169" s="128">
        <f t="shared" si="50"/>
        <v>0</v>
      </c>
      <c r="AR169" s="128" t="e">
        <f>#REF!+#REF!+#REF!+#REF!</f>
        <v>#REF!</v>
      </c>
      <c r="AS169" s="128">
        <f t="shared" si="51"/>
        <v>0</v>
      </c>
      <c r="AT169" s="128" t="e">
        <f>#REF!+#REF!+#REF!+#REF!</f>
        <v>#REF!</v>
      </c>
      <c r="AU169" s="128">
        <f t="shared" si="52"/>
        <v>0</v>
      </c>
    </row>
    <row r="170" spans="1:47" x14ac:dyDescent="0.25">
      <c r="A170" s="381"/>
      <c r="B170" s="384">
        <v>5</v>
      </c>
      <c r="C170" s="21" t="s">
        <v>880</v>
      </c>
      <c r="D170" s="128">
        <v>0</v>
      </c>
      <c r="E170" s="128">
        <v>0</v>
      </c>
      <c r="F170" s="128">
        <v>0</v>
      </c>
      <c r="G170" s="128">
        <v>0</v>
      </c>
      <c r="H170" s="128">
        <v>0</v>
      </c>
      <c r="I170" s="128">
        <v>0</v>
      </c>
      <c r="J170" s="128">
        <v>0</v>
      </c>
      <c r="K170" s="128">
        <v>0</v>
      </c>
      <c r="L170" s="128">
        <f t="shared" si="53"/>
        <v>0</v>
      </c>
      <c r="M170" s="128">
        <f t="shared" si="53"/>
        <v>0</v>
      </c>
      <c r="N170" s="128">
        <v>0</v>
      </c>
      <c r="O170" s="128">
        <v>0</v>
      </c>
      <c r="P170" s="128">
        <v>0</v>
      </c>
      <c r="Q170" s="128">
        <v>0</v>
      </c>
      <c r="R170" s="128">
        <v>0</v>
      </c>
      <c r="S170" s="128">
        <v>0</v>
      </c>
      <c r="T170" s="128">
        <v>0</v>
      </c>
      <c r="U170" s="128">
        <v>0</v>
      </c>
      <c r="V170" s="128">
        <f t="shared" si="49"/>
        <v>0</v>
      </c>
      <c r="W170" s="128">
        <f t="shared" si="49"/>
        <v>0</v>
      </c>
      <c r="X170" s="128">
        <v>0</v>
      </c>
      <c r="Y170" s="128">
        <v>0</v>
      </c>
      <c r="Z170" s="128">
        <v>0</v>
      </c>
      <c r="AA170" s="128">
        <v>0</v>
      </c>
      <c r="AB170" s="128">
        <v>0</v>
      </c>
      <c r="AC170" s="128">
        <v>0</v>
      </c>
      <c r="AD170" s="128">
        <v>0</v>
      </c>
      <c r="AE170" s="128">
        <v>0</v>
      </c>
      <c r="AF170" s="128">
        <v>0</v>
      </c>
      <c r="AG170" s="128">
        <v>0</v>
      </c>
      <c r="AH170" s="128">
        <v>0</v>
      </c>
      <c r="AI170" s="128">
        <v>0</v>
      </c>
      <c r="AJ170" s="128">
        <v>0</v>
      </c>
      <c r="AK170" s="128">
        <v>0</v>
      </c>
      <c r="AL170" s="128">
        <v>0</v>
      </c>
      <c r="AM170" s="128">
        <v>0</v>
      </c>
      <c r="AN170" s="128">
        <v>0</v>
      </c>
      <c r="AO170" s="128">
        <v>0</v>
      </c>
      <c r="AP170" s="128">
        <f t="shared" si="50"/>
        <v>0</v>
      </c>
      <c r="AQ170" s="128">
        <f t="shared" si="50"/>
        <v>0</v>
      </c>
      <c r="AR170" s="128" t="e">
        <f>#REF!+#REF!+#REF!+#REF!</f>
        <v>#REF!</v>
      </c>
      <c r="AS170" s="128">
        <f t="shared" si="51"/>
        <v>0</v>
      </c>
      <c r="AT170" s="128" t="e">
        <f>#REF!+#REF!+#REF!+#REF!</f>
        <v>#REF!</v>
      </c>
      <c r="AU170" s="128">
        <f t="shared" si="52"/>
        <v>0</v>
      </c>
    </row>
    <row r="171" spans="1:47" x14ac:dyDescent="0.25">
      <c r="A171" s="381"/>
      <c r="B171" s="384">
        <v>6</v>
      </c>
      <c r="C171" s="21" t="s">
        <v>881</v>
      </c>
      <c r="D171" s="128">
        <v>0</v>
      </c>
      <c r="E171" s="128">
        <v>0</v>
      </c>
      <c r="F171" s="128">
        <v>0</v>
      </c>
      <c r="G171" s="128">
        <v>0</v>
      </c>
      <c r="H171" s="128">
        <v>0</v>
      </c>
      <c r="I171" s="128">
        <v>0</v>
      </c>
      <c r="J171" s="128">
        <v>0</v>
      </c>
      <c r="K171" s="128">
        <v>0</v>
      </c>
      <c r="L171" s="128">
        <f t="shared" si="53"/>
        <v>0</v>
      </c>
      <c r="M171" s="128">
        <f t="shared" si="53"/>
        <v>0</v>
      </c>
      <c r="N171" s="128">
        <v>0</v>
      </c>
      <c r="O171" s="128">
        <v>0</v>
      </c>
      <c r="P171" s="128">
        <v>0</v>
      </c>
      <c r="Q171" s="128">
        <v>0</v>
      </c>
      <c r="R171" s="128">
        <v>0</v>
      </c>
      <c r="S171" s="128">
        <v>0</v>
      </c>
      <c r="T171" s="128">
        <v>0</v>
      </c>
      <c r="U171" s="128">
        <v>0</v>
      </c>
      <c r="V171" s="128">
        <f t="shared" si="49"/>
        <v>0</v>
      </c>
      <c r="W171" s="128">
        <f t="shared" si="49"/>
        <v>0</v>
      </c>
      <c r="X171" s="128">
        <v>0</v>
      </c>
      <c r="Y171" s="128">
        <v>0</v>
      </c>
      <c r="Z171" s="128">
        <v>0</v>
      </c>
      <c r="AA171" s="128">
        <v>0</v>
      </c>
      <c r="AB171" s="128">
        <v>0</v>
      </c>
      <c r="AC171" s="128">
        <v>0</v>
      </c>
      <c r="AD171" s="128">
        <v>0</v>
      </c>
      <c r="AE171" s="128">
        <v>0</v>
      </c>
      <c r="AF171" s="128">
        <v>0</v>
      </c>
      <c r="AG171" s="128">
        <v>0</v>
      </c>
      <c r="AH171" s="128">
        <v>0</v>
      </c>
      <c r="AI171" s="128">
        <v>0</v>
      </c>
      <c r="AJ171" s="128">
        <v>0</v>
      </c>
      <c r="AK171" s="128">
        <v>0</v>
      </c>
      <c r="AL171" s="128">
        <v>0</v>
      </c>
      <c r="AM171" s="128">
        <v>0</v>
      </c>
      <c r="AN171" s="128">
        <v>0</v>
      </c>
      <c r="AO171" s="128">
        <v>0</v>
      </c>
      <c r="AP171" s="128">
        <f t="shared" si="50"/>
        <v>0</v>
      </c>
      <c r="AQ171" s="128">
        <f t="shared" si="50"/>
        <v>0</v>
      </c>
      <c r="AR171" s="128" t="e">
        <f>#REF!+#REF!+#REF!+#REF!</f>
        <v>#REF!</v>
      </c>
      <c r="AS171" s="128">
        <f t="shared" si="51"/>
        <v>0</v>
      </c>
      <c r="AT171" s="128" t="e">
        <f>#REF!+#REF!+#REF!+#REF!</f>
        <v>#REF!</v>
      </c>
      <c r="AU171" s="128">
        <f t="shared" si="52"/>
        <v>0</v>
      </c>
    </row>
    <row r="172" spans="1:47" x14ac:dyDescent="0.25">
      <c r="A172" s="381"/>
      <c r="B172" s="384">
        <v>7</v>
      </c>
      <c r="C172" s="21" t="s">
        <v>882</v>
      </c>
      <c r="D172" s="128">
        <v>0</v>
      </c>
      <c r="E172" s="128">
        <v>0</v>
      </c>
      <c r="F172" s="128">
        <v>0</v>
      </c>
      <c r="G172" s="128">
        <v>0</v>
      </c>
      <c r="H172" s="128">
        <v>0</v>
      </c>
      <c r="I172" s="128">
        <v>0</v>
      </c>
      <c r="J172" s="128">
        <v>0</v>
      </c>
      <c r="K172" s="128">
        <v>0</v>
      </c>
      <c r="L172" s="128">
        <v>0</v>
      </c>
      <c r="M172" s="128">
        <v>0</v>
      </c>
      <c r="N172" s="128">
        <v>0</v>
      </c>
      <c r="O172" s="128">
        <v>0</v>
      </c>
      <c r="P172" s="128">
        <f>P173+P174</f>
        <v>30.112000000000002</v>
      </c>
      <c r="Q172" s="128">
        <f t="shared" ref="Q172" si="57">Q173+Q174</f>
        <v>0</v>
      </c>
      <c r="R172" s="128">
        <f>R173+R174</f>
        <v>0</v>
      </c>
      <c r="S172" s="128">
        <f t="shared" ref="S172" si="58">S173+S174</f>
        <v>0</v>
      </c>
      <c r="T172" s="128">
        <f>T173+T174</f>
        <v>0</v>
      </c>
      <c r="U172" s="128">
        <f t="shared" ref="U172" si="59">U173+U174</f>
        <v>0</v>
      </c>
      <c r="V172" s="128">
        <f t="shared" si="49"/>
        <v>30.112000000000002</v>
      </c>
      <c r="W172" s="128">
        <f t="shared" si="49"/>
        <v>0</v>
      </c>
      <c r="X172" s="128">
        <v>0</v>
      </c>
      <c r="Y172" s="128">
        <v>0</v>
      </c>
      <c r="Z172" s="128">
        <v>0</v>
      </c>
      <c r="AA172" s="128">
        <v>0</v>
      </c>
      <c r="AB172" s="128">
        <v>0</v>
      </c>
      <c r="AC172" s="128">
        <v>0</v>
      </c>
      <c r="AD172" s="128">
        <v>0</v>
      </c>
      <c r="AE172" s="128">
        <v>0</v>
      </c>
      <c r="AF172" s="128">
        <v>0</v>
      </c>
      <c r="AG172" s="128">
        <v>0</v>
      </c>
      <c r="AH172" s="128">
        <v>0</v>
      </c>
      <c r="AI172" s="128">
        <v>0</v>
      </c>
      <c r="AJ172" s="128">
        <v>0</v>
      </c>
      <c r="AK172" s="128">
        <v>0</v>
      </c>
      <c r="AL172" s="128">
        <v>0</v>
      </c>
      <c r="AM172" s="128">
        <v>0</v>
      </c>
      <c r="AN172" s="128">
        <v>0</v>
      </c>
      <c r="AO172" s="128">
        <v>0</v>
      </c>
      <c r="AP172" s="128">
        <f t="shared" si="50"/>
        <v>0</v>
      </c>
      <c r="AQ172" s="128">
        <f t="shared" si="50"/>
        <v>0</v>
      </c>
      <c r="AR172" s="128" t="e">
        <f>#REF!+#REF!+#REF!+#REF!</f>
        <v>#REF!</v>
      </c>
      <c r="AS172" s="128">
        <f t="shared" si="51"/>
        <v>0</v>
      </c>
      <c r="AT172" s="128" t="e">
        <f>#REF!+#REF!+#REF!+#REF!</f>
        <v>#REF!</v>
      </c>
      <c r="AU172" s="128">
        <f t="shared" si="52"/>
        <v>0</v>
      </c>
    </row>
    <row r="173" spans="1:47" ht="47.25" x14ac:dyDescent="0.25">
      <c r="A173" s="381" t="s">
        <v>891</v>
      </c>
      <c r="B173" s="127" t="s">
        <v>1006</v>
      </c>
      <c r="C173" s="21" t="s">
        <v>355</v>
      </c>
      <c r="D173" s="128"/>
      <c r="E173" s="128"/>
      <c r="F173" s="128"/>
      <c r="G173" s="128"/>
      <c r="H173" s="128"/>
      <c r="I173" s="128"/>
      <c r="J173" s="128"/>
      <c r="K173" s="128"/>
      <c r="L173" s="128"/>
      <c r="M173" s="128"/>
      <c r="N173" s="128"/>
      <c r="O173" s="128"/>
      <c r="P173" s="128">
        <v>17.635000000000002</v>
      </c>
      <c r="Q173" s="128"/>
      <c r="R173" s="128"/>
      <c r="S173" s="128"/>
      <c r="T173" s="128"/>
      <c r="U173" s="128"/>
      <c r="V173" s="128">
        <f t="shared" si="49"/>
        <v>17.635000000000002</v>
      </c>
      <c r="W173" s="128">
        <f t="shared" si="49"/>
        <v>0</v>
      </c>
      <c r="X173" s="128"/>
      <c r="Y173" s="128"/>
      <c r="Z173" s="128"/>
      <c r="AA173" s="128"/>
      <c r="AB173" s="128"/>
      <c r="AC173" s="128"/>
      <c r="AD173" s="128"/>
      <c r="AE173" s="128"/>
      <c r="AF173" s="128"/>
      <c r="AG173" s="128"/>
      <c r="AH173" s="128"/>
      <c r="AI173" s="128"/>
      <c r="AJ173" s="128"/>
      <c r="AK173" s="128"/>
      <c r="AL173" s="128"/>
      <c r="AM173" s="128"/>
      <c r="AN173" s="128"/>
      <c r="AO173" s="128"/>
      <c r="AP173" s="128">
        <f t="shared" si="50"/>
        <v>0</v>
      </c>
      <c r="AQ173" s="128">
        <f t="shared" si="50"/>
        <v>0</v>
      </c>
      <c r="AR173" s="128" t="e">
        <f>#REF!+#REF!+#REF!+#REF!</f>
        <v>#REF!</v>
      </c>
      <c r="AS173" s="128">
        <f t="shared" si="51"/>
        <v>0</v>
      </c>
      <c r="AT173" s="128" t="e">
        <f>#REF!+#REF!+#REF!+#REF!</f>
        <v>#REF!</v>
      </c>
      <c r="AU173" s="128">
        <f t="shared" si="52"/>
        <v>0</v>
      </c>
    </row>
    <row r="174" spans="1:47" ht="47.25" x14ac:dyDescent="0.25">
      <c r="A174" s="381" t="s">
        <v>891</v>
      </c>
      <c r="B174" s="127" t="s">
        <v>1007</v>
      </c>
      <c r="C174" s="21" t="s">
        <v>353</v>
      </c>
      <c r="D174" s="128"/>
      <c r="E174" s="128"/>
      <c r="F174" s="128"/>
      <c r="G174" s="128"/>
      <c r="H174" s="128"/>
      <c r="I174" s="128"/>
      <c r="J174" s="128"/>
      <c r="K174" s="128"/>
      <c r="L174" s="128"/>
      <c r="M174" s="128"/>
      <c r="N174" s="128"/>
      <c r="O174" s="128"/>
      <c r="P174" s="128">
        <v>12.477</v>
      </c>
      <c r="Q174" s="128"/>
      <c r="R174" s="128"/>
      <c r="S174" s="128"/>
      <c r="T174" s="128"/>
      <c r="U174" s="128"/>
      <c r="V174" s="128">
        <f t="shared" si="49"/>
        <v>12.477</v>
      </c>
      <c r="W174" s="128">
        <f t="shared" si="49"/>
        <v>0</v>
      </c>
      <c r="X174" s="128"/>
      <c r="Y174" s="128"/>
      <c r="Z174" s="128"/>
      <c r="AA174" s="128"/>
      <c r="AB174" s="128"/>
      <c r="AC174" s="128"/>
      <c r="AD174" s="128"/>
      <c r="AE174" s="128"/>
      <c r="AF174" s="128"/>
      <c r="AG174" s="128"/>
      <c r="AH174" s="128"/>
      <c r="AI174" s="128"/>
      <c r="AJ174" s="128"/>
      <c r="AK174" s="128"/>
      <c r="AL174" s="128"/>
      <c r="AM174" s="128"/>
      <c r="AN174" s="128"/>
      <c r="AO174" s="128"/>
      <c r="AP174" s="128">
        <f t="shared" si="50"/>
        <v>0</v>
      </c>
      <c r="AQ174" s="128">
        <f t="shared" si="50"/>
        <v>0</v>
      </c>
      <c r="AR174" s="128" t="e">
        <f>#REF!+#REF!+#REF!+#REF!</f>
        <v>#REF!</v>
      </c>
      <c r="AS174" s="128">
        <f t="shared" si="51"/>
        <v>0</v>
      </c>
      <c r="AT174" s="128" t="e">
        <f>#REF!+#REF!+#REF!+#REF!</f>
        <v>#REF!</v>
      </c>
      <c r="AU174" s="128">
        <f t="shared" si="52"/>
        <v>0</v>
      </c>
    </row>
    <row r="175" spans="1:47" x14ac:dyDescent="0.25">
      <c r="A175" s="381"/>
      <c r="B175" s="384">
        <v>8</v>
      </c>
      <c r="C175" s="21" t="s">
        <v>883</v>
      </c>
      <c r="D175" s="128">
        <v>0</v>
      </c>
      <c r="E175" s="128">
        <v>0</v>
      </c>
      <c r="F175" s="128">
        <v>0</v>
      </c>
      <c r="G175" s="128">
        <v>0</v>
      </c>
      <c r="H175" s="128">
        <v>0</v>
      </c>
      <c r="I175" s="128">
        <v>0</v>
      </c>
      <c r="J175" s="128">
        <v>0</v>
      </c>
      <c r="K175" s="128">
        <v>0</v>
      </c>
      <c r="L175" s="128">
        <f t="shared" si="53"/>
        <v>0</v>
      </c>
      <c r="M175" s="128">
        <f t="shared" si="53"/>
        <v>0</v>
      </c>
      <c r="N175" s="128"/>
      <c r="O175" s="128"/>
      <c r="P175" s="128"/>
      <c r="Q175" s="128"/>
      <c r="R175" s="128"/>
      <c r="S175" s="128"/>
      <c r="T175" s="128"/>
      <c r="U175" s="128"/>
      <c r="V175" s="128">
        <f t="shared" si="49"/>
        <v>0</v>
      </c>
      <c r="W175" s="128">
        <f t="shared" si="49"/>
        <v>0</v>
      </c>
      <c r="X175" s="128">
        <v>0</v>
      </c>
      <c r="Y175" s="128">
        <v>0</v>
      </c>
      <c r="Z175" s="128">
        <v>0</v>
      </c>
      <c r="AA175" s="128">
        <v>0</v>
      </c>
      <c r="AB175" s="128">
        <v>0</v>
      </c>
      <c r="AC175" s="128">
        <v>0</v>
      </c>
      <c r="AD175" s="128">
        <v>0</v>
      </c>
      <c r="AE175" s="128">
        <v>0</v>
      </c>
      <c r="AF175" s="128">
        <v>0</v>
      </c>
      <c r="AG175" s="128">
        <v>0</v>
      </c>
      <c r="AH175" s="382"/>
      <c r="AI175" s="382"/>
      <c r="AJ175" s="382"/>
      <c r="AK175" s="382"/>
      <c r="AL175" s="382"/>
      <c r="AM175" s="382"/>
      <c r="AN175" s="382"/>
      <c r="AO175" s="382"/>
      <c r="AP175" s="128">
        <f t="shared" si="50"/>
        <v>0</v>
      </c>
      <c r="AQ175" s="128">
        <f t="shared" si="50"/>
        <v>0</v>
      </c>
      <c r="AR175" s="128" t="e">
        <f>#REF!+#REF!+#REF!+#REF!</f>
        <v>#REF!</v>
      </c>
      <c r="AS175" s="128">
        <f t="shared" si="51"/>
        <v>0</v>
      </c>
      <c r="AT175" s="128" t="e">
        <f>#REF!+#REF!+#REF!+#REF!</f>
        <v>#REF!</v>
      </c>
      <c r="AU175" s="128">
        <f t="shared" si="52"/>
        <v>0</v>
      </c>
    </row>
    <row r="176" spans="1:47" x14ac:dyDescent="0.25">
      <c r="A176" s="381"/>
      <c r="B176" s="384">
        <v>9</v>
      </c>
      <c r="C176" s="21" t="s">
        <v>885</v>
      </c>
      <c r="D176" s="128">
        <v>0</v>
      </c>
      <c r="E176" s="128">
        <v>0</v>
      </c>
      <c r="F176" s="128">
        <v>0</v>
      </c>
      <c r="G176" s="128">
        <v>0</v>
      </c>
      <c r="H176" s="128">
        <v>0</v>
      </c>
      <c r="I176" s="128">
        <v>0</v>
      </c>
      <c r="J176" s="128">
        <v>0</v>
      </c>
      <c r="K176" s="128">
        <v>0</v>
      </c>
      <c r="L176" s="128">
        <f t="shared" si="53"/>
        <v>0</v>
      </c>
      <c r="M176" s="128">
        <f t="shared" si="53"/>
        <v>0</v>
      </c>
      <c r="N176" s="128"/>
      <c r="O176" s="128"/>
      <c r="P176" s="128"/>
      <c r="Q176" s="128"/>
      <c r="R176" s="128"/>
      <c r="S176" s="128"/>
      <c r="T176" s="128"/>
      <c r="U176" s="128"/>
      <c r="V176" s="128">
        <f t="shared" si="49"/>
        <v>0</v>
      </c>
      <c r="W176" s="128">
        <f t="shared" si="49"/>
        <v>0</v>
      </c>
      <c r="X176" s="128">
        <v>0</v>
      </c>
      <c r="Y176" s="128">
        <v>0</v>
      </c>
      <c r="Z176" s="128">
        <v>0</v>
      </c>
      <c r="AA176" s="128">
        <v>0</v>
      </c>
      <c r="AB176" s="128">
        <v>0</v>
      </c>
      <c r="AC176" s="128">
        <v>0</v>
      </c>
      <c r="AD176" s="128">
        <v>0</v>
      </c>
      <c r="AE176" s="128">
        <v>0</v>
      </c>
      <c r="AF176" s="128">
        <v>0</v>
      </c>
      <c r="AG176" s="128">
        <v>0</v>
      </c>
      <c r="AH176" s="382"/>
      <c r="AI176" s="382"/>
      <c r="AJ176" s="382"/>
      <c r="AK176" s="382"/>
      <c r="AL176" s="382"/>
      <c r="AM176" s="382"/>
      <c r="AN176" s="382"/>
      <c r="AO176" s="382"/>
      <c r="AP176" s="128">
        <f t="shared" si="50"/>
        <v>0</v>
      </c>
      <c r="AQ176" s="128">
        <f t="shared" si="50"/>
        <v>0</v>
      </c>
      <c r="AR176" s="128" t="e">
        <f>#REF!+#REF!+#REF!+#REF!</f>
        <v>#REF!</v>
      </c>
      <c r="AS176" s="128">
        <f t="shared" si="51"/>
        <v>0</v>
      </c>
      <c r="AT176" s="128" t="e">
        <f>#REF!+#REF!+#REF!+#REF!</f>
        <v>#REF!</v>
      </c>
      <c r="AU176" s="128">
        <f t="shared" si="52"/>
        <v>0</v>
      </c>
    </row>
    <row r="177" spans="1:47" x14ac:dyDescent="0.25">
      <c r="A177" s="381"/>
      <c r="B177" s="384">
        <v>10</v>
      </c>
      <c r="C177" s="21" t="s">
        <v>886</v>
      </c>
      <c r="D177" s="128">
        <v>0</v>
      </c>
      <c r="E177" s="128">
        <v>0</v>
      </c>
      <c r="F177" s="128">
        <v>0</v>
      </c>
      <c r="G177" s="128">
        <v>0</v>
      </c>
      <c r="H177" s="128">
        <v>0</v>
      </c>
      <c r="I177" s="128">
        <v>0</v>
      </c>
      <c r="J177" s="128">
        <v>0</v>
      </c>
      <c r="K177" s="128">
        <v>0</v>
      </c>
      <c r="L177" s="128">
        <f t="shared" si="53"/>
        <v>0</v>
      </c>
      <c r="M177" s="128">
        <f t="shared" si="53"/>
        <v>0</v>
      </c>
      <c r="N177" s="128"/>
      <c r="O177" s="128"/>
      <c r="P177" s="128"/>
      <c r="Q177" s="128"/>
      <c r="R177" s="128"/>
      <c r="S177" s="128"/>
      <c r="T177" s="128"/>
      <c r="U177" s="128"/>
      <c r="V177" s="128">
        <f t="shared" si="49"/>
        <v>0</v>
      </c>
      <c r="W177" s="128">
        <f t="shared" si="49"/>
        <v>0</v>
      </c>
      <c r="X177" s="128">
        <v>0</v>
      </c>
      <c r="Y177" s="128">
        <v>0</v>
      </c>
      <c r="Z177" s="128">
        <v>0</v>
      </c>
      <c r="AA177" s="128">
        <v>0</v>
      </c>
      <c r="AB177" s="128">
        <v>0</v>
      </c>
      <c r="AC177" s="128">
        <v>0</v>
      </c>
      <c r="AD177" s="128">
        <v>0</v>
      </c>
      <c r="AE177" s="128">
        <v>0</v>
      </c>
      <c r="AF177" s="128">
        <v>0</v>
      </c>
      <c r="AG177" s="128">
        <v>0</v>
      </c>
      <c r="AH177" s="382"/>
      <c r="AI177" s="382"/>
      <c r="AJ177" s="382"/>
      <c r="AK177" s="382"/>
      <c r="AL177" s="382"/>
      <c r="AM177" s="382"/>
      <c r="AN177" s="382"/>
      <c r="AO177" s="382"/>
      <c r="AP177" s="128">
        <f t="shared" si="50"/>
        <v>0</v>
      </c>
      <c r="AQ177" s="128">
        <f t="shared" si="50"/>
        <v>0</v>
      </c>
      <c r="AR177" s="128" t="e">
        <f>#REF!+#REF!+#REF!+#REF!</f>
        <v>#REF!</v>
      </c>
      <c r="AS177" s="128">
        <f t="shared" si="51"/>
        <v>0</v>
      </c>
      <c r="AT177" s="128" t="e">
        <f>#REF!+#REF!+#REF!+#REF!</f>
        <v>#REF!</v>
      </c>
      <c r="AU177" s="128">
        <f t="shared" si="52"/>
        <v>0</v>
      </c>
    </row>
    <row r="178" spans="1:47" x14ac:dyDescent="0.25">
      <c r="A178" s="381"/>
      <c r="B178" s="384">
        <v>11</v>
      </c>
      <c r="C178" s="21" t="s">
        <v>887</v>
      </c>
      <c r="D178" s="128">
        <f>D179</f>
        <v>0</v>
      </c>
      <c r="E178" s="128">
        <f t="shared" ref="E178:AO178" si="60">E179</f>
        <v>0</v>
      </c>
      <c r="F178" s="128">
        <f t="shared" si="60"/>
        <v>0</v>
      </c>
      <c r="G178" s="128">
        <f t="shared" si="60"/>
        <v>0</v>
      </c>
      <c r="H178" s="128">
        <f t="shared" si="60"/>
        <v>0</v>
      </c>
      <c r="I178" s="128">
        <f t="shared" si="60"/>
        <v>0</v>
      </c>
      <c r="J178" s="128">
        <f t="shared" si="60"/>
        <v>0</v>
      </c>
      <c r="K178" s="128">
        <f t="shared" si="60"/>
        <v>0</v>
      </c>
      <c r="L178" s="128">
        <f t="shared" si="60"/>
        <v>0</v>
      </c>
      <c r="M178" s="128">
        <f t="shared" si="60"/>
        <v>0</v>
      </c>
      <c r="N178" s="128">
        <f t="shared" si="60"/>
        <v>1.554</v>
      </c>
      <c r="O178" s="128">
        <f t="shared" si="60"/>
        <v>0</v>
      </c>
      <c r="P178" s="128">
        <f t="shared" si="60"/>
        <v>0</v>
      </c>
      <c r="Q178" s="128">
        <f t="shared" si="60"/>
        <v>0</v>
      </c>
      <c r="R178" s="128">
        <f t="shared" si="60"/>
        <v>0</v>
      </c>
      <c r="S178" s="128">
        <f t="shared" si="60"/>
        <v>0</v>
      </c>
      <c r="T178" s="128">
        <f t="shared" si="60"/>
        <v>0</v>
      </c>
      <c r="U178" s="128">
        <f t="shared" si="60"/>
        <v>0</v>
      </c>
      <c r="V178" s="128">
        <f t="shared" si="49"/>
        <v>1.554</v>
      </c>
      <c r="W178" s="128">
        <f t="shared" si="49"/>
        <v>0</v>
      </c>
      <c r="X178" s="128">
        <f t="shared" si="60"/>
        <v>0</v>
      </c>
      <c r="Y178" s="128">
        <f t="shared" si="60"/>
        <v>0</v>
      </c>
      <c r="Z178" s="128">
        <f t="shared" si="60"/>
        <v>0</v>
      </c>
      <c r="AA178" s="128">
        <f t="shared" si="60"/>
        <v>0</v>
      </c>
      <c r="AB178" s="128">
        <f t="shared" si="60"/>
        <v>0</v>
      </c>
      <c r="AC178" s="128">
        <f t="shared" si="60"/>
        <v>0</v>
      </c>
      <c r="AD178" s="128">
        <f t="shared" si="60"/>
        <v>0</v>
      </c>
      <c r="AE178" s="128">
        <f t="shared" si="60"/>
        <v>0</v>
      </c>
      <c r="AF178" s="128">
        <f t="shared" si="60"/>
        <v>0</v>
      </c>
      <c r="AG178" s="128">
        <f t="shared" si="60"/>
        <v>0</v>
      </c>
      <c r="AH178" s="128">
        <f t="shared" si="60"/>
        <v>0</v>
      </c>
      <c r="AI178" s="128">
        <f t="shared" si="60"/>
        <v>0</v>
      </c>
      <c r="AJ178" s="128">
        <f t="shared" si="60"/>
        <v>0</v>
      </c>
      <c r="AK178" s="128">
        <f t="shared" si="60"/>
        <v>0</v>
      </c>
      <c r="AL178" s="128">
        <f t="shared" si="60"/>
        <v>0</v>
      </c>
      <c r="AM178" s="128">
        <f t="shared" si="60"/>
        <v>0</v>
      </c>
      <c r="AN178" s="128">
        <f t="shared" si="60"/>
        <v>0</v>
      </c>
      <c r="AO178" s="128">
        <f t="shared" si="60"/>
        <v>0</v>
      </c>
      <c r="AP178" s="128">
        <f t="shared" si="50"/>
        <v>0</v>
      </c>
      <c r="AQ178" s="128">
        <f t="shared" si="50"/>
        <v>0</v>
      </c>
      <c r="AR178" s="128" t="e">
        <f>#REF!+#REF!+#REF!+#REF!</f>
        <v>#REF!</v>
      </c>
      <c r="AS178" s="128">
        <f t="shared" si="51"/>
        <v>0</v>
      </c>
      <c r="AT178" s="128" t="e">
        <f>#REF!+#REF!+#REF!+#REF!</f>
        <v>#REF!</v>
      </c>
      <c r="AU178" s="128">
        <f t="shared" si="52"/>
        <v>0</v>
      </c>
    </row>
    <row r="179" spans="1:47" ht="31.5" x14ac:dyDescent="0.25">
      <c r="A179" s="381" t="s">
        <v>891</v>
      </c>
      <c r="B179" s="384"/>
      <c r="C179" s="21" t="s">
        <v>359</v>
      </c>
      <c r="D179" s="128"/>
      <c r="E179" s="128"/>
      <c r="F179" s="128"/>
      <c r="G179" s="128"/>
      <c r="H179" s="128"/>
      <c r="I179" s="128"/>
      <c r="J179" s="128"/>
      <c r="K179" s="128"/>
      <c r="L179" s="128"/>
      <c r="M179" s="128"/>
      <c r="N179" s="128">
        <v>1.554</v>
      </c>
      <c r="O179" s="128"/>
      <c r="P179" s="128"/>
      <c r="Q179" s="128"/>
      <c r="R179" s="128"/>
      <c r="S179" s="128"/>
      <c r="T179" s="128"/>
      <c r="U179" s="128"/>
      <c r="V179" s="128">
        <f t="shared" si="49"/>
        <v>1.554</v>
      </c>
      <c r="W179" s="128">
        <f t="shared" si="49"/>
        <v>0</v>
      </c>
      <c r="X179" s="128"/>
      <c r="Y179" s="128"/>
      <c r="Z179" s="128"/>
      <c r="AA179" s="128"/>
      <c r="AB179" s="128"/>
      <c r="AC179" s="128"/>
      <c r="AD179" s="128"/>
      <c r="AE179" s="128"/>
      <c r="AF179" s="128"/>
      <c r="AG179" s="128"/>
      <c r="AH179" s="128"/>
      <c r="AI179" s="128"/>
      <c r="AJ179" s="128"/>
      <c r="AK179" s="128"/>
      <c r="AL179" s="128"/>
      <c r="AM179" s="128"/>
      <c r="AN179" s="128"/>
      <c r="AO179" s="128"/>
      <c r="AP179" s="128">
        <f t="shared" si="50"/>
        <v>0</v>
      </c>
      <c r="AQ179" s="128">
        <f t="shared" si="50"/>
        <v>0</v>
      </c>
      <c r="AR179" s="128" t="e">
        <f>#REF!+#REF!+#REF!+#REF!</f>
        <v>#REF!</v>
      </c>
      <c r="AS179" s="128">
        <f t="shared" si="51"/>
        <v>0</v>
      </c>
      <c r="AT179" s="128" t="e">
        <f>#REF!+#REF!+#REF!+#REF!</f>
        <v>#REF!</v>
      </c>
      <c r="AU179" s="128">
        <f t="shared" si="52"/>
        <v>0</v>
      </c>
    </row>
    <row r="180" spans="1:47" x14ac:dyDescent="0.25">
      <c r="A180" s="381"/>
      <c r="B180" s="384">
        <v>12</v>
      </c>
      <c r="C180" s="21" t="s">
        <v>893</v>
      </c>
      <c r="D180" s="128">
        <v>0</v>
      </c>
      <c r="E180" s="128">
        <v>0</v>
      </c>
      <c r="F180" s="128">
        <v>0</v>
      </c>
      <c r="G180" s="128">
        <v>0</v>
      </c>
      <c r="H180" s="128">
        <v>0</v>
      </c>
      <c r="I180" s="128">
        <v>0</v>
      </c>
      <c r="J180" s="128">
        <v>0</v>
      </c>
      <c r="K180" s="128">
        <v>0</v>
      </c>
      <c r="L180" s="128">
        <f t="shared" si="53"/>
        <v>0</v>
      </c>
      <c r="M180" s="128">
        <f t="shared" si="53"/>
        <v>0</v>
      </c>
      <c r="N180" s="128"/>
      <c r="O180" s="128"/>
      <c r="P180" s="128"/>
      <c r="Q180" s="128"/>
      <c r="R180" s="128"/>
      <c r="S180" s="128"/>
      <c r="T180" s="128"/>
      <c r="U180" s="128"/>
      <c r="V180" s="128">
        <f t="shared" si="49"/>
        <v>0</v>
      </c>
      <c r="W180" s="128">
        <f t="shared" si="49"/>
        <v>0</v>
      </c>
      <c r="X180" s="128">
        <v>0</v>
      </c>
      <c r="Y180" s="128">
        <v>0</v>
      </c>
      <c r="Z180" s="128">
        <v>0</v>
      </c>
      <c r="AA180" s="128">
        <v>0</v>
      </c>
      <c r="AB180" s="128">
        <v>0</v>
      </c>
      <c r="AC180" s="128">
        <v>0</v>
      </c>
      <c r="AD180" s="128">
        <v>0</v>
      </c>
      <c r="AE180" s="128">
        <v>0</v>
      </c>
      <c r="AF180" s="128">
        <v>0</v>
      </c>
      <c r="AG180" s="128">
        <v>0</v>
      </c>
      <c r="AH180" s="382"/>
      <c r="AI180" s="382"/>
      <c r="AJ180" s="382"/>
      <c r="AK180" s="382"/>
      <c r="AL180" s="382"/>
      <c r="AM180" s="382"/>
      <c r="AN180" s="382"/>
      <c r="AO180" s="382"/>
      <c r="AP180" s="128">
        <f t="shared" si="50"/>
        <v>0</v>
      </c>
      <c r="AQ180" s="128">
        <f t="shared" si="50"/>
        <v>0</v>
      </c>
      <c r="AR180" s="128" t="e">
        <f>#REF!+#REF!+#REF!+#REF!</f>
        <v>#REF!</v>
      </c>
      <c r="AS180" s="128">
        <f t="shared" si="51"/>
        <v>0</v>
      </c>
      <c r="AT180" s="128" t="e">
        <f>#REF!+#REF!+#REF!+#REF!</f>
        <v>#REF!</v>
      </c>
      <c r="AU180" s="128">
        <f t="shared" si="52"/>
        <v>0</v>
      </c>
    </row>
    <row r="181" spans="1:47" x14ac:dyDescent="0.25">
      <c r="A181" s="381"/>
      <c r="B181" s="384">
        <v>13</v>
      </c>
      <c r="C181" s="21" t="s">
        <v>894</v>
      </c>
      <c r="D181" s="128">
        <v>0</v>
      </c>
      <c r="E181" s="128">
        <v>0</v>
      </c>
      <c r="F181" s="128">
        <v>0</v>
      </c>
      <c r="G181" s="128">
        <v>0</v>
      </c>
      <c r="H181" s="128">
        <v>0</v>
      </c>
      <c r="I181" s="128">
        <v>0</v>
      </c>
      <c r="J181" s="128">
        <v>0</v>
      </c>
      <c r="K181" s="128">
        <v>0</v>
      </c>
      <c r="L181" s="128">
        <f t="shared" si="53"/>
        <v>0</v>
      </c>
      <c r="M181" s="128">
        <f t="shared" si="53"/>
        <v>0</v>
      </c>
      <c r="N181" s="128"/>
      <c r="O181" s="128"/>
      <c r="P181" s="128"/>
      <c r="Q181" s="128"/>
      <c r="R181" s="128"/>
      <c r="S181" s="128"/>
      <c r="T181" s="128"/>
      <c r="U181" s="128"/>
      <c r="V181" s="128">
        <f t="shared" si="49"/>
        <v>0</v>
      </c>
      <c r="W181" s="128">
        <f t="shared" si="49"/>
        <v>0</v>
      </c>
      <c r="X181" s="128">
        <v>0</v>
      </c>
      <c r="Y181" s="128">
        <v>0</v>
      </c>
      <c r="Z181" s="128">
        <v>0</v>
      </c>
      <c r="AA181" s="128">
        <v>0</v>
      </c>
      <c r="AB181" s="128">
        <v>0</v>
      </c>
      <c r="AC181" s="128">
        <v>0</v>
      </c>
      <c r="AD181" s="128">
        <v>0</v>
      </c>
      <c r="AE181" s="128">
        <v>0</v>
      </c>
      <c r="AF181" s="128">
        <v>0</v>
      </c>
      <c r="AG181" s="128">
        <v>0</v>
      </c>
      <c r="AH181" s="382"/>
      <c r="AI181" s="382"/>
      <c r="AJ181" s="382"/>
      <c r="AK181" s="382"/>
      <c r="AL181" s="382"/>
      <c r="AM181" s="382"/>
      <c r="AN181" s="382"/>
      <c r="AO181" s="382"/>
      <c r="AP181" s="128">
        <f t="shared" si="50"/>
        <v>0</v>
      </c>
      <c r="AQ181" s="128">
        <f t="shared" si="50"/>
        <v>0</v>
      </c>
      <c r="AR181" s="128" t="e">
        <f>#REF!+#REF!+#REF!+#REF!</f>
        <v>#REF!</v>
      </c>
      <c r="AS181" s="128">
        <f t="shared" si="51"/>
        <v>0</v>
      </c>
      <c r="AT181" s="128" t="e">
        <f>#REF!+#REF!+#REF!+#REF!</f>
        <v>#REF!</v>
      </c>
      <c r="AU181" s="128">
        <f t="shared" si="52"/>
        <v>0</v>
      </c>
    </row>
    <row r="182" spans="1:47" ht="18.75" x14ac:dyDescent="0.25">
      <c r="A182" s="381"/>
      <c r="B182" s="141">
        <v>3</v>
      </c>
      <c r="C182" s="142" t="s">
        <v>1008</v>
      </c>
      <c r="D182" s="128">
        <f>D183+D196</f>
        <v>0</v>
      </c>
      <c r="E182" s="128">
        <f t="shared" ref="E182:AO182" si="61">E183+E196</f>
        <v>0</v>
      </c>
      <c r="F182" s="128">
        <f t="shared" si="61"/>
        <v>0</v>
      </c>
      <c r="G182" s="128">
        <f t="shared" si="61"/>
        <v>0</v>
      </c>
      <c r="H182" s="128">
        <f t="shared" si="61"/>
        <v>0</v>
      </c>
      <c r="I182" s="128">
        <f t="shared" si="61"/>
        <v>0</v>
      </c>
      <c r="J182" s="128">
        <f t="shared" si="61"/>
        <v>0</v>
      </c>
      <c r="K182" s="128">
        <f t="shared" si="61"/>
        <v>0</v>
      </c>
      <c r="L182" s="128">
        <f t="shared" si="53"/>
        <v>0</v>
      </c>
      <c r="M182" s="128">
        <f t="shared" si="53"/>
        <v>0</v>
      </c>
      <c r="N182" s="128">
        <f t="shared" si="61"/>
        <v>0</v>
      </c>
      <c r="O182" s="128">
        <f t="shared" si="61"/>
        <v>0</v>
      </c>
      <c r="P182" s="128">
        <f t="shared" si="61"/>
        <v>0</v>
      </c>
      <c r="Q182" s="128">
        <f t="shared" si="61"/>
        <v>0</v>
      </c>
      <c r="R182" s="128">
        <f t="shared" si="61"/>
        <v>0</v>
      </c>
      <c r="S182" s="128">
        <f t="shared" si="61"/>
        <v>0</v>
      </c>
      <c r="T182" s="128">
        <f t="shared" si="61"/>
        <v>0</v>
      </c>
      <c r="U182" s="128">
        <f t="shared" si="61"/>
        <v>0</v>
      </c>
      <c r="V182" s="128">
        <f t="shared" si="49"/>
        <v>0</v>
      </c>
      <c r="W182" s="128">
        <f t="shared" si="49"/>
        <v>0</v>
      </c>
      <c r="X182" s="128">
        <f t="shared" si="61"/>
        <v>0</v>
      </c>
      <c r="Y182" s="128">
        <f t="shared" si="61"/>
        <v>0</v>
      </c>
      <c r="Z182" s="128">
        <f t="shared" si="61"/>
        <v>0</v>
      </c>
      <c r="AA182" s="128">
        <f t="shared" si="61"/>
        <v>0</v>
      </c>
      <c r="AB182" s="128">
        <f t="shared" si="61"/>
        <v>0</v>
      </c>
      <c r="AC182" s="128">
        <f t="shared" si="61"/>
        <v>0</v>
      </c>
      <c r="AD182" s="128">
        <f t="shared" si="61"/>
        <v>0</v>
      </c>
      <c r="AE182" s="128">
        <f t="shared" si="61"/>
        <v>0</v>
      </c>
      <c r="AF182" s="128">
        <f t="shared" si="61"/>
        <v>0</v>
      </c>
      <c r="AG182" s="128">
        <f t="shared" si="61"/>
        <v>0</v>
      </c>
      <c r="AH182" s="128">
        <f t="shared" si="61"/>
        <v>0</v>
      </c>
      <c r="AI182" s="128">
        <f t="shared" si="61"/>
        <v>0</v>
      </c>
      <c r="AJ182" s="128">
        <f t="shared" si="61"/>
        <v>0</v>
      </c>
      <c r="AK182" s="128">
        <f t="shared" si="61"/>
        <v>0</v>
      </c>
      <c r="AL182" s="128">
        <f t="shared" si="61"/>
        <v>0</v>
      </c>
      <c r="AM182" s="128">
        <f t="shared" si="61"/>
        <v>0</v>
      </c>
      <c r="AN182" s="128">
        <f t="shared" si="61"/>
        <v>0</v>
      </c>
      <c r="AO182" s="128">
        <f t="shared" si="61"/>
        <v>0</v>
      </c>
      <c r="AP182" s="128">
        <f t="shared" si="50"/>
        <v>0</v>
      </c>
      <c r="AQ182" s="128">
        <f t="shared" si="50"/>
        <v>0</v>
      </c>
      <c r="AR182" s="128" t="e">
        <f>#REF!+#REF!+#REF!+#REF!</f>
        <v>#REF!</v>
      </c>
      <c r="AS182" s="128">
        <f t="shared" si="51"/>
        <v>0</v>
      </c>
      <c r="AT182" s="128" t="e">
        <f>#REF!+#REF!+#REF!+#REF!</f>
        <v>#REF!</v>
      </c>
      <c r="AU182" s="128">
        <f t="shared" si="52"/>
        <v>0</v>
      </c>
    </row>
    <row r="183" spans="1:47" x14ac:dyDescent="0.25">
      <c r="A183" s="381"/>
      <c r="B183" s="127" t="s">
        <v>125</v>
      </c>
      <c r="C183" s="130" t="s">
        <v>1009</v>
      </c>
      <c r="D183" s="128">
        <f>D184+D185+D186+D187+D188+D189+D190+D191+D192+D193+D194+D195+D196</f>
        <v>0</v>
      </c>
      <c r="E183" s="128">
        <f t="shared" ref="E183:AO183" si="62">E184+E185+E186+E187+E188+E189+E190+E191+E192+E193+E194+E195+E196</f>
        <v>0</v>
      </c>
      <c r="F183" s="128">
        <f t="shared" si="62"/>
        <v>0</v>
      </c>
      <c r="G183" s="128">
        <f t="shared" si="62"/>
        <v>0</v>
      </c>
      <c r="H183" s="128">
        <f t="shared" si="62"/>
        <v>0</v>
      </c>
      <c r="I183" s="128">
        <f t="shared" si="62"/>
        <v>0</v>
      </c>
      <c r="J183" s="128">
        <f t="shared" si="62"/>
        <v>0</v>
      </c>
      <c r="K183" s="128">
        <f t="shared" si="62"/>
        <v>0</v>
      </c>
      <c r="L183" s="128">
        <f t="shared" si="53"/>
        <v>0</v>
      </c>
      <c r="M183" s="128">
        <f t="shared" si="53"/>
        <v>0</v>
      </c>
      <c r="N183" s="128">
        <f t="shared" si="62"/>
        <v>0</v>
      </c>
      <c r="O183" s="128">
        <f t="shared" si="62"/>
        <v>0</v>
      </c>
      <c r="P183" s="128">
        <f t="shared" si="62"/>
        <v>0</v>
      </c>
      <c r="Q183" s="128">
        <f t="shared" si="62"/>
        <v>0</v>
      </c>
      <c r="R183" s="128">
        <f t="shared" si="62"/>
        <v>0</v>
      </c>
      <c r="S183" s="128">
        <f t="shared" si="62"/>
        <v>0</v>
      </c>
      <c r="T183" s="128">
        <f t="shared" si="62"/>
        <v>0</v>
      </c>
      <c r="U183" s="128">
        <f t="shared" si="62"/>
        <v>0</v>
      </c>
      <c r="V183" s="128">
        <f t="shared" si="49"/>
        <v>0</v>
      </c>
      <c r="W183" s="128">
        <f t="shared" si="49"/>
        <v>0</v>
      </c>
      <c r="X183" s="128">
        <f t="shared" si="62"/>
        <v>0</v>
      </c>
      <c r="Y183" s="128">
        <f t="shared" si="62"/>
        <v>0</v>
      </c>
      <c r="Z183" s="128">
        <f t="shared" si="62"/>
        <v>0</v>
      </c>
      <c r="AA183" s="128">
        <f t="shared" si="62"/>
        <v>0</v>
      </c>
      <c r="AB183" s="128">
        <f t="shared" si="62"/>
        <v>0</v>
      </c>
      <c r="AC183" s="128">
        <f t="shared" si="62"/>
        <v>0</v>
      </c>
      <c r="AD183" s="128">
        <f t="shared" si="62"/>
        <v>0</v>
      </c>
      <c r="AE183" s="128">
        <f t="shared" si="62"/>
        <v>0</v>
      </c>
      <c r="AF183" s="128">
        <f t="shared" si="62"/>
        <v>0</v>
      </c>
      <c r="AG183" s="128">
        <f t="shared" si="62"/>
        <v>0</v>
      </c>
      <c r="AH183" s="128">
        <f t="shared" si="62"/>
        <v>0</v>
      </c>
      <c r="AI183" s="128">
        <f t="shared" si="62"/>
        <v>0</v>
      </c>
      <c r="AJ183" s="128">
        <f t="shared" si="62"/>
        <v>0</v>
      </c>
      <c r="AK183" s="128">
        <f t="shared" si="62"/>
        <v>0</v>
      </c>
      <c r="AL183" s="128">
        <f t="shared" si="62"/>
        <v>0</v>
      </c>
      <c r="AM183" s="128">
        <f t="shared" si="62"/>
        <v>0</v>
      </c>
      <c r="AN183" s="128">
        <f t="shared" si="62"/>
        <v>0</v>
      </c>
      <c r="AO183" s="128">
        <f t="shared" si="62"/>
        <v>0</v>
      </c>
      <c r="AP183" s="128">
        <f t="shared" si="50"/>
        <v>0</v>
      </c>
      <c r="AQ183" s="128">
        <f t="shared" si="50"/>
        <v>0</v>
      </c>
      <c r="AR183" s="128" t="e">
        <f>#REF!+#REF!+#REF!+#REF!</f>
        <v>#REF!</v>
      </c>
      <c r="AS183" s="128">
        <f t="shared" si="51"/>
        <v>0</v>
      </c>
      <c r="AT183" s="128" t="e">
        <f>#REF!+#REF!+#REF!+#REF!</f>
        <v>#REF!</v>
      </c>
      <c r="AU183" s="128">
        <f t="shared" si="52"/>
        <v>0</v>
      </c>
    </row>
    <row r="184" spans="1:47" x14ac:dyDescent="0.25">
      <c r="A184" s="381"/>
      <c r="B184" s="384">
        <v>1</v>
      </c>
      <c r="C184" s="21" t="s">
        <v>875</v>
      </c>
      <c r="D184" s="128">
        <v>0</v>
      </c>
      <c r="E184" s="128">
        <v>0</v>
      </c>
      <c r="F184" s="128">
        <v>0</v>
      </c>
      <c r="G184" s="128">
        <v>0</v>
      </c>
      <c r="H184" s="128">
        <v>0</v>
      </c>
      <c r="I184" s="128">
        <v>0</v>
      </c>
      <c r="J184" s="128">
        <v>0</v>
      </c>
      <c r="K184" s="128">
        <v>0</v>
      </c>
      <c r="L184" s="128">
        <f t="shared" si="53"/>
        <v>0</v>
      </c>
      <c r="M184" s="128">
        <f t="shared" si="53"/>
        <v>0</v>
      </c>
      <c r="N184" s="128"/>
      <c r="O184" s="128"/>
      <c r="P184" s="128"/>
      <c r="Q184" s="128"/>
      <c r="R184" s="128"/>
      <c r="S184" s="128"/>
      <c r="T184" s="128"/>
      <c r="U184" s="128"/>
      <c r="V184" s="128">
        <f t="shared" si="49"/>
        <v>0</v>
      </c>
      <c r="W184" s="128">
        <f t="shared" si="49"/>
        <v>0</v>
      </c>
      <c r="X184" s="128">
        <v>0</v>
      </c>
      <c r="Y184" s="128">
        <v>0</v>
      </c>
      <c r="Z184" s="128">
        <v>0</v>
      </c>
      <c r="AA184" s="128">
        <v>0</v>
      </c>
      <c r="AB184" s="128">
        <v>0</v>
      </c>
      <c r="AC184" s="128">
        <v>0</v>
      </c>
      <c r="AD184" s="128">
        <v>0</v>
      </c>
      <c r="AE184" s="128">
        <v>0</v>
      </c>
      <c r="AF184" s="128">
        <v>0</v>
      </c>
      <c r="AG184" s="128">
        <v>0</v>
      </c>
      <c r="AH184" s="382"/>
      <c r="AI184" s="382"/>
      <c r="AJ184" s="382"/>
      <c r="AK184" s="382"/>
      <c r="AL184" s="382"/>
      <c r="AM184" s="382"/>
      <c r="AN184" s="382"/>
      <c r="AO184" s="382"/>
      <c r="AP184" s="128">
        <f t="shared" si="50"/>
        <v>0</v>
      </c>
      <c r="AQ184" s="128">
        <f t="shared" si="50"/>
        <v>0</v>
      </c>
      <c r="AR184" s="128" t="e">
        <f>#REF!+#REF!+#REF!+#REF!</f>
        <v>#REF!</v>
      </c>
      <c r="AS184" s="128">
        <f t="shared" si="51"/>
        <v>0</v>
      </c>
      <c r="AT184" s="128" t="e">
        <f>#REF!+#REF!+#REF!+#REF!</f>
        <v>#REF!</v>
      </c>
      <c r="AU184" s="128">
        <f t="shared" si="52"/>
        <v>0</v>
      </c>
    </row>
    <row r="185" spans="1:47" x14ac:dyDescent="0.25">
      <c r="A185" s="381"/>
      <c r="B185" s="384">
        <v>2</v>
      </c>
      <c r="C185" s="21" t="s">
        <v>876</v>
      </c>
      <c r="D185" s="128">
        <v>0</v>
      </c>
      <c r="E185" s="128">
        <v>0</v>
      </c>
      <c r="F185" s="128">
        <v>0</v>
      </c>
      <c r="G185" s="128">
        <v>0</v>
      </c>
      <c r="H185" s="128">
        <v>0</v>
      </c>
      <c r="I185" s="128">
        <v>0</v>
      </c>
      <c r="J185" s="128">
        <v>0</v>
      </c>
      <c r="K185" s="128">
        <v>0</v>
      </c>
      <c r="L185" s="128">
        <f t="shared" si="53"/>
        <v>0</v>
      </c>
      <c r="M185" s="128">
        <f t="shared" si="53"/>
        <v>0</v>
      </c>
      <c r="N185" s="128"/>
      <c r="O185" s="128"/>
      <c r="P185" s="128"/>
      <c r="Q185" s="128"/>
      <c r="R185" s="128"/>
      <c r="S185" s="128"/>
      <c r="T185" s="128"/>
      <c r="U185" s="128"/>
      <c r="V185" s="128">
        <f t="shared" si="49"/>
        <v>0</v>
      </c>
      <c r="W185" s="128">
        <f t="shared" si="49"/>
        <v>0</v>
      </c>
      <c r="X185" s="128">
        <v>0</v>
      </c>
      <c r="Y185" s="128">
        <v>0</v>
      </c>
      <c r="Z185" s="128">
        <v>0</v>
      </c>
      <c r="AA185" s="128">
        <v>0</v>
      </c>
      <c r="AB185" s="128">
        <v>0</v>
      </c>
      <c r="AC185" s="128">
        <v>0</v>
      </c>
      <c r="AD185" s="128">
        <v>0</v>
      </c>
      <c r="AE185" s="128">
        <v>0</v>
      </c>
      <c r="AF185" s="128">
        <v>0</v>
      </c>
      <c r="AG185" s="128">
        <v>0</v>
      </c>
      <c r="AH185" s="382"/>
      <c r="AI185" s="382"/>
      <c r="AJ185" s="382"/>
      <c r="AK185" s="382"/>
      <c r="AL185" s="382"/>
      <c r="AM185" s="382"/>
      <c r="AN185" s="382"/>
      <c r="AO185" s="382"/>
      <c r="AP185" s="128">
        <f t="shared" si="50"/>
        <v>0</v>
      </c>
      <c r="AQ185" s="128">
        <f t="shared" si="50"/>
        <v>0</v>
      </c>
      <c r="AR185" s="128" t="e">
        <f>#REF!+#REF!+#REF!+#REF!</f>
        <v>#REF!</v>
      </c>
      <c r="AS185" s="128">
        <f t="shared" si="51"/>
        <v>0</v>
      </c>
      <c r="AT185" s="128" t="e">
        <f>#REF!+#REF!+#REF!+#REF!</f>
        <v>#REF!</v>
      </c>
      <c r="AU185" s="128">
        <f t="shared" si="52"/>
        <v>0</v>
      </c>
    </row>
    <row r="186" spans="1:47" x14ac:dyDescent="0.25">
      <c r="A186" s="381"/>
      <c r="B186" s="384">
        <v>3</v>
      </c>
      <c r="C186" s="21" t="s">
        <v>877</v>
      </c>
      <c r="D186" s="128">
        <v>0</v>
      </c>
      <c r="E186" s="128">
        <v>0</v>
      </c>
      <c r="F186" s="128">
        <v>0</v>
      </c>
      <c r="G186" s="128">
        <v>0</v>
      </c>
      <c r="H186" s="128">
        <v>0</v>
      </c>
      <c r="I186" s="128">
        <v>0</v>
      </c>
      <c r="J186" s="128">
        <v>0</v>
      </c>
      <c r="K186" s="128">
        <v>0</v>
      </c>
      <c r="L186" s="128">
        <f t="shared" si="53"/>
        <v>0</v>
      </c>
      <c r="M186" s="128">
        <f t="shared" si="53"/>
        <v>0</v>
      </c>
      <c r="N186" s="128"/>
      <c r="O186" s="128"/>
      <c r="P186" s="128"/>
      <c r="Q186" s="128"/>
      <c r="R186" s="128"/>
      <c r="S186" s="128"/>
      <c r="T186" s="128"/>
      <c r="U186" s="128"/>
      <c r="V186" s="128">
        <f t="shared" si="49"/>
        <v>0</v>
      </c>
      <c r="W186" s="128">
        <f t="shared" si="49"/>
        <v>0</v>
      </c>
      <c r="X186" s="128">
        <v>0</v>
      </c>
      <c r="Y186" s="128">
        <v>0</v>
      </c>
      <c r="Z186" s="128">
        <v>0</v>
      </c>
      <c r="AA186" s="128">
        <v>0</v>
      </c>
      <c r="AB186" s="128">
        <v>0</v>
      </c>
      <c r="AC186" s="128">
        <v>0</v>
      </c>
      <c r="AD186" s="128">
        <v>0</v>
      </c>
      <c r="AE186" s="128">
        <v>0</v>
      </c>
      <c r="AF186" s="128">
        <v>0</v>
      </c>
      <c r="AG186" s="128">
        <v>0</v>
      </c>
      <c r="AH186" s="382"/>
      <c r="AI186" s="382"/>
      <c r="AJ186" s="382"/>
      <c r="AK186" s="382"/>
      <c r="AL186" s="382"/>
      <c r="AM186" s="382"/>
      <c r="AN186" s="382"/>
      <c r="AO186" s="382"/>
      <c r="AP186" s="128">
        <f t="shared" si="50"/>
        <v>0</v>
      </c>
      <c r="AQ186" s="128">
        <f t="shared" si="50"/>
        <v>0</v>
      </c>
      <c r="AR186" s="128" t="e">
        <f>#REF!+#REF!+#REF!+#REF!</f>
        <v>#REF!</v>
      </c>
      <c r="AS186" s="128">
        <f t="shared" si="51"/>
        <v>0</v>
      </c>
      <c r="AT186" s="128" t="e">
        <f>#REF!+#REF!+#REF!+#REF!</f>
        <v>#REF!</v>
      </c>
      <c r="AU186" s="128">
        <f t="shared" si="52"/>
        <v>0</v>
      </c>
    </row>
    <row r="187" spans="1:47" x14ac:dyDescent="0.25">
      <c r="A187" s="381"/>
      <c r="B187" s="384">
        <v>4</v>
      </c>
      <c r="C187" s="21" t="s">
        <v>879</v>
      </c>
      <c r="D187" s="128">
        <v>0</v>
      </c>
      <c r="E187" s="128">
        <v>0</v>
      </c>
      <c r="F187" s="128">
        <v>0</v>
      </c>
      <c r="G187" s="128">
        <v>0</v>
      </c>
      <c r="H187" s="128">
        <v>0</v>
      </c>
      <c r="I187" s="128">
        <v>0</v>
      </c>
      <c r="J187" s="128">
        <v>0</v>
      </c>
      <c r="K187" s="128">
        <v>0</v>
      </c>
      <c r="L187" s="128">
        <f t="shared" si="53"/>
        <v>0</v>
      </c>
      <c r="M187" s="128">
        <f t="shared" si="53"/>
        <v>0</v>
      </c>
      <c r="N187" s="128"/>
      <c r="O187" s="128"/>
      <c r="P187" s="128"/>
      <c r="Q187" s="128"/>
      <c r="R187" s="128"/>
      <c r="S187" s="128"/>
      <c r="T187" s="128"/>
      <c r="U187" s="128"/>
      <c r="V187" s="128">
        <f t="shared" si="49"/>
        <v>0</v>
      </c>
      <c r="W187" s="128">
        <f t="shared" si="49"/>
        <v>0</v>
      </c>
      <c r="X187" s="128">
        <v>0</v>
      </c>
      <c r="Y187" s="128">
        <v>0</v>
      </c>
      <c r="Z187" s="128">
        <v>0</v>
      </c>
      <c r="AA187" s="128">
        <v>0</v>
      </c>
      <c r="AB187" s="128">
        <v>0</v>
      </c>
      <c r="AC187" s="128">
        <v>0</v>
      </c>
      <c r="AD187" s="128">
        <v>0</v>
      </c>
      <c r="AE187" s="128">
        <v>0</v>
      </c>
      <c r="AF187" s="128">
        <v>0</v>
      </c>
      <c r="AG187" s="128">
        <v>0</v>
      </c>
      <c r="AH187" s="382"/>
      <c r="AI187" s="382"/>
      <c r="AJ187" s="382"/>
      <c r="AK187" s="382"/>
      <c r="AL187" s="382"/>
      <c r="AM187" s="382"/>
      <c r="AN187" s="382"/>
      <c r="AO187" s="382"/>
      <c r="AP187" s="128">
        <f t="shared" si="50"/>
        <v>0</v>
      </c>
      <c r="AQ187" s="128">
        <f t="shared" si="50"/>
        <v>0</v>
      </c>
      <c r="AR187" s="128" t="e">
        <f>#REF!+#REF!+#REF!+#REF!</f>
        <v>#REF!</v>
      </c>
      <c r="AS187" s="128">
        <f t="shared" si="51"/>
        <v>0</v>
      </c>
      <c r="AT187" s="128" t="e">
        <f>#REF!+#REF!+#REF!+#REF!</f>
        <v>#REF!</v>
      </c>
      <c r="AU187" s="128">
        <f t="shared" si="52"/>
        <v>0</v>
      </c>
    </row>
    <row r="188" spans="1:47" x14ac:dyDescent="0.25">
      <c r="A188" s="381"/>
      <c r="B188" s="384">
        <v>5</v>
      </c>
      <c r="C188" s="21" t="s">
        <v>880</v>
      </c>
      <c r="D188" s="128">
        <v>0</v>
      </c>
      <c r="E188" s="128">
        <v>0</v>
      </c>
      <c r="F188" s="128">
        <v>0</v>
      </c>
      <c r="G188" s="128">
        <v>0</v>
      </c>
      <c r="H188" s="128">
        <v>0</v>
      </c>
      <c r="I188" s="128">
        <v>0</v>
      </c>
      <c r="J188" s="128">
        <v>0</v>
      </c>
      <c r="K188" s="128">
        <v>0</v>
      </c>
      <c r="L188" s="128">
        <f t="shared" si="53"/>
        <v>0</v>
      </c>
      <c r="M188" s="128">
        <f t="shared" si="53"/>
        <v>0</v>
      </c>
      <c r="N188" s="128"/>
      <c r="O188" s="128"/>
      <c r="P188" s="128"/>
      <c r="Q188" s="128"/>
      <c r="R188" s="128"/>
      <c r="S188" s="128"/>
      <c r="T188" s="128"/>
      <c r="U188" s="128"/>
      <c r="V188" s="128">
        <f t="shared" si="49"/>
        <v>0</v>
      </c>
      <c r="W188" s="128">
        <f t="shared" si="49"/>
        <v>0</v>
      </c>
      <c r="X188" s="128">
        <v>0</v>
      </c>
      <c r="Y188" s="128">
        <v>0</v>
      </c>
      <c r="Z188" s="128">
        <v>0</v>
      </c>
      <c r="AA188" s="128">
        <v>0</v>
      </c>
      <c r="AB188" s="128">
        <v>0</v>
      </c>
      <c r="AC188" s="128">
        <v>0</v>
      </c>
      <c r="AD188" s="128">
        <v>0</v>
      </c>
      <c r="AE188" s="128">
        <v>0</v>
      </c>
      <c r="AF188" s="128">
        <v>0</v>
      </c>
      <c r="AG188" s="128">
        <v>0</v>
      </c>
      <c r="AH188" s="382"/>
      <c r="AI188" s="382"/>
      <c r="AJ188" s="382"/>
      <c r="AK188" s="382"/>
      <c r="AL188" s="382"/>
      <c r="AM188" s="382"/>
      <c r="AN188" s="382"/>
      <c r="AO188" s="382"/>
      <c r="AP188" s="128">
        <f t="shared" si="50"/>
        <v>0</v>
      </c>
      <c r="AQ188" s="128">
        <f t="shared" si="50"/>
        <v>0</v>
      </c>
      <c r="AR188" s="128" t="e">
        <f>#REF!+#REF!+#REF!+#REF!</f>
        <v>#REF!</v>
      </c>
      <c r="AS188" s="128">
        <f t="shared" si="51"/>
        <v>0</v>
      </c>
      <c r="AT188" s="128" t="e">
        <f>#REF!+#REF!+#REF!+#REF!</f>
        <v>#REF!</v>
      </c>
      <c r="AU188" s="128">
        <f t="shared" si="52"/>
        <v>0</v>
      </c>
    </row>
    <row r="189" spans="1:47" x14ac:dyDescent="0.25">
      <c r="A189" s="381"/>
      <c r="B189" s="384">
        <v>6</v>
      </c>
      <c r="C189" s="21" t="s">
        <v>881</v>
      </c>
      <c r="D189" s="128">
        <v>0</v>
      </c>
      <c r="E189" s="128">
        <v>0</v>
      </c>
      <c r="F189" s="128">
        <v>0</v>
      </c>
      <c r="G189" s="128">
        <v>0</v>
      </c>
      <c r="H189" s="128">
        <v>0</v>
      </c>
      <c r="I189" s="128">
        <v>0</v>
      </c>
      <c r="J189" s="128">
        <v>0</v>
      </c>
      <c r="K189" s="128">
        <v>0</v>
      </c>
      <c r="L189" s="128">
        <f t="shared" si="53"/>
        <v>0</v>
      </c>
      <c r="M189" s="128">
        <f t="shared" si="53"/>
        <v>0</v>
      </c>
      <c r="N189" s="128"/>
      <c r="O189" s="128"/>
      <c r="P189" s="128"/>
      <c r="Q189" s="128"/>
      <c r="R189" s="128"/>
      <c r="S189" s="128"/>
      <c r="T189" s="128"/>
      <c r="U189" s="128"/>
      <c r="V189" s="128">
        <f t="shared" si="49"/>
        <v>0</v>
      </c>
      <c r="W189" s="128">
        <f t="shared" si="49"/>
        <v>0</v>
      </c>
      <c r="X189" s="128">
        <v>0</v>
      </c>
      <c r="Y189" s="128">
        <v>0</v>
      </c>
      <c r="Z189" s="128">
        <v>0</v>
      </c>
      <c r="AA189" s="128">
        <v>0</v>
      </c>
      <c r="AB189" s="128">
        <v>0</v>
      </c>
      <c r="AC189" s="128">
        <v>0</v>
      </c>
      <c r="AD189" s="128">
        <v>0</v>
      </c>
      <c r="AE189" s="128">
        <v>0</v>
      </c>
      <c r="AF189" s="128">
        <v>0</v>
      </c>
      <c r="AG189" s="128">
        <v>0</v>
      </c>
      <c r="AH189" s="382"/>
      <c r="AI189" s="382"/>
      <c r="AJ189" s="382"/>
      <c r="AK189" s="382"/>
      <c r="AL189" s="382"/>
      <c r="AM189" s="382"/>
      <c r="AN189" s="382"/>
      <c r="AO189" s="382"/>
      <c r="AP189" s="128">
        <f t="shared" si="50"/>
        <v>0</v>
      </c>
      <c r="AQ189" s="128">
        <f t="shared" si="50"/>
        <v>0</v>
      </c>
      <c r="AR189" s="128" t="e">
        <f>#REF!+#REF!+#REF!+#REF!</f>
        <v>#REF!</v>
      </c>
      <c r="AS189" s="128">
        <f t="shared" si="51"/>
        <v>0</v>
      </c>
      <c r="AT189" s="128" t="e">
        <f>#REF!+#REF!+#REF!+#REF!</f>
        <v>#REF!</v>
      </c>
      <c r="AU189" s="128">
        <f t="shared" si="52"/>
        <v>0</v>
      </c>
    </row>
    <row r="190" spans="1:47" x14ac:dyDescent="0.25">
      <c r="A190" s="381"/>
      <c r="B190" s="384">
        <v>7</v>
      </c>
      <c r="C190" s="21" t="s">
        <v>882</v>
      </c>
      <c r="D190" s="128">
        <v>0</v>
      </c>
      <c r="E190" s="128">
        <v>0</v>
      </c>
      <c r="F190" s="128">
        <v>0</v>
      </c>
      <c r="G190" s="128">
        <v>0</v>
      </c>
      <c r="H190" s="128">
        <v>0</v>
      </c>
      <c r="I190" s="128">
        <v>0</v>
      </c>
      <c r="J190" s="128">
        <v>0</v>
      </c>
      <c r="K190" s="128">
        <v>0</v>
      </c>
      <c r="L190" s="128">
        <f t="shared" si="53"/>
        <v>0</v>
      </c>
      <c r="M190" s="128">
        <f t="shared" si="53"/>
        <v>0</v>
      </c>
      <c r="N190" s="128"/>
      <c r="O190" s="128"/>
      <c r="P190" s="128"/>
      <c r="Q190" s="128"/>
      <c r="R190" s="128"/>
      <c r="S190" s="128"/>
      <c r="T190" s="128"/>
      <c r="U190" s="128"/>
      <c r="V190" s="128">
        <f t="shared" si="49"/>
        <v>0</v>
      </c>
      <c r="W190" s="128">
        <f t="shared" si="49"/>
        <v>0</v>
      </c>
      <c r="X190" s="128">
        <v>0</v>
      </c>
      <c r="Y190" s="128">
        <v>0</v>
      </c>
      <c r="Z190" s="128">
        <v>0</v>
      </c>
      <c r="AA190" s="128">
        <v>0</v>
      </c>
      <c r="AB190" s="128">
        <v>0</v>
      </c>
      <c r="AC190" s="128">
        <v>0</v>
      </c>
      <c r="AD190" s="128">
        <v>0</v>
      </c>
      <c r="AE190" s="128">
        <v>0</v>
      </c>
      <c r="AF190" s="128">
        <v>0</v>
      </c>
      <c r="AG190" s="128">
        <v>0</v>
      </c>
      <c r="AH190" s="382"/>
      <c r="AI190" s="382"/>
      <c r="AJ190" s="382"/>
      <c r="AK190" s="382"/>
      <c r="AL190" s="382"/>
      <c r="AM190" s="382"/>
      <c r="AN190" s="382"/>
      <c r="AO190" s="382"/>
      <c r="AP190" s="128">
        <f t="shared" si="50"/>
        <v>0</v>
      </c>
      <c r="AQ190" s="128">
        <f t="shared" si="50"/>
        <v>0</v>
      </c>
      <c r="AR190" s="128" t="e">
        <f>#REF!+#REF!+#REF!+#REF!</f>
        <v>#REF!</v>
      </c>
      <c r="AS190" s="128">
        <f t="shared" si="51"/>
        <v>0</v>
      </c>
      <c r="AT190" s="128" t="e">
        <f>#REF!+#REF!+#REF!+#REF!</f>
        <v>#REF!</v>
      </c>
      <c r="AU190" s="128">
        <f t="shared" si="52"/>
        <v>0</v>
      </c>
    </row>
    <row r="191" spans="1:47" x14ac:dyDescent="0.25">
      <c r="A191" s="381"/>
      <c r="B191" s="384">
        <v>8</v>
      </c>
      <c r="C191" s="21" t="s">
        <v>883</v>
      </c>
      <c r="D191" s="128">
        <v>0</v>
      </c>
      <c r="E191" s="128">
        <v>0</v>
      </c>
      <c r="F191" s="128">
        <v>0</v>
      </c>
      <c r="G191" s="128">
        <v>0</v>
      </c>
      <c r="H191" s="128">
        <v>0</v>
      </c>
      <c r="I191" s="128">
        <v>0</v>
      </c>
      <c r="J191" s="128">
        <v>0</v>
      </c>
      <c r="K191" s="128">
        <v>0</v>
      </c>
      <c r="L191" s="128">
        <f t="shared" si="53"/>
        <v>0</v>
      </c>
      <c r="M191" s="128">
        <f t="shared" si="53"/>
        <v>0</v>
      </c>
      <c r="N191" s="128"/>
      <c r="O191" s="128"/>
      <c r="P191" s="128"/>
      <c r="Q191" s="128"/>
      <c r="R191" s="128"/>
      <c r="S191" s="128"/>
      <c r="T191" s="128"/>
      <c r="U191" s="128"/>
      <c r="V191" s="128">
        <f t="shared" si="49"/>
        <v>0</v>
      </c>
      <c r="W191" s="128">
        <f t="shared" si="49"/>
        <v>0</v>
      </c>
      <c r="X191" s="128">
        <v>0</v>
      </c>
      <c r="Y191" s="128">
        <v>0</v>
      </c>
      <c r="Z191" s="128">
        <v>0</v>
      </c>
      <c r="AA191" s="128">
        <v>0</v>
      </c>
      <c r="AB191" s="128">
        <v>0</v>
      </c>
      <c r="AC191" s="128">
        <v>0</v>
      </c>
      <c r="AD191" s="128">
        <v>0</v>
      </c>
      <c r="AE191" s="128">
        <v>0</v>
      </c>
      <c r="AF191" s="128">
        <v>0</v>
      </c>
      <c r="AG191" s="128">
        <v>0</v>
      </c>
      <c r="AH191" s="382"/>
      <c r="AI191" s="382"/>
      <c r="AJ191" s="382"/>
      <c r="AK191" s="382"/>
      <c r="AL191" s="382"/>
      <c r="AM191" s="382"/>
      <c r="AN191" s="382"/>
      <c r="AO191" s="382"/>
      <c r="AP191" s="128">
        <f t="shared" si="50"/>
        <v>0</v>
      </c>
      <c r="AQ191" s="128">
        <f t="shared" si="50"/>
        <v>0</v>
      </c>
      <c r="AR191" s="128" t="e">
        <f>#REF!+#REF!+#REF!+#REF!</f>
        <v>#REF!</v>
      </c>
      <c r="AS191" s="128">
        <f t="shared" si="51"/>
        <v>0</v>
      </c>
      <c r="AT191" s="128" t="e">
        <f>#REF!+#REF!+#REF!+#REF!</f>
        <v>#REF!</v>
      </c>
      <c r="AU191" s="128">
        <f t="shared" si="52"/>
        <v>0</v>
      </c>
    </row>
    <row r="192" spans="1:47" x14ac:dyDescent="0.25">
      <c r="A192" s="381"/>
      <c r="B192" s="384">
        <v>9</v>
      </c>
      <c r="C192" s="21" t="s">
        <v>885</v>
      </c>
      <c r="D192" s="128">
        <v>0</v>
      </c>
      <c r="E192" s="128">
        <v>0</v>
      </c>
      <c r="F192" s="128">
        <v>0</v>
      </c>
      <c r="G192" s="128">
        <v>0</v>
      </c>
      <c r="H192" s="128">
        <v>0</v>
      </c>
      <c r="I192" s="128">
        <v>0</v>
      </c>
      <c r="J192" s="128">
        <v>0</v>
      </c>
      <c r="K192" s="128">
        <v>0</v>
      </c>
      <c r="L192" s="128">
        <f t="shared" si="53"/>
        <v>0</v>
      </c>
      <c r="M192" s="128">
        <f t="shared" si="53"/>
        <v>0</v>
      </c>
      <c r="N192" s="128"/>
      <c r="O192" s="128"/>
      <c r="P192" s="128"/>
      <c r="Q192" s="128"/>
      <c r="R192" s="128"/>
      <c r="S192" s="128"/>
      <c r="T192" s="128"/>
      <c r="U192" s="128"/>
      <c r="V192" s="128">
        <f t="shared" si="49"/>
        <v>0</v>
      </c>
      <c r="W192" s="128">
        <f t="shared" si="49"/>
        <v>0</v>
      </c>
      <c r="X192" s="128">
        <v>0</v>
      </c>
      <c r="Y192" s="128">
        <v>0</v>
      </c>
      <c r="Z192" s="128">
        <v>0</v>
      </c>
      <c r="AA192" s="128">
        <v>0</v>
      </c>
      <c r="AB192" s="128">
        <v>0</v>
      </c>
      <c r="AC192" s="128">
        <v>0</v>
      </c>
      <c r="AD192" s="128">
        <v>0</v>
      </c>
      <c r="AE192" s="128">
        <v>0</v>
      </c>
      <c r="AF192" s="128">
        <v>0</v>
      </c>
      <c r="AG192" s="128">
        <v>0</v>
      </c>
      <c r="AH192" s="382"/>
      <c r="AI192" s="382"/>
      <c r="AJ192" s="382"/>
      <c r="AK192" s="382"/>
      <c r="AL192" s="382"/>
      <c r="AM192" s="382"/>
      <c r="AN192" s="382"/>
      <c r="AO192" s="382"/>
      <c r="AP192" s="128">
        <f t="shared" si="50"/>
        <v>0</v>
      </c>
      <c r="AQ192" s="128">
        <f t="shared" si="50"/>
        <v>0</v>
      </c>
      <c r="AR192" s="128" t="e">
        <f>#REF!+#REF!+#REF!+#REF!</f>
        <v>#REF!</v>
      </c>
      <c r="AS192" s="128">
        <f t="shared" si="51"/>
        <v>0</v>
      </c>
      <c r="AT192" s="128" t="e">
        <f>#REF!+#REF!+#REF!+#REF!</f>
        <v>#REF!</v>
      </c>
      <c r="AU192" s="128">
        <f t="shared" si="52"/>
        <v>0</v>
      </c>
    </row>
    <row r="193" spans="1:47" x14ac:dyDescent="0.25">
      <c r="A193" s="381"/>
      <c r="B193" s="384">
        <v>10</v>
      </c>
      <c r="C193" s="21" t="s">
        <v>886</v>
      </c>
      <c r="D193" s="128">
        <v>0</v>
      </c>
      <c r="E193" s="128">
        <v>0</v>
      </c>
      <c r="F193" s="128">
        <v>0</v>
      </c>
      <c r="G193" s="128">
        <v>0</v>
      </c>
      <c r="H193" s="128">
        <v>0</v>
      </c>
      <c r="I193" s="128">
        <v>0</v>
      </c>
      <c r="J193" s="128">
        <v>0</v>
      </c>
      <c r="K193" s="128">
        <v>0</v>
      </c>
      <c r="L193" s="128">
        <f t="shared" si="53"/>
        <v>0</v>
      </c>
      <c r="M193" s="128">
        <f t="shared" si="53"/>
        <v>0</v>
      </c>
      <c r="N193" s="128"/>
      <c r="O193" s="128"/>
      <c r="P193" s="128"/>
      <c r="Q193" s="128"/>
      <c r="R193" s="128"/>
      <c r="S193" s="128"/>
      <c r="T193" s="128"/>
      <c r="U193" s="128"/>
      <c r="V193" s="128">
        <f t="shared" si="49"/>
        <v>0</v>
      </c>
      <c r="W193" s="128">
        <f t="shared" si="49"/>
        <v>0</v>
      </c>
      <c r="X193" s="128">
        <v>0</v>
      </c>
      <c r="Y193" s="128">
        <v>0</v>
      </c>
      <c r="Z193" s="128">
        <v>0</v>
      </c>
      <c r="AA193" s="128">
        <v>0</v>
      </c>
      <c r="AB193" s="128">
        <v>0</v>
      </c>
      <c r="AC193" s="128">
        <v>0</v>
      </c>
      <c r="AD193" s="128">
        <v>0</v>
      </c>
      <c r="AE193" s="128">
        <v>0</v>
      </c>
      <c r="AF193" s="128">
        <v>0</v>
      </c>
      <c r="AG193" s="128">
        <v>0</v>
      </c>
      <c r="AH193" s="382"/>
      <c r="AI193" s="382"/>
      <c r="AJ193" s="382"/>
      <c r="AK193" s="382"/>
      <c r="AL193" s="382"/>
      <c r="AM193" s="382"/>
      <c r="AN193" s="382"/>
      <c r="AO193" s="382"/>
      <c r="AP193" s="128">
        <f t="shared" si="50"/>
        <v>0</v>
      </c>
      <c r="AQ193" s="128">
        <f t="shared" si="50"/>
        <v>0</v>
      </c>
      <c r="AR193" s="128" t="e">
        <f>#REF!+#REF!+#REF!+#REF!</f>
        <v>#REF!</v>
      </c>
      <c r="AS193" s="128">
        <f t="shared" si="51"/>
        <v>0</v>
      </c>
      <c r="AT193" s="128" t="e">
        <f>#REF!+#REF!+#REF!+#REF!</f>
        <v>#REF!</v>
      </c>
      <c r="AU193" s="128">
        <f t="shared" si="52"/>
        <v>0</v>
      </c>
    </row>
    <row r="194" spans="1:47" x14ac:dyDescent="0.25">
      <c r="A194" s="381"/>
      <c r="B194" s="384">
        <v>11</v>
      </c>
      <c r="C194" s="21" t="s">
        <v>887</v>
      </c>
      <c r="D194" s="128">
        <v>0</v>
      </c>
      <c r="E194" s="128">
        <v>0</v>
      </c>
      <c r="F194" s="128">
        <v>0</v>
      </c>
      <c r="G194" s="128">
        <v>0</v>
      </c>
      <c r="H194" s="128">
        <v>0</v>
      </c>
      <c r="I194" s="128">
        <v>0</v>
      </c>
      <c r="J194" s="128">
        <v>0</v>
      </c>
      <c r="K194" s="128">
        <v>0</v>
      </c>
      <c r="L194" s="128">
        <f t="shared" si="53"/>
        <v>0</v>
      </c>
      <c r="M194" s="128">
        <f t="shared" si="53"/>
        <v>0</v>
      </c>
      <c r="N194" s="128"/>
      <c r="O194" s="128"/>
      <c r="P194" s="128"/>
      <c r="Q194" s="128"/>
      <c r="R194" s="128"/>
      <c r="S194" s="128"/>
      <c r="T194" s="128"/>
      <c r="U194" s="128"/>
      <c r="V194" s="128">
        <f t="shared" si="49"/>
        <v>0</v>
      </c>
      <c r="W194" s="128">
        <f t="shared" si="49"/>
        <v>0</v>
      </c>
      <c r="X194" s="128">
        <v>0</v>
      </c>
      <c r="Y194" s="128">
        <v>0</v>
      </c>
      <c r="Z194" s="128">
        <v>0</v>
      </c>
      <c r="AA194" s="128">
        <v>0</v>
      </c>
      <c r="AB194" s="128">
        <v>0</v>
      </c>
      <c r="AC194" s="128">
        <v>0</v>
      </c>
      <c r="AD194" s="128">
        <v>0</v>
      </c>
      <c r="AE194" s="128">
        <v>0</v>
      </c>
      <c r="AF194" s="128">
        <v>0</v>
      </c>
      <c r="AG194" s="128">
        <v>0</v>
      </c>
      <c r="AH194" s="382"/>
      <c r="AI194" s="382"/>
      <c r="AJ194" s="382"/>
      <c r="AK194" s="382"/>
      <c r="AL194" s="382"/>
      <c r="AM194" s="382"/>
      <c r="AN194" s="382"/>
      <c r="AO194" s="382"/>
      <c r="AP194" s="128">
        <f t="shared" si="50"/>
        <v>0</v>
      </c>
      <c r="AQ194" s="128">
        <f t="shared" si="50"/>
        <v>0</v>
      </c>
      <c r="AR194" s="128" t="e">
        <f>#REF!+#REF!+#REF!+#REF!</f>
        <v>#REF!</v>
      </c>
      <c r="AS194" s="128">
        <f t="shared" si="51"/>
        <v>0</v>
      </c>
      <c r="AT194" s="128" t="e">
        <f>#REF!+#REF!+#REF!+#REF!</f>
        <v>#REF!</v>
      </c>
      <c r="AU194" s="128">
        <f t="shared" si="52"/>
        <v>0</v>
      </c>
    </row>
    <row r="195" spans="1:47" x14ac:dyDescent="0.25">
      <c r="A195" s="381"/>
      <c r="B195" s="384">
        <v>12</v>
      </c>
      <c r="C195" s="21" t="s">
        <v>893</v>
      </c>
      <c r="D195" s="128">
        <v>0</v>
      </c>
      <c r="E195" s="128">
        <v>0</v>
      </c>
      <c r="F195" s="128">
        <v>0</v>
      </c>
      <c r="G195" s="128">
        <v>0</v>
      </c>
      <c r="H195" s="128">
        <v>0</v>
      </c>
      <c r="I195" s="128">
        <v>0</v>
      </c>
      <c r="J195" s="128">
        <v>0</v>
      </c>
      <c r="K195" s="128">
        <v>0</v>
      </c>
      <c r="L195" s="128">
        <f t="shared" si="53"/>
        <v>0</v>
      </c>
      <c r="M195" s="128">
        <f t="shared" si="53"/>
        <v>0</v>
      </c>
      <c r="N195" s="128"/>
      <c r="O195" s="128"/>
      <c r="P195" s="128"/>
      <c r="Q195" s="128"/>
      <c r="R195" s="128"/>
      <c r="S195" s="128"/>
      <c r="T195" s="128"/>
      <c r="U195" s="128"/>
      <c r="V195" s="128">
        <f t="shared" si="49"/>
        <v>0</v>
      </c>
      <c r="W195" s="128">
        <f t="shared" si="49"/>
        <v>0</v>
      </c>
      <c r="X195" s="128">
        <v>0</v>
      </c>
      <c r="Y195" s="128">
        <v>0</v>
      </c>
      <c r="Z195" s="128">
        <v>0</v>
      </c>
      <c r="AA195" s="128">
        <v>0</v>
      </c>
      <c r="AB195" s="128">
        <v>0</v>
      </c>
      <c r="AC195" s="128">
        <v>0</v>
      </c>
      <c r="AD195" s="128">
        <v>0</v>
      </c>
      <c r="AE195" s="128">
        <v>0</v>
      </c>
      <c r="AF195" s="128">
        <v>0</v>
      </c>
      <c r="AG195" s="128">
        <v>0</v>
      </c>
      <c r="AH195" s="382"/>
      <c r="AI195" s="382"/>
      <c r="AJ195" s="382"/>
      <c r="AK195" s="382"/>
      <c r="AL195" s="382"/>
      <c r="AM195" s="382"/>
      <c r="AN195" s="382"/>
      <c r="AO195" s="382"/>
      <c r="AP195" s="128">
        <f t="shared" si="50"/>
        <v>0</v>
      </c>
      <c r="AQ195" s="128">
        <f t="shared" si="50"/>
        <v>0</v>
      </c>
      <c r="AR195" s="128" t="e">
        <f>#REF!+#REF!+#REF!+#REF!</f>
        <v>#REF!</v>
      </c>
      <c r="AS195" s="128">
        <f t="shared" si="51"/>
        <v>0</v>
      </c>
      <c r="AT195" s="128" t="e">
        <f>#REF!+#REF!+#REF!+#REF!</f>
        <v>#REF!</v>
      </c>
      <c r="AU195" s="128">
        <f t="shared" si="52"/>
        <v>0</v>
      </c>
    </row>
    <row r="196" spans="1:47" x14ac:dyDescent="0.25">
      <c r="A196" s="381"/>
      <c r="B196" s="127" t="s">
        <v>128</v>
      </c>
      <c r="C196" s="130" t="s">
        <v>1010</v>
      </c>
      <c r="D196" s="128">
        <f>D197+D198+D199+D200+D201+D202+D203+D204+D205+D206+D207+D208</f>
        <v>0</v>
      </c>
      <c r="E196" s="128">
        <f t="shared" ref="E196:AO196" si="63">E197+E198+E199+E200+E201+E202+E203+E204+E205+E206+E207+E208</f>
        <v>0</v>
      </c>
      <c r="F196" s="128">
        <f t="shared" si="63"/>
        <v>0</v>
      </c>
      <c r="G196" s="128">
        <f t="shared" si="63"/>
        <v>0</v>
      </c>
      <c r="H196" s="128">
        <f t="shared" si="63"/>
        <v>0</v>
      </c>
      <c r="I196" s="128">
        <f t="shared" si="63"/>
        <v>0</v>
      </c>
      <c r="J196" s="128">
        <f t="shared" si="63"/>
        <v>0</v>
      </c>
      <c r="K196" s="128">
        <f t="shared" si="63"/>
        <v>0</v>
      </c>
      <c r="L196" s="128">
        <f t="shared" si="53"/>
        <v>0</v>
      </c>
      <c r="M196" s="128">
        <f t="shared" si="53"/>
        <v>0</v>
      </c>
      <c r="N196" s="128">
        <f t="shared" si="63"/>
        <v>0</v>
      </c>
      <c r="O196" s="128">
        <f t="shared" si="63"/>
        <v>0</v>
      </c>
      <c r="P196" s="128">
        <f t="shared" si="63"/>
        <v>0</v>
      </c>
      <c r="Q196" s="128">
        <f t="shared" si="63"/>
        <v>0</v>
      </c>
      <c r="R196" s="128">
        <f t="shared" si="63"/>
        <v>0</v>
      </c>
      <c r="S196" s="128">
        <f t="shared" si="63"/>
        <v>0</v>
      </c>
      <c r="T196" s="128">
        <f t="shared" si="63"/>
        <v>0</v>
      </c>
      <c r="U196" s="128">
        <f t="shared" si="63"/>
        <v>0</v>
      </c>
      <c r="V196" s="128">
        <f t="shared" si="49"/>
        <v>0</v>
      </c>
      <c r="W196" s="128">
        <f t="shared" si="49"/>
        <v>0</v>
      </c>
      <c r="X196" s="128">
        <f t="shared" si="63"/>
        <v>0</v>
      </c>
      <c r="Y196" s="128">
        <f t="shared" si="63"/>
        <v>0</v>
      </c>
      <c r="Z196" s="128">
        <f t="shared" si="63"/>
        <v>0</v>
      </c>
      <c r="AA196" s="128">
        <f t="shared" si="63"/>
        <v>0</v>
      </c>
      <c r="AB196" s="128">
        <f t="shared" si="63"/>
        <v>0</v>
      </c>
      <c r="AC196" s="128">
        <f t="shared" si="63"/>
        <v>0</v>
      </c>
      <c r="AD196" s="128">
        <f t="shared" si="63"/>
        <v>0</v>
      </c>
      <c r="AE196" s="128">
        <f t="shared" si="63"/>
        <v>0</v>
      </c>
      <c r="AF196" s="128">
        <f t="shared" si="63"/>
        <v>0</v>
      </c>
      <c r="AG196" s="128">
        <f t="shared" si="63"/>
        <v>0</v>
      </c>
      <c r="AH196" s="128">
        <f t="shared" si="63"/>
        <v>0</v>
      </c>
      <c r="AI196" s="128">
        <f t="shared" si="63"/>
        <v>0</v>
      </c>
      <c r="AJ196" s="128">
        <f t="shared" si="63"/>
        <v>0</v>
      </c>
      <c r="AK196" s="128">
        <f t="shared" si="63"/>
        <v>0</v>
      </c>
      <c r="AL196" s="128">
        <f t="shared" si="63"/>
        <v>0</v>
      </c>
      <c r="AM196" s="128">
        <f t="shared" si="63"/>
        <v>0</v>
      </c>
      <c r="AN196" s="128">
        <f t="shared" si="63"/>
        <v>0</v>
      </c>
      <c r="AO196" s="128">
        <f t="shared" si="63"/>
        <v>0</v>
      </c>
      <c r="AP196" s="128">
        <f t="shared" si="50"/>
        <v>0</v>
      </c>
      <c r="AQ196" s="128">
        <f t="shared" si="50"/>
        <v>0</v>
      </c>
      <c r="AR196" s="128" t="e">
        <f>#REF!+#REF!+#REF!+#REF!</f>
        <v>#REF!</v>
      </c>
      <c r="AS196" s="128">
        <f t="shared" si="51"/>
        <v>0</v>
      </c>
      <c r="AT196" s="128" t="e">
        <f>#REF!+#REF!+#REF!+#REF!</f>
        <v>#REF!</v>
      </c>
      <c r="AU196" s="128">
        <f t="shared" si="52"/>
        <v>0</v>
      </c>
    </row>
    <row r="197" spans="1:47" x14ac:dyDescent="0.25">
      <c r="A197" s="381"/>
      <c r="B197" s="384">
        <v>1</v>
      </c>
      <c r="C197" s="21" t="s">
        <v>875</v>
      </c>
      <c r="D197" s="128">
        <v>0</v>
      </c>
      <c r="E197" s="128">
        <v>0</v>
      </c>
      <c r="F197" s="128">
        <v>0</v>
      </c>
      <c r="G197" s="128">
        <v>0</v>
      </c>
      <c r="H197" s="128">
        <v>0</v>
      </c>
      <c r="I197" s="128">
        <v>0</v>
      </c>
      <c r="J197" s="128">
        <v>0</v>
      </c>
      <c r="K197" s="128">
        <v>0</v>
      </c>
      <c r="L197" s="128">
        <f t="shared" si="53"/>
        <v>0</v>
      </c>
      <c r="M197" s="128">
        <f t="shared" si="53"/>
        <v>0</v>
      </c>
      <c r="N197" s="128"/>
      <c r="O197" s="128"/>
      <c r="P197" s="128"/>
      <c r="Q197" s="128"/>
      <c r="R197" s="128"/>
      <c r="S197" s="128"/>
      <c r="T197" s="128"/>
      <c r="U197" s="128"/>
      <c r="V197" s="128">
        <f t="shared" si="49"/>
        <v>0</v>
      </c>
      <c r="W197" s="128">
        <f t="shared" si="49"/>
        <v>0</v>
      </c>
      <c r="X197" s="128">
        <v>0</v>
      </c>
      <c r="Y197" s="128">
        <v>0</v>
      </c>
      <c r="Z197" s="128">
        <v>0</v>
      </c>
      <c r="AA197" s="128">
        <v>0</v>
      </c>
      <c r="AB197" s="128">
        <v>0</v>
      </c>
      <c r="AC197" s="128">
        <v>0</v>
      </c>
      <c r="AD197" s="128">
        <v>0</v>
      </c>
      <c r="AE197" s="128">
        <v>0</v>
      </c>
      <c r="AF197" s="128">
        <v>0</v>
      </c>
      <c r="AG197" s="128">
        <v>0</v>
      </c>
      <c r="AH197" s="382"/>
      <c r="AI197" s="382"/>
      <c r="AJ197" s="382"/>
      <c r="AK197" s="382"/>
      <c r="AL197" s="382"/>
      <c r="AM197" s="382"/>
      <c r="AN197" s="382"/>
      <c r="AO197" s="382"/>
      <c r="AP197" s="128">
        <f t="shared" si="50"/>
        <v>0</v>
      </c>
      <c r="AQ197" s="128">
        <f t="shared" si="50"/>
        <v>0</v>
      </c>
      <c r="AR197" s="128" t="e">
        <f>#REF!+#REF!+#REF!+#REF!</f>
        <v>#REF!</v>
      </c>
      <c r="AS197" s="128">
        <f t="shared" si="51"/>
        <v>0</v>
      </c>
      <c r="AT197" s="128" t="e">
        <f>#REF!+#REF!+#REF!+#REF!</f>
        <v>#REF!</v>
      </c>
      <c r="AU197" s="128">
        <f t="shared" si="52"/>
        <v>0</v>
      </c>
    </row>
    <row r="198" spans="1:47" x14ac:dyDescent="0.25">
      <c r="A198" s="381"/>
      <c r="B198" s="384">
        <v>2</v>
      </c>
      <c r="C198" s="21" t="s">
        <v>876</v>
      </c>
      <c r="D198" s="128">
        <v>0</v>
      </c>
      <c r="E198" s="128">
        <v>0</v>
      </c>
      <c r="F198" s="128">
        <v>0</v>
      </c>
      <c r="G198" s="128">
        <v>0</v>
      </c>
      <c r="H198" s="128">
        <v>0</v>
      </c>
      <c r="I198" s="128">
        <v>0</v>
      </c>
      <c r="J198" s="128">
        <v>0</v>
      </c>
      <c r="K198" s="128">
        <v>0</v>
      </c>
      <c r="L198" s="128">
        <f t="shared" si="53"/>
        <v>0</v>
      </c>
      <c r="M198" s="128">
        <f t="shared" si="53"/>
        <v>0</v>
      </c>
      <c r="N198" s="128"/>
      <c r="O198" s="128"/>
      <c r="P198" s="128"/>
      <c r="Q198" s="128"/>
      <c r="R198" s="128"/>
      <c r="S198" s="128"/>
      <c r="T198" s="128"/>
      <c r="U198" s="128"/>
      <c r="V198" s="128">
        <f t="shared" si="49"/>
        <v>0</v>
      </c>
      <c r="W198" s="128">
        <f t="shared" si="49"/>
        <v>0</v>
      </c>
      <c r="X198" s="128">
        <v>0</v>
      </c>
      <c r="Y198" s="128">
        <v>0</v>
      </c>
      <c r="Z198" s="128">
        <v>0</v>
      </c>
      <c r="AA198" s="128">
        <v>0</v>
      </c>
      <c r="AB198" s="128">
        <v>0</v>
      </c>
      <c r="AC198" s="128">
        <v>0</v>
      </c>
      <c r="AD198" s="128">
        <v>0</v>
      </c>
      <c r="AE198" s="128">
        <v>0</v>
      </c>
      <c r="AF198" s="128">
        <v>0</v>
      </c>
      <c r="AG198" s="128">
        <v>0</v>
      </c>
      <c r="AH198" s="382"/>
      <c r="AI198" s="382"/>
      <c r="AJ198" s="382"/>
      <c r="AK198" s="382"/>
      <c r="AL198" s="382"/>
      <c r="AM198" s="382"/>
      <c r="AN198" s="382"/>
      <c r="AO198" s="382"/>
      <c r="AP198" s="128">
        <f t="shared" si="50"/>
        <v>0</v>
      </c>
      <c r="AQ198" s="128">
        <f t="shared" si="50"/>
        <v>0</v>
      </c>
      <c r="AR198" s="128" t="e">
        <f>#REF!+#REF!+#REF!+#REF!</f>
        <v>#REF!</v>
      </c>
      <c r="AS198" s="128">
        <f t="shared" si="51"/>
        <v>0</v>
      </c>
      <c r="AT198" s="128" t="e">
        <f>#REF!+#REF!+#REF!+#REF!</f>
        <v>#REF!</v>
      </c>
      <c r="AU198" s="128">
        <f t="shared" si="52"/>
        <v>0</v>
      </c>
    </row>
    <row r="199" spans="1:47" x14ac:dyDescent="0.25">
      <c r="A199" s="381"/>
      <c r="B199" s="384">
        <v>3</v>
      </c>
      <c r="C199" s="21" t="s">
        <v>877</v>
      </c>
      <c r="D199" s="128">
        <v>0</v>
      </c>
      <c r="E199" s="128">
        <v>0</v>
      </c>
      <c r="F199" s="128">
        <v>0</v>
      </c>
      <c r="G199" s="128">
        <v>0</v>
      </c>
      <c r="H199" s="128">
        <v>0</v>
      </c>
      <c r="I199" s="128">
        <v>0</v>
      </c>
      <c r="J199" s="128">
        <v>0</v>
      </c>
      <c r="K199" s="128">
        <v>0</v>
      </c>
      <c r="L199" s="128">
        <f t="shared" si="53"/>
        <v>0</v>
      </c>
      <c r="M199" s="128">
        <f t="shared" si="53"/>
        <v>0</v>
      </c>
      <c r="N199" s="128"/>
      <c r="O199" s="128"/>
      <c r="P199" s="128"/>
      <c r="Q199" s="128"/>
      <c r="R199" s="128"/>
      <c r="S199" s="128"/>
      <c r="T199" s="128"/>
      <c r="U199" s="128"/>
      <c r="V199" s="128">
        <f t="shared" si="49"/>
        <v>0</v>
      </c>
      <c r="W199" s="128">
        <f t="shared" si="49"/>
        <v>0</v>
      </c>
      <c r="X199" s="128">
        <v>0</v>
      </c>
      <c r="Y199" s="128">
        <v>0</v>
      </c>
      <c r="Z199" s="128">
        <v>0</v>
      </c>
      <c r="AA199" s="128">
        <v>0</v>
      </c>
      <c r="AB199" s="128">
        <v>0</v>
      </c>
      <c r="AC199" s="128">
        <v>0</v>
      </c>
      <c r="AD199" s="128">
        <v>0</v>
      </c>
      <c r="AE199" s="128">
        <v>0</v>
      </c>
      <c r="AF199" s="128">
        <v>0</v>
      </c>
      <c r="AG199" s="128">
        <v>0</v>
      </c>
      <c r="AH199" s="382"/>
      <c r="AI199" s="382"/>
      <c r="AJ199" s="382"/>
      <c r="AK199" s="382"/>
      <c r="AL199" s="382"/>
      <c r="AM199" s="382"/>
      <c r="AN199" s="382"/>
      <c r="AO199" s="382"/>
      <c r="AP199" s="128">
        <f t="shared" si="50"/>
        <v>0</v>
      </c>
      <c r="AQ199" s="128">
        <f t="shared" si="50"/>
        <v>0</v>
      </c>
      <c r="AR199" s="128" t="e">
        <f>#REF!+#REF!+#REF!+#REF!</f>
        <v>#REF!</v>
      </c>
      <c r="AS199" s="128">
        <f t="shared" si="51"/>
        <v>0</v>
      </c>
      <c r="AT199" s="128" t="e">
        <f>#REF!+#REF!+#REF!+#REF!</f>
        <v>#REF!</v>
      </c>
      <c r="AU199" s="128">
        <f t="shared" si="52"/>
        <v>0</v>
      </c>
    </row>
    <row r="200" spans="1:47" x14ac:dyDescent="0.25">
      <c r="A200" s="381"/>
      <c r="B200" s="384">
        <v>4</v>
      </c>
      <c r="C200" s="21" t="s">
        <v>879</v>
      </c>
      <c r="D200" s="128">
        <v>0</v>
      </c>
      <c r="E200" s="128">
        <v>0</v>
      </c>
      <c r="F200" s="128">
        <v>0</v>
      </c>
      <c r="G200" s="128">
        <v>0</v>
      </c>
      <c r="H200" s="128">
        <v>0</v>
      </c>
      <c r="I200" s="128">
        <v>0</v>
      </c>
      <c r="J200" s="128">
        <v>0</v>
      </c>
      <c r="K200" s="128">
        <v>0</v>
      </c>
      <c r="L200" s="128">
        <f t="shared" si="53"/>
        <v>0</v>
      </c>
      <c r="M200" s="128">
        <f t="shared" si="53"/>
        <v>0</v>
      </c>
      <c r="N200" s="128"/>
      <c r="O200" s="128"/>
      <c r="P200" s="128"/>
      <c r="Q200" s="128"/>
      <c r="R200" s="128"/>
      <c r="S200" s="128"/>
      <c r="T200" s="128"/>
      <c r="U200" s="128"/>
      <c r="V200" s="128">
        <f t="shared" si="49"/>
        <v>0</v>
      </c>
      <c r="W200" s="128">
        <f t="shared" si="49"/>
        <v>0</v>
      </c>
      <c r="X200" s="128">
        <v>0</v>
      </c>
      <c r="Y200" s="128">
        <v>0</v>
      </c>
      <c r="Z200" s="128">
        <v>0</v>
      </c>
      <c r="AA200" s="128">
        <v>0</v>
      </c>
      <c r="AB200" s="128">
        <v>0</v>
      </c>
      <c r="AC200" s="128">
        <v>0</v>
      </c>
      <c r="AD200" s="128">
        <v>0</v>
      </c>
      <c r="AE200" s="128">
        <v>0</v>
      </c>
      <c r="AF200" s="128">
        <v>0</v>
      </c>
      <c r="AG200" s="128">
        <v>0</v>
      </c>
      <c r="AH200" s="382"/>
      <c r="AI200" s="382"/>
      <c r="AJ200" s="382"/>
      <c r="AK200" s="382"/>
      <c r="AL200" s="382"/>
      <c r="AM200" s="382"/>
      <c r="AN200" s="382"/>
      <c r="AO200" s="382"/>
      <c r="AP200" s="128">
        <f t="shared" si="50"/>
        <v>0</v>
      </c>
      <c r="AQ200" s="128">
        <f t="shared" si="50"/>
        <v>0</v>
      </c>
      <c r="AR200" s="128" t="e">
        <f>#REF!+#REF!+#REF!+#REF!</f>
        <v>#REF!</v>
      </c>
      <c r="AS200" s="128">
        <f t="shared" si="51"/>
        <v>0</v>
      </c>
      <c r="AT200" s="128" t="e">
        <f>#REF!+#REF!+#REF!+#REF!</f>
        <v>#REF!</v>
      </c>
      <c r="AU200" s="128">
        <f t="shared" si="52"/>
        <v>0</v>
      </c>
    </row>
    <row r="201" spans="1:47" x14ac:dyDescent="0.25">
      <c r="A201" s="381"/>
      <c r="B201" s="384">
        <v>5</v>
      </c>
      <c r="C201" s="21" t="s">
        <v>880</v>
      </c>
      <c r="D201" s="128">
        <v>0</v>
      </c>
      <c r="E201" s="128">
        <v>0</v>
      </c>
      <c r="F201" s="128">
        <v>0</v>
      </c>
      <c r="G201" s="128">
        <v>0</v>
      </c>
      <c r="H201" s="128">
        <v>0</v>
      </c>
      <c r="I201" s="128">
        <v>0</v>
      </c>
      <c r="J201" s="128">
        <v>0</v>
      </c>
      <c r="K201" s="128">
        <v>0</v>
      </c>
      <c r="L201" s="128">
        <f t="shared" si="53"/>
        <v>0</v>
      </c>
      <c r="M201" s="128">
        <f t="shared" si="53"/>
        <v>0</v>
      </c>
      <c r="N201" s="128"/>
      <c r="O201" s="128"/>
      <c r="P201" s="128"/>
      <c r="Q201" s="128"/>
      <c r="R201" s="128"/>
      <c r="S201" s="128"/>
      <c r="T201" s="128"/>
      <c r="U201" s="128"/>
      <c r="V201" s="128">
        <f t="shared" si="49"/>
        <v>0</v>
      </c>
      <c r="W201" s="128">
        <f t="shared" si="49"/>
        <v>0</v>
      </c>
      <c r="X201" s="128">
        <v>0</v>
      </c>
      <c r="Y201" s="128">
        <v>0</v>
      </c>
      <c r="Z201" s="128">
        <v>0</v>
      </c>
      <c r="AA201" s="128">
        <v>0</v>
      </c>
      <c r="AB201" s="128">
        <v>0</v>
      </c>
      <c r="AC201" s="128">
        <v>0</v>
      </c>
      <c r="AD201" s="128">
        <v>0</v>
      </c>
      <c r="AE201" s="128">
        <v>0</v>
      </c>
      <c r="AF201" s="128">
        <v>0</v>
      </c>
      <c r="AG201" s="128">
        <v>0</v>
      </c>
      <c r="AH201" s="382"/>
      <c r="AI201" s="382"/>
      <c r="AJ201" s="382"/>
      <c r="AK201" s="382"/>
      <c r="AL201" s="382"/>
      <c r="AM201" s="382"/>
      <c r="AN201" s="382"/>
      <c r="AO201" s="382"/>
      <c r="AP201" s="128">
        <f t="shared" si="50"/>
        <v>0</v>
      </c>
      <c r="AQ201" s="128">
        <f t="shared" si="50"/>
        <v>0</v>
      </c>
      <c r="AR201" s="128" t="e">
        <f>#REF!+#REF!+#REF!+#REF!</f>
        <v>#REF!</v>
      </c>
      <c r="AS201" s="128">
        <f t="shared" si="51"/>
        <v>0</v>
      </c>
      <c r="AT201" s="128" t="e">
        <f>#REF!+#REF!+#REF!+#REF!</f>
        <v>#REF!</v>
      </c>
      <c r="AU201" s="128">
        <f t="shared" si="52"/>
        <v>0</v>
      </c>
    </row>
    <row r="202" spans="1:47" x14ac:dyDescent="0.25">
      <c r="A202" s="381"/>
      <c r="B202" s="384">
        <v>6</v>
      </c>
      <c r="C202" s="21" t="s">
        <v>881</v>
      </c>
      <c r="D202" s="128">
        <v>0</v>
      </c>
      <c r="E202" s="128">
        <v>0</v>
      </c>
      <c r="F202" s="128">
        <v>0</v>
      </c>
      <c r="G202" s="128">
        <v>0</v>
      </c>
      <c r="H202" s="128">
        <v>0</v>
      </c>
      <c r="I202" s="128">
        <v>0</v>
      </c>
      <c r="J202" s="128">
        <v>0</v>
      </c>
      <c r="K202" s="128">
        <v>0</v>
      </c>
      <c r="L202" s="128">
        <f t="shared" si="53"/>
        <v>0</v>
      </c>
      <c r="M202" s="128">
        <f t="shared" si="53"/>
        <v>0</v>
      </c>
      <c r="N202" s="128"/>
      <c r="O202" s="128"/>
      <c r="P202" s="128"/>
      <c r="Q202" s="128"/>
      <c r="R202" s="128"/>
      <c r="S202" s="128"/>
      <c r="T202" s="128"/>
      <c r="U202" s="128"/>
      <c r="V202" s="128">
        <f t="shared" si="49"/>
        <v>0</v>
      </c>
      <c r="W202" s="128">
        <f t="shared" si="49"/>
        <v>0</v>
      </c>
      <c r="X202" s="128">
        <v>0</v>
      </c>
      <c r="Y202" s="128">
        <v>0</v>
      </c>
      <c r="Z202" s="128">
        <v>0</v>
      </c>
      <c r="AA202" s="128">
        <v>0</v>
      </c>
      <c r="AB202" s="128">
        <v>0</v>
      </c>
      <c r="AC202" s="128">
        <v>0</v>
      </c>
      <c r="AD202" s="128">
        <v>0</v>
      </c>
      <c r="AE202" s="128">
        <v>0</v>
      </c>
      <c r="AF202" s="128">
        <v>0</v>
      </c>
      <c r="AG202" s="128">
        <v>0</v>
      </c>
      <c r="AH202" s="382"/>
      <c r="AI202" s="382"/>
      <c r="AJ202" s="382"/>
      <c r="AK202" s="382"/>
      <c r="AL202" s="382"/>
      <c r="AM202" s="382"/>
      <c r="AN202" s="382"/>
      <c r="AO202" s="382"/>
      <c r="AP202" s="128">
        <f t="shared" si="50"/>
        <v>0</v>
      </c>
      <c r="AQ202" s="128">
        <f t="shared" si="50"/>
        <v>0</v>
      </c>
      <c r="AR202" s="128" t="e">
        <f>#REF!+#REF!+#REF!+#REF!</f>
        <v>#REF!</v>
      </c>
      <c r="AS202" s="128">
        <f t="shared" si="51"/>
        <v>0</v>
      </c>
      <c r="AT202" s="128" t="e">
        <f>#REF!+#REF!+#REF!+#REF!</f>
        <v>#REF!</v>
      </c>
      <c r="AU202" s="128">
        <f t="shared" si="52"/>
        <v>0</v>
      </c>
    </row>
    <row r="203" spans="1:47" x14ac:dyDescent="0.25">
      <c r="A203" s="381"/>
      <c r="B203" s="384">
        <v>7</v>
      </c>
      <c r="C203" s="21" t="s">
        <v>882</v>
      </c>
      <c r="D203" s="128">
        <v>0</v>
      </c>
      <c r="E203" s="128">
        <v>0</v>
      </c>
      <c r="F203" s="128">
        <v>0</v>
      </c>
      <c r="G203" s="128">
        <v>0</v>
      </c>
      <c r="H203" s="128">
        <v>0</v>
      </c>
      <c r="I203" s="128">
        <v>0</v>
      </c>
      <c r="J203" s="128">
        <v>0</v>
      </c>
      <c r="K203" s="128">
        <v>0</v>
      </c>
      <c r="L203" s="128">
        <f t="shared" si="53"/>
        <v>0</v>
      </c>
      <c r="M203" s="128">
        <f t="shared" si="53"/>
        <v>0</v>
      </c>
      <c r="N203" s="128"/>
      <c r="O203" s="128"/>
      <c r="P203" s="128"/>
      <c r="Q203" s="128"/>
      <c r="R203" s="128"/>
      <c r="S203" s="128"/>
      <c r="T203" s="128"/>
      <c r="U203" s="128"/>
      <c r="V203" s="128">
        <f t="shared" si="49"/>
        <v>0</v>
      </c>
      <c r="W203" s="128">
        <f t="shared" si="49"/>
        <v>0</v>
      </c>
      <c r="X203" s="128">
        <v>0</v>
      </c>
      <c r="Y203" s="128">
        <v>0</v>
      </c>
      <c r="Z203" s="128">
        <v>0</v>
      </c>
      <c r="AA203" s="128">
        <v>0</v>
      </c>
      <c r="AB203" s="128">
        <v>0</v>
      </c>
      <c r="AC203" s="128">
        <v>0</v>
      </c>
      <c r="AD203" s="128">
        <v>0</v>
      </c>
      <c r="AE203" s="128">
        <v>0</v>
      </c>
      <c r="AF203" s="128">
        <v>0</v>
      </c>
      <c r="AG203" s="128">
        <v>0</v>
      </c>
      <c r="AH203" s="382"/>
      <c r="AI203" s="382"/>
      <c r="AJ203" s="382"/>
      <c r="AK203" s="382"/>
      <c r="AL203" s="382"/>
      <c r="AM203" s="382"/>
      <c r="AN203" s="382"/>
      <c r="AO203" s="382"/>
      <c r="AP203" s="128">
        <f t="shared" si="50"/>
        <v>0</v>
      </c>
      <c r="AQ203" s="128">
        <f t="shared" si="50"/>
        <v>0</v>
      </c>
      <c r="AR203" s="128" t="e">
        <f>#REF!+#REF!+#REF!+#REF!</f>
        <v>#REF!</v>
      </c>
      <c r="AS203" s="128">
        <f t="shared" si="51"/>
        <v>0</v>
      </c>
      <c r="AT203" s="128" t="e">
        <f>#REF!+#REF!+#REF!+#REF!</f>
        <v>#REF!</v>
      </c>
      <c r="AU203" s="128">
        <f t="shared" si="52"/>
        <v>0</v>
      </c>
    </row>
    <row r="204" spans="1:47" x14ac:dyDescent="0.25">
      <c r="A204" s="381"/>
      <c r="B204" s="384">
        <v>8</v>
      </c>
      <c r="C204" s="21" t="s">
        <v>883</v>
      </c>
      <c r="D204" s="128">
        <v>0</v>
      </c>
      <c r="E204" s="128">
        <v>0</v>
      </c>
      <c r="F204" s="128">
        <v>0</v>
      </c>
      <c r="G204" s="128">
        <v>0</v>
      </c>
      <c r="H204" s="128">
        <v>0</v>
      </c>
      <c r="I204" s="128">
        <v>0</v>
      </c>
      <c r="J204" s="128">
        <v>0</v>
      </c>
      <c r="K204" s="128">
        <v>0</v>
      </c>
      <c r="L204" s="128">
        <f t="shared" si="53"/>
        <v>0</v>
      </c>
      <c r="M204" s="128">
        <f t="shared" si="53"/>
        <v>0</v>
      </c>
      <c r="N204" s="128"/>
      <c r="O204" s="128"/>
      <c r="P204" s="128"/>
      <c r="Q204" s="128"/>
      <c r="R204" s="128"/>
      <c r="S204" s="128"/>
      <c r="T204" s="128"/>
      <c r="U204" s="128"/>
      <c r="V204" s="128">
        <f t="shared" si="49"/>
        <v>0</v>
      </c>
      <c r="W204" s="128">
        <f t="shared" si="49"/>
        <v>0</v>
      </c>
      <c r="X204" s="128">
        <v>0</v>
      </c>
      <c r="Y204" s="128">
        <v>0</v>
      </c>
      <c r="Z204" s="128">
        <v>0</v>
      </c>
      <c r="AA204" s="128">
        <v>0</v>
      </c>
      <c r="AB204" s="128">
        <v>0</v>
      </c>
      <c r="AC204" s="128">
        <v>0</v>
      </c>
      <c r="AD204" s="128">
        <v>0</v>
      </c>
      <c r="AE204" s="128">
        <v>0</v>
      </c>
      <c r="AF204" s="128">
        <v>0</v>
      </c>
      <c r="AG204" s="128">
        <v>0</v>
      </c>
      <c r="AH204" s="382"/>
      <c r="AI204" s="382"/>
      <c r="AJ204" s="382"/>
      <c r="AK204" s="382"/>
      <c r="AL204" s="382"/>
      <c r="AM204" s="382"/>
      <c r="AN204" s="382"/>
      <c r="AO204" s="382"/>
      <c r="AP204" s="128">
        <f t="shared" si="50"/>
        <v>0</v>
      </c>
      <c r="AQ204" s="128">
        <f t="shared" si="50"/>
        <v>0</v>
      </c>
      <c r="AR204" s="128" t="e">
        <f>#REF!+#REF!+#REF!+#REF!</f>
        <v>#REF!</v>
      </c>
      <c r="AS204" s="128">
        <f t="shared" si="51"/>
        <v>0</v>
      </c>
      <c r="AT204" s="128" t="e">
        <f>#REF!+#REF!+#REF!+#REF!</f>
        <v>#REF!</v>
      </c>
      <c r="AU204" s="128">
        <f t="shared" si="52"/>
        <v>0</v>
      </c>
    </row>
    <row r="205" spans="1:47" x14ac:dyDescent="0.25">
      <c r="A205" s="381"/>
      <c r="B205" s="384">
        <v>9</v>
      </c>
      <c r="C205" s="21" t="s">
        <v>885</v>
      </c>
      <c r="D205" s="128">
        <v>0</v>
      </c>
      <c r="E205" s="128">
        <v>0</v>
      </c>
      <c r="F205" s="128">
        <v>0</v>
      </c>
      <c r="G205" s="128">
        <v>0</v>
      </c>
      <c r="H205" s="128">
        <v>0</v>
      </c>
      <c r="I205" s="128">
        <v>0</v>
      </c>
      <c r="J205" s="128">
        <v>0</v>
      </c>
      <c r="K205" s="128">
        <v>0</v>
      </c>
      <c r="L205" s="128">
        <f t="shared" si="53"/>
        <v>0</v>
      </c>
      <c r="M205" s="128">
        <f t="shared" si="53"/>
        <v>0</v>
      </c>
      <c r="N205" s="128"/>
      <c r="O205" s="128"/>
      <c r="P205" s="128"/>
      <c r="Q205" s="128"/>
      <c r="R205" s="128"/>
      <c r="S205" s="128"/>
      <c r="T205" s="128"/>
      <c r="U205" s="128"/>
      <c r="V205" s="128">
        <f t="shared" si="49"/>
        <v>0</v>
      </c>
      <c r="W205" s="128">
        <f t="shared" si="49"/>
        <v>0</v>
      </c>
      <c r="X205" s="128">
        <v>0</v>
      </c>
      <c r="Y205" s="128">
        <v>0</v>
      </c>
      <c r="Z205" s="128">
        <v>0</v>
      </c>
      <c r="AA205" s="128">
        <v>0</v>
      </c>
      <c r="AB205" s="128">
        <v>0</v>
      </c>
      <c r="AC205" s="128">
        <v>0</v>
      </c>
      <c r="AD205" s="128">
        <v>0</v>
      </c>
      <c r="AE205" s="128">
        <v>0</v>
      </c>
      <c r="AF205" s="128">
        <v>0</v>
      </c>
      <c r="AG205" s="128">
        <v>0</v>
      </c>
      <c r="AH205" s="382"/>
      <c r="AI205" s="382"/>
      <c r="AJ205" s="382"/>
      <c r="AK205" s="382"/>
      <c r="AL205" s="382"/>
      <c r="AM205" s="382"/>
      <c r="AN205" s="382"/>
      <c r="AO205" s="382"/>
      <c r="AP205" s="128">
        <f t="shared" si="50"/>
        <v>0</v>
      </c>
      <c r="AQ205" s="128">
        <f t="shared" si="50"/>
        <v>0</v>
      </c>
      <c r="AR205" s="128" t="e">
        <f>#REF!+#REF!+#REF!+#REF!</f>
        <v>#REF!</v>
      </c>
      <c r="AS205" s="128">
        <f t="shared" si="51"/>
        <v>0</v>
      </c>
      <c r="AT205" s="128" t="e">
        <f>#REF!+#REF!+#REF!+#REF!</f>
        <v>#REF!</v>
      </c>
      <c r="AU205" s="128">
        <f t="shared" si="52"/>
        <v>0</v>
      </c>
    </row>
    <row r="206" spans="1:47" x14ac:dyDescent="0.25">
      <c r="A206" s="381"/>
      <c r="B206" s="384">
        <v>10</v>
      </c>
      <c r="C206" s="21" t="s">
        <v>886</v>
      </c>
      <c r="D206" s="128">
        <v>0</v>
      </c>
      <c r="E206" s="128">
        <v>0</v>
      </c>
      <c r="F206" s="128">
        <v>0</v>
      </c>
      <c r="G206" s="128">
        <v>0</v>
      </c>
      <c r="H206" s="128">
        <v>0</v>
      </c>
      <c r="I206" s="128">
        <v>0</v>
      </c>
      <c r="J206" s="128">
        <v>0</v>
      </c>
      <c r="K206" s="128">
        <v>0</v>
      </c>
      <c r="L206" s="128">
        <f t="shared" si="53"/>
        <v>0</v>
      </c>
      <c r="M206" s="128">
        <f t="shared" si="53"/>
        <v>0</v>
      </c>
      <c r="N206" s="128"/>
      <c r="O206" s="128"/>
      <c r="P206" s="128"/>
      <c r="Q206" s="128"/>
      <c r="R206" s="128"/>
      <c r="S206" s="128"/>
      <c r="T206" s="128"/>
      <c r="U206" s="128"/>
      <c r="V206" s="128">
        <f t="shared" si="49"/>
        <v>0</v>
      </c>
      <c r="W206" s="128">
        <f t="shared" si="49"/>
        <v>0</v>
      </c>
      <c r="X206" s="128">
        <v>0</v>
      </c>
      <c r="Y206" s="128">
        <v>0</v>
      </c>
      <c r="Z206" s="128">
        <v>0</v>
      </c>
      <c r="AA206" s="128">
        <v>0</v>
      </c>
      <c r="AB206" s="128">
        <v>0</v>
      </c>
      <c r="AC206" s="128">
        <v>0</v>
      </c>
      <c r="AD206" s="128">
        <v>0</v>
      </c>
      <c r="AE206" s="128">
        <v>0</v>
      </c>
      <c r="AF206" s="128">
        <v>0</v>
      </c>
      <c r="AG206" s="128">
        <v>0</v>
      </c>
      <c r="AH206" s="382"/>
      <c r="AI206" s="382"/>
      <c r="AJ206" s="382"/>
      <c r="AK206" s="382"/>
      <c r="AL206" s="382"/>
      <c r="AM206" s="382"/>
      <c r="AN206" s="382"/>
      <c r="AO206" s="382"/>
      <c r="AP206" s="128">
        <f t="shared" si="50"/>
        <v>0</v>
      </c>
      <c r="AQ206" s="128">
        <f t="shared" si="50"/>
        <v>0</v>
      </c>
      <c r="AR206" s="128" t="e">
        <f>#REF!+#REF!+#REF!+#REF!</f>
        <v>#REF!</v>
      </c>
      <c r="AS206" s="128">
        <f t="shared" si="51"/>
        <v>0</v>
      </c>
      <c r="AT206" s="128" t="e">
        <f>#REF!+#REF!+#REF!+#REF!</f>
        <v>#REF!</v>
      </c>
      <c r="AU206" s="128">
        <f t="shared" si="52"/>
        <v>0</v>
      </c>
    </row>
    <row r="207" spans="1:47" x14ac:dyDescent="0.25">
      <c r="A207" s="381"/>
      <c r="B207" s="384">
        <v>11</v>
      </c>
      <c r="C207" s="21" t="s">
        <v>887</v>
      </c>
      <c r="D207" s="128">
        <v>0</v>
      </c>
      <c r="E207" s="128">
        <v>0</v>
      </c>
      <c r="F207" s="128">
        <v>0</v>
      </c>
      <c r="G207" s="128">
        <v>0</v>
      </c>
      <c r="H207" s="128">
        <v>0</v>
      </c>
      <c r="I207" s="128">
        <v>0</v>
      </c>
      <c r="J207" s="128">
        <v>0</v>
      </c>
      <c r="K207" s="128">
        <v>0</v>
      </c>
      <c r="L207" s="128">
        <f t="shared" si="53"/>
        <v>0</v>
      </c>
      <c r="M207" s="128">
        <f t="shared" si="53"/>
        <v>0</v>
      </c>
      <c r="N207" s="128"/>
      <c r="O207" s="128"/>
      <c r="P207" s="128"/>
      <c r="Q207" s="128"/>
      <c r="R207" s="128"/>
      <c r="S207" s="128"/>
      <c r="T207" s="128"/>
      <c r="U207" s="128"/>
      <c r="V207" s="128">
        <f t="shared" si="49"/>
        <v>0</v>
      </c>
      <c r="W207" s="128">
        <f t="shared" si="49"/>
        <v>0</v>
      </c>
      <c r="X207" s="128">
        <v>0</v>
      </c>
      <c r="Y207" s="128">
        <v>0</v>
      </c>
      <c r="Z207" s="128">
        <v>0</v>
      </c>
      <c r="AA207" s="128">
        <v>0</v>
      </c>
      <c r="AB207" s="128">
        <v>0</v>
      </c>
      <c r="AC207" s="128">
        <v>0</v>
      </c>
      <c r="AD207" s="128">
        <v>0</v>
      </c>
      <c r="AE207" s="128">
        <v>0</v>
      </c>
      <c r="AF207" s="128">
        <v>0</v>
      </c>
      <c r="AG207" s="128">
        <v>0</v>
      </c>
      <c r="AH207" s="382"/>
      <c r="AI207" s="382"/>
      <c r="AJ207" s="382"/>
      <c r="AK207" s="382"/>
      <c r="AL207" s="382"/>
      <c r="AM207" s="382"/>
      <c r="AN207" s="382"/>
      <c r="AO207" s="382"/>
      <c r="AP207" s="128">
        <f t="shared" si="50"/>
        <v>0</v>
      </c>
      <c r="AQ207" s="128">
        <f t="shared" si="50"/>
        <v>0</v>
      </c>
      <c r="AR207" s="128" t="e">
        <f>#REF!+#REF!+#REF!+#REF!</f>
        <v>#REF!</v>
      </c>
      <c r="AS207" s="128">
        <f t="shared" si="51"/>
        <v>0</v>
      </c>
      <c r="AT207" s="128" t="e">
        <f>#REF!+#REF!+#REF!+#REF!</f>
        <v>#REF!</v>
      </c>
      <c r="AU207" s="128">
        <f t="shared" si="52"/>
        <v>0</v>
      </c>
    </row>
    <row r="208" spans="1:47" x14ac:dyDescent="0.25">
      <c r="A208" s="381"/>
      <c r="B208" s="384">
        <v>12</v>
      </c>
      <c r="C208" s="21" t="s">
        <v>893</v>
      </c>
      <c r="D208" s="128">
        <v>0</v>
      </c>
      <c r="E208" s="128">
        <v>0</v>
      </c>
      <c r="F208" s="128">
        <v>0</v>
      </c>
      <c r="G208" s="128">
        <v>0</v>
      </c>
      <c r="H208" s="128">
        <v>0</v>
      </c>
      <c r="I208" s="128">
        <v>0</v>
      </c>
      <c r="J208" s="128">
        <v>0</v>
      </c>
      <c r="K208" s="128">
        <v>0</v>
      </c>
      <c r="L208" s="128">
        <f t="shared" si="53"/>
        <v>0</v>
      </c>
      <c r="M208" s="128">
        <f t="shared" si="53"/>
        <v>0</v>
      </c>
      <c r="N208" s="128"/>
      <c r="O208" s="128"/>
      <c r="P208" s="128"/>
      <c r="Q208" s="128"/>
      <c r="R208" s="128"/>
      <c r="S208" s="128"/>
      <c r="T208" s="128"/>
      <c r="U208" s="128"/>
      <c r="V208" s="128">
        <f t="shared" si="49"/>
        <v>0</v>
      </c>
      <c r="W208" s="128">
        <f t="shared" si="49"/>
        <v>0</v>
      </c>
      <c r="X208" s="128">
        <v>0</v>
      </c>
      <c r="Y208" s="128">
        <v>0</v>
      </c>
      <c r="Z208" s="128">
        <v>0</v>
      </c>
      <c r="AA208" s="128">
        <v>0</v>
      </c>
      <c r="AB208" s="128">
        <v>0</v>
      </c>
      <c r="AC208" s="128">
        <v>0</v>
      </c>
      <c r="AD208" s="128">
        <v>0</v>
      </c>
      <c r="AE208" s="128">
        <v>0</v>
      </c>
      <c r="AF208" s="128">
        <v>0</v>
      </c>
      <c r="AG208" s="128">
        <v>0</v>
      </c>
      <c r="AH208" s="382"/>
      <c r="AI208" s="382"/>
      <c r="AJ208" s="382"/>
      <c r="AK208" s="382"/>
      <c r="AL208" s="382"/>
      <c r="AM208" s="382"/>
      <c r="AN208" s="382"/>
      <c r="AO208" s="382"/>
      <c r="AP208" s="128">
        <f t="shared" si="50"/>
        <v>0</v>
      </c>
      <c r="AQ208" s="128">
        <f t="shared" si="50"/>
        <v>0</v>
      </c>
      <c r="AR208" s="128" t="e">
        <f>#REF!+#REF!+#REF!+#REF!</f>
        <v>#REF!</v>
      </c>
      <c r="AS208" s="128">
        <f t="shared" si="51"/>
        <v>0</v>
      </c>
      <c r="AT208" s="128" t="e">
        <f>#REF!+#REF!+#REF!+#REF!</f>
        <v>#REF!</v>
      </c>
      <c r="AU208" s="128">
        <f t="shared" si="52"/>
        <v>0</v>
      </c>
    </row>
    <row r="209" spans="1:47" x14ac:dyDescent="0.25">
      <c r="A209" s="381"/>
      <c r="B209" s="384">
        <v>4</v>
      </c>
      <c r="C209" s="130" t="s">
        <v>1011</v>
      </c>
      <c r="D209" s="128">
        <f t="shared" ref="D209:U209" si="64">D210+D228+D245+D288</f>
        <v>0</v>
      </c>
      <c r="E209" s="128">
        <f t="shared" si="64"/>
        <v>0</v>
      </c>
      <c r="F209" s="128">
        <f t="shared" si="64"/>
        <v>0</v>
      </c>
      <c r="G209" s="128">
        <f t="shared" si="64"/>
        <v>0</v>
      </c>
      <c r="H209" s="128">
        <f t="shared" si="64"/>
        <v>0</v>
      </c>
      <c r="I209" s="128">
        <f t="shared" si="64"/>
        <v>0</v>
      </c>
      <c r="J209" s="128">
        <f t="shared" si="64"/>
        <v>0</v>
      </c>
      <c r="K209" s="128">
        <f t="shared" si="64"/>
        <v>0</v>
      </c>
      <c r="L209" s="128">
        <f t="shared" si="64"/>
        <v>0</v>
      </c>
      <c r="M209" s="128">
        <f t="shared" si="64"/>
        <v>0</v>
      </c>
      <c r="N209" s="128">
        <f t="shared" si="64"/>
        <v>39.137300000000018</v>
      </c>
      <c r="O209" s="128">
        <f t="shared" si="64"/>
        <v>4.7350000000000003</v>
      </c>
      <c r="P209" s="128">
        <f t="shared" si="64"/>
        <v>100.18699999999997</v>
      </c>
      <c r="Q209" s="128">
        <f t="shared" si="64"/>
        <v>23.253999999999998</v>
      </c>
      <c r="R209" s="128">
        <f t="shared" si="64"/>
        <v>144.66500000000002</v>
      </c>
      <c r="S209" s="128">
        <f t="shared" si="64"/>
        <v>10.404000000000002</v>
      </c>
      <c r="T209" s="128">
        <f t="shared" si="64"/>
        <v>143.655</v>
      </c>
      <c r="U209" s="128">
        <f t="shared" si="64"/>
        <v>18.400000000000006</v>
      </c>
      <c r="V209" s="128">
        <f t="shared" si="49"/>
        <v>427.64430000000004</v>
      </c>
      <c r="W209" s="128">
        <f t="shared" si="49"/>
        <v>56.793000000000006</v>
      </c>
      <c r="X209" s="128">
        <f t="shared" ref="X209:AO209" si="65">X210+X228+X245+X288</f>
        <v>0</v>
      </c>
      <c r="Y209" s="128">
        <f t="shared" si="65"/>
        <v>0</v>
      </c>
      <c r="Z209" s="128">
        <f t="shared" si="65"/>
        <v>0</v>
      </c>
      <c r="AA209" s="128">
        <f t="shared" si="65"/>
        <v>0</v>
      </c>
      <c r="AB209" s="128">
        <f t="shared" si="65"/>
        <v>0</v>
      </c>
      <c r="AC209" s="128">
        <f t="shared" si="65"/>
        <v>0</v>
      </c>
      <c r="AD209" s="128">
        <f t="shared" si="65"/>
        <v>0</v>
      </c>
      <c r="AE209" s="128">
        <f t="shared" si="65"/>
        <v>0</v>
      </c>
      <c r="AF209" s="128">
        <f t="shared" si="65"/>
        <v>0</v>
      </c>
      <c r="AG209" s="128">
        <f t="shared" si="65"/>
        <v>0</v>
      </c>
      <c r="AH209" s="128">
        <f t="shared" si="65"/>
        <v>9.5429999999999993</v>
      </c>
      <c r="AI209" s="128">
        <f t="shared" si="65"/>
        <v>0.28000000000000003</v>
      </c>
      <c r="AJ209" s="128">
        <f t="shared" si="65"/>
        <v>15.671999999999999</v>
      </c>
      <c r="AK209" s="128">
        <f t="shared" si="65"/>
        <v>0.32300000000000001</v>
      </c>
      <c r="AL209" s="128">
        <f t="shared" si="65"/>
        <v>24.931999999999995</v>
      </c>
      <c r="AM209" s="128">
        <f t="shared" si="65"/>
        <v>0.22600000000000001</v>
      </c>
      <c r="AN209" s="128">
        <f t="shared" si="65"/>
        <v>46.187999999999995</v>
      </c>
      <c r="AO209" s="128">
        <f t="shared" si="65"/>
        <v>0.41800000000000004</v>
      </c>
      <c r="AP209" s="128">
        <f t="shared" si="50"/>
        <v>96.33499999999998</v>
      </c>
      <c r="AQ209" s="128">
        <f t="shared" si="50"/>
        <v>1.2469999999999999</v>
      </c>
      <c r="AR209" s="128" t="e">
        <f>#REF!+#REF!+#REF!+#REF!</f>
        <v>#REF!</v>
      </c>
      <c r="AS209" s="128">
        <f t="shared" si="51"/>
        <v>183.12699999999995</v>
      </c>
      <c r="AT209" s="128" t="e">
        <f>#REF!+#REF!+#REF!+#REF!</f>
        <v>#REF!</v>
      </c>
      <c r="AU209" s="128">
        <f t="shared" si="52"/>
        <v>2.214</v>
      </c>
    </row>
    <row r="210" spans="1:47" x14ac:dyDescent="0.25">
      <c r="A210" s="381"/>
      <c r="B210" s="127" t="s">
        <v>1012</v>
      </c>
      <c r="C210" s="21" t="s">
        <v>498</v>
      </c>
      <c r="D210" s="128">
        <f>D211+D213</f>
        <v>0</v>
      </c>
      <c r="E210" s="128">
        <f t="shared" ref="E210:AO210" si="66">E211+E213</f>
        <v>0</v>
      </c>
      <c r="F210" s="128">
        <f t="shared" si="66"/>
        <v>0</v>
      </c>
      <c r="G210" s="128">
        <f t="shared" si="66"/>
        <v>0</v>
      </c>
      <c r="H210" s="128">
        <f t="shared" si="66"/>
        <v>0</v>
      </c>
      <c r="I210" s="128">
        <f t="shared" si="66"/>
        <v>0</v>
      </c>
      <c r="J210" s="128">
        <f t="shared" si="66"/>
        <v>0</v>
      </c>
      <c r="K210" s="128">
        <f t="shared" si="66"/>
        <v>0</v>
      </c>
      <c r="L210" s="128">
        <f t="shared" si="66"/>
        <v>0</v>
      </c>
      <c r="M210" s="128">
        <f t="shared" si="66"/>
        <v>0</v>
      </c>
      <c r="N210" s="128">
        <f t="shared" si="66"/>
        <v>0</v>
      </c>
      <c r="O210" s="128">
        <f t="shared" si="66"/>
        <v>0</v>
      </c>
      <c r="P210" s="128">
        <f t="shared" si="66"/>
        <v>5.1460000000000008</v>
      </c>
      <c r="Q210" s="128">
        <f t="shared" si="66"/>
        <v>12.6</v>
      </c>
      <c r="R210" s="128">
        <f t="shared" si="66"/>
        <v>7.6349999999999998</v>
      </c>
      <c r="S210" s="128">
        <f t="shared" si="66"/>
        <v>0</v>
      </c>
      <c r="T210" s="128">
        <f t="shared" si="66"/>
        <v>56.692999999999998</v>
      </c>
      <c r="U210" s="128">
        <f t="shared" si="66"/>
        <v>1</v>
      </c>
      <c r="V210" s="128">
        <f t="shared" si="49"/>
        <v>69.474000000000004</v>
      </c>
      <c r="W210" s="128">
        <f t="shared" si="49"/>
        <v>13.6</v>
      </c>
      <c r="X210" s="128">
        <f t="shared" si="66"/>
        <v>0</v>
      </c>
      <c r="Y210" s="128">
        <f t="shared" si="66"/>
        <v>0</v>
      </c>
      <c r="Z210" s="128">
        <f t="shared" si="66"/>
        <v>0</v>
      </c>
      <c r="AA210" s="128">
        <f t="shared" si="66"/>
        <v>0</v>
      </c>
      <c r="AB210" s="128">
        <f t="shared" si="66"/>
        <v>0</v>
      </c>
      <c r="AC210" s="128">
        <f t="shared" si="66"/>
        <v>0</v>
      </c>
      <c r="AD210" s="128">
        <f t="shared" si="66"/>
        <v>0</v>
      </c>
      <c r="AE210" s="128">
        <f t="shared" si="66"/>
        <v>0</v>
      </c>
      <c r="AF210" s="128">
        <f t="shared" si="66"/>
        <v>0</v>
      </c>
      <c r="AG210" s="128">
        <f t="shared" si="66"/>
        <v>0</v>
      </c>
      <c r="AH210" s="128">
        <f t="shared" si="66"/>
        <v>0</v>
      </c>
      <c r="AI210" s="128">
        <f t="shared" si="66"/>
        <v>0</v>
      </c>
      <c r="AJ210" s="128">
        <f t="shared" si="66"/>
        <v>0</v>
      </c>
      <c r="AK210" s="128">
        <f t="shared" si="66"/>
        <v>0</v>
      </c>
      <c r="AL210" s="128">
        <f t="shared" si="66"/>
        <v>11.3</v>
      </c>
      <c r="AM210" s="128">
        <f t="shared" si="66"/>
        <v>0</v>
      </c>
      <c r="AN210" s="128">
        <f t="shared" si="66"/>
        <v>0</v>
      </c>
      <c r="AO210" s="128">
        <f t="shared" si="66"/>
        <v>0</v>
      </c>
      <c r="AP210" s="128">
        <f t="shared" si="50"/>
        <v>11.3</v>
      </c>
      <c r="AQ210" s="128">
        <f t="shared" si="50"/>
        <v>0</v>
      </c>
      <c r="AR210" s="128" t="e">
        <f>#REF!+#REF!+#REF!+#REF!</f>
        <v>#REF!</v>
      </c>
      <c r="AS210" s="128">
        <f t="shared" si="51"/>
        <v>22.6</v>
      </c>
      <c r="AT210" s="128" t="e">
        <f>#REF!+#REF!+#REF!+#REF!</f>
        <v>#REF!</v>
      </c>
      <c r="AU210" s="128">
        <f t="shared" si="52"/>
        <v>0</v>
      </c>
    </row>
    <row r="211" spans="1:47" x14ac:dyDescent="0.25">
      <c r="A211" s="381"/>
      <c r="B211" s="127" t="s">
        <v>1013</v>
      </c>
      <c r="C211" s="130" t="s">
        <v>1009</v>
      </c>
      <c r="D211" s="128">
        <f>D212</f>
        <v>0</v>
      </c>
      <c r="E211" s="128">
        <f t="shared" ref="E211:K211" si="67">E212</f>
        <v>0</v>
      </c>
      <c r="F211" s="128">
        <f t="shared" si="67"/>
        <v>0</v>
      </c>
      <c r="G211" s="128">
        <f t="shared" si="67"/>
        <v>0</v>
      </c>
      <c r="H211" s="128">
        <f t="shared" si="67"/>
        <v>0</v>
      </c>
      <c r="I211" s="128">
        <f t="shared" si="67"/>
        <v>0</v>
      </c>
      <c r="J211" s="128">
        <f t="shared" si="67"/>
        <v>0</v>
      </c>
      <c r="K211" s="128">
        <f t="shared" si="67"/>
        <v>0</v>
      </c>
      <c r="L211" s="128">
        <f>D211+F211+H211+J211</f>
        <v>0</v>
      </c>
      <c r="M211" s="128">
        <f>E211+G211+I211+K211</f>
        <v>0</v>
      </c>
      <c r="N211" s="128">
        <f t="shared" ref="N211:U211" si="68">N212</f>
        <v>0</v>
      </c>
      <c r="O211" s="128">
        <f t="shared" si="68"/>
        <v>0</v>
      </c>
      <c r="P211" s="128">
        <f t="shared" si="68"/>
        <v>0</v>
      </c>
      <c r="Q211" s="128">
        <f t="shared" si="68"/>
        <v>0</v>
      </c>
      <c r="R211" s="128">
        <f t="shared" si="68"/>
        <v>0</v>
      </c>
      <c r="S211" s="128">
        <f t="shared" si="68"/>
        <v>0</v>
      </c>
      <c r="T211" s="128">
        <f t="shared" si="68"/>
        <v>18.797000000000001</v>
      </c>
      <c r="U211" s="128">
        <f t="shared" si="68"/>
        <v>0</v>
      </c>
      <c r="V211" s="128">
        <f t="shared" si="49"/>
        <v>18.797000000000001</v>
      </c>
      <c r="W211" s="128">
        <f t="shared" si="49"/>
        <v>0</v>
      </c>
      <c r="X211" s="128">
        <f t="shared" ref="X211:AO211" si="69">X212</f>
        <v>0</v>
      </c>
      <c r="Y211" s="128">
        <f t="shared" si="69"/>
        <v>0</v>
      </c>
      <c r="Z211" s="128">
        <f t="shared" si="69"/>
        <v>0</v>
      </c>
      <c r="AA211" s="128">
        <f t="shared" si="69"/>
        <v>0</v>
      </c>
      <c r="AB211" s="128">
        <f t="shared" si="69"/>
        <v>0</v>
      </c>
      <c r="AC211" s="128">
        <f t="shared" si="69"/>
        <v>0</v>
      </c>
      <c r="AD211" s="128">
        <f t="shared" si="69"/>
        <v>0</v>
      </c>
      <c r="AE211" s="128">
        <f t="shared" si="69"/>
        <v>0</v>
      </c>
      <c r="AF211" s="128">
        <f t="shared" si="69"/>
        <v>0</v>
      </c>
      <c r="AG211" s="128">
        <f t="shared" si="69"/>
        <v>0</v>
      </c>
      <c r="AH211" s="128">
        <f t="shared" si="69"/>
        <v>0</v>
      </c>
      <c r="AI211" s="128">
        <f t="shared" si="69"/>
        <v>0</v>
      </c>
      <c r="AJ211" s="128">
        <f t="shared" si="69"/>
        <v>0</v>
      </c>
      <c r="AK211" s="128">
        <f t="shared" si="69"/>
        <v>0</v>
      </c>
      <c r="AL211" s="128">
        <f t="shared" si="69"/>
        <v>11.3</v>
      </c>
      <c r="AM211" s="128">
        <f t="shared" si="69"/>
        <v>0</v>
      </c>
      <c r="AN211" s="128">
        <f t="shared" si="69"/>
        <v>0</v>
      </c>
      <c r="AO211" s="128">
        <f t="shared" si="69"/>
        <v>0</v>
      </c>
      <c r="AP211" s="128">
        <f t="shared" si="50"/>
        <v>11.3</v>
      </c>
      <c r="AQ211" s="128">
        <f t="shared" si="50"/>
        <v>0</v>
      </c>
      <c r="AR211" s="128" t="e">
        <f>#REF!+#REF!+#REF!+#REF!</f>
        <v>#REF!</v>
      </c>
      <c r="AS211" s="128">
        <f t="shared" si="51"/>
        <v>22.6</v>
      </c>
      <c r="AT211" s="128" t="e">
        <f>#REF!+#REF!+#REF!+#REF!</f>
        <v>#REF!</v>
      </c>
      <c r="AU211" s="128">
        <f t="shared" si="52"/>
        <v>0</v>
      </c>
    </row>
    <row r="212" spans="1:47" ht="31.5" x14ac:dyDescent="0.25">
      <c r="A212" s="381" t="s">
        <v>43</v>
      </c>
      <c r="B212" s="127"/>
      <c r="C212" s="130" t="s">
        <v>92</v>
      </c>
      <c r="D212" s="128"/>
      <c r="E212" s="128"/>
      <c r="F212" s="128"/>
      <c r="G212" s="128"/>
      <c r="H212" s="128"/>
      <c r="I212" s="128"/>
      <c r="J212" s="128"/>
      <c r="K212" s="128"/>
      <c r="L212" s="128"/>
      <c r="M212" s="128"/>
      <c r="N212" s="128"/>
      <c r="O212" s="128"/>
      <c r="P212" s="128"/>
      <c r="Q212" s="128"/>
      <c r="R212" s="128"/>
      <c r="S212" s="128"/>
      <c r="T212" s="128">
        <v>18.797000000000001</v>
      </c>
      <c r="U212" s="128"/>
      <c r="V212" s="128">
        <f t="shared" si="49"/>
        <v>18.797000000000001</v>
      </c>
      <c r="W212" s="128">
        <f t="shared" si="49"/>
        <v>0</v>
      </c>
      <c r="X212" s="128"/>
      <c r="Y212" s="128"/>
      <c r="Z212" s="128"/>
      <c r="AA212" s="128"/>
      <c r="AB212" s="128"/>
      <c r="AC212" s="128"/>
      <c r="AD212" s="128"/>
      <c r="AE212" s="128"/>
      <c r="AF212" s="128"/>
      <c r="AG212" s="128"/>
      <c r="AH212" s="128"/>
      <c r="AI212" s="128"/>
      <c r="AJ212" s="128"/>
      <c r="AK212" s="128"/>
      <c r="AL212" s="128">
        <v>11.3</v>
      </c>
      <c r="AM212" s="128"/>
      <c r="AN212" s="128"/>
      <c r="AO212" s="128"/>
      <c r="AP212" s="128">
        <f t="shared" si="50"/>
        <v>11.3</v>
      </c>
      <c r="AQ212" s="128">
        <f t="shared" si="50"/>
        <v>0</v>
      </c>
      <c r="AR212" s="128" t="e">
        <f>#REF!+#REF!+#REF!+#REF!</f>
        <v>#REF!</v>
      </c>
      <c r="AS212" s="128">
        <f t="shared" si="51"/>
        <v>22.6</v>
      </c>
      <c r="AT212" s="128" t="e">
        <f>#REF!+#REF!+#REF!+#REF!</f>
        <v>#REF!</v>
      </c>
      <c r="AU212" s="128">
        <f t="shared" si="52"/>
        <v>0</v>
      </c>
    </row>
    <row r="213" spans="1:47" x14ac:dyDescent="0.25">
      <c r="A213" s="381"/>
      <c r="B213" s="127" t="s">
        <v>1014</v>
      </c>
      <c r="C213" s="130" t="s">
        <v>1010</v>
      </c>
      <c r="D213" s="128">
        <v>0</v>
      </c>
      <c r="E213" s="128">
        <v>0</v>
      </c>
      <c r="F213" s="128">
        <v>0</v>
      </c>
      <c r="G213" s="128">
        <v>0</v>
      </c>
      <c r="H213" s="128">
        <v>0</v>
      </c>
      <c r="I213" s="128">
        <v>0</v>
      </c>
      <c r="J213" s="128">
        <v>0</v>
      </c>
      <c r="K213" s="128">
        <v>0</v>
      </c>
      <c r="L213" s="128">
        <v>0</v>
      </c>
      <c r="M213" s="128">
        <v>0</v>
      </c>
      <c r="N213" s="128">
        <v>0</v>
      </c>
      <c r="O213" s="128">
        <v>0</v>
      </c>
      <c r="P213" s="128">
        <f>P214+P227</f>
        <v>5.1460000000000008</v>
      </c>
      <c r="Q213" s="128">
        <f>Q214+Q227</f>
        <v>12.6</v>
      </c>
      <c r="R213" s="128">
        <f>SUM(R214:R227)</f>
        <v>7.6349999999999998</v>
      </c>
      <c r="S213" s="128">
        <f t="shared" ref="S213" si="70">SUM(S214:S227)</f>
        <v>0</v>
      </c>
      <c r="T213" s="128">
        <f>SUM(T214:T227)</f>
        <v>37.896000000000001</v>
      </c>
      <c r="U213" s="128">
        <f t="shared" ref="U213" si="71">SUM(U214:U227)</f>
        <v>1</v>
      </c>
      <c r="V213" s="128">
        <f t="shared" si="49"/>
        <v>50.677</v>
      </c>
      <c r="W213" s="128">
        <f t="shared" si="49"/>
        <v>13.6</v>
      </c>
      <c r="X213" s="128">
        <v>0</v>
      </c>
      <c r="Y213" s="128">
        <v>0</v>
      </c>
      <c r="Z213" s="128">
        <v>0</v>
      </c>
      <c r="AA213" s="128">
        <v>0</v>
      </c>
      <c r="AB213" s="128">
        <v>0</v>
      </c>
      <c r="AC213" s="128">
        <v>0</v>
      </c>
      <c r="AD213" s="128">
        <v>0</v>
      </c>
      <c r="AE213" s="128">
        <v>0</v>
      </c>
      <c r="AF213" s="128">
        <v>0</v>
      </c>
      <c r="AG213" s="128">
        <v>0</v>
      </c>
      <c r="AH213" s="128">
        <v>0</v>
      </c>
      <c r="AI213" s="128">
        <v>0</v>
      </c>
      <c r="AJ213" s="128">
        <v>0</v>
      </c>
      <c r="AK213" s="128">
        <v>0</v>
      </c>
      <c r="AL213" s="128">
        <f>SUM(AL214:AL227)</f>
        <v>0</v>
      </c>
      <c r="AM213" s="128">
        <f t="shared" ref="AM213" si="72">SUM(AM214:AM227)</f>
        <v>0</v>
      </c>
      <c r="AN213" s="128">
        <f>SUM(AN214:AN227)</f>
        <v>0</v>
      </c>
      <c r="AO213" s="128">
        <f t="shared" ref="AO213" si="73">SUM(AO214:AO227)</f>
        <v>0</v>
      </c>
      <c r="AP213" s="128">
        <f t="shared" si="50"/>
        <v>0</v>
      </c>
      <c r="AQ213" s="128">
        <f t="shared" si="50"/>
        <v>0</v>
      </c>
      <c r="AR213" s="128" t="e">
        <f>#REF!+#REF!+#REF!+#REF!</f>
        <v>#REF!</v>
      </c>
      <c r="AS213" s="128">
        <f t="shared" si="51"/>
        <v>0</v>
      </c>
      <c r="AT213" s="128" t="e">
        <f>#REF!+#REF!+#REF!+#REF!</f>
        <v>#REF!</v>
      </c>
      <c r="AU213" s="128">
        <f t="shared" si="52"/>
        <v>0</v>
      </c>
    </row>
    <row r="214" spans="1:47" ht="63" x14ac:dyDescent="0.25">
      <c r="A214" s="381" t="s">
        <v>43</v>
      </c>
      <c r="B214" s="127" t="s">
        <v>1015</v>
      </c>
      <c r="C214" s="130" t="s">
        <v>483</v>
      </c>
      <c r="D214" s="128"/>
      <c r="E214" s="128"/>
      <c r="F214" s="128"/>
      <c r="G214" s="128"/>
      <c r="H214" s="128"/>
      <c r="I214" s="128"/>
      <c r="J214" s="128"/>
      <c r="K214" s="128"/>
      <c r="L214" s="128"/>
      <c r="M214" s="128"/>
      <c r="N214" s="128"/>
      <c r="O214" s="128"/>
      <c r="P214" s="128">
        <v>0.246</v>
      </c>
      <c r="Q214" s="128">
        <v>12.6</v>
      </c>
      <c r="R214" s="128"/>
      <c r="S214" s="128"/>
      <c r="T214" s="128"/>
      <c r="U214" s="128"/>
      <c r="V214" s="128">
        <f t="shared" si="49"/>
        <v>0.246</v>
      </c>
      <c r="W214" s="128">
        <f t="shared" si="49"/>
        <v>12.6</v>
      </c>
      <c r="X214" s="128"/>
      <c r="Y214" s="128"/>
      <c r="Z214" s="128"/>
      <c r="AA214" s="128"/>
      <c r="AB214" s="128"/>
      <c r="AC214" s="128"/>
      <c r="AD214" s="128"/>
      <c r="AE214" s="128"/>
      <c r="AF214" s="128"/>
      <c r="AG214" s="128"/>
      <c r="AH214" s="128"/>
      <c r="AI214" s="128"/>
      <c r="AJ214" s="128"/>
      <c r="AK214" s="128"/>
      <c r="AL214" s="128"/>
      <c r="AM214" s="128"/>
      <c r="AN214" s="128"/>
      <c r="AO214" s="128"/>
      <c r="AP214" s="128">
        <f t="shared" si="50"/>
        <v>0</v>
      </c>
      <c r="AQ214" s="128">
        <f t="shared" si="50"/>
        <v>0</v>
      </c>
      <c r="AR214" s="128" t="e">
        <f>#REF!+#REF!+#REF!+#REF!</f>
        <v>#REF!</v>
      </c>
      <c r="AS214" s="128">
        <f t="shared" si="51"/>
        <v>0</v>
      </c>
      <c r="AT214" s="128" t="e">
        <f>#REF!+#REF!+#REF!+#REF!</f>
        <v>#REF!</v>
      </c>
      <c r="AU214" s="128">
        <f t="shared" si="52"/>
        <v>0</v>
      </c>
    </row>
    <row r="215" spans="1:47" ht="47.25" x14ac:dyDescent="0.25">
      <c r="A215" s="381" t="s">
        <v>43</v>
      </c>
      <c r="B215" s="127"/>
      <c r="C215" s="130" t="s">
        <v>1016</v>
      </c>
      <c r="D215" s="128"/>
      <c r="E215" s="128"/>
      <c r="F215" s="128"/>
      <c r="G215" s="128"/>
      <c r="H215" s="128"/>
      <c r="I215" s="128"/>
      <c r="J215" s="128"/>
      <c r="K215" s="128"/>
      <c r="L215" s="128"/>
      <c r="M215" s="128"/>
      <c r="N215" s="128"/>
      <c r="O215" s="128"/>
      <c r="P215" s="128"/>
      <c r="Q215" s="128"/>
      <c r="R215" s="128">
        <v>1.585</v>
      </c>
      <c r="S215" s="128"/>
      <c r="T215" s="128"/>
      <c r="U215" s="128"/>
      <c r="V215" s="128">
        <f t="shared" si="49"/>
        <v>1.585</v>
      </c>
      <c r="W215" s="128">
        <f t="shared" si="49"/>
        <v>0</v>
      </c>
      <c r="X215" s="128"/>
      <c r="Y215" s="128"/>
      <c r="Z215" s="128"/>
      <c r="AA215" s="128"/>
      <c r="AB215" s="128"/>
      <c r="AC215" s="128"/>
      <c r="AD215" s="128"/>
      <c r="AE215" s="128"/>
      <c r="AF215" s="128"/>
      <c r="AG215" s="128"/>
      <c r="AH215" s="128"/>
      <c r="AI215" s="128"/>
      <c r="AJ215" s="128"/>
      <c r="AK215" s="128"/>
      <c r="AL215" s="128"/>
      <c r="AM215" s="128"/>
      <c r="AN215" s="128"/>
      <c r="AO215" s="128"/>
      <c r="AP215" s="128">
        <f t="shared" si="50"/>
        <v>0</v>
      </c>
      <c r="AQ215" s="128">
        <f t="shared" si="50"/>
        <v>0</v>
      </c>
      <c r="AR215" s="128" t="e">
        <f>#REF!+#REF!+#REF!+#REF!</f>
        <v>#REF!</v>
      </c>
      <c r="AS215" s="128">
        <f t="shared" si="51"/>
        <v>0</v>
      </c>
      <c r="AT215" s="128" t="e">
        <f>#REF!+#REF!+#REF!+#REF!</f>
        <v>#REF!</v>
      </c>
      <c r="AU215" s="128">
        <f t="shared" si="52"/>
        <v>0</v>
      </c>
    </row>
    <row r="216" spans="1:47" ht="47.25" x14ac:dyDescent="0.25">
      <c r="A216" s="381" t="s">
        <v>43</v>
      </c>
      <c r="B216" s="127"/>
      <c r="C216" s="130" t="s">
        <v>1016</v>
      </c>
      <c r="D216" s="128"/>
      <c r="E216" s="128"/>
      <c r="F216" s="128"/>
      <c r="G216" s="128"/>
      <c r="H216" s="128"/>
      <c r="I216" s="128"/>
      <c r="J216" s="128"/>
      <c r="K216" s="128"/>
      <c r="L216" s="128"/>
      <c r="M216" s="128"/>
      <c r="N216" s="128"/>
      <c r="O216" s="128"/>
      <c r="P216" s="128"/>
      <c r="Q216" s="128"/>
      <c r="R216" s="128">
        <v>1.59</v>
      </c>
      <c r="S216" s="128"/>
      <c r="T216" s="128"/>
      <c r="U216" s="128"/>
      <c r="V216" s="128">
        <f t="shared" si="49"/>
        <v>1.59</v>
      </c>
      <c r="W216" s="128">
        <f t="shared" si="49"/>
        <v>0</v>
      </c>
      <c r="X216" s="128"/>
      <c r="Y216" s="128"/>
      <c r="Z216" s="128"/>
      <c r="AA216" s="128"/>
      <c r="AB216" s="128"/>
      <c r="AC216" s="128"/>
      <c r="AD216" s="128"/>
      <c r="AE216" s="128"/>
      <c r="AF216" s="128"/>
      <c r="AG216" s="128"/>
      <c r="AH216" s="128"/>
      <c r="AI216" s="128"/>
      <c r="AJ216" s="128"/>
      <c r="AK216" s="128"/>
      <c r="AL216" s="128"/>
      <c r="AM216" s="128"/>
      <c r="AN216" s="128"/>
      <c r="AO216" s="128"/>
      <c r="AP216" s="128">
        <f t="shared" si="50"/>
        <v>0</v>
      </c>
      <c r="AQ216" s="128">
        <f t="shared" si="50"/>
        <v>0</v>
      </c>
      <c r="AR216" s="128" t="e">
        <f>#REF!+#REF!+#REF!+#REF!</f>
        <v>#REF!</v>
      </c>
      <c r="AS216" s="128">
        <f t="shared" si="51"/>
        <v>0</v>
      </c>
      <c r="AT216" s="128" t="e">
        <f>#REF!+#REF!+#REF!+#REF!</f>
        <v>#REF!</v>
      </c>
      <c r="AU216" s="128">
        <f t="shared" si="52"/>
        <v>0</v>
      </c>
    </row>
    <row r="217" spans="1:47" ht="47.25" x14ac:dyDescent="0.25">
      <c r="A217" s="381" t="s">
        <v>43</v>
      </c>
      <c r="B217" s="127"/>
      <c r="C217" s="130" t="s">
        <v>1017</v>
      </c>
      <c r="D217" s="128"/>
      <c r="E217" s="128"/>
      <c r="F217" s="128"/>
      <c r="G217" s="128"/>
      <c r="H217" s="128"/>
      <c r="I217" s="128"/>
      <c r="J217" s="128"/>
      <c r="K217" s="128"/>
      <c r="L217" s="128"/>
      <c r="M217" s="128"/>
      <c r="N217" s="128"/>
      <c r="O217" s="128"/>
      <c r="P217" s="128"/>
      <c r="Q217" s="128"/>
      <c r="R217" s="128">
        <v>4.46</v>
      </c>
      <c r="S217" s="128"/>
      <c r="T217" s="128"/>
      <c r="U217" s="128"/>
      <c r="V217" s="128">
        <f t="shared" ref="V217:W280" si="74">N217+P217+R217+T217</f>
        <v>4.46</v>
      </c>
      <c r="W217" s="128">
        <f t="shared" si="74"/>
        <v>0</v>
      </c>
      <c r="X217" s="128"/>
      <c r="Y217" s="128"/>
      <c r="Z217" s="128"/>
      <c r="AA217" s="128"/>
      <c r="AB217" s="128"/>
      <c r="AC217" s="128"/>
      <c r="AD217" s="128"/>
      <c r="AE217" s="128"/>
      <c r="AF217" s="128"/>
      <c r="AG217" s="128"/>
      <c r="AH217" s="128"/>
      <c r="AI217" s="128"/>
      <c r="AJ217" s="128"/>
      <c r="AK217" s="128"/>
      <c r="AL217" s="128"/>
      <c r="AM217" s="128"/>
      <c r="AN217" s="128"/>
      <c r="AO217" s="128"/>
      <c r="AP217" s="128">
        <f t="shared" ref="AP217:AQ239" si="75">AJ217+AH217+AL217+AN217</f>
        <v>0</v>
      </c>
      <c r="AQ217" s="128">
        <f t="shared" si="75"/>
        <v>0</v>
      </c>
      <c r="AR217" s="128" t="e">
        <f>#REF!+#REF!+#REF!+#REF!</f>
        <v>#REF!</v>
      </c>
      <c r="AS217" s="128">
        <f t="shared" si="51"/>
        <v>0</v>
      </c>
      <c r="AT217" s="128" t="e">
        <f>#REF!+#REF!+#REF!+#REF!</f>
        <v>#REF!</v>
      </c>
      <c r="AU217" s="128">
        <f t="shared" si="52"/>
        <v>0</v>
      </c>
    </row>
    <row r="218" spans="1:47" ht="31.5" x14ac:dyDescent="0.25">
      <c r="A218" s="381" t="s">
        <v>43</v>
      </c>
      <c r="B218" s="127"/>
      <c r="C218" s="130" t="s">
        <v>1018</v>
      </c>
      <c r="D218" s="128"/>
      <c r="E218" s="128"/>
      <c r="F218" s="128"/>
      <c r="G218" s="128"/>
      <c r="H218" s="128"/>
      <c r="I218" s="128"/>
      <c r="J218" s="128"/>
      <c r="K218" s="128"/>
      <c r="L218" s="128"/>
      <c r="M218" s="128"/>
      <c r="N218" s="128"/>
      <c r="O218" s="128"/>
      <c r="P218" s="128"/>
      <c r="Q218" s="128"/>
      <c r="R218" s="128"/>
      <c r="S218" s="128"/>
      <c r="T218" s="128">
        <v>7.8</v>
      </c>
      <c r="U218" s="128"/>
      <c r="V218" s="128">
        <f t="shared" si="74"/>
        <v>7.8</v>
      </c>
      <c r="W218" s="128">
        <f t="shared" si="74"/>
        <v>0</v>
      </c>
      <c r="X218" s="128"/>
      <c r="Y218" s="128"/>
      <c r="Z218" s="128"/>
      <c r="AA218" s="128"/>
      <c r="AB218" s="128"/>
      <c r="AC218" s="128"/>
      <c r="AD218" s="128"/>
      <c r="AE218" s="128"/>
      <c r="AF218" s="128"/>
      <c r="AG218" s="128"/>
      <c r="AH218" s="128"/>
      <c r="AI218" s="128"/>
      <c r="AJ218" s="128"/>
      <c r="AK218" s="128"/>
      <c r="AL218" s="128"/>
      <c r="AM218" s="128"/>
      <c r="AN218" s="128"/>
      <c r="AO218" s="128"/>
      <c r="AP218" s="128">
        <f t="shared" si="75"/>
        <v>0</v>
      </c>
      <c r="AQ218" s="128">
        <f t="shared" si="75"/>
        <v>0</v>
      </c>
      <c r="AR218" s="128" t="e">
        <f>#REF!+#REF!+#REF!+#REF!</f>
        <v>#REF!</v>
      </c>
      <c r="AS218" s="128">
        <f t="shared" ref="AS218:AS239" si="76">AL218+AJ218+AN218+AP218</f>
        <v>0</v>
      </c>
      <c r="AT218" s="128" t="e">
        <f>#REF!+#REF!+#REF!+#REF!</f>
        <v>#REF!</v>
      </c>
      <c r="AU218" s="128">
        <f t="shared" ref="AU218:AU239" si="77">AM218+AK218+AO218+AQ218</f>
        <v>0</v>
      </c>
    </row>
    <row r="219" spans="1:47" ht="31.5" x14ac:dyDescent="0.25">
      <c r="A219" s="381" t="s">
        <v>43</v>
      </c>
      <c r="B219" s="127"/>
      <c r="C219" s="130" t="s">
        <v>1019</v>
      </c>
      <c r="D219" s="128"/>
      <c r="E219" s="128"/>
      <c r="F219" s="128"/>
      <c r="G219" s="128"/>
      <c r="H219" s="128"/>
      <c r="I219" s="128"/>
      <c r="J219" s="128"/>
      <c r="K219" s="128"/>
      <c r="L219" s="128"/>
      <c r="M219" s="128"/>
      <c r="N219" s="128"/>
      <c r="O219" s="128"/>
      <c r="P219" s="128"/>
      <c r="Q219" s="128"/>
      <c r="R219" s="128"/>
      <c r="S219" s="128"/>
      <c r="T219" s="128">
        <v>3.827</v>
      </c>
      <c r="U219" s="128"/>
      <c r="V219" s="128">
        <f t="shared" si="74"/>
        <v>3.827</v>
      </c>
      <c r="W219" s="128">
        <f t="shared" si="74"/>
        <v>0</v>
      </c>
      <c r="X219" s="128"/>
      <c r="Y219" s="128"/>
      <c r="Z219" s="128"/>
      <c r="AA219" s="128"/>
      <c r="AB219" s="128"/>
      <c r="AC219" s="128"/>
      <c r="AD219" s="128"/>
      <c r="AE219" s="128"/>
      <c r="AF219" s="128"/>
      <c r="AG219" s="128"/>
      <c r="AH219" s="128"/>
      <c r="AI219" s="128"/>
      <c r="AJ219" s="128"/>
      <c r="AK219" s="128"/>
      <c r="AL219" s="128"/>
      <c r="AM219" s="128"/>
      <c r="AN219" s="128"/>
      <c r="AO219" s="128"/>
      <c r="AP219" s="128">
        <f t="shared" si="75"/>
        <v>0</v>
      </c>
      <c r="AQ219" s="128">
        <f t="shared" si="75"/>
        <v>0</v>
      </c>
      <c r="AR219" s="128" t="e">
        <f>#REF!+#REF!+#REF!+#REF!</f>
        <v>#REF!</v>
      </c>
      <c r="AS219" s="128">
        <f t="shared" si="76"/>
        <v>0</v>
      </c>
      <c r="AT219" s="128" t="e">
        <f>#REF!+#REF!+#REF!+#REF!</f>
        <v>#REF!</v>
      </c>
      <c r="AU219" s="128">
        <f t="shared" si="77"/>
        <v>0</v>
      </c>
    </row>
    <row r="220" spans="1:47" ht="110.25" x14ac:dyDescent="0.25">
      <c r="A220" s="381" t="s">
        <v>51</v>
      </c>
      <c r="B220" s="127"/>
      <c r="C220" s="130" t="s">
        <v>1020</v>
      </c>
      <c r="D220" s="128"/>
      <c r="E220" s="128"/>
      <c r="F220" s="128"/>
      <c r="G220" s="128"/>
      <c r="H220" s="128"/>
      <c r="I220" s="128"/>
      <c r="J220" s="128"/>
      <c r="K220" s="128"/>
      <c r="L220" s="128"/>
      <c r="M220" s="128"/>
      <c r="N220" s="128"/>
      <c r="O220" s="128"/>
      <c r="P220" s="128"/>
      <c r="Q220" s="128"/>
      <c r="R220" s="128"/>
      <c r="S220" s="128"/>
      <c r="T220" s="128">
        <v>6.01</v>
      </c>
      <c r="U220" s="128">
        <v>0</v>
      </c>
      <c r="V220" s="128">
        <f t="shared" si="74"/>
        <v>6.01</v>
      </c>
      <c r="W220" s="128">
        <f t="shared" si="74"/>
        <v>0</v>
      </c>
      <c r="X220" s="128"/>
      <c r="Y220" s="128"/>
      <c r="Z220" s="128"/>
      <c r="AA220" s="128"/>
      <c r="AB220" s="128"/>
      <c r="AC220" s="128"/>
      <c r="AD220" s="128"/>
      <c r="AE220" s="128"/>
      <c r="AF220" s="128"/>
      <c r="AG220" s="128"/>
      <c r="AH220" s="128"/>
      <c r="AI220" s="128"/>
      <c r="AJ220" s="128"/>
      <c r="AK220" s="128"/>
      <c r="AL220" s="128"/>
      <c r="AM220" s="128"/>
      <c r="AN220" s="128"/>
      <c r="AO220" s="128"/>
      <c r="AP220" s="128">
        <f t="shared" si="75"/>
        <v>0</v>
      </c>
      <c r="AQ220" s="128">
        <f t="shared" si="75"/>
        <v>0</v>
      </c>
      <c r="AR220" s="128" t="e">
        <f>#REF!+#REF!+#REF!+#REF!</f>
        <v>#REF!</v>
      </c>
      <c r="AS220" s="128">
        <f t="shared" si="76"/>
        <v>0</v>
      </c>
      <c r="AT220" s="128" t="e">
        <f>#REF!+#REF!+#REF!+#REF!</f>
        <v>#REF!</v>
      </c>
      <c r="AU220" s="128">
        <f t="shared" si="77"/>
        <v>0</v>
      </c>
    </row>
    <row r="221" spans="1:47" ht="141.75" x14ac:dyDescent="0.25">
      <c r="A221" s="381" t="s">
        <v>51</v>
      </c>
      <c r="B221" s="127"/>
      <c r="C221" s="130" t="s">
        <v>1021</v>
      </c>
      <c r="D221" s="128"/>
      <c r="E221" s="128"/>
      <c r="F221" s="128"/>
      <c r="G221" s="128"/>
      <c r="H221" s="128"/>
      <c r="I221" s="128"/>
      <c r="J221" s="128"/>
      <c r="K221" s="128"/>
      <c r="L221" s="128"/>
      <c r="M221" s="128"/>
      <c r="N221" s="128"/>
      <c r="O221" s="128"/>
      <c r="P221" s="128"/>
      <c r="Q221" s="128"/>
      <c r="R221" s="128"/>
      <c r="S221" s="128"/>
      <c r="T221" s="128">
        <v>3.2759999999999998</v>
      </c>
      <c r="U221" s="128">
        <v>0</v>
      </c>
      <c r="V221" s="128">
        <f t="shared" si="74"/>
        <v>3.2759999999999998</v>
      </c>
      <c r="W221" s="128">
        <f t="shared" si="74"/>
        <v>0</v>
      </c>
      <c r="X221" s="128"/>
      <c r="Y221" s="128"/>
      <c r="Z221" s="128"/>
      <c r="AA221" s="128"/>
      <c r="AB221" s="128"/>
      <c r="AC221" s="128"/>
      <c r="AD221" s="128"/>
      <c r="AE221" s="128"/>
      <c r="AF221" s="128"/>
      <c r="AG221" s="128"/>
      <c r="AH221" s="128"/>
      <c r="AI221" s="128"/>
      <c r="AJ221" s="128"/>
      <c r="AK221" s="128"/>
      <c r="AL221" s="128"/>
      <c r="AM221" s="128"/>
      <c r="AN221" s="128"/>
      <c r="AO221" s="128"/>
      <c r="AP221" s="128">
        <f t="shared" si="75"/>
        <v>0</v>
      </c>
      <c r="AQ221" s="128">
        <f t="shared" si="75"/>
        <v>0</v>
      </c>
      <c r="AR221" s="128" t="e">
        <f>#REF!+#REF!+#REF!+#REF!</f>
        <v>#REF!</v>
      </c>
      <c r="AS221" s="128">
        <f t="shared" si="76"/>
        <v>0</v>
      </c>
      <c r="AT221" s="128" t="e">
        <f>#REF!+#REF!+#REF!+#REF!</f>
        <v>#REF!</v>
      </c>
      <c r="AU221" s="128">
        <f t="shared" si="77"/>
        <v>0</v>
      </c>
    </row>
    <row r="222" spans="1:47" ht="31.5" x14ac:dyDescent="0.25">
      <c r="A222" s="381" t="s">
        <v>47</v>
      </c>
      <c r="B222" s="127"/>
      <c r="C222" s="130" t="s">
        <v>1022</v>
      </c>
      <c r="D222" s="128"/>
      <c r="E222" s="128"/>
      <c r="F222" s="128"/>
      <c r="G222" s="128"/>
      <c r="H222" s="128"/>
      <c r="I222" s="128"/>
      <c r="J222" s="128"/>
      <c r="K222" s="128"/>
      <c r="L222" s="128"/>
      <c r="M222" s="128"/>
      <c r="N222" s="128"/>
      <c r="O222" s="128"/>
      <c r="P222" s="128"/>
      <c r="Q222" s="128"/>
      <c r="R222" s="128"/>
      <c r="S222" s="128"/>
      <c r="T222" s="128">
        <v>0.01</v>
      </c>
      <c r="U222" s="128">
        <v>1</v>
      </c>
      <c r="V222" s="128">
        <f t="shared" si="74"/>
        <v>0.01</v>
      </c>
      <c r="W222" s="128">
        <f t="shared" si="74"/>
        <v>1</v>
      </c>
      <c r="X222" s="128"/>
      <c r="Y222" s="128"/>
      <c r="Z222" s="128"/>
      <c r="AA222" s="128"/>
      <c r="AB222" s="128"/>
      <c r="AC222" s="128"/>
      <c r="AD222" s="128"/>
      <c r="AE222" s="128"/>
      <c r="AF222" s="128"/>
      <c r="AG222" s="128"/>
      <c r="AH222" s="128"/>
      <c r="AI222" s="128"/>
      <c r="AJ222" s="128"/>
      <c r="AK222" s="128"/>
      <c r="AL222" s="128"/>
      <c r="AM222" s="128"/>
      <c r="AN222" s="128"/>
      <c r="AO222" s="128"/>
      <c r="AP222" s="128">
        <f t="shared" si="75"/>
        <v>0</v>
      </c>
      <c r="AQ222" s="128">
        <f t="shared" si="75"/>
        <v>0</v>
      </c>
      <c r="AR222" s="128" t="e">
        <f>#REF!+#REF!+#REF!+#REF!</f>
        <v>#REF!</v>
      </c>
      <c r="AS222" s="128">
        <f t="shared" si="76"/>
        <v>0</v>
      </c>
      <c r="AT222" s="128" t="e">
        <f>#REF!+#REF!+#REF!+#REF!</f>
        <v>#REF!</v>
      </c>
      <c r="AU222" s="128">
        <f t="shared" si="77"/>
        <v>0</v>
      </c>
    </row>
    <row r="223" spans="1:47" ht="31.5" x14ac:dyDescent="0.25">
      <c r="A223" s="381" t="s">
        <v>1023</v>
      </c>
      <c r="B223" s="127"/>
      <c r="C223" s="130" t="s">
        <v>1024</v>
      </c>
      <c r="D223" s="128"/>
      <c r="E223" s="128"/>
      <c r="F223" s="128"/>
      <c r="G223" s="128"/>
      <c r="H223" s="128"/>
      <c r="I223" s="128"/>
      <c r="J223" s="128"/>
      <c r="K223" s="128"/>
      <c r="L223" s="128"/>
      <c r="M223" s="128"/>
      <c r="N223" s="128"/>
      <c r="O223" s="128"/>
      <c r="P223" s="128"/>
      <c r="Q223" s="128"/>
      <c r="R223" s="128"/>
      <c r="S223" s="128"/>
      <c r="T223" s="128">
        <v>4.8079999999999998</v>
      </c>
      <c r="U223" s="128"/>
      <c r="V223" s="128">
        <f t="shared" si="74"/>
        <v>4.8079999999999998</v>
      </c>
      <c r="W223" s="128">
        <f t="shared" si="74"/>
        <v>0</v>
      </c>
      <c r="X223" s="128"/>
      <c r="Y223" s="128"/>
      <c r="Z223" s="128"/>
      <c r="AA223" s="128"/>
      <c r="AB223" s="128"/>
      <c r="AC223" s="128"/>
      <c r="AD223" s="128"/>
      <c r="AE223" s="128"/>
      <c r="AF223" s="128"/>
      <c r="AG223" s="128"/>
      <c r="AH223" s="128"/>
      <c r="AI223" s="128"/>
      <c r="AJ223" s="128"/>
      <c r="AK223" s="128"/>
      <c r="AL223" s="128"/>
      <c r="AM223" s="128"/>
      <c r="AN223" s="128"/>
      <c r="AO223" s="128"/>
      <c r="AP223" s="128">
        <f t="shared" si="75"/>
        <v>0</v>
      </c>
      <c r="AQ223" s="128">
        <f t="shared" si="75"/>
        <v>0</v>
      </c>
      <c r="AR223" s="128" t="e">
        <f>#REF!+#REF!+#REF!+#REF!</f>
        <v>#REF!</v>
      </c>
      <c r="AS223" s="128">
        <f t="shared" si="76"/>
        <v>0</v>
      </c>
      <c r="AT223" s="128" t="e">
        <f>#REF!+#REF!+#REF!+#REF!</f>
        <v>#REF!</v>
      </c>
      <c r="AU223" s="128">
        <f t="shared" si="77"/>
        <v>0</v>
      </c>
    </row>
    <row r="224" spans="1:47" ht="47.25" x14ac:dyDescent="0.25">
      <c r="A224" s="381" t="s">
        <v>891</v>
      </c>
      <c r="B224" s="127"/>
      <c r="C224" s="130" t="s">
        <v>1025</v>
      </c>
      <c r="D224" s="128"/>
      <c r="E224" s="128"/>
      <c r="F224" s="128"/>
      <c r="G224" s="128"/>
      <c r="H224" s="128"/>
      <c r="I224" s="128"/>
      <c r="J224" s="128"/>
      <c r="K224" s="128"/>
      <c r="L224" s="128"/>
      <c r="M224" s="128"/>
      <c r="N224" s="128"/>
      <c r="O224" s="128"/>
      <c r="P224" s="128"/>
      <c r="Q224" s="128"/>
      <c r="R224" s="128"/>
      <c r="S224" s="128"/>
      <c r="T224" s="128">
        <v>1.198</v>
      </c>
      <c r="U224" s="128"/>
      <c r="V224" s="128">
        <f t="shared" si="74"/>
        <v>1.198</v>
      </c>
      <c r="W224" s="128">
        <f t="shared" si="74"/>
        <v>0</v>
      </c>
      <c r="X224" s="128"/>
      <c r="Y224" s="128"/>
      <c r="Z224" s="128"/>
      <c r="AA224" s="128"/>
      <c r="AB224" s="128"/>
      <c r="AC224" s="128"/>
      <c r="AD224" s="128"/>
      <c r="AE224" s="128"/>
      <c r="AF224" s="128"/>
      <c r="AG224" s="128"/>
      <c r="AH224" s="128"/>
      <c r="AI224" s="128"/>
      <c r="AJ224" s="128"/>
      <c r="AK224" s="128"/>
      <c r="AL224" s="128"/>
      <c r="AM224" s="128"/>
      <c r="AN224" s="128"/>
      <c r="AO224" s="128"/>
      <c r="AP224" s="128">
        <f t="shared" si="75"/>
        <v>0</v>
      </c>
      <c r="AQ224" s="128">
        <f t="shared" si="75"/>
        <v>0</v>
      </c>
      <c r="AR224" s="128" t="e">
        <f>#REF!+#REF!+#REF!+#REF!</f>
        <v>#REF!</v>
      </c>
      <c r="AS224" s="128">
        <f t="shared" si="76"/>
        <v>0</v>
      </c>
      <c r="AT224" s="128" t="e">
        <f>#REF!+#REF!+#REF!+#REF!</f>
        <v>#REF!</v>
      </c>
      <c r="AU224" s="128">
        <f t="shared" si="77"/>
        <v>0</v>
      </c>
    </row>
    <row r="225" spans="1:47" ht="31.5" x14ac:dyDescent="0.25">
      <c r="A225" s="381" t="s">
        <v>891</v>
      </c>
      <c r="B225" s="127"/>
      <c r="C225" s="130" t="s">
        <v>1026</v>
      </c>
      <c r="D225" s="128"/>
      <c r="E225" s="128"/>
      <c r="F225" s="128"/>
      <c r="G225" s="128"/>
      <c r="H225" s="128"/>
      <c r="I225" s="128"/>
      <c r="J225" s="128"/>
      <c r="K225" s="128"/>
      <c r="L225" s="128"/>
      <c r="M225" s="128"/>
      <c r="N225" s="128"/>
      <c r="O225" s="128"/>
      <c r="P225" s="128"/>
      <c r="Q225" s="128"/>
      <c r="R225" s="128"/>
      <c r="S225" s="128"/>
      <c r="T225" s="128">
        <v>0.85199999999999998</v>
      </c>
      <c r="U225" s="128"/>
      <c r="V225" s="128">
        <f t="shared" si="74"/>
        <v>0.85199999999999998</v>
      </c>
      <c r="W225" s="128">
        <f t="shared" si="74"/>
        <v>0</v>
      </c>
      <c r="X225" s="128"/>
      <c r="Y225" s="128"/>
      <c r="Z225" s="128"/>
      <c r="AA225" s="128"/>
      <c r="AB225" s="128"/>
      <c r="AC225" s="128"/>
      <c r="AD225" s="128"/>
      <c r="AE225" s="128"/>
      <c r="AF225" s="128"/>
      <c r="AG225" s="128"/>
      <c r="AH225" s="128"/>
      <c r="AI225" s="128"/>
      <c r="AJ225" s="128"/>
      <c r="AK225" s="128"/>
      <c r="AL225" s="128"/>
      <c r="AM225" s="128"/>
      <c r="AN225" s="128"/>
      <c r="AO225" s="128"/>
      <c r="AP225" s="128">
        <f t="shared" si="75"/>
        <v>0</v>
      </c>
      <c r="AQ225" s="128">
        <f t="shared" si="75"/>
        <v>0</v>
      </c>
      <c r="AR225" s="128" t="e">
        <f>#REF!+#REF!+#REF!+#REF!</f>
        <v>#REF!</v>
      </c>
      <c r="AS225" s="128">
        <f t="shared" si="76"/>
        <v>0</v>
      </c>
      <c r="AT225" s="128" t="e">
        <f>#REF!+#REF!+#REF!+#REF!</f>
        <v>#REF!</v>
      </c>
      <c r="AU225" s="128">
        <f t="shared" si="77"/>
        <v>0</v>
      </c>
    </row>
    <row r="226" spans="1:47" ht="78.75" x14ac:dyDescent="0.25">
      <c r="A226" s="381" t="s">
        <v>891</v>
      </c>
      <c r="B226" s="127"/>
      <c r="C226" s="130" t="s">
        <v>1027</v>
      </c>
      <c r="D226" s="128"/>
      <c r="E226" s="128"/>
      <c r="F226" s="128"/>
      <c r="G226" s="128"/>
      <c r="H226" s="128"/>
      <c r="I226" s="128"/>
      <c r="J226" s="128"/>
      <c r="K226" s="128"/>
      <c r="L226" s="128"/>
      <c r="M226" s="128"/>
      <c r="N226" s="128"/>
      <c r="O226" s="128"/>
      <c r="P226" s="128"/>
      <c r="Q226" s="128"/>
      <c r="R226" s="128"/>
      <c r="S226" s="128"/>
      <c r="T226" s="128">
        <v>10.115</v>
      </c>
      <c r="U226" s="128"/>
      <c r="V226" s="128">
        <f t="shared" si="74"/>
        <v>10.115</v>
      </c>
      <c r="W226" s="128">
        <f t="shared" si="74"/>
        <v>0</v>
      </c>
      <c r="X226" s="128"/>
      <c r="Y226" s="128"/>
      <c r="Z226" s="128"/>
      <c r="AA226" s="128"/>
      <c r="AB226" s="128"/>
      <c r="AC226" s="128"/>
      <c r="AD226" s="128"/>
      <c r="AE226" s="128"/>
      <c r="AF226" s="128"/>
      <c r="AG226" s="128"/>
      <c r="AH226" s="128"/>
      <c r="AI226" s="128"/>
      <c r="AJ226" s="128"/>
      <c r="AK226" s="128"/>
      <c r="AL226" s="128"/>
      <c r="AM226" s="128"/>
      <c r="AN226" s="128"/>
      <c r="AO226" s="128"/>
      <c r="AP226" s="128">
        <f t="shared" si="75"/>
        <v>0</v>
      </c>
      <c r="AQ226" s="128">
        <f t="shared" si="75"/>
        <v>0</v>
      </c>
      <c r="AR226" s="128" t="e">
        <f>#REF!+#REF!+#REF!+#REF!</f>
        <v>#REF!</v>
      </c>
      <c r="AS226" s="128">
        <f t="shared" si="76"/>
        <v>0</v>
      </c>
      <c r="AT226" s="128" t="e">
        <f>#REF!+#REF!+#REF!+#REF!</f>
        <v>#REF!</v>
      </c>
      <c r="AU226" s="128">
        <f t="shared" si="77"/>
        <v>0</v>
      </c>
    </row>
    <row r="227" spans="1:47" ht="31.5" x14ac:dyDescent="0.25">
      <c r="A227" s="381" t="s">
        <v>891</v>
      </c>
      <c r="B227" s="127" t="s">
        <v>1028</v>
      </c>
      <c r="C227" s="130" t="s">
        <v>1029</v>
      </c>
      <c r="D227" s="128"/>
      <c r="E227" s="128"/>
      <c r="F227" s="128"/>
      <c r="G227" s="128"/>
      <c r="H227" s="128"/>
      <c r="I227" s="128"/>
      <c r="J227" s="128"/>
      <c r="K227" s="128"/>
      <c r="L227" s="128"/>
      <c r="M227" s="128"/>
      <c r="N227" s="128"/>
      <c r="O227" s="128"/>
      <c r="P227" s="128">
        <v>4.9000000000000004</v>
      </c>
      <c r="Q227" s="128"/>
      <c r="R227" s="128"/>
      <c r="S227" s="128"/>
      <c r="T227" s="128"/>
      <c r="U227" s="128"/>
      <c r="V227" s="128">
        <f t="shared" si="74"/>
        <v>4.9000000000000004</v>
      </c>
      <c r="W227" s="128">
        <f t="shared" si="74"/>
        <v>0</v>
      </c>
      <c r="X227" s="128"/>
      <c r="Y227" s="128"/>
      <c r="Z227" s="128"/>
      <c r="AA227" s="128"/>
      <c r="AB227" s="128"/>
      <c r="AC227" s="128"/>
      <c r="AD227" s="128"/>
      <c r="AE227" s="128"/>
      <c r="AF227" s="128"/>
      <c r="AG227" s="128"/>
      <c r="AH227" s="128"/>
      <c r="AI227" s="128"/>
      <c r="AJ227" s="128"/>
      <c r="AK227" s="128"/>
      <c r="AL227" s="128"/>
      <c r="AM227" s="128"/>
      <c r="AN227" s="128"/>
      <c r="AO227" s="128"/>
      <c r="AP227" s="128">
        <f t="shared" si="75"/>
        <v>0</v>
      </c>
      <c r="AQ227" s="128">
        <f t="shared" si="75"/>
        <v>0</v>
      </c>
      <c r="AR227" s="128" t="e">
        <f>#REF!+#REF!+#REF!+#REF!</f>
        <v>#REF!</v>
      </c>
      <c r="AS227" s="128">
        <f t="shared" si="76"/>
        <v>0</v>
      </c>
      <c r="AT227" s="128" t="e">
        <f>#REF!+#REF!+#REF!+#REF!</f>
        <v>#REF!</v>
      </c>
      <c r="AU227" s="128">
        <f t="shared" si="77"/>
        <v>0</v>
      </c>
    </row>
    <row r="228" spans="1:47" ht="31.5" x14ac:dyDescent="0.25">
      <c r="A228" s="381"/>
      <c r="B228" s="127" t="s">
        <v>1030</v>
      </c>
      <c r="C228" s="21" t="s">
        <v>503</v>
      </c>
      <c r="D228" s="128">
        <f>D229+D231</f>
        <v>0</v>
      </c>
      <c r="E228" s="128">
        <f t="shared" ref="E228:AO228" si="78">E229+E231</f>
        <v>0</v>
      </c>
      <c r="F228" s="128">
        <f t="shared" si="78"/>
        <v>0</v>
      </c>
      <c r="G228" s="128">
        <f t="shared" si="78"/>
        <v>0</v>
      </c>
      <c r="H228" s="128">
        <f t="shared" si="78"/>
        <v>0</v>
      </c>
      <c r="I228" s="128">
        <f t="shared" si="78"/>
        <v>0</v>
      </c>
      <c r="J228" s="128">
        <f t="shared" si="78"/>
        <v>0</v>
      </c>
      <c r="K228" s="128">
        <f t="shared" si="78"/>
        <v>0</v>
      </c>
      <c r="L228" s="128">
        <f t="shared" si="78"/>
        <v>0</v>
      </c>
      <c r="M228" s="128">
        <f t="shared" si="78"/>
        <v>0</v>
      </c>
      <c r="N228" s="128">
        <f t="shared" si="78"/>
        <v>9.8000000000000004E-2</v>
      </c>
      <c r="O228" s="128">
        <f t="shared" si="78"/>
        <v>0.4</v>
      </c>
      <c r="P228" s="128">
        <f t="shared" si="78"/>
        <v>2.6500000000000004</v>
      </c>
      <c r="Q228" s="128">
        <f t="shared" si="78"/>
        <v>0.5</v>
      </c>
      <c r="R228" s="128">
        <f t="shared" si="78"/>
        <v>6.3109999999999999</v>
      </c>
      <c r="S228" s="128">
        <f t="shared" si="78"/>
        <v>1.8900000000000001</v>
      </c>
      <c r="T228" s="128">
        <f t="shared" si="78"/>
        <v>3.9779999999999998</v>
      </c>
      <c r="U228" s="128">
        <f t="shared" si="78"/>
        <v>0.25</v>
      </c>
      <c r="V228" s="128">
        <f t="shared" si="74"/>
        <v>13.037000000000001</v>
      </c>
      <c r="W228" s="128">
        <f t="shared" si="74"/>
        <v>3.04</v>
      </c>
      <c r="X228" s="128">
        <f t="shared" si="78"/>
        <v>0</v>
      </c>
      <c r="Y228" s="128">
        <f t="shared" si="78"/>
        <v>0</v>
      </c>
      <c r="Z228" s="128">
        <f t="shared" si="78"/>
        <v>0</v>
      </c>
      <c r="AA228" s="128">
        <f t="shared" si="78"/>
        <v>0</v>
      </c>
      <c r="AB228" s="128">
        <f t="shared" si="78"/>
        <v>0</v>
      </c>
      <c r="AC228" s="128">
        <f t="shared" si="78"/>
        <v>0</v>
      </c>
      <c r="AD228" s="128">
        <f t="shared" si="78"/>
        <v>0</v>
      </c>
      <c r="AE228" s="128">
        <f t="shared" si="78"/>
        <v>0</v>
      </c>
      <c r="AF228" s="128">
        <f t="shared" si="78"/>
        <v>0</v>
      </c>
      <c r="AG228" s="128">
        <f t="shared" si="78"/>
        <v>0</v>
      </c>
      <c r="AH228" s="128">
        <f t="shared" si="78"/>
        <v>0</v>
      </c>
      <c r="AI228" s="128">
        <f t="shared" si="78"/>
        <v>0</v>
      </c>
      <c r="AJ228" s="128">
        <f t="shared" si="78"/>
        <v>0</v>
      </c>
      <c r="AK228" s="128">
        <f t="shared" si="78"/>
        <v>0</v>
      </c>
      <c r="AL228" s="128">
        <f t="shared" si="78"/>
        <v>0.04</v>
      </c>
      <c r="AM228" s="128">
        <f t="shared" si="78"/>
        <v>0</v>
      </c>
      <c r="AN228" s="128">
        <f t="shared" si="78"/>
        <v>0</v>
      </c>
      <c r="AO228" s="128">
        <f t="shared" si="78"/>
        <v>0</v>
      </c>
      <c r="AP228" s="128">
        <f t="shared" si="75"/>
        <v>0.04</v>
      </c>
      <c r="AQ228" s="128">
        <f t="shared" si="75"/>
        <v>0</v>
      </c>
      <c r="AR228" s="128" t="e">
        <f>#REF!+#REF!+#REF!+#REF!</f>
        <v>#REF!</v>
      </c>
      <c r="AS228" s="128">
        <f t="shared" si="76"/>
        <v>0.08</v>
      </c>
      <c r="AT228" s="128" t="e">
        <f>#REF!+#REF!+#REF!+#REF!</f>
        <v>#REF!</v>
      </c>
      <c r="AU228" s="128">
        <f t="shared" si="77"/>
        <v>0</v>
      </c>
    </row>
    <row r="229" spans="1:47" x14ac:dyDescent="0.25">
      <c r="A229" s="381"/>
      <c r="B229" s="127" t="s">
        <v>1031</v>
      </c>
      <c r="C229" s="130" t="s">
        <v>1009</v>
      </c>
      <c r="D229" s="128">
        <v>0</v>
      </c>
      <c r="E229" s="128">
        <v>0</v>
      </c>
      <c r="F229" s="128">
        <v>0</v>
      </c>
      <c r="G229" s="128">
        <v>0</v>
      </c>
      <c r="H229" s="128">
        <v>0</v>
      </c>
      <c r="I229" s="128">
        <v>0</v>
      </c>
      <c r="J229" s="128">
        <v>0</v>
      </c>
      <c r="K229" s="128">
        <v>0</v>
      </c>
      <c r="L229" s="128">
        <v>0</v>
      </c>
      <c r="M229" s="128">
        <v>0</v>
      </c>
      <c r="N229" s="128">
        <v>0</v>
      </c>
      <c r="O229" s="128">
        <v>0</v>
      </c>
      <c r="P229" s="128">
        <v>0</v>
      </c>
      <c r="Q229" s="128">
        <v>0</v>
      </c>
      <c r="R229" s="128">
        <v>0</v>
      </c>
      <c r="S229" s="128">
        <v>0</v>
      </c>
      <c r="T229" s="128">
        <v>0</v>
      </c>
      <c r="U229" s="128">
        <v>0</v>
      </c>
      <c r="V229" s="128">
        <f t="shared" si="74"/>
        <v>0</v>
      </c>
      <c r="W229" s="128">
        <f t="shared" si="74"/>
        <v>0</v>
      </c>
      <c r="X229" s="128">
        <v>0</v>
      </c>
      <c r="Y229" s="128">
        <v>0</v>
      </c>
      <c r="Z229" s="128">
        <v>0</v>
      </c>
      <c r="AA229" s="128">
        <v>0</v>
      </c>
      <c r="AB229" s="128">
        <v>0</v>
      </c>
      <c r="AC229" s="128">
        <v>0</v>
      </c>
      <c r="AD229" s="128">
        <v>0</v>
      </c>
      <c r="AE229" s="128">
        <v>0</v>
      </c>
      <c r="AF229" s="128">
        <v>0</v>
      </c>
      <c r="AG229" s="128">
        <v>0</v>
      </c>
      <c r="AH229" s="128">
        <v>0</v>
      </c>
      <c r="AI229" s="128">
        <v>0</v>
      </c>
      <c r="AJ229" s="128">
        <v>0</v>
      </c>
      <c r="AK229" s="128">
        <v>0</v>
      </c>
      <c r="AL229" s="128">
        <v>0</v>
      </c>
      <c r="AM229" s="128">
        <v>0</v>
      </c>
      <c r="AN229" s="128">
        <v>0</v>
      </c>
      <c r="AO229" s="128">
        <v>0</v>
      </c>
      <c r="AP229" s="128">
        <f t="shared" si="75"/>
        <v>0</v>
      </c>
      <c r="AQ229" s="128">
        <f t="shared" si="75"/>
        <v>0</v>
      </c>
      <c r="AR229" s="128" t="e">
        <f>#REF!+#REF!+#REF!+#REF!</f>
        <v>#REF!</v>
      </c>
      <c r="AS229" s="128">
        <f t="shared" si="76"/>
        <v>0</v>
      </c>
      <c r="AT229" s="128" t="e">
        <f>#REF!+#REF!+#REF!+#REF!</f>
        <v>#REF!</v>
      </c>
      <c r="AU229" s="128">
        <f t="shared" si="77"/>
        <v>0</v>
      </c>
    </row>
    <row r="230" spans="1:47" x14ac:dyDescent="0.25">
      <c r="A230" s="381"/>
      <c r="B230" s="127"/>
      <c r="C230" s="130"/>
      <c r="D230" s="128"/>
      <c r="E230" s="128"/>
      <c r="F230" s="128"/>
      <c r="G230" s="128"/>
      <c r="H230" s="128"/>
      <c r="I230" s="128"/>
      <c r="J230" s="128"/>
      <c r="K230" s="128"/>
      <c r="L230" s="128"/>
      <c r="M230" s="128"/>
      <c r="N230" s="128"/>
      <c r="O230" s="128"/>
      <c r="P230" s="128"/>
      <c r="Q230" s="128"/>
      <c r="R230" s="128"/>
      <c r="S230" s="128"/>
      <c r="T230" s="128"/>
      <c r="U230" s="128"/>
      <c r="V230" s="128">
        <f t="shared" si="74"/>
        <v>0</v>
      </c>
      <c r="W230" s="128">
        <f t="shared" si="74"/>
        <v>0</v>
      </c>
      <c r="X230" s="128"/>
      <c r="Y230" s="128"/>
      <c r="Z230" s="128"/>
      <c r="AA230" s="128"/>
      <c r="AB230" s="128"/>
      <c r="AC230" s="128"/>
      <c r="AD230" s="128"/>
      <c r="AE230" s="128"/>
      <c r="AF230" s="128"/>
      <c r="AG230" s="128"/>
      <c r="AH230" s="128"/>
      <c r="AI230" s="128"/>
      <c r="AJ230" s="128"/>
      <c r="AK230" s="128"/>
      <c r="AL230" s="128"/>
      <c r="AM230" s="128"/>
      <c r="AN230" s="128"/>
      <c r="AO230" s="128"/>
      <c r="AP230" s="128">
        <f t="shared" si="75"/>
        <v>0</v>
      </c>
      <c r="AQ230" s="128">
        <f t="shared" si="75"/>
        <v>0</v>
      </c>
      <c r="AR230" s="128" t="e">
        <f>#REF!+#REF!+#REF!+#REF!</f>
        <v>#REF!</v>
      </c>
      <c r="AS230" s="128">
        <f t="shared" si="76"/>
        <v>0</v>
      </c>
      <c r="AT230" s="128" t="e">
        <f>#REF!+#REF!+#REF!+#REF!</f>
        <v>#REF!</v>
      </c>
      <c r="AU230" s="128">
        <f t="shared" si="77"/>
        <v>0</v>
      </c>
    </row>
    <row r="231" spans="1:47" x14ac:dyDescent="0.25">
      <c r="A231" s="381"/>
      <c r="B231" s="127" t="s">
        <v>1032</v>
      </c>
      <c r="C231" s="130" t="s">
        <v>1010</v>
      </c>
      <c r="D231" s="128">
        <f>D232</f>
        <v>0</v>
      </c>
      <c r="E231" s="128">
        <f t="shared" ref="E231:AK231" si="79">E232</f>
        <v>0</v>
      </c>
      <c r="F231" s="128">
        <f t="shared" si="79"/>
        <v>0</v>
      </c>
      <c r="G231" s="128">
        <f t="shared" si="79"/>
        <v>0</v>
      </c>
      <c r="H231" s="128">
        <f t="shared" si="79"/>
        <v>0</v>
      </c>
      <c r="I231" s="128">
        <f t="shared" si="79"/>
        <v>0</v>
      </c>
      <c r="J231" s="128">
        <f t="shared" si="79"/>
        <v>0</v>
      </c>
      <c r="K231" s="128">
        <f t="shared" si="79"/>
        <v>0</v>
      </c>
      <c r="L231" s="128">
        <f t="shared" si="79"/>
        <v>0</v>
      </c>
      <c r="M231" s="128">
        <f t="shared" si="79"/>
        <v>0</v>
      </c>
      <c r="N231" s="128">
        <f t="shared" si="79"/>
        <v>9.8000000000000004E-2</v>
      </c>
      <c r="O231" s="128">
        <f t="shared" si="79"/>
        <v>0.4</v>
      </c>
      <c r="P231" s="128">
        <f>SUM(P232:P244)</f>
        <v>2.6500000000000004</v>
      </c>
      <c r="Q231" s="128">
        <f t="shared" ref="Q231" si="80">SUM(Q232:Q244)</f>
        <v>0.5</v>
      </c>
      <c r="R231" s="128">
        <f>SUM(R232:R244)</f>
        <v>6.3109999999999999</v>
      </c>
      <c r="S231" s="128">
        <f t="shared" ref="S231" si="81">SUM(S232:S244)</f>
        <v>1.8900000000000001</v>
      </c>
      <c r="T231" s="128">
        <f>SUM(T232:T244)</f>
        <v>3.9779999999999998</v>
      </c>
      <c r="U231" s="128">
        <f t="shared" ref="U231" si="82">SUM(U232:U244)</f>
        <v>0.25</v>
      </c>
      <c r="V231" s="128">
        <f t="shared" si="74"/>
        <v>13.037000000000001</v>
      </c>
      <c r="W231" s="128">
        <f t="shared" si="74"/>
        <v>3.04</v>
      </c>
      <c r="X231" s="128">
        <f t="shared" si="79"/>
        <v>0</v>
      </c>
      <c r="Y231" s="128">
        <f t="shared" si="79"/>
        <v>0</v>
      </c>
      <c r="Z231" s="128">
        <f t="shared" si="79"/>
        <v>0</v>
      </c>
      <c r="AA231" s="128">
        <f t="shared" si="79"/>
        <v>0</v>
      </c>
      <c r="AB231" s="128">
        <f t="shared" si="79"/>
        <v>0</v>
      </c>
      <c r="AC231" s="128">
        <f t="shared" si="79"/>
        <v>0</v>
      </c>
      <c r="AD231" s="128">
        <f t="shared" si="79"/>
        <v>0</v>
      </c>
      <c r="AE231" s="128">
        <f t="shared" si="79"/>
        <v>0</v>
      </c>
      <c r="AF231" s="128">
        <f t="shared" si="79"/>
        <v>0</v>
      </c>
      <c r="AG231" s="128">
        <f t="shared" si="79"/>
        <v>0</v>
      </c>
      <c r="AH231" s="128">
        <f t="shared" si="79"/>
        <v>0</v>
      </c>
      <c r="AI231" s="128">
        <f t="shared" si="79"/>
        <v>0</v>
      </c>
      <c r="AJ231" s="128">
        <f t="shared" si="79"/>
        <v>0</v>
      </c>
      <c r="AK231" s="128">
        <f t="shared" si="79"/>
        <v>0</v>
      </c>
      <c r="AL231" s="128">
        <f t="shared" ref="AL231:AO231" si="83">SUM(AL232:AL244)</f>
        <v>0.04</v>
      </c>
      <c r="AM231" s="128">
        <f t="shared" si="83"/>
        <v>0</v>
      </c>
      <c r="AN231" s="128">
        <f t="shared" si="83"/>
        <v>0</v>
      </c>
      <c r="AO231" s="128">
        <f t="shared" si="83"/>
        <v>0</v>
      </c>
      <c r="AP231" s="128">
        <f t="shared" si="75"/>
        <v>0.04</v>
      </c>
      <c r="AQ231" s="128">
        <f t="shared" si="75"/>
        <v>0</v>
      </c>
      <c r="AR231" s="128" t="e">
        <f>#REF!+#REF!+#REF!+#REF!</f>
        <v>#REF!</v>
      </c>
      <c r="AS231" s="128">
        <f t="shared" si="76"/>
        <v>0.08</v>
      </c>
      <c r="AT231" s="128" t="e">
        <f>#REF!+#REF!+#REF!+#REF!</f>
        <v>#REF!</v>
      </c>
      <c r="AU231" s="128">
        <f t="shared" si="77"/>
        <v>0</v>
      </c>
    </row>
    <row r="232" spans="1:47" ht="78.75" x14ac:dyDescent="0.25">
      <c r="A232" s="381" t="s">
        <v>47</v>
      </c>
      <c r="B232" s="127" t="s">
        <v>1033</v>
      </c>
      <c r="C232" s="130" t="s">
        <v>1034</v>
      </c>
      <c r="D232" s="128"/>
      <c r="E232" s="128"/>
      <c r="F232" s="128"/>
      <c r="G232" s="128"/>
      <c r="H232" s="128"/>
      <c r="I232" s="128"/>
      <c r="J232" s="128"/>
      <c r="K232" s="128"/>
      <c r="L232" s="128"/>
      <c r="M232" s="128"/>
      <c r="N232" s="128">
        <v>9.8000000000000004E-2</v>
      </c>
      <c r="O232" s="128">
        <v>0.4</v>
      </c>
      <c r="P232" s="128"/>
      <c r="Q232" s="128"/>
      <c r="R232" s="128"/>
      <c r="S232" s="128"/>
      <c r="T232" s="128"/>
      <c r="U232" s="128"/>
      <c r="V232" s="128">
        <f t="shared" si="74"/>
        <v>9.8000000000000004E-2</v>
      </c>
      <c r="W232" s="128">
        <f t="shared" si="74"/>
        <v>0.4</v>
      </c>
      <c r="X232" s="128"/>
      <c r="Y232" s="128"/>
      <c r="Z232" s="128"/>
      <c r="AA232" s="128"/>
      <c r="AB232" s="128"/>
      <c r="AC232" s="128"/>
      <c r="AD232" s="128"/>
      <c r="AE232" s="128"/>
      <c r="AF232" s="128"/>
      <c r="AG232" s="128"/>
      <c r="AH232" s="128"/>
      <c r="AI232" s="128"/>
      <c r="AJ232" s="128"/>
      <c r="AK232" s="128"/>
      <c r="AL232" s="128"/>
      <c r="AM232" s="128"/>
      <c r="AN232" s="128"/>
      <c r="AO232" s="128"/>
      <c r="AP232" s="128">
        <f t="shared" si="75"/>
        <v>0</v>
      </c>
      <c r="AQ232" s="128">
        <f t="shared" si="75"/>
        <v>0</v>
      </c>
      <c r="AR232" s="128" t="e">
        <f>#REF!+#REF!+#REF!+#REF!</f>
        <v>#REF!</v>
      </c>
      <c r="AS232" s="128">
        <f t="shared" si="76"/>
        <v>0</v>
      </c>
      <c r="AT232" s="128" t="e">
        <f>#REF!+#REF!+#REF!+#REF!</f>
        <v>#REF!</v>
      </c>
      <c r="AU232" s="128">
        <f t="shared" si="77"/>
        <v>0</v>
      </c>
    </row>
    <row r="233" spans="1:47" ht="47.25" x14ac:dyDescent="0.25">
      <c r="A233" s="381" t="s">
        <v>43</v>
      </c>
      <c r="B233" s="127" t="s">
        <v>1035</v>
      </c>
      <c r="C233" s="130" t="s">
        <v>1036</v>
      </c>
      <c r="D233" s="128"/>
      <c r="E233" s="128"/>
      <c r="F233" s="128"/>
      <c r="G233" s="128"/>
      <c r="H233" s="128"/>
      <c r="I233" s="128"/>
      <c r="J233" s="128"/>
      <c r="K233" s="128"/>
      <c r="L233" s="128"/>
      <c r="M233" s="128"/>
      <c r="N233" s="128"/>
      <c r="O233" s="128"/>
      <c r="P233" s="128">
        <v>5.8000000000000003E-2</v>
      </c>
      <c r="Q233" s="128">
        <v>0.25</v>
      </c>
      <c r="R233" s="128"/>
      <c r="S233" s="128"/>
      <c r="T233" s="128"/>
      <c r="U233" s="128"/>
      <c r="V233" s="128">
        <f t="shared" si="74"/>
        <v>5.8000000000000003E-2</v>
      </c>
      <c r="W233" s="128">
        <f t="shared" si="74"/>
        <v>0.25</v>
      </c>
      <c r="X233" s="128"/>
      <c r="Y233" s="128"/>
      <c r="Z233" s="128"/>
      <c r="AA233" s="128"/>
      <c r="AB233" s="128"/>
      <c r="AC233" s="128"/>
      <c r="AD233" s="128"/>
      <c r="AE233" s="128"/>
      <c r="AF233" s="128"/>
      <c r="AG233" s="128"/>
      <c r="AH233" s="128"/>
      <c r="AI233" s="128"/>
      <c r="AJ233" s="128"/>
      <c r="AK233" s="128"/>
      <c r="AL233" s="128"/>
      <c r="AM233" s="128"/>
      <c r="AN233" s="128"/>
      <c r="AO233" s="128"/>
      <c r="AP233" s="128">
        <f t="shared" si="75"/>
        <v>0</v>
      </c>
      <c r="AQ233" s="128">
        <f t="shared" si="75"/>
        <v>0</v>
      </c>
      <c r="AR233" s="128" t="e">
        <f>#REF!+#REF!+#REF!+#REF!</f>
        <v>#REF!</v>
      </c>
      <c r="AS233" s="128">
        <f t="shared" si="76"/>
        <v>0</v>
      </c>
      <c r="AT233" s="128" t="e">
        <f>#REF!+#REF!+#REF!+#REF!</f>
        <v>#REF!</v>
      </c>
      <c r="AU233" s="128">
        <f t="shared" si="77"/>
        <v>0</v>
      </c>
    </row>
    <row r="234" spans="1:47" ht="47.25" x14ac:dyDescent="0.25">
      <c r="A234" s="381" t="s">
        <v>43</v>
      </c>
      <c r="B234" s="127" t="s">
        <v>1037</v>
      </c>
      <c r="C234" s="130" t="s">
        <v>1036</v>
      </c>
      <c r="D234" s="128"/>
      <c r="E234" s="128"/>
      <c r="F234" s="128"/>
      <c r="G234" s="128"/>
      <c r="H234" s="128"/>
      <c r="I234" s="128"/>
      <c r="J234" s="128"/>
      <c r="K234" s="128"/>
      <c r="L234" s="128"/>
      <c r="M234" s="128"/>
      <c r="N234" s="128"/>
      <c r="O234" s="128"/>
      <c r="P234" s="128">
        <v>0.13800000000000001</v>
      </c>
      <c r="Q234" s="128"/>
      <c r="R234" s="128"/>
      <c r="S234" s="128"/>
      <c r="T234" s="128"/>
      <c r="U234" s="128"/>
      <c r="V234" s="128">
        <f t="shared" si="74"/>
        <v>0.13800000000000001</v>
      </c>
      <c r="W234" s="128">
        <f t="shared" si="74"/>
        <v>0</v>
      </c>
      <c r="X234" s="128"/>
      <c r="Y234" s="128"/>
      <c r="Z234" s="128"/>
      <c r="AA234" s="128"/>
      <c r="AB234" s="128"/>
      <c r="AC234" s="128"/>
      <c r="AD234" s="128"/>
      <c r="AE234" s="128"/>
      <c r="AF234" s="128"/>
      <c r="AG234" s="128"/>
      <c r="AH234" s="128"/>
      <c r="AI234" s="128"/>
      <c r="AJ234" s="128"/>
      <c r="AK234" s="128"/>
      <c r="AL234" s="128"/>
      <c r="AM234" s="128"/>
      <c r="AN234" s="128"/>
      <c r="AO234" s="128"/>
      <c r="AP234" s="128">
        <f t="shared" si="75"/>
        <v>0</v>
      </c>
      <c r="AQ234" s="128">
        <f t="shared" si="75"/>
        <v>0</v>
      </c>
      <c r="AR234" s="128" t="e">
        <f>#REF!+#REF!+#REF!+#REF!</f>
        <v>#REF!</v>
      </c>
      <c r="AS234" s="128">
        <f t="shared" si="76"/>
        <v>0</v>
      </c>
      <c r="AT234" s="128" t="e">
        <f>#REF!+#REF!+#REF!+#REF!</f>
        <v>#REF!</v>
      </c>
      <c r="AU234" s="128">
        <f t="shared" si="77"/>
        <v>0</v>
      </c>
    </row>
    <row r="235" spans="1:47" ht="47.25" x14ac:dyDescent="0.25">
      <c r="A235" s="381" t="s">
        <v>43</v>
      </c>
      <c r="B235" s="127"/>
      <c r="C235" s="130" t="s">
        <v>1038</v>
      </c>
      <c r="D235" s="128"/>
      <c r="E235" s="128"/>
      <c r="F235" s="128"/>
      <c r="G235" s="128"/>
      <c r="H235" s="128"/>
      <c r="I235" s="128"/>
      <c r="J235" s="128"/>
      <c r="K235" s="128"/>
      <c r="L235" s="128"/>
      <c r="M235" s="128"/>
      <c r="N235" s="128"/>
      <c r="O235" s="128"/>
      <c r="P235" s="128"/>
      <c r="Q235" s="128"/>
      <c r="R235" s="128">
        <v>2.2949999999999999</v>
      </c>
      <c r="S235" s="128"/>
      <c r="T235" s="128"/>
      <c r="U235" s="128"/>
      <c r="V235" s="128">
        <f t="shared" si="74"/>
        <v>2.2949999999999999</v>
      </c>
      <c r="W235" s="128">
        <f t="shared" si="74"/>
        <v>0</v>
      </c>
      <c r="X235" s="128"/>
      <c r="Y235" s="128"/>
      <c r="Z235" s="128"/>
      <c r="AA235" s="128"/>
      <c r="AB235" s="128"/>
      <c r="AC235" s="128"/>
      <c r="AD235" s="128"/>
      <c r="AE235" s="128"/>
      <c r="AF235" s="128"/>
      <c r="AG235" s="128"/>
      <c r="AH235" s="128"/>
      <c r="AI235" s="128"/>
      <c r="AJ235" s="128"/>
      <c r="AK235" s="128"/>
      <c r="AL235" s="128"/>
      <c r="AM235" s="128"/>
      <c r="AN235" s="128"/>
      <c r="AO235" s="128"/>
      <c r="AP235" s="128">
        <f t="shared" si="75"/>
        <v>0</v>
      </c>
      <c r="AQ235" s="128">
        <f t="shared" si="75"/>
        <v>0</v>
      </c>
      <c r="AR235" s="128" t="e">
        <f>#REF!+#REF!+#REF!+#REF!</f>
        <v>#REF!</v>
      </c>
      <c r="AS235" s="128">
        <f t="shared" si="76"/>
        <v>0</v>
      </c>
      <c r="AT235" s="128" t="e">
        <f>#REF!+#REF!+#REF!+#REF!</f>
        <v>#REF!</v>
      </c>
      <c r="AU235" s="128">
        <f t="shared" si="77"/>
        <v>0</v>
      </c>
    </row>
    <row r="236" spans="1:47" ht="47.25" x14ac:dyDescent="0.25">
      <c r="A236" s="381" t="s">
        <v>891</v>
      </c>
      <c r="B236" s="127"/>
      <c r="C236" s="130" t="s">
        <v>1039</v>
      </c>
      <c r="D236" s="128"/>
      <c r="E236" s="128"/>
      <c r="F236" s="128"/>
      <c r="G236" s="128"/>
      <c r="H236" s="128"/>
      <c r="I236" s="128"/>
      <c r="J236" s="128"/>
      <c r="K236" s="128"/>
      <c r="L236" s="128"/>
      <c r="M236" s="128"/>
      <c r="N236" s="128"/>
      <c r="O236" s="128"/>
      <c r="P236" s="128"/>
      <c r="Q236" s="128"/>
      <c r="R236" s="128">
        <v>3.74</v>
      </c>
      <c r="S236" s="128"/>
      <c r="T236" s="128"/>
      <c r="U236" s="128"/>
      <c r="V236" s="128">
        <f t="shared" si="74"/>
        <v>3.74</v>
      </c>
      <c r="W236" s="128">
        <f t="shared" si="74"/>
        <v>0</v>
      </c>
      <c r="X236" s="128"/>
      <c r="Y236" s="128"/>
      <c r="Z236" s="128"/>
      <c r="AA236" s="128"/>
      <c r="AB236" s="128"/>
      <c r="AC236" s="128"/>
      <c r="AD236" s="128"/>
      <c r="AE236" s="128"/>
      <c r="AF236" s="128"/>
      <c r="AG236" s="128"/>
      <c r="AH236" s="128"/>
      <c r="AI236" s="128"/>
      <c r="AJ236" s="128"/>
      <c r="AK236" s="128"/>
      <c r="AL236" s="128"/>
      <c r="AM236" s="128"/>
      <c r="AN236" s="128"/>
      <c r="AO236" s="128"/>
      <c r="AP236" s="128">
        <f t="shared" si="75"/>
        <v>0</v>
      </c>
      <c r="AQ236" s="128">
        <f t="shared" si="75"/>
        <v>0</v>
      </c>
      <c r="AR236" s="128" t="e">
        <f>#REF!+#REF!+#REF!+#REF!</f>
        <v>#REF!</v>
      </c>
      <c r="AS236" s="128">
        <f t="shared" si="76"/>
        <v>0</v>
      </c>
      <c r="AT236" s="128" t="e">
        <f>#REF!+#REF!+#REF!+#REF!</f>
        <v>#REF!</v>
      </c>
      <c r="AU236" s="128">
        <f t="shared" si="77"/>
        <v>0</v>
      </c>
    </row>
    <row r="237" spans="1:47" ht="31.5" x14ac:dyDescent="0.25">
      <c r="A237" s="381" t="s">
        <v>891</v>
      </c>
      <c r="B237" s="127" t="s">
        <v>1040</v>
      </c>
      <c r="C237" s="130" t="s">
        <v>1041</v>
      </c>
      <c r="D237" s="128"/>
      <c r="E237" s="128"/>
      <c r="F237" s="128"/>
      <c r="G237" s="128"/>
      <c r="H237" s="128"/>
      <c r="I237" s="128"/>
      <c r="J237" s="128"/>
      <c r="K237" s="128"/>
      <c r="L237" s="128"/>
      <c r="M237" s="128"/>
      <c r="N237" s="128"/>
      <c r="O237" s="128"/>
      <c r="P237" s="128">
        <v>1.1000000000000001</v>
      </c>
      <c r="Q237" s="128"/>
      <c r="R237" s="128"/>
      <c r="S237" s="128"/>
      <c r="T237" s="128"/>
      <c r="U237" s="128"/>
      <c r="V237" s="128">
        <f t="shared" si="74"/>
        <v>1.1000000000000001</v>
      </c>
      <c r="W237" s="128">
        <f t="shared" si="74"/>
        <v>0</v>
      </c>
      <c r="X237" s="128"/>
      <c r="Y237" s="128"/>
      <c r="Z237" s="128"/>
      <c r="AA237" s="128"/>
      <c r="AB237" s="128"/>
      <c r="AC237" s="128"/>
      <c r="AD237" s="128"/>
      <c r="AE237" s="128"/>
      <c r="AF237" s="128"/>
      <c r="AG237" s="128"/>
      <c r="AH237" s="128"/>
      <c r="AI237" s="128"/>
      <c r="AJ237" s="128"/>
      <c r="AK237" s="128"/>
      <c r="AL237" s="128"/>
      <c r="AM237" s="128"/>
      <c r="AN237" s="128"/>
      <c r="AO237" s="128"/>
      <c r="AP237" s="128">
        <f t="shared" si="75"/>
        <v>0</v>
      </c>
      <c r="AQ237" s="128">
        <f t="shared" si="75"/>
        <v>0</v>
      </c>
      <c r="AR237" s="128" t="e">
        <f>#REF!+#REF!+#REF!+#REF!</f>
        <v>#REF!</v>
      </c>
      <c r="AS237" s="128">
        <f t="shared" si="76"/>
        <v>0</v>
      </c>
      <c r="AT237" s="128" t="e">
        <f>#REF!+#REF!+#REF!+#REF!</f>
        <v>#REF!</v>
      </c>
      <c r="AU237" s="128">
        <f t="shared" si="77"/>
        <v>0</v>
      </c>
    </row>
    <row r="238" spans="1:47" ht="31.5" x14ac:dyDescent="0.25">
      <c r="A238" s="381" t="s">
        <v>891</v>
      </c>
      <c r="B238" s="127" t="s">
        <v>1042</v>
      </c>
      <c r="C238" s="130" t="s">
        <v>1041</v>
      </c>
      <c r="D238" s="128"/>
      <c r="E238" s="128"/>
      <c r="F238" s="128"/>
      <c r="G238" s="128"/>
      <c r="H238" s="128"/>
      <c r="I238" s="128"/>
      <c r="J238" s="128"/>
      <c r="K238" s="128"/>
      <c r="L238" s="128"/>
      <c r="M238" s="128"/>
      <c r="N238" s="128"/>
      <c r="O238" s="128"/>
      <c r="P238" s="128">
        <v>1.1200000000000001</v>
      </c>
      <c r="Q238" s="128"/>
      <c r="R238" s="128"/>
      <c r="S238" s="128"/>
      <c r="T238" s="128"/>
      <c r="U238" s="128"/>
      <c r="V238" s="128">
        <f t="shared" si="74"/>
        <v>1.1200000000000001</v>
      </c>
      <c r="W238" s="128">
        <f t="shared" si="74"/>
        <v>0</v>
      </c>
      <c r="X238" s="128"/>
      <c r="Y238" s="128"/>
      <c r="Z238" s="128"/>
      <c r="AA238" s="128"/>
      <c r="AB238" s="128"/>
      <c r="AC238" s="128"/>
      <c r="AD238" s="128"/>
      <c r="AE238" s="128"/>
      <c r="AF238" s="128"/>
      <c r="AG238" s="128"/>
      <c r="AH238" s="128"/>
      <c r="AI238" s="128"/>
      <c r="AJ238" s="128"/>
      <c r="AK238" s="128"/>
      <c r="AL238" s="128"/>
      <c r="AM238" s="128"/>
      <c r="AN238" s="128"/>
      <c r="AO238" s="128"/>
      <c r="AP238" s="128">
        <f t="shared" si="75"/>
        <v>0</v>
      </c>
      <c r="AQ238" s="128">
        <f t="shared" si="75"/>
        <v>0</v>
      </c>
      <c r="AR238" s="128" t="e">
        <f>#REF!+#REF!+#REF!+#REF!</f>
        <v>#REF!</v>
      </c>
      <c r="AS238" s="128">
        <f t="shared" si="76"/>
        <v>0</v>
      </c>
      <c r="AT238" s="128" t="e">
        <f>#REF!+#REF!+#REF!+#REF!</f>
        <v>#REF!</v>
      </c>
      <c r="AU238" s="128">
        <f t="shared" si="77"/>
        <v>0</v>
      </c>
    </row>
    <row r="239" spans="1:47" ht="94.5" x14ac:dyDescent="0.25">
      <c r="A239" s="381" t="s">
        <v>891</v>
      </c>
      <c r="B239" s="127" t="s">
        <v>1043</v>
      </c>
      <c r="C239" s="130" t="s">
        <v>1044</v>
      </c>
      <c r="D239" s="128"/>
      <c r="E239" s="128"/>
      <c r="F239" s="128"/>
      <c r="G239" s="128"/>
      <c r="H239" s="128"/>
      <c r="I239" s="128"/>
      <c r="J239" s="128"/>
      <c r="K239" s="128"/>
      <c r="L239" s="128"/>
      <c r="M239" s="128"/>
      <c r="N239" s="128"/>
      <c r="O239" s="128"/>
      <c r="P239" s="128">
        <v>0.19400000000000001</v>
      </c>
      <c r="Q239" s="128"/>
      <c r="R239" s="128"/>
      <c r="S239" s="128"/>
      <c r="T239" s="128"/>
      <c r="U239" s="128"/>
      <c r="V239" s="128">
        <f t="shared" si="74"/>
        <v>0.19400000000000001</v>
      </c>
      <c r="W239" s="128">
        <f t="shared" si="74"/>
        <v>0</v>
      </c>
      <c r="X239" s="128"/>
      <c r="Y239" s="128"/>
      <c r="Z239" s="128"/>
      <c r="AA239" s="128"/>
      <c r="AB239" s="128"/>
      <c r="AC239" s="128"/>
      <c r="AD239" s="128"/>
      <c r="AE239" s="128"/>
      <c r="AF239" s="128"/>
      <c r="AG239" s="128"/>
      <c r="AH239" s="128"/>
      <c r="AI239" s="128"/>
      <c r="AJ239" s="128"/>
      <c r="AK239" s="128"/>
      <c r="AL239" s="128"/>
      <c r="AM239" s="128"/>
      <c r="AN239" s="128"/>
      <c r="AO239" s="128"/>
      <c r="AP239" s="128">
        <f t="shared" si="75"/>
        <v>0</v>
      </c>
      <c r="AQ239" s="128">
        <f t="shared" si="75"/>
        <v>0</v>
      </c>
      <c r="AR239" s="128" t="e">
        <f>#REF!+#REF!+#REF!+#REF!</f>
        <v>#REF!</v>
      </c>
      <c r="AS239" s="128">
        <f t="shared" si="76"/>
        <v>0</v>
      </c>
      <c r="AT239" s="128" t="e">
        <f>#REF!+#REF!+#REF!+#REF!</f>
        <v>#REF!</v>
      </c>
      <c r="AU239" s="128">
        <f t="shared" si="77"/>
        <v>0</v>
      </c>
    </row>
    <row r="240" spans="1:47" ht="63" x14ac:dyDescent="0.25">
      <c r="A240" s="381" t="s">
        <v>51</v>
      </c>
      <c r="B240" s="127"/>
      <c r="C240" s="130" t="s">
        <v>1045</v>
      </c>
      <c r="D240" s="128"/>
      <c r="E240" s="128"/>
      <c r="F240" s="128"/>
      <c r="G240" s="128"/>
      <c r="H240" s="128"/>
      <c r="I240" s="128"/>
      <c r="J240" s="128"/>
      <c r="K240" s="128"/>
      <c r="L240" s="128"/>
      <c r="M240" s="128"/>
      <c r="N240" s="128"/>
      <c r="O240" s="128"/>
      <c r="P240" s="128"/>
      <c r="Q240" s="128"/>
      <c r="R240" s="128"/>
      <c r="S240" s="128"/>
      <c r="T240" s="128">
        <v>3.94</v>
      </c>
      <c r="U240" s="128">
        <v>0</v>
      </c>
      <c r="V240" s="128">
        <f t="shared" si="74"/>
        <v>3.94</v>
      </c>
      <c r="W240" s="128">
        <f t="shared" si="74"/>
        <v>0</v>
      </c>
      <c r="X240" s="128"/>
      <c r="Y240" s="128"/>
      <c r="Z240" s="128"/>
      <c r="AA240" s="128"/>
      <c r="AB240" s="128"/>
      <c r="AC240" s="128"/>
      <c r="AD240" s="128"/>
      <c r="AE240" s="128"/>
      <c r="AF240" s="128"/>
      <c r="AG240" s="128"/>
      <c r="AH240" s="128"/>
      <c r="AI240" s="128"/>
      <c r="AJ240" s="128"/>
      <c r="AK240" s="128"/>
      <c r="AL240" s="128"/>
      <c r="AM240" s="128"/>
      <c r="AN240" s="128"/>
      <c r="AO240" s="128"/>
      <c r="AP240" s="128"/>
      <c r="AQ240" s="128"/>
      <c r="AR240" s="128"/>
      <c r="AS240" s="128"/>
      <c r="AT240" s="128"/>
      <c r="AU240" s="128"/>
    </row>
    <row r="241" spans="1:47" ht="94.5" x14ac:dyDescent="0.25">
      <c r="A241" s="381" t="s">
        <v>1046</v>
      </c>
      <c r="B241" s="127"/>
      <c r="C241" s="130" t="s">
        <v>1047</v>
      </c>
      <c r="D241" s="128"/>
      <c r="E241" s="128"/>
      <c r="F241" s="128"/>
      <c r="G241" s="128"/>
      <c r="H241" s="128"/>
      <c r="I241" s="128"/>
      <c r="J241" s="128"/>
      <c r="K241" s="128"/>
      <c r="L241" s="128"/>
      <c r="M241" s="128"/>
      <c r="N241" s="128"/>
      <c r="O241" s="128"/>
      <c r="P241" s="128"/>
      <c r="Q241" s="128"/>
      <c r="R241" s="128">
        <v>0.26400000000000001</v>
      </c>
      <c r="S241" s="128">
        <v>1.26</v>
      </c>
      <c r="T241" s="128"/>
      <c r="U241" s="128"/>
      <c r="V241" s="128">
        <f t="shared" si="74"/>
        <v>0.26400000000000001</v>
      </c>
      <c r="W241" s="128">
        <f t="shared" si="74"/>
        <v>1.26</v>
      </c>
      <c r="X241" s="128"/>
      <c r="Y241" s="128"/>
      <c r="Z241" s="128"/>
      <c r="AA241" s="128"/>
      <c r="AB241" s="128"/>
      <c r="AC241" s="128"/>
      <c r="AD241" s="128"/>
      <c r="AE241" s="128"/>
      <c r="AF241" s="128"/>
      <c r="AG241" s="128"/>
      <c r="AH241" s="128"/>
      <c r="AI241" s="128"/>
      <c r="AJ241" s="128"/>
      <c r="AK241" s="128"/>
      <c r="AL241" s="128">
        <v>0.04</v>
      </c>
      <c r="AM241" s="128"/>
      <c r="AN241" s="128"/>
      <c r="AO241" s="128"/>
      <c r="AP241" s="128">
        <f t="shared" ref="AP241:AQ248" si="84">AJ241+AH241+AL241+AN241</f>
        <v>0.04</v>
      </c>
      <c r="AQ241" s="128">
        <f t="shared" si="84"/>
        <v>0</v>
      </c>
      <c r="AR241" s="128" t="e">
        <f>#REF!+#REF!+#REF!+#REF!</f>
        <v>#REF!</v>
      </c>
      <c r="AS241" s="128">
        <f t="shared" ref="AS241:AS248" si="85">AL241+AJ241+AN241+AP241</f>
        <v>0.08</v>
      </c>
      <c r="AT241" s="128" t="e">
        <f>#REF!+#REF!+#REF!+#REF!</f>
        <v>#REF!</v>
      </c>
      <c r="AU241" s="128">
        <f t="shared" ref="AU241:AU248" si="86">AM241+AK241+AO241+AQ241</f>
        <v>0</v>
      </c>
    </row>
    <row r="242" spans="1:47" ht="63" x14ac:dyDescent="0.25">
      <c r="A242" s="381" t="s">
        <v>1023</v>
      </c>
      <c r="B242" s="127"/>
      <c r="C242" s="130" t="s">
        <v>1048</v>
      </c>
      <c r="D242" s="128"/>
      <c r="E242" s="128"/>
      <c r="F242" s="128"/>
      <c r="G242" s="128"/>
      <c r="H242" s="128"/>
      <c r="I242" s="128"/>
      <c r="J242" s="128"/>
      <c r="K242" s="128"/>
      <c r="L242" s="128"/>
      <c r="M242" s="128"/>
      <c r="N242" s="128"/>
      <c r="O242" s="128"/>
      <c r="P242" s="128"/>
      <c r="Q242" s="128"/>
      <c r="R242" s="128"/>
      <c r="S242" s="128"/>
      <c r="T242" s="128">
        <v>3.7999999999999999E-2</v>
      </c>
      <c r="U242" s="128">
        <v>0.25</v>
      </c>
      <c r="V242" s="128">
        <f t="shared" si="74"/>
        <v>3.7999999999999999E-2</v>
      </c>
      <c r="W242" s="128">
        <f t="shared" si="74"/>
        <v>0.25</v>
      </c>
      <c r="X242" s="128"/>
      <c r="Y242" s="128"/>
      <c r="Z242" s="128"/>
      <c r="AA242" s="128"/>
      <c r="AB242" s="128"/>
      <c r="AC242" s="128"/>
      <c r="AD242" s="128"/>
      <c r="AE242" s="128"/>
      <c r="AF242" s="128"/>
      <c r="AG242" s="128"/>
      <c r="AH242" s="128"/>
      <c r="AI242" s="128"/>
      <c r="AJ242" s="128"/>
      <c r="AK242" s="128"/>
      <c r="AL242" s="128"/>
      <c r="AM242" s="128"/>
      <c r="AN242" s="128"/>
      <c r="AO242" s="128"/>
      <c r="AP242" s="128">
        <f t="shared" si="84"/>
        <v>0</v>
      </c>
      <c r="AQ242" s="128">
        <f t="shared" si="84"/>
        <v>0</v>
      </c>
      <c r="AR242" s="128" t="e">
        <f>#REF!+#REF!+#REF!+#REF!</f>
        <v>#REF!</v>
      </c>
      <c r="AS242" s="128">
        <f t="shared" si="85"/>
        <v>0</v>
      </c>
      <c r="AT242" s="128" t="e">
        <f>#REF!+#REF!+#REF!+#REF!</f>
        <v>#REF!</v>
      </c>
      <c r="AU242" s="128">
        <f t="shared" si="86"/>
        <v>0</v>
      </c>
    </row>
    <row r="243" spans="1:47" ht="31.5" x14ac:dyDescent="0.25">
      <c r="A243" s="381" t="s">
        <v>1023</v>
      </c>
      <c r="B243" s="127" t="s">
        <v>1049</v>
      </c>
      <c r="C243" s="130" t="s">
        <v>1050</v>
      </c>
      <c r="D243" s="128"/>
      <c r="E243" s="128"/>
      <c r="F243" s="128"/>
      <c r="G243" s="128"/>
      <c r="H243" s="128"/>
      <c r="I243" s="128"/>
      <c r="J243" s="128"/>
      <c r="K243" s="128"/>
      <c r="L243" s="128"/>
      <c r="M243" s="128"/>
      <c r="N243" s="128"/>
      <c r="O243" s="128"/>
      <c r="P243" s="128"/>
      <c r="Q243" s="128"/>
      <c r="R243" s="128">
        <v>1.2E-2</v>
      </c>
      <c r="S243" s="128">
        <v>0.63</v>
      </c>
      <c r="T243" s="128"/>
      <c r="U243" s="128"/>
      <c r="V243" s="128">
        <f t="shared" si="74"/>
        <v>1.2E-2</v>
      </c>
      <c r="W243" s="128">
        <f t="shared" si="74"/>
        <v>0.63</v>
      </c>
      <c r="X243" s="128"/>
      <c r="Y243" s="128"/>
      <c r="Z243" s="128"/>
      <c r="AA243" s="128"/>
      <c r="AB243" s="128"/>
      <c r="AC243" s="128"/>
      <c r="AD243" s="128"/>
      <c r="AE243" s="128"/>
      <c r="AF243" s="128"/>
      <c r="AG243" s="128"/>
      <c r="AH243" s="128"/>
      <c r="AI243" s="128"/>
      <c r="AJ243" s="128"/>
      <c r="AK243" s="128"/>
      <c r="AL243" s="128"/>
      <c r="AM243" s="128"/>
      <c r="AN243" s="128"/>
      <c r="AO243" s="128"/>
      <c r="AP243" s="128">
        <f t="shared" si="84"/>
        <v>0</v>
      </c>
      <c r="AQ243" s="128">
        <f t="shared" si="84"/>
        <v>0</v>
      </c>
      <c r="AR243" s="128" t="e">
        <f>#REF!+#REF!+#REF!+#REF!</f>
        <v>#REF!</v>
      </c>
      <c r="AS243" s="128">
        <f t="shared" si="85"/>
        <v>0</v>
      </c>
      <c r="AT243" s="128" t="e">
        <f>#REF!+#REF!+#REF!+#REF!</f>
        <v>#REF!</v>
      </c>
      <c r="AU243" s="128">
        <f t="shared" si="86"/>
        <v>0</v>
      </c>
    </row>
    <row r="244" spans="1:47" ht="31.5" x14ac:dyDescent="0.25">
      <c r="A244" s="381" t="s">
        <v>1023</v>
      </c>
      <c r="B244" s="127" t="s">
        <v>1051</v>
      </c>
      <c r="C244" s="130" t="s">
        <v>1052</v>
      </c>
      <c r="D244" s="128"/>
      <c r="E244" s="128"/>
      <c r="F244" s="128"/>
      <c r="G244" s="128"/>
      <c r="H244" s="128"/>
      <c r="I244" s="128"/>
      <c r="J244" s="128"/>
      <c r="K244" s="128"/>
      <c r="L244" s="128"/>
      <c r="M244" s="128"/>
      <c r="N244" s="128"/>
      <c r="O244" s="128"/>
      <c r="P244" s="128">
        <v>0.04</v>
      </c>
      <c r="Q244" s="128">
        <v>0.25</v>
      </c>
      <c r="R244" s="128"/>
      <c r="S244" s="128"/>
      <c r="T244" s="128"/>
      <c r="U244" s="128"/>
      <c r="V244" s="128">
        <f t="shared" si="74"/>
        <v>0.04</v>
      </c>
      <c r="W244" s="128">
        <f t="shared" si="74"/>
        <v>0.25</v>
      </c>
      <c r="X244" s="128"/>
      <c r="Y244" s="128"/>
      <c r="Z244" s="128"/>
      <c r="AA244" s="128"/>
      <c r="AB244" s="128"/>
      <c r="AC244" s="128"/>
      <c r="AD244" s="128"/>
      <c r="AE244" s="128"/>
      <c r="AF244" s="128"/>
      <c r="AG244" s="128"/>
      <c r="AH244" s="128"/>
      <c r="AI244" s="128"/>
      <c r="AJ244" s="128"/>
      <c r="AK244" s="128"/>
      <c r="AL244" s="128"/>
      <c r="AM244" s="128"/>
      <c r="AN244" s="128"/>
      <c r="AO244" s="128"/>
      <c r="AP244" s="128">
        <f t="shared" si="84"/>
        <v>0</v>
      </c>
      <c r="AQ244" s="128">
        <f t="shared" si="84"/>
        <v>0</v>
      </c>
      <c r="AR244" s="128" t="e">
        <f>#REF!+#REF!+#REF!+#REF!</f>
        <v>#REF!</v>
      </c>
      <c r="AS244" s="128">
        <f t="shared" si="85"/>
        <v>0</v>
      </c>
      <c r="AT244" s="128" t="e">
        <f>#REF!+#REF!+#REF!+#REF!</f>
        <v>#REF!</v>
      </c>
      <c r="AU244" s="128">
        <f t="shared" si="86"/>
        <v>0</v>
      </c>
    </row>
    <row r="245" spans="1:47" ht="31.5" x14ac:dyDescent="0.25">
      <c r="A245" s="381"/>
      <c r="B245" s="127" t="s">
        <v>1053</v>
      </c>
      <c r="C245" s="21" t="s">
        <v>501</v>
      </c>
      <c r="D245" s="128">
        <f t="shared" ref="D245:O245" si="87">D246+D287</f>
        <v>0</v>
      </c>
      <c r="E245" s="128">
        <f t="shared" si="87"/>
        <v>0</v>
      </c>
      <c r="F245" s="128">
        <f t="shared" si="87"/>
        <v>0</v>
      </c>
      <c r="G245" s="128">
        <f t="shared" si="87"/>
        <v>0</v>
      </c>
      <c r="H245" s="128">
        <f t="shared" si="87"/>
        <v>0</v>
      </c>
      <c r="I245" s="128">
        <f t="shared" si="87"/>
        <v>0</v>
      </c>
      <c r="J245" s="128">
        <f t="shared" si="87"/>
        <v>0</v>
      </c>
      <c r="K245" s="128">
        <f t="shared" si="87"/>
        <v>0</v>
      </c>
      <c r="L245" s="128">
        <f t="shared" si="87"/>
        <v>0</v>
      </c>
      <c r="M245" s="128">
        <f t="shared" si="87"/>
        <v>0</v>
      </c>
      <c r="N245" s="128">
        <f t="shared" si="87"/>
        <v>0.20099999999999998</v>
      </c>
      <c r="O245" s="128">
        <f t="shared" si="87"/>
        <v>0.1</v>
      </c>
      <c r="P245" s="128">
        <f>SUM(P246:P287)</f>
        <v>5.0649999999999995</v>
      </c>
      <c r="Q245" s="128">
        <f t="shared" ref="Q245:U245" si="88">SUM(Q246:Q287)</f>
        <v>0.32</v>
      </c>
      <c r="R245" s="128">
        <f>SUM(R246:R287)</f>
        <v>12.331999999999999</v>
      </c>
      <c r="S245" s="128">
        <f t="shared" si="88"/>
        <v>1.04</v>
      </c>
      <c r="T245" s="128">
        <f>SUM(T246:T287)</f>
        <v>7.68</v>
      </c>
      <c r="U245" s="128">
        <f t="shared" si="88"/>
        <v>0.82299999999999995</v>
      </c>
      <c r="V245" s="128">
        <f t="shared" si="74"/>
        <v>25.277999999999999</v>
      </c>
      <c r="W245" s="128">
        <f t="shared" si="74"/>
        <v>2.2829999999999999</v>
      </c>
      <c r="X245" s="128">
        <f t="shared" ref="X245:AK245" si="89">X246+X287</f>
        <v>0</v>
      </c>
      <c r="Y245" s="128">
        <f t="shared" si="89"/>
        <v>0</v>
      </c>
      <c r="Z245" s="128">
        <f t="shared" si="89"/>
        <v>0</v>
      </c>
      <c r="AA245" s="128">
        <f t="shared" si="89"/>
        <v>0</v>
      </c>
      <c r="AB245" s="128">
        <f t="shared" si="89"/>
        <v>0</v>
      </c>
      <c r="AC245" s="128">
        <f t="shared" si="89"/>
        <v>0</v>
      </c>
      <c r="AD245" s="128">
        <f t="shared" si="89"/>
        <v>0</v>
      </c>
      <c r="AE245" s="128">
        <f t="shared" si="89"/>
        <v>0</v>
      </c>
      <c r="AF245" s="128">
        <f t="shared" si="89"/>
        <v>0</v>
      </c>
      <c r="AG245" s="128">
        <f t="shared" si="89"/>
        <v>0</v>
      </c>
      <c r="AH245" s="128">
        <f t="shared" si="89"/>
        <v>0</v>
      </c>
      <c r="AI245" s="128">
        <f t="shared" si="89"/>
        <v>0</v>
      </c>
      <c r="AJ245" s="128">
        <f t="shared" si="89"/>
        <v>0</v>
      </c>
      <c r="AK245" s="128">
        <f t="shared" si="89"/>
        <v>0</v>
      </c>
      <c r="AL245" s="128">
        <f>SUM(AL246:AL287)</f>
        <v>1.75</v>
      </c>
      <c r="AM245" s="128">
        <f t="shared" ref="AM245" si="90">SUM(AM246:AM287)</f>
        <v>0</v>
      </c>
      <c r="AN245" s="128">
        <f>SUM(AN246:AN287)</f>
        <v>0</v>
      </c>
      <c r="AO245" s="128">
        <f t="shared" ref="AO245" si="91">SUM(AO246:AO287)</f>
        <v>0</v>
      </c>
      <c r="AP245" s="128">
        <f t="shared" si="84"/>
        <v>1.75</v>
      </c>
      <c r="AQ245" s="128">
        <f t="shared" si="84"/>
        <v>0</v>
      </c>
      <c r="AR245" s="128" t="e">
        <f>#REF!+#REF!+#REF!+#REF!</f>
        <v>#REF!</v>
      </c>
      <c r="AS245" s="128">
        <f t="shared" si="85"/>
        <v>3.5</v>
      </c>
      <c r="AT245" s="128" t="e">
        <f>#REF!+#REF!+#REF!+#REF!</f>
        <v>#REF!</v>
      </c>
      <c r="AU245" s="128">
        <f t="shared" si="86"/>
        <v>0</v>
      </c>
    </row>
    <row r="246" spans="1:47" s="131" customFormat="1" ht="94.5" x14ac:dyDescent="0.25">
      <c r="A246" s="381" t="s">
        <v>1054</v>
      </c>
      <c r="B246" s="127" t="s">
        <v>1055</v>
      </c>
      <c r="C246" s="132" t="s">
        <v>1056</v>
      </c>
      <c r="D246" s="128">
        <v>0</v>
      </c>
      <c r="E246" s="128"/>
      <c r="F246" s="128"/>
      <c r="G246" s="128"/>
      <c r="H246" s="128"/>
      <c r="I246" s="128"/>
      <c r="J246" s="128"/>
      <c r="K246" s="128"/>
      <c r="L246" s="128">
        <v>0</v>
      </c>
      <c r="M246" s="128">
        <v>0</v>
      </c>
      <c r="N246" s="128">
        <v>5.0999999999999997E-2</v>
      </c>
      <c r="O246" s="128">
        <v>0.1</v>
      </c>
      <c r="P246" s="128"/>
      <c r="Q246" s="128"/>
      <c r="R246" s="128"/>
      <c r="S246" s="128"/>
      <c r="T246" s="128"/>
      <c r="U246" s="128"/>
      <c r="V246" s="128">
        <f t="shared" si="74"/>
        <v>5.0999999999999997E-2</v>
      </c>
      <c r="W246" s="128">
        <f t="shared" si="74"/>
        <v>0.1</v>
      </c>
      <c r="X246" s="128"/>
      <c r="Y246" s="128"/>
      <c r="Z246" s="128"/>
      <c r="AA246" s="128"/>
      <c r="AB246" s="128"/>
      <c r="AC246" s="128"/>
      <c r="AD246" s="128"/>
      <c r="AE246" s="128"/>
      <c r="AF246" s="128"/>
      <c r="AG246" s="128"/>
      <c r="AH246" s="128"/>
      <c r="AI246" s="128"/>
      <c r="AJ246" s="128"/>
      <c r="AK246" s="128"/>
      <c r="AL246" s="128"/>
      <c r="AM246" s="128"/>
      <c r="AN246" s="128"/>
      <c r="AO246" s="128"/>
      <c r="AP246" s="128">
        <f t="shared" si="84"/>
        <v>0</v>
      </c>
      <c r="AQ246" s="128">
        <f t="shared" si="84"/>
        <v>0</v>
      </c>
      <c r="AR246" s="128" t="e">
        <f>#REF!+#REF!+#REF!+#REF!</f>
        <v>#REF!</v>
      </c>
      <c r="AS246" s="128">
        <f t="shared" si="85"/>
        <v>0</v>
      </c>
      <c r="AT246" s="128" t="e">
        <f>#REF!+#REF!+#REF!+#REF!</f>
        <v>#REF!</v>
      </c>
      <c r="AU246" s="128">
        <f t="shared" si="86"/>
        <v>0</v>
      </c>
    </row>
    <row r="247" spans="1:47" s="131" customFormat="1" ht="78.75" x14ac:dyDescent="0.25">
      <c r="A247" s="381" t="s">
        <v>1054</v>
      </c>
      <c r="B247" s="127"/>
      <c r="C247" s="132" t="s">
        <v>1057</v>
      </c>
      <c r="D247" s="128"/>
      <c r="E247" s="128"/>
      <c r="F247" s="128"/>
      <c r="G247" s="128"/>
      <c r="H247" s="128"/>
      <c r="I247" s="128"/>
      <c r="J247" s="128"/>
      <c r="K247" s="128"/>
      <c r="L247" s="128"/>
      <c r="M247" s="128"/>
      <c r="N247" s="128"/>
      <c r="O247" s="128"/>
      <c r="P247" s="128"/>
      <c r="Q247" s="128"/>
      <c r="R247" s="128">
        <v>0.16300000000000001</v>
      </c>
      <c r="S247" s="128">
        <v>0</v>
      </c>
      <c r="T247" s="128"/>
      <c r="U247" s="128"/>
      <c r="V247" s="128">
        <f t="shared" si="74"/>
        <v>0.16300000000000001</v>
      </c>
      <c r="W247" s="128">
        <f t="shared" si="74"/>
        <v>0</v>
      </c>
      <c r="X247" s="128"/>
      <c r="Y247" s="128"/>
      <c r="Z247" s="128"/>
      <c r="AA247" s="128"/>
      <c r="AB247" s="128"/>
      <c r="AC247" s="128"/>
      <c r="AD247" s="128"/>
      <c r="AE247" s="128"/>
      <c r="AF247" s="128"/>
      <c r="AG247" s="128"/>
      <c r="AH247" s="128"/>
      <c r="AI247" s="128"/>
      <c r="AJ247" s="128"/>
      <c r="AK247" s="128"/>
      <c r="AL247" s="128"/>
      <c r="AM247" s="128"/>
      <c r="AN247" s="128"/>
      <c r="AO247" s="128"/>
      <c r="AP247" s="128">
        <f t="shared" si="84"/>
        <v>0</v>
      </c>
      <c r="AQ247" s="128">
        <f t="shared" si="84"/>
        <v>0</v>
      </c>
      <c r="AR247" s="128" t="e">
        <f>#REF!+#REF!+#REF!+#REF!</f>
        <v>#REF!</v>
      </c>
      <c r="AS247" s="128">
        <f t="shared" si="85"/>
        <v>0</v>
      </c>
      <c r="AT247" s="128" t="e">
        <f>#REF!+#REF!+#REF!+#REF!</f>
        <v>#REF!</v>
      </c>
      <c r="AU247" s="128">
        <f t="shared" si="86"/>
        <v>0</v>
      </c>
    </row>
    <row r="248" spans="1:47" s="131" customFormat="1" ht="94.5" x14ac:dyDescent="0.25">
      <c r="A248" s="381" t="s">
        <v>1054</v>
      </c>
      <c r="B248" s="127"/>
      <c r="C248" s="132" t="s">
        <v>1058</v>
      </c>
      <c r="D248" s="128"/>
      <c r="E248" s="128"/>
      <c r="F248" s="128"/>
      <c r="G248" s="128"/>
      <c r="H248" s="128"/>
      <c r="I248" s="128"/>
      <c r="J248" s="128"/>
      <c r="K248" s="128"/>
      <c r="L248" s="128"/>
      <c r="M248" s="128"/>
      <c r="N248" s="128"/>
      <c r="O248" s="128"/>
      <c r="P248" s="128"/>
      <c r="Q248" s="128"/>
      <c r="R248" s="128">
        <v>9.4E-2</v>
      </c>
      <c r="S248" s="128">
        <v>0</v>
      </c>
      <c r="T248" s="128"/>
      <c r="U248" s="128"/>
      <c r="V248" s="128">
        <f t="shared" si="74"/>
        <v>9.4E-2</v>
      </c>
      <c r="W248" s="128">
        <f t="shared" si="74"/>
        <v>0</v>
      </c>
      <c r="X248" s="128"/>
      <c r="Y248" s="128"/>
      <c r="Z248" s="128"/>
      <c r="AA248" s="128"/>
      <c r="AB248" s="128"/>
      <c r="AC248" s="128"/>
      <c r="AD248" s="128"/>
      <c r="AE248" s="128"/>
      <c r="AF248" s="128"/>
      <c r="AG248" s="128"/>
      <c r="AH248" s="128"/>
      <c r="AI248" s="128"/>
      <c r="AJ248" s="128"/>
      <c r="AK248" s="128"/>
      <c r="AL248" s="128"/>
      <c r="AM248" s="128"/>
      <c r="AN248" s="128"/>
      <c r="AO248" s="128"/>
      <c r="AP248" s="128">
        <f t="shared" si="84"/>
        <v>0</v>
      </c>
      <c r="AQ248" s="128">
        <f t="shared" si="84"/>
        <v>0</v>
      </c>
      <c r="AR248" s="128" t="e">
        <f>#REF!+#REF!+#REF!+#REF!</f>
        <v>#REF!</v>
      </c>
      <c r="AS248" s="128">
        <f t="shared" si="85"/>
        <v>0</v>
      </c>
      <c r="AT248" s="128" t="e">
        <f>#REF!+#REF!+#REF!+#REF!</f>
        <v>#REF!</v>
      </c>
      <c r="AU248" s="128">
        <f t="shared" si="86"/>
        <v>0</v>
      </c>
    </row>
    <row r="249" spans="1:47" s="131" customFormat="1" ht="110.25" x14ac:dyDescent="0.25">
      <c r="A249" s="381" t="s">
        <v>1054</v>
      </c>
      <c r="B249" s="127"/>
      <c r="C249" s="132" t="s">
        <v>1059</v>
      </c>
      <c r="D249" s="128"/>
      <c r="E249" s="128"/>
      <c r="F249" s="128"/>
      <c r="G249" s="128"/>
      <c r="H249" s="128"/>
      <c r="I249" s="128"/>
      <c r="J249" s="128"/>
      <c r="K249" s="128"/>
      <c r="L249" s="128"/>
      <c r="M249" s="128"/>
      <c r="N249" s="128"/>
      <c r="O249" s="128"/>
      <c r="P249" s="128"/>
      <c r="Q249" s="128"/>
      <c r="R249" s="128"/>
      <c r="S249" s="128"/>
      <c r="T249" s="128">
        <v>3.3000000000000002E-2</v>
      </c>
      <c r="U249" s="128">
        <v>6.3E-2</v>
      </c>
      <c r="V249" s="128">
        <f t="shared" si="74"/>
        <v>3.3000000000000002E-2</v>
      </c>
      <c r="W249" s="128">
        <f t="shared" si="74"/>
        <v>6.3E-2</v>
      </c>
      <c r="X249" s="128"/>
      <c r="Y249" s="128"/>
      <c r="Z249" s="128"/>
      <c r="AA249" s="128"/>
      <c r="AB249" s="128"/>
      <c r="AC249" s="128"/>
      <c r="AD249" s="128"/>
      <c r="AE249" s="128"/>
      <c r="AF249" s="128"/>
      <c r="AG249" s="128"/>
      <c r="AH249" s="128"/>
      <c r="AI249" s="128"/>
      <c r="AJ249" s="128"/>
      <c r="AK249" s="128"/>
      <c r="AL249" s="128"/>
      <c r="AM249" s="128"/>
      <c r="AN249" s="128"/>
      <c r="AO249" s="128"/>
      <c r="AP249" s="128"/>
      <c r="AQ249" s="128"/>
      <c r="AR249" s="128"/>
      <c r="AS249" s="128"/>
      <c r="AT249" s="128"/>
      <c r="AU249" s="128"/>
    </row>
    <row r="250" spans="1:47" s="131" customFormat="1" ht="94.5" x14ac:dyDescent="0.25">
      <c r="A250" s="381" t="s">
        <v>1054</v>
      </c>
      <c r="B250" s="127"/>
      <c r="C250" s="132" t="s">
        <v>1060</v>
      </c>
      <c r="D250" s="128"/>
      <c r="E250" s="128"/>
      <c r="F250" s="128"/>
      <c r="G250" s="128"/>
      <c r="H250" s="128"/>
      <c r="I250" s="128"/>
      <c r="J250" s="128"/>
      <c r="K250" s="128"/>
      <c r="L250" s="128"/>
      <c r="M250" s="128"/>
      <c r="N250" s="128"/>
      <c r="O250" s="128"/>
      <c r="P250" s="128"/>
      <c r="Q250" s="128"/>
      <c r="R250" s="128"/>
      <c r="S250" s="128"/>
      <c r="T250" s="128">
        <v>0.125</v>
      </c>
      <c r="U250" s="128">
        <v>0</v>
      </c>
      <c r="V250" s="128">
        <f t="shared" si="74"/>
        <v>0.125</v>
      </c>
      <c r="W250" s="128">
        <f t="shared" si="74"/>
        <v>0</v>
      </c>
      <c r="X250" s="128"/>
      <c r="Y250" s="128"/>
      <c r="Z250" s="128"/>
      <c r="AA250" s="128"/>
      <c r="AB250" s="128"/>
      <c r="AC250" s="128"/>
      <c r="AD250" s="128"/>
      <c r="AE250" s="128"/>
      <c r="AF250" s="128"/>
      <c r="AG250" s="128"/>
      <c r="AH250" s="128"/>
      <c r="AI250" s="128"/>
      <c r="AJ250" s="128"/>
      <c r="AK250" s="128"/>
      <c r="AL250" s="128"/>
      <c r="AM250" s="128"/>
      <c r="AN250" s="128"/>
      <c r="AO250" s="128"/>
      <c r="AP250" s="128"/>
      <c r="AQ250" s="128"/>
      <c r="AR250" s="128"/>
      <c r="AS250" s="128"/>
      <c r="AT250" s="128"/>
      <c r="AU250" s="128"/>
    </row>
    <row r="251" spans="1:47" s="131" customFormat="1" ht="31.5" x14ac:dyDescent="0.25">
      <c r="A251" s="381" t="s">
        <v>43</v>
      </c>
      <c r="B251" s="127"/>
      <c r="C251" s="132" t="s">
        <v>1061</v>
      </c>
      <c r="D251" s="128"/>
      <c r="E251" s="128"/>
      <c r="F251" s="128"/>
      <c r="G251" s="128"/>
      <c r="H251" s="128"/>
      <c r="I251" s="128"/>
      <c r="J251" s="128"/>
      <c r="K251" s="128"/>
      <c r="L251" s="128"/>
      <c r="M251" s="128"/>
      <c r="N251" s="128"/>
      <c r="O251" s="128"/>
      <c r="P251" s="128"/>
      <c r="Q251" s="128"/>
      <c r="R251" s="128">
        <v>0.08</v>
      </c>
      <c r="S251" s="128"/>
      <c r="T251" s="128"/>
      <c r="U251" s="128"/>
      <c r="V251" s="128">
        <f t="shared" si="74"/>
        <v>0.08</v>
      </c>
      <c r="W251" s="128">
        <f t="shared" si="74"/>
        <v>0</v>
      </c>
      <c r="X251" s="128"/>
      <c r="Y251" s="128"/>
      <c r="Z251" s="128"/>
      <c r="AA251" s="128"/>
      <c r="AB251" s="128"/>
      <c r="AC251" s="128"/>
      <c r="AD251" s="128"/>
      <c r="AE251" s="128"/>
      <c r="AF251" s="128"/>
      <c r="AG251" s="128"/>
      <c r="AH251" s="128"/>
      <c r="AI251" s="128"/>
      <c r="AJ251" s="128"/>
      <c r="AK251" s="128"/>
      <c r="AL251" s="128"/>
      <c r="AM251" s="128"/>
      <c r="AN251" s="128"/>
      <c r="AO251" s="128"/>
      <c r="AP251" s="128">
        <f t="shared" ref="AP251:AQ314" si="92">AJ251+AH251+AL251+AN251</f>
        <v>0</v>
      </c>
      <c r="AQ251" s="128">
        <f t="shared" si="92"/>
        <v>0</v>
      </c>
      <c r="AR251" s="128" t="e">
        <f>#REF!+#REF!+#REF!+#REF!</f>
        <v>#REF!</v>
      </c>
      <c r="AS251" s="128">
        <f t="shared" ref="AS251:AS314" si="93">AL251+AJ251+AN251+AP251</f>
        <v>0</v>
      </c>
      <c r="AT251" s="128" t="e">
        <f>#REF!+#REF!+#REF!+#REF!</f>
        <v>#REF!</v>
      </c>
      <c r="AU251" s="128">
        <f t="shared" ref="AU251:AU314" si="94">AM251+AK251+AO251+AQ251</f>
        <v>0</v>
      </c>
    </row>
    <row r="252" spans="1:47" s="131" customFormat="1" ht="47.25" x14ac:dyDescent="0.25">
      <c r="A252" s="381" t="s">
        <v>43</v>
      </c>
      <c r="B252" s="127"/>
      <c r="C252" s="132" t="s">
        <v>1062</v>
      </c>
      <c r="D252" s="128"/>
      <c r="E252" s="128"/>
      <c r="F252" s="128"/>
      <c r="G252" s="128"/>
      <c r="H252" s="128"/>
      <c r="I252" s="128"/>
      <c r="J252" s="128"/>
      <c r="K252" s="128"/>
      <c r="L252" s="128"/>
      <c r="M252" s="128"/>
      <c r="N252" s="128"/>
      <c r="O252" s="128"/>
      <c r="P252" s="128"/>
      <c r="Q252" s="128"/>
      <c r="R252" s="128"/>
      <c r="S252" s="128"/>
      <c r="T252" s="128">
        <v>1.34</v>
      </c>
      <c r="U252" s="128"/>
      <c r="V252" s="128">
        <f t="shared" si="74"/>
        <v>1.34</v>
      </c>
      <c r="W252" s="128">
        <f t="shared" si="74"/>
        <v>0</v>
      </c>
      <c r="X252" s="128"/>
      <c r="Y252" s="128"/>
      <c r="Z252" s="128"/>
      <c r="AA252" s="128"/>
      <c r="AB252" s="128"/>
      <c r="AC252" s="128"/>
      <c r="AD252" s="128"/>
      <c r="AE252" s="128"/>
      <c r="AF252" s="128"/>
      <c r="AG252" s="128"/>
      <c r="AH252" s="128"/>
      <c r="AI252" s="128"/>
      <c r="AJ252" s="128"/>
      <c r="AK252" s="128"/>
      <c r="AL252" s="128"/>
      <c r="AM252" s="128"/>
      <c r="AN252" s="128"/>
      <c r="AO252" s="128"/>
      <c r="AP252" s="128">
        <f t="shared" si="92"/>
        <v>0</v>
      </c>
      <c r="AQ252" s="128">
        <f t="shared" si="92"/>
        <v>0</v>
      </c>
      <c r="AR252" s="128" t="e">
        <f>#REF!+#REF!+#REF!+#REF!</f>
        <v>#REF!</v>
      </c>
      <c r="AS252" s="128">
        <f t="shared" si="93"/>
        <v>0</v>
      </c>
      <c r="AT252" s="128" t="e">
        <f>#REF!+#REF!+#REF!+#REF!</f>
        <v>#REF!</v>
      </c>
      <c r="AU252" s="128">
        <f t="shared" si="94"/>
        <v>0</v>
      </c>
    </row>
    <row r="253" spans="1:47" s="131" customFormat="1" ht="31.5" x14ac:dyDescent="0.25">
      <c r="A253" s="381" t="s">
        <v>43</v>
      </c>
      <c r="B253" s="127"/>
      <c r="C253" s="132" t="s">
        <v>1063</v>
      </c>
      <c r="D253" s="128"/>
      <c r="E253" s="128"/>
      <c r="F253" s="128"/>
      <c r="G253" s="128"/>
      <c r="H253" s="128"/>
      <c r="I253" s="128"/>
      <c r="J253" s="128"/>
      <c r="K253" s="128"/>
      <c r="L253" s="128"/>
      <c r="M253" s="128"/>
      <c r="N253" s="128"/>
      <c r="O253" s="128"/>
      <c r="P253" s="128"/>
      <c r="Q253" s="128"/>
      <c r="R253" s="128"/>
      <c r="S253" s="128"/>
      <c r="T253" s="128">
        <v>3.8809999999999998</v>
      </c>
      <c r="U253" s="128"/>
      <c r="V253" s="128">
        <f t="shared" si="74"/>
        <v>3.8809999999999998</v>
      </c>
      <c r="W253" s="128">
        <f t="shared" si="74"/>
        <v>0</v>
      </c>
      <c r="X253" s="128"/>
      <c r="Y253" s="128"/>
      <c r="Z253" s="128"/>
      <c r="AA253" s="128"/>
      <c r="AB253" s="128"/>
      <c r="AC253" s="128"/>
      <c r="AD253" s="128"/>
      <c r="AE253" s="128"/>
      <c r="AF253" s="128"/>
      <c r="AG253" s="128"/>
      <c r="AH253" s="128"/>
      <c r="AI253" s="128"/>
      <c r="AJ253" s="128"/>
      <c r="AK253" s="128"/>
      <c r="AL253" s="128"/>
      <c r="AM253" s="128"/>
      <c r="AN253" s="128"/>
      <c r="AO253" s="128"/>
      <c r="AP253" s="128">
        <f t="shared" si="92"/>
        <v>0</v>
      </c>
      <c r="AQ253" s="128">
        <f t="shared" si="92"/>
        <v>0</v>
      </c>
      <c r="AR253" s="128" t="e">
        <f>#REF!+#REF!+#REF!+#REF!</f>
        <v>#REF!</v>
      </c>
      <c r="AS253" s="128">
        <f t="shared" si="93"/>
        <v>0</v>
      </c>
      <c r="AT253" s="128" t="e">
        <f>#REF!+#REF!+#REF!+#REF!</f>
        <v>#REF!</v>
      </c>
      <c r="AU253" s="128">
        <f t="shared" si="94"/>
        <v>0</v>
      </c>
    </row>
    <row r="254" spans="1:47" s="131" customFormat="1" ht="63" x14ac:dyDescent="0.25">
      <c r="A254" s="381" t="s">
        <v>113</v>
      </c>
      <c r="B254" s="127" t="s">
        <v>1064</v>
      </c>
      <c r="C254" s="132" t="s">
        <v>1065</v>
      </c>
      <c r="D254" s="128"/>
      <c r="E254" s="128"/>
      <c r="F254" s="128"/>
      <c r="G254" s="128"/>
      <c r="H254" s="128"/>
      <c r="I254" s="128"/>
      <c r="J254" s="128"/>
      <c r="K254" s="128"/>
      <c r="L254" s="128"/>
      <c r="M254" s="128"/>
      <c r="N254" s="128"/>
      <c r="O254" s="128"/>
      <c r="P254" s="128">
        <v>1.8</v>
      </c>
      <c r="Q254" s="128">
        <v>0</v>
      </c>
      <c r="R254" s="128"/>
      <c r="S254" s="128"/>
      <c r="T254" s="128"/>
      <c r="U254" s="128"/>
      <c r="V254" s="128">
        <f t="shared" si="74"/>
        <v>1.8</v>
      </c>
      <c r="W254" s="128">
        <f t="shared" si="74"/>
        <v>0</v>
      </c>
      <c r="X254" s="128"/>
      <c r="Y254" s="128"/>
      <c r="Z254" s="128"/>
      <c r="AA254" s="128"/>
      <c r="AB254" s="128"/>
      <c r="AC254" s="128"/>
      <c r="AD254" s="128"/>
      <c r="AE254" s="128"/>
      <c r="AF254" s="128"/>
      <c r="AG254" s="128"/>
      <c r="AH254" s="128"/>
      <c r="AI254" s="128"/>
      <c r="AJ254" s="128"/>
      <c r="AK254" s="128"/>
      <c r="AL254" s="128"/>
      <c r="AM254" s="128"/>
      <c r="AN254" s="128"/>
      <c r="AO254" s="128"/>
      <c r="AP254" s="128">
        <f t="shared" si="92"/>
        <v>0</v>
      </c>
      <c r="AQ254" s="128">
        <f t="shared" si="92"/>
        <v>0</v>
      </c>
      <c r="AR254" s="128" t="e">
        <f>#REF!+#REF!+#REF!+#REF!</f>
        <v>#REF!</v>
      </c>
      <c r="AS254" s="128">
        <f t="shared" si="93"/>
        <v>0</v>
      </c>
      <c r="AT254" s="128" t="e">
        <f>#REF!+#REF!+#REF!+#REF!</f>
        <v>#REF!</v>
      </c>
      <c r="AU254" s="128">
        <f t="shared" si="94"/>
        <v>0</v>
      </c>
    </row>
    <row r="255" spans="1:47" s="131" customFormat="1" ht="126" x14ac:dyDescent="0.25">
      <c r="A255" s="381" t="s">
        <v>113</v>
      </c>
      <c r="B255" s="127" t="s">
        <v>1066</v>
      </c>
      <c r="C255" s="132" t="s">
        <v>1067</v>
      </c>
      <c r="D255" s="128"/>
      <c r="E255" s="128"/>
      <c r="F255" s="128"/>
      <c r="G255" s="128"/>
      <c r="H255" s="128"/>
      <c r="I255" s="128"/>
      <c r="J255" s="128"/>
      <c r="K255" s="128"/>
      <c r="L255" s="128"/>
      <c r="M255" s="128"/>
      <c r="N255" s="128"/>
      <c r="O255" s="128"/>
      <c r="P255" s="128">
        <v>2.141</v>
      </c>
      <c r="Q255" s="128">
        <v>0</v>
      </c>
      <c r="R255" s="128"/>
      <c r="S255" s="128"/>
      <c r="T255" s="128"/>
      <c r="U255" s="128"/>
      <c r="V255" s="128">
        <f t="shared" si="74"/>
        <v>2.141</v>
      </c>
      <c r="W255" s="128">
        <f t="shared" si="74"/>
        <v>0</v>
      </c>
      <c r="X255" s="128"/>
      <c r="Y255" s="128"/>
      <c r="Z255" s="128"/>
      <c r="AA255" s="128"/>
      <c r="AB255" s="128"/>
      <c r="AC255" s="128"/>
      <c r="AD255" s="128"/>
      <c r="AE255" s="128"/>
      <c r="AF255" s="128"/>
      <c r="AG255" s="128"/>
      <c r="AH255" s="128"/>
      <c r="AI255" s="128"/>
      <c r="AJ255" s="128"/>
      <c r="AK255" s="128"/>
      <c r="AL255" s="128"/>
      <c r="AM255" s="128"/>
      <c r="AN255" s="128"/>
      <c r="AO255" s="128"/>
      <c r="AP255" s="128">
        <f t="shared" si="92"/>
        <v>0</v>
      </c>
      <c r="AQ255" s="128">
        <f t="shared" si="92"/>
        <v>0</v>
      </c>
      <c r="AR255" s="128" t="e">
        <f>#REF!+#REF!+#REF!+#REF!</f>
        <v>#REF!</v>
      </c>
      <c r="AS255" s="128">
        <f t="shared" si="93"/>
        <v>0</v>
      </c>
      <c r="AT255" s="128" t="e">
        <f>#REF!+#REF!+#REF!+#REF!</f>
        <v>#REF!</v>
      </c>
      <c r="AU255" s="128">
        <f t="shared" si="94"/>
        <v>0</v>
      </c>
    </row>
    <row r="256" spans="1:47" s="131" customFormat="1" ht="110.25" x14ac:dyDescent="0.25">
      <c r="A256" s="381" t="s">
        <v>113</v>
      </c>
      <c r="B256" s="127" t="s">
        <v>1068</v>
      </c>
      <c r="C256" s="132" t="s">
        <v>1069</v>
      </c>
      <c r="D256" s="128"/>
      <c r="E256" s="128"/>
      <c r="F256" s="128"/>
      <c r="G256" s="128"/>
      <c r="H256" s="128"/>
      <c r="I256" s="128"/>
      <c r="J256" s="128"/>
      <c r="K256" s="128"/>
      <c r="L256" s="128"/>
      <c r="M256" s="128"/>
      <c r="N256" s="128"/>
      <c r="O256" s="128"/>
      <c r="P256" s="128">
        <v>0.04</v>
      </c>
      <c r="Q256" s="128">
        <v>0.16</v>
      </c>
      <c r="R256" s="128"/>
      <c r="S256" s="128"/>
      <c r="T256" s="128"/>
      <c r="U256" s="128"/>
      <c r="V256" s="128">
        <f t="shared" si="74"/>
        <v>0.04</v>
      </c>
      <c r="W256" s="128">
        <f t="shared" si="74"/>
        <v>0.16</v>
      </c>
      <c r="X256" s="128"/>
      <c r="Y256" s="128"/>
      <c r="Z256" s="128"/>
      <c r="AA256" s="128"/>
      <c r="AB256" s="128"/>
      <c r="AC256" s="128"/>
      <c r="AD256" s="128"/>
      <c r="AE256" s="128"/>
      <c r="AF256" s="128"/>
      <c r="AG256" s="128"/>
      <c r="AH256" s="128"/>
      <c r="AI256" s="128"/>
      <c r="AJ256" s="128"/>
      <c r="AK256" s="128"/>
      <c r="AL256" s="128"/>
      <c r="AM256" s="128"/>
      <c r="AN256" s="128"/>
      <c r="AO256" s="128"/>
      <c r="AP256" s="128">
        <f t="shared" si="92"/>
        <v>0</v>
      </c>
      <c r="AQ256" s="128">
        <f t="shared" si="92"/>
        <v>0</v>
      </c>
      <c r="AR256" s="128" t="e">
        <f>#REF!+#REF!+#REF!+#REF!</f>
        <v>#REF!</v>
      </c>
      <c r="AS256" s="128">
        <f t="shared" si="93"/>
        <v>0</v>
      </c>
      <c r="AT256" s="128" t="e">
        <f>#REF!+#REF!+#REF!+#REF!</f>
        <v>#REF!</v>
      </c>
      <c r="AU256" s="128">
        <f t="shared" si="94"/>
        <v>0</v>
      </c>
    </row>
    <row r="257" spans="1:47" s="131" customFormat="1" ht="31.5" x14ac:dyDescent="0.25">
      <c r="A257" s="381" t="s">
        <v>47</v>
      </c>
      <c r="B257" s="127" t="s">
        <v>1070</v>
      </c>
      <c r="C257" s="132" t="s">
        <v>1071</v>
      </c>
      <c r="D257" s="128"/>
      <c r="E257" s="128"/>
      <c r="F257" s="128"/>
      <c r="G257" s="128"/>
      <c r="H257" s="128"/>
      <c r="I257" s="128"/>
      <c r="J257" s="128"/>
      <c r="K257" s="128"/>
      <c r="L257" s="128"/>
      <c r="M257" s="128"/>
      <c r="N257" s="128"/>
      <c r="O257" s="128"/>
      <c r="P257" s="128">
        <v>0.47699999999999998</v>
      </c>
      <c r="Q257" s="128">
        <v>0</v>
      </c>
      <c r="R257" s="128"/>
      <c r="S257" s="128"/>
      <c r="T257" s="128"/>
      <c r="U257" s="128"/>
      <c r="V257" s="128">
        <f t="shared" si="74"/>
        <v>0.47699999999999998</v>
      </c>
      <c r="W257" s="128">
        <f t="shared" si="74"/>
        <v>0</v>
      </c>
      <c r="X257" s="128"/>
      <c r="Y257" s="128"/>
      <c r="Z257" s="128"/>
      <c r="AA257" s="128"/>
      <c r="AB257" s="128"/>
      <c r="AC257" s="128"/>
      <c r="AD257" s="128"/>
      <c r="AE257" s="128"/>
      <c r="AF257" s="128"/>
      <c r="AG257" s="128"/>
      <c r="AH257" s="128"/>
      <c r="AI257" s="128"/>
      <c r="AJ257" s="128"/>
      <c r="AK257" s="128"/>
      <c r="AL257" s="128"/>
      <c r="AM257" s="128"/>
      <c r="AN257" s="128"/>
      <c r="AO257" s="128"/>
      <c r="AP257" s="128">
        <f t="shared" si="92"/>
        <v>0</v>
      </c>
      <c r="AQ257" s="128">
        <f t="shared" si="92"/>
        <v>0</v>
      </c>
      <c r="AR257" s="128" t="e">
        <f>#REF!+#REF!+#REF!+#REF!</f>
        <v>#REF!</v>
      </c>
      <c r="AS257" s="128">
        <f t="shared" si="93"/>
        <v>0</v>
      </c>
      <c r="AT257" s="128" t="e">
        <f>#REF!+#REF!+#REF!+#REF!</f>
        <v>#REF!</v>
      </c>
      <c r="AU257" s="128">
        <f t="shared" si="94"/>
        <v>0</v>
      </c>
    </row>
    <row r="258" spans="1:47" s="131" customFormat="1" ht="31.5" x14ac:dyDescent="0.25">
      <c r="A258" s="381" t="s">
        <v>47</v>
      </c>
      <c r="B258" s="127" t="s">
        <v>1072</v>
      </c>
      <c r="C258" s="132" t="s">
        <v>1073</v>
      </c>
      <c r="D258" s="128"/>
      <c r="E258" s="128"/>
      <c r="F258" s="128"/>
      <c r="G258" s="128"/>
      <c r="H258" s="128"/>
      <c r="I258" s="128"/>
      <c r="J258" s="128"/>
      <c r="K258" s="128"/>
      <c r="L258" s="128"/>
      <c r="M258" s="128"/>
      <c r="N258" s="128"/>
      <c r="O258" s="128"/>
      <c r="P258" s="128">
        <v>0.09</v>
      </c>
      <c r="Q258" s="128">
        <v>0</v>
      </c>
      <c r="R258" s="128"/>
      <c r="S258" s="128"/>
      <c r="T258" s="128"/>
      <c r="U258" s="128"/>
      <c r="V258" s="128">
        <f t="shared" si="74"/>
        <v>0.09</v>
      </c>
      <c r="W258" s="128">
        <f t="shared" si="74"/>
        <v>0</v>
      </c>
      <c r="X258" s="128"/>
      <c r="Y258" s="128"/>
      <c r="Z258" s="128"/>
      <c r="AA258" s="128"/>
      <c r="AB258" s="128"/>
      <c r="AC258" s="128"/>
      <c r="AD258" s="128"/>
      <c r="AE258" s="128"/>
      <c r="AF258" s="128"/>
      <c r="AG258" s="128"/>
      <c r="AH258" s="128"/>
      <c r="AI258" s="128"/>
      <c r="AJ258" s="128"/>
      <c r="AK258" s="128"/>
      <c r="AL258" s="128"/>
      <c r="AM258" s="128"/>
      <c r="AN258" s="128"/>
      <c r="AO258" s="128"/>
      <c r="AP258" s="128">
        <f t="shared" si="92"/>
        <v>0</v>
      </c>
      <c r="AQ258" s="128">
        <f t="shared" si="92"/>
        <v>0</v>
      </c>
      <c r="AR258" s="128" t="e">
        <f>#REF!+#REF!+#REF!+#REF!</f>
        <v>#REF!</v>
      </c>
      <c r="AS258" s="128">
        <f t="shared" si="93"/>
        <v>0</v>
      </c>
      <c r="AT258" s="128" t="e">
        <f>#REF!+#REF!+#REF!+#REF!</f>
        <v>#REF!</v>
      </c>
      <c r="AU258" s="128">
        <f t="shared" si="94"/>
        <v>0</v>
      </c>
    </row>
    <row r="259" spans="1:47" s="131" customFormat="1" ht="31.5" x14ac:dyDescent="0.25">
      <c r="A259" s="381" t="s">
        <v>47</v>
      </c>
      <c r="B259" s="127"/>
      <c r="C259" s="132" t="s">
        <v>1074</v>
      </c>
      <c r="D259" s="128"/>
      <c r="E259" s="128"/>
      <c r="F259" s="128"/>
      <c r="G259" s="128"/>
      <c r="H259" s="128"/>
      <c r="I259" s="128"/>
      <c r="J259" s="128"/>
      <c r="K259" s="128"/>
      <c r="L259" s="128"/>
      <c r="M259" s="128"/>
      <c r="N259" s="128"/>
      <c r="O259" s="128"/>
      <c r="P259" s="128"/>
      <c r="Q259" s="128"/>
      <c r="R259" s="128"/>
      <c r="S259" s="128">
        <v>0.16</v>
      </c>
      <c r="T259" s="128"/>
      <c r="U259" s="128"/>
      <c r="V259" s="128">
        <f t="shared" si="74"/>
        <v>0</v>
      </c>
      <c r="W259" s="128">
        <f t="shared" si="74"/>
        <v>0.16</v>
      </c>
      <c r="X259" s="128"/>
      <c r="Y259" s="128"/>
      <c r="Z259" s="128"/>
      <c r="AA259" s="128"/>
      <c r="AB259" s="128"/>
      <c r="AC259" s="128"/>
      <c r="AD259" s="128"/>
      <c r="AE259" s="128"/>
      <c r="AF259" s="128"/>
      <c r="AG259" s="128"/>
      <c r="AH259" s="128"/>
      <c r="AI259" s="128"/>
      <c r="AJ259" s="128"/>
      <c r="AK259" s="128"/>
      <c r="AL259" s="128">
        <v>0</v>
      </c>
      <c r="AM259" s="128">
        <v>0</v>
      </c>
      <c r="AN259" s="128"/>
      <c r="AO259" s="128"/>
      <c r="AP259" s="128">
        <f t="shared" si="92"/>
        <v>0</v>
      </c>
      <c r="AQ259" s="128">
        <f t="shared" si="92"/>
        <v>0</v>
      </c>
      <c r="AR259" s="128" t="e">
        <f>#REF!+#REF!+#REF!+#REF!</f>
        <v>#REF!</v>
      </c>
      <c r="AS259" s="128">
        <f t="shared" si="93"/>
        <v>0</v>
      </c>
      <c r="AT259" s="128" t="e">
        <f>#REF!+#REF!+#REF!+#REF!</f>
        <v>#REF!</v>
      </c>
      <c r="AU259" s="128">
        <f t="shared" si="94"/>
        <v>0</v>
      </c>
    </row>
    <row r="260" spans="1:47" s="131" customFormat="1" ht="47.25" x14ac:dyDescent="0.25">
      <c r="A260" s="381" t="s">
        <v>47</v>
      </c>
      <c r="B260" s="127"/>
      <c r="C260" s="132" t="s">
        <v>1075</v>
      </c>
      <c r="D260" s="128"/>
      <c r="E260" s="128"/>
      <c r="F260" s="128"/>
      <c r="G260" s="128"/>
      <c r="H260" s="128"/>
      <c r="I260" s="128"/>
      <c r="J260" s="128"/>
      <c r="K260" s="128"/>
      <c r="L260" s="128"/>
      <c r="M260" s="128"/>
      <c r="N260" s="128"/>
      <c r="O260" s="128"/>
      <c r="P260" s="128"/>
      <c r="Q260" s="128"/>
      <c r="R260" s="128">
        <v>0.08</v>
      </c>
      <c r="S260" s="128">
        <v>0.16</v>
      </c>
      <c r="T260" s="128"/>
      <c r="U260" s="128"/>
      <c r="V260" s="128">
        <f t="shared" si="74"/>
        <v>0.08</v>
      </c>
      <c r="W260" s="128">
        <f t="shared" si="74"/>
        <v>0.16</v>
      </c>
      <c r="X260" s="128"/>
      <c r="Y260" s="128"/>
      <c r="Z260" s="128"/>
      <c r="AA260" s="128"/>
      <c r="AB260" s="128"/>
      <c r="AC260" s="128"/>
      <c r="AD260" s="128"/>
      <c r="AE260" s="128"/>
      <c r="AF260" s="128"/>
      <c r="AG260" s="128"/>
      <c r="AH260" s="128"/>
      <c r="AI260" s="128"/>
      <c r="AJ260" s="128"/>
      <c r="AK260" s="128"/>
      <c r="AL260" s="128">
        <v>0</v>
      </c>
      <c r="AM260" s="128">
        <v>0</v>
      </c>
      <c r="AN260" s="128"/>
      <c r="AO260" s="128"/>
      <c r="AP260" s="128">
        <f t="shared" si="92"/>
        <v>0</v>
      </c>
      <c r="AQ260" s="128">
        <f t="shared" si="92"/>
        <v>0</v>
      </c>
      <c r="AR260" s="128" t="e">
        <f>#REF!+#REF!+#REF!+#REF!</f>
        <v>#REF!</v>
      </c>
      <c r="AS260" s="128">
        <f t="shared" si="93"/>
        <v>0</v>
      </c>
      <c r="AT260" s="128" t="e">
        <f>#REF!+#REF!+#REF!+#REF!</f>
        <v>#REF!</v>
      </c>
      <c r="AU260" s="128">
        <f t="shared" si="94"/>
        <v>0</v>
      </c>
    </row>
    <row r="261" spans="1:47" s="131" customFormat="1" ht="31.5" x14ac:dyDescent="0.25">
      <c r="A261" s="381" t="s">
        <v>47</v>
      </c>
      <c r="B261" s="127"/>
      <c r="C261" s="132" t="s">
        <v>1076</v>
      </c>
      <c r="D261" s="128"/>
      <c r="E261" s="128"/>
      <c r="F261" s="128"/>
      <c r="G261" s="128"/>
      <c r="H261" s="128"/>
      <c r="I261" s="128"/>
      <c r="J261" s="128"/>
      <c r="K261" s="128"/>
      <c r="L261" s="128"/>
      <c r="M261" s="128"/>
      <c r="N261" s="128"/>
      <c r="O261" s="128"/>
      <c r="P261" s="128"/>
      <c r="Q261" s="128"/>
      <c r="R261" s="128">
        <v>0.71699999999999997</v>
      </c>
      <c r="S261" s="128">
        <v>0</v>
      </c>
      <c r="T261" s="128"/>
      <c r="U261" s="128"/>
      <c r="V261" s="128">
        <f t="shared" si="74"/>
        <v>0.71699999999999997</v>
      </c>
      <c r="W261" s="128">
        <f t="shared" si="74"/>
        <v>0</v>
      </c>
      <c r="X261" s="128"/>
      <c r="Y261" s="128"/>
      <c r="Z261" s="128"/>
      <c r="AA261" s="128"/>
      <c r="AB261" s="128"/>
      <c r="AC261" s="128"/>
      <c r="AD261" s="128"/>
      <c r="AE261" s="128"/>
      <c r="AF261" s="128"/>
      <c r="AG261" s="128"/>
      <c r="AH261" s="128"/>
      <c r="AI261" s="128"/>
      <c r="AJ261" s="128"/>
      <c r="AK261" s="128"/>
      <c r="AL261" s="128">
        <v>0.107</v>
      </c>
      <c r="AM261" s="128">
        <v>0</v>
      </c>
      <c r="AN261" s="128"/>
      <c r="AO261" s="128"/>
      <c r="AP261" s="128">
        <f t="shared" si="92"/>
        <v>0.107</v>
      </c>
      <c r="AQ261" s="128">
        <f t="shared" si="92"/>
        <v>0</v>
      </c>
      <c r="AR261" s="128" t="e">
        <f>#REF!+#REF!+#REF!+#REF!</f>
        <v>#REF!</v>
      </c>
      <c r="AS261" s="128">
        <f t="shared" si="93"/>
        <v>0.214</v>
      </c>
      <c r="AT261" s="128" t="e">
        <f>#REF!+#REF!+#REF!+#REF!</f>
        <v>#REF!</v>
      </c>
      <c r="AU261" s="128">
        <f t="shared" si="94"/>
        <v>0</v>
      </c>
    </row>
    <row r="262" spans="1:47" s="131" customFormat="1" ht="31.5" x14ac:dyDescent="0.25">
      <c r="A262" s="381" t="s">
        <v>47</v>
      </c>
      <c r="B262" s="127"/>
      <c r="C262" s="132" t="s">
        <v>1077</v>
      </c>
      <c r="D262" s="128"/>
      <c r="E262" s="128"/>
      <c r="F262" s="128"/>
      <c r="G262" s="128"/>
      <c r="H262" s="128"/>
      <c r="I262" s="128"/>
      <c r="J262" s="128"/>
      <c r="K262" s="128"/>
      <c r="L262" s="128"/>
      <c r="M262" s="128"/>
      <c r="N262" s="128"/>
      <c r="O262" s="128"/>
      <c r="P262" s="128"/>
      <c r="Q262" s="128"/>
      <c r="R262" s="128">
        <v>2.5999999999999999E-2</v>
      </c>
      <c r="S262" s="128">
        <v>0</v>
      </c>
      <c r="T262" s="128"/>
      <c r="U262" s="128"/>
      <c r="V262" s="128">
        <f t="shared" si="74"/>
        <v>2.5999999999999999E-2</v>
      </c>
      <c r="W262" s="128">
        <f t="shared" si="74"/>
        <v>0</v>
      </c>
      <c r="X262" s="128"/>
      <c r="Y262" s="128"/>
      <c r="Z262" s="128"/>
      <c r="AA262" s="128"/>
      <c r="AB262" s="128"/>
      <c r="AC262" s="128"/>
      <c r="AD262" s="128"/>
      <c r="AE262" s="128"/>
      <c r="AF262" s="128"/>
      <c r="AG262" s="128"/>
      <c r="AH262" s="128"/>
      <c r="AI262" s="128"/>
      <c r="AJ262" s="128"/>
      <c r="AK262" s="128"/>
      <c r="AL262" s="128">
        <v>0</v>
      </c>
      <c r="AM262" s="128">
        <v>0</v>
      </c>
      <c r="AN262" s="128"/>
      <c r="AO262" s="128"/>
      <c r="AP262" s="128">
        <f t="shared" si="92"/>
        <v>0</v>
      </c>
      <c r="AQ262" s="128">
        <f t="shared" si="92"/>
        <v>0</v>
      </c>
      <c r="AR262" s="128" t="e">
        <f>#REF!+#REF!+#REF!+#REF!</f>
        <v>#REF!</v>
      </c>
      <c r="AS262" s="128">
        <f t="shared" si="93"/>
        <v>0</v>
      </c>
      <c r="AT262" s="128" t="e">
        <f>#REF!+#REF!+#REF!+#REF!</f>
        <v>#REF!</v>
      </c>
      <c r="AU262" s="128">
        <f t="shared" si="94"/>
        <v>0</v>
      </c>
    </row>
    <row r="263" spans="1:47" s="131" customFormat="1" ht="47.25" x14ac:dyDescent="0.25">
      <c r="A263" s="381" t="s">
        <v>47</v>
      </c>
      <c r="B263" s="127"/>
      <c r="C263" s="132" t="s">
        <v>1078</v>
      </c>
      <c r="D263" s="128"/>
      <c r="E263" s="128"/>
      <c r="F263" s="128"/>
      <c r="G263" s="128"/>
      <c r="H263" s="128"/>
      <c r="I263" s="128"/>
      <c r="J263" s="128"/>
      <c r="K263" s="128"/>
      <c r="L263" s="128"/>
      <c r="M263" s="128"/>
      <c r="N263" s="128"/>
      <c r="O263" s="128"/>
      <c r="P263" s="128"/>
      <c r="Q263" s="128"/>
      <c r="R263" s="128">
        <v>0</v>
      </c>
      <c r="S263" s="128">
        <v>0.16</v>
      </c>
      <c r="T263" s="128"/>
      <c r="U263" s="128"/>
      <c r="V263" s="128">
        <f t="shared" si="74"/>
        <v>0</v>
      </c>
      <c r="W263" s="128">
        <f t="shared" si="74"/>
        <v>0.16</v>
      </c>
      <c r="X263" s="128"/>
      <c r="Y263" s="128"/>
      <c r="Z263" s="128"/>
      <c r="AA263" s="128"/>
      <c r="AB263" s="128"/>
      <c r="AC263" s="128"/>
      <c r="AD263" s="128"/>
      <c r="AE263" s="128"/>
      <c r="AF263" s="128"/>
      <c r="AG263" s="128"/>
      <c r="AH263" s="128"/>
      <c r="AI263" s="128"/>
      <c r="AJ263" s="128"/>
      <c r="AK263" s="128"/>
      <c r="AL263" s="128">
        <v>0</v>
      </c>
      <c r="AM263" s="128">
        <v>0</v>
      </c>
      <c r="AN263" s="128"/>
      <c r="AO263" s="128"/>
      <c r="AP263" s="128">
        <f t="shared" si="92"/>
        <v>0</v>
      </c>
      <c r="AQ263" s="128">
        <f t="shared" si="92"/>
        <v>0</v>
      </c>
      <c r="AR263" s="128" t="e">
        <f>#REF!+#REF!+#REF!+#REF!</f>
        <v>#REF!</v>
      </c>
      <c r="AS263" s="128">
        <f t="shared" si="93"/>
        <v>0</v>
      </c>
      <c r="AT263" s="128" t="e">
        <f>#REF!+#REF!+#REF!+#REF!</f>
        <v>#REF!</v>
      </c>
      <c r="AU263" s="128">
        <f t="shared" si="94"/>
        <v>0</v>
      </c>
    </row>
    <row r="264" spans="1:47" s="131" customFormat="1" ht="47.25" x14ac:dyDescent="0.25">
      <c r="A264" s="381" t="s">
        <v>47</v>
      </c>
      <c r="B264" s="127"/>
      <c r="C264" s="132" t="s">
        <v>1079</v>
      </c>
      <c r="D264" s="128"/>
      <c r="E264" s="128"/>
      <c r="F264" s="128"/>
      <c r="G264" s="128"/>
      <c r="H264" s="128"/>
      <c r="I264" s="128"/>
      <c r="J264" s="128"/>
      <c r="K264" s="128"/>
      <c r="L264" s="128"/>
      <c r="M264" s="128"/>
      <c r="N264" s="128"/>
      <c r="O264" s="128"/>
      <c r="P264" s="128"/>
      <c r="Q264" s="128"/>
      <c r="R264" s="128">
        <v>0.35</v>
      </c>
      <c r="S264" s="128">
        <v>0.1</v>
      </c>
      <c r="T264" s="128"/>
      <c r="U264" s="128"/>
      <c r="V264" s="128">
        <f t="shared" si="74"/>
        <v>0.35</v>
      </c>
      <c r="W264" s="128">
        <f t="shared" si="74"/>
        <v>0.1</v>
      </c>
      <c r="X264" s="128"/>
      <c r="Y264" s="128"/>
      <c r="Z264" s="128"/>
      <c r="AA264" s="128"/>
      <c r="AB264" s="128"/>
      <c r="AC264" s="128"/>
      <c r="AD264" s="128"/>
      <c r="AE264" s="128"/>
      <c r="AF264" s="128"/>
      <c r="AG264" s="128"/>
      <c r="AH264" s="128"/>
      <c r="AI264" s="128"/>
      <c r="AJ264" s="128"/>
      <c r="AK264" s="128"/>
      <c r="AL264" s="128">
        <v>0.35</v>
      </c>
      <c r="AM264" s="128">
        <v>0</v>
      </c>
      <c r="AN264" s="128"/>
      <c r="AO264" s="128"/>
      <c r="AP264" s="128">
        <f t="shared" si="92"/>
        <v>0.35</v>
      </c>
      <c r="AQ264" s="128">
        <f t="shared" si="92"/>
        <v>0</v>
      </c>
      <c r="AR264" s="128" t="e">
        <f>#REF!+#REF!+#REF!+#REF!</f>
        <v>#REF!</v>
      </c>
      <c r="AS264" s="128">
        <f t="shared" si="93"/>
        <v>0.7</v>
      </c>
      <c r="AT264" s="128" t="e">
        <f>#REF!+#REF!+#REF!+#REF!</f>
        <v>#REF!</v>
      </c>
      <c r="AU264" s="128">
        <f t="shared" si="94"/>
        <v>0</v>
      </c>
    </row>
    <row r="265" spans="1:47" s="131" customFormat="1" ht="63" x14ac:dyDescent="0.25">
      <c r="A265" s="381" t="s">
        <v>1023</v>
      </c>
      <c r="B265" s="127" t="s">
        <v>1080</v>
      </c>
      <c r="C265" s="132" t="s">
        <v>1081</v>
      </c>
      <c r="D265" s="128"/>
      <c r="E265" s="128"/>
      <c r="F265" s="128"/>
      <c r="G265" s="128"/>
      <c r="H265" s="128"/>
      <c r="I265" s="128"/>
      <c r="J265" s="128"/>
      <c r="K265" s="128"/>
      <c r="L265" s="128"/>
      <c r="M265" s="128"/>
      <c r="N265" s="128"/>
      <c r="O265" s="128"/>
      <c r="P265" s="128"/>
      <c r="Q265" s="128"/>
      <c r="R265" s="128">
        <v>0.3</v>
      </c>
      <c r="S265" s="128">
        <v>0.16</v>
      </c>
      <c r="T265" s="128"/>
      <c r="U265" s="128"/>
      <c r="V265" s="128">
        <f t="shared" si="74"/>
        <v>0.3</v>
      </c>
      <c r="W265" s="128">
        <f t="shared" si="74"/>
        <v>0.16</v>
      </c>
      <c r="X265" s="128"/>
      <c r="Y265" s="128"/>
      <c r="Z265" s="128"/>
      <c r="AA265" s="128"/>
      <c r="AB265" s="128"/>
      <c r="AC265" s="128"/>
      <c r="AD265" s="128"/>
      <c r="AE265" s="128"/>
      <c r="AF265" s="128"/>
      <c r="AG265" s="128"/>
      <c r="AH265" s="128"/>
      <c r="AI265" s="128"/>
      <c r="AJ265" s="128"/>
      <c r="AK265" s="128"/>
      <c r="AL265" s="128"/>
      <c r="AM265" s="128"/>
      <c r="AN265" s="128"/>
      <c r="AO265" s="128"/>
      <c r="AP265" s="128">
        <f t="shared" si="92"/>
        <v>0</v>
      </c>
      <c r="AQ265" s="128">
        <f t="shared" si="92"/>
        <v>0</v>
      </c>
      <c r="AR265" s="128" t="e">
        <f>#REF!+#REF!+#REF!+#REF!</f>
        <v>#REF!</v>
      </c>
      <c r="AS265" s="128">
        <f t="shared" si="93"/>
        <v>0</v>
      </c>
      <c r="AT265" s="128" t="e">
        <f>#REF!+#REF!+#REF!+#REF!</f>
        <v>#REF!</v>
      </c>
      <c r="AU265" s="128">
        <f t="shared" si="94"/>
        <v>0</v>
      </c>
    </row>
    <row r="266" spans="1:47" s="131" customFormat="1" ht="31.5" x14ac:dyDescent="0.25">
      <c r="A266" s="381" t="s">
        <v>1023</v>
      </c>
      <c r="B266" s="127" t="s">
        <v>1082</v>
      </c>
      <c r="C266" s="132" t="s">
        <v>1083</v>
      </c>
      <c r="D266" s="128"/>
      <c r="E266" s="128"/>
      <c r="F266" s="128"/>
      <c r="G266" s="128"/>
      <c r="H266" s="128"/>
      <c r="I266" s="128"/>
      <c r="J266" s="128"/>
      <c r="K266" s="128"/>
      <c r="L266" s="128"/>
      <c r="M266" s="128"/>
      <c r="N266" s="128"/>
      <c r="O266" s="128"/>
      <c r="P266" s="128"/>
      <c r="Q266" s="128"/>
      <c r="R266" s="128">
        <v>0.121</v>
      </c>
      <c r="S266" s="128">
        <v>0.1</v>
      </c>
      <c r="T266" s="128"/>
      <c r="U266" s="128"/>
      <c r="V266" s="128">
        <f t="shared" si="74"/>
        <v>0.121</v>
      </c>
      <c r="W266" s="128">
        <f t="shared" si="74"/>
        <v>0.1</v>
      </c>
      <c r="X266" s="128"/>
      <c r="Y266" s="128"/>
      <c r="Z266" s="128"/>
      <c r="AA266" s="128"/>
      <c r="AB266" s="128"/>
      <c r="AC266" s="128"/>
      <c r="AD266" s="128"/>
      <c r="AE266" s="128"/>
      <c r="AF266" s="128"/>
      <c r="AG266" s="128"/>
      <c r="AH266" s="128"/>
      <c r="AI266" s="128"/>
      <c r="AJ266" s="128"/>
      <c r="AK266" s="128"/>
      <c r="AL266" s="128"/>
      <c r="AM266" s="128"/>
      <c r="AN266" s="128"/>
      <c r="AO266" s="128"/>
      <c r="AP266" s="128">
        <f t="shared" si="92"/>
        <v>0</v>
      </c>
      <c r="AQ266" s="128">
        <f t="shared" si="92"/>
        <v>0</v>
      </c>
      <c r="AR266" s="128" t="e">
        <f>#REF!+#REF!+#REF!+#REF!</f>
        <v>#REF!</v>
      </c>
      <c r="AS266" s="128">
        <f t="shared" si="93"/>
        <v>0</v>
      </c>
      <c r="AT266" s="128" t="e">
        <f>#REF!+#REF!+#REF!+#REF!</f>
        <v>#REF!</v>
      </c>
      <c r="AU266" s="128">
        <f t="shared" si="94"/>
        <v>0</v>
      </c>
    </row>
    <row r="267" spans="1:47" s="131" customFormat="1" ht="31.5" x14ac:dyDescent="0.25">
      <c r="A267" s="381" t="s">
        <v>1023</v>
      </c>
      <c r="B267" s="127" t="s">
        <v>1084</v>
      </c>
      <c r="C267" s="132" t="s">
        <v>1085</v>
      </c>
      <c r="D267" s="128"/>
      <c r="E267" s="128"/>
      <c r="F267" s="128"/>
      <c r="G267" s="128"/>
      <c r="H267" s="128"/>
      <c r="I267" s="128"/>
      <c r="J267" s="128"/>
      <c r="K267" s="128"/>
      <c r="L267" s="128"/>
      <c r="M267" s="128"/>
      <c r="N267" s="128"/>
      <c r="O267" s="128"/>
      <c r="P267" s="128"/>
      <c r="Q267" s="128"/>
      <c r="R267" s="128">
        <v>0.06</v>
      </c>
      <c r="S267" s="128"/>
      <c r="T267" s="128"/>
      <c r="U267" s="128"/>
      <c r="V267" s="128">
        <f t="shared" si="74"/>
        <v>0.06</v>
      </c>
      <c r="W267" s="128">
        <f t="shared" si="74"/>
        <v>0</v>
      </c>
      <c r="X267" s="128"/>
      <c r="Y267" s="128"/>
      <c r="Z267" s="128"/>
      <c r="AA267" s="128"/>
      <c r="AB267" s="128"/>
      <c r="AC267" s="128"/>
      <c r="AD267" s="128"/>
      <c r="AE267" s="128"/>
      <c r="AF267" s="128"/>
      <c r="AG267" s="128"/>
      <c r="AH267" s="128"/>
      <c r="AI267" s="128"/>
      <c r="AJ267" s="128"/>
      <c r="AK267" s="128"/>
      <c r="AL267" s="128"/>
      <c r="AM267" s="128"/>
      <c r="AN267" s="128"/>
      <c r="AO267" s="128"/>
      <c r="AP267" s="128">
        <f t="shared" si="92"/>
        <v>0</v>
      </c>
      <c r="AQ267" s="128">
        <f t="shared" si="92"/>
        <v>0</v>
      </c>
      <c r="AR267" s="128" t="e">
        <f>#REF!+#REF!+#REF!+#REF!</f>
        <v>#REF!</v>
      </c>
      <c r="AS267" s="128">
        <f t="shared" si="93"/>
        <v>0</v>
      </c>
      <c r="AT267" s="128" t="e">
        <f>#REF!+#REF!+#REF!+#REF!</f>
        <v>#REF!</v>
      </c>
      <c r="AU267" s="128">
        <f t="shared" si="94"/>
        <v>0</v>
      </c>
    </row>
    <row r="268" spans="1:47" s="131" customFormat="1" ht="31.5" x14ac:dyDescent="0.25">
      <c r="A268" s="381" t="s">
        <v>1023</v>
      </c>
      <c r="B268" s="127" t="s">
        <v>1086</v>
      </c>
      <c r="C268" s="132" t="s">
        <v>1087</v>
      </c>
      <c r="D268" s="128"/>
      <c r="E268" s="128"/>
      <c r="F268" s="128"/>
      <c r="G268" s="128"/>
      <c r="H268" s="128"/>
      <c r="I268" s="128"/>
      <c r="J268" s="128"/>
      <c r="K268" s="128"/>
      <c r="L268" s="128"/>
      <c r="M268" s="128"/>
      <c r="N268" s="128"/>
      <c r="O268" s="128"/>
      <c r="P268" s="128"/>
      <c r="Q268" s="128"/>
      <c r="R268" s="128">
        <v>0.14399999999999999</v>
      </c>
      <c r="S268" s="128"/>
      <c r="T268" s="128"/>
      <c r="U268" s="128"/>
      <c r="V268" s="128">
        <f t="shared" si="74"/>
        <v>0.14399999999999999</v>
      </c>
      <c r="W268" s="128">
        <f t="shared" si="74"/>
        <v>0</v>
      </c>
      <c r="X268" s="128"/>
      <c r="Y268" s="128"/>
      <c r="Z268" s="128"/>
      <c r="AA268" s="128"/>
      <c r="AB268" s="128"/>
      <c r="AC268" s="128"/>
      <c r="AD268" s="128"/>
      <c r="AE268" s="128"/>
      <c r="AF268" s="128"/>
      <c r="AG268" s="128"/>
      <c r="AH268" s="128"/>
      <c r="AI268" s="128"/>
      <c r="AJ268" s="128"/>
      <c r="AK268" s="128"/>
      <c r="AL268" s="128"/>
      <c r="AM268" s="128"/>
      <c r="AN268" s="128"/>
      <c r="AO268" s="128"/>
      <c r="AP268" s="128">
        <f t="shared" si="92"/>
        <v>0</v>
      </c>
      <c r="AQ268" s="128">
        <f t="shared" si="92"/>
        <v>0</v>
      </c>
      <c r="AR268" s="128" t="e">
        <f>#REF!+#REF!+#REF!+#REF!</f>
        <v>#REF!</v>
      </c>
      <c r="AS268" s="128">
        <f t="shared" si="93"/>
        <v>0</v>
      </c>
      <c r="AT268" s="128" t="e">
        <f>#REF!+#REF!+#REF!+#REF!</f>
        <v>#REF!</v>
      </c>
      <c r="AU268" s="128">
        <f t="shared" si="94"/>
        <v>0</v>
      </c>
    </row>
    <row r="269" spans="1:47" s="131" customFormat="1" ht="47.25" x14ac:dyDescent="0.25">
      <c r="A269" s="381" t="s">
        <v>1023</v>
      </c>
      <c r="B269" s="127" t="s">
        <v>1088</v>
      </c>
      <c r="C269" s="132" t="s">
        <v>1089</v>
      </c>
      <c r="D269" s="128"/>
      <c r="E269" s="128"/>
      <c r="F269" s="128"/>
      <c r="G269" s="128"/>
      <c r="H269" s="128"/>
      <c r="I269" s="128"/>
      <c r="J269" s="128"/>
      <c r="K269" s="128"/>
      <c r="L269" s="128"/>
      <c r="M269" s="128"/>
      <c r="N269" s="128"/>
      <c r="O269" s="128"/>
      <c r="P269" s="128"/>
      <c r="Q269" s="128"/>
      <c r="R269" s="128">
        <v>4.1000000000000002E-2</v>
      </c>
      <c r="S269" s="128"/>
      <c r="T269" s="128"/>
      <c r="U269" s="128"/>
      <c r="V269" s="128">
        <f t="shared" si="74"/>
        <v>4.1000000000000002E-2</v>
      </c>
      <c r="W269" s="128">
        <f t="shared" si="74"/>
        <v>0</v>
      </c>
      <c r="X269" s="128"/>
      <c r="Y269" s="128"/>
      <c r="Z269" s="128"/>
      <c r="AA269" s="128"/>
      <c r="AB269" s="128"/>
      <c r="AC269" s="128"/>
      <c r="AD269" s="128"/>
      <c r="AE269" s="128"/>
      <c r="AF269" s="128"/>
      <c r="AG269" s="128"/>
      <c r="AH269" s="128"/>
      <c r="AI269" s="128"/>
      <c r="AJ269" s="128"/>
      <c r="AK269" s="128"/>
      <c r="AL269" s="128"/>
      <c r="AM269" s="128"/>
      <c r="AN269" s="128"/>
      <c r="AO269" s="128"/>
      <c r="AP269" s="128">
        <f t="shared" si="92"/>
        <v>0</v>
      </c>
      <c r="AQ269" s="128">
        <f t="shared" si="92"/>
        <v>0</v>
      </c>
      <c r="AR269" s="128" t="e">
        <f>#REF!+#REF!+#REF!+#REF!</f>
        <v>#REF!</v>
      </c>
      <c r="AS269" s="128">
        <f t="shared" si="93"/>
        <v>0</v>
      </c>
      <c r="AT269" s="128" t="e">
        <f>#REF!+#REF!+#REF!+#REF!</f>
        <v>#REF!</v>
      </c>
      <c r="AU269" s="128">
        <f t="shared" si="94"/>
        <v>0</v>
      </c>
    </row>
    <row r="270" spans="1:47" s="131" customFormat="1" ht="78.75" x14ac:dyDescent="0.25">
      <c r="A270" s="381" t="s">
        <v>1023</v>
      </c>
      <c r="B270" s="127"/>
      <c r="C270" s="132" t="s">
        <v>1090</v>
      </c>
      <c r="D270" s="128"/>
      <c r="E270" s="128"/>
      <c r="F270" s="128"/>
      <c r="G270" s="128"/>
      <c r="H270" s="128"/>
      <c r="I270" s="128"/>
      <c r="J270" s="128"/>
      <c r="K270" s="128"/>
      <c r="L270" s="128"/>
      <c r="M270" s="128"/>
      <c r="N270" s="128"/>
      <c r="O270" s="128"/>
      <c r="P270" s="128"/>
      <c r="Q270" s="128"/>
      <c r="R270" s="128"/>
      <c r="S270" s="128"/>
      <c r="T270" s="128">
        <v>5.1999999999999998E-2</v>
      </c>
      <c r="U270" s="128">
        <v>0.25</v>
      </c>
      <c r="V270" s="128">
        <f t="shared" si="74"/>
        <v>5.1999999999999998E-2</v>
      </c>
      <c r="W270" s="128">
        <f t="shared" si="74"/>
        <v>0.25</v>
      </c>
      <c r="X270" s="128"/>
      <c r="Y270" s="128"/>
      <c r="Z270" s="128"/>
      <c r="AA270" s="128"/>
      <c r="AB270" s="128"/>
      <c r="AC270" s="128"/>
      <c r="AD270" s="128"/>
      <c r="AE270" s="128"/>
      <c r="AF270" s="128"/>
      <c r="AG270" s="128"/>
      <c r="AH270" s="128"/>
      <c r="AI270" s="128"/>
      <c r="AJ270" s="128"/>
      <c r="AK270" s="128"/>
      <c r="AL270" s="128"/>
      <c r="AM270" s="128"/>
      <c r="AN270" s="128"/>
      <c r="AO270" s="128"/>
      <c r="AP270" s="128">
        <f t="shared" si="92"/>
        <v>0</v>
      </c>
      <c r="AQ270" s="128">
        <f t="shared" si="92"/>
        <v>0</v>
      </c>
      <c r="AR270" s="128" t="e">
        <f>#REF!+#REF!+#REF!+#REF!</f>
        <v>#REF!</v>
      </c>
      <c r="AS270" s="128">
        <f t="shared" si="93"/>
        <v>0</v>
      </c>
      <c r="AT270" s="128" t="e">
        <f>#REF!+#REF!+#REF!+#REF!</f>
        <v>#REF!</v>
      </c>
      <c r="AU270" s="128">
        <f t="shared" si="94"/>
        <v>0</v>
      </c>
    </row>
    <row r="271" spans="1:47" s="131" customFormat="1" ht="31.5" x14ac:dyDescent="0.25">
      <c r="A271" s="381" t="s">
        <v>1023</v>
      </c>
      <c r="B271" s="127"/>
      <c r="C271" s="132" t="s">
        <v>1091</v>
      </c>
      <c r="D271" s="128"/>
      <c r="E271" s="128"/>
      <c r="F271" s="128"/>
      <c r="G271" s="128"/>
      <c r="H271" s="128"/>
      <c r="I271" s="128"/>
      <c r="J271" s="128"/>
      <c r="K271" s="128"/>
      <c r="L271" s="128"/>
      <c r="M271" s="128"/>
      <c r="N271" s="128"/>
      <c r="O271" s="128"/>
      <c r="P271" s="128"/>
      <c r="Q271" s="128"/>
      <c r="R271" s="128"/>
      <c r="S271" s="128"/>
      <c r="T271" s="128">
        <v>0.02</v>
      </c>
      <c r="U271" s="128">
        <v>0.16</v>
      </c>
      <c r="V271" s="128">
        <f t="shared" si="74"/>
        <v>0.02</v>
      </c>
      <c r="W271" s="128">
        <f t="shared" si="74"/>
        <v>0.16</v>
      </c>
      <c r="X271" s="128"/>
      <c r="Y271" s="128"/>
      <c r="Z271" s="128"/>
      <c r="AA271" s="128"/>
      <c r="AB271" s="128"/>
      <c r="AC271" s="128"/>
      <c r="AD271" s="128"/>
      <c r="AE271" s="128"/>
      <c r="AF271" s="128"/>
      <c r="AG271" s="128"/>
      <c r="AH271" s="128"/>
      <c r="AI271" s="128"/>
      <c r="AJ271" s="128"/>
      <c r="AK271" s="128"/>
      <c r="AL271" s="128"/>
      <c r="AM271" s="128"/>
      <c r="AN271" s="128"/>
      <c r="AO271" s="128"/>
      <c r="AP271" s="128">
        <f t="shared" si="92"/>
        <v>0</v>
      </c>
      <c r="AQ271" s="128">
        <f t="shared" si="92"/>
        <v>0</v>
      </c>
      <c r="AR271" s="128" t="e">
        <f>#REF!+#REF!+#REF!+#REF!</f>
        <v>#REF!</v>
      </c>
      <c r="AS271" s="128">
        <f t="shared" si="93"/>
        <v>0</v>
      </c>
      <c r="AT271" s="128" t="e">
        <f>#REF!+#REF!+#REF!+#REF!</f>
        <v>#REF!</v>
      </c>
      <c r="AU271" s="128">
        <f t="shared" si="94"/>
        <v>0</v>
      </c>
    </row>
    <row r="272" spans="1:47" s="131" customFormat="1" ht="31.5" x14ac:dyDescent="0.25">
      <c r="A272" s="381" t="s">
        <v>1023</v>
      </c>
      <c r="B272" s="127"/>
      <c r="C272" s="132" t="s">
        <v>1092</v>
      </c>
      <c r="D272" s="128"/>
      <c r="E272" s="128"/>
      <c r="F272" s="128"/>
      <c r="G272" s="128"/>
      <c r="H272" s="128"/>
      <c r="I272" s="128"/>
      <c r="J272" s="128"/>
      <c r="K272" s="128"/>
      <c r="L272" s="128"/>
      <c r="M272" s="128"/>
      <c r="N272" s="128"/>
      <c r="O272" s="128"/>
      <c r="P272" s="128"/>
      <c r="Q272" s="128"/>
      <c r="R272" s="128"/>
      <c r="S272" s="128"/>
      <c r="T272" s="128">
        <v>0.08</v>
      </c>
      <c r="U272" s="128"/>
      <c r="V272" s="128">
        <f t="shared" si="74"/>
        <v>0.08</v>
      </c>
      <c r="W272" s="128">
        <f t="shared" si="74"/>
        <v>0</v>
      </c>
      <c r="X272" s="128"/>
      <c r="Y272" s="128"/>
      <c r="Z272" s="128"/>
      <c r="AA272" s="128"/>
      <c r="AB272" s="128"/>
      <c r="AC272" s="128"/>
      <c r="AD272" s="128"/>
      <c r="AE272" s="128"/>
      <c r="AF272" s="128"/>
      <c r="AG272" s="128"/>
      <c r="AH272" s="128"/>
      <c r="AI272" s="128"/>
      <c r="AJ272" s="128"/>
      <c r="AK272" s="128"/>
      <c r="AL272" s="128"/>
      <c r="AM272" s="128"/>
      <c r="AN272" s="128"/>
      <c r="AO272" s="128"/>
      <c r="AP272" s="128">
        <f t="shared" si="92"/>
        <v>0</v>
      </c>
      <c r="AQ272" s="128">
        <f t="shared" si="92"/>
        <v>0</v>
      </c>
      <c r="AR272" s="128" t="e">
        <f>#REF!+#REF!+#REF!+#REF!</f>
        <v>#REF!</v>
      </c>
      <c r="AS272" s="128">
        <f t="shared" si="93"/>
        <v>0</v>
      </c>
      <c r="AT272" s="128" t="e">
        <f>#REF!+#REF!+#REF!+#REF!</f>
        <v>#REF!</v>
      </c>
      <c r="AU272" s="128">
        <f t="shared" si="94"/>
        <v>0</v>
      </c>
    </row>
    <row r="273" spans="1:47" s="131" customFormat="1" ht="31.5" x14ac:dyDescent="0.25">
      <c r="A273" s="381" t="s">
        <v>1023</v>
      </c>
      <c r="B273" s="127"/>
      <c r="C273" s="132" t="s">
        <v>1093</v>
      </c>
      <c r="D273" s="128"/>
      <c r="E273" s="128"/>
      <c r="F273" s="128"/>
      <c r="G273" s="128"/>
      <c r="H273" s="128"/>
      <c r="I273" s="128"/>
      <c r="J273" s="128"/>
      <c r="K273" s="128"/>
      <c r="L273" s="128"/>
      <c r="M273" s="128"/>
      <c r="N273" s="128"/>
      <c r="O273" s="128"/>
      <c r="P273" s="128"/>
      <c r="Q273" s="128"/>
      <c r="R273" s="128"/>
      <c r="S273" s="128"/>
      <c r="T273" s="128">
        <v>4.8000000000000001E-2</v>
      </c>
      <c r="U273" s="128"/>
      <c r="V273" s="128">
        <f t="shared" si="74"/>
        <v>4.8000000000000001E-2</v>
      </c>
      <c r="W273" s="128">
        <f t="shared" si="74"/>
        <v>0</v>
      </c>
      <c r="X273" s="128"/>
      <c r="Y273" s="128"/>
      <c r="Z273" s="128"/>
      <c r="AA273" s="128"/>
      <c r="AB273" s="128"/>
      <c r="AC273" s="128"/>
      <c r="AD273" s="128"/>
      <c r="AE273" s="128"/>
      <c r="AF273" s="128"/>
      <c r="AG273" s="128"/>
      <c r="AH273" s="128"/>
      <c r="AI273" s="128"/>
      <c r="AJ273" s="128"/>
      <c r="AK273" s="128"/>
      <c r="AL273" s="128"/>
      <c r="AM273" s="128"/>
      <c r="AN273" s="128"/>
      <c r="AO273" s="128"/>
      <c r="AP273" s="128">
        <f t="shared" si="92"/>
        <v>0</v>
      </c>
      <c r="AQ273" s="128">
        <f t="shared" si="92"/>
        <v>0</v>
      </c>
      <c r="AR273" s="128" t="e">
        <f>#REF!+#REF!+#REF!+#REF!</f>
        <v>#REF!</v>
      </c>
      <c r="AS273" s="128">
        <f t="shared" si="93"/>
        <v>0</v>
      </c>
      <c r="AT273" s="128" t="e">
        <f>#REF!+#REF!+#REF!+#REF!</f>
        <v>#REF!</v>
      </c>
      <c r="AU273" s="128">
        <f t="shared" si="94"/>
        <v>0</v>
      </c>
    </row>
    <row r="274" spans="1:47" s="131" customFormat="1" x14ac:dyDescent="0.25">
      <c r="A274" s="381" t="s">
        <v>1094</v>
      </c>
      <c r="B274" s="127"/>
      <c r="C274" s="132" t="s">
        <v>1095</v>
      </c>
      <c r="D274" s="128"/>
      <c r="E274" s="128"/>
      <c r="F274" s="128"/>
      <c r="G274" s="128"/>
      <c r="H274" s="128"/>
      <c r="I274" s="128"/>
      <c r="J274" s="128"/>
      <c r="K274" s="128"/>
      <c r="L274" s="128"/>
      <c r="M274" s="128"/>
      <c r="N274" s="128"/>
      <c r="O274" s="128"/>
      <c r="P274" s="128"/>
      <c r="Q274" s="128"/>
      <c r="R274" s="128"/>
      <c r="S274" s="128"/>
      <c r="T274" s="128">
        <v>0.45</v>
      </c>
      <c r="U274" s="128">
        <v>0.1</v>
      </c>
      <c r="V274" s="128">
        <f t="shared" si="74"/>
        <v>0.45</v>
      </c>
      <c r="W274" s="128">
        <f t="shared" si="74"/>
        <v>0.1</v>
      </c>
      <c r="X274" s="128"/>
      <c r="Y274" s="128"/>
      <c r="Z274" s="128"/>
      <c r="AA274" s="128"/>
      <c r="AB274" s="128"/>
      <c r="AC274" s="128"/>
      <c r="AD274" s="128"/>
      <c r="AE274" s="128"/>
      <c r="AF274" s="128"/>
      <c r="AG274" s="128"/>
      <c r="AH274" s="128"/>
      <c r="AI274" s="128"/>
      <c r="AJ274" s="128"/>
      <c r="AK274" s="128"/>
      <c r="AL274" s="128"/>
      <c r="AM274" s="128"/>
      <c r="AN274" s="128"/>
      <c r="AO274" s="128"/>
      <c r="AP274" s="128">
        <f t="shared" si="92"/>
        <v>0</v>
      </c>
      <c r="AQ274" s="128">
        <f t="shared" si="92"/>
        <v>0</v>
      </c>
      <c r="AR274" s="128" t="e">
        <f>#REF!+#REF!+#REF!+#REF!</f>
        <v>#REF!</v>
      </c>
      <c r="AS274" s="128">
        <f t="shared" si="93"/>
        <v>0</v>
      </c>
      <c r="AT274" s="128" t="e">
        <f>#REF!+#REF!+#REF!+#REF!</f>
        <v>#REF!</v>
      </c>
      <c r="AU274" s="128">
        <f t="shared" si="94"/>
        <v>0</v>
      </c>
    </row>
    <row r="275" spans="1:47" s="131" customFormat="1" ht="94.5" x14ac:dyDescent="0.25">
      <c r="A275" s="381" t="s">
        <v>51</v>
      </c>
      <c r="B275" s="127"/>
      <c r="C275" s="132" t="s">
        <v>1096</v>
      </c>
      <c r="D275" s="128"/>
      <c r="E275" s="128"/>
      <c r="F275" s="128"/>
      <c r="G275" s="128"/>
      <c r="H275" s="128"/>
      <c r="I275" s="128"/>
      <c r="J275" s="128"/>
      <c r="K275" s="128"/>
      <c r="L275" s="128"/>
      <c r="M275" s="128"/>
      <c r="N275" s="128"/>
      <c r="O275" s="128"/>
      <c r="P275" s="128"/>
      <c r="Q275" s="128"/>
      <c r="R275" s="128">
        <v>5.399</v>
      </c>
      <c r="S275" s="128">
        <v>0.1</v>
      </c>
      <c r="T275" s="128"/>
      <c r="U275" s="128"/>
      <c r="V275" s="128">
        <f t="shared" si="74"/>
        <v>5.399</v>
      </c>
      <c r="W275" s="128">
        <f t="shared" si="74"/>
        <v>0.1</v>
      </c>
      <c r="X275" s="128"/>
      <c r="Y275" s="128"/>
      <c r="Z275" s="128"/>
      <c r="AA275" s="128"/>
      <c r="AB275" s="128"/>
      <c r="AC275" s="128"/>
      <c r="AD275" s="128"/>
      <c r="AE275" s="128"/>
      <c r="AF275" s="128"/>
      <c r="AG275" s="128"/>
      <c r="AH275" s="128"/>
      <c r="AI275" s="128"/>
      <c r="AJ275" s="128"/>
      <c r="AK275" s="128"/>
      <c r="AL275" s="128">
        <v>0.69099999999999995</v>
      </c>
      <c r="AM275" s="128">
        <v>0</v>
      </c>
      <c r="AN275" s="128"/>
      <c r="AO275" s="128"/>
      <c r="AP275" s="128">
        <f t="shared" si="92"/>
        <v>0.69099999999999995</v>
      </c>
      <c r="AQ275" s="128">
        <f t="shared" si="92"/>
        <v>0</v>
      </c>
      <c r="AR275" s="128" t="e">
        <f>#REF!+#REF!+#REF!+#REF!</f>
        <v>#REF!</v>
      </c>
      <c r="AS275" s="128">
        <f t="shared" si="93"/>
        <v>1.3819999999999999</v>
      </c>
      <c r="AT275" s="128" t="e">
        <f>#REF!+#REF!+#REF!+#REF!</f>
        <v>#REF!</v>
      </c>
      <c r="AU275" s="128">
        <f t="shared" si="94"/>
        <v>0</v>
      </c>
    </row>
    <row r="276" spans="1:47" s="131" customFormat="1" ht="94.5" x14ac:dyDescent="0.25">
      <c r="A276" s="381" t="s">
        <v>51</v>
      </c>
      <c r="B276" s="127"/>
      <c r="C276" s="132" t="s">
        <v>1097</v>
      </c>
      <c r="D276" s="128"/>
      <c r="E276" s="128"/>
      <c r="F276" s="128"/>
      <c r="G276" s="128"/>
      <c r="H276" s="128"/>
      <c r="I276" s="128"/>
      <c r="J276" s="128"/>
      <c r="K276" s="128"/>
      <c r="L276" s="128"/>
      <c r="M276" s="128"/>
      <c r="N276" s="128"/>
      <c r="O276" s="128"/>
      <c r="P276" s="128"/>
      <c r="Q276" s="128"/>
      <c r="R276" s="128">
        <v>3.456</v>
      </c>
      <c r="S276" s="128">
        <v>0.1</v>
      </c>
      <c r="T276" s="128"/>
      <c r="U276" s="128"/>
      <c r="V276" s="128">
        <f t="shared" si="74"/>
        <v>3.456</v>
      </c>
      <c r="W276" s="128">
        <f t="shared" si="74"/>
        <v>0.1</v>
      </c>
      <c r="X276" s="128"/>
      <c r="Y276" s="128"/>
      <c r="Z276" s="128"/>
      <c r="AA276" s="128"/>
      <c r="AB276" s="128"/>
      <c r="AC276" s="128"/>
      <c r="AD276" s="128"/>
      <c r="AE276" s="128"/>
      <c r="AF276" s="128"/>
      <c r="AG276" s="128"/>
      <c r="AH276" s="128"/>
      <c r="AI276" s="128"/>
      <c r="AJ276" s="128"/>
      <c r="AK276" s="128"/>
      <c r="AL276" s="128">
        <v>0.60199999999999998</v>
      </c>
      <c r="AM276" s="128">
        <v>0</v>
      </c>
      <c r="AN276" s="128"/>
      <c r="AO276" s="128"/>
      <c r="AP276" s="128">
        <f t="shared" si="92"/>
        <v>0.60199999999999998</v>
      </c>
      <c r="AQ276" s="128">
        <f t="shared" si="92"/>
        <v>0</v>
      </c>
      <c r="AR276" s="128" t="e">
        <f>#REF!+#REF!+#REF!+#REF!</f>
        <v>#REF!</v>
      </c>
      <c r="AS276" s="128">
        <f t="shared" si="93"/>
        <v>1.204</v>
      </c>
      <c r="AT276" s="128" t="e">
        <f>#REF!+#REF!+#REF!+#REF!</f>
        <v>#REF!</v>
      </c>
      <c r="AU276" s="128">
        <f t="shared" si="94"/>
        <v>0</v>
      </c>
    </row>
    <row r="277" spans="1:47" s="131" customFormat="1" ht="63" x14ac:dyDescent="0.25">
      <c r="A277" s="381" t="s">
        <v>51</v>
      </c>
      <c r="B277" s="127"/>
      <c r="C277" s="132" t="s">
        <v>1098</v>
      </c>
      <c r="D277" s="128"/>
      <c r="E277" s="128"/>
      <c r="F277" s="128"/>
      <c r="G277" s="128"/>
      <c r="H277" s="128"/>
      <c r="I277" s="128"/>
      <c r="J277" s="128"/>
      <c r="K277" s="128"/>
      <c r="L277" s="128"/>
      <c r="M277" s="128"/>
      <c r="N277" s="128"/>
      <c r="O277" s="128"/>
      <c r="P277" s="128"/>
      <c r="Q277" s="128"/>
      <c r="R277" s="128">
        <v>0.311</v>
      </c>
      <c r="S277" s="128">
        <v>0</v>
      </c>
      <c r="T277" s="128"/>
      <c r="U277" s="128"/>
      <c r="V277" s="128">
        <f t="shared" si="74"/>
        <v>0.311</v>
      </c>
      <c r="W277" s="128">
        <f t="shared" si="74"/>
        <v>0</v>
      </c>
      <c r="X277" s="128"/>
      <c r="Y277" s="128"/>
      <c r="Z277" s="128"/>
      <c r="AA277" s="128"/>
      <c r="AB277" s="128"/>
      <c r="AC277" s="128"/>
      <c r="AD277" s="128"/>
      <c r="AE277" s="128"/>
      <c r="AF277" s="128"/>
      <c r="AG277" s="128"/>
      <c r="AH277" s="128"/>
      <c r="AI277" s="128"/>
      <c r="AJ277" s="128"/>
      <c r="AK277" s="128"/>
      <c r="AL277" s="128">
        <v>0</v>
      </c>
      <c r="AM277" s="128">
        <v>0</v>
      </c>
      <c r="AN277" s="128"/>
      <c r="AO277" s="128"/>
      <c r="AP277" s="128">
        <f t="shared" si="92"/>
        <v>0</v>
      </c>
      <c r="AQ277" s="128">
        <f t="shared" si="92"/>
        <v>0</v>
      </c>
      <c r="AR277" s="128" t="e">
        <f>#REF!+#REF!+#REF!+#REF!</f>
        <v>#REF!</v>
      </c>
      <c r="AS277" s="128">
        <f t="shared" si="93"/>
        <v>0</v>
      </c>
      <c r="AT277" s="128" t="e">
        <f>#REF!+#REF!+#REF!+#REF!</f>
        <v>#REF!</v>
      </c>
      <c r="AU277" s="128">
        <f t="shared" si="94"/>
        <v>0</v>
      </c>
    </row>
    <row r="278" spans="1:47" s="131" customFormat="1" ht="47.25" x14ac:dyDescent="0.25">
      <c r="A278" s="381" t="s">
        <v>891</v>
      </c>
      <c r="B278" s="127"/>
      <c r="C278" s="132" t="s">
        <v>1099</v>
      </c>
      <c r="D278" s="128"/>
      <c r="E278" s="128"/>
      <c r="F278" s="128"/>
      <c r="G278" s="128"/>
      <c r="H278" s="128"/>
      <c r="I278" s="128"/>
      <c r="J278" s="128"/>
      <c r="K278" s="128"/>
      <c r="L278" s="128"/>
      <c r="M278" s="128"/>
      <c r="N278" s="128"/>
      <c r="O278" s="128"/>
      <c r="P278" s="128"/>
      <c r="Q278" s="128"/>
      <c r="R278" s="128">
        <v>0.3</v>
      </c>
      <c r="S278" s="128"/>
      <c r="T278" s="128"/>
      <c r="U278" s="128"/>
      <c r="V278" s="128">
        <f t="shared" si="74"/>
        <v>0.3</v>
      </c>
      <c r="W278" s="128">
        <f t="shared" si="74"/>
        <v>0</v>
      </c>
      <c r="X278" s="128"/>
      <c r="Y278" s="128"/>
      <c r="Z278" s="128"/>
      <c r="AA278" s="128"/>
      <c r="AB278" s="128"/>
      <c r="AC278" s="128"/>
      <c r="AD278" s="128"/>
      <c r="AE278" s="128"/>
      <c r="AF278" s="128"/>
      <c r="AG278" s="128"/>
      <c r="AH278" s="128"/>
      <c r="AI278" s="128"/>
      <c r="AJ278" s="128"/>
      <c r="AK278" s="128"/>
      <c r="AL278" s="128"/>
      <c r="AM278" s="128"/>
      <c r="AN278" s="128"/>
      <c r="AO278" s="128"/>
      <c r="AP278" s="128">
        <f t="shared" si="92"/>
        <v>0</v>
      </c>
      <c r="AQ278" s="128">
        <f t="shared" si="92"/>
        <v>0</v>
      </c>
      <c r="AR278" s="128" t="e">
        <f>#REF!+#REF!+#REF!+#REF!</f>
        <v>#REF!</v>
      </c>
      <c r="AS278" s="128">
        <f t="shared" si="93"/>
        <v>0</v>
      </c>
      <c r="AT278" s="128" t="e">
        <f>#REF!+#REF!+#REF!+#REF!</f>
        <v>#REF!</v>
      </c>
      <c r="AU278" s="128">
        <f t="shared" si="94"/>
        <v>0</v>
      </c>
    </row>
    <row r="279" spans="1:47" s="131" customFormat="1" ht="47.25" x14ac:dyDescent="0.25">
      <c r="A279" s="381" t="s">
        <v>891</v>
      </c>
      <c r="B279" s="127"/>
      <c r="C279" s="132" t="s">
        <v>1099</v>
      </c>
      <c r="D279" s="128"/>
      <c r="E279" s="128"/>
      <c r="F279" s="128"/>
      <c r="G279" s="128"/>
      <c r="H279" s="128"/>
      <c r="I279" s="128"/>
      <c r="J279" s="128"/>
      <c r="K279" s="128"/>
      <c r="L279" s="128"/>
      <c r="M279" s="128"/>
      <c r="N279" s="128"/>
      <c r="O279" s="128"/>
      <c r="P279" s="128"/>
      <c r="Q279" s="128"/>
      <c r="R279" s="128">
        <v>0.45</v>
      </c>
      <c r="S279" s="128"/>
      <c r="T279" s="128"/>
      <c r="U279" s="128"/>
      <c r="V279" s="128">
        <f t="shared" si="74"/>
        <v>0.45</v>
      </c>
      <c r="W279" s="128">
        <f t="shared" si="74"/>
        <v>0</v>
      </c>
      <c r="X279" s="128"/>
      <c r="Y279" s="128"/>
      <c r="Z279" s="128"/>
      <c r="AA279" s="128"/>
      <c r="AB279" s="128"/>
      <c r="AC279" s="128"/>
      <c r="AD279" s="128"/>
      <c r="AE279" s="128"/>
      <c r="AF279" s="128"/>
      <c r="AG279" s="128"/>
      <c r="AH279" s="128"/>
      <c r="AI279" s="128"/>
      <c r="AJ279" s="128"/>
      <c r="AK279" s="128"/>
      <c r="AL279" s="128"/>
      <c r="AM279" s="128"/>
      <c r="AN279" s="128"/>
      <c r="AO279" s="128"/>
      <c r="AP279" s="128">
        <f t="shared" si="92"/>
        <v>0</v>
      </c>
      <c r="AQ279" s="128">
        <f t="shared" si="92"/>
        <v>0</v>
      </c>
      <c r="AR279" s="128" t="e">
        <f>#REF!+#REF!+#REF!+#REF!</f>
        <v>#REF!</v>
      </c>
      <c r="AS279" s="128">
        <f t="shared" si="93"/>
        <v>0</v>
      </c>
      <c r="AT279" s="128" t="e">
        <f>#REF!+#REF!+#REF!+#REF!</f>
        <v>#REF!</v>
      </c>
      <c r="AU279" s="128">
        <f t="shared" si="94"/>
        <v>0</v>
      </c>
    </row>
    <row r="280" spans="1:47" s="131" customFormat="1" ht="31.5" x14ac:dyDescent="0.25">
      <c r="A280" s="381" t="s">
        <v>1100</v>
      </c>
      <c r="B280" s="127"/>
      <c r="C280" s="132" t="s">
        <v>1101</v>
      </c>
      <c r="D280" s="128"/>
      <c r="E280" s="128"/>
      <c r="F280" s="128"/>
      <c r="G280" s="128"/>
      <c r="H280" s="128"/>
      <c r="I280" s="128"/>
      <c r="J280" s="128"/>
      <c r="K280" s="128"/>
      <c r="L280" s="128"/>
      <c r="M280" s="128"/>
      <c r="N280" s="128"/>
      <c r="O280" s="128"/>
      <c r="P280" s="128"/>
      <c r="Q280" s="128"/>
      <c r="R280" s="128">
        <v>0.24</v>
      </c>
      <c r="S280" s="128"/>
      <c r="T280" s="128"/>
      <c r="U280" s="128"/>
      <c r="V280" s="128">
        <f t="shared" si="74"/>
        <v>0.24</v>
      </c>
      <c r="W280" s="128">
        <f t="shared" si="74"/>
        <v>0</v>
      </c>
      <c r="X280" s="128"/>
      <c r="Y280" s="128"/>
      <c r="Z280" s="128"/>
      <c r="AA280" s="128"/>
      <c r="AB280" s="128"/>
      <c r="AC280" s="128"/>
      <c r="AD280" s="128"/>
      <c r="AE280" s="128"/>
      <c r="AF280" s="128"/>
      <c r="AG280" s="128"/>
      <c r="AH280" s="128"/>
      <c r="AI280" s="128"/>
      <c r="AJ280" s="128"/>
      <c r="AK280" s="128"/>
      <c r="AL280" s="128"/>
      <c r="AM280" s="128"/>
      <c r="AN280" s="128"/>
      <c r="AO280" s="128"/>
      <c r="AP280" s="128">
        <f t="shared" si="92"/>
        <v>0</v>
      </c>
      <c r="AQ280" s="128">
        <f t="shared" si="92"/>
        <v>0</v>
      </c>
      <c r="AR280" s="128" t="e">
        <f>#REF!+#REF!+#REF!+#REF!</f>
        <v>#REF!</v>
      </c>
      <c r="AS280" s="128">
        <f t="shared" si="93"/>
        <v>0</v>
      </c>
      <c r="AT280" s="128" t="e">
        <f>#REF!+#REF!+#REF!+#REF!</f>
        <v>#REF!</v>
      </c>
      <c r="AU280" s="128">
        <f t="shared" si="94"/>
        <v>0</v>
      </c>
    </row>
    <row r="281" spans="1:47" s="131" customFormat="1" ht="31.5" x14ac:dyDescent="0.25">
      <c r="A281" s="381" t="s">
        <v>1100</v>
      </c>
      <c r="B281" s="127"/>
      <c r="C281" s="132" t="s">
        <v>1102</v>
      </c>
      <c r="D281" s="128"/>
      <c r="E281" s="128"/>
      <c r="F281" s="128"/>
      <c r="G281" s="128"/>
      <c r="H281" s="128"/>
      <c r="I281" s="128"/>
      <c r="J281" s="128"/>
      <c r="K281" s="128"/>
      <c r="L281" s="128"/>
      <c r="M281" s="128"/>
      <c r="N281" s="128"/>
      <c r="O281" s="128"/>
      <c r="P281" s="128"/>
      <c r="Q281" s="128"/>
      <c r="R281" s="128"/>
      <c r="S281" s="128"/>
      <c r="T281" s="128">
        <v>0.16</v>
      </c>
      <c r="U281" s="128"/>
      <c r="V281" s="128">
        <f t="shared" ref="V281:W344" si="95">N281+P281+R281+T281</f>
        <v>0.16</v>
      </c>
      <c r="W281" s="128">
        <f t="shared" si="95"/>
        <v>0</v>
      </c>
      <c r="X281" s="128"/>
      <c r="Y281" s="128"/>
      <c r="Z281" s="128"/>
      <c r="AA281" s="128"/>
      <c r="AB281" s="128"/>
      <c r="AC281" s="128"/>
      <c r="AD281" s="128"/>
      <c r="AE281" s="128"/>
      <c r="AF281" s="128"/>
      <c r="AG281" s="128"/>
      <c r="AH281" s="128"/>
      <c r="AI281" s="128"/>
      <c r="AJ281" s="128"/>
      <c r="AK281" s="128"/>
      <c r="AL281" s="128"/>
      <c r="AM281" s="128"/>
      <c r="AN281" s="128"/>
      <c r="AO281" s="128"/>
      <c r="AP281" s="128">
        <f t="shared" si="92"/>
        <v>0</v>
      </c>
      <c r="AQ281" s="128">
        <f t="shared" si="92"/>
        <v>0</v>
      </c>
      <c r="AR281" s="128" t="e">
        <f>#REF!+#REF!+#REF!+#REF!</f>
        <v>#REF!</v>
      </c>
      <c r="AS281" s="128">
        <f t="shared" si="93"/>
        <v>0</v>
      </c>
      <c r="AT281" s="128" t="e">
        <f>#REF!+#REF!+#REF!+#REF!</f>
        <v>#REF!</v>
      </c>
      <c r="AU281" s="128">
        <f t="shared" si="94"/>
        <v>0</v>
      </c>
    </row>
    <row r="282" spans="1:47" s="131" customFormat="1" ht="47.25" x14ac:dyDescent="0.25">
      <c r="A282" s="381" t="s">
        <v>1046</v>
      </c>
      <c r="B282" s="127"/>
      <c r="C282" s="132" t="s">
        <v>1103</v>
      </c>
      <c r="D282" s="128"/>
      <c r="E282" s="128"/>
      <c r="F282" s="128"/>
      <c r="G282" s="128"/>
      <c r="H282" s="128"/>
      <c r="I282" s="128"/>
      <c r="J282" s="128"/>
      <c r="K282" s="128"/>
      <c r="L282" s="128"/>
      <c r="M282" s="128"/>
      <c r="N282" s="128"/>
      <c r="O282" s="128"/>
      <c r="P282" s="128"/>
      <c r="Q282" s="128"/>
      <c r="R282" s="128"/>
      <c r="S282" s="128"/>
      <c r="T282" s="128">
        <v>0.437</v>
      </c>
      <c r="U282" s="128">
        <v>0.25</v>
      </c>
      <c r="V282" s="128">
        <f t="shared" si="95"/>
        <v>0.437</v>
      </c>
      <c r="W282" s="128">
        <f t="shared" si="95"/>
        <v>0.25</v>
      </c>
      <c r="X282" s="128"/>
      <c r="Y282" s="128"/>
      <c r="Z282" s="128"/>
      <c r="AA282" s="128"/>
      <c r="AB282" s="128"/>
      <c r="AC282" s="128"/>
      <c r="AD282" s="128"/>
      <c r="AE282" s="128"/>
      <c r="AF282" s="128"/>
      <c r="AG282" s="128"/>
      <c r="AH282" s="128"/>
      <c r="AI282" s="128"/>
      <c r="AJ282" s="128"/>
      <c r="AK282" s="128"/>
      <c r="AL282" s="128"/>
      <c r="AM282" s="128"/>
      <c r="AN282" s="128"/>
      <c r="AO282" s="128"/>
      <c r="AP282" s="128">
        <f t="shared" si="92"/>
        <v>0</v>
      </c>
      <c r="AQ282" s="128">
        <f t="shared" si="92"/>
        <v>0</v>
      </c>
      <c r="AR282" s="128" t="e">
        <f>#REF!+#REF!+#REF!+#REF!</f>
        <v>#REF!</v>
      </c>
      <c r="AS282" s="128">
        <f t="shared" si="93"/>
        <v>0</v>
      </c>
      <c r="AT282" s="128" t="e">
        <f>#REF!+#REF!+#REF!+#REF!</f>
        <v>#REF!</v>
      </c>
      <c r="AU282" s="128">
        <f t="shared" si="94"/>
        <v>0</v>
      </c>
    </row>
    <row r="283" spans="1:47" s="131" customFormat="1" ht="47.25" x14ac:dyDescent="0.25">
      <c r="A283" s="381" t="s">
        <v>1046</v>
      </c>
      <c r="B283" s="127"/>
      <c r="C283" s="132" t="s">
        <v>1104</v>
      </c>
      <c r="D283" s="128"/>
      <c r="E283" s="128"/>
      <c r="F283" s="128"/>
      <c r="G283" s="128"/>
      <c r="H283" s="128"/>
      <c r="I283" s="128"/>
      <c r="J283" s="128"/>
      <c r="K283" s="128"/>
      <c r="L283" s="128"/>
      <c r="M283" s="128"/>
      <c r="N283" s="128"/>
      <c r="O283" s="128"/>
      <c r="P283" s="128"/>
      <c r="Q283" s="128"/>
      <c r="R283" s="128"/>
      <c r="S283" s="128"/>
      <c r="T283" s="128">
        <v>0.96099999999999997</v>
      </c>
      <c r="U283" s="128"/>
      <c r="V283" s="128">
        <f t="shared" si="95"/>
        <v>0.96099999999999997</v>
      </c>
      <c r="W283" s="128">
        <f t="shared" si="95"/>
        <v>0</v>
      </c>
      <c r="X283" s="128"/>
      <c r="Y283" s="128"/>
      <c r="Z283" s="128"/>
      <c r="AA283" s="128"/>
      <c r="AB283" s="128"/>
      <c r="AC283" s="128"/>
      <c r="AD283" s="128"/>
      <c r="AE283" s="128"/>
      <c r="AF283" s="128"/>
      <c r="AG283" s="128"/>
      <c r="AH283" s="128"/>
      <c r="AI283" s="128"/>
      <c r="AJ283" s="128"/>
      <c r="AK283" s="128"/>
      <c r="AL283" s="128"/>
      <c r="AM283" s="128"/>
      <c r="AN283" s="128"/>
      <c r="AO283" s="128"/>
      <c r="AP283" s="128">
        <f t="shared" si="92"/>
        <v>0</v>
      </c>
      <c r="AQ283" s="128">
        <f t="shared" si="92"/>
        <v>0</v>
      </c>
      <c r="AR283" s="128" t="e">
        <f>#REF!+#REF!+#REF!+#REF!</f>
        <v>#REF!</v>
      </c>
      <c r="AS283" s="128">
        <f t="shared" si="93"/>
        <v>0</v>
      </c>
      <c r="AT283" s="128" t="e">
        <f>#REF!+#REF!+#REF!+#REF!</f>
        <v>#REF!</v>
      </c>
      <c r="AU283" s="128">
        <f t="shared" si="94"/>
        <v>0</v>
      </c>
    </row>
    <row r="284" spans="1:47" s="131" customFormat="1" ht="47.25" x14ac:dyDescent="0.25">
      <c r="A284" s="381" t="s">
        <v>1046</v>
      </c>
      <c r="B284" s="127"/>
      <c r="C284" s="132" t="s">
        <v>1105</v>
      </c>
      <c r="D284" s="128"/>
      <c r="E284" s="128"/>
      <c r="F284" s="128"/>
      <c r="G284" s="128"/>
      <c r="H284" s="128"/>
      <c r="I284" s="128"/>
      <c r="J284" s="128"/>
      <c r="K284" s="128"/>
      <c r="L284" s="128"/>
      <c r="M284" s="128"/>
      <c r="N284" s="128"/>
      <c r="O284" s="128"/>
      <c r="P284" s="128"/>
      <c r="Q284" s="128"/>
      <c r="R284" s="128"/>
      <c r="S284" s="128"/>
      <c r="T284" s="128">
        <v>9.2999999999999999E-2</v>
      </c>
      <c r="U284" s="128"/>
      <c r="V284" s="128">
        <f t="shared" si="95"/>
        <v>9.2999999999999999E-2</v>
      </c>
      <c r="W284" s="128">
        <f t="shared" si="95"/>
        <v>0</v>
      </c>
      <c r="X284" s="128"/>
      <c r="Y284" s="128"/>
      <c r="Z284" s="128"/>
      <c r="AA284" s="128"/>
      <c r="AB284" s="128"/>
      <c r="AC284" s="128"/>
      <c r="AD284" s="128"/>
      <c r="AE284" s="128"/>
      <c r="AF284" s="128"/>
      <c r="AG284" s="128"/>
      <c r="AH284" s="128"/>
      <c r="AI284" s="128"/>
      <c r="AJ284" s="128"/>
      <c r="AK284" s="128"/>
      <c r="AL284" s="128"/>
      <c r="AM284" s="128"/>
      <c r="AN284" s="128"/>
      <c r="AO284" s="128"/>
      <c r="AP284" s="128">
        <f t="shared" si="92"/>
        <v>0</v>
      </c>
      <c r="AQ284" s="128">
        <f t="shared" si="92"/>
        <v>0</v>
      </c>
      <c r="AR284" s="128" t="e">
        <f>#REF!+#REF!+#REF!+#REF!</f>
        <v>#REF!</v>
      </c>
      <c r="AS284" s="128">
        <f t="shared" si="93"/>
        <v>0</v>
      </c>
      <c r="AT284" s="128" t="e">
        <f>#REF!+#REF!+#REF!+#REF!</f>
        <v>#REF!</v>
      </c>
      <c r="AU284" s="128">
        <f t="shared" si="94"/>
        <v>0</v>
      </c>
    </row>
    <row r="285" spans="1:47" s="131" customFormat="1" ht="78.75" x14ac:dyDescent="0.25">
      <c r="A285" s="381" t="s">
        <v>1046</v>
      </c>
      <c r="B285" s="127" t="s">
        <v>1106</v>
      </c>
      <c r="C285" s="132" t="s">
        <v>1107</v>
      </c>
      <c r="D285" s="128"/>
      <c r="E285" s="128"/>
      <c r="F285" s="128"/>
      <c r="G285" s="128"/>
      <c r="H285" s="128"/>
      <c r="I285" s="128"/>
      <c r="J285" s="128"/>
      <c r="K285" s="128"/>
      <c r="L285" s="128"/>
      <c r="M285" s="128"/>
      <c r="N285" s="128"/>
      <c r="O285" s="128"/>
      <c r="P285" s="128">
        <v>0.33200000000000002</v>
      </c>
      <c r="Q285" s="128">
        <v>0.16</v>
      </c>
      <c r="R285" s="128"/>
      <c r="S285" s="128"/>
      <c r="T285" s="128"/>
      <c r="U285" s="128"/>
      <c r="V285" s="128">
        <f t="shared" si="95"/>
        <v>0.33200000000000002</v>
      </c>
      <c r="W285" s="128">
        <f t="shared" si="95"/>
        <v>0.16</v>
      </c>
      <c r="X285" s="128"/>
      <c r="Y285" s="128"/>
      <c r="Z285" s="128"/>
      <c r="AA285" s="128"/>
      <c r="AB285" s="128"/>
      <c r="AC285" s="128"/>
      <c r="AD285" s="128"/>
      <c r="AE285" s="128"/>
      <c r="AF285" s="128"/>
      <c r="AG285" s="128"/>
      <c r="AH285" s="128"/>
      <c r="AI285" s="128"/>
      <c r="AJ285" s="128"/>
      <c r="AK285" s="128"/>
      <c r="AL285" s="128"/>
      <c r="AM285" s="128"/>
      <c r="AN285" s="128"/>
      <c r="AO285" s="128"/>
      <c r="AP285" s="128">
        <f t="shared" si="92"/>
        <v>0</v>
      </c>
      <c r="AQ285" s="128">
        <f t="shared" si="92"/>
        <v>0</v>
      </c>
      <c r="AR285" s="128" t="e">
        <f>#REF!+#REF!+#REF!+#REF!</f>
        <v>#REF!</v>
      </c>
      <c r="AS285" s="128">
        <f t="shared" si="93"/>
        <v>0</v>
      </c>
      <c r="AT285" s="128" t="e">
        <f>#REF!+#REF!+#REF!+#REF!</f>
        <v>#REF!</v>
      </c>
      <c r="AU285" s="128">
        <f t="shared" si="94"/>
        <v>0</v>
      </c>
    </row>
    <row r="286" spans="1:47" s="131" customFormat="1" ht="63" x14ac:dyDescent="0.25">
      <c r="A286" s="381" t="s">
        <v>1046</v>
      </c>
      <c r="B286" s="127" t="s">
        <v>1108</v>
      </c>
      <c r="C286" s="132" t="s">
        <v>1109</v>
      </c>
      <c r="D286" s="128"/>
      <c r="E286" s="128"/>
      <c r="F286" s="128"/>
      <c r="G286" s="128"/>
      <c r="H286" s="128"/>
      <c r="I286" s="128"/>
      <c r="J286" s="128"/>
      <c r="K286" s="128"/>
      <c r="L286" s="128"/>
      <c r="M286" s="128"/>
      <c r="N286" s="128"/>
      <c r="O286" s="128"/>
      <c r="P286" s="128">
        <v>0.185</v>
      </c>
      <c r="Q286" s="128"/>
      <c r="R286" s="128"/>
      <c r="S286" s="128"/>
      <c r="T286" s="128"/>
      <c r="U286" s="128"/>
      <c r="V286" s="128">
        <f t="shared" si="95"/>
        <v>0.185</v>
      </c>
      <c r="W286" s="128">
        <f t="shared" si="95"/>
        <v>0</v>
      </c>
      <c r="X286" s="128"/>
      <c r="Y286" s="128"/>
      <c r="Z286" s="128"/>
      <c r="AA286" s="128"/>
      <c r="AB286" s="128"/>
      <c r="AC286" s="128"/>
      <c r="AD286" s="128"/>
      <c r="AE286" s="128"/>
      <c r="AF286" s="128"/>
      <c r="AG286" s="128"/>
      <c r="AH286" s="128"/>
      <c r="AI286" s="128"/>
      <c r="AJ286" s="128"/>
      <c r="AK286" s="128"/>
      <c r="AL286" s="128"/>
      <c r="AM286" s="128"/>
      <c r="AN286" s="128"/>
      <c r="AO286" s="128"/>
      <c r="AP286" s="128">
        <f t="shared" si="92"/>
        <v>0</v>
      </c>
      <c r="AQ286" s="128">
        <f t="shared" si="92"/>
        <v>0</v>
      </c>
      <c r="AR286" s="128" t="e">
        <f>#REF!+#REF!+#REF!+#REF!</f>
        <v>#REF!</v>
      </c>
      <c r="AS286" s="128">
        <f t="shared" si="93"/>
        <v>0</v>
      </c>
      <c r="AT286" s="128" t="e">
        <f>#REF!+#REF!+#REF!+#REF!</f>
        <v>#REF!</v>
      </c>
      <c r="AU286" s="128">
        <f t="shared" si="94"/>
        <v>0</v>
      </c>
    </row>
    <row r="287" spans="1:47" s="131" customFormat="1" ht="78.75" x14ac:dyDescent="0.25">
      <c r="A287" s="381" t="s">
        <v>1046</v>
      </c>
      <c r="B287" s="127" t="s">
        <v>1110</v>
      </c>
      <c r="C287" s="132" t="s">
        <v>1111</v>
      </c>
      <c r="D287" s="128"/>
      <c r="E287" s="128"/>
      <c r="F287" s="128"/>
      <c r="G287" s="128"/>
      <c r="H287" s="128"/>
      <c r="I287" s="128"/>
      <c r="J287" s="128"/>
      <c r="K287" s="128"/>
      <c r="L287" s="128">
        <v>0</v>
      </c>
      <c r="M287" s="128">
        <v>0</v>
      </c>
      <c r="N287" s="128">
        <v>0.15</v>
      </c>
      <c r="O287" s="128"/>
      <c r="P287" s="128"/>
      <c r="Q287" s="128"/>
      <c r="R287" s="128"/>
      <c r="S287" s="128"/>
      <c r="T287" s="128"/>
      <c r="U287" s="128"/>
      <c r="V287" s="128">
        <f t="shared" si="95"/>
        <v>0.15</v>
      </c>
      <c r="W287" s="128">
        <f t="shared" si="95"/>
        <v>0</v>
      </c>
      <c r="X287" s="128"/>
      <c r="Y287" s="128"/>
      <c r="Z287" s="128"/>
      <c r="AA287" s="128"/>
      <c r="AB287" s="128"/>
      <c r="AC287" s="128"/>
      <c r="AD287" s="128"/>
      <c r="AE287" s="128"/>
      <c r="AF287" s="128"/>
      <c r="AG287" s="128"/>
      <c r="AH287" s="128"/>
      <c r="AI287" s="128"/>
      <c r="AJ287" s="128"/>
      <c r="AK287" s="128"/>
      <c r="AL287" s="128"/>
      <c r="AM287" s="128"/>
      <c r="AN287" s="128"/>
      <c r="AO287" s="128"/>
      <c r="AP287" s="128">
        <f t="shared" si="92"/>
        <v>0</v>
      </c>
      <c r="AQ287" s="128">
        <f t="shared" si="92"/>
        <v>0</v>
      </c>
      <c r="AR287" s="128" t="e">
        <f>#REF!+#REF!+#REF!+#REF!</f>
        <v>#REF!</v>
      </c>
      <c r="AS287" s="128">
        <f t="shared" si="93"/>
        <v>0</v>
      </c>
      <c r="AT287" s="128" t="e">
        <f>#REF!+#REF!+#REF!+#REF!</f>
        <v>#REF!</v>
      </c>
      <c r="AU287" s="128">
        <f t="shared" si="94"/>
        <v>0</v>
      </c>
    </row>
    <row r="288" spans="1:47" x14ac:dyDescent="0.25">
      <c r="A288" s="381"/>
      <c r="B288" s="127" t="s">
        <v>1112</v>
      </c>
      <c r="C288" s="21" t="s">
        <v>505</v>
      </c>
      <c r="D288" s="128">
        <f>SUM(D289:D611)</f>
        <v>0</v>
      </c>
      <c r="E288" s="128">
        <f t="shared" ref="E288:M288" si="96">SUM(E289:E611)</f>
        <v>0</v>
      </c>
      <c r="F288" s="128">
        <f t="shared" si="96"/>
        <v>0</v>
      </c>
      <c r="G288" s="128">
        <f t="shared" si="96"/>
        <v>0</v>
      </c>
      <c r="H288" s="128">
        <f t="shared" si="96"/>
        <v>0</v>
      </c>
      <c r="I288" s="128">
        <f t="shared" si="96"/>
        <v>0</v>
      </c>
      <c r="J288" s="128">
        <f t="shared" si="96"/>
        <v>0</v>
      </c>
      <c r="K288" s="128">
        <f t="shared" si="96"/>
        <v>0</v>
      </c>
      <c r="L288" s="128">
        <f t="shared" si="96"/>
        <v>0</v>
      </c>
      <c r="M288" s="128">
        <f t="shared" si="96"/>
        <v>0</v>
      </c>
      <c r="N288" s="128">
        <f t="shared" ref="N288:O288" si="97">SUM(N289:N1088)</f>
        <v>38.838300000000018</v>
      </c>
      <c r="O288" s="128">
        <f t="shared" si="97"/>
        <v>4.2350000000000003</v>
      </c>
      <c r="P288" s="128">
        <f t="shared" ref="P288:U288" si="98">SUM(P289:P1115)</f>
        <v>87.325999999999965</v>
      </c>
      <c r="Q288" s="128">
        <f t="shared" si="98"/>
        <v>9.8339999999999996</v>
      </c>
      <c r="R288" s="128">
        <f t="shared" si="98"/>
        <v>118.38700000000003</v>
      </c>
      <c r="S288" s="128">
        <f t="shared" si="98"/>
        <v>7.4740000000000011</v>
      </c>
      <c r="T288" s="128">
        <f t="shared" si="98"/>
        <v>75.304000000000002</v>
      </c>
      <c r="U288" s="128">
        <f t="shared" si="98"/>
        <v>16.327000000000005</v>
      </c>
      <c r="V288" s="128">
        <f t="shared" si="95"/>
        <v>319.85530000000006</v>
      </c>
      <c r="W288" s="128">
        <f t="shared" si="95"/>
        <v>37.870000000000005</v>
      </c>
      <c r="X288" s="128">
        <f t="shared" ref="X288:AO288" si="99">SUM(X289:X1088)</f>
        <v>0</v>
      </c>
      <c r="Y288" s="128">
        <f t="shared" si="99"/>
        <v>0</v>
      </c>
      <c r="Z288" s="128">
        <f t="shared" si="99"/>
        <v>0</v>
      </c>
      <c r="AA288" s="128">
        <f t="shared" si="99"/>
        <v>0</v>
      </c>
      <c r="AB288" s="128">
        <f t="shared" si="99"/>
        <v>0</v>
      </c>
      <c r="AC288" s="128">
        <f t="shared" si="99"/>
        <v>0</v>
      </c>
      <c r="AD288" s="128">
        <f t="shared" si="99"/>
        <v>0</v>
      </c>
      <c r="AE288" s="128">
        <f t="shared" si="99"/>
        <v>0</v>
      </c>
      <c r="AF288" s="128">
        <f t="shared" si="99"/>
        <v>0</v>
      </c>
      <c r="AG288" s="128">
        <f t="shared" si="99"/>
        <v>0</v>
      </c>
      <c r="AH288" s="128">
        <f t="shared" si="99"/>
        <v>9.5429999999999993</v>
      </c>
      <c r="AI288" s="128">
        <f t="shared" si="99"/>
        <v>0.28000000000000003</v>
      </c>
      <c r="AJ288" s="128">
        <f t="shared" si="99"/>
        <v>15.671999999999999</v>
      </c>
      <c r="AK288" s="128">
        <f t="shared" si="99"/>
        <v>0.32300000000000001</v>
      </c>
      <c r="AL288" s="128">
        <f t="shared" si="99"/>
        <v>11.841999999999997</v>
      </c>
      <c r="AM288" s="128">
        <f t="shared" si="99"/>
        <v>0.22600000000000001</v>
      </c>
      <c r="AN288" s="128">
        <f t="shared" si="99"/>
        <v>46.187999999999995</v>
      </c>
      <c r="AO288" s="128">
        <f t="shared" si="99"/>
        <v>0.41800000000000004</v>
      </c>
      <c r="AP288" s="128">
        <f t="shared" si="92"/>
        <v>83.24499999999999</v>
      </c>
      <c r="AQ288" s="128">
        <f t="shared" si="92"/>
        <v>1.2469999999999999</v>
      </c>
      <c r="AR288" s="128" t="e">
        <f>#REF!+#REF!+#REF!+#REF!</f>
        <v>#REF!</v>
      </c>
      <c r="AS288" s="128">
        <f t="shared" si="93"/>
        <v>156.947</v>
      </c>
      <c r="AT288" s="128" t="e">
        <f>#REF!+#REF!+#REF!+#REF!</f>
        <v>#REF!</v>
      </c>
      <c r="AU288" s="128">
        <f t="shared" si="94"/>
        <v>2.214</v>
      </c>
    </row>
    <row r="289" spans="1:47" s="131" customFormat="1" ht="47.25" x14ac:dyDescent="0.25">
      <c r="A289" s="381" t="s">
        <v>47</v>
      </c>
      <c r="B289" s="127" t="s">
        <v>1113</v>
      </c>
      <c r="C289" s="21" t="s">
        <v>1114</v>
      </c>
      <c r="D289" s="128"/>
      <c r="E289" s="128"/>
      <c r="F289" s="128"/>
      <c r="G289" s="128"/>
      <c r="H289" s="128"/>
      <c r="I289" s="128"/>
      <c r="J289" s="128"/>
      <c r="K289" s="128"/>
      <c r="L289" s="128"/>
      <c r="M289" s="128"/>
      <c r="N289" s="128">
        <v>1.046</v>
      </c>
      <c r="O289" s="128">
        <v>0.25</v>
      </c>
      <c r="P289" s="128"/>
      <c r="Q289" s="128"/>
      <c r="R289" s="128"/>
      <c r="S289" s="128"/>
      <c r="T289" s="128"/>
      <c r="U289" s="128"/>
      <c r="V289" s="128">
        <f t="shared" si="95"/>
        <v>1.046</v>
      </c>
      <c r="W289" s="128">
        <f t="shared" si="95"/>
        <v>0.25</v>
      </c>
      <c r="X289" s="128"/>
      <c r="Y289" s="128"/>
      <c r="Z289" s="128"/>
      <c r="AA289" s="128"/>
      <c r="AB289" s="128"/>
      <c r="AC289" s="128"/>
      <c r="AD289" s="128"/>
      <c r="AE289" s="128"/>
      <c r="AF289" s="128"/>
      <c r="AG289" s="128"/>
      <c r="AH289" s="128"/>
      <c r="AI289" s="128">
        <v>0.18</v>
      </c>
      <c r="AJ289" s="128"/>
      <c r="AK289" s="128"/>
      <c r="AL289" s="128"/>
      <c r="AM289" s="128"/>
      <c r="AN289" s="128"/>
      <c r="AO289" s="128"/>
      <c r="AP289" s="128">
        <f t="shared" si="92"/>
        <v>0</v>
      </c>
      <c r="AQ289" s="128">
        <f t="shared" si="92"/>
        <v>0.18</v>
      </c>
      <c r="AR289" s="128" t="e">
        <f>#REF!+#REF!+#REF!+#REF!</f>
        <v>#REF!</v>
      </c>
      <c r="AS289" s="128">
        <f t="shared" si="93"/>
        <v>0</v>
      </c>
      <c r="AT289" s="128" t="e">
        <f>#REF!+#REF!+#REF!+#REF!</f>
        <v>#REF!</v>
      </c>
      <c r="AU289" s="128">
        <f t="shared" si="94"/>
        <v>0.18</v>
      </c>
    </row>
    <row r="290" spans="1:47" s="131" customFormat="1" ht="47.25" x14ac:dyDescent="0.25">
      <c r="A290" s="381" t="s">
        <v>47</v>
      </c>
      <c r="B290" s="127" t="s">
        <v>1115</v>
      </c>
      <c r="C290" s="21" t="s">
        <v>1116</v>
      </c>
      <c r="D290" s="128"/>
      <c r="E290" s="128"/>
      <c r="F290" s="128"/>
      <c r="G290" s="128"/>
      <c r="H290" s="128"/>
      <c r="I290" s="128"/>
      <c r="J290" s="128"/>
      <c r="K290" s="128"/>
      <c r="L290" s="128"/>
      <c r="M290" s="128"/>
      <c r="N290" s="128">
        <v>0.64100000000000001</v>
      </c>
      <c r="O290" s="128">
        <v>0.25</v>
      </c>
      <c r="P290" s="128"/>
      <c r="Q290" s="128"/>
      <c r="R290" s="128"/>
      <c r="S290" s="128"/>
      <c r="T290" s="128"/>
      <c r="U290" s="128"/>
      <c r="V290" s="128">
        <f t="shared" si="95"/>
        <v>0.64100000000000001</v>
      </c>
      <c r="W290" s="128">
        <f t="shared" si="95"/>
        <v>0.25</v>
      </c>
      <c r="X290" s="128"/>
      <c r="Y290" s="128"/>
      <c r="Z290" s="128"/>
      <c r="AA290" s="128"/>
      <c r="AB290" s="128"/>
      <c r="AC290" s="128"/>
      <c r="AD290" s="128"/>
      <c r="AE290" s="128"/>
      <c r="AF290" s="128"/>
      <c r="AG290" s="128"/>
      <c r="AH290" s="128"/>
      <c r="AI290" s="128">
        <v>0.1</v>
      </c>
      <c r="AJ290" s="128"/>
      <c r="AK290" s="128"/>
      <c r="AL290" s="128"/>
      <c r="AM290" s="128"/>
      <c r="AN290" s="128"/>
      <c r="AO290" s="128"/>
      <c r="AP290" s="128">
        <f t="shared" si="92"/>
        <v>0</v>
      </c>
      <c r="AQ290" s="128">
        <f t="shared" si="92"/>
        <v>0.1</v>
      </c>
      <c r="AR290" s="128" t="e">
        <f>#REF!+#REF!+#REF!+#REF!</f>
        <v>#REF!</v>
      </c>
      <c r="AS290" s="128">
        <f t="shared" si="93"/>
        <v>0</v>
      </c>
      <c r="AT290" s="128" t="e">
        <f>#REF!+#REF!+#REF!+#REF!</f>
        <v>#REF!</v>
      </c>
      <c r="AU290" s="128">
        <f t="shared" si="94"/>
        <v>0.1</v>
      </c>
    </row>
    <row r="291" spans="1:47" s="131" customFormat="1" ht="31.5" x14ac:dyDescent="0.25">
      <c r="A291" s="381" t="s">
        <v>47</v>
      </c>
      <c r="B291" s="127" t="s">
        <v>1117</v>
      </c>
      <c r="C291" s="21" t="s">
        <v>1118</v>
      </c>
      <c r="D291" s="128"/>
      <c r="E291" s="128"/>
      <c r="F291" s="128"/>
      <c r="G291" s="128"/>
      <c r="H291" s="128"/>
      <c r="I291" s="128"/>
      <c r="J291" s="128"/>
      <c r="K291" s="128"/>
      <c r="L291" s="128"/>
      <c r="M291" s="128"/>
      <c r="N291" s="128">
        <v>0.44900000000000001</v>
      </c>
      <c r="O291" s="128"/>
      <c r="P291" s="128"/>
      <c r="Q291" s="128"/>
      <c r="R291" s="128"/>
      <c r="S291" s="128"/>
      <c r="T291" s="128"/>
      <c r="U291" s="128"/>
      <c r="V291" s="128">
        <f t="shared" si="95"/>
        <v>0.44900000000000001</v>
      </c>
      <c r="W291" s="128">
        <f t="shared" si="95"/>
        <v>0</v>
      </c>
      <c r="X291" s="128"/>
      <c r="Y291" s="128"/>
      <c r="Z291" s="128"/>
      <c r="AA291" s="128"/>
      <c r="AB291" s="128"/>
      <c r="AC291" s="128"/>
      <c r="AD291" s="128"/>
      <c r="AE291" s="128"/>
      <c r="AF291" s="128"/>
      <c r="AG291" s="128"/>
      <c r="AH291" s="128"/>
      <c r="AI291" s="128"/>
      <c r="AJ291" s="128"/>
      <c r="AK291" s="128"/>
      <c r="AL291" s="128"/>
      <c r="AM291" s="128"/>
      <c r="AN291" s="128"/>
      <c r="AO291" s="128"/>
      <c r="AP291" s="128">
        <f t="shared" si="92"/>
        <v>0</v>
      </c>
      <c r="AQ291" s="128">
        <f t="shared" si="92"/>
        <v>0</v>
      </c>
      <c r="AR291" s="128" t="e">
        <f>#REF!+#REF!+#REF!+#REF!</f>
        <v>#REF!</v>
      </c>
      <c r="AS291" s="128">
        <f t="shared" si="93"/>
        <v>0</v>
      </c>
      <c r="AT291" s="128" t="e">
        <f>#REF!+#REF!+#REF!+#REF!</f>
        <v>#REF!</v>
      </c>
      <c r="AU291" s="128">
        <f t="shared" si="94"/>
        <v>0</v>
      </c>
    </row>
    <row r="292" spans="1:47" s="131" customFormat="1" ht="31.5" x14ac:dyDescent="0.25">
      <c r="A292" s="381" t="s">
        <v>47</v>
      </c>
      <c r="B292" s="127" t="s">
        <v>1119</v>
      </c>
      <c r="C292" s="21" t="s">
        <v>1120</v>
      </c>
      <c r="D292" s="128"/>
      <c r="E292" s="128"/>
      <c r="F292" s="128"/>
      <c r="G292" s="128"/>
      <c r="H292" s="128"/>
      <c r="I292" s="128"/>
      <c r="J292" s="128"/>
      <c r="K292" s="128"/>
      <c r="L292" s="128"/>
      <c r="M292" s="128"/>
      <c r="N292" s="128"/>
      <c r="O292" s="128"/>
      <c r="P292" s="128">
        <v>0.51</v>
      </c>
      <c r="Q292" s="128">
        <v>0</v>
      </c>
      <c r="R292" s="128"/>
      <c r="S292" s="128"/>
      <c r="T292" s="128"/>
      <c r="U292" s="128"/>
      <c r="V292" s="128">
        <f t="shared" si="95"/>
        <v>0.51</v>
      </c>
      <c r="W292" s="128">
        <f t="shared" si="95"/>
        <v>0</v>
      </c>
      <c r="X292" s="128"/>
      <c r="Y292" s="128"/>
      <c r="Z292" s="128"/>
      <c r="AA292" s="128"/>
      <c r="AB292" s="128"/>
      <c r="AC292" s="128"/>
      <c r="AD292" s="128"/>
      <c r="AE292" s="128"/>
      <c r="AF292" s="128"/>
      <c r="AG292" s="128"/>
      <c r="AH292" s="128"/>
      <c r="AI292" s="128"/>
      <c r="AJ292" s="128">
        <v>0.85999999999999988</v>
      </c>
      <c r="AK292" s="128"/>
      <c r="AL292" s="128"/>
      <c r="AM292" s="128"/>
      <c r="AN292" s="128"/>
      <c r="AO292" s="128"/>
      <c r="AP292" s="128">
        <f t="shared" si="92"/>
        <v>0.85999999999999988</v>
      </c>
      <c r="AQ292" s="128">
        <f t="shared" si="92"/>
        <v>0</v>
      </c>
      <c r="AR292" s="128" t="e">
        <f>#REF!+#REF!+#REF!+#REF!</f>
        <v>#REF!</v>
      </c>
      <c r="AS292" s="128">
        <f t="shared" si="93"/>
        <v>1.7199999999999998</v>
      </c>
      <c r="AT292" s="128" t="e">
        <f>#REF!+#REF!+#REF!+#REF!</f>
        <v>#REF!</v>
      </c>
      <c r="AU292" s="128">
        <f t="shared" si="94"/>
        <v>0</v>
      </c>
    </row>
    <row r="293" spans="1:47" s="131" customFormat="1" ht="47.25" x14ac:dyDescent="0.25">
      <c r="A293" s="381" t="s">
        <v>47</v>
      </c>
      <c r="B293" s="127" t="s">
        <v>1121</v>
      </c>
      <c r="C293" s="21" t="s">
        <v>1122</v>
      </c>
      <c r="D293" s="128"/>
      <c r="E293" s="128"/>
      <c r="F293" s="128"/>
      <c r="G293" s="128"/>
      <c r="H293" s="128"/>
      <c r="I293" s="128"/>
      <c r="J293" s="128"/>
      <c r="K293" s="128"/>
      <c r="L293" s="128"/>
      <c r="M293" s="128"/>
      <c r="N293" s="128"/>
      <c r="O293" s="128"/>
      <c r="P293" s="128">
        <v>1.44</v>
      </c>
      <c r="Q293" s="128">
        <v>0</v>
      </c>
      <c r="R293" s="128"/>
      <c r="S293" s="128"/>
      <c r="T293" s="128"/>
      <c r="U293" s="128"/>
      <c r="V293" s="128">
        <f t="shared" si="95"/>
        <v>1.44</v>
      </c>
      <c r="W293" s="128">
        <f t="shared" si="95"/>
        <v>0</v>
      </c>
      <c r="X293" s="128"/>
      <c r="Y293" s="128"/>
      <c r="Z293" s="128"/>
      <c r="AA293" s="128"/>
      <c r="AB293" s="128"/>
      <c r="AC293" s="128"/>
      <c r="AD293" s="128"/>
      <c r="AE293" s="128"/>
      <c r="AF293" s="128"/>
      <c r="AG293" s="128"/>
      <c r="AH293" s="128"/>
      <c r="AI293" s="128"/>
      <c r="AJ293" s="128">
        <v>1.3</v>
      </c>
      <c r="AK293" s="128"/>
      <c r="AL293" s="128"/>
      <c r="AM293" s="128"/>
      <c r="AN293" s="128"/>
      <c r="AO293" s="128"/>
      <c r="AP293" s="128">
        <f t="shared" si="92"/>
        <v>1.3</v>
      </c>
      <c r="AQ293" s="128">
        <f t="shared" si="92"/>
        <v>0</v>
      </c>
      <c r="AR293" s="128" t="e">
        <f>#REF!+#REF!+#REF!+#REF!</f>
        <v>#REF!</v>
      </c>
      <c r="AS293" s="128">
        <f t="shared" si="93"/>
        <v>2.6</v>
      </c>
      <c r="AT293" s="128" t="e">
        <f>#REF!+#REF!+#REF!+#REF!</f>
        <v>#REF!</v>
      </c>
      <c r="AU293" s="128">
        <f t="shared" si="94"/>
        <v>0</v>
      </c>
    </row>
    <row r="294" spans="1:47" s="131" customFormat="1" ht="47.25" x14ac:dyDescent="0.25">
      <c r="A294" s="381" t="s">
        <v>47</v>
      </c>
      <c r="B294" s="127" t="s">
        <v>1123</v>
      </c>
      <c r="C294" s="21" t="s">
        <v>1124</v>
      </c>
      <c r="D294" s="128"/>
      <c r="E294" s="128"/>
      <c r="F294" s="128"/>
      <c r="G294" s="128"/>
      <c r="H294" s="128"/>
      <c r="I294" s="128"/>
      <c r="J294" s="128"/>
      <c r="K294" s="128"/>
      <c r="L294" s="128"/>
      <c r="M294" s="128"/>
      <c r="N294" s="128"/>
      <c r="O294" s="128"/>
      <c r="P294" s="128">
        <v>0.72</v>
      </c>
      <c r="Q294" s="128">
        <v>0</v>
      </c>
      <c r="R294" s="128"/>
      <c r="S294" s="128"/>
      <c r="T294" s="128"/>
      <c r="U294" s="128"/>
      <c r="V294" s="128">
        <f t="shared" si="95"/>
        <v>0.72</v>
      </c>
      <c r="W294" s="128">
        <f t="shared" si="95"/>
        <v>0</v>
      </c>
      <c r="X294" s="128"/>
      <c r="Y294" s="128"/>
      <c r="Z294" s="128"/>
      <c r="AA294" s="128"/>
      <c r="AB294" s="128"/>
      <c r="AC294" s="128"/>
      <c r="AD294" s="128"/>
      <c r="AE294" s="128"/>
      <c r="AF294" s="128"/>
      <c r="AG294" s="128"/>
      <c r="AH294" s="128"/>
      <c r="AI294" s="128"/>
      <c r="AJ294" s="128">
        <v>0</v>
      </c>
      <c r="AK294" s="128"/>
      <c r="AL294" s="128"/>
      <c r="AM294" s="128"/>
      <c r="AN294" s="128"/>
      <c r="AO294" s="128"/>
      <c r="AP294" s="128">
        <f t="shared" si="92"/>
        <v>0</v>
      </c>
      <c r="AQ294" s="128">
        <f t="shared" si="92"/>
        <v>0</v>
      </c>
      <c r="AR294" s="128" t="e">
        <f>#REF!+#REF!+#REF!+#REF!</f>
        <v>#REF!</v>
      </c>
      <c r="AS294" s="128">
        <f t="shared" si="93"/>
        <v>0</v>
      </c>
      <c r="AT294" s="128" t="e">
        <f>#REF!+#REF!+#REF!+#REF!</f>
        <v>#REF!</v>
      </c>
      <c r="AU294" s="128">
        <f t="shared" si="94"/>
        <v>0</v>
      </c>
    </row>
    <row r="295" spans="1:47" s="131" customFormat="1" ht="47.25" x14ac:dyDescent="0.25">
      <c r="A295" s="381" t="s">
        <v>47</v>
      </c>
      <c r="B295" s="127" t="s">
        <v>1125</v>
      </c>
      <c r="C295" s="21" t="s">
        <v>1126</v>
      </c>
      <c r="D295" s="128"/>
      <c r="E295" s="128"/>
      <c r="F295" s="128"/>
      <c r="G295" s="128"/>
      <c r="H295" s="128"/>
      <c r="I295" s="128"/>
      <c r="J295" s="128"/>
      <c r="K295" s="128"/>
      <c r="L295" s="128"/>
      <c r="M295" s="128"/>
      <c r="N295" s="128"/>
      <c r="O295" s="128"/>
      <c r="P295" s="128">
        <v>0.93</v>
      </c>
      <c r="Q295" s="128">
        <v>0</v>
      </c>
      <c r="R295" s="128"/>
      <c r="S295" s="128"/>
      <c r="T295" s="128"/>
      <c r="U295" s="128"/>
      <c r="V295" s="128">
        <f t="shared" si="95"/>
        <v>0.93</v>
      </c>
      <c r="W295" s="128">
        <f t="shared" si="95"/>
        <v>0</v>
      </c>
      <c r="X295" s="128"/>
      <c r="Y295" s="128"/>
      <c r="Z295" s="128"/>
      <c r="AA295" s="128"/>
      <c r="AB295" s="128"/>
      <c r="AC295" s="128"/>
      <c r="AD295" s="128"/>
      <c r="AE295" s="128"/>
      <c r="AF295" s="128"/>
      <c r="AG295" s="128"/>
      <c r="AH295" s="128"/>
      <c r="AI295" s="128"/>
      <c r="AJ295" s="128">
        <v>1.64</v>
      </c>
      <c r="AK295" s="128"/>
      <c r="AL295" s="128"/>
      <c r="AM295" s="128"/>
      <c r="AN295" s="128"/>
      <c r="AO295" s="128"/>
      <c r="AP295" s="128">
        <f t="shared" si="92"/>
        <v>1.64</v>
      </c>
      <c r="AQ295" s="128">
        <f t="shared" si="92"/>
        <v>0</v>
      </c>
      <c r="AR295" s="128" t="e">
        <f>#REF!+#REF!+#REF!+#REF!</f>
        <v>#REF!</v>
      </c>
      <c r="AS295" s="128">
        <f t="shared" si="93"/>
        <v>3.28</v>
      </c>
      <c r="AT295" s="128" t="e">
        <f>#REF!+#REF!+#REF!+#REF!</f>
        <v>#REF!</v>
      </c>
      <c r="AU295" s="128">
        <f t="shared" si="94"/>
        <v>0</v>
      </c>
    </row>
    <row r="296" spans="1:47" s="131" customFormat="1" ht="31.5" x14ac:dyDescent="0.25">
      <c r="A296" s="381" t="s">
        <v>47</v>
      </c>
      <c r="B296" s="127"/>
      <c r="C296" s="21" t="s">
        <v>1127</v>
      </c>
      <c r="D296" s="128"/>
      <c r="E296" s="128"/>
      <c r="F296" s="128"/>
      <c r="G296" s="128"/>
      <c r="H296" s="128"/>
      <c r="I296" s="128"/>
      <c r="J296" s="128"/>
      <c r="K296" s="128"/>
      <c r="L296" s="128"/>
      <c r="M296" s="128"/>
      <c r="N296" s="128"/>
      <c r="O296" s="128"/>
      <c r="P296" s="128"/>
      <c r="Q296" s="128"/>
      <c r="R296" s="128">
        <v>0.63</v>
      </c>
      <c r="S296" s="128">
        <v>0</v>
      </c>
      <c r="T296" s="128"/>
      <c r="U296" s="128"/>
      <c r="V296" s="128">
        <f t="shared" si="95"/>
        <v>0.63</v>
      </c>
      <c r="W296" s="128">
        <f t="shared" si="95"/>
        <v>0</v>
      </c>
      <c r="X296" s="128"/>
      <c r="Y296" s="128"/>
      <c r="Z296" s="128"/>
      <c r="AA296" s="128"/>
      <c r="AB296" s="128"/>
      <c r="AC296" s="128"/>
      <c r="AD296" s="128"/>
      <c r="AE296" s="128"/>
      <c r="AF296" s="128"/>
      <c r="AG296" s="128"/>
      <c r="AH296" s="128"/>
      <c r="AI296" s="128"/>
      <c r="AJ296" s="128"/>
      <c r="AK296" s="128"/>
      <c r="AL296" s="128">
        <v>0</v>
      </c>
      <c r="AM296" s="128">
        <v>0</v>
      </c>
      <c r="AN296" s="128"/>
      <c r="AO296" s="128"/>
      <c r="AP296" s="128">
        <f t="shared" si="92"/>
        <v>0</v>
      </c>
      <c r="AQ296" s="128">
        <f t="shared" si="92"/>
        <v>0</v>
      </c>
      <c r="AR296" s="128" t="e">
        <f>#REF!+#REF!+#REF!+#REF!</f>
        <v>#REF!</v>
      </c>
      <c r="AS296" s="128">
        <f t="shared" si="93"/>
        <v>0</v>
      </c>
      <c r="AT296" s="128" t="e">
        <f>#REF!+#REF!+#REF!+#REF!</f>
        <v>#REF!</v>
      </c>
      <c r="AU296" s="128">
        <f t="shared" si="94"/>
        <v>0</v>
      </c>
    </row>
    <row r="297" spans="1:47" s="131" customFormat="1" ht="47.25" x14ac:dyDescent="0.25">
      <c r="A297" s="381" t="s">
        <v>47</v>
      </c>
      <c r="B297" s="127"/>
      <c r="C297" s="21" t="s">
        <v>1128</v>
      </c>
      <c r="D297" s="128"/>
      <c r="E297" s="128"/>
      <c r="F297" s="128"/>
      <c r="G297" s="128"/>
      <c r="H297" s="128"/>
      <c r="I297" s="128"/>
      <c r="J297" s="128"/>
      <c r="K297" s="128"/>
      <c r="L297" s="128"/>
      <c r="M297" s="128"/>
      <c r="N297" s="128"/>
      <c r="O297" s="128"/>
      <c r="P297" s="128"/>
      <c r="Q297" s="128"/>
      <c r="R297" s="128">
        <v>1.181</v>
      </c>
      <c r="S297" s="128">
        <v>0.25</v>
      </c>
      <c r="T297" s="128"/>
      <c r="U297" s="128"/>
      <c r="V297" s="128">
        <f t="shared" si="95"/>
        <v>1.181</v>
      </c>
      <c r="W297" s="128">
        <f t="shared" si="95"/>
        <v>0.25</v>
      </c>
      <c r="X297" s="128"/>
      <c r="Y297" s="128"/>
      <c r="Z297" s="128"/>
      <c r="AA297" s="128"/>
      <c r="AB297" s="128"/>
      <c r="AC297" s="128"/>
      <c r="AD297" s="128"/>
      <c r="AE297" s="128"/>
      <c r="AF297" s="128"/>
      <c r="AG297" s="128"/>
      <c r="AH297" s="128"/>
      <c r="AI297" s="128"/>
      <c r="AJ297" s="128"/>
      <c r="AK297" s="128"/>
      <c r="AL297" s="128">
        <v>0.92</v>
      </c>
      <c r="AM297" s="128">
        <v>0</v>
      </c>
      <c r="AN297" s="128"/>
      <c r="AO297" s="128"/>
      <c r="AP297" s="128">
        <f t="shared" si="92"/>
        <v>0.92</v>
      </c>
      <c r="AQ297" s="128">
        <f t="shared" si="92"/>
        <v>0</v>
      </c>
      <c r="AR297" s="128" t="e">
        <f>#REF!+#REF!+#REF!+#REF!</f>
        <v>#REF!</v>
      </c>
      <c r="AS297" s="128">
        <f t="shared" si="93"/>
        <v>1.84</v>
      </c>
      <c r="AT297" s="128" t="e">
        <f>#REF!+#REF!+#REF!+#REF!</f>
        <v>#REF!</v>
      </c>
      <c r="AU297" s="128">
        <f t="shared" si="94"/>
        <v>0</v>
      </c>
    </row>
    <row r="298" spans="1:47" s="131" customFormat="1" ht="31.5" x14ac:dyDescent="0.25">
      <c r="A298" s="381" t="s">
        <v>47</v>
      </c>
      <c r="B298" s="127"/>
      <c r="C298" s="21" t="s">
        <v>1129</v>
      </c>
      <c r="D298" s="128"/>
      <c r="E298" s="128"/>
      <c r="F298" s="128"/>
      <c r="G298" s="128"/>
      <c r="H298" s="128"/>
      <c r="I298" s="128"/>
      <c r="J298" s="128"/>
      <c r="K298" s="128"/>
      <c r="L298" s="128"/>
      <c r="M298" s="128"/>
      <c r="N298" s="128"/>
      <c r="O298" s="128"/>
      <c r="P298" s="128"/>
      <c r="Q298" s="128"/>
      <c r="R298" s="128">
        <v>0.39600000000000002</v>
      </c>
      <c r="S298" s="128">
        <v>0</v>
      </c>
      <c r="T298" s="128"/>
      <c r="U298" s="128"/>
      <c r="V298" s="128">
        <f t="shared" si="95"/>
        <v>0.39600000000000002</v>
      </c>
      <c r="W298" s="128">
        <f t="shared" si="95"/>
        <v>0</v>
      </c>
      <c r="X298" s="128"/>
      <c r="Y298" s="128"/>
      <c r="Z298" s="128"/>
      <c r="AA298" s="128"/>
      <c r="AB298" s="128"/>
      <c r="AC298" s="128"/>
      <c r="AD298" s="128"/>
      <c r="AE298" s="128"/>
      <c r="AF298" s="128"/>
      <c r="AG298" s="128"/>
      <c r="AH298" s="128"/>
      <c r="AI298" s="128"/>
      <c r="AJ298" s="128"/>
      <c r="AK298" s="128"/>
      <c r="AL298" s="128">
        <v>0</v>
      </c>
      <c r="AM298" s="128">
        <v>0</v>
      </c>
      <c r="AN298" s="128"/>
      <c r="AO298" s="128"/>
      <c r="AP298" s="128">
        <f t="shared" si="92"/>
        <v>0</v>
      </c>
      <c r="AQ298" s="128">
        <f t="shared" si="92"/>
        <v>0</v>
      </c>
      <c r="AR298" s="128" t="e">
        <f>#REF!+#REF!+#REF!+#REF!</f>
        <v>#REF!</v>
      </c>
      <c r="AS298" s="128">
        <f t="shared" si="93"/>
        <v>0</v>
      </c>
      <c r="AT298" s="128" t="e">
        <f>#REF!+#REF!+#REF!+#REF!</f>
        <v>#REF!</v>
      </c>
      <c r="AU298" s="128">
        <f t="shared" si="94"/>
        <v>0</v>
      </c>
    </row>
    <row r="299" spans="1:47" s="131" customFormat="1" ht="31.5" x14ac:dyDescent="0.25">
      <c r="A299" s="381" t="s">
        <v>47</v>
      </c>
      <c r="B299" s="127"/>
      <c r="C299" s="21" t="s">
        <v>1130</v>
      </c>
      <c r="D299" s="128"/>
      <c r="E299" s="128"/>
      <c r="F299" s="128"/>
      <c r="G299" s="128"/>
      <c r="H299" s="128"/>
      <c r="I299" s="128"/>
      <c r="J299" s="128"/>
      <c r="K299" s="128"/>
      <c r="L299" s="128"/>
      <c r="M299" s="128"/>
      <c r="N299" s="128"/>
      <c r="O299" s="128"/>
      <c r="P299" s="128"/>
      <c r="Q299" s="128"/>
      <c r="R299" s="128">
        <v>0.45</v>
      </c>
      <c r="S299" s="128">
        <v>0</v>
      </c>
      <c r="T299" s="128"/>
      <c r="U299" s="128"/>
      <c r="V299" s="128">
        <f t="shared" si="95"/>
        <v>0.45</v>
      </c>
      <c r="W299" s="128">
        <f t="shared" si="95"/>
        <v>0</v>
      </c>
      <c r="X299" s="128"/>
      <c r="Y299" s="128"/>
      <c r="Z299" s="128"/>
      <c r="AA299" s="128"/>
      <c r="AB299" s="128"/>
      <c r="AC299" s="128"/>
      <c r="AD299" s="128"/>
      <c r="AE299" s="128"/>
      <c r="AF299" s="128"/>
      <c r="AG299" s="128"/>
      <c r="AH299" s="128"/>
      <c r="AI299" s="128"/>
      <c r="AJ299" s="128"/>
      <c r="AK299" s="128"/>
      <c r="AL299" s="128">
        <v>0.27</v>
      </c>
      <c r="AM299" s="128">
        <v>0</v>
      </c>
      <c r="AN299" s="128"/>
      <c r="AO299" s="128"/>
      <c r="AP299" s="128">
        <f t="shared" si="92"/>
        <v>0.27</v>
      </c>
      <c r="AQ299" s="128">
        <f t="shared" si="92"/>
        <v>0</v>
      </c>
      <c r="AR299" s="128" t="e">
        <f>#REF!+#REF!+#REF!+#REF!</f>
        <v>#REF!</v>
      </c>
      <c r="AS299" s="128">
        <f t="shared" si="93"/>
        <v>0.54</v>
      </c>
      <c r="AT299" s="128" t="e">
        <f>#REF!+#REF!+#REF!+#REF!</f>
        <v>#REF!</v>
      </c>
      <c r="AU299" s="128">
        <f t="shared" si="94"/>
        <v>0</v>
      </c>
    </row>
    <row r="300" spans="1:47" s="131" customFormat="1" ht="47.25" x14ac:dyDescent="0.25">
      <c r="A300" s="381" t="s">
        <v>47</v>
      </c>
      <c r="B300" s="127"/>
      <c r="C300" s="21" t="s">
        <v>1131</v>
      </c>
      <c r="D300" s="128"/>
      <c r="E300" s="128"/>
      <c r="F300" s="128"/>
      <c r="G300" s="128"/>
      <c r="H300" s="128"/>
      <c r="I300" s="128"/>
      <c r="J300" s="128"/>
      <c r="K300" s="128"/>
      <c r="L300" s="128"/>
      <c r="M300" s="128"/>
      <c r="N300" s="128"/>
      <c r="O300" s="128"/>
      <c r="P300" s="128"/>
      <c r="Q300" s="128"/>
      <c r="R300" s="128">
        <v>0.09</v>
      </c>
      <c r="S300" s="128">
        <v>0</v>
      </c>
      <c r="T300" s="128"/>
      <c r="U300" s="128"/>
      <c r="V300" s="128">
        <f t="shared" si="95"/>
        <v>0.09</v>
      </c>
      <c r="W300" s="128">
        <f t="shared" si="95"/>
        <v>0</v>
      </c>
      <c r="X300" s="128"/>
      <c r="Y300" s="128"/>
      <c r="Z300" s="128"/>
      <c r="AA300" s="128"/>
      <c r="AB300" s="128"/>
      <c r="AC300" s="128"/>
      <c r="AD300" s="128"/>
      <c r="AE300" s="128"/>
      <c r="AF300" s="128"/>
      <c r="AG300" s="128"/>
      <c r="AH300" s="128"/>
      <c r="AI300" s="128"/>
      <c r="AJ300" s="128"/>
      <c r="AK300" s="128"/>
      <c r="AL300" s="128">
        <v>0</v>
      </c>
      <c r="AM300" s="128">
        <v>0</v>
      </c>
      <c r="AN300" s="128"/>
      <c r="AO300" s="128"/>
      <c r="AP300" s="128">
        <f t="shared" si="92"/>
        <v>0</v>
      </c>
      <c r="AQ300" s="128">
        <f t="shared" si="92"/>
        <v>0</v>
      </c>
      <c r="AR300" s="128" t="e">
        <f>#REF!+#REF!+#REF!+#REF!</f>
        <v>#REF!</v>
      </c>
      <c r="AS300" s="128">
        <f t="shared" si="93"/>
        <v>0</v>
      </c>
      <c r="AT300" s="128" t="e">
        <f>#REF!+#REF!+#REF!+#REF!</f>
        <v>#REF!</v>
      </c>
      <c r="AU300" s="128">
        <f t="shared" si="94"/>
        <v>0</v>
      </c>
    </row>
    <row r="301" spans="1:47" s="131" customFormat="1" ht="47.25" x14ac:dyDescent="0.25">
      <c r="A301" s="381" t="s">
        <v>47</v>
      </c>
      <c r="B301" s="127"/>
      <c r="C301" s="21" t="s">
        <v>1132</v>
      </c>
      <c r="D301" s="128"/>
      <c r="E301" s="128"/>
      <c r="F301" s="128"/>
      <c r="G301" s="128"/>
      <c r="H301" s="128"/>
      <c r="I301" s="128"/>
      <c r="J301" s="128"/>
      <c r="K301" s="128"/>
      <c r="L301" s="128"/>
      <c r="M301" s="128"/>
      <c r="N301" s="128"/>
      <c r="O301" s="128"/>
      <c r="P301" s="128"/>
      <c r="Q301" s="128"/>
      <c r="R301" s="128">
        <v>1.286</v>
      </c>
      <c r="S301" s="128">
        <v>0.1</v>
      </c>
      <c r="T301" s="128"/>
      <c r="U301" s="128"/>
      <c r="V301" s="128">
        <f t="shared" si="95"/>
        <v>1.286</v>
      </c>
      <c r="W301" s="128">
        <f t="shared" si="95"/>
        <v>0.1</v>
      </c>
      <c r="X301" s="128"/>
      <c r="Y301" s="128"/>
      <c r="Z301" s="128"/>
      <c r="AA301" s="128"/>
      <c r="AB301" s="128"/>
      <c r="AC301" s="128"/>
      <c r="AD301" s="128"/>
      <c r="AE301" s="128"/>
      <c r="AF301" s="128"/>
      <c r="AG301" s="128"/>
      <c r="AH301" s="128"/>
      <c r="AI301" s="128"/>
      <c r="AJ301" s="128"/>
      <c r="AK301" s="128"/>
      <c r="AL301" s="128">
        <v>0</v>
      </c>
      <c r="AM301" s="128">
        <v>0</v>
      </c>
      <c r="AN301" s="128"/>
      <c r="AO301" s="128"/>
      <c r="AP301" s="128">
        <f t="shared" si="92"/>
        <v>0</v>
      </c>
      <c r="AQ301" s="128">
        <f t="shared" si="92"/>
        <v>0</v>
      </c>
      <c r="AR301" s="128" t="e">
        <f>#REF!+#REF!+#REF!+#REF!</f>
        <v>#REF!</v>
      </c>
      <c r="AS301" s="128">
        <f t="shared" si="93"/>
        <v>0</v>
      </c>
      <c r="AT301" s="128" t="e">
        <f>#REF!+#REF!+#REF!+#REF!</f>
        <v>#REF!</v>
      </c>
      <c r="AU301" s="128">
        <f t="shared" si="94"/>
        <v>0</v>
      </c>
    </row>
    <row r="302" spans="1:47" s="131" customFormat="1" ht="47.25" x14ac:dyDescent="0.25">
      <c r="A302" s="381" t="s">
        <v>47</v>
      </c>
      <c r="B302" s="127"/>
      <c r="C302" s="21" t="s">
        <v>1133</v>
      </c>
      <c r="D302" s="128"/>
      <c r="E302" s="128"/>
      <c r="F302" s="128"/>
      <c r="G302" s="128"/>
      <c r="H302" s="128"/>
      <c r="I302" s="128"/>
      <c r="J302" s="128"/>
      <c r="K302" s="128"/>
      <c r="L302" s="128"/>
      <c r="M302" s="128"/>
      <c r="N302" s="128"/>
      <c r="O302" s="128"/>
      <c r="P302" s="128"/>
      <c r="Q302" s="128"/>
      <c r="R302" s="128">
        <v>8.3000000000000004E-2</v>
      </c>
      <c r="S302" s="128">
        <v>0</v>
      </c>
      <c r="T302" s="128"/>
      <c r="U302" s="128"/>
      <c r="V302" s="128">
        <f t="shared" si="95"/>
        <v>8.3000000000000004E-2</v>
      </c>
      <c r="W302" s="128">
        <f t="shared" si="95"/>
        <v>0</v>
      </c>
      <c r="X302" s="128"/>
      <c r="Y302" s="128"/>
      <c r="Z302" s="128"/>
      <c r="AA302" s="128"/>
      <c r="AB302" s="128"/>
      <c r="AC302" s="128"/>
      <c r="AD302" s="128"/>
      <c r="AE302" s="128"/>
      <c r="AF302" s="128"/>
      <c r="AG302" s="128"/>
      <c r="AH302" s="128"/>
      <c r="AI302" s="128"/>
      <c r="AJ302" s="128"/>
      <c r="AK302" s="128"/>
      <c r="AL302" s="128">
        <v>0</v>
      </c>
      <c r="AM302" s="128">
        <v>0</v>
      </c>
      <c r="AN302" s="128"/>
      <c r="AO302" s="128"/>
      <c r="AP302" s="128">
        <f t="shared" si="92"/>
        <v>0</v>
      </c>
      <c r="AQ302" s="128">
        <f t="shared" si="92"/>
        <v>0</v>
      </c>
      <c r="AR302" s="128" t="e">
        <f>#REF!+#REF!+#REF!+#REF!</f>
        <v>#REF!</v>
      </c>
      <c r="AS302" s="128">
        <f t="shared" si="93"/>
        <v>0</v>
      </c>
      <c r="AT302" s="128" t="e">
        <f>#REF!+#REF!+#REF!+#REF!</f>
        <v>#REF!</v>
      </c>
      <c r="AU302" s="128">
        <f t="shared" si="94"/>
        <v>0</v>
      </c>
    </row>
    <row r="303" spans="1:47" s="131" customFormat="1" ht="31.5" x14ac:dyDescent="0.25">
      <c r="A303" s="381" t="s">
        <v>47</v>
      </c>
      <c r="B303" s="127"/>
      <c r="C303" s="21" t="s">
        <v>1134</v>
      </c>
      <c r="D303" s="128"/>
      <c r="E303" s="128"/>
      <c r="F303" s="128"/>
      <c r="G303" s="128"/>
      <c r="H303" s="128"/>
      <c r="I303" s="128"/>
      <c r="J303" s="128"/>
      <c r="K303" s="128"/>
      <c r="L303" s="128"/>
      <c r="M303" s="128"/>
      <c r="N303" s="128"/>
      <c r="O303" s="128"/>
      <c r="P303" s="128"/>
      <c r="Q303" s="128"/>
      <c r="R303" s="128">
        <v>0.52500000000000002</v>
      </c>
      <c r="S303" s="128">
        <v>0</v>
      </c>
      <c r="T303" s="128"/>
      <c r="U303" s="128"/>
      <c r="V303" s="128">
        <f t="shared" si="95"/>
        <v>0.52500000000000002</v>
      </c>
      <c r="W303" s="128">
        <f t="shared" si="95"/>
        <v>0</v>
      </c>
      <c r="X303" s="128"/>
      <c r="Y303" s="128"/>
      <c r="Z303" s="128"/>
      <c r="AA303" s="128"/>
      <c r="AB303" s="128"/>
      <c r="AC303" s="128"/>
      <c r="AD303" s="128"/>
      <c r="AE303" s="128"/>
      <c r="AF303" s="128"/>
      <c r="AG303" s="128"/>
      <c r="AH303" s="128"/>
      <c r="AI303" s="128"/>
      <c r="AJ303" s="128"/>
      <c r="AK303" s="128"/>
      <c r="AL303" s="128">
        <v>0</v>
      </c>
      <c r="AM303" s="128">
        <v>0</v>
      </c>
      <c r="AN303" s="128"/>
      <c r="AO303" s="128"/>
      <c r="AP303" s="128">
        <f t="shared" si="92"/>
        <v>0</v>
      </c>
      <c r="AQ303" s="128">
        <f t="shared" si="92"/>
        <v>0</v>
      </c>
      <c r="AR303" s="128" t="e">
        <f>#REF!+#REF!+#REF!+#REF!</f>
        <v>#REF!</v>
      </c>
      <c r="AS303" s="128">
        <f t="shared" si="93"/>
        <v>0</v>
      </c>
      <c r="AT303" s="128" t="e">
        <f>#REF!+#REF!+#REF!+#REF!</f>
        <v>#REF!</v>
      </c>
      <c r="AU303" s="128">
        <f t="shared" si="94"/>
        <v>0</v>
      </c>
    </row>
    <row r="304" spans="1:47" s="131" customFormat="1" ht="31.5" x14ac:dyDescent="0.25">
      <c r="A304" s="381" t="s">
        <v>47</v>
      </c>
      <c r="B304" s="127"/>
      <c r="C304" s="21" t="s">
        <v>1135</v>
      </c>
      <c r="D304" s="128"/>
      <c r="E304" s="128"/>
      <c r="F304" s="128"/>
      <c r="G304" s="128"/>
      <c r="H304" s="128"/>
      <c r="I304" s="128"/>
      <c r="J304" s="128"/>
      <c r="K304" s="128"/>
      <c r="L304" s="128"/>
      <c r="M304" s="128"/>
      <c r="N304" s="128"/>
      <c r="O304" s="128"/>
      <c r="P304" s="128"/>
      <c r="Q304" s="128"/>
      <c r="R304" s="128">
        <v>0.22600000000000001</v>
      </c>
      <c r="S304" s="128">
        <v>0</v>
      </c>
      <c r="T304" s="128"/>
      <c r="U304" s="128"/>
      <c r="V304" s="128">
        <f t="shared" si="95"/>
        <v>0.22600000000000001</v>
      </c>
      <c r="W304" s="128">
        <f t="shared" si="95"/>
        <v>0</v>
      </c>
      <c r="X304" s="128"/>
      <c r="Y304" s="128"/>
      <c r="Z304" s="128"/>
      <c r="AA304" s="128"/>
      <c r="AB304" s="128"/>
      <c r="AC304" s="128"/>
      <c r="AD304" s="128"/>
      <c r="AE304" s="128"/>
      <c r="AF304" s="128"/>
      <c r="AG304" s="128"/>
      <c r="AH304" s="128"/>
      <c r="AI304" s="128"/>
      <c r="AJ304" s="128"/>
      <c r="AK304" s="128"/>
      <c r="AL304" s="128">
        <v>0</v>
      </c>
      <c r="AM304" s="128">
        <v>0</v>
      </c>
      <c r="AN304" s="128"/>
      <c r="AO304" s="128"/>
      <c r="AP304" s="128">
        <f t="shared" si="92"/>
        <v>0</v>
      </c>
      <c r="AQ304" s="128">
        <f t="shared" si="92"/>
        <v>0</v>
      </c>
      <c r="AR304" s="128" t="e">
        <f>#REF!+#REF!+#REF!+#REF!</f>
        <v>#REF!</v>
      </c>
      <c r="AS304" s="128">
        <f t="shared" si="93"/>
        <v>0</v>
      </c>
      <c r="AT304" s="128" t="e">
        <f>#REF!+#REF!+#REF!+#REF!</f>
        <v>#REF!</v>
      </c>
      <c r="AU304" s="128">
        <f t="shared" si="94"/>
        <v>0</v>
      </c>
    </row>
    <row r="305" spans="1:47" s="131" customFormat="1" ht="31.5" x14ac:dyDescent="0.25">
      <c r="A305" s="381" t="s">
        <v>47</v>
      </c>
      <c r="B305" s="127"/>
      <c r="C305" s="21" t="s">
        <v>1136</v>
      </c>
      <c r="D305" s="128"/>
      <c r="E305" s="128"/>
      <c r="F305" s="128"/>
      <c r="G305" s="128"/>
      <c r="H305" s="128"/>
      <c r="I305" s="128"/>
      <c r="J305" s="128"/>
      <c r="K305" s="128"/>
      <c r="L305" s="128"/>
      <c r="M305" s="128"/>
      <c r="N305" s="128"/>
      <c r="O305" s="128"/>
      <c r="P305" s="128"/>
      <c r="Q305" s="128"/>
      <c r="R305" s="128">
        <v>0.6</v>
      </c>
      <c r="S305" s="128">
        <v>0.1</v>
      </c>
      <c r="T305" s="128"/>
      <c r="U305" s="128"/>
      <c r="V305" s="128">
        <f t="shared" si="95"/>
        <v>0.6</v>
      </c>
      <c r="W305" s="128">
        <f t="shared" si="95"/>
        <v>0.1</v>
      </c>
      <c r="X305" s="128"/>
      <c r="Y305" s="128"/>
      <c r="Z305" s="128"/>
      <c r="AA305" s="128"/>
      <c r="AB305" s="128"/>
      <c r="AC305" s="128"/>
      <c r="AD305" s="128"/>
      <c r="AE305" s="128"/>
      <c r="AF305" s="128"/>
      <c r="AG305" s="128"/>
      <c r="AH305" s="128"/>
      <c r="AI305" s="128"/>
      <c r="AJ305" s="128"/>
      <c r="AK305" s="128"/>
      <c r="AL305" s="128">
        <v>0.18</v>
      </c>
      <c r="AM305" s="128">
        <v>0</v>
      </c>
      <c r="AN305" s="128"/>
      <c r="AO305" s="128"/>
      <c r="AP305" s="128">
        <f t="shared" si="92"/>
        <v>0.18</v>
      </c>
      <c r="AQ305" s="128">
        <f t="shared" si="92"/>
        <v>0</v>
      </c>
      <c r="AR305" s="128" t="e">
        <f>#REF!+#REF!+#REF!+#REF!</f>
        <v>#REF!</v>
      </c>
      <c r="AS305" s="128">
        <f t="shared" si="93"/>
        <v>0.36</v>
      </c>
      <c r="AT305" s="128" t="e">
        <f>#REF!+#REF!+#REF!+#REF!</f>
        <v>#REF!</v>
      </c>
      <c r="AU305" s="128">
        <f t="shared" si="94"/>
        <v>0</v>
      </c>
    </row>
    <row r="306" spans="1:47" s="131" customFormat="1" ht="31.5" x14ac:dyDescent="0.25">
      <c r="A306" s="381" t="s">
        <v>47</v>
      </c>
      <c r="B306" s="127" t="s">
        <v>1137</v>
      </c>
      <c r="C306" s="21" t="s">
        <v>1138</v>
      </c>
      <c r="D306" s="128"/>
      <c r="E306" s="128"/>
      <c r="F306" s="128"/>
      <c r="G306" s="128"/>
      <c r="H306" s="128"/>
      <c r="I306" s="128"/>
      <c r="J306" s="128"/>
      <c r="K306" s="128"/>
      <c r="L306" s="128"/>
      <c r="M306" s="128"/>
      <c r="N306" s="128"/>
      <c r="O306" s="128"/>
      <c r="P306" s="128">
        <v>0.11799999999999999</v>
      </c>
      <c r="Q306" s="128">
        <v>0.16</v>
      </c>
      <c r="R306" s="128"/>
      <c r="S306" s="128"/>
      <c r="T306" s="128"/>
      <c r="U306" s="128"/>
      <c r="V306" s="128">
        <f t="shared" si="95"/>
        <v>0.11799999999999999</v>
      </c>
      <c r="W306" s="128">
        <f t="shared" si="95"/>
        <v>0.16</v>
      </c>
      <c r="X306" s="128"/>
      <c r="Y306" s="128"/>
      <c r="Z306" s="128"/>
      <c r="AA306" s="128"/>
      <c r="AB306" s="128"/>
      <c r="AC306" s="128"/>
      <c r="AD306" s="128"/>
      <c r="AE306" s="128"/>
      <c r="AF306" s="128"/>
      <c r="AG306" s="128"/>
      <c r="AH306" s="128"/>
      <c r="AI306" s="128"/>
      <c r="AJ306" s="128"/>
      <c r="AK306" s="128"/>
      <c r="AL306" s="128"/>
      <c r="AM306" s="128"/>
      <c r="AN306" s="128"/>
      <c r="AO306" s="128"/>
      <c r="AP306" s="128">
        <f t="shared" si="92"/>
        <v>0</v>
      </c>
      <c r="AQ306" s="128">
        <f t="shared" si="92"/>
        <v>0</v>
      </c>
      <c r="AR306" s="128" t="e">
        <f>#REF!+#REF!+#REF!+#REF!</f>
        <v>#REF!</v>
      </c>
      <c r="AS306" s="128">
        <f t="shared" si="93"/>
        <v>0</v>
      </c>
      <c r="AT306" s="128" t="e">
        <f>#REF!+#REF!+#REF!+#REF!</f>
        <v>#REF!</v>
      </c>
      <c r="AU306" s="128">
        <f t="shared" si="94"/>
        <v>0</v>
      </c>
    </row>
    <row r="307" spans="1:47" s="131" customFormat="1" ht="47.25" x14ac:dyDescent="0.25">
      <c r="A307" s="381" t="s">
        <v>47</v>
      </c>
      <c r="B307" s="127" t="s">
        <v>1139</v>
      </c>
      <c r="C307" s="21" t="s">
        <v>1140</v>
      </c>
      <c r="D307" s="128"/>
      <c r="E307" s="128"/>
      <c r="F307" s="128"/>
      <c r="G307" s="128"/>
      <c r="H307" s="128"/>
      <c r="I307" s="128"/>
      <c r="J307" s="128"/>
      <c r="K307" s="128"/>
      <c r="L307" s="128"/>
      <c r="M307" s="128"/>
      <c r="N307" s="128"/>
      <c r="O307" s="128"/>
      <c r="P307" s="128">
        <v>0.13600000000000001</v>
      </c>
      <c r="Q307" s="128">
        <v>0</v>
      </c>
      <c r="R307" s="128"/>
      <c r="S307" s="128"/>
      <c r="T307" s="128"/>
      <c r="U307" s="128"/>
      <c r="V307" s="128">
        <f t="shared" si="95"/>
        <v>0.13600000000000001</v>
      </c>
      <c r="W307" s="128">
        <f t="shared" si="95"/>
        <v>0</v>
      </c>
      <c r="X307" s="128"/>
      <c r="Y307" s="128"/>
      <c r="Z307" s="128"/>
      <c r="AA307" s="128"/>
      <c r="AB307" s="128"/>
      <c r="AC307" s="128"/>
      <c r="AD307" s="128"/>
      <c r="AE307" s="128"/>
      <c r="AF307" s="128"/>
      <c r="AG307" s="128"/>
      <c r="AH307" s="128"/>
      <c r="AI307" s="128"/>
      <c r="AJ307" s="128"/>
      <c r="AK307" s="128"/>
      <c r="AL307" s="128"/>
      <c r="AM307" s="128"/>
      <c r="AN307" s="128"/>
      <c r="AO307" s="128"/>
      <c r="AP307" s="128">
        <f t="shared" si="92"/>
        <v>0</v>
      </c>
      <c r="AQ307" s="128">
        <f t="shared" si="92"/>
        <v>0</v>
      </c>
      <c r="AR307" s="128" t="e">
        <f>#REF!+#REF!+#REF!+#REF!</f>
        <v>#REF!</v>
      </c>
      <c r="AS307" s="128">
        <f t="shared" si="93"/>
        <v>0</v>
      </c>
      <c r="AT307" s="128" t="e">
        <f>#REF!+#REF!+#REF!+#REF!</f>
        <v>#REF!</v>
      </c>
      <c r="AU307" s="128">
        <f t="shared" si="94"/>
        <v>0</v>
      </c>
    </row>
    <row r="308" spans="1:47" s="131" customFormat="1" ht="31.5" x14ac:dyDescent="0.25">
      <c r="A308" s="381" t="s">
        <v>47</v>
      </c>
      <c r="B308" s="127" t="s">
        <v>1141</v>
      </c>
      <c r="C308" s="21" t="s">
        <v>1142</v>
      </c>
      <c r="D308" s="128"/>
      <c r="E308" s="128"/>
      <c r="F308" s="128"/>
      <c r="G308" s="128"/>
      <c r="H308" s="128"/>
      <c r="I308" s="128"/>
      <c r="J308" s="128"/>
      <c r="K308" s="128"/>
      <c r="L308" s="128"/>
      <c r="M308" s="128"/>
      <c r="N308" s="128"/>
      <c r="O308" s="128"/>
      <c r="P308" s="128">
        <v>0.34399999999999997</v>
      </c>
      <c r="Q308" s="128">
        <v>0</v>
      </c>
      <c r="R308" s="128"/>
      <c r="S308" s="128"/>
      <c r="T308" s="128"/>
      <c r="U308" s="128"/>
      <c r="V308" s="128">
        <f t="shared" si="95"/>
        <v>0.34399999999999997</v>
      </c>
      <c r="W308" s="128">
        <f t="shared" si="95"/>
        <v>0</v>
      </c>
      <c r="X308" s="128"/>
      <c r="Y308" s="128"/>
      <c r="Z308" s="128"/>
      <c r="AA308" s="128"/>
      <c r="AB308" s="128"/>
      <c r="AC308" s="128"/>
      <c r="AD308" s="128"/>
      <c r="AE308" s="128"/>
      <c r="AF308" s="128"/>
      <c r="AG308" s="128"/>
      <c r="AH308" s="128"/>
      <c r="AI308" s="128"/>
      <c r="AJ308" s="128"/>
      <c r="AK308" s="128"/>
      <c r="AL308" s="128"/>
      <c r="AM308" s="128"/>
      <c r="AN308" s="128"/>
      <c r="AO308" s="128"/>
      <c r="AP308" s="128">
        <f t="shared" si="92"/>
        <v>0</v>
      </c>
      <c r="AQ308" s="128">
        <f t="shared" si="92"/>
        <v>0</v>
      </c>
      <c r="AR308" s="128" t="e">
        <f>#REF!+#REF!+#REF!+#REF!</f>
        <v>#REF!</v>
      </c>
      <c r="AS308" s="128">
        <f t="shared" si="93"/>
        <v>0</v>
      </c>
      <c r="AT308" s="128" t="e">
        <f>#REF!+#REF!+#REF!+#REF!</f>
        <v>#REF!</v>
      </c>
      <c r="AU308" s="128">
        <f t="shared" si="94"/>
        <v>0</v>
      </c>
    </row>
    <row r="309" spans="1:47" s="131" customFormat="1" ht="31.5" x14ac:dyDescent="0.25">
      <c r="A309" s="381" t="s">
        <v>47</v>
      </c>
      <c r="B309" s="127" t="s">
        <v>1143</v>
      </c>
      <c r="C309" s="21" t="s">
        <v>1144</v>
      </c>
      <c r="D309" s="128"/>
      <c r="E309" s="128"/>
      <c r="F309" s="128"/>
      <c r="G309" s="128"/>
      <c r="H309" s="128"/>
      <c r="I309" s="128"/>
      <c r="J309" s="128"/>
      <c r="K309" s="128"/>
      <c r="L309" s="128"/>
      <c r="M309" s="128"/>
      <c r="N309" s="128"/>
      <c r="O309" s="128"/>
      <c r="P309" s="128">
        <v>0.318</v>
      </c>
      <c r="Q309" s="128">
        <v>0</v>
      </c>
      <c r="R309" s="128"/>
      <c r="S309" s="128"/>
      <c r="T309" s="128"/>
      <c r="U309" s="128"/>
      <c r="V309" s="128">
        <f t="shared" si="95"/>
        <v>0.318</v>
      </c>
      <c r="W309" s="128">
        <f t="shared" si="95"/>
        <v>0</v>
      </c>
      <c r="X309" s="128"/>
      <c r="Y309" s="128"/>
      <c r="Z309" s="128"/>
      <c r="AA309" s="128"/>
      <c r="AB309" s="128"/>
      <c r="AC309" s="128"/>
      <c r="AD309" s="128"/>
      <c r="AE309" s="128"/>
      <c r="AF309" s="128"/>
      <c r="AG309" s="128"/>
      <c r="AH309" s="128"/>
      <c r="AI309" s="128"/>
      <c r="AJ309" s="128"/>
      <c r="AK309" s="128"/>
      <c r="AL309" s="128"/>
      <c r="AM309" s="128"/>
      <c r="AN309" s="128"/>
      <c r="AO309" s="128"/>
      <c r="AP309" s="128">
        <f t="shared" si="92"/>
        <v>0</v>
      </c>
      <c r="AQ309" s="128">
        <f t="shared" si="92"/>
        <v>0</v>
      </c>
      <c r="AR309" s="128" t="e">
        <f>#REF!+#REF!+#REF!+#REF!</f>
        <v>#REF!</v>
      </c>
      <c r="AS309" s="128">
        <f t="shared" si="93"/>
        <v>0</v>
      </c>
      <c r="AT309" s="128" t="e">
        <f>#REF!+#REF!+#REF!+#REF!</f>
        <v>#REF!</v>
      </c>
      <c r="AU309" s="128">
        <f t="shared" si="94"/>
        <v>0</v>
      </c>
    </row>
    <row r="310" spans="1:47" s="131" customFormat="1" ht="47.25" x14ac:dyDescent="0.25">
      <c r="A310" s="381" t="s">
        <v>47</v>
      </c>
      <c r="B310" s="127" t="s">
        <v>1145</v>
      </c>
      <c r="C310" s="21" t="s">
        <v>1146</v>
      </c>
      <c r="D310" s="128"/>
      <c r="E310" s="128"/>
      <c r="F310" s="128"/>
      <c r="G310" s="128"/>
      <c r="H310" s="128"/>
      <c r="I310" s="128"/>
      <c r="J310" s="128"/>
      <c r="K310" s="128"/>
      <c r="L310" s="128"/>
      <c r="M310" s="128"/>
      <c r="N310" s="128"/>
      <c r="O310" s="128"/>
      <c r="P310" s="128">
        <v>0.54900000000000004</v>
      </c>
      <c r="Q310" s="128">
        <v>0.16</v>
      </c>
      <c r="R310" s="128"/>
      <c r="S310" s="128"/>
      <c r="T310" s="128"/>
      <c r="U310" s="128"/>
      <c r="V310" s="128">
        <f t="shared" si="95"/>
        <v>0.54900000000000004</v>
      </c>
      <c r="W310" s="128">
        <f t="shared" si="95"/>
        <v>0.16</v>
      </c>
      <c r="X310" s="128"/>
      <c r="Y310" s="128"/>
      <c r="Z310" s="128"/>
      <c r="AA310" s="128"/>
      <c r="AB310" s="128"/>
      <c r="AC310" s="128"/>
      <c r="AD310" s="128"/>
      <c r="AE310" s="128"/>
      <c r="AF310" s="128"/>
      <c r="AG310" s="128"/>
      <c r="AH310" s="128"/>
      <c r="AI310" s="128"/>
      <c r="AJ310" s="128"/>
      <c r="AK310" s="128"/>
      <c r="AL310" s="128"/>
      <c r="AM310" s="128"/>
      <c r="AN310" s="128"/>
      <c r="AO310" s="128"/>
      <c r="AP310" s="128">
        <f t="shared" si="92"/>
        <v>0</v>
      </c>
      <c r="AQ310" s="128">
        <f t="shared" si="92"/>
        <v>0</v>
      </c>
      <c r="AR310" s="128" t="e">
        <f>#REF!+#REF!+#REF!+#REF!</f>
        <v>#REF!</v>
      </c>
      <c r="AS310" s="128">
        <f t="shared" si="93"/>
        <v>0</v>
      </c>
      <c r="AT310" s="128" t="e">
        <f>#REF!+#REF!+#REF!+#REF!</f>
        <v>#REF!</v>
      </c>
      <c r="AU310" s="128">
        <f t="shared" si="94"/>
        <v>0</v>
      </c>
    </row>
    <row r="311" spans="1:47" s="131" customFormat="1" ht="31.5" x14ac:dyDescent="0.25">
      <c r="A311" s="381" t="s">
        <v>47</v>
      </c>
      <c r="B311" s="127" t="s">
        <v>1147</v>
      </c>
      <c r="C311" s="21" t="s">
        <v>1148</v>
      </c>
      <c r="D311" s="128"/>
      <c r="E311" s="128"/>
      <c r="F311" s="128"/>
      <c r="G311" s="128"/>
      <c r="H311" s="128"/>
      <c r="I311" s="128"/>
      <c r="J311" s="128"/>
      <c r="K311" s="128"/>
      <c r="L311" s="128"/>
      <c r="M311" s="128"/>
      <c r="N311" s="128"/>
      <c r="O311" s="128"/>
      <c r="P311" s="128">
        <v>0.66500000000000004</v>
      </c>
      <c r="Q311" s="128">
        <v>2.5000000000000001E-2</v>
      </c>
      <c r="R311" s="128"/>
      <c r="S311" s="128"/>
      <c r="T311" s="128"/>
      <c r="U311" s="128"/>
      <c r="V311" s="128">
        <f t="shared" si="95"/>
        <v>0.66500000000000004</v>
      </c>
      <c r="W311" s="128">
        <f t="shared" si="95"/>
        <v>2.5000000000000001E-2</v>
      </c>
      <c r="X311" s="128"/>
      <c r="Y311" s="128"/>
      <c r="Z311" s="128"/>
      <c r="AA311" s="128"/>
      <c r="AB311" s="128"/>
      <c r="AC311" s="128"/>
      <c r="AD311" s="128"/>
      <c r="AE311" s="128"/>
      <c r="AF311" s="128"/>
      <c r="AG311" s="128"/>
      <c r="AH311" s="128"/>
      <c r="AI311" s="128"/>
      <c r="AJ311" s="128"/>
      <c r="AK311" s="128"/>
      <c r="AL311" s="128"/>
      <c r="AM311" s="128"/>
      <c r="AN311" s="128"/>
      <c r="AO311" s="128"/>
      <c r="AP311" s="128">
        <f t="shared" si="92"/>
        <v>0</v>
      </c>
      <c r="AQ311" s="128">
        <f t="shared" si="92"/>
        <v>0</v>
      </c>
      <c r="AR311" s="128" t="e">
        <f>#REF!+#REF!+#REF!+#REF!</f>
        <v>#REF!</v>
      </c>
      <c r="AS311" s="128">
        <f t="shared" si="93"/>
        <v>0</v>
      </c>
      <c r="AT311" s="128" t="e">
        <f>#REF!+#REF!+#REF!+#REF!</f>
        <v>#REF!</v>
      </c>
      <c r="AU311" s="128">
        <f t="shared" si="94"/>
        <v>0</v>
      </c>
    </row>
    <row r="312" spans="1:47" s="131" customFormat="1" ht="47.25" x14ac:dyDescent="0.25">
      <c r="A312" s="381" t="s">
        <v>47</v>
      </c>
      <c r="B312" s="127" t="s">
        <v>1149</v>
      </c>
      <c r="C312" s="21" t="s">
        <v>1150</v>
      </c>
      <c r="D312" s="128"/>
      <c r="E312" s="128"/>
      <c r="F312" s="128"/>
      <c r="G312" s="128"/>
      <c r="H312" s="128"/>
      <c r="I312" s="128"/>
      <c r="J312" s="128"/>
      <c r="K312" s="128"/>
      <c r="L312" s="128"/>
      <c r="M312" s="128"/>
      <c r="N312" s="128"/>
      <c r="O312" s="128"/>
      <c r="P312" s="128">
        <v>0.35599999999999998</v>
      </c>
      <c r="Q312" s="128">
        <v>0.1</v>
      </c>
      <c r="R312" s="128"/>
      <c r="S312" s="128"/>
      <c r="T312" s="128"/>
      <c r="U312" s="128"/>
      <c r="V312" s="128">
        <f t="shared" si="95"/>
        <v>0.35599999999999998</v>
      </c>
      <c r="W312" s="128">
        <f t="shared" si="95"/>
        <v>0.1</v>
      </c>
      <c r="X312" s="128"/>
      <c r="Y312" s="128"/>
      <c r="Z312" s="128"/>
      <c r="AA312" s="128"/>
      <c r="AB312" s="128"/>
      <c r="AC312" s="128"/>
      <c r="AD312" s="128"/>
      <c r="AE312" s="128"/>
      <c r="AF312" s="128"/>
      <c r="AG312" s="128"/>
      <c r="AH312" s="128"/>
      <c r="AI312" s="128"/>
      <c r="AJ312" s="128"/>
      <c r="AK312" s="128"/>
      <c r="AL312" s="128"/>
      <c r="AM312" s="128"/>
      <c r="AN312" s="128"/>
      <c r="AO312" s="128"/>
      <c r="AP312" s="128">
        <f t="shared" si="92"/>
        <v>0</v>
      </c>
      <c r="AQ312" s="128">
        <f t="shared" si="92"/>
        <v>0</v>
      </c>
      <c r="AR312" s="128" t="e">
        <f>#REF!+#REF!+#REF!+#REF!</f>
        <v>#REF!</v>
      </c>
      <c r="AS312" s="128">
        <f t="shared" si="93"/>
        <v>0</v>
      </c>
      <c r="AT312" s="128" t="e">
        <f>#REF!+#REF!+#REF!+#REF!</f>
        <v>#REF!</v>
      </c>
      <c r="AU312" s="128">
        <f t="shared" si="94"/>
        <v>0</v>
      </c>
    </row>
    <row r="313" spans="1:47" s="131" customFormat="1" ht="47.25" x14ac:dyDescent="0.25">
      <c r="A313" s="381" t="s">
        <v>47</v>
      </c>
      <c r="B313" s="127" t="s">
        <v>1151</v>
      </c>
      <c r="C313" s="21" t="s">
        <v>1152</v>
      </c>
      <c r="D313" s="128"/>
      <c r="E313" s="128"/>
      <c r="F313" s="128"/>
      <c r="G313" s="128"/>
      <c r="H313" s="128"/>
      <c r="I313" s="128"/>
      <c r="J313" s="128"/>
      <c r="K313" s="128"/>
      <c r="L313" s="128"/>
      <c r="M313" s="128"/>
      <c r="N313" s="128">
        <v>0.70699999999999996</v>
      </c>
      <c r="O313" s="128">
        <v>6.3E-2</v>
      </c>
      <c r="P313" s="128"/>
      <c r="Q313" s="128"/>
      <c r="R313" s="128"/>
      <c r="S313" s="128"/>
      <c r="T313" s="128"/>
      <c r="U313" s="128"/>
      <c r="V313" s="128">
        <f t="shared" si="95"/>
        <v>0.70699999999999996</v>
      </c>
      <c r="W313" s="128">
        <f t="shared" si="95"/>
        <v>6.3E-2</v>
      </c>
      <c r="X313" s="128"/>
      <c r="Y313" s="128"/>
      <c r="Z313" s="128"/>
      <c r="AA313" s="128"/>
      <c r="AB313" s="128"/>
      <c r="AC313" s="128"/>
      <c r="AD313" s="128"/>
      <c r="AE313" s="128"/>
      <c r="AF313" s="128"/>
      <c r="AG313" s="128"/>
      <c r="AH313" s="128"/>
      <c r="AI313" s="128"/>
      <c r="AJ313" s="128"/>
      <c r="AK313" s="128"/>
      <c r="AL313" s="128"/>
      <c r="AM313" s="128"/>
      <c r="AN313" s="128"/>
      <c r="AO313" s="128"/>
      <c r="AP313" s="128">
        <f t="shared" si="92"/>
        <v>0</v>
      </c>
      <c r="AQ313" s="128">
        <f t="shared" si="92"/>
        <v>0</v>
      </c>
      <c r="AR313" s="128" t="e">
        <f>#REF!+#REF!+#REF!+#REF!</f>
        <v>#REF!</v>
      </c>
      <c r="AS313" s="128">
        <f t="shared" si="93"/>
        <v>0</v>
      </c>
      <c r="AT313" s="128" t="e">
        <f>#REF!+#REF!+#REF!+#REF!</f>
        <v>#REF!</v>
      </c>
      <c r="AU313" s="128">
        <f t="shared" si="94"/>
        <v>0</v>
      </c>
    </row>
    <row r="314" spans="1:47" s="131" customFormat="1" ht="47.25" x14ac:dyDescent="0.25">
      <c r="A314" s="381" t="s">
        <v>47</v>
      </c>
      <c r="B314" s="127" t="s">
        <v>1153</v>
      </c>
      <c r="C314" s="21" t="s">
        <v>1154</v>
      </c>
      <c r="D314" s="128"/>
      <c r="E314" s="128"/>
      <c r="F314" s="128"/>
      <c r="G314" s="128"/>
      <c r="H314" s="128"/>
      <c r="I314" s="128"/>
      <c r="J314" s="128"/>
      <c r="K314" s="128"/>
      <c r="L314" s="128"/>
      <c r="M314" s="128"/>
      <c r="N314" s="128">
        <v>0.18</v>
      </c>
      <c r="O314" s="128"/>
      <c r="P314" s="128"/>
      <c r="Q314" s="128"/>
      <c r="R314" s="128"/>
      <c r="S314" s="128"/>
      <c r="T314" s="128"/>
      <c r="U314" s="128"/>
      <c r="V314" s="128">
        <f t="shared" si="95"/>
        <v>0.18</v>
      </c>
      <c r="W314" s="128">
        <f t="shared" si="95"/>
        <v>0</v>
      </c>
      <c r="X314" s="128"/>
      <c r="Y314" s="128"/>
      <c r="Z314" s="128"/>
      <c r="AA314" s="128"/>
      <c r="AB314" s="128"/>
      <c r="AC314" s="128"/>
      <c r="AD314" s="128"/>
      <c r="AE314" s="128"/>
      <c r="AF314" s="128"/>
      <c r="AG314" s="128"/>
      <c r="AH314" s="128"/>
      <c r="AI314" s="128"/>
      <c r="AJ314" s="128"/>
      <c r="AK314" s="128"/>
      <c r="AL314" s="128"/>
      <c r="AM314" s="128"/>
      <c r="AN314" s="128"/>
      <c r="AO314" s="128"/>
      <c r="AP314" s="128">
        <f t="shared" si="92"/>
        <v>0</v>
      </c>
      <c r="AQ314" s="128">
        <f t="shared" si="92"/>
        <v>0</v>
      </c>
      <c r="AR314" s="128" t="e">
        <f>#REF!+#REF!+#REF!+#REF!</f>
        <v>#REF!</v>
      </c>
      <c r="AS314" s="128">
        <f t="shared" si="93"/>
        <v>0</v>
      </c>
      <c r="AT314" s="128" t="e">
        <f>#REF!+#REF!+#REF!+#REF!</f>
        <v>#REF!</v>
      </c>
      <c r="AU314" s="128">
        <f t="shared" si="94"/>
        <v>0</v>
      </c>
    </row>
    <row r="315" spans="1:47" s="124" customFormat="1" ht="31.5" x14ac:dyDescent="0.25">
      <c r="A315" s="381" t="s">
        <v>47</v>
      </c>
      <c r="B315" s="127"/>
      <c r="C315" s="21" t="s">
        <v>1155</v>
      </c>
      <c r="D315" s="128"/>
      <c r="E315" s="128"/>
      <c r="F315" s="128"/>
      <c r="G315" s="128"/>
      <c r="H315" s="128"/>
      <c r="I315" s="128"/>
      <c r="J315" s="128"/>
      <c r="K315" s="128"/>
      <c r="L315" s="128"/>
      <c r="M315" s="128"/>
      <c r="N315" s="128"/>
      <c r="O315" s="128"/>
      <c r="P315" s="128"/>
      <c r="Q315" s="128"/>
      <c r="R315" s="128"/>
      <c r="S315" s="128"/>
      <c r="T315" s="128">
        <v>1.6</v>
      </c>
      <c r="U315" s="128">
        <v>0.4</v>
      </c>
      <c r="V315" s="128">
        <f t="shared" si="95"/>
        <v>1.6</v>
      </c>
      <c r="W315" s="128">
        <f t="shared" si="95"/>
        <v>0.4</v>
      </c>
      <c r="X315" s="128"/>
      <c r="Y315" s="128"/>
      <c r="Z315" s="128"/>
      <c r="AA315" s="128"/>
      <c r="AB315" s="128"/>
      <c r="AC315" s="128"/>
      <c r="AD315" s="128"/>
      <c r="AE315" s="128"/>
      <c r="AF315" s="128"/>
      <c r="AG315" s="128"/>
      <c r="AH315" s="128"/>
      <c r="AI315" s="128"/>
      <c r="AJ315" s="128"/>
      <c r="AK315" s="128"/>
      <c r="AL315" s="128"/>
      <c r="AM315" s="128"/>
      <c r="AN315" s="128">
        <v>1.6</v>
      </c>
      <c r="AO315" s="128">
        <v>0</v>
      </c>
      <c r="AP315" s="128">
        <f t="shared" ref="AP315:AQ378" si="100">AJ315+AH315+AL315+AN315</f>
        <v>1.6</v>
      </c>
      <c r="AQ315" s="128">
        <f t="shared" si="100"/>
        <v>0</v>
      </c>
      <c r="AR315" s="128" t="e">
        <f>#REF!+#REF!+#REF!+#REF!</f>
        <v>#REF!</v>
      </c>
      <c r="AS315" s="128">
        <f t="shared" ref="AS315:AS378" si="101">AL315+AJ315+AN315+AP315</f>
        <v>3.2</v>
      </c>
      <c r="AT315" s="128" t="e">
        <f>#REF!+#REF!+#REF!+#REF!</f>
        <v>#REF!</v>
      </c>
      <c r="AU315" s="128">
        <f t="shared" ref="AU315:AU378" si="102">AM315+AK315+AO315+AQ315</f>
        <v>0</v>
      </c>
    </row>
    <row r="316" spans="1:47" s="124" customFormat="1" ht="31.5" x14ac:dyDescent="0.25">
      <c r="A316" s="381" t="s">
        <v>47</v>
      </c>
      <c r="B316" s="127"/>
      <c r="C316" s="21" t="s">
        <v>1156</v>
      </c>
      <c r="D316" s="128"/>
      <c r="E316" s="128"/>
      <c r="F316" s="128"/>
      <c r="G316" s="128"/>
      <c r="H316" s="128"/>
      <c r="I316" s="128"/>
      <c r="J316" s="128"/>
      <c r="K316" s="128"/>
      <c r="L316" s="128"/>
      <c r="M316" s="128"/>
      <c r="N316" s="128"/>
      <c r="O316" s="128"/>
      <c r="P316" s="128"/>
      <c r="Q316" s="128"/>
      <c r="R316" s="128"/>
      <c r="S316" s="128"/>
      <c r="T316" s="128">
        <v>0.34499999999999997</v>
      </c>
      <c r="U316" s="128">
        <v>0.4</v>
      </c>
      <c r="V316" s="128">
        <f t="shared" si="95"/>
        <v>0.34499999999999997</v>
      </c>
      <c r="W316" s="128">
        <f t="shared" si="95"/>
        <v>0.4</v>
      </c>
      <c r="X316" s="128"/>
      <c r="Y316" s="128"/>
      <c r="Z316" s="128"/>
      <c r="AA316" s="128"/>
      <c r="AB316" s="128"/>
      <c r="AC316" s="128"/>
      <c r="AD316" s="128"/>
      <c r="AE316" s="128"/>
      <c r="AF316" s="128"/>
      <c r="AG316" s="128"/>
      <c r="AH316" s="128"/>
      <c r="AI316" s="128"/>
      <c r="AJ316" s="128"/>
      <c r="AK316" s="128"/>
      <c r="AL316" s="128"/>
      <c r="AM316" s="128"/>
      <c r="AN316" s="128">
        <v>0</v>
      </c>
      <c r="AO316" s="128">
        <v>0</v>
      </c>
      <c r="AP316" s="128">
        <f t="shared" si="100"/>
        <v>0</v>
      </c>
      <c r="AQ316" s="128">
        <f t="shared" si="100"/>
        <v>0</v>
      </c>
      <c r="AR316" s="128" t="e">
        <f>#REF!+#REF!+#REF!+#REF!</f>
        <v>#REF!</v>
      </c>
      <c r="AS316" s="128">
        <f t="shared" si="101"/>
        <v>0</v>
      </c>
      <c r="AT316" s="128" t="e">
        <f>#REF!+#REF!+#REF!+#REF!</f>
        <v>#REF!</v>
      </c>
      <c r="AU316" s="128">
        <f t="shared" si="102"/>
        <v>0</v>
      </c>
    </row>
    <row r="317" spans="1:47" s="124" customFormat="1" ht="47.25" x14ac:dyDescent="0.25">
      <c r="A317" s="381" t="s">
        <v>47</v>
      </c>
      <c r="B317" s="127"/>
      <c r="C317" s="21" t="s">
        <v>1157</v>
      </c>
      <c r="D317" s="128"/>
      <c r="E317" s="128"/>
      <c r="F317" s="128"/>
      <c r="G317" s="128"/>
      <c r="H317" s="128"/>
      <c r="I317" s="128"/>
      <c r="J317" s="128"/>
      <c r="K317" s="128"/>
      <c r="L317" s="128"/>
      <c r="M317" s="128"/>
      <c r="N317" s="128"/>
      <c r="O317" s="128"/>
      <c r="P317" s="128"/>
      <c r="Q317" s="128"/>
      <c r="R317" s="128"/>
      <c r="S317" s="128"/>
      <c r="T317" s="128">
        <v>0.54</v>
      </c>
      <c r="U317" s="128">
        <v>0.25</v>
      </c>
      <c r="V317" s="128">
        <f t="shared" si="95"/>
        <v>0.54</v>
      </c>
      <c r="W317" s="128">
        <f t="shared" si="95"/>
        <v>0.25</v>
      </c>
      <c r="X317" s="128"/>
      <c r="Y317" s="128"/>
      <c r="Z317" s="128"/>
      <c r="AA317" s="128"/>
      <c r="AB317" s="128"/>
      <c r="AC317" s="128"/>
      <c r="AD317" s="128"/>
      <c r="AE317" s="128"/>
      <c r="AF317" s="128"/>
      <c r="AG317" s="128"/>
      <c r="AH317" s="128"/>
      <c r="AI317" s="128"/>
      <c r="AJ317" s="128"/>
      <c r="AK317" s="128"/>
      <c r="AL317" s="128"/>
      <c r="AM317" s="128"/>
      <c r="AN317" s="128">
        <v>0.52</v>
      </c>
      <c r="AO317" s="128">
        <v>0</v>
      </c>
      <c r="AP317" s="128">
        <f t="shared" si="100"/>
        <v>0.52</v>
      </c>
      <c r="AQ317" s="128">
        <f t="shared" si="100"/>
        <v>0</v>
      </c>
      <c r="AR317" s="128" t="e">
        <f>#REF!+#REF!+#REF!+#REF!</f>
        <v>#REF!</v>
      </c>
      <c r="AS317" s="128">
        <f t="shared" si="101"/>
        <v>1.04</v>
      </c>
      <c r="AT317" s="128" t="e">
        <f>#REF!+#REF!+#REF!+#REF!</f>
        <v>#REF!</v>
      </c>
      <c r="AU317" s="128">
        <f t="shared" si="102"/>
        <v>0</v>
      </c>
    </row>
    <row r="318" spans="1:47" s="124" customFormat="1" ht="31.5" x14ac:dyDescent="0.25">
      <c r="A318" s="381" t="s">
        <v>47</v>
      </c>
      <c r="B318" s="127"/>
      <c r="C318" s="21" t="s">
        <v>1158</v>
      </c>
      <c r="D318" s="128"/>
      <c r="E318" s="128"/>
      <c r="F318" s="128"/>
      <c r="G318" s="128"/>
      <c r="H318" s="128"/>
      <c r="I318" s="128"/>
      <c r="J318" s="128"/>
      <c r="K318" s="128"/>
      <c r="L318" s="128"/>
      <c r="M318" s="128"/>
      <c r="N318" s="128"/>
      <c r="O318" s="128"/>
      <c r="P318" s="128"/>
      <c r="Q318" s="128"/>
      <c r="R318" s="128"/>
      <c r="S318" s="128"/>
      <c r="T318" s="128">
        <v>0</v>
      </c>
      <c r="U318" s="128">
        <v>0.16</v>
      </c>
      <c r="V318" s="128">
        <f t="shared" si="95"/>
        <v>0</v>
      </c>
      <c r="W318" s="128">
        <f t="shared" si="95"/>
        <v>0.16</v>
      </c>
      <c r="X318" s="128"/>
      <c r="Y318" s="128"/>
      <c r="Z318" s="128"/>
      <c r="AA318" s="128"/>
      <c r="AB318" s="128"/>
      <c r="AC318" s="128"/>
      <c r="AD318" s="128"/>
      <c r="AE318" s="128"/>
      <c r="AF318" s="128"/>
      <c r="AG318" s="128"/>
      <c r="AH318" s="128"/>
      <c r="AI318" s="128"/>
      <c r="AJ318" s="128"/>
      <c r="AK318" s="128"/>
      <c r="AL318" s="128"/>
      <c r="AM318" s="128"/>
      <c r="AN318" s="128">
        <v>0</v>
      </c>
      <c r="AO318" s="128">
        <v>0</v>
      </c>
      <c r="AP318" s="128">
        <f t="shared" si="100"/>
        <v>0</v>
      </c>
      <c r="AQ318" s="128">
        <f t="shared" si="100"/>
        <v>0</v>
      </c>
      <c r="AR318" s="128" t="e">
        <f>#REF!+#REF!+#REF!+#REF!</f>
        <v>#REF!</v>
      </c>
      <c r="AS318" s="128">
        <f t="shared" si="101"/>
        <v>0</v>
      </c>
      <c r="AT318" s="128" t="e">
        <f>#REF!+#REF!+#REF!+#REF!</f>
        <v>#REF!</v>
      </c>
      <c r="AU318" s="128">
        <f t="shared" si="102"/>
        <v>0</v>
      </c>
    </row>
    <row r="319" spans="1:47" s="124" customFormat="1" ht="47.25" x14ac:dyDescent="0.25">
      <c r="A319" s="381" t="s">
        <v>47</v>
      </c>
      <c r="B319" s="127"/>
      <c r="C319" s="21" t="s">
        <v>1159</v>
      </c>
      <c r="D319" s="128"/>
      <c r="E319" s="128"/>
      <c r="F319" s="128"/>
      <c r="G319" s="128"/>
      <c r="H319" s="128"/>
      <c r="I319" s="128"/>
      <c r="J319" s="128"/>
      <c r="K319" s="128"/>
      <c r="L319" s="128"/>
      <c r="M319" s="128"/>
      <c r="N319" s="128"/>
      <c r="O319" s="128"/>
      <c r="P319" s="128"/>
      <c r="Q319" s="128"/>
      <c r="R319" s="128"/>
      <c r="S319" s="128"/>
      <c r="T319" s="128">
        <v>0.38</v>
      </c>
      <c r="U319" s="128">
        <v>0.16</v>
      </c>
      <c r="V319" s="128">
        <f t="shared" si="95"/>
        <v>0.38</v>
      </c>
      <c r="W319" s="128">
        <f t="shared" si="95"/>
        <v>0.16</v>
      </c>
      <c r="X319" s="128"/>
      <c r="Y319" s="128"/>
      <c r="Z319" s="128"/>
      <c r="AA319" s="128"/>
      <c r="AB319" s="128"/>
      <c r="AC319" s="128"/>
      <c r="AD319" s="128"/>
      <c r="AE319" s="128"/>
      <c r="AF319" s="128"/>
      <c r="AG319" s="128"/>
      <c r="AH319" s="128"/>
      <c r="AI319" s="128"/>
      <c r="AJ319" s="128"/>
      <c r="AK319" s="128"/>
      <c r="AL319" s="128"/>
      <c r="AM319" s="128"/>
      <c r="AN319" s="128"/>
      <c r="AO319" s="128">
        <v>0</v>
      </c>
      <c r="AP319" s="128">
        <f t="shared" si="100"/>
        <v>0</v>
      </c>
      <c r="AQ319" s="128">
        <f t="shared" si="100"/>
        <v>0</v>
      </c>
      <c r="AR319" s="128" t="e">
        <f>#REF!+#REF!+#REF!+#REF!</f>
        <v>#REF!</v>
      </c>
      <c r="AS319" s="128">
        <f t="shared" si="101"/>
        <v>0</v>
      </c>
      <c r="AT319" s="128" t="e">
        <f>#REF!+#REF!+#REF!+#REF!</f>
        <v>#REF!</v>
      </c>
      <c r="AU319" s="128">
        <f t="shared" si="102"/>
        <v>0</v>
      </c>
    </row>
    <row r="320" spans="1:47" s="124" customFormat="1" ht="47.25" x14ac:dyDescent="0.25">
      <c r="A320" s="381" t="s">
        <v>47</v>
      </c>
      <c r="B320" s="127"/>
      <c r="C320" s="21" t="s">
        <v>1160</v>
      </c>
      <c r="D320" s="128"/>
      <c r="E320" s="128"/>
      <c r="F320" s="128"/>
      <c r="G320" s="128"/>
      <c r="H320" s="128"/>
      <c r="I320" s="128"/>
      <c r="J320" s="128"/>
      <c r="K320" s="128"/>
      <c r="L320" s="128"/>
      <c r="M320" s="128"/>
      <c r="N320" s="128"/>
      <c r="O320" s="128"/>
      <c r="P320" s="128"/>
      <c r="Q320" s="128"/>
      <c r="R320" s="128"/>
      <c r="S320" s="128"/>
      <c r="T320" s="128">
        <v>0.86</v>
      </c>
      <c r="U320" s="128">
        <v>0.25</v>
      </c>
      <c r="V320" s="128">
        <f t="shared" si="95"/>
        <v>0.86</v>
      </c>
      <c r="W320" s="128">
        <f t="shared" si="95"/>
        <v>0.25</v>
      </c>
      <c r="X320" s="128"/>
      <c r="Y320" s="128"/>
      <c r="Z320" s="128"/>
      <c r="AA320" s="128"/>
      <c r="AB320" s="128"/>
      <c r="AC320" s="128"/>
      <c r="AD320" s="128"/>
      <c r="AE320" s="128"/>
      <c r="AF320" s="128"/>
      <c r="AG320" s="128"/>
      <c r="AH320" s="128"/>
      <c r="AI320" s="128"/>
      <c r="AJ320" s="128"/>
      <c r="AK320" s="128"/>
      <c r="AL320" s="128"/>
      <c r="AM320" s="128"/>
      <c r="AN320" s="128">
        <v>0.86</v>
      </c>
      <c r="AO320" s="128">
        <v>0</v>
      </c>
      <c r="AP320" s="128">
        <f t="shared" si="100"/>
        <v>0.86</v>
      </c>
      <c r="AQ320" s="128">
        <f t="shared" si="100"/>
        <v>0</v>
      </c>
      <c r="AR320" s="128" t="e">
        <f>#REF!+#REF!+#REF!+#REF!</f>
        <v>#REF!</v>
      </c>
      <c r="AS320" s="128">
        <f t="shared" si="101"/>
        <v>1.72</v>
      </c>
      <c r="AT320" s="128" t="e">
        <f>#REF!+#REF!+#REF!+#REF!</f>
        <v>#REF!</v>
      </c>
      <c r="AU320" s="128">
        <f t="shared" si="102"/>
        <v>0</v>
      </c>
    </row>
    <row r="321" spans="1:47" s="124" customFormat="1" ht="47.25" x14ac:dyDescent="0.25">
      <c r="A321" s="381" t="s">
        <v>47</v>
      </c>
      <c r="B321" s="127"/>
      <c r="C321" s="21" t="s">
        <v>1161</v>
      </c>
      <c r="D321" s="128"/>
      <c r="E321" s="128"/>
      <c r="F321" s="128"/>
      <c r="G321" s="128"/>
      <c r="H321" s="128"/>
      <c r="I321" s="128"/>
      <c r="J321" s="128"/>
      <c r="K321" s="128"/>
      <c r="L321" s="128"/>
      <c r="M321" s="128"/>
      <c r="N321" s="128"/>
      <c r="O321" s="128"/>
      <c r="P321" s="128"/>
      <c r="Q321" s="128"/>
      <c r="R321" s="128"/>
      <c r="S321" s="128"/>
      <c r="T321" s="128">
        <v>0.7</v>
      </c>
      <c r="U321" s="128">
        <v>0.25</v>
      </c>
      <c r="V321" s="128">
        <f t="shared" si="95"/>
        <v>0.7</v>
      </c>
      <c r="W321" s="128">
        <f t="shared" si="95"/>
        <v>0.25</v>
      </c>
      <c r="X321" s="128"/>
      <c r="Y321" s="128"/>
      <c r="Z321" s="128"/>
      <c r="AA321" s="128"/>
      <c r="AB321" s="128"/>
      <c r="AC321" s="128"/>
      <c r="AD321" s="128"/>
      <c r="AE321" s="128"/>
      <c r="AF321" s="128"/>
      <c r="AG321" s="128"/>
      <c r="AH321" s="128"/>
      <c r="AI321" s="128"/>
      <c r="AJ321" s="128"/>
      <c r="AK321" s="128"/>
      <c r="AL321" s="128"/>
      <c r="AM321" s="128"/>
      <c r="AN321" s="128">
        <v>0.7</v>
      </c>
      <c r="AO321" s="128">
        <v>0</v>
      </c>
      <c r="AP321" s="128">
        <f t="shared" si="100"/>
        <v>0.7</v>
      </c>
      <c r="AQ321" s="128">
        <f t="shared" si="100"/>
        <v>0</v>
      </c>
      <c r="AR321" s="128" t="e">
        <f>#REF!+#REF!+#REF!+#REF!</f>
        <v>#REF!</v>
      </c>
      <c r="AS321" s="128">
        <f t="shared" si="101"/>
        <v>1.4</v>
      </c>
      <c r="AT321" s="128" t="e">
        <f>#REF!+#REF!+#REF!+#REF!</f>
        <v>#REF!</v>
      </c>
      <c r="AU321" s="128">
        <f t="shared" si="102"/>
        <v>0</v>
      </c>
    </row>
    <row r="322" spans="1:47" s="124" customFormat="1" ht="47.25" x14ac:dyDescent="0.25">
      <c r="A322" s="381" t="s">
        <v>47</v>
      </c>
      <c r="B322" s="127"/>
      <c r="C322" s="21" t="s">
        <v>1162</v>
      </c>
      <c r="D322" s="128"/>
      <c r="E322" s="128"/>
      <c r="F322" s="128"/>
      <c r="G322" s="128"/>
      <c r="H322" s="128"/>
      <c r="I322" s="128"/>
      <c r="J322" s="128"/>
      <c r="K322" s="128"/>
      <c r="L322" s="128"/>
      <c r="M322" s="128"/>
      <c r="N322" s="128"/>
      <c r="O322" s="128"/>
      <c r="P322" s="128"/>
      <c r="Q322" s="128"/>
      <c r="R322" s="128"/>
      <c r="S322" s="128"/>
      <c r="T322" s="128">
        <v>1.4999999999999999E-2</v>
      </c>
      <c r="U322" s="128">
        <v>2.5000000000000001E-2</v>
      </c>
      <c r="V322" s="128">
        <f t="shared" si="95"/>
        <v>1.4999999999999999E-2</v>
      </c>
      <c r="W322" s="128">
        <f t="shared" si="95"/>
        <v>2.5000000000000001E-2</v>
      </c>
      <c r="X322" s="128"/>
      <c r="Y322" s="128"/>
      <c r="Z322" s="128"/>
      <c r="AA322" s="128"/>
      <c r="AB322" s="128"/>
      <c r="AC322" s="128"/>
      <c r="AD322" s="128"/>
      <c r="AE322" s="128"/>
      <c r="AF322" s="128"/>
      <c r="AG322" s="128"/>
      <c r="AH322" s="128"/>
      <c r="AI322" s="128"/>
      <c r="AJ322" s="128"/>
      <c r="AK322" s="128"/>
      <c r="AL322" s="128"/>
      <c r="AM322" s="128"/>
      <c r="AN322" s="128"/>
      <c r="AO322" s="128"/>
      <c r="AP322" s="128">
        <f t="shared" si="100"/>
        <v>0</v>
      </c>
      <c r="AQ322" s="128">
        <f t="shared" si="100"/>
        <v>0</v>
      </c>
      <c r="AR322" s="128" t="e">
        <f>#REF!+#REF!+#REF!+#REF!</f>
        <v>#REF!</v>
      </c>
      <c r="AS322" s="128">
        <f t="shared" si="101"/>
        <v>0</v>
      </c>
      <c r="AT322" s="128" t="e">
        <f>#REF!+#REF!+#REF!+#REF!</f>
        <v>#REF!</v>
      </c>
      <c r="AU322" s="128">
        <f t="shared" si="102"/>
        <v>0</v>
      </c>
    </row>
    <row r="323" spans="1:47" s="124" customFormat="1" ht="47.25" x14ac:dyDescent="0.25">
      <c r="A323" s="381" t="s">
        <v>47</v>
      </c>
      <c r="B323" s="127"/>
      <c r="C323" s="21" t="s">
        <v>1163</v>
      </c>
      <c r="D323" s="128"/>
      <c r="E323" s="128"/>
      <c r="F323" s="128"/>
      <c r="G323" s="128"/>
      <c r="H323" s="128"/>
      <c r="I323" s="128"/>
      <c r="J323" s="128"/>
      <c r="K323" s="128"/>
      <c r="L323" s="128"/>
      <c r="M323" s="128"/>
      <c r="N323" s="128"/>
      <c r="O323" s="128"/>
      <c r="P323" s="128"/>
      <c r="Q323" s="128"/>
      <c r="R323" s="128"/>
      <c r="S323" s="128"/>
      <c r="T323" s="128">
        <v>0.18</v>
      </c>
      <c r="U323" s="128">
        <v>0</v>
      </c>
      <c r="V323" s="128">
        <f t="shared" si="95"/>
        <v>0.18</v>
      </c>
      <c r="W323" s="128">
        <f t="shared" si="95"/>
        <v>0</v>
      </c>
      <c r="X323" s="128"/>
      <c r="Y323" s="128"/>
      <c r="Z323" s="128"/>
      <c r="AA323" s="128"/>
      <c r="AB323" s="128"/>
      <c r="AC323" s="128"/>
      <c r="AD323" s="128"/>
      <c r="AE323" s="128"/>
      <c r="AF323" s="128"/>
      <c r="AG323" s="128"/>
      <c r="AH323" s="128"/>
      <c r="AI323" s="128"/>
      <c r="AJ323" s="128"/>
      <c r="AK323" s="128"/>
      <c r="AL323" s="128"/>
      <c r="AM323" s="128"/>
      <c r="AN323" s="128"/>
      <c r="AO323" s="128"/>
      <c r="AP323" s="128">
        <f t="shared" si="100"/>
        <v>0</v>
      </c>
      <c r="AQ323" s="128">
        <f t="shared" si="100"/>
        <v>0</v>
      </c>
      <c r="AR323" s="128" t="e">
        <f>#REF!+#REF!+#REF!+#REF!</f>
        <v>#REF!</v>
      </c>
      <c r="AS323" s="128">
        <f t="shared" si="101"/>
        <v>0</v>
      </c>
      <c r="AT323" s="128" t="e">
        <f>#REF!+#REF!+#REF!+#REF!</f>
        <v>#REF!</v>
      </c>
      <c r="AU323" s="128">
        <f t="shared" si="102"/>
        <v>0</v>
      </c>
    </row>
    <row r="324" spans="1:47" s="124" customFormat="1" ht="31.5" x14ac:dyDescent="0.25">
      <c r="A324" s="381" t="s">
        <v>47</v>
      </c>
      <c r="B324" s="127"/>
      <c r="C324" s="21" t="s">
        <v>1164</v>
      </c>
      <c r="D324" s="128"/>
      <c r="E324" s="128"/>
      <c r="F324" s="128"/>
      <c r="G324" s="128"/>
      <c r="H324" s="128"/>
      <c r="I324" s="128"/>
      <c r="J324" s="128"/>
      <c r="K324" s="128"/>
      <c r="L324" s="128"/>
      <c r="M324" s="128"/>
      <c r="N324" s="128"/>
      <c r="O324" s="128"/>
      <c r="P324" s="128"/>
      <c r="Q324" s="128"/>
      <c r="R324" s="128"/>
      <c r="S324" s="128"/>
      <c r="T324" s="128">
        <v>0.78</v>
      </c>
      <c r="U324" s="128">
        <v>0.16</v>
      </c>
      <c r="V324" s="128">
        <f t="shared" si="95"/>
        <v>0.78</v>
      </c>
      <c r="W324" s="128">
        <f t="shared" si="95"/>
        <v>0.16</v>
      </c>
      <c r="X324" s="128"/>
      <c r="Y324" s="128"/>
      <c r="Z324" s="128"/>
      <c r="AA324" s="128"/>
      <c r="AB324" s="128"/>
      <c r="AC324" s="128"/>
      <c r="AD324" s="128"/>
      <c r="AE324" s="128"/>
      <c r="AF324" s="128"/>
      <c r="AG324" s="128"/>
      <c r="AH324" s="128"/>
      <c r="AI324" s="128"/>
      <c r="AJ324" s="128"/>
      <c r="AK324" s="128"/>
      <c r="AL324" s="128"/>
      <c r="AM324" s="128"/>
      <c r="AN324" s="128"/>
      <c r="AO324" s="128"/>
      <c r="AP324" s="128">
        <f t="shared" si="100"/>
        <v>0</v>
      </c>
      <c r="AQ324" s="128">
        <f t="shared" si="100"/>
        <v>0</v>
      </c>
      <c r="AR324" s="128" t="e">
        <f>#REF!+#REF!+#REF!+#REF!</f>
        <v>#REF!</v>
      </c>
      <c r="AS324" s="128">
        <f t="shared" si="101"/>
        <v>0</v>
      </c>
      <c r="AT324" s="128" t="e">
        <f>#REF!+#REF!+#REF!+#REF!</f>
        <v>#REF!</v>
      </c>
      <c r="AU324" s="128">
        <f t="shared" si="102"/>
        <v>0</v>
      </c>
    </row>
    <row r="325" spans="1:47" s="124" customFormat="1" ht="47.25" x14ac:dyDescent="0.25">
      <c r="A325" s="381" t="s">
        <v>47</v>
      </c>
      <c r="B325" s="127"/>
      <c r="C325" s="21" t="s">
        <v>1165</v>
      </c>
      <c r="D325" s="128"/>
      <c r="E325" s="128"/>
      <c r="F325" s="128"/>
      <c r="G325" s="128"/>
      <c r="H325" s="128"/>
      <c r="I325" s="128"/>
      <c r="J325" s="128"/>
      <c r="K325" s="128"/>
      <c r="L325" s="128"/>
      <c r="M325" s="128"/>
      <c r="N325" s="128"/>
      <c r="O325" s="128"/>
      <c r="P325" s="128"/>
      <c r="Q325" s="128"/>
      <c r="R325" s="128"/>
      <c r="S325" s="128"/>
      <c r="T325" s="128">
        <v>0.17399999999999999</v>
      </c>
      <c r="U325" s="128">
        <v>2.5000000000000001E-2</v>
      </c>
      <c r="V325" s="128">
        <f t="shared" si="95"/>
        <v>0.17399999999999999</v>
      </c>
      <c r="W325" s="128">
        <f t="shared" si="95"/>
        <v>2.5000000000000001E-2</v>
      </c>
      <c r="X325" s="128"/>
      <c r="Y325" s="128"/>
      <c r="Z325" s="128"/>
      <c r="AA325" s="128"/>
      <c r="AB325" s="128"/>
      <c r="AC325" s="128"/>
      <c r="AD325" s="128"/>
      <c r="AE325" s="128"/>
      <c r="AF325" s="128"/>
      <c r="AG325" s="128"/>
      <c r="AH325" s="128"/>
      <c r="AI325" s="128"/>
      <c r="AJ325" s="128"/>
      <c r="AK325" s="128"/>
      <c r="AL325" s="128"/>
      <c r="AM325" s="128"/>
      <c r="AN325" s="128"/>
      <c r="AO325" s="128"/>
      <c r="AP325" s="128">
        <f t="shared" si="100"/>
        <v>0</v>
      </c>
      <c r="AQ325" s="128">
        <f t="shared" si="100"/>
        <v>0</v>
      </c>
      <c r="AR325" s="128" t="e">
        <f>#REF!+#REF!+#REF!+#REF!</f>
        <v>#REF!</v>
      </c>
      <c r="AS325" s="128">
        <f t="shared" si="101"/>
        <v>0</v>
      </c>
      <c r="AT325" s="128" t="e">
        <f>#REF!+#REF!+#REF!+#REF!</f>
        <v>#REF!</v>
      </c>
      <c r="AU325" s="128">
        <f t="shared" si="102"/>
        <v>0</v>
      </c>
    </row>
    <row r="326" spans="1:47" s="124" customFormat="1" ht="47.25" x14ac:dyDescent="0.25">
      <c r="A326" s="381" t="s">
        <v>47</v>
      </c>
      <c r="B326" s="127"/>
      <c r="C326" s="21" t="s">
        <v>1166</v>
      </c>
      <c r="D326" s="128"/>
      <c r="E326" s="128"/>
      <c r="F326" s="128"/>
      <c r="G326" s="128"/>
      <c r="H326" s="128"/>
      <c r="I326" s="128"/>
      <c r="J326" s="128"/>
      <c r="K326" s="128"/>
      <c r="L326" s="128"/>
      <c r="M326" s="128"/>
      <c r="N326" s="128"/>
      <c r="O326" s="128"/>
      <c r="P326" s="128"/>
      <c r="Q326" s="128"/>
      <c r="R326" s="128"/>
      <c r="S326" s="128"/>
      <c r="T326" s="128">
        <v>0.61</v>
      </c>
      <c r="U326" s="128">
        <v>2.5000000000000001E-2</v>
      </c>
      <c r="V326" s="128">
        <f t="shared" si="95"/>
        <v>0.61</v>
      </c>
      <c r="W326" s="128">
        <f t="shared" si="95"/>
        <v>2.5000000000000001E-2</v>
      </c>
      <c r="X326" s="128"/>
      <c r="Y326" s="128"/>
      <c r="Z326" s="128"/>
      <c r="AA326" s="128"/>
      <c r="AB326" s="128"/>
      <c r="AC326" s="128"/>
      <c r="AD326" s="128"/>
      <c r="AE326" s="128"/>
      <c r="AF326" s="128"/>
      <c r="AG326" s="128"/>
      <c r="AH326" s="128"/>
      <c r="AI326" s="128"/>
      <c r="AJ326" s="128"/>
      <c r="AK326" s="128"/>
      <c r="AL326" s="128"/>
      <c r="AM326" s="128"/>
      <c r="AN326" s="128"/>
      <c r="AO326" s="128"/>
      <c r="AP326" s="128">
        <f t="shared" si="100"/>
        <v>0</v>
      </c>
      <c r="AQ326" s="128">
        <f t="shared" si="100"/>
        <v>0</v>
      </c>
      <c r="AR326" s="128" t="e">
        <f>#REF!+#REF!+#REF!+#REF!</f>
        <v>#REF!</v>
      </c>
      <c r="AS326" s="128">
        <f t="shared" si="101"/>
        <v>0</v>
      </c>
      <c r="AT326" s="128" t="e">
        <f>#REF!+#REF!+#REF!+#REF!</f>
        <v>#REF!</v>
      </c>
      <c r="AU326" s="128">
        <f t="shared" si="102"/>
        <v>0</v>
      </c>
    </row>
    <row r="327" spans="1:47" s="124" customFormat="1" ht="47.25" x14ac:dyDescent="0.25">
      <c r="A327" s="381" t="s">
        <v>47</v>
      </c>
      <c r="B327" s="127"/>
      <c r="C327" s="21" t="s">
        <v>1167</v>
      </c>
      <c r="D327" s="128"/>
      <c r="E327" s="128"/>
      <c r="F327" s="128"/>
      <c r="G327" s="128"/>
      <c r="H327" s="128"/>
      <c r="I327" s="128"/>
      <c r="J327" s="128"/>
      <c r="K327" s="128"/>
      <c r="L327" s="128"/>
      <c r="M327" s="128"/>
      <c r="N327" s="128"/>
      <c r="O327" s="128"/>
      <c r="P327" s="128"/>
      <c r="Q327" s="128"/>
      <c r="R327" s="128"/>
      <c r="S327" s="128"/>
      <c r="T327" s="128">
        <v>0.378</v>
      </c>
      <c r="U327" s="128">
        <v>2.5000000000000001E-2</v>
      </c>
      <c r="V327" s="128">
        <f t="shared" si="95"/>
        <v>0.378</v>
      </c>
      <c r="W327" s="128">
        <f t="shared" si="95"/>
        <v>2.5000000000000001E-2</v>
      </c>
      <c r="X327" s="128"/>
      <c r="Y327" s="128"/>
      <c r="Z327" s="128"/>
      <c r="AA327" s="128"/>
      <c r="AB327" s="128"/>
      <c r="AC327" s="128"/>
      <c r="AD327" s="128"/>
      <c r="AE327" s="128"/>
      <c r="AF327" s="128"/>
      <c r="AG327" s="128"/>
      <c r="AH327" s="128"/>
      <c r="AI327" s="128"/>
      <c r="AJ327" s="128"/>
      <c r="AK327" s="128"/>
      <c r="AL327" s="128"/>
      <c r="AM327" s="128"/>
      <c r="AN327" s="128"/>
      <c r="AO327" s="128"/>
      <c r="AP327" s="128">
        <f t="shared" si="100"/>
        <v>0</v>
      </c>
      <c r="AQ327" s="128">
        <f t="shared" si="100"/>
        <v>0</v>
      </c>
      <c r="AR327" s="128" t="e">
        <f>#REF!+#REF!+#REF!+#REF!</f>
        <v>#REF!</v>
      </c>
      <c r="AS327" s="128">
        <f t="shared" si="101"/>
        <v>0</v>
      </c>
      <c r="AT327" s="128" t="e">
        <f>#REF!+#REF!+#REF!+#REF!</f>
        <v>#REF!</v>
      </c>
      <c r="AU327" s="128">
        <f t="shared" si="102"/>
        <v>0</v>
      </c>
    </row>
    <row r="328" spans="1:47" s="124" customFormat="1" ht="31.5" x14ac:dyDescent="0.25">
      <c r="A328" s="381" t="s">
        <v>47</v>
      </c>
      <c r="B328" s="127"/>
      <c r="C328" s="21" t="s">
        <v>1168</v>
      </c>
      <c r="D328" s="128"/>
      <c r="E328" s="128"/>
      <c r="F328" s="128"/>
      <c r="G328" s="128"/>
      <c r="H328" s="128"/>
      <c r="I328" s="128"/>
      <c r="J328" s="128"/>
      <c r="K328" s="128"/>
      <c r="L328" s="128"/>
      <c r="M328" s="128"/>
      <c r="N328" s="128"/>
      <c r="O328" s="128"/>
      <c r="P328" s="128"/>
      <c r="Q328" s="128"/>
      <c r="R328" s="128"/>
      <c r="S328" s="128"/>
      <c r="T328" s="128">
        <v>4.8000000000000001E-2</v>
      </c>
      <c r="U328" s="128">
        <v>2.5000000000000001E-2</v>
      </c>
      <c r="V328" s="128">
        <f t="shared" si="95"/>
        <v>4.8000000000000001E-2</v>
      </c>
      <c r="W328" s="128">
        <f t="shared" si="95"/>
        <v>2.5000000000000001E-2</v>
      </c>
      <c r="X328" s="128"/>
      <c r="Y328" s="128"/>
      <c r="Z328" s="128"/>
      <c r="AA328" s="128"/>
      <c r="AB328" s="128"/>
      <c r="AC328" s="128"/>
      <c r="AD328" s="128"/>
      <c r="AE328" s="128"/>
      <c r="AF328" s="128"/>
      <c r="AG328" s="128"/>
      <c r="AH328" s="128"/>
      <c r="AI328" s="128"/>
      <c r="AJ328" s="128"/>
      <c r="AK328" s="128"/>
      <c r="AL328" s="128"/>
      <c r="AM328" s="128"/>
      <c r="AN328" s="128"/>
      <c r="AO328" s="128"/>
      <c r="AP328" s="128">
        <f t="shared" si="100"/>
        <v>0</v>
      </c>
      <c r="AQ328" s="128">
        <f t="shared" si="100"/>
        <v>0</v>
      </c>
      <c r="AR328" s="128" t="e">
        <f>#REF!+#REF!+#REF!+#REF!</f>
        <v>#REF!</v>
      </c>
      <c r="AS328" s="128">
        <f t="shared" si="101"/>
        <v>0</v>
      </c>
      <c r="AT328" s="128" t="e">
        <f>#REF!+#REF!+#REF!+#REF!</f>
        <v>#REF!</v>
      </c>
      <c r="AU328" s="128">
        <f t="shared" si="102"/>
        <v>0</v>
      </c>
    </row>
    <row r="329" spans="1:47" s="124" customFormat="1" ht="47.25" x14ac:dyDescent="0.25">
      <c r="A329" s="381" t="s">
        <v>47</v>
      </c>
      <c r="B329" s="127"/>
      <c r="C329" s="21" t="s">
        <v>1169</v>
      </c>
      <c r="D329" s="128"/>
      <c r="E329" s="128"/>
      <c r="F329" s="128"/>
      <c r="G329" s="128"/>
      <c r="H329" s="128"/>
      <c r="I329" s="128"/>
      <c r="J329" s="128"/>
      <c r="K329" s="128"/>
      <c r="L329" s="128"/>
      <c r="M329" s="128"/>
      <c r="N329" s="128"/>
      <c r="O329" s="128"/>
      <c r="P329" s="128"/>
      <c r="Q329" s="128"/>
      <c r="R329" s="128"/>
      <c r="S329" s="128"/>
      <c r="T329" s="128">
        <v>5.1999999999999998E-2</v>
      </c>
      <c r="U329" s="128">
        <v>0</v>
      </c>
      <c r="V329" s="128">
        <f t="shared" si="95"/>
        <v>5.1999999999999998E-2</v>
      </c>
      <c r="W329" s="128">
        <f t="shared" si="95"/>
        <v>0</v>
      </c>
      <c r="X329" s="128"/>
      <c r="Y329" s="128"/>
      <c r="Z329" s="128"/>
      <c r="AA329" s="128"/>
      <c r="AB329" s="128"/>
      <c r="AC329" s="128"/>
      <c r="AD329" s="128"/>
      <c r="AE329" s="128"/>
      <c r="AF329" s="128"/>
      <c r="AG329" s="128"/>
      <c r="AH329" s="128"/>
      <c r="AI329" s="128"/>
      <c r="AJ329" s="128"/>
      <c r="AK329" s="128"/>
      <c r="AL329" s="128"/>
      <c r="AM329" s="128"/>
      <c r="AN329" s="128"/>
      <c r="AO329" s="128"/>
      <c r="AP329" s="128">
        <f t="shared" si="100"/>
        <v>0</v>
      </c>
      <c r="AQ329" s="128">
        <f t="shared" si="100"/>
        <v>0</v>
      </c>
      <c r="AR329" s="128" t="e">
        <f>#REF!+#REF!+#REF!+#REF!</f>
        <v>#REF!</v>
      </c>
      <c r="AS329" s="128">
        <f t="shared" si="101"/>
        <v>0</v>
      </c>
      <c r="AT329" s="128" t="e">
        <f>#REF!+#REF!+#REF!+#REF!</f>
        <v>#REF!</v>
      </c>
      <c r="AU329" s="128">
        <f t="shared" si="102"/>
        <v>0</v>
      </c>
    </row>
    <row r="330" spans="1:47" s="124" customFormat="1" ht="47.25" x14ac:dyDescent="0.25">
      <c r="A330" s="381" t="s">
        <v>47</v>
      </c>
      <c r="B330" s="127"/>
      <c r="C330" s="21" t="s">
        <v>1170</v>
      </c>
      <c r="D330" s="128"/>
      <c r="E330" s="128"/>
      <c r="F330" s="128"/>
      <c r="G330" s="128"/>
      <c r="H330" s="128"/>
      <c r="I330" s="128"/>
      <c r="J330" s="128"/>
      <c r="K330" s="128"/>
      <c r="L330" s="128"/>
      <c r="M330" s="128"/>
      <c r="N330" s="128"/>
      <c r="O330" s="128"/>
      <c r="P330" s="128"/>
      <c r="Q330" s="128"/>
      <c r="R330" s="128"/>
      <c r="S330" s="128"/>
      <c r="T330" s="128">
        <v>0.29000000000000004</v>
      </c>
      <c r="U330" s="128">
        <v>2.5000000000000001E-2</v>
      </c>
      <c r="V330" s="128">
        <f t="shared" si="95"/>
        <v>0.29000000000000004</v>
      </c>
      <c r="W330" s="128">
        <f t="shared" si="95"/>
        <v>2.5000000000000001E-2</v>
      </c>
      <c r="X330" s="128"/>
      <c r="Y330" s="128"/>
      <c r="Z330" s="128"/>
      <c r="AA330" s="128"/>
      <c r="AB330" s="128"/>
      <c r="AC330" s="128"/>
      <c r="AD330" s="128"/>
      <c r="AE330" s="128"/>
      <c r="AF330" s="128"/>
      <c r="AG330" s="128"/>
      <c r="AH330" s="128"/>
      <c r="AI330" s="128"/>
      <c r="AJ330" s="128"/>
      <c r="AK330" s="128"/>
      <c r="AL330" s="128"/>
      <c r="AM330" s="128"/>
      <c r="AN330" s="128"/>
      <c r="AO330" s="128"/>
      <c r="AP330" s="128">
        <f t="shared" si="100"/>
        <v>0</v>
      </c>
      <c r="AQ330" s="128">
        <f t="shared" si="100"/>
        <v>0</v>
      </c>
      <c r="AR330" s="128" t="e">
        <f>#REF!+#REF!+#REF!+#REF!</f>
        <v>#REF!</v>
      </c>
      <c r="AS330" s="128">
        <f t="shared" si="101"/>
        <v>0</v>
      </c>
      <c r="AT330" s="128" t="e">
        <f>#REF!+#REF!+#REF!+#REF!</f>
        <v>#REF!</v>
      </c>
      <c r="AU330" s="128">
        <f t="shared" si="102"/>
        <v>0</v>
      </c>
    </row>
    <row r="331" spans="1:47" s="124" customFormat="1" ht="47.25" x14ac:dyDescent="0.25">
      <c r="A331" s="381" t="s">
        <v>47</v>
      </c>
      <c r="B331" s="127"/>
      <c r="C331" s="21" t="s">
        <v>1171</v>
      </c>
      <c r="D331" s="128"/>
      <c r="E331" s="128"/>
      <c r="F331" s="128"/>
      <c r="G331" s="128"/>
      <c r="H331" s="128"/>
      <c r="I331" s="128"/>
      <c r="J331" s="128"/>
      <c r="K331" s="128"/>
      <c r="L331" s="128"/>
      <c r="M331" s="128"/>
      <c r="N331" s="128"/>
      <c r="O331" s="128"/>
      <c r="P331" s="128"/>
      <c r="Q331" s="128"/>
      <c r="R331" s="128"/>
      <c r="S331" s="128"/>
      <c r="T331" s="128">
        <v>0.80500000000000005</v>
      </c>
      <c r="U331" s="128">
        <v>2.5000000000000001E-2</v>
      </c>
      <c r="V331" s="128">
        <f t="shared" si="95"/>
        <v>0.80500000000000005</v>
      </c>
      <c r="W331" s="128">
        <f t="shared" si="95"/>
        <v>2.5000000000000001E-2</v>
      </c>
      <c r="X331" s="128"/>
      <c r="Y331" s="128"/>
      <c r="Z331" s="128"/>
      <c r="AA331" s="128"/>
      <c r="AB331" s="128"/>
      <c r="AC331" s="128"/>
      <c r="AD331" s="128"/>
      <c r="AE331" s="128"/>
      <c r="AF331" s="128"/>
      <c r="AG331" s="128"/>
      <c r="AH331" s="128"/>
      <c r="AI331" s="128"/>
      <c r="AJ331" s="128"/>
      <c r="AK331" s="128"/>
      <c r="AL331" s="128"/>
      <c r="AM331" s="128"/>
      <c r="AN331" s="128"/>
      <c r="AO331" s="128"/>
      <c r="AP331" s="128">
        <f t="shared" si="100"/>
        <v>0</v>
      </c>
      <c r="AQ331" s="128">
        <f t="shared" si="100"/>
        <v>0</v>
      </c>
      <c r="AR331" s="128" t="e">
        <f>#REF!+#REF!+#REF!+#REF!</f>
        <v>#REF!</v>
      </c>
      <c r="AS331" s="128">
        <f t="shared" si="101"/>
        <v>0</v>
      </c>
      <c r="AT331" s="128" t="e">
        <f>#REF!+#REF!+#REF!+#REF!</f>
        <v>#REF!</v>
      </c>
      <c r="AU331" s="128">
        <f t="shared" si="102"/>
        <v>0</v>
      </c>
    </row>
    <row r="332" spans="1:47" s="124" customFormat="1" ht="31.5" x14ac:dyDescent="0.25">
      <c r="A332" s="381" t="s">
        <v>47</v>
      </c>
      <c r="B332" s="127"/>
      <c r="C332" s="21" t="s">
        <v>1172</v>
      </c>
      <c r="D332" s="128"/>
      <c r="E332" s="128"/>
      <c r="F332" s="128"/>
      <c r="G332" s="128"/>
      <c r="H332" s="128"/>
      <c r="I332" s="128"/>
      <c r="J332" s="128"/>
      <c r="K332" s="128"/>
      <c r="L332" s="128"/>
      <c r="M332" s="128"/>
      <c r="N332" s="128"/>
      <c r="O332" s="128"/>
      <c r="P332" s="128"/>
      <c r="Q332" s="128"/>
      <c r="R332" s="128"/>
      <c r="S332" s="128"/>
      <c r="T332" s="128">
        <v>1.841</v>
      </c>
      <c r="U332" s="128">
        <v>0.1</v>
      </c>
      <c r="V332" s="128">
        <f t="shared" si="95"/>
        <v>1.841</v>
      </c>
      <c r="W332" s="128">
        <f t="shared" si="95"/>
        <v>0.1</v>
      </c>
      <c r="X332" s="128"/>
      <c r="Y332" s="128"/>
      <c r="Z332" s="128"/>
      <c r="AA332" s="128"/>
      <c r="AB332" s="128"/>
      <c r="AC332" s="128"/>
      <c r="AD332" s="128"/>
      <c r="AE332" s="128"/>
      <c r="AF332" s="128"/>
      <c r="AG332" s="128"/>
      <c r="AH332" s="128"/>
      <c r="AI332" s="128"/>
      <c r="AJ332" s="128"/>
      <c r="AK332" s="128"/>
      <c r="AL332" s="128"/>
      <c r="AM332" s="128"/>
      <c r="AN332" s="128"/>
      <c r="AO332" s="128"/>
      <c r="AP332" s="128">
        <f t="shared" si="100"/>
        <v>0</v>
      </c>
      <c r="AQ332" s="128">
        <f t="shared" si="100"/>
        <v>0</v>
      </c>
      <c r="AR332" s="128" t="e">
        <f>#REF!+#REF!+#REF!+#REF!</f>
        <v>#REF!</v>
      </c>
      <c r="AS332" s="128">
        <f t="shared" si="101"/>
        <v>0</v>
      </c>
      <c r="AT332" s="128" t="e">
        <f>#REF!+#REF!+#REF!+#REF!</f>
        <v>#REF!</v>
      </c>
      <c r="AU332" s="128">
        <f t="shared" si="102"/>
        <v>0</v>
      </c>
    </row>
    <row r="333" spans="1:47" s="124" customFormat="1" ht="47.25" x14ac:dyDescent="0.25">
      <c r="A333" s="381" t="s">
        <v>47</v>
      </c>
      <c r="B333" s="127"/>
      <c r="C333" s="21" t="s">
        <v>1173</v>
      </c>
      <c r="D333" s="128"/>
      <c r="E333" s="128"/>
      <c r="F333" s="128"/>
      <c r="G333" s="128"/>
      <c r="H333" s="128"/>
      <c r="I333" s="128"/>
      <c r="J333" s="128"/>
      <c r="K333" s="128"/>
      <c r="L333" s="128"/>
      <c r="M333" s="128"/>
      <c r="N333" s="128"/>
      <c r="O333" s="128"/>
      <c r="P333" s="128"/>
      <c r="Q333" s="128"/>
      <c r="R333" s="128"/>
      <c r="S333" s="128"/>
      <c r="T333" s="128">
        <v>6.8000000000000005E-2</v>
      </c>
      <c r="U333" s="128">
        <v>0</v>
      </c>
      <c r="V333" s="128">
        <f t="shared" si="95"/>
        <v>6.8000000000000005E-2</v>
      </c>
      <c r="W333" s="128">
        <f t="shared" si="95"/>
        <v>0</v>
      </c>
      <c r="X333" s="128"/>
      <c r="Y333" s="128"/>
      <c r="Z333" s="128"/>
      <c r="AA333" s="128"/>
      <c r="AB333" s="128"/>
      <c r="AC333" s="128"/>
      <c r="AD333" s="128"/>
      <c r="AE333" s="128"/>
      <c r="AF333" s="128"/>
      <c r="AG333" s="128"/>
      <c r="AH333" s="128"/>
      <c r="AI333" s="128"/>
      <c r="AJ333" s="128"/>
      <c r="AK333" s="128"/>
      <c r="AL333" s="128"/>
      <c r="AM333" s="128"/>
      <c r="AN333" s="128"/>
      <c r="AO333" s="128"/>
      <c r="AP333" s="128">
        <f t="shared" si="100"/>
        <v>0</v>
      </c>
      <c r="AQ333" s="128">
        <f t="shared" si="100"/>
        <v>0</v>
      </c>
      <c r="AR333" s="128" t="e">
        <f>#REF!+#REF!+#REF!+#REF!</f>
        <v>#REF!</v>
      </c>
      <c r="AS333" s="128">
        <f t="shared" si="101"/>
        <v>0</v>
      </c>
      <c r="AT333" s="128" t="e">
        <f>#REF!+#REF!+#REF!+#REF!</f>
        <v>#REF!</v>
      </c>
      <c r="AU333" s="128">
        <f t="shared" si="102"/>
        <v>0</v>
      </c>
    </row>
    <row r="334" spans="1:47" s="124" customFormat="1" ht="47.25" x14ac:dyDescent="0.25">
      <c r="A334" s="381" t="s">
        <v>47</v>
      </c>
      <c r="B334" s="127"/>
      <c r="C334" s="21" t="s">
        <v>1174</v>
      </c>
      <c r="D334" s="128"/>
      <c r="E334" s="128"/>
      <c r="F334" s="128"/>
      <c r="G334" s="128"/>
      <c r="H334" s="128"/>
      <c r="I334" s="128"/>
      <c r="J334" s="128"/>
      <c r="K334" s="128"/>
      <c r="L334" s="128"/>
      <c r="M334" s="128"/>
      <c r="N334" s="128"/>
      <c r="O334" s="128"/>
      <c r="P334" s="128"/>
      <c r="Q334" s="128"/>
      <c r="R334" s="128"/>
      <c r="S334" s="128"/>
      <c r="T334" s="128">
        <v>0.13500000000000001</v>
      </c>
      <c r="U334" s="128">
        <v>0</v>
      </c>
      <c r="V334" s="128">
        <f t="shared" si="95"/>
        <v>0.13500000000000001</v>
      </c>
      <c r="W334" s="128">
        <f t="shared" si="95"/>
        <v>0</v>
      </c>
      <c r="X334" s="128"/>
      <c r="Y334" s="128"/>
      <c r="Z334" s="128"/>
      <c r="AA334" s="128"/>
      <c r="AB334" s="128"/>
      <c r="AC334" s="128"/>
      <c r="AD334" s="128"/>
      <c r="AE334" s="128"/>
      <c r="AF334" s="128"/>
      <c r="AG334" s="128"/>
      <c r="AH334" s="128"/>
      <c r="AI334" s="128"/>
      <c r="AJ334" s="128"/>
      <c r="AK334" s="128"/>
      <c r="AL334" s="128"/>
      <c r="AM334" s="128"/>
      <c r="AN334" s="128"/>
      <c r="AO334" s="128"/>
      <c r="AP334" s="128">
        <f t="shared" si="100"/>
        <v>0</v>
      </c>
      <c r="AQ334" s="128">
        <f t="shared" si="100"/>
        <v>0</v>
      </c>
      <c r="AR334" s="128" t="e">
        <f>#REF!+#REF!+#REF!+#REF!</f>
        <v>#REF!</v>
      </c>
      <c r="AS334" s="128">
        <f t="shared" si="101"/>
        <v>0</v>
      </c>
      <c r="AT334" s="128" t="e">
        <f>#REF!+#REF!+#REF!+#REF!</f>
        <v>#REF!</v>
      </c>
      <c r="AU334" s="128">
        <f t="shared" si="102"/>
        <v>0</v>
      </c>
    </row>
    <row r="335" spans="1:47" s="124" customFormat="1" ht="47.25" x14ac:dyDescent="0.25">
      <c r="A335" s="381" t="s">
        <v>47</v>
      </c>
      <c r="B335" s="127"/>
      <c r="C335" s="21" t="s">
        <v>1175</v>
      </c>
      <c r="D335" s="128"/>
      <c r="E335" s="128"/>
      <c r="F335" s="128"/>
      <c r="G335" s="128"/>
      <c r="H335" s="128"/>
      <c r="I335" s="128"/>
      <c r="J335" s="128"/>
      <c r="K335" s="128"/>
      <c r="L335" s="128"/>
      <c r="M335" s="128"/>
      <c r="N335" s="128"/>
      <c r="O335" s="128"/>
      <c r="P335" s="128"/>
      <c r="Q335" s="128"/>
      <c r="R335" s="128"/>
      <c r="S335" s="128"/>
      <c r="T335" s="128">
        <v>0.8</v>
      </c>
      <c r="U335" s="128">
        <v>0.16</v>
      </c>
      <c r="V335" s="128">
        <f t="shared" si="95"/>
        <v>0.8</v>
      </c>
      <c r="W335" s="128">
        <f t="shared" si="95"/>
        <v>0.16</v>
      </c>
      <c r="X335" s="128"/>
      <c r="Y335" s="128"/>
      <c r="Z335" s="128"/>
      <c r="AA335" s="128"/>
      <c r="AB335" s="128"/>
      <c r="AC335" s="128"/>
      <c r="AD335" s="128"/>
      <c r="AE335" s="128"/>
      <c r="AF335" s="128"/>
      <c r="AG335" s="128"/>
      <c r="AH335" s="128"/>
      <c r="AI335" s="128"/>
      <c r="AJ335" s="128"/>
      <c r="AK335" s="128"/>
      <c r="AL335" s="128"/>
      <c r="AM335" s="128"/>
      <c r="AN335" s="128"/>
      <c r="AO335" s="128"/>
      <c r="AP335" s="128">
        <f t="shared" si="100"/>
        <v>0</v>
      </c>
      <c r="AQ335" s="128">
        <f t="shared" si="100"/>
        <v>0</v>
      </c>
      <c r="AR335" s="128" t="e">
        <f>#REF!+#REF!+#REF!+#REF!</f>
        <v>#REF!</v>
      </c>
      <c r="AS335" s="128">
        <f t="shared" si="101"/>
        <v>0</v>
      </c>
      <c r="AT335" s="128" t="e">
        <f>#REF!+#REF!+#REF!+#REF!</f>
        <v>#REF!</v>
      </c>
      <c r="AU335" s="128">
        <f t="shared" si="102"/>
        <v>0</v>
      </c>
    </row>
    <row r="336" spans="1:47" ht="31.5" x14ac:dyDescent="0.25">
      <c r="A336" s="381" t="s">
        <v>1023</v>
      </c>
      <c r="B336" s="127" t="s">
        <v>1176</v>
      </c>
      <c r="C336" s="21" t="s">
        <v>1177</v>
      </c>
      <c r="D336" s="128"/>
      <c r="E336" s="128"/>
      <c r="F336" s="128"/>
      <c r="G336" s="128"/>
      <c r="H336" s="128"/>
      <c r="I336" s="128"/>
      <c r="J336" s="128"/>
      <c r="K336" s="128"/>
      <c r="L336" s="128"/>
      <c r="M336" s="128"/>
      <c r="N336" s="128">
        <v>0.18</v>
      </c>
      <c r="O336" s="128"/>
      <c r="P336" s="128"/>
      <c r="Q336" s="128"/>
      <c r="R336" s="128"/>
      <c r="S336" s="128"/>
      <c r="T336" s="128"/>
      <c r="U336" s="128"/>
      <c r="V336" s="128">
        <f t="shared" si="95"/>
        <v>0.18</v>
      </c>
      <c r="W336" s="128">
        <f t="shared" si="95"/>
        <v>0</v>
      </c>
      <c r="X336" s="128"/>
      <c r="Y336" s="128"/>
      <c r="Z336" s="128"/>
      <c r="AA336" s="128"/>
      <c r="AB336" s="128"/>
      <c r="AC336" s="128"/>
      <c r="AD336" s="128"/>
      <c r="AE336" s="128"/>
      <c r="AF336" s="128"/>
      <c r="AG336" s="128"/>
      <c r="AH336" s="128"/>
      <c r="AI336" s="128"/>
      <c r="AJ336" s="128"/>
      <c r="AK336" s="128"/>
      <c r="AL336" s="128"/>
      <c r="AM336" s="128"/>
      <c r="AN336" s="128"/>
      <c r="AO336" s="128"/>
      <c r="AP336" s="128">
        <f t="shared" si="100"/>
        <v>0</v>
      </c>
      <c r="AQ336" s="128">
        <f t="shared" si="100"/>
        <v>0</v>
      </c>
      <c r="AR336" s="128" t="e">
        <f>#REF!+#REF!+#REF!+#REF!</f>
        <v>#REF!</v>
      </c>
      <c r="AS336" s="128">
        <f t="shared" si="101"/>
        <v>0</v>
      </c>
      <c r="AT336" s="128" t="e">
        <f>#REF!+#REF!+#REF!+#REF!</f>
        <v>#REF!</v>
      </c>
      <c r="AU336" s="128">
        <f t="shared" si="102"/>
        <v>0</v>
      </c>
    </row>
    <row r="337" spans="1:48" ht="31.5" x14ac:dyDescent="0.25">
      <c r="A337" s="381" t="s">
        <v>1023</v>
      </c>
      <c r="B337" s="127" t="s">
        <v>1178</v>
      </c>
      <c r="C337" s="21" t="s">
        <v>1179</v>
      </c>
      <c r="D337" s="128"/>
      <c r="E337" s="128"/>
      <c r="F337" s="128"/>
      <c r="G337" s="128"/>
      <c r="H337" s="128"/>
      <c r="I337" s="128"/>
      <c r="J337" s="128"/>
      <c r="K337" s="128"/>
      <c r="L337" s="128"/>
      <c r="M337" s="128"/>
      <c r="N337" s="128">
        <v>0.19600000000000001</v>
      </c>
      <c r="O337" s="128"/>
      <c r="P337" s="128"/>
      <c r="Q337" s="128"/>
      <c r="R337" s="128"/>
      <c r="S337" s="128"/>
      <c r="T337" s="128"/>
      <c r="U337" s="128"/>
      <c r="V337" s="128">
        <f t="shared" si="95"/>
        <v>0.19600000000000001</v>
      </c>
      <c r="W337" s="128">
        <f t="shared" si="95"/>
        <v>0</v>
      </c>
      <c r="X337" s="128"/>
      <c r="Y337" s="128"/>
      <c r="Z337" s="128"/>
      <c r="AA337" s="128"/>
      <c r="AB337" s="128"/>
      <c r="AC337" s="128"/>
      <c r="AD337" s="128"/>
      <c r="AE337" s="128"/>
      <c r="AF337" s="128"/>
      <c r="AG337" s="128"/>
      <c r="AH337" s="128"/>
      <c r="AI337" s="128"/>
      <c r="AJ337" s="128"/>
      <c r="AK337" s="128"/>
      <c r="AL337" s="128"/>
      <c r="AM337" s="128"/>
      <c r="AN337" s="128"/>
      <c r="AO337" s="128"/>
      <c r="AP337" s="128">
        <f t="shared" si="100"/>
        <v>0</v>
      </c>
      <c r="AQ337" s="128">
        <f t="shared" si="100"/>
        <v>0</v>
      </c>
      <c r="AR337" s="128" t="e">
        <f>#REF!+#REF!+#REF!+#REF!</f>
        <v>#REF!</v>
      </c>
      <c r="AS337" s="128">
        <f t="shared" si="101"/>
        <v>0</v>
      </c>
      <c r="AT337" s="128" t="e">
        <f>#REF!+#REF!+#REF!+#REF!</f>
        <v>#REF!</v>
      </c>
      <c r="AU337" s="128">
        <f t="shared" si="102"/>
        <v>0</v>
      </c>
    </row>
    <row r="338" spans="1:48" ht="31.5" x14ac:dyDescent="0.25">
      <c r="A338" s="381" t="s">
        <v>1023</v>
      </c>
      <c r="B338" s="127" t="s">
        <v>1180</v>
      </c>
      <c r="C338" s="21" t="s">
        <v>1181</v>
      </c>
      <c r="D338" s="128"/>
      <c r="E338" s="128"/>
      <c r="F338" s="128"/>
      <c r="G338" s="128"/>
      <c r="H338" s="128"/>
      <c r="I338" s="128"/>
      <c r="J338" s="128"/>
      <c r="K338" s="128"/>
      <c r="L338" s="128"/>
      <c r="M338" s="128"/>
      <c r="N338" s="128">
        <v>0.4</v>
      </c>
      <c r="O338" s="128"/>
      <c r="P338" s="128"/>
      <c r="Q338" s="128"/>
      <c r="R338" s="128"/>
      <c r="S338" s="128"/>
      <c r="T338" s="128"/>
      <c r="U338" s="128"/>
      <c r="V338" s="128">
        <f t="shared" si="95"/>
        <v>0.4</v>
      </c>
      <c r="W338" s="128">
        <f t="shared" si="95"/>
        <v>0</v>
      </c>
      <c r="X338" s="128"/>
      <c r="Y338" s="128"/>
      <c r="Z338" s="128"/>
      <c r="AA338" s="128"/>
      <c r="AB338" s="128"/>
      <c r="AC338" s="128"/>
      <c r="AD338" s="128"/>
      <c r="AE338" s="128"/>
      <c r="AF338" s="128"/>
      <c r="AG338" s="128"/>
      <c r="AH338" s="128"/>
      <c r="AI338" s="128"/>
      <c r="AJ338" s="128"/>
      <c r="AK338" s="128"/>
      <c r="AL338" s="128"/>
      <c r="AM338" s="128"/>
      <c r="AN338" s="128"/>
      <c r="AO338" s="128"/>
      <c r="AP338" s="128">
        <f t="shared" si="100"/>
        <v>0</v>
      </c>
      <c r="AQ338" s="128">
        <f t="shared" si="100"/>
        <v>0</v>
      </c>
      <c r="AR338" s="128" t="e">
        <f>#REF!+#REF!+#REF!+#REF!</f>
        <v>#REF!</v>
      </c>
      <c r="AS338" s="128">
        <f t="shared" si="101"/>
        <v>0</v>
      </c>
      <c r="AT338" s="128" t="e">
        <f>#REF!+#REF!+#REF!+#REF!</f>
        <v>#REF!</v>
      </c>
      <c r="AU338" s="128">
        <f t="shared" si="102"/>
        <v>0</v>
      </c>
    </row>
    <row r="339" spans="1:48" ht="31.5" x14ac:dyDescent="0.25">
      <c r="A339" s="381" t="s">
        <v>1023</v>
      </c>
      <c r="B339" s="127" t="s">
        <v>1182</v>
      </c>
      <c r="C339" s="21" t="s">
        <v>1183</v>
      </c>
      <c r="D339" s="128"/>
      <c r="E339" s="128"/>
      <c r="F339" s="128"/>
      <c r="G339" s="128"/>
      <c r="H339" s="128"/>
      <c r="I339" s="128"/>
      <c r="J339" s="128"/>
      <c r="K339" s="128"/>
      <c r="L339" s="128"/>
      <c r="M339" s="128"/>
      <c r="N339" s="128">
        <v>0.13700000000000001</v>
      </c>
      <c r="O339" s="128"/>
      <c r="P339" s="128"/>
      <c r="Q339" s="128"/>
      <c r="R339" s="128"/>
      <c r="S339" s="128"/>
      <c r="T339" s="128"/>
      <c r="U339" s="128"/>
      <c r="V339" s="128">
        <f t="shared" si="95"/>
        <v>0.13700000000000001</v>
      </c>
      <c r="W339" s="128">
        <f t="shared" si="95"/>
        <v>0</v>
      </c>
      <c r="X339" s="128"/>
      <c r="Y339" s="128"/>
      <c r="Z339" s="128"/>
      <c r="AA339" s="128"/>
      <c r="AB339" s="128"/>
      <c r="AC339" s="128"/>
      <c r="AD339" s="128"/>
      <c r="AE339" s="128"/>
      <c r="AF339" s="128"/>
      <c r="AG339" s="128"/>
      <c r="AH339" s="128"/>
      <c r="AI339" s="128"/>
      <c r="AJ339" s="128"/>
      <c r="AK339" s="128"/>
      <c r="AL339" s="128"/>
      <c r="AM339" s="128"/>
      <c r="AN339" s="128"/>
      <c r="AO339" s="128"/>
      <c r="AP339" s="128">
        <f t="shared" si="100"/>
        <v>0</v>
      </c>
      <c r="AQ339" s="128">
        <f t="shared" si="100"/>
        <v>0</v>
      </c>
      <c r="AR339" s="128" t="e">
        <f>#REF!+#REF!+#REF!+#REF!</f>
        <v>#REF!</v>
      </c>
      <c r="AS339" s="128">
        <f t="shared" si="101"/>
        <v>0</v>
      </c>
      <c r="AT339" s="128" t="e">
        <f>#REF!+#REF!+#REF!+#REF!</f>
        <v>#REF!</v>
      </c>
      <c r="AU339" s="128">
        <f t="shared" si="102"/>
        <v>0</v>
      </c>
    </row>
    <row r="340" spans="1:48" ht="31.5" x14ac:dyDescent="0.25">
      <c r="A340" s="381" t="s">
        <v>1023</v>
      </c>
      <c r="B340" s="127" t="s">
        <v>1184</v>
      </c>
      <c r="C340" s="21" t="s">
        <v>1185</v>
      </c>
      <c r="D340" s="21"/>
      <c r="E340" s="128"/>
      <c r="F340" s="128"/>
      <c r="G340" s="128"/>
      <c r="H340" s="128"/>
      <c r="I340" s="128"/>
      <c r="J340" s="128"/>
      <c r="K340" s="128"/>
      <c r="L340" s="128"/>
      <c r="M340" s="128"/>
      <c r="N340" s="128">
        <v>0.08</v>
      </c>
      <c r="O340" s="128"/>
      <c r="P340" s="128"/>
      <c r="Q340" s="128"/>
      <c r="R340" s="128"/>
      <c r="S340" s="128"/>
      <c r="T340" s="128"/>
      <c r="U340" s="128"/>
      <c r="V340" s="128">
        <f t="shared" si="95"/>
        <v>0.08</v>
      </c>
      <c r="W340" s="128">
        <f t="shared" si="95"/>
        <v>0</v>
      </c>
      <c r="X340" s="128"/>
      <c r="Y340" s="128"/>
      <c r="Z340" s="128"/>
      <c r="AA340" s="128"/>
      <c r="AB340" s="128"/>
      <c r="AC340" s="128"/>
      <c r="AD340" s="128"/>
      <c r="AE340" s="128"/>
      <c r="AF340" s="128"/>
      <c r="AG340" s="128"/>
      <c r="AH340" s="128"/>
      <c r="AI340" s="128"/>
      <c r="AJ340" s="128"/>
      <c r="AK340" s="128"/>
      <c r="AL340" s="128"/>
      <c r="AM340" s="128"/>
      <c r="AN340" s="128"/>
      <c r="AO340" s="128"/>
      <c r="AP340" s="128">
        <f t="shared" si="100"/>
        <v>0</v>
      </c>
      <c r="AQ340" s="128">
        <f t="shared" si="100"/>
        <v>0</v>
      </c>
      <c r="AR340" s="128" t="e">
        <f>#REF!+#REF!+#REF!+#REF!</f>
        <v>#REF!</v>
      </c>
      <c r="AS340" s="128">
        <f t="shared" si="101"/>
        <v>0</v>
      </c>
      <c r="AT340" s="128" t="e">
        <f>#REF!+#REF!+#REF!+#REF!</f>
        <v>#REF!</v>
      </c>
      <c r="AU340" s="128">
        <f t="shared" si="102"/>
        <v>0</v>
      </c>
      <c r="AV340" s="128"/>
    </row>
    <row r="341" spans="1:48" ht="31.5" x14ac:dyDescent="0.25">
      <c r="A341" s="381" t="s">
        <v>1023</v>
      </c>
      <c r="B341" s="127" t="s">
        <v>1186</v>
      </c>
      <c r="C341" s="21" t="s">
        <v>1187</v>
      </c>
      <c r="D341" s="21"/>
      <c r="E341" s="128"/>
      <c r="F341" s="128"/>
      <c r="G341" s="128"/>
      <c r="H341" s="128"/>
      <c r="I341" s="128"/>
      <c r="J341" s="128"/>
      <c r="K341" s="128"/>
      <c r="L341" s="128"/>
      <c r="M341" s="128"/>
      <c r="N341" s="128">
        <v>0.22600000000000001</v>
      </c>
      <c r="O341" s="128"/>
      <c r="P341" s="128"/>
      <c r="Q341" s="128"/>
      <c r="R341" s="128"/>
      <c r="S341" s="128"/>
      <c r="T341" s="128"/>
      <c r="U341" s="128"/>
      <c r="V341" s="128">
        <f t="shared" si="95"/>
        <v>0.22600000000000001</v>
      </c>
      <c r="W341" s="128">
        <f t="shared" si="95"/>
        <v>0</v>
      </c>
      <c r="X341" s="128"/>
      <c r="Y341" s="128"/>
      <c r="Z341" s="128"/>
      <c r="AA341" s="128"/>
      <c r="AB341" s="128"/>
      <c r="AC341" s="128"/>
      <c r="AD341" s="128"/>
      <c r="AE341" s="128"/>
      <c r="AF341" s="128"/>
      <c r="AG341" s="128"/>
      <c r="AH341" s="128"/>
      <c r="AI341" s="128"/>
      <c r="AJ341" s="128"/>
      <c r="AK341" s="128"/>
      <c r="AL341" s="128"/>
      <c r="AM341" s="128"/>
      <c r="AN341" s="128"/>
      <c r="AO341" s="128"/>
      <c r="AP341" s="128">
        <f t="shared" si="100"/>
        <v>0</v>
      </c>
      <c r="AQ341" s="128">
        <f t="shared" si="100"/>
        <v>0</v>
      </c>
      <c r="AR341" s="128" t="e">
        <f>#REF!+#REF!+#REF!+#REF!</f>
        <v>#REF!</v>
      </c>
      <c r="AS341" s="128">
        <f t="shared" si="101"/>
        <v>0</v>
      </c>
      <c r="AT341" s="128" t="e">
        <f>#REF!+#REF!+#REF!+#REF!</f>
        <v>#REF!</v>
      </c>
      <c r="AU341" s="128">
        <f t="shared" si="102"/>
        <v>0</v>
      </c>
      <c r="AV341" s="128"/>
    </row>
    <row r="342" spans="1:48" ht="31.5" x14ac:dyDescent="0.25">
      <c r="A342" s="381" t="s">
        <v>1023</v>
      </c>
      <c r="B342" s="127" t="s">
        <v>1188</v>
      </c>
      <c r="C342" s="21" t="s">
        <v>1189</v>
      </c>
      <c r="D342" s="128"/>
      <c r="E342" s="128"/>
      <c r="F342" s="128"/>
      <c r="G342" s="128"/>
      <c r="H342" s="128"/>
      <c r="I342" s="128"/>
      <c r="J342" s="128"/>
      <c r="K342" s="128"/>
      <c r="L342" s="128"/>
      <c r="M342" s="128"/>
      <c r="N342" s="128">
        <v>0.06</v>
      </c>
      <c r="O342" s="128"/>
      <c r="P342" s="128"/>
      <c r="Q342" s="128"/>
      <c r="R342" s="128"/>
      <c r="S342" s="128"/>
      <c r="T342" s="128"/>
      <c r="U342" s="128"/>
      <c r="V342" s="128">
        <f t="shared" si="95"/>
        <v>0.06</v>
      </c>
      <c r="W342" s="128">
        <f t="shared" si="95"/>
        <v>0</v>
      </c>
      <c r="X342" s="128"/>
      <c r="Y342" s="128"/>
      <c r="Z342" s="128"/>
      <c r="AA342" s="128"/>
      <c r="AB342" s="128"/>
      <c r="AC342" s="128"/>
      <c r="AD342" s="128"/>
      <c r="AE342" s="128"/>
      <c r="AF342" s="128"/>
      <c r="AG342" s="128"/>
      <c r="AH342" s="128"/>
      <c r="AI342" s="128"/>
      <c r="AJ342" s="128"/>
      <c r="AK342" s="128"/>
      <c r="AL342" s="128"/>
      <c r="AM342" s="128"/>
      <c r="AN342" s="128"/>
      <c r="AO342" s="128"/>
      <c r="AP342" s="128">
        <f t="shared" si="100"/>
        <v>0</v>
      </c>
      <c r="AQ342" s="128">
        <f t="shared" si="100"/>
        <v>0</v>
      </c>
      <c r="AR342" s="128" t="e">
        <f>#REF!+#REF!+#REF!+#REF!</f>
        <v>#REF!</v>
      </c>
      <c r="AS342" s="128">
        <f t="shared" si="101"/>
        <v>0</v>
      </c>
      <c r="AT342" s="128" t="e">
        <f>#REF!+#REF!+#REF!+#REF!</f>
        <v>#REF!</v>
      </c>
      <c r="AU342" s="128">
        <f t="shared" si="102"/>
        <v>0</v>
      </c>
    </row>
    <row r="343" spans="1:48" ht="31.5" x14ac:dyDescent="0.25">
      <c r="A343" s="381" t="s">
        <v>1023</v>
      </c>
      <c r="B343" s="127" t="s">
        <v>1190</v>
      </c>
      <c r="C343" s="21" t="s">
        <v>1191</v>
      </c>
      <c r="D343" s="128"/>
      <c r="E343" s="128"/>
      <c r="F343" s="128"/>
      <c r="G343" s="128"/>
      <c r="H343" s="128"/>
      <c r="I343" s="128"/>
      <c r="J343" s="128"/>
      <c r="K343" s="128"/>
      <c r="L343" s="128"/>
      <c r="M343" s="128"/>
      <c r="N343" s="128">
        <v>0.20499999999999999</v>
      </c>
      <c r="O343" s="128"/>
      <c r="P343" s="128"/>
      <c r="Q343" s="128"/>
      <c r="R343" s="128"/>
      <c r="S343" s="128"/>
      <c r="T343" s="128"/>
      <c r="U343" s="128"/>
      <c r="V343" s="128">
        <f t="shared" si="95"/>
        <v>0.20499999999999999</v>
      </c>
      <c r="W343" s="128">
        <f t="shared" si="95"/>
        <v>0</v>
      </c>
      <c r="X343" s="128"/>
      <c r="Y343" s="128"/>
      <c r="Z343" s="128"/>
      <c r="AA343" s="128"/>
      <c r="AB343" s="128"/>
      <c r="AC343" s="128"/>
      <c r="AD343" s="128"/>
      <c r="AE343" s="128"/>
      <c r="AF343" s="128"/>
      <c r="AG343" s="128"/>
      <c r="AH343" s="128"/>
      <c r="AI343" s="128"/>
      <c r="AJ343" s="128"/>
      <c r="AK343" s="128"/>
      <c r="AL343" s="128"/>
      <c r="AM343" s="128"/>
      <c r="AN343" s="128"/>
      <c r="AO343" s="128"/>
      <c r="AP343" s="128">
        <f t="shared" si="100"/>
        <v>0</v>
      </c>
      <c r="AQ343" s="128">
        <f t="shared" si="100"/>
        <v>0</v>
      </c>
      <c r="AR343" s="128" t="e">
        <f>#REF!+#REF!+#REF!+#REF!</f>
        <v>#REF!</v>
      </c>
      <c r="AS343" s="128">
        <f t="shared" si="101"/>
        <v>0</v>
      </c>
      <c r="AT343" s="128" t="e">
        <f>#REF!+#REF!+#REF!+#REF!</f>
        <v>#REF!</v>
      </c>
      <c r="AU343" s="128">
        <f t="shared" si="102"/>
        <v>0</v>
      </c>
    </row>
    <row r="344" spans="1:48" ht="31.5" x14ac:dyDescent="0.25">
      <c r="A344" s="381" t="s">
        <v>1023</v>
      </c>
      <c r="B344" s="127" t="s">
        <v>1192</v>
      </c>
      <c r="C344" s="21" t="s">
        <v>1193</v>
      </c>
      <c r="D344" s="128"/>
      <c r="E344" s="128"/>
      <c r="F344" s="128"/>
      <c r="G344" s="128"/>
      <c r="H344" s="128"/>
      <c r="I344" s="128"/>
      <c r="J344" s="128"/>
      <c r="K344" s="128"/>
      <c r="L344" s="128"/>
      <c r="M344" s="128"/>
      <c r="N344" s="128">
        <v>0.23</v>
      </c>
      <c r="O344" s="128"/>
      <c r="P344" s="128"/>
      <c r="Q344" s="128"/>
      <c r="R344" s="128"/>
      <c r="S344" s="128"/>
      <c r="T344" s="128"/>
      <c r="U344" s="128"/>
      <c r="V344" s="128">
        <f t="shared" si="95"/>
        <v>0.23</v>
      </c>
      <c r="W344" s="128">
        <f t="shared" si="95"/>
        <v>0</v>
      </c>
      <c r="X344" s="128"/>
      <c r="Y344" s="128"/>
      <c r="Z344" s="128"/>
      <c r="AA344" s="128"/>
      <c r="AB344" s="128"/>
      <c r="AC344" s="128"/>
      <c r="AD344" s="128"/>
      <c r="AE344" s="128"/>
      <c r="AF344" s="128"/>
      <c r="AG344" s="128"/>
      <c r="AH344" s="128"/>
      <c r="AI344" s="128"/>
      <c r="AJ344" s="128"/>
      <c r="AK344" s="128"/>
      <c r="AL344" s="128"/>
      <c r="AM344" s="128"/>
      <c r="AN344" s="128"/>
      <c r="AO344" s="128"/>
      <c r="AP344" s="128">
        <f t="shared" si="100"/>
        <v>0</v>
      </c>
      <c r="AQ344" s="128">
        <f t="shared" si="100"/>
        <v>0</v>
      </c>
      <c r="AR344" s="128" t="e">
        <f>#REF!+#REF!+#REF!+#REF!</f>
        <v>#REF!</v>
      </c>
      <c r="AS344" s="128">
        <f t="shared" si="101"/>
        <v>0</v>
      </c>
      <c r="AT344" s="128" t="e">
        <f>#REF!+#REF!+#REF!+#REF!</f>
        <v>#REF!</v>
      </c>
      <c r="AU344" s="128">
        <f t="shared" si="102"/>
        <v>0</v>
      </c>
    </row>
    <row r="345" spans="1:48" ht="31.5" x14ac:dyDescent="0.25">
      <c r="A345" s="381" t="s">
        <v>1023</v>
      </c>
      <c r="B345" s="127" t="s">
        <v>1194</v>
      </c>
      <c r="C345" s="21" t="s">
        <v>1195</v>
      </c>
      <c r="D345" s="128"/>
      <c r="E345" s="128"/>
      <c r="F345" s="128"/>
      <c r="G345" s="128"/>
      <c r="H345" s="128"/>
      <c r="I345" s="128"/>
      <c r="J345" s="128"/>
      <c r="K345" s="128"/>
      <c r="L345" s="128"/>
      <c r="M345" s="128"/>
      <c r="N345" s="128">
        <v>0.42</v>
      </c>
      <c r="O345" s="128"/>
      <c r="P345" s="128"/>
      <c r="Q345" s="128"/>
      <c r="R345" s="128"/>
      <c r="S345" s="128"/>
      <c r="T345" s="128"/>
      <c r="U345" s="128"/>
      <c r="V345" s="128">
        <f t="shared" ref="V345:W408" si="103">N345+P345+R345+T345</f>
        <v>0.42</v>
      </c>
      <c r="W345" s="128">
        <f t="shared" si="103"/>
        <v>0</v>
      </c>
      <c r="X345" s="128"/>
      <c r="Y345" s="128"/>
      <c r="Z345" s="128"/>
      <c r="AA345" s="128"/>
      <c r="AB345" s="128"/>
      <c r="AC345" s="128"/>
      <c r="AD345" s="128"/>
      <c r="AE345" s="128"/>
      <c r="AF345" s="128"/>
      <c r="AG345" s="128"/>
      <c r="AH345" s="128"/>
      <c r="AI345" s="128"/>
      <c r="AJ345" s="128"/>
      <c r="AK345" s="128"/>
      <c r="AL345" s="128"/>
      <c r="AM345" s="128"/>
      <c r="AN345" s="128"/>
      <c r="AO345" s="128"/>
      <c r="AP345" s="128">
        <f t="shared" si="100"/>
        <v>0</v>
      </c>
      <c r="AQ345" s="128">
        <f t="shared" si="100"/>
        <v>0</v>
      </c>
      <c r="AR345" s="128" t="e">
        <f>#REF!+#REF!+#REF!+#REF!</f>
        <v>#REF!</v>
      </c>
      <c r="AS345" s="128">
        <f t="shared" si="101"/>
        <v>0</v>
      </c>
      <c r="AT345" s="128" t="e">
        <f>#REF!+#REF!+#REF!+#REF!</f>
        <v>#REF!</v>
      </c>
      <c r="AU345" s="128">
        <f t="shared" si="102"/>
        <v>0</v>
      </c>
    </row>
    <row r="346" spans="1:48" ht="31.5" x14ac:dyDescent="0.25">
      <c r="A346" s="381" t="s">
        <v>1023</v>
      </c>
      <c r="B346" s="127" t="s">
        <v>1196</v>
      </c>
      <c r="C346" s="21" t="s">
        <v>1197</v>
      </c>
      <c r="D346" s="128"/>
      <c r="E346" s="128"/>
      <c r="F346" s="128"/>
      <c r="G346" s="128"/>
      <c r="H346" s="128"/>
      <c r="I346" s="128"/>
      <c r="J346" s="128"/>
      <c r="K346" s="128"/>
      <c r="L346" s="128"/>
      <c r="M346" s="128"/>
      <c r="N346" s="128"/>
      <c r="O346" s="128"/>
      <c r="P346" s="128">
        <v>0.09</v>
      </c>
      <c r="Q346" s="128"/>
      <c r="R346" s="128"/>
      <c r="S346" s="128"/>
      <c r="T346" s="128"/>
      <c r="U346" s="128"/>
      <c r="V346" s="128">
        <f t="shared" si="103"/>
        <v>0.09</v>
      </c>
      <c r="W346" s="128">
        <f t="shared" si="103"/>
        <v>0</v>
      </c>
      <c r="X346" s="128"/>
      <c r="Y346" s="128"/>
      <c r="Z346" s="128"/>
      <c r="AA346" s="128"/>
      <c r="AB346" s="128"/>
      <c r="AC346" s="128"/>
      <c r="AD346" s="128"/>
      <c r="AE346" s="128"/>
      <c r="AF346" s="128"/>
      <c r="AG346" s="128"/>
      <c r="AH346" s="128"/>
      <c r="AI346" s="128"/>
      <c r="AJ346" s="128"/>
      <c r="AK346" s="128"/>
      <c r="AL346" s="128"/>
      <c r="AM346" s="128"/>
      <c r="AN346" s="128"/>
      <c r="AO346" s="128"/>
      <c r="AP346" s="128">
        <f t="shared" si="100"/>
        <v>0</v>
      </c>
      <c r="AQ346" s="128">
        <f t="shared" si="100"/>
        <v>0</v>
      </c>
      <c r="AR346" s="128" t="e">
        <f>#REF!+#REF!+#REF!+#REF!</f>
        <v>#REF!</v>
      </c>
      <c r="AS346" s="128">
        <f t="shared" si="101"/>
        <v>0</v>
      </c>
      <c r="AT346" s="128" t="e">
        <f>#REF!+#REF!+#REF!+#REF!</f>
        <v>#REF!</v>
      </c>
      <c r="AU346" s="128">
        <f t="shared" si="102"/>
        <v>0</v>
      </c>
    </row>
    <row r="347" spans="1:48" ht="31.5" x14ac:dyDescent="0.25">
      <c r="A347" s="381" t="s">
        <v>1023</v>
      </c>
      <c r="B347" s="127" t="s">
        <v>1198</v>
      </c>
      <c r="C347" s="21" t="s">
        <v>1199</v>
      </c>
      <c r="D347" s="128"/>
      <c r="E347" s="128"/>
      <c r="F347" s="128"/>
      <c r="G347" s="128"/>
      <c r="H347" s="128"/>
      <c r="I347" s="128"/>
      <c r="J347" s="128"/>
      <c r="K347" s="128"/>
      <c r="L347" s="128"/>
      <c r="M347" s="128"/>
      <c r="N347" s="128"/>
      <c r="O347" s="128"/>
      <c r="P347" s="128">
        <v>0.10299999999999999</v>
      </c>
      <c r="Q347" s="128"/>
      <c r="R347" s="128"/>
      <c r="S347" s="128"/>
      <c r="T347" s="128"/>
      <c r="U347" s="128"/>
      <c r="V347" s="128">
        <f t="shared" si="103"/>
        <v>0.10299999999999999</v>
      </c>
      <c r="W347" s="128">
        <f t="shared" si="103"/>
        <v>0</v>
      </c>
      <c r="X347" s="128"/>
      <c r="Y347" s="128"/>
      <c r="Z347" s="128"/>
      <c r="AA347" s="128"/>
      <c r="AB347" s="128"/>
      <c r="AC347" s="128"/>
      <c r="AD347" s="128"/>
      <c r="AE347" s="128"/>
      <c r="AF347" s="128"/>
      <c r="AG347" s="128"/>
      <c r="AH347" s="128"/>
      <c r="AI347" s="128"/>
      <c r="AJ347" s="128"/>
      <c r="AK347" s="128"/>
      <c r="AL347" s="128"/>
      <c r="AM347" s="128"/>
      <c r="AN347" s="128"/>
      <c r="AO347" s="128"/>
      <c r="AP347" s="128">
        <f t="shared" si="100"/>
        <v>0</v>
      </c>
      <c r="AQ347" s="128">
        <f t="shared" si="100"/>
        <v>0</v>
      </c>
      <c r="AR347" s="128" t="e">
        <f>#REF!+#REF!+#REF!+#REF!</f>
        <v>#REF!</v>
      </c>
      <c r="AS347" s="128">
        <f t="shared" si="101"/>
        <v>0</v>
      </c>
      <c r="AT347" s="128" t="e">
        <f>#REF!+#REF!+#REF!+#REF!</f>
        <v>#REF!</v>
      </c>
      <c r="AU347" s="128">
        <f t="shared" si="102"/>
        <v>0</v>
      </c>
    </row>
    <row r="348" spans="1:48" ht="31.5" x14ac:dyDescent="0.25">
      <c r="A348" s="381" t="s">
        <v>1023</v>
      </c>
      <c r="B348" s="127" t="s">
        <v>1200</v>
      </c>
      <c r="C348" s="21" t="s">
        <v>1201</v>
      </c>
      <c r="D348" s="128"/>
      <c r="E348" s="128"/>
      <c r="F348" s="128"/>
      <c r="G348" s="128"/>
      <c r="H348" s="128"/>
      <c r="I348" s="128"/>
      <c r="J348" s="128"/>
      <c r="K348" s="128"/>
      <c r="L348" s="128"/>
      <c r="M348" s="128"/>
      <c r="N348" s="128"/>
      <c r="O348" s="128"/>
      <c r="P348" s="128">
        <v>9.5000000000000001E-2</v>
      </c>
      <c r="Q348" s="128"/>
      <c r="R348" s="128"/>
      <c r="S348" s="128"/>
      <c r="T348" s="128"/>
      <c r="U348" s="128"/>
      <c r="V348" s="128">
        <f t="shared" si="103"/>
        <v>9.5000000000000001E-2</v>
      </c>
      <c r="W348" s="128">
        <f t="shared" si="103"/>
        <v>0</v>
      </c>
      <c r="X348" s="128"/>
      <c r="Y348" s="128"/>
      <c r="Z348" s="128"/>
      <c r="AA348" s="128"/>
      <c r="AB348" s="128"/>
      <c r="AC348" s="128"/>
      <c r="AD348" s="128"/>
      <c r="AE348" s="128"/>
      <c r="AF348" s="128"/>
      <c r="AG348" s="128"/>
      <c r="AH348" s="128"/>
      <c r="AI348" s="128"/>
      <c r="AJ348" s="128"/>
      <c r="AK348" s="128"/>
      <c r="AL348" s="128"/>
      <c r="AM348" s="128"/>
      <c r="AN348" s="128"/>
      <c r="AO348" s="128"/>
      <c r="AP348" s="128">
        <f t="shared" si="100"/>
        <v>0</v>
      </c>
      <c r="AQ348" s="128">
        <f t="shared" si="100"/>
        <v>0</v>
      </c>
      <c r="AR348" s="128" t="e">
        <f>#REF!+#REF!+#REF!+#REF!</f>
        <v>#REF!</v>
      </c>
      <c r="AS348" s="128">
        <f t="shared" si="101"/>
        <v>0</v>
      </c>
      <c r="AT348" s="128" t="e">
        <f>#REF!+#REF!+#REF!+#REF!</f>
        <v>#REF!</v>
      </c>
      <c r="AU348" s="128">
        <f t="shared" si="102"/>
        <v>0</v>
      </c>
    </row>
    <row r="349" spans="1:48" ht="31.5" x14ac:dyDescent="0.25">
      <c r="A349" s="381" t="s">
        <v>1023</v>
      </c>
      <c r="B349" s="127" t="s">
        <v>1202</v>
      </c>
      <c r="C349" s="21" t="s">
        <v>1203</v>
      </c>
      <c r="D349" s="128"/>
      <c r="E349" s="128"/>
      <c r="F349" s="128"/>
      <c r="G349" s="128"/>
      <c r="H349" s="128"/>
      <c r="I349" s="128"/>
      <c r="J349" s="128"/>
      <c r="K349" s="128"/>
      <c r="L349" s="128"/>
      <c r="M349" s="128"/>
      <c r="N349" s="128"/>
      <c r="O349" s="128"/>
      <c r="P349" s="128">
        <v>0.16300000000000001</v>
      </c>
      <c r="Q349" s="128"/>
      <c r="R349" s="128"/>
      <c r="S349" s="128"/>
      <c r="T349" s="128"/>
      <c r="U349" s="128"/>
      <c r="V349" s="128">
        <f t="shared" si="103"/>
        <v>0.16300000000000001</v>
      </c>
      <c r="W349" s="128">
        <f t="shared" si="103"/>
        <v>0</v>
      </c>
      <c r="X349" s="128"/>
      <c r="Y349" s="128"/>
      <c r="Z349" s="128"/>
      <c r="AA349" s="128"/>
      <c r="AB349" s="128"/>
      <c r="AC349" s="128"/>
      <c r="AD349" s="128"/>
      <c r="AE349" s="128"/>
      <c r="AF349" s="128"/>
      <c r="AG349" s="128"/>
      <c r="AH349" s="128"/>
      <c r="AI349" s="128"/>
      <c r="AJ349" s="128"/>
      <c r="AK349" s="128"/>
      <c r="AL349" s="128"/>
      <c r="AM349" s="128"/>
      <c r="AN349" s="128"/>
      <c r="AO349" s="128"/>
      <c r="AP349" s="128">
        <f t="shared" si="100"/>
        <v>0</v>
      </c>
      <c r="AQ349" s="128">
        <f t="shared" si="100"/>
        <v>0</v>
      </c>
      <c r="AR349" s="128" t="e">
        <f>#REF!+#REF!+#REF!+#REF!</f>
        <v>#REF!</v>
      </c>
      <c r="AS349" s="128">
        <f t="shared" si="101"/>
        <v>0</v>
      </c>
      <c r="AT349" s="128" t="e">
        <f>#REF!+#REF!+#REF!+#REF!</f>
        <v>#REF!</v>
      </c>
      <c r="AU349" s="128">
        <f t="shared" si="102"/>
        <v>0</v>
      </c>
    </row>
    <row r="350" spans="1:48" ht="31.5" x14ac:dyDescent="0.25">
      <c r="A350" s="381" t="s">
        <v>1023</v>
      </c>
      <c r="B350" s="127"/>
      <c r="C350" s="21" t="s">
        <v>1204</v>
      </c>
      <c r="D350" s="128"/>
      <c r="E350" s="128"/>
      <c r="F350" s="128"/>
      <c r="G350" s="128"/>
      <c r="H350" s="128"/>
      <c r="I350" s="128"/>
      <c r="J350" s="128"/>
      <c r="K350" s="128"/>
      <c r="L350" s="128"/>
      <c r="M350" s="128"/>
      <c r="N350" s="128"/>
      <c r="O350" s="128"/>
      <c r="P350" s="128"/>
      <c r="Q350" s="128"/>
      <c r="R350" s="128">
        <v>0.21</v>
      </c>
      <c r="S350" s="128"/>
      <c r="T350" s="128"/>
      <c r="U350" s="128"/>
      <c r="V350" s="128">
        <f t="shared" si="103"/>
        <v>0.21</v>
      </c>
      <c r="W350" s="128">
        <f t="shared" si="103"/>
        <v>0</v>
      </c>
      <c r="X350" s="128"/>
      <c r="Y350" s="128"/>
      <c r="Z350" s="128"/>
      <c r="AA350" s="128"/>
      <c r="AB350" s="128"/>
      <c r="AC350" s="128"/>
      <c r="AD350" s="128"/>
      <c r="AE350" s="128"/>
      <c r="AF350" s="128"/>
      <c r="AG350" s="128"/>
      <c r="AH350" s="128"/>
      <c r="AI350" s="128"/>
      <c r="AJ350" s="128"/>
      <c r="AK350" s="128"/>
      <c r="AL350" s="128"/>
      <c r="AM350" s="128"/>
      <c r="AN350" s="128"/>
      <c r="AO350" s="128"/>
      <c r="AP350" s="128">
        <f t="shared" si="100"/>
        <v>0</v>
      </c>
      <c r="AQ350" s="128">
        <f t="shared" si="100"/>
        <v>0</v>
      </c>
      <c r="AR350" s="128" t="e">
        <f>#REF!+#REF!+#REF!+#REF!</f>
        <v>#REF!</v>
      </c>
      <c r="AS350" s="128">
        <f t="shared" si="101"/>
        <v>0</v>
      </c>
      <c r="AT350" s="128" t="e">
        <f>#REF!+#REF!+#REF!+#REF!</f>
        <v>#REF!</v>
      </c>
      <c r="AU350" s="128">
        <f t="shared" si="102"/>
        <v>0</v>
      </c>
    </row>
    <row r="351" spans="1:48" ht="31.5" x14ac:dyDescent="0.25">
      <c r="A351" s="381" t="s">
        <v>1023</v>
      </c>
      <c r="B351" s="127"/>
      <c r="C351" s="21" t="s">
        <v>1205</v>
      </c>
      <c r="D351" s="128"/>
      <c r="E351" s="128"/>
      <c r="F351" s="128"/>
      <c r="G351" s="128"/>
      <c r="H351" s="128"/>
      <c r="I351" s="128"/>
      <c r="J351" s="128"/>
      <c r="K351" s="128"/>
      <c r="L351" s="128"/>
      <c r="M351" s="128"/>
      <c r="N351" s="128"/>
      <c r="O351" s="128"/>
      <c r="P351" s="128"/>
      <c r="Q351" s="128"/>
      <c r="R351" s="128">
        <v>0.151</v>
      </c>
      <c r="S351" s="128"/>
      <c r="T351" s="128"/>
      <c r="U351" s="128"/>
      <c r="V351" s="128">
        <f t="shared" si="103"/>
        <v>0.151</v>
      </c>
      <c r="W351" s="128">
        <f t="shared" si="103"/>
        <v>0</v>
      </c>
      <c r="X351" s="128"/>
      <c r="Y351" s="128"/>
      <c r="Z351" s="128"/>
      <c r="AA351" s="128"/>
      <c r="AB351" s="128"/>
      <c r="AC351" s="128"/>
      <c r="AD351" s="128"/>
      <c r="AE351" s="128"/>
      <c r="AF351" s="128"/>
      <c r="AG351" s="128"/>
      <c r="AH351" s="128"/>
      <c r="AI351" s="128"/>
      <c r="AJ351" s="128"/>
      <c r="AK351" s="128"/>
      <c r="AL351" s="128"/>
      <c r="AM351" s="128"/>
      <c r="AN351" s="128"/>
      <c r="AO351" s="128"/>
      <c r="AP351" s="128">
        <f t="shared" si="100"/>
        <v>0</v>
      </c>
      <c r="AQ351" s="128">
        <f t="shared" si="100"/>
        <v>0</v>
      </c>
      <c r="AR351" s="128" t="e">
        <f>#REF!+#REF!+#REF!+#REF!</f>
        <v>#REF!</v>
      </c>
      <c r="AS351" s="128">
        <f t="shared" si="101"/>
        <v>0</v>
      </c>
      <c r="AT351" s="128" t="e">
        <f>#REF!+#REF!+#REF!+#REF!</f>
        <v>#REF!</v>
      </c>
      <c r="AU351" s="128">
        <f t="shared" si="102"/>
        <v>0</v>
      </c>
    </row>
    <row r="352" spans="1:48" ht="31.5" x14ac:dyDescent="0.25">
      <c r="A352" s="381" t="s">
        <v>1023</v>
      </c>
      <c r="B352" s="127"/>
      <c r="C352" s="21" t="s">
        <v>1206</v>
      </c>
      <c r="D352" s="128"/>
      <c r="E352" s="128"/>
      <c r="F352" s="128"/>
      <c r="G352" s="128"/>
      <c r="H352" s="128"/>
      <c r="I352" s="128"/>
      <c r="J352" s="128"/>
      <c r="K352" s="128"/>
      <c r="L352" s="128"/>
      <c r="M352" s="128"/>
      <c r="N352" s="128"/>
      <c r="O352" s="128"/>
      <c r="P352" s="128"/>
      <c r="Q352" s="128"/>
      <c r="R352" s="128">
        <v>0.14000000000000001</v>
      </c>
      <c r="S352" s="128"/>
      <c r="T352" s="128"/>
      <c r="U352" s="128"/>
      <c r="V352" s="128">
        <f t="shared" si="103"/>
        <v>0.14000000000000001</v>
      </c>
      <c r="W352" s="128">
        <f t="shared" si="103"/>
        <v>0</v>
      </c>
      <c r="X352" s="128"/>
      <c r="Y352" s="128"/>
      <c r="Z352" s="128"/>
      <c r="AA352" s="128"/>
      <c r="AB352" s="128"/>
      <c r="AC352" s="128"/>
      <c r="AD352" s="128"/>
      <c r="AE352" s="128"/>
      <c r="AF352" s="128"/>
      <c r="AG352" s="128"/>
      <c r="AH352" s="128"/>
      <c r="AI352" s="128"/>
      <c r="AJ352" s="128"/>
      <c r="AK352" s="128"/>
      <c r="AL352" s="128"/>
      <c r="AM352" s="128"/>
      <c r="AN352" s="128"/>
      <c r="AO352" s="128"/>
      <c r="AP352" s="128">
        <f t="shared" si="100"/>
        <v>0</v>
      </c>
      <c r="AQ352" s="128">
        <f t="shared" si="100"/>
        <v>0</v>
      </c>
      <c r="AR352" s="128" t="e">
        <f>#REF!+#REF!+#REF!+#REF!</f>
        <v>#REF!</v>
      </c>
      <c r="AS352" s="128">
        <f t="shared" si="101"/>
        <v>0</v>
      </c>
      <c r="AT352" s="128" t="e">
        <f>#REF!+#REF!+#REF!+#REF!</f>
        <v>#REF!</v>
      </c>
      <c r="AU352" s="128">
        <f t="shared" si="102"/>
        <v>0</v>
      </c>
    </row>
    <row r="353" spans="1:47" ht="31.5" x14ac:dyDescent="0.25">
      <c r="A353" s="381" t="s">
        <v>1023</v>
      </c>
      <c r="B353" s="127"/>
      <c r="C353" s="21" t="s">
        <v>1207</v>
      </c>
      <c r="D353" s="128"/>
      <c r="E353" s="128"/>
      <c r="F353" s="128"/>
      <c r="G353" s="128"/>
      <c r="H353" s="128"/>
      <c r="I353" s="128"/>
      <c r="J353" s="128"/>
      <c r="K353" s="128"/>
      <c r="L353" s="128"/>
      <c r="M353" s="128"/>
      <c r="N353" s="128"/>
      <c r="O353" s="128"/>
      <c r="P353" s="128"/>
      <c r="Q353" s="128"/>
      <c r="R353" s="128">
        <v>0.495</v>
      </c>
      <c r="S353" s="128"/>
      <c r="T353" s="128"/>
      <c r="U353" s="128"/>
      <c r="V353" s="128">
        <f t="shared" si="103"/>
        <v>0.495</v>
      </c>
      <c r="W353" s="128">
        <f t="shared" si="103"/>
        <v>0</v>
      </c>
      <c r="X353" s="128"/>
      <c r="Y353" s="128"/>
      <c r="Z353" s="128"/>
      <c r="AA353" s="128"/>
      <c r="AB353" s="128"/>
      <c r="AC353" s="128"/>
      <c r="AD353" s="128"/>
      <c r="AE353" s="128"/>
      <c r="AF353" s="128"/>
      <c r="AG353" s="128"/>
      <c r="AH353" s="128"/>
      <c r="AI353" s="128"/>
      <c r="AJ353" s="128"/>
      <c r="AK353" s="128"/>
      <c r="AL353" s="128"/>
      <c r="AM353" s="128"/>
      <c r="AN353" s="128"/>
      <c r="AO353" s="128"/>
      <c r="AP353" s="128">
        <f t="shared" si="100"/>
        <v>0</v>
      </c>
      <c r="AQ353" s="128">
        <f t="shared" si="100"/>
        <v>0</v>
      </c>
      <c r="AR353" s="128" t="e">
        <f>#REF!+#REF!+#REF!+#REF!</f>
        <v>#REF!</v>
      </c>
      <c r="AS353" s="128">
        <f t="shared" si="101"/>
        <v>0</v>
      </c>
      <c r="AT353" s="128" t="e">
        <f>#REF!+#REF!+#REF!+#REF!</f>
        <v>#REF!</v>
      </c>
      <c r="AU353" s="128">
        <f t="shared" si="102"/>
        <v>0</v>
      </c>
    </row>
    <row r="354" spans="1:47" ht="31.5" x14ac:dyDescent="0.25">
      <c r="A354" s="381" t="s">
        <v>1023</v>
      </c>
      <c r="B354" s="127"/>
      <c r="C354" s="21" t="s">
        <v>1208</v>
      </c>
      <c r="D354" s="128"/>
      <c r="E354" s="128"/>
      <c r="F354" s="128"/>
      <c r="G354" s="128"/>
      <c r="H354" s="128"/>
      <c r="I354" s="128"/>
      <c r="J354" s="128"/>
      <c r="K354" s="128"/>
      <c r="L354" s="128"/>
      <c r="M354" s="128"/>
      <c r="N354" s="128"/>
      <c r="O354" s="128"/>
      <c r="P354" s="128"/>
      <c r="Q354" s="128"/>
      <c r="R354" s="128">
        <v>0.16200000000000001</v>
      </c>
      <c r="S354" s="128"/>
      <c r="T354" s="128"/>
      <c r="U354" s="128"/>
      <c r="V354" s="128">
        <f t="shared" si="103"/>
        <v>0.16200000000000001</v>
      </c>
      <c r="W354" s="128">
        <f t="shared" si="103"/>
        <v>0</v>
      </c>
      <c r="X354" s="128"/>
      <c r="Y354" s="128"/>
      <c r="Z354" s="128"/>
      <c r="AA354" s="128"/>
      <c r="AB354" s="128"/>
      <c r="AC354" s="128"/>
      <c r="AD354" s="128"/>
      <c r="AE354" s="128"/>
      <c r="AF354" s="128"/>
      <c r="AG354" s="128"/>
      <c r="AH354" s="128"/>
      <c r="AI354" s="128"/>
      <c r="AJ354" s="128"/>
      <c r="AK354" s="128"/>
      <c r="AL354" s="128"/>
      <c r="AM354" s="128"/>
      <c r="AN354" s="128"/>
      <c r="AO354" s="128"/>
      <c r="AP354" s="128">
        <f t="shared" si="100"/>
        <v>0</v>
      </c>
      <c r="AQ354" s="128">
        <f t="shared" si="100"/>
        <v>0</v>
      </c>
      <c r="AR354" s="128" t="e">
        <f>#REF!+#REF!+#REF!+#REF!</f>
        <v>#REF!</v>
      </c>
      <c r="AS354" s="128">
        <f t="shared" si="101"/>
        <v>0</v>
      </c>
      <c r="AT354" s="128" t="e">
        <f>#REF!+#REF!+#REF!+#REF!</f>
        <v>#REF!</v>
      </c>
      <c r="AU354" s="128">
        <f t="shared" si="102"/>
        <v>0</v>
      </c>
    </row>
    <row r="355" spans="1:47" ht="31.5" x14ac:dyDescent="0.25">
      <c r="A355" s="381" t="s">
        <v>1023</v>
      </c>
      <c r="B355" s="127"/>
      <c r="C355" s="21" t="s">
        <v>1209</v>
      </c>
      <c r="D355" s="128"/>
      <c r="E355" s="128"/>
      <c r="F355" s="128"/>
      <c r="G355" s="128"/>
      <c r="H355" s="128"/>
      <c r="I355" s="128"/>
      <c r="J355" s="128"/>
      <c r="K355" s="128"/>
      <c r="L355" s="128"/>
      <c r="M355" s="128"/>
      <c r="N355" s="128"/>
      <c r="O355" s="128"/>
      <c r="P355" s="128"/>
      <c r="Q355" s="128"/>
      <c r="R355" s="128">
        <v>7.4999999999999997E-2</v>
      </c>
      <c r="S355" s="128"/>
      <c r="T355" s="128"/>
      <c r="U355" s="128"/>
      <c r="V355" s="128">
        <f t="shared" si="103"/>
        <v>7.4999999999999997E-2</v>
      </c>
      <c r="W355" s="128">
        <f t="shared" si="103"/>
        <v>0</v>
      </c>
      <c r="X355" s="128"/>
      <c r="Y355" s="128"/>
      <c r="Z355" s="128"/>
      <c r="AA355" s="128"/>
      <c r="AB355" s="128"/>
      <c r="AC355" s="128"/>
      <c r="AD355" s="128"/>
      <c r="AE355" s="128"/>
      <c r="AF355" s="128"/>
      <c r="AG355" s="128"/>
      <c r="AH355" s="128"/>
      <c r="AI355" s="128"/>
      <c r="AJ355" s="128"/>
      <c r="AK355" s="128"/>
      <c r="AL355" s="128"/>
      <c r="AM355" s="128"/>
      <c r="AN355" s="128"/>
      <c r="AO355" s="128"/>
      <c r="AP355" s="128">
        <f t="shared" si="100"/>
        <v>0</v>
      </c>
      <c r="AQ355" s="128">
        <f t="shared" si="100"/>
        <v>0</v>
      </c>
      <c r="AR355" s="128" t="e">
        <f>#REF!+#REF!+#REF!+#REF!</f>
        <v>#REF!</v>
      </c>
      <c r="AS355" s="128">
        <f t="shared" si="101"/>
        <v>0</v>
      </c>
      <c r="AT355" s="128" t="e">
        <f>#REF!+#REF!+#REF!+#REF!</f>
        <v>#REF!</v>
      </c>
      <c r="AU355" s="128">
        <f t="shared" si="102"/>
        <v>0</v>
      </c>
    </row>
    <row r="356" spans="1:47" x14ac:dyDescent="0.25">
      <c r="A356" s="381" t="s">
        <v>1023</v>
      </c>
      <c r="B356" s="127" t="s">
        <v>1210</v>
      </c>
      <c r="C356" s="21" t="s">
        <v>1211</v>
      </c>
      <c r="D356" s="128"/>
      <c r="E356" s="128"/>
      <c r="F356" s="128"/>
      <c r="G356" s="128"/>
      <c r="H356" s="128"/>
      <c r="I356" s="128"/>
      <c r="J356" s="128"/>
      <c r="K356" s="128"/>
      <c r="L356" s="128"/>
      <c r="M356" s="128"/>
      <c r="N356" s="128"/>
      <c r="O356" s="128"/>
      <c r="P356" s="128"/>
      <c r="Q356" s="128"/>
      <c r="R356" s="128"/>
      <c r="S356" s="128"/>
      <c r="T356" s="128"/>
      <c r="U356" s="128"/>
      <c r="V356" s="128">
        <f t="shared" si="103"/>
        <v>0</v>
      </c>
      <c r="W356" s="128">
        <f t="shared" si="103"/>
        <v>0</v>
      </c>
      <c r="X356" s="128"/>
      <c r="Y356" s="128"/>
      <c r="Z356" s="128"/>
      <c r="AA356" s="128"/>
      <c r="AB356" s="128"/>
      <c r="AC356" s="128"/>
      <c r="AD356" s="128"/>
      <c r="AE356" s="128"/>
      <c r="AF356" s="128"/>
      <c r="AG356" s="128"/>
      <c r="AH356" s="128">
        <v>0.59299999999999997</v>
      </c>
      <c r="AI356" s="128"/>
      <c r="AJ356" s="128">
        <v>0.435</v>
      </c>
      <c r="AK356" s="128">
        <v>6.3E-2</v>
      </c>
      <c r="AL356" s="128"/>
      <c r="AM356" s="128"/>
      <c r="AN356" s="128"/>
      <c r="AO356" s="128"/>
      <c r="AP356" s="128">
        <f t="shared" si="100"/>
        <v>1.028</v>
      </c>
      <c r="AQ356" s="128">
        <f t="shared" si="100"/>
        <v>6.3E-2</v>
      </c>
      <c r="AR356" s="128" t="e">
        <f>#REF!+#REF!+#REF!+#REF!</f>
        <v>#REF!</v>
      </c>
      <c r="AS356" s="128">
        <f t="shared" si="101"/>
        <v>1.4630000000000001</v>
      </c>
      <c r="AT356" s="128" t="e">
        <f>#REF!+#REF!+#REF!+#REF!</f>
        <v>#REF!</v>
      </c>
      <c r="AU356" s="128">
        <f t="shared" si="102"/>
        <v>0.126</v>
      </c>
    </row>
    <row r="357" spans="1:47" ht="31.5" x14ac:dyDescent="0.25">
      <c r="A357" s="381" t="s">
        <v>1023</v>
      </c>
      <c r="B357" s="127" t="s">
        <v>1212</v>
      </c>
      <c r="C357" s="21" t="s">
        <v>1213</v>
      </c>
      <c r="D357" s="128"/>
      <c r="E357" s="128"/>
      <c r="F357" s="128"/>
      <c r="G357" s="128"/>
      <c r="H357" s="128"/>
      <c r="I357" s="128"/>
      <c r="J357" s="128"/>
      <c r="K357" s="128"/>
      <c r="L357" s="128"/>
      <c r="M357" s="128"/>
      <c r="N357" s="128"/>
      <c r="O357" s="128"/>
      <c r="P357" s="128"/>
      <c r="Q357" s="128">
        <v>0.1</v>
      </c>
      <c r="R357" s="128"/>
      <c r="S357" s="128"/>
      <c r="T357" s="128"/>
      <c r="U357" s="128"/>
      <c r="V357" s="128">
        <f t="shared" si="103"/>
        <v>0</v>
      </c>
      <c r="W357" s="128">
        <f t="shared" si="103"/>
        <v>0.1</v>
      </c>
      <c r="X357" s="128"/>
      <c r="Y357" s="128"/>
      <c r="Z357" s="128"/>
      <c r="AA357" s="128"/>
      <c r="AB357" s="128"/>
      <c r="AC357" s="128"/>
      <c r="AD357" s="128"/>
      <c r="AE357" s="128"/>
      <c r="AF357" s="128"/>
      <c r="AG357" s="128"/>
      <c r="AH357" s="128"/>
      <c r="AI357" s="128"/>
      <c r="AJ357" s="128"/>
      <c r="AK357" s="128"/>
      <c r="AL357" s="128"/>
      <c r="AM357" s="128"/>
      <c r="AN357" s="128"/>
      <c r="AO357" s="128"/>
      <c r="AP357" s="128">
        <f t="shared" si="100"/>
        <v>0</v>
      </c>
      <c r="AQ357" s="128">
        <f t="shared" si="100"/>
        <v>0</v>
      </c>
      <c r="AR357" s="128" t="e">
        <f>#REF!+#REF!+#REF!+#REF!</f>
        <v>#REF!</v>
      </c>
      <c r="AS357" s="128">
        <f t="shared" si="101"/>
        <v>0</v>
      </c>
      <c r="AT357" s="128" t="e">
        <f>#REF!+#REF!+#REF!+#REF!</f>
        <v>#REF!</v>
      </c>
      <c r="AU357" s="128">
        <f t="shared" si="102"/>
        <v>0</v>
      </c>
    </row>
    <row r="358" spans="1:47" ht="31.5" x14ac:dyDescent="0.25">
      <c r="A358" s="381" t="s">
        <v>1023</v>
      </c>
      <c r="B358" s="127" t="s">
        <v>1214</v>
      </c>
      <c r="C358" s="21" t="s">
        <v>1215</v>
      </c>
      <c r="D358" s="128"/>
      <c r="E358" s="128"/>
      <c r="F358" s="128"/>
      <c r="G358" s="128"/>
      <c r="H358" s="128"/>
      <c r="I358" s="128"/>
      <c r="J358" s="128"/>
      <c r="K358" s="128"/>
      <c r="L358" s="128"/>
      <c r="M358" s="128"/>
      <c r="N358" s="128"/>
      <c r="O358" s="128"/>
      <c r="P358" s="128">
        <v>0.156</v>
      </c>
      <c r="Q358" s="128"/>
      <c r="R358" s="128"/>
      <c r="S358" s="128"/>
      <c r="T358" s="128"/>
      <c r="U358" s="128"/>
      <c r="V358" s="128">
        <f t="shared" si="103"/>
        <v>0.156</v>
      </c>
      <c r="W358" s="128">
        <f t="shared" si="103"/>
        <v>0</v>
      </c>
      <c r="X358" s="128"/>
      <c r="Y358" s="128"/>
      <c r="Z358" s="128"/>
      <c r="AA358" s="128"/>
      <c r="AB358" s="128"/>
      <c r="AC358" s="128"/>
      <c r="AD358" s="128"/>
      <c r="AE358" s="128"/>
      <c r="AF358" s="128"/>
      <c r="AG358" s="128"/>
      <c r="AH358" s="128"/>
      <c r="AI358" s="128"/>
      <c r="AJ358" s="128"/>
      <c r="AK358" s="128"/>
      <c r="AL358" s="128"/>
      <c r="AM358" s="128"/>
      <c r="AN358" s="128"/>
      <c r="AO358" s="128"/>
      <c r="AP358" s="128">
        <f t="shared" si="100"/>
        <v>0</v>
      </c>
      <c r="AQ358" s="128">
        <f t="shared" si="100"/>
        <v>0</v>
      </c>
      <c r="AR358" s="128" t="e">
        <f>#REF!+#REF!+#REF!+#REF!</f>
        <v>#REF!</v>
      </c>
      <c r="AS358" s="128">
        <f t="shared" si="101"/>
        <v>0</v>
      </c>
      <c r="AT358" s="128" t="e">
        <f>#REF!+#REF!+#REF!+#REF!</f>
        <v>#REF!</v>
      </c>
      <c r="AU358" s="128">
        <f t="shared" si="102"/>
        <v>0</v>
      </c>
    </row>
    <row r="359" spans="1:47" ht="31.5" x14ac:dyDescent="0.25">
      <c r="A359" s="381" t="s">
        <v>1023</v>
      </c>
      <c r="B359" s="127" t="s">
        <v>1216</v>
      </c>
      <c r="C359" s="21" t="s">
        <v>1217</v>
      </c>
      <c r="D359" s="128"/>
      <c r="E359" s="128"/>
      <c r="F359" s="128"/>
      <c r="G359" s="128"/>
      <c r="H359" s="128"/>
      <c r="I359" s="128"/>
      <c r="J359" s="128"/>
      <c r="K359" s="128"/>
      <c r="L359" s="128"/>
      <c r="M359" s="128"/>
      <c r="N359" s="128"/>
      <c r="O359" s="128"/>
      <c r="P359" s="128">
        <v>0.28999999999999998</v>
      </c>
      <c r="Q359" s="128"/>
      <c r="R359" s="128"/>
      <c r="S359" s="128"/>
      <c r="T359" s="128"/>
      <c r="U359" s="128"/>
      <c r="V359" s="128">
        <f t="shared" si="103"/>
        <v>0.28999999999999998</v>
      </c>
      <c r="W359" s="128">
        <f t="shared" si="103"/>
        <v>0</v>
      </c>
      <c r="X359" s="128"/>
      <c r="Y359" s="128"/>
      <c r="Z359" s="128"/>
      <c r="AA359" s="128"/>
      <c r="AB359" s="128"/>
      <c r="AC359" s="128"/>
      <c r="AD359" s="128"/>
      <c r="AE359" s="128"/>
      <c r="AF359" s="128"/>
      <c r="AG359" s="128"/>
      <c r="AH359" s="128"/>
      <c r="AI359" s="128"/>
      <c r="AJ359" s="128"/>
      <c r="AK359" s="128"/>
      <c r="AL359" s="128"/>
      <c r="AM359" s="128"/>
      <c r="AN359" s="128"/>
      <c r="AO359" s="128"/>
      <c r="AP359" s="128">
        <f t="shared" si="100"/>
        <v>0</v>
      </c>
      <c r="AQ359" s="128">
        <f t="shared" si="100"/>
        <v>0</v>
      </c>
      <c r="AR359" s="128" t="e">
        <f>#REF!+#REF!+#REF!+#REF!</f>
        <v>#REF!</v>
      </c>
      <c r="AS359" s="128">
        <f t="shared" si="101"/>
        <v>0</v>
      </c>
      <c r="AT359" s="128" t="e">
        <f>#REF!+#REF!+#REF!+#REF!</f>
        <v>#REF!</v>
      </c>
      <c r="AU359" s="128">
        <f t="shared" si="102"/>
        <v>0</v>
      </c>
    </row>
    <row r="360" spans="1:47" ht="31.5" x14ac:dyDescent="0.25">
      <c r="A360" s="381" t="s">
        <v>1023</v>
      </c>
      <c r="B360" s="127" t="s">
        <v>1218</v>
      </c>
      <c r="C360" s="21" t="s">
        <v>1219</v>
      </c>
      <c r="D360" s="128"/>
      <c r="E360" s="128"/>
      <c r="F360" s="128"/>
      <c r="G360" s="128"/>
      <c r="H360" s="128"/>
      <c r="I360" s="128"/>
      <c r="J360" s="128"/>
      <c r="K360" s="128"/>
      <c r="L360" s="128"/>
      <c r="M360" s="128"/>
      <c r="N360" s="128"/>
      <c r="O360" s="128"/>
      <c r="P360" s="128">
        <v>0.1</v>
      </c>
      <c r="Q360" s="128"/>
      <c r="R360" s="128"/>
      <c r="S360" s="128"/>
      <c r="T360" s="128"/>
      <c r="U360" s="128"/>
      <c r="V360" s="128">
        <f t="shared" si="103"/>
        <v>0.1</v>
      </c>
      <c r="W360" s="128">
        <f t="shared" si="103"/>
        <v>0</v>
      </c>
      <c r="X360" s="128"/>
      <c r="Y360" s="128"/>
      <c r="Z360" s="128"/>
      <c r="AA360" s="128"/>
      <c r="AB360" s="128"/>
      <c r="AC360" s="128"/>
      <c r="AD360" s="128"/>
      <c r="AE360" s="128"/>
      <c r="AF360" s="128"/>
      <c r="AG360" s="128"/>
      <c r="AH360" s="128"/>
      <c r="AI360" s="128"/>
      <c r="AJ360" s="128"/>
      <c r="AK360" s="128"/>
      <c r="AL360" s="128"/>
      <c r="AM360" s="128"/>
      <c r="AN360" s="128"/>
      <c r="AO360" s="128"/>
      <c r="AP360" s="128">
        <f t="shared" si="100"/>
        <v>0</v>
      </c>
      <c r="AQ360" s="128">
        <f t="shared" si="100"/>
        <v>0</v>
      </c>
      <c r="AR360" s="128" t="e">
        <f>#REF!+#REF!+#REF!+#REF!</f>
        <v>#REF!</v>
      </c>
      <c r="AS360" s="128">
        <f t="shared" si="101"/>
        <v>0</v>
      </c>
      <c r="AT360" s="128" t="e">
        <f>#REF!+#REF!+#REF!+#REF!</f>
        <v>#REF!</v>
      </c>
      <c r="AU360" s="128">
        <f t="shared" si="102"/>
        <v>0</v>
      </c>
    </row>
    <row r="361" spans="1:47" ht="31.5" x14ac:dyDescent="0.25">
      <c r="A361" s="381" t="s">
        <v>1023</v>
      </c>
      <c r="B361" s="127"/>
      <c r="C361" s="21" t="s">
        <v>1220</v>
      </c>
      <c r="D361" s="128"/>
      <c r="E361" s="128"/>
      <c r="F361" s="128"/>
      <c r="G361" s="128"/>
      <c r="H361" s="128"/>
      <c r="I361" s="128"/>
      <c r="J361" s="128"/>
      <c r="K361" s="128"/>
      <c r="L361" s="128"/>
      <c r="M361" s="128"/>
      <c r="N361" s="128"/>
      <c r="O361" s="128"/>
      <c r="P361" s="128"/>
      <c r="Q361" s="128"/>
      <c r="R361" s="128">
        <v>0.72</v>
      </c>
      <c r="S361" s="128"/>
      <c r="T361" s="128"/>
      <c r="U361" s="128"/>
      <c r="V361" s="128">
        <f t="shared" si="103"/>
        <v>0.72</v>
      </c>
      <c r="W361" s="128">
        <f t="shared" si="103"/>
        <v>0</v>
      </c>
      <c r="X361" s="128"/>
      <c r="Y361" s="128"/>
      <c r="Z361" s="128"/>
      <c r="AA361" s="128"/>
      <c r="AB361" s="128"/>
      <c r="AC361" s="128"/>
      <c r="AD361" s="128"/>
      <c r="AE361" s="128"/>
      <c r="AF361" s="128"/>
      <c r="AG361" s="128"/>
      <c r="AH361" s="128"/>
      <c r="AI361" s="128"/>
      <c r="AJ361" s="128"/>
      <c r="AK361" s="128"/>
      <c r="AL361" s="128">
        <v>0.72</v>
      </c>
      <c r="AM361" s="128"/>
      <c r="AN361" s="128"/>
      <c r="AO361" s="128"/>
      <c r="AP361" s="128">
        <f t="shared" si="100"/>
        <v>0.72</v>
      </c>
      <c r="AQ361" s="128">
        <f t="shared" si="100"/>
        <v>0</v>
      </c>
      <c r="AR361" s="128" t="e">
        <f>#REF!+#REF!+#REF!+#REF!</f>
        <v>#REF!</v>
      </c>
      <c r="AS361" s="128">
        <f t="shared" si="101"/>
        <v>1.44</v>
      </c>
      <c r="AT361" s="128" t="e">
        <f>#REF!+#REF!+#REF!+#REF!</f>
        <v>#REF!</v>
      </c>
      <c r="AU361" s="128">
        <f t="shared" si="102"/>
        <v>0</v>
      </c>
    </row>
    <row r="362" spans="1:47" ht="31.5" x14ac:dyDescent="0.25">
      <c r="A362" s="381" t="s">
        <v>1023</v>
      </c>
      <c r="B362" s="127"/>
      <c r="C362" s="21" t="s">
        <v>1221</v>
      </c>
      <c r="D362" s="128"/>
      <c r="E362" s="128"/>
      <c r="F362" s="128"/>
      <c r="G362" s="128"/>
      <c r="H362" s="128"/>
      <c r="I362" s="128"/>
      <c r="J362" s="128"/>
      <c r="K362" s="128"/>
      <c r="L362" s="128"/>
      <c r="M362" s="128"/>
      <c r="N362" s="128"/>
      <c r="O362" s="128"/>
      <c r="P362" s="128"/>
      <c r="Q362" s="128"/>
      <c r="R362" s="128">
        <v>0.436</v>
      </c>
      <c r="S362" s="128"/>
      <c r="T362" s="128"/>
      <c r="U362" s="128"/>
      <c r="V362" s="128">
        <f t="shared" si="103"/>
        <v>0.436</v>
      </c>
      <c r="W362" s="128">
        <f t="shared" si="103"/>
        <v>0</v>
      </c>
      <c r="X362" s="128"/>
      <c r="Y362" s="128"/>
      <c r="Z362" s="128"/>
      <c r="AA362" s="128"/>
      <c r="AB362" s="128"/>
      <c r="AC362" s="128"/>
      <c r="AD362" s="128"/>
      <c r="AE362" s="128"/>
      <c r="AF362" s="128"/>
      <c r="AG362" s="128"/>
      <c r="AH362" s="128"/>
      <c r="AI362" s="128"/>
      <c r="AJ362" s="128"/>
      <c r="AK362" s="128"/>
      <c r="AL362" s="128">
        <v>0.436</v>
      </c>
      <c r="AM362" s="128"/>
      <c r="AN362" s="128"/>
      <c r="AO362" s="128"/>
      <c r="AP362" s="128">
        <f t="shared" si="100"/>
        <v>0.436</v>
      </c>
      <c r="AQ362" s="128">
        <f t="shared" si="100"/>
        <v>0</v>
      </c>
      <c r="AR362" s="128" t="e">
        <f>#REF!+#REF!+#REF!+#REF!</f>
        <v>#REF!</v>
      </c>
      <c r="AS362" s="128">
        <f t="shared" si="101"/>
        <v>0.872</v>
      </c>
      <c r="AT362" s="128" t="e">
        <f>#REF!+#REF!+#REF!+#REF!</f>
        <v>#REF!</v>
      </c>
      <c r="AU362" s="128">
        <f t="shared" si="102"/>
        <v>0</v>
      </c>
    </row>
    <row r="363" spans="1:47" ht="31.5" x14ac:dyDescent="0.25">
      <c r="A363" s="381" t="s">
        <v>1023</v>
      </c>
      <c r="B363" s="127"/>
      <c r="C363" s="21" t="s">
        <v>1222</v>
      </c>
      <c r="D363" s="128"/>
      <c r="E363" s="128"/>
      <c r="F363" s="128"/>
      <c r="G363" s="128"/>
      <c r="H363" s="128"/>
      <c r="I363" s="128"/>
      <c r="J363" s="128"/>
      <c r="K363" s="128"/>
      <c r="L363" s="128"/>
      <c r="M363" s="128"/>
      <c r="N363" s="128"/>
      <c r="O363" s="128"/>
      <c r="P363" s="128"/>
      <c r="Q363" s="128"/>
      <c r="R363" s="128">
        <v>0.27500000000000002</v>
      </c>
      <c r="S363" s="128"/>
      <c r="T363" s="128"/>
      <c r="U363" s="128"/>
      <c r="V363" s="128">
        <f t="shared" si="103"/>
        <v>0.27500000000000002</v>
      </c>
      <c r="W363" s="128">
        <f t="shared" si="103"/>
        <v>0</v>
      </c>
      <c r="X363" s="128"/>
      <c r="Y363" s="128"/>
      <c r="Z363" s="128"/>
      <c r="AA363" s="128"/>
      <c r="AB363" s="128"/>
      <c r="AC363" s="128"/>
      <c r="AD363" s="128"/>
      <c r="AE363" s="128"/>
      <c r="AF363" s="128"/>
      <c r="AG363" s="128"/>
      <c r="AH363" s="128"/>
      <c r="AI363" s="128"/>
      <c r="AJ363" s="128"/>
      <c r="AK363" s="128"/>
      <c r="AL363" s="128">
        <v>0.21000000000000002</v>
      </c>
      <c r="AM363" s="128"/>
      <c r="AN363" s="128"/>
      <c r="AO363" s="128"/>
      <c r="AP363" s="128">
        <f t="shared" si="100"/>
        <v>0.21000000000000002</v>
      </c>
      <c r="AQ363" s="128">
        <f t="shared" si="100"/>
        <v>0</v>
      </c>
      <c r="AR363" s="128" t="e">
        <f>#REF!+#REF!+#REF!+#REF!</f>
        <v>#REF!</v>
      </c>
      <c r="AS363" s="128">
        <f t="shared" si="101"/>
        <v>0.42000000000000004</v>
      </c>
      <c r="AT363" s="128" t="e">
        <f>#REF!+#REF!+#REF!+#REF!</f>
        <v>#REF!</v>
      </c>
      <c r="AU363" s="128">
        <f t="shared" si="102"/>
        <v>0</v>
      </c>
    </row>
    <row r="364" spans="1:47" ht="31.5" x14ac:dyDescent="0.25">
      <c r="A364" s="381" t="s">
        <v>1023</v>
      </c>
      <c r="B364" s="127"/>
      <c r="C364" s="21" t="s">
        <v>1223</v>
      </c>
      <c r="D364" s="128"/>
      <c r="E364" s="128"/>
      <c r="F364" s="128"/>
      <c r="G364" s="128"/>
      <c r="H364" s="128"/>
      <c r="I364" s="128"/>
      <c r="J364" s="128"/>
      <c r="K364" s="128"/>
      <c r="L364" s="128"/>
      <c r="M364" s="128"/>
      <c r="N364" s="128"/>
      <c r="O364" s="128"/>
      <c r="P364" s="128"/>
      <c r="Q364" s="128"/>
      <c r="R364" s="128">
        <v>0.68400000000000005</v>
      </c>
      <c r="S364" s="128"/>
      <c r="T364" s="128"/>
      <c r="U364" s="128"/>
      <c r="V364" s="128">
        <f t="shared" si="103"/>
        <v>0.68400000000000005</v>
      </c>
      <c r="W364" s="128">
        <f t="shared" si="103"/>
        <v>0</v>
      </c>
      <c r="X364" s="128"/>
      <c r="Y364" s="128"/>
      <c r="Z364" s="128"/>
      <c r="AA364" s="128"/>
      <c r="AB364" s="128"/>
      <c r="AC364" s="128"/>
      <c r="AD364" s="128"/>
      <c r="AE364" s="128"/>
      <c r="AF364" s="128"/>
      <c r="AG364" s="128"/>
      <c r="AH364" s="128"/>
      <c r="AI364" s="128"/>
      <c r="AJ364" s="128"/>
      <c r="AK364" s="128"/>
      <c r="AL364" s="128">
        <v>0.68400000000000005</v>
      </c>
      <c r="AM364" s="128"/>
      <c r="AN364" s="128"/>
      <c r="AO364" s="128"/>
      <c r="AP364" s="128">
        <f t="shared" si="100"/>
        <v>0.68400000000000005</v>
      </c>
      <c r="AQ364" s="128">
        <f t="shared" si="100"/>
        <v>0</v>
      </c>
      <c r="AR364" s="128" t="e">
        <f>#REF!+#REF!+#REF!+#REF!</f>
        <v>#REF!</v>
      </c>
      <c r="AS364" s="128">
        <f t="shared" si="101"/>
        <v>1.3680000000000001</v>
      </c>
      <c r="AT364" s="128" t="e">
        <f>#REF!+#REF!+#REF!+#REF!</f>
        <v>#REF!</v>
      </c>
      <c r="AU364" s="128">
        <f t="shared" si="102"/>
        <v>0</v>
      </c>
    </row>
    <row r="365" spans="1:47" ht="31.5" x14ac:dyDescent="0.25">
      <c r="A365" s="381" t="s">
        <v>1023</v>
      </c>
      <c r="B365" s="127"/>
      <c r="C365" s="21" t="s">
        <v>1224</v>
      </c>
      <c r="D365" s="128"/>
      <c r="E365" s="128"/>
      <c r="F365" s="128"/>
      <c r="G365" s="128"/>
      <c r="H365" s="128"/>
      <c r="I365" s="128"/>
      <c r="J365" s="128"/>
      <c r="K365" s="128"/>
      <c r="L365" s="128"/>
      <c r="M365" s="128"/>
      <c r="N365" s="128"/>
      <c r="O365" s="128"/>
      <c r="P365" s="128"/>
      <c r="Q365" s="128"/>
      <c r="R365" s="128">
        <v>0.33900000000000002</v>
      </c>
      <c r="S365" s="128"/>
      <c r="T365" s="128"/>
      <c r="U365" s="128"/>
      <c r="V365" s="128">
        <f t="shared" si="103"/>
        <v>0.33900000000000002</v>
      </c>
      <c r="W365" s="128">
        <f t="shared" si="103"/>
        <v>0</v>
      </c>
      <c r="X365" s="128"/>
      <c r="Y365" s="128"/>
      <c r="Z365" s="128"/>
      <c r="AA365" s="128"/>
      <c r="AB365" s="128"/>
      <c r="AC365" s="128"/>
      <c r="AD365" s="128"/>
      <c r="AE365" s="128"/>
      <c r="AF365" s="128"/>
      <c r="AG365" s="128"/>
      <c r="AH365" s="128"/>
      <c r="AI365" s="128"/>
      <c r="AJ365" s="128"/>
      <c r="AK365" s="128"/>
      <c r="AL365" s="128">
        <v>0.33900000000000002</v>
      </c>
      <c r="AM365" s="128"/>
      <c r="AN365" s="128"/>
      <c r="AO365" s="128"/>
      <c r="AP365" s="128">
        <f t="shared" si="100"/>
        <v>0.33900000000000002</v>
      </c>
      <c r="AQ365" s="128">
        <f t="shared" si="100"/>
        <v>0</v>
      </c>
      <c r="AR365" s="128" t="e">
        <f>#REF!+#REF!+#REF!+#REF!</f>
        <v>#REF!</v>
      </c>
      <c r="AS365" s="128">
        <f t="shared" si="101"/>
        <v>0.67800000000000005</v>
      </c>
      <c r="AT365" s="128" t="e">
        <f>#REF!+#REF!+#REF!+#REF!</f>
        <v>#REF!</v>
      </c>
      <c r="AU365" s="128">
        <f t="shared" si="102"/>
        <v>0</v>
      </c>
    </row>
    <row r="366" spans="1:47" ht="31.5" x14ac:dyDescent="0.25">
      <c r="A366" s="381" t="s">
        <v>1023</v>
      </c>
      <c r="B366" s="127"/>
      <c r="C366" s="21" t="s">
        <v>1225</v>
      </c>
      <c r="D366" s="128"/>
      <c r="E366" s="128"/>
      <c r="F366" s="128"/>
      <c r="G366" s="128"/>
      <c r="H366" s="128"/>
      <c r="I366" s="128"/>
      <c r="J366" s="128"/>
      <c r="K366" s="128"/>
      <c r="L366" s="128"/>
      <c r="M366" s="128"/>
      <c r="N366" s="128"/>
      <c r="O366" s="128"/>
      <c r="P366" s="128"/>
      <c r="Q366" s="128"/>
      <c r="R366" s="128">
        <v>0.58499999999999996</v>
      </c>
      <c r="S366" s="128"/>
      <c r="T366" s="128"/>
      <c r="U366" s="128"/>
      <c r="V366" s="128">
        <f t="shared" si="103"/>
        <v>0.58499999999999996</v>
      </c>
      <c r="W366" s="128">
        <f t="shared" si="103"/>
        <v>0</v>
      </c>
      <c r="X366" s="128"/>
      <c r="Y366" s="128"/>
      <c r="Z366" s="128"/>
      <c r="AA366" s="128"/>
      <c r="AB366" s="128"/>
      <c r="AC366" s="128"/>
      <c r="AD366" s="128"/>
      <c r="AE366" s="128"/>
      <c r="AF366" s="128"/>
      <c r="AG366" s="128"/>
      <c r="AH366" s="128"/>
      <c r="AI366" s="128"/>
      <c r="AJ366" s="128"/>
      <c r="AK366" s="128"/>
      <c r="AL366" s="128">
        <v>0.58499999999999996</v>
      </c>
      <c r="AM366" s="128"/>
      <c r="AN366" s="128"/>
      <c r="AO366" s="128"/>
      <c r="AP366" s="128">
        <f t="shared" si="100"/>
        <v>0.58499999999999996</v>
      </c>
      <c r="AQ366" s="128">
        <f t="shared" si="100"/>
        <v>0</v>
      </c>
      <c r="AR366" s="128" t="e">
        <f>#REF!+#REF!+#REF!+#REF!</f>
        <v>#REF!</v>
      </c>
      <c r="AS366" s="128">
        <f t="shared" si="101"/>
        <v>1.17</v>
      </c>
      <c r="AT366" s="128" t="e">
        <f>#REF!+#REF!+#REF!+#REF!</f>
        <v>#REF!</v>
      </c>
      <c r="AU366" s="128">
        <f t="shared" si="102"/>
        <v>0</v>
      </c>
    </row>
    <row r="367" spans="1:47" ht="31.5" x14ac:dyDescent="0.25">
      <c r="A367" s="381" t="s">
        <v>1023</v>
      </c>
      <c r="B367" s="127"/>
      <c r="C367" s="21" t="s">
        <v>1226</v>
      </c>
      <c r="D367" s="128"/>
      <c r="E367" s="128"/>
      <c r="F367" s="128"/>
      <c r="G367" s="128"/>
      <c r="H367" s="128"/>
      <c r="I367" s="128"/>
      <c r="J367" s="128"/>
      <c r="K367" s="128"/>
      <c r="L367" s="128"/>
      <c r="M367" s="128"/>
      <c r="N367" s="128"/>
      <c r="O367" s="128"/>
      <c r="P367" s="128"/>
      <c r="Q367" s="128"/>
      <c r="R367" s="128">
        <v>0.441</v>
      </c>
      <c r="S367" s="128"/>
      <c r="T367" s="128"/>
      <c r="U367" s="128"/>
      <c r="V367" s="128">
        <f t="shared" si="103"/>
        <v>0.441</v>
      </c>
      <c r="W367" s="128">
        <f t="shared" si="103"/>
        <v>0</v>
      </c>
      <c r="X367" s="128"/>
      <c r="Y367" s="128"/>
      <c r="Z367" s="128"/>
      <c r="AA367" s="128"/>
      <c r="AB367" s="128"/>
      <c r="AC367" s="128"/>
      <c r="AD367" s="128"/>
      <c r="AE367" s="128"/>
      <c r="AF367" s="128"/>
      <c r="AG367" s="128"/>
      <c r="AH367" s="128"/>
      <c r="AI367" s="128"/>
      <c r="AJ367" s="128"/>
      <c r="AK367" s="128"/>
      <c r="AL367" s="128">
        <v>0.441</v>
      </c>
      <c r="AM367" s="128"/>
      <c r="AN367" s="128"/>
      <c r="AO367" s="128"/>
      <c r="AP367" s="128">
        <f t="shared" si="100"/>
        <v>0.441</v>
      </c>
      <c r="AQ367" s="128">
        <f t="shared" si="100"/>
        <v>0</v>
      </c>
      <c r="AR367" s="128" t="e">
        <f>#REF!+#REF!+#REF!+#REF!</f>
        <v>#REF!</v>
      </c>
      <c r="AS367" s="128">
        <f t="shared" si="101"/>
        <v>0.88200000000000001</v>
      </c>
      <c r="AT367" s="128" t="e">
        <f>#REF!+#REF!+#REF!+#REF!</f>
        <v>#REF!</v>
      </c>
      <c r="AU367" s="128">
        <f t="shared" si="102"/>
        <v>0</v>
      </c>
    </row>
    <row r="368" spans="1:47" ht="31.5" x14ac:dyDescent="0.25">
      <c r="A368" s="381" t="s">
        <v>1023</v>
      </c>
      <c r="B368" s="127"/>
      <c r="C368" s="21" t="s">
        <v>1227</v>
      </c>
      <c r="D368" s="128"/>
      <c r="E368" s="128"/>
      <c r="F368" s="128"/>
      <c r="G368" s="128"/>
      <c r="H368" s="128"/>
      <c r="I368" s="128"/>
      <c r="J368" s="128"/>
      <c r="K368" s="128"/>
      <c r="L368" s="128"/>
      <c r="M368" s="128"/>
      <c r="N368" s="128"/>
      <c r="O368" s="128"/>
      <c r="P368" s="128"/>
      <c r="Q368" s="128"/>
      <c r="R368" s="128">
        <v>0.56699999999999995</v>
      </c>
      <c r="S368" s="128"/>
      <c r="T368" s="128"/>
      <c r="U368" s="128"/>
      <c r="V368" s="128">
        <f t="shared" si="103"/>
        <v>0.56699999999999995</v>
      </c>
      <c r="W368" s="128">
        <f t="shared" si="103"/>
        <v>0</v>
      </c>
      <c r="X368" s="128"/>
      <c r="Y368" s="128"/>
      <c r="Z368" s="128"/>
      <c r="AA368" s="128"/>
      <c r="AB368" s="128"/>
      <c r="AC368" s="128"/>
      <c r="AD368" s="128"/>
      <c r="AE368" s="128"/>
      <c r="AF368" s="128"/>
      <c r="AG368" s="128"/>
      <c r="AH368" s="128"/>
      <c r="AI368" s="128"/>
      <c r="AJ368" s="128"/>
      <c r="AK368" s="128"/>
      <c r="AL368" s="128">
        <v>0.56699999999999995</v>
      </c>
      <c r="AM368" s="128"/>
      <c r="AN368" s="128"/>
      <c r="AO368" s="128"/>
      <c r="AP368" s="128">
        <f t="shared" si="100"/>
        <v>0.56699999999999995</v>
      </c>
      <c r="AQ368" s="128">
        <f t="shared" si="100"/>
        <v>0</v>
      </c>
      <c r="AR368" s="128" t="e">
        <f>#REF!+#REF!+#REF!+#REF!</f>
        <v>#REF!</v>
      </c>
      <c r="AS368" s="128">
        <f t="shared" si="101"/>
        <v>1.1339999999999999</v>
      </c>
      <c r="AT368" s="128" t="e">
        <f>#REF!+#REF!+#REF!+#REF!</f>
        <v>#REF!</v>
      </c>
      <c r="AU368" s="128">
        <f t="shared" si="102"/>
        <v>0</v>
      </c>
    </row>
    <row r="369" spans="1:47" ht="31.5" x14ac:dyDescent="0.25">
      <c r="A369" s="381" t="s">
        <v>1023</v>
      </c>
      <c r="B369" s="127"/>
      <c r="C369" s="21" t="s">
        <v>1228</v>
      </c>
      <c r="D369" s="128"/>
      <c r="E369" s="128"/>
      <c r="F369" s="128"/>
      <c r="G369" s="128"/>
      <c r="H369" s="128"/>
      <c r="I369" s="128"/>
      <c r="J369" s="128"/>
      <c r="K369" s="128"/>
      <c r="L369" s="128"/>
      <c r="M369" s="128"/>
      <c r="N369" s="128"/>
      <c r="O369" s="128"/>
      <c r="P369" s="128"/>
      <c r="Q369" s="128"/>
      <c r="R369" s="128">
        <v>0.3</v>
      </c>
      <c r="S369" s="128"/>
      <c r="T369" s="128"/>
      <c r="U369" s="128"/>
      <c r="V369" s="128">
        <f t="shared" si="103"/>
        <v>0.3</v>
      </c>
      <c r="W369" s="128">
        <f t="shared" si="103"/>
        <v>0</v>
      </c>
      <c r="X369" s="128"/>
      <c r="Y369" s="128"/>
      <c r="Z369" s="128"/>
      <c r="AA369" s="128"/>
      <c r="AB369" s="128"/>
      <c r="AC369" s="128"/>
      <c r="AD369" s="128"/>
      <c r="AE369" s="128"/>
      <c r="AF369" s="128"/>
      <c r="AG369" s="128"/>
      <c r="AH369" s="128"/>
      <c r="AI369" s="128"/>
      <c r="AJ369" s="128"/>
      <c r="AK369" s="128"/>
      <c r="AL369" s="128">
        <v>0.3</v>
      </c>
      <c r="AM369" s="128"/>
      <c r="AN369" s="128"/>
      <c r="AO369" s="128"/>
      <c r="AP369" s="128">
        <f t="shared" si="100"/>
        <v>0.3</v>
      </c>
      <c r="AQ369" s="128">
        <f t="shared" si="100"/>
        <v>0</v>
      </c>
      <c r="AR369" s="128" t="e">
        <f>#REF!+#REF!+#REF!+#REF!</f>
        <v>#REF!</v>
      </c>
      <c r="AS369" s="128">
        <f t="shared" si="101"/>
        <v>0.6</v>
      </c>
      <c r="AT369" s="128" t="e">
        <f>#REF!+#REF!+#REF!+#REF!</f>
        <v>#REF!</v>
      </c>
      <c r="AU369" s="128">
        <f t="shared" si="102"/>
        <v>0</v>
      </c>
    </row>
    <row r="370" spans="1:47" ht="31.5" x14ac:dyDescent="0.25">
      <c r="A370" s="381" t="s">
        <v>1023</v>
      </c>
      <c r="B370" s="127"/>
      <c r="C370" s="21" t="s">
        <v>1229</v>
      </c>
      <c r="D370" s="128"/>
      <c r="E370" s="128"/>
      <c r="F370" s="128"/>
      <c r="G370" s="128"/>
      <c r="H370" s="128"/>
      <c r="I370" s="128"/>
      <c r="J370" s="128"/>
      <c r="K370" s="128"/>
      <c r="L370" s="128"/>
      <c r="M370" s="128"/>
      <c r="N370" s="128"/>
      <c r="O370" s="128"/>
      <c r="P370" s="128"/>
      <c r="Q370" s="128"/>
      <c r="R370" s="128">
        <v>0.42299999999999999</v>
      </c>
      <c r="S370" s="128"/>
      <c r="T370" s="128"/>
      <c r="U370" s="128"/>
      <c r="V370" s="128">
        <f t="shared" si="103"/>
        <v>0.42299999999999999</v>
      </c>
      <c r="W370" s="128">
        <f t="shared" si="103"/>
        <v>0</v>
      </c>
      <c r="X370" s="128"/>
      <c r="Y370" s="128"/>
      <c r="Z370" s="128"/>
      <c r="AA370" s="128"/>
      <c r="AB370" s="128"/>
      <c r="AC370" s="128"/>
      <c r="AD370" s="128"/>
      <c r="AE370" s="128"/>
      <c r="AF370" s="128"/>
      <c r="AG370" s="128"/>
      <c r="AH370" s="128"/>
      <c r="AI370" s="128"/>
      <c r="AJ370" s="128"/>
      <c r="AK370" s="128"/>
      <c r="AL370" s="128">
        <v>0.42299999999999999</v>
      </c>
      <c r="AM370" s="128"/>
      <c r="AN370" s="128"/>
      <c r="AO370" s="128"/>
      <c r="AP370" s="128">
        <f t="shared" si="100"/>
        <v>0.42299999999999999</v>
      </c>
      <c r="AQ370" s="128">
        <f t="shared" si="100"/>
        <v>0</v>
      </c>
      <c r="AR370" s="128" t="e">
        <f>#REF!+#REF!+#REF!+#REF!</f>
        <v>#REF!</v>
      </c>
      <c r="AS370" s="128">
        <f t="shared" si="101"/>
        <v>0.84599999999999997</v>
      </c>
      <c r="AT370" s="128" t="e">
        <f>#REF!+#REF!+#REF!+#REF!</f>
        <v>#REF!</v>
      </c>
      <c r="AU370" s="128">
        <f t="shared" si="102"/>
        <v>0</v>
      </c>
    </row>
    <row r="371" spans="1:47" ht="47.25" x14ac:dyDescent="0.25">
      <c r="A371" s="381" t="s">
        <v>1023</v>
      </c>
      <c r="B371" s="127"/>
      <c r="C371" s="21" t="s">
        <v>1230</v>
      </c>
      <c r="D371" s="128"/>
      <c r="E371" s="128"/>
      <c r="F371" s="128"/>
      <c r="G371" s="128"/>
      <c r="H371" s="128"/>
      <c r="I371" s="128"/>
      <c r="J371" s="128"/>
      <c r="K371" s="128"/>
      <c r="L371" s="128"/>
      <c r="M371" s="128"/>
      <c r="N371" s="128"/>
      <c r="O371" s="128"/>
      <c r="P371" s="128"/>
      <c r="Q371" s="128"/>
      <c r="R371" s="128">
        <v>0.11799999999999999</v>
      </c>
      <c r="S371" s="128">
        <v>0.1</v>
      </c>
      <c r="T371" s="128"/>
      <c r="U371" s="128"/>
      <c r="V371" s="128">
        <f t="shared" si="103"/>
        <v>0.11799999999999999</v>
      </c>
      <c r="W371" s="128">
        <f t="shared" si="103"/>
        <v>0.1</v>
      </c>
      <c r="X371" s="128"/>
      <c r="Y371" s="128"/>
      <c r="Z371" s="128"/>
      <c r="AA371" s="128"/>
      <c r="AB371" s="128"/>
      <c r="AC371" s="128"/>
      <c r="AD371" s="128"/>
      <c r="AE371" s="128"/>
      <c r="AF371" s="128"/>
      <c r="AG371" s="128"/>
      <c r="AH371" s="128"/>
      <c r="AI371" s="128"/>
      <c r="AJ371" s="128"/>
      <c r="AK371" s="128"/>
      <c r="AL371" s="128">
        <v>0.11799999999999999</v>
      </c>
      <c r="AM371" s="128">
        <v>6.3E-2</v>
      </c>
      <c r="AN371" s="128"/>
      <c r="AO371" s="128"/>
      <c r="AP371" s="128">
        <f t="shared" si="100"/>
        <v>0.11799999999999999</v>
      </c>
      <c r="AQ371" s="128">
        <f t="shared" si="100"/>
        <v>6.3E-2</v>
      </c>
      <c r="AR371" s="128" t="e">
        <f>#REF!+#REF!+#REF!+#REF!</f>
        <v>#REF!</v>
      </c>
      <c r="AS371" s="128">
        <f t="shared" si="101"/>
        <v>0.23599999999999999</v>
      </c>
      <c r="AT371" s="128" t="e">
        <f>#REF!+#REF!+#REF!+#REF!</f>
        <v>#REF!</v>
      </c>
      <c r="AU371" s="128">
        <f t="shared" si="102"/>
        <v>0.126</v>
      </c>
    </row>
    <row r="372" spans="1:47" ht="31.5" x14ac:dyDescent="0.25">
      <c r="A372" s="381" t="s">
        <v>1023</v>
      </c>
      <c r="B372" s="127"/>
      <c r="C372" s="21" t="s">
        <v>1231</v>
      </c>
      <c r="D372" s="128"/>
      <c r="E372" s="128"/>
      <c r="F372" s="128"/>
      <c r="G372" s="128"/>
      <c r="H372" s="128"/>
      <c r="I372" s="128"/>
      <c r="J372" s="128"/>
      <c r="K372" s="128"/>
      <c r="L372" s="128"/>
      <c r="M372" s="128"/>
      <c r="N372" s="128"/>
      <c r="O372" s="128"/>
      <c r="P372" s="128"/>
      <c r="Q372" s="128"/>
      <c r="R372" s="128">
        <v>0.20699999999999999</v>
      </c>
      <c r="S372" s="128">
        <v>0.1</v>
      </c>
      <c r="T372" s="128"/>
      <c r="U372" s="128"/>
      <c r="V372" s="128">
        <f t="shared" si="103"/>
        <v>0.20699999999999999</v>
      </c>
      <c r="W372" s="128">
        <f t="shared" si="103"/>
        <v>0.1</v>
      </c>
      <c r="X372" s="128"/>
      <c r="Y372" s="128"/>
      <c r="Z372" s="128"/>
      <c r="AA372" s="128"/>
      <c r="AB372" s="128"/>
      <c r="AC372" s="128"/>
      <c r="AD372" s="128"/>
      <c r="AE372" s="128"/>
      <c r="AF372" s="128"/>
      <c r="AG372" s="128"/>
      <c r="AH372" s="128"/>
      <c r="AI372" s="128"/>
      <c r="AJ372" s="128"/>
      <c r="AK372" s="128"/>
      <c r="AL372" s="128"/>
      <c r="AM372" s="128">
        <v>6.3E-2</v>
      </c>
      <c r="AN372" s="128"/>
      <c r="AO372" s="128"/>
      <c r="AP372" s="128">
        <f t="shared" si="100"/>
        <v>0</v>
      </c>
      <c r="AQ372" s="128">
        <f t="shared" si="100"/>
        <v>6.3E-2</v>
      </c>
      <c r="AR372" s="128" t="e">
        <f>#REF!+#REF!+#REF!+#REF!</f>
        <v>#REF!</v>
      </c>
      <c r="AS372" s="128">
        <f t="shared" si="101"/>
        <v>0</v>
      </c>
      <c r="AT372" s="128" t="e">
        <f>#REF!+#REF!+#REF!+#REF!</f>
        <v>#REF!</v>
      </c>
      <c r="AU372" s="128">
        <f t="shared" si="102"/>
        <v>0.126</v>
      </c>
    </row>
    <row r="373" spans="1:47" ht="47.25" x14ac:dyDescent="0.25">
      <c r="A373" s="381" t="s">
        <v>1023</v>
      </c>
      <c r="B373" s="127"/>
      <c r="C373" s="21" t="s">
        <v>1232</v>
      </c>
      <c r="D373" s="128"/>
      <c r="E373" s="128"/>
      <c r="F373" s="128"/>
      <c r="G373" s="128"/>
      <c r="H373" s="128"/>
      <c r="I373" s="128"/>
      <c r="J373" s="128"/>
      <c r="K373" s="128"/>
      <c r="L373" s="128"/>
      <c r="M373" s="128"/>
      <c r="N373" s="128"/>
      <c r="O373" s="128"/>
      <c r="P373" s="128"/>
      <c r="Q373" s="128"/>
      <c r="R373" s="128">
        <v>0.4</v>
      </c>
      <c r="S373" s="128">
        <v>0.16</v>
      </c>
      <c r="T373" s="128"/>
      <c r="U373" s="128"/>
      <c r="V373" s="128">
        <f t="shared" si="103"/>
        <v>0.4</v>
      </c>
      <c r="W373" s="128">
        <f t="shared" si="103"/>
        <v>0.16</v>
      </c>
      <c r="X373" s="128"/>
      <c r="Y373" s="128"/>
      <c r="Z373" s="128"/>
      <c r="AA373" s="128"/>
      <c r="AB373" s="128"/>
      <c r="AC373" s="128"/>
      <c r="AD373" s="128"/>
      <c r="AE373" s="128"/>
      <c r="AF373" s="128"/>
      <c r="AG373" s="128"/>
      <c r="AH373" s="128"/>
      <c r="AI373" s="128"/>
      <c r="AJ373" s="128"/>
      <c r="AK373" s="128"/>
      <c r="AL373" s="128">
        <v>0.4</v>
      </c>
      <c r="AM373" s="128">
        <v>0.1</v>
      </c>
      <c r="AN373" s="128"/>
      <c r="AO373" s="128"/>
      <c r="AP373" s="128">
        <f t="shared" si="100"/>
        <v>0.4</v>
      </c>
      <c r="AQ373" s="128">
        <f t="shared" si="100"/>
        <v>0.1</v>
      </c>
      <c r="AR373" s="128" t="e">
        <f>#REF!+#REF!+#REF!+#REF!</f>
        <v>#REF!</v>
      </c>
      <c r="AS373" s="128">
        <f t="shared" si="101"/>
        <v>0.8</v>
      </c>
      <c r="AT373" s="128" t="e">
        <f>#REF!+#REF!+#REF!+#REF!</f>
        <v>#REF!</v>
      </c>
      <c r="AU373" s="128">
        <f t="shared" si="102"/>
        <v>0.2</v>
      </c>
    </row>
    <row r="374" spans="1:47" ht="31.5" x14ac:dyDescent="0.25">
      <c r="A374" s="381" t="s">
        <v>1023</v>
      </c>
      <c r="B374" s="127"/>
      <c r="C374" s="21" t="s">
        <v>1233</v>
      </c>
      <c r="D374" s="128"/>
      <c r="E374" s="128"/>
      <c r="F374" s="128"/>
      <c r="G374" s="128"/>
      <c r="H374" s="128"/>
      <c r="I374" s="128"/>
      <c r="J374" s="128"/>
      <c r="K374" s="128"/>
      <c r="L374" s="128"/>
      <c r="M374" s="128"/>
      <c r="N374" s="128"/>
      <c r="O374" s="128"/>
      <c r="P374" s="128"/>
      <c r="Q374" s="128"/>
      <c r="R374" s="128"/>
      <c r="S374" s="128"/>
      <c r="T374" s="128">
        <v>0.26500000000000001</v>
      </c>
      <c r="U374" s="128"/>
      <c r="V374" s="128">
        <f t="shared" si="103"/>
        <v>0.26500000000000001</v>
      </c>
      <c r="W374" s="128">
        <f t="shared" si="103"/>
        <v>0</v>
      </c>
      <c r="X374" s="128"/>
      <c r="Y374" s="128"/>
      <c r="Z374" s="128"/>
      <c r="AA374" s="128"/>
      <c r="AB374" s="128"/>
      <c r="AC374" s="128"/>
      <c r="AD374" s="128"/>
      <c r="AE374" s="128"/>
      <c r="AF374" s="128"/>
      <c r="AG374" s="128"/>
      <c r="AH374" s="128"/>
      <c r="AI374" s="128"/>
      <c r="AJ374" s="128"/>
      <c r="AK374" s="128"/>
      <c r="AL374" s="128"/>
      <c r="AM374" s="128"/>
      <c r="AN374" s="128">
        <v>0.245</v>
      </c>
      <c r="AO374" s="128"/>
      <c r="AP374" s="128">
        <f t="shared" si="100"/>
        <v>0.245</v>
      </c>
      <c r="AQ374" s="128">
        <f t="shared" si="100"/>
        <v>0</v>
      </c>
      <c r="AR374" s="128" t="e">
        <f>#REF!+#REF!+#REF!+#REF!</f>
        <v>#REF!</v>
      </c>
      <c r="AS374" s="128">
        <f t="shared" si="101"/>
        <v>0.49</v>
      </c>
      <c r="AT374" s="128" t="e">
        <f>#REF!+#REF!+#REF!+#REF!</f>
        <v>#REF!</v>
      </c>
      <c r="AU374" s="128">
        <f t="shared" si="102"/>
        <v>0</v>
      </c>
    </row>
    <row r="375" spans="1:47" ht="31.5" x14ac:dyDescent="0.25">
      <c r="A375" s="381" t="s">
        <v>1023</v>
      </c>
      <c r="B375" s="127"/>
      <c r="C375" s="21" t="s">
        <v>1234</v>
      </c>
      <c r="D375" s="128"/>
      <c r="E375" s="128"/>
      <c r="F375" s="128"/>
      <c r="G375" s="128"/>
      <c r="H375" s="128"/>
      <c r="I375" s="128"/>
      <c r="J375" s="128"/>
      <c r="K375" s="128"/>
      <c r="L375" s="128"/>
      <c r="M375" s="128"/>
      <c r="N375" s="128"/>
      <c r="O375" s="128"/>
      <c r="P375" s="128"/>
      <c r="Q375" s="128"/>
      <c r="R375" s="128"/>
      <c r="S375" s="128"/>
      <c r="T375" s="128">
        <v>0.98</v>
      </c>
      <c r="U375" s="128"/>
      <c r="V375" s="128">
        <f t="shared" si="103"/>
        <v>0.98</v>
      </c>
      <c r="W375" s="128">
        <f t="shared" si="103"/>
        <v>0</v>
      </c>
      <c r="X375" s="128"/>
      <c r="Y375" s="128"/>
      <c r="Z375" s="128"/>
      <c r="AA375" s="128"/>
      <c r="AB375" s="128"/>
      <c r="AC375" s="128"/>
      <c r="AD375" s="128"/>
      <c r="AE375" s="128"/>
      <c r="AF375" s="128"/>
      <c r="AG375" s="128"/>
      <c r="AH375" s="128"/>
      <c r="AI375" s="128"/>
      <c r="AJ375" s="128"/>
      <c r="AK375" s="128"/>
      <c r="AL375" s="128"/>
      <c r="AM375" s="128"/>
      <c r="AN375" s="128">
        <v>0.98</v>
      </c>
      <c r="AO375" s="128"/>
      <c r="AP375" s="128">
        <f t="shared" si="100"/>
        <v>0.98</v>
      </c>
      <c r="AQ375" s="128">
        <f t="shared" si="100"/>
        <v>0</v>
      </c>
      <c r="AR375" s="128" t="e">
        <f>#REF!+#REF!+#REF!+#REF!</f>
        <v>#REF!</v>
      </c>
      <c r="AS375" s="128">
        <f t="shared" si="101"/>
        <v>1.96</v>
      </c>
      <c r="AT375" s="128" t="e">
        <f>#REF!+#REF!+#REF!+#REF!</f>
        <v>#REF!</v>
      </c>
      <c r="AU375" s="128">
        <f t="shared" si="102"/>
        <v>0</v>
      </c>
    </row>
    <row r="376" spans="1:47" ht="47.25" x14ac:dyDescent="0.25">
      <c r="A376" s="381" t="s">
        <v>1023</v>
      </c>
      <c r="B376" s="127"/>
      <c r="C376" s="21" t="s">
        <v>1235</v>
      </c>
      <c r="D376" s="128"/>
      <c r="E376" s="128"/>
      <c r="F376" s="128"/>
      <c r="G376" s="128"/>
      <c r="H376" s="128"/>
      <c r="I376" s="128"/>
      <c r="J376" s="128"/>
      <c r="K376" s="128"/>
      <c r="L376" s="128"/>
      <c r="M376" s="128"/>
      <c r="N376" s="128"/>
      <c r="O376" s="128"/>
      <c r="P376" s="128"/>
      <c r="Q376" s="128"/>
      <c r="R376" s="128"/>
      <c r="S376" s="128"/>
      <c r="T376" s="128">
        <v>0.85299999999999998</v>
      </c>
      <c r="U376" s="128"/>
      <c r="V376" s="128">
        <f t="shared" si="103"/>
        <v>0.85299999999999998</v>
      </c>
      <c r="W376" s="128">
        <f t="shared" si="103"/>
        <v>0</v>
      </c>
      <c r="X376" s="128"/>
      <c r="Y376" s="128"/>
      <c r="Z376" s="128"/>
      <c r="AA376" s="128"/>
      <c r="AB376" s="128"/>
      <c r="AC376" s="128"/>
      <c r="AD376" s="128"/>
      <c r="AE376" s="128"/>
      <c r="AF376" s="128"/>
      <c r="AG376" s="128"/>
      <c r="AH376" s="128"/>
      <c r="AI376" s="128"/>
      <c r="AJ376" s="128"/>
      <c r="AK376" s="128"/>
      <c r="AL376" s="128"/>
      <c r="AM376" s="128"/>
      <c r="AN376" s="128">
        <v>0.85299999999999998</v>
      </c>
      <c r="AO376" s="128"/>
      <c r="AP376" s="128">
        <f t="shared" si="100"/>
        <v>0.85299999999999998</v>
      </c>
      <c r="AQ376" s="128">
        <f t="shared" si="100"/>
        <v>0</v>
      </c>
      <c r="AR376" s="128" t="e">
        <f>#REF!+#REF!+#REF!+#REF!</f>
        <v>#REF!</v>
      </c>
      <c r="AS376" s="128">
        <f t="shared" si="101"/>
        <v>1.706</v>
      </c>
      <c r="AT376" s="128" t="e">
        <f>#REF!+#REF!+#REF!+#REF!</f>
        <v>#REF!</v>
      </c>
      <c r="AU376" s="128">
        <f t="shared" si="102"/>
        <v>0</v>
      </c>
    </row>
    <row r="377" spans="1:47" ht="31.5" x14ac:dyDescent="0.25">
      <c r="A377" s="381" t="s">
        <v>1023</v>
      </c>
      <c r="B377" s="127"/>
      <c r="C377" s="21" t="s">
        <v>1236</v>
      </c>
      <c r="D377" s="128"/>
      <c r="E377" s="128"/>
      <c r="F377" s="128"/>
      <c r="G377" s="128"/>
      <c r="H377" s="128"/>
      <c r="I377" s="128"/>
      <c r="J377" s="128"/>
      <c r="K377" s="128"/>
      <c r="L377" s="128"/>
      <c r="M377" s="128"/>
      <c r="N377" s="128"/>
      <c r="O377" s="128"/>
      <c r="P377" s="128"/>
      <c r="Q377" s="128"/>
      <c r="R377" s="128"/>
      <c r="S377" s="128"/>
      <c r="T377" s="128">
        <v>0.89500000000000002</v>
      </c>
      <c r="U377" s="128"/>
      <c r="V377" s="128">
        <f t="shared" si="103"/>
        <v>0.89500000000000002</v>
      </c>
      <c r="W377" s="128">
        <f t="shared" si="103"/>
        <v>0</v>
      </c>
      <c r="X377" s="128"/>
      <c r="Y377" s="128"/>
      <c r="Z377" s="128"/>
      <c r="AA377" s="128"/>
      <c r="AB377" s="128"/>
      <c r="AC377" s="128"/>
      <c r="AD377" s="128"/>
      <c r="AE377" s="128"/>
      <c r="AF377" s="128"/>
      <c r="AG377" s="128"/>
      <c r="AH377" s="128"/>
      <c r="AI377" s="128"/>
      <c r="AJ377" s="128"/>
      <c r="AK377" s="128"/>
      <c r="AL377" s="128"/>
      <c r="AM377" s="128"/>
      <c r="AN377" s="128">
        <v>0.89500000000000002</v>
      </c>
      <c r="AO377" s="128"/>
      <c r="AP377" s="128">
        <f t="shared" si="100"/>
        <v>0.89500000000000002</v>
      </c>
      <c r="AQ377" s="128">
        <f t="shared" si="100"/>
        <v>0</v>
      </c>
      <c r="AR377" s="128" t="e">
        <f>#REF!+#REF!+#REF!+#REF!</f>
        <v>#REF!</v>
      </c>
      <c r="AS377" s="128">
        <f t="shared" si="101"/>
        <v>1.79</v>
      </c>
      <c r="AT377" s="128" t="e">
        <f>#REF!+#REF!+#REF!+#REF!</f>
        <v>#REF!</v>
      </c>
      <c r="AU377" s="128">
        <f t="shared" si="102"/>
        <v>0</v>
      </c>
    </row>
    <row r="378" spans="1:47" ht="47.25" x14ac:dyDescent="0.25">
      <c r="A378" s="381" t="s">
        <v>1023</v>
      </c>
      <c r="B378" s="127"/>
      <c r="C378" s="21" t="s">
        <v>1237</v>
      </c>
      <c r="D378" s="128"/>
      <c r="E378" s="128"/>
      <c r="F378" s="128"/>
      <c r="G378" s="128"/>
      <c r="H378" s="128"/>
      <c r="I378" s="128"/>
      <c r="J378" s="128"/>
      <c r="K378" s="128"/>
      <c r="L378" s="128"/>
      <c r="M378" s="128"/>
      <c r="N378" s="128"/>
      <c r="O378" s="128"/>
      <c r="P378" s="128"/>
      <c r="Q378" s="128"/>
      <c r="R378" s="128"/>
      <c r="S378" s="128"/>
      <c r="T378" s="128">
        <v>0.495</v>
      </c>
      <c r="U378" s="128"/>
      <c r="V378" s="128">
        <f t="shared" si="103"/>
        <v>0.495</v>
      </c>
      <c r="W378" s="128">
        <f t="shared" si="103"/>
        <v>0</v>
      </c>
      <c r="X378" s="128"/>
      <c r="Y378" s="128"/>
      <c r="Z378" s="128"/>
      <c r="AA378" s="128"/>
      <c r="AB378" s="128"/>
      <c r="AC378" s="128"/>
      <c r="AD378" s="128"/>
      <c r="AE378" s="128"/>
      <c r="AF378" s="128"/>
      <c r="AG378" s="128"/>
      <c r="AH378" s="128"/>
      <c r="AI378" s="128"/>
      <c r="AJ378" s="128"/>
      <c r="AK378" s="128"/>
      <c r="AL378" s="128"/>
      <c r="AM378" s="128"/>
      <c r="AN378" s="128"/>
      <c r="AO378" s="128"/>
      <c r="AP378" s="128">
        <f t="shared" si="100"/>
        <v>0</v>
      </c>
      <c r="AQ378" s="128">
        <f t="shared" si="100"/>
        <v>0</v>
      </c>
      <c r="AR378" s="128" t="e">
        <f>#REF!+#REF!+#REF!+#REF!</f>
        <v>#REF!</v>
      </c>
      <c r="AS378" s="128">
        <f t="shared" si="101"/>
        <v>0</v>
      </c>
      <c r="AT378" s="128" t="e">
        <f>#REF!+#REF!+#REF!+#REF!</f>
        <v>#REF!</v>
      </c>
      <c r="AU378" s="128">
        <f t="shared" si="102"/>
        <v>0</v>
      </c>
    </row>
    <row r="379" spans="1:47" ht="31.5" x14ac:dyDescent="0.25">
      <c r="A379" s="381" t="s">
        <v>1023</v>
      </c>
      <c r="B379" s="127"/>
      <c r="C379" s="21" t="s">
        <v>1238</v>
      </c>
      <c r="D379" s="128"/>
      <c r="E379" s="128"/>
      <c r="F379" s="128"/>
      <c r="G379" s="128"/>
      <c r="H379" s="128"/>
      <c r="I379" s="128"/>
      <c r="J379" s="128"/>
      <c r="K379" s="128"/>
      <c r="L379" s="128"/>
      <c r="M379" s="128"/>
      <c r="N379" s="128"/>
      <c r="O379" s="128"/>
      <c r="P379" s="128"/>
      <c r="Q379" s="128"/>
      <c r="R379" s="128"/>
      <c r="S379" s="128"/>
      <c r="T379" s="128">
        <v>1.1379999999999999</v>
      </c>
      <c r="U379" s="128"/>
      <c r="V379" s="128">
        <f t="shared" si="103"/>
        <v>1.1379999999999999</v>
      </c>
      <c r="W379" s="128">
        <f t="shared" si="103"/>
        <v>0</v>
      </c>
      <c r="X379" s="128"/>
      <c r="Y379" s="128"/>
      <c r="Z379" s="128"/>
      <c r="AA379" s="128"/>
      <c r="AB379" s="128"/>
      <c r="AC379" s="128"/>
      <c r="AD379" s="128"/>
      <c r="AE379" s="128"/>
      <c r="AF379" s="128"/>
      <c r="AG379" s="128"/>
      <c r="AH379" s="128"/>
      <c r="AI379" s="128"/>
      <c r="AJ379" s="128"/>
      <c r="AK379" s="128"/>
      <c r="AL379" s="128"/>
      <c r="AM379" s="128"/>
      <c r="AN379" s="128">
        <v>1.1379999999999999</v>
      </c>
      <c r="AO379" s="128"/>
      <c r="AP379" s="128">
        <f t="shared" ref="AP379:AQ442" si="104">AJ379+AH379+AL379+AN379</f>
        <v>1.1379999999999999</v>
      </c>
      <c r="AQ379" s="128">
        <f t="shared" si="104"/>
        <v>0</v>
      </c>
      <c r="AR379" s="128" t="e">
        <f>#REF!+#REF!+#REF!+#REF!</f>
        <v>#REF!</v>
      </c>
      <c r="AS379" s="128">
        <f t="shared" ref="AS379:AS442" si="105">AL379+AJ379+AN379+AP379</f>
        <v>2.2759999999999998</v>
      </c>
      <c r="AT379" s="128" t="e">
        <f>#REF!+#REF!+#REF!+#REF!</f>
        <v>#REF!</v>
      </c>
      <c r="AU379" s="128">
        <f t="shared" ref="AU379:AU442" si="106">AM379+AK379+AO379+AQ379</f>
        <v>0</v>
      </c>
    </row>
    <row r="380" spans="1:47" ht="31.5" x14ac:dyDescent="0.25">
      <c r="A380" s="381" t="s">
        <v>1023</v>
      </c>
      <c r="B380" s="127"/>
      <c r="C380" s="21" t="s">
        <v>1239</v>
      </c>
      <c r="D380" s="128"/>
      <c r="E380" s="128"/>
      <c r="F380" s="128"/>
      <c r="G380" s="128"/>
      <c r="H380" s="128"/>
      <c r="I380" s="128"/>
      <c r="J380" s="128"/>
      <c r="K380" s="128"/>
      <c r="L380" s="128"/>
      <c r="M380" s="128"/>
      <c r="N380" s="128"/>
      <c r="O380" s="128"/>
      <c r="P380" s="128"/>
      <c r="Q380" s="128"/>
      <c r="R380" s="128"/>
      <c r="S380" s="128"/>
      <c r="T380" s="128">
        <v>0.42</v>
      </c>
      <c r="U380" s="128"/>
      <c r="V380" s="128">
        <f t="shared" si="103"/>
        <v>0.42</v>
      </c>
      <c r="W380" s="128">
        <f t="shared" si="103"/>
        <v>0</v>
      </c>
      <c r="X380" s="128"/>
      <c r="Y380" s="128"/>
      <c r="Z380" s="128"/>
      <c r="AA380" s="128"/>
      <c r="AB380" s="128"/>
      <c r="AC380" s="128"/>
      <c r="AD380" s="128"/>
      <c r="AE380" s="128"/>
      <c r="AF380" s="128"/>
      <c r="AG380" s="128"/>
      <c r="AH380" s="128"/>
      <c r="AI380" s="128"/>
      <c r="AJ380" s="128"/>
      <c r="AK380" s="128"/>
      <c r="AL380" s="128"/>
      <c r="AM380" s="128"/>
      <c r="AN380" s="128">
        <v>0.42</v>
      </c>
      <c r="AO380" s="128"/>
      <c r="AP380" s="128">
        <f t="shared" si="104"/>
        <v>0.42</v>
      </c>
      <c r="AQ380" s="128">
        <f t="shared" si="104"/>
        <v>0</v>
      </c>
      <c r="AR380" s="128" t="e">
        <f>#REF!+#REF!+#REF!+#REF!</f>
        <v>#REF!</v>
      </c>
      <c r="AS380" s="128">
        <f t="shared" si="105"/>
        <v>0.84</v>
      </c>
      <c r="AT380" s="128" t="e">
        <f>#REF!+#REF!+#REF!+#REF!</f>
        <v>#REF!</v>
      </c>
      <c r="AU380" s="128">
        <f t="shared" si="106"/>
        <v>0</v>
      </c>
    </row>
    <row r="381" spans="1:47" ht="31.5" x14ac:dyDescent="0.25">
      <c r="A381" s="381" t="s">
        <v>1023</v>
      </c>
      <c r="B381" s="127"/>
      <c r="C381" s="21" t="s">
        <v>1240</v>
      </c>
      <c r="D381" s="128"/>
      <c r="E381" s="128"/>
      <c r="F381" s="128"/>
      <c r="G381" s="128"/>
      <c r="H381" s="128"/>
      <c r="I381" s="128"/>
      <c r="J381" s="128"/>
      <c r="K381" s="128"/>
      <c r="L381" s="128"/>
      <c r="M381" s="128"/>
      <c r="N381" s="128"/>
      <c r="O381" s="128"/>
      <c r="P381" s="128"/>
      <c r="Q381" s="128"/>
      <c r="R381" s="128"/>
      <c r="S381" s="128"/>
      <c r="T381" s="128">
        <v>0.39</v>
      </c>
      <c r="U381" s="128"/>
      <c r="V381" s="128">
        <f t="shared" si="103"/>
        <v>0.39</v>
      </c>
      <c r="W381" s="128">
        <f t="shared" si="103"/>
        <v>0</v>
      </c>
      <c r="X381" s="128"/>
      <c r="Y381" s="128"/>
      <c r="Z381" s="128"/>
      <c r="AA381" s="128"/>
      <c r="AB381" s="128"/>
      <c r="AC381" s="128"/>
      <c r="AD381" s="128"/>
      <c r="AE381" s="128"/>
      <c r="AF381" s="128"/>
      <c r="AG381" s="128"/>
      <c r="AH381" s="128"/>
      <c r="AI381" s="128"/>
      <c r="AJ381" s="128"/>
      <c r="AK381" s="128"/>
      <c r="AL381" s="128"/>
      <c r="AM381" s="128"/>
      <c r="AN381" s="128">
        <v>0.39</v>
      </c>
      <c r="AO381" s="128"/>
      <c r="AP381" s="128">
        <f t="shared" si="104"/>
        <v>0.39</v>
      </c>
      <c r="AQ381" s="128">
        <f t="shared" si="104"/>
        <v>0</v>
      </c>
      <c r="AR381" s="128" t="e">
        <f>#REF!+#REF!+#REF!+#REF!</f>
        <v>#REF!</v>
      </c>
      <c r="AS381" s="128">
        <f t="shared" si="105"/>
        <v>0.78</v>
      </c>
      <c r="AT381" s="128" t="e">
        <f>#REF!+#REF!+#REF!+#REF!</f>
        <v>#REF!</v>
      </c>
      <c r="AU381" s="128">
        <f t="shared" si="106"/>
        <v>0</v>
      </c>
    </row>
    <row r="382" spans="1:47" ht="31.5" x14ac:dyDescent="0.25">
      <c r="A382" s="381" t="s">
        <v>1023</v>
      </c>
      <c r="B382" s="127"/>
      <c r="C382" s="21" t="s">
        <v>1241</v>
      </c>
      <c r="D382" s="128"/>
      <c r="E382" s="128"/>
      <c r="F382" s="128"/>
      <c r="G382" s="128"/>
      <c r="H382" s="128"/>
      <c r="I382" s="128"/>
      <c r="J382" s="128"/>
      <c r="K382" s="128"/>
      <c r="L382" s="128"/>
      <c r="M382" s="128"/>
      <c r="N382" s="128"/>
      <c r="O382" s="128"/>
      <c r="P382" s="128"/>
      <c r="Q382" s="128"/>
      <c r="R382" s="128"/>
      <c r="S382" s="128"/>
      <c r="T382" s="128">
        <v>0.23499999999999999</v>
      </c>
      <c r="U382" s="128"/>
      <c r="V382" s="128">
        <f t="shared" si="103"/>
        <v>0.23499999999999999</v>
      </c>
      <c r="W382" s="128">
        <f t="shared" si="103"/>
        <v>0</v>
      </c>
      <c r="X382" s="128"/>
      <c r="Y382" s="128"/>
      <c r="Z382" s="128"/>
      <c r="AA382" s="128"/>
      <c r="AB382" s="128"/>
      <c r="AC382" s="128"/>
      <c r="AD382" s="128"/>
      <c r="AE382" s="128"/>
      <c r="AF382" s="128"/>
      <c r="AG382" s="128"/>
      <c r="AH382" s="128"/>
      <c r="AI382" s="128"/>
      <c r="AJ382" s="128"/>
      <c r="AK382" s="128"/>
      <c r="AL382" s="128"/>
      <c r="AM382" s="128"/>
      <c r="AN382" s="128">
        <v>0.23499999999999999</v>
      </c>
      <c r="AO382" s="128"/>
      <c r="AP382" s="128">
        <f t="shared" si="104"/>
        <v>0.23499999999999999</v>
      </c>
      <c r="AQ382" s="128">
        <f t="shared" si="104"/>
        <v>0</v>
      </c>
      <c r="AR382" s="128" t="e">
        <f>#REF!+#REF!+#REF!+#REF!</f>
        <v>#REF!</v>
      </c>
      <c r="AS382" s="128">
        <f t="shared" si="105"/>
        <v>0.47</v>
      </c>
      <c r="AT382" s="128" t="e">
        <f>#REF!+#REF!+#REF!+#REF!</f>
        <v>#REF!</v>
      </c>
      <c r="AU382" s="128">
        <f t="shared" si="106"/>
        <v>0</v>
      </c>
    </row>
    <row r="383" spans="1:47" ht="31.5" x14ac:dyDescent="0.25">
      <c r="A383" s="381" t="s">
        <v>1023</v>
      </c>
      <c r="B383" s="127"/>
      <c r="C383" s="21" t="s">
        <v>1242</v>
      </c>
      <c r="D383" s="128"/>
      <c r="E383" s="128"/>
      <c r="F383" s="128"/>
      <c r="G383" s="128"/>
      <c r="H383" s="128"/>
      <c r="I383" s="128"/>
      <c r="J383" s="128"/>
      <c r="K383" s="128"/>
      <c r="L383" s="128"/>
      <c r="M383" s="128"/>
      <c r="N383" s="128"/>
      <c r="O383" s="128"/>
      <c r="P383" s="128"/>
      <c r="Q383" s="128"/>
      <c r="R383" s="128"/>
      <c r="S383" s="128"/>
      <c r="T383" s="128">
        <v>0.31</v>
      </c>
      <c r="U383" s="128"/>
      <c r="V383" s="128">
        <f t="shared" si="103"/>
        <v>0.31</v>
      </c>
      <c r="W383" s="128">
        <f t="shared" si="103"/>
        <v>0</v>
      </c>
      <c r="X383" s="128"/>
      <c r="Y383" s="128"/>
      <c r="Z383" s="128"/>
      <c r="AA383" s="128"/>
      <c r="AB383" s="128"/>
      <c r="AC383" s="128"/>
      <c r="AD383" s="128"/>
      <c r="AE383" s="128"/>
      <c r="AF383" s="128"/>
      <c r="AG383" s="128"/>
      <c r="AH383" s="128"/>
      <c r="AI383" s="128"/>
      <c r="AJ383" s="128"/>
      <c r="AK383" s="128"/>
      <c r="AL383" s="128"/>
      <c r="AM383" s="128"/>
      <c r="AN383" s="128">
        <v>0.28499999999999998</v>
      </c>
      <c r="AO383" s="128"/>
      <c r="AP383" s="128">
        <f t="shared" si="104"/>
        <v>0.28499999999999998</v>
      </c>
      <c r="AQ383" s="128">
        <f t="shared" si="104"/>
        <v>0</v>
      </c>
      <c r="AR383" s="128" t="e">
        <f>#REF!+#REF!+#REF!+#REF!</f>
        <v>#REF!</v>
      </c>
      <c r="AS383" s="128">
        <f t="shared" si="105"/>
        <v>0.56999999999999995</v>
      </c>
      <c r="AT383" s="128" t="e">
        <f>#REF!+#REF!+#REF!+#REF!</f>
        <v>#REF!</v>
      </c>
      <c r="AU383" s="128">
        <f t="shared" si="106"/>
        <v>0</v>
      </c>
    </row>
    <row r="384" spans="1:47" ht="31.5" x14ac:dyDescent="0.25">
      <c r="A384" s="381" t="s">
        <v>1023</v>
      </c>
      <c r="B384" s="127"/>
      <c r="C384" s="21" t="s">
        <v>1243</v>
      </c>
      <c r="D384" s="128"/>
      <c r="E384" s="128"/>
      <c r="F384" s="128"/>
      <c r="G384" s="128"/>
      <c r="H384" s="128"/>
      <c r="I384" s="128"/>
      <c r="J384" s="128"/>
      <c r="K384" s="128"/>
      <c r="L384" s="128"/>
      <c r="M384" s="128"/>
      <c r="N384" s="128"/>
      <c r="O384" s="128"/>
      <c r="P384" s="128"/>
      <c r="Q384" s="128"/>
      <c r="R384" s="128"/>
      <c r="S384" s="128"/>
      <c r="T384" s="128">
        <v>0.92</v>
      </c>
      <c r="U384" s="128"/>
      <c r="V384" s="128">
        <f t="shared" si="103"/>
        <v>0.92</v>
      </c>
      <c r="W384" s="128">
        <f t="shared" si="103"/>
        <v>0</v>
      </c>
      <c r="X384" s="128"/>
      <c r="Y384" s="128"/>
      <c r="Z384" s="128"/>
      <c r="AA384" s="128"/>
      <c r="AB384" s="128"/>
      <c r="AC384" s="128"/>
      <c r="AD384" s="128"/>
      <c r="AE384" s="128"/>
      <c r="AF384" s="128"/>
      <c r="AG384" s="128"/>
      <c r="AH384" s="128"/>
      <c r="AI384" s="128"/>
      <c r="AJ384" s="128"/>
      <c r="AK384" s="128"/>
      <c r="AL384" s="128"/>
      <c r="AM384" s="128"/>
      <c r="AN384" s="128">
        <v>0.92</v>
      </c>
      <c r="AO384" s="128"/>
      <c r="AP384" s="128">
        <f t="shared" si="104"/>
        <v>0.92</v>
      </c>
      <c r="AQ384" s="128">
        <f t="shared" si="104"/>
        <v>0</v>
      </c>
      <c r="AR384" s="128" t="e">
        <f>#REF!+#REF!+#REF!+#REF!</f>
        <v>#REF!</v>
      </c>
      <c r="AS384" s="128">
        <f t="shared" si="105"/>
        <v>1.84</v>
      </c>
      <c r="AT384" s="128" t="e">
        <f>#REF!+#REF!+#REF!+#REF!</f>
        <v>#REF!</v>
      </c>
      <c r="AU384" s="128">
        <f t="shared" si="106"/>
        <v>0</v>
      </c>
    </row>
    <row r="385" spans="1:47" x14ac:dyDescent="0.25">
      <c r="A385" s="381" t="s">
        <v>1023</v>
      </c>
      <c r="B385" s="127"/>
      <c r="C385" s="21" t="s">
        <v>1244</v>
      </c>
      <c r="D385" s="128"/>
      <c r="E385" s="128"/>
      <c r="F385" s="128"/>
      <c r="G385" s="128"/>
      <c r="H385" s="128"/>
      <c r="I385" s="128"/>
      <c r="J385" s="128"/>
      <c r="K385" s="128"/>
      <c r="L385" s="128"/>
      <c r="M385" s="128"/>
      <c r="N385" s="128"/>
      <c r="O385" s="128"/>
      <c r="P385" s="128"/>
      <c r="Q385" s="128"/>
      <c r="R385" s="128"/>
      <c r="S385" s="128"/>
      <c r="T385" s="128">
        <v>1.1000000000000001</v>
      </c>
      <c r="U385" s="128"/>
      <c r="V385" s="128">
        <f t="shared" si="103"/>
        <v>1.1000000000000001</v>
      </c>
      <c r="W385" s="128">
        <f t="shared" si="103"/>
        <v>0</v>
      </c>
      <c r="X385" s="128"/>
      <c r="Y385" s="128"/>
      <c r="Z385" s="128"/>
      <c r="AA385" s="128"/>
      <c r="AB385" s="128"/>
      <c r="AC385" s="128"/>
      <c r="AD385" s="128"/>
      <c r="AE385" s="128"/>
      <c r="AF385" s="128"/>
      <c r="AG385" s="128"/>
      <c r="AH385" s="128"/>
      <c r="AI385" s="128"/>
      <c r="AJ385" s="128"/>
      <c r="AK385" s="128"/>
      <c r="AL385" s="128"/>
      <c r="AM385" s="128"/>
      <c r="AN385" s="128"/>
      <c r="AO385" s="128"/>
      <c r="AP385" s="128">
        <f t="shared" si="104"/>
        <v>0</v>
      </c>
      <c r="AQ385" s="128">
        <f t="shared" si="104"/>
        <v>0</v>
      </c>
      <c r="AR385" s="128" t="e">
        <f>#REF!+#REF!+#REF!+#REF!</f>
        <v>#REF!</v>
      </c>
      <c r="AS385" s="128">
        <f t="shared" si="105"/>
        <v>0</v>
      </c>
      <c r="AT385" s="128" t="e">
        <f>#REF!+#REF!+#REF!+#REF!</f>
        <v>#REF!</v>
      </c>
      <c r="AU385" s="128">
        <f t="shared" si="106"/>
        <v>0</v>
      </c>
    </row>
    <row r="386" spans="1:47" ht="31.5" x14ac:dyDescent="0.25">
      <c r="A386" s="381" t="s">
        <v>1023</v>
      </c>
      <c r="B386" s="127"/>
      <c r="C386" s="21" t="s">
        <v>1245</v>
      </c>
      <c r="D386" s="128"/>
      <c r="E386" s="128"/>
      <c r="F386" s="128"/>
      <c r="G386" s="128"/>
      <c r="H386" s="128"/>
      <c r="I386" s="128"/>
      <c r="J386" s="128"/>
      <c r="K386" s="128"/>
      <c r="L386" s="128"/>
      <c r="M386" s="128"/>
      <c r="N386" s="128"/>
      <c r="O386" s="128"/>
      <c r="P386" s="128"/>
      <c r="Q386" s="128"/>
      <c r="R386" s="128"/>
      <c r="S386" s="128"/>
      <c r="T386" s="128">
        <v>0.53</v>
      </c>
      <c r="U386" s="128"/>
      <c r="V386" s="128">
        <f t="shared" si="103"/>
        <v>0.53</v>
      </c>
      <c r="W386" s="128">
        <f t="shared" si="103"/>
        <v>0</v>
      </c>
      <c r="X386" s="128"/>
      <c r="Y386" s="128"/>
      <c r="Z386" s="128"/>
      <c r="AA386" s="128"/>
      <c r="AB386" s="128"/>
      <c r="AC386" s="128"/>
      <c r="AD386" s="128"/>
      <c r="AE386" s="128"/>
      <c r="AF386" s="128"/>
      <c r="AG386" s="128"/>
      <c r="AH386" s="128"/>
      <c r="AI386" s="128"/>
      <c r="AJ386" s="128"/>
      <c r="AK386" s="128"/>
      <c r="AL386" s="128"/>
      <c r="AM386" s="128"/>
      <c r="AN386" s="128">
        <v>0.53</v>
      </c>
      <c r="AO386" s="128"/>
      <c r="AP386" s="128">
        <f t="shared" si="104"/>
        <v>0.53</v>
      </c>
      <c r="AQ386" s="128">
        <f t="shared" si="104"/>
        <v>0</v>
      </c>
      <c r="AR386" s="128" t="e">
        <f>#REF!+#REF!+#REF!+#REF!</f>
        <v>#REF!</v>
      </c>
      <c r="AS386" s="128">
        <f t="shared" si="105"/>
        <v>1.06</v>
      </c>
      <c r="AT386" s="128" t="e">
        <f>#REF!+#REF!+#REF!+#REF!</f>
        <v>#REF!</v>
      </c>
      <c r="AU386" s="128">
        <f t="shared" si="106"/>
        <v>0</v>
      </c>
    </row>
    <row r="387" spans="1:47" ht="31.5" x14ac:dyDescent="0.25">
      <c r="A387" s="381" t="s">
        <v>1023</v>
      </c>
      <c r="B387" s="127"/>
      <c r="C387" s="21" t="s">
        <v>1246</v>
      </c>
      <c r="D387" s="128"/>
      <c r="E387" s="128"/>
      <c r="F387" s="128"/>
      <c r="G387" s="128"/>
      <c r="H387" s="128"/>
      <c r="I387" s="128"/>
      <c r="J387" s="128"/>
      <c r="K387" s="128"/>
      <c r="L387" s="128"/>
      <c r="M387" s="128"/>
      <c r="N387" s="128"/>
      <c r="O387" s="128"/>
      <c r="P387" s="128"/>
      <c r="Q387" s="128"/>
      <c r="R387" s="128"/>
      <c r="S387" s="128"/>
      <c r="T387" s="128">
        <v>0.10100000000000001</v>
      </c>
      <c r="U387" s="128"/>
      <c r="V387" s="128">
        <f t="shared" si="103"/>
        <v>0.10100000000000001</v>
      </c>
      <c r="W387" s="128">
        <f t="shared" si="103"/>
        <v>0</v>
      </c>
      <c r="X387" s="128"/>
      <c r="Y387" s="128"/>
      <c r="Z387" s="128"/>
      <c r="AA387" s="128"/>
      <c r="AB387" s="128"/>
      <c r="AC387" s="128"/>
      <c r="AD387" s="128"/>
      <c r="AE387" s="128"/>
      <c r="AF387" s="128"/>
      <c r="AG387" s="128"/>
      <c r="AH387" s="128"/>
      <c r="AI387" s="128"/>
      <c r="AJ387" s="128"/>
      <c r="AK387" s="128"/>
      <c r="AL387" s="128"/>
      <c r="AM387" s="128"/>
      <c r="AN387" s="128">
        <v>0.10100000000000001</v>
      </c>
      <c r="AO387" s="128"/>
      <c r="AP387" s="128">
        <f t="shared" si="104"/>
        <v>0.10100000000000001</v>
      </c>
      <c r="AQ387" s="128">
        <f t="shared" si="104"/>
        <v>0</v>
      </c>
      <c r="AR387" s="128" t="e">
        <f>#REF!+#REF!+#REF!+#REF!</f>
        <v>#REF!</v>
      </c>
      <c r="AS387" s="128">
        <f t="shared" si="105"/>
        <v>0.20200000000000001</v>
      </c>
      <c r="AT387" s="128" t="e">
        <f>#REF!+#REF!+#REF!+#REF!</f>
        <v>#REF!</v>
      </c>
      <c r="AU387" s="128">
        <f t="shared" si="106"/>
        <v>0</v>
      </c>
    </row>
    <row r="388" spans="1:47" ht="47.25" x14ac:dyDescent="0.25">
      <c r="A388" s="381" t="s">
        <v>1023</v>
      </c>
      <c r="B388" s="127"/>
      <c r="C388" s="21" t="s">
        <v>1247</v>
      </c>
      <c r="D388" s="128"/>
      <c r="E388" s="128"/>
      <c r="F388" s="128"/>
      <c r="G388" s="128"/>
      <c r="H388" s="128"/>
      <c r="I388" s="128"/>
      <c r="J388" s="128"/>
      <c r="K388" s="128"/>
      <c r="L388" s="128"/>
      <c r="M388" s="128"/>
      <c r="N388" s="128"/>
      <c r="O388" s="128"/>
      <c r="P388" s="128"/>
      <c r="Q388" s="128"/>
      <c r="R388" s="128"/>
      <c r="S388" s="128"/>
      <c r="T388" s="128">
        <v>0.32</v>
      </c>
      <c r="U388" s="128">
        <v>0.25</v>
      </c>
      <c r="V388" s="128">
        <f t="shared" si="103"/>
        <v>0.32</v>
      </c>
      <c r="W388" s="128">
        <f t="shared" si="103"/>
        <v>0.25</v>
      </c>
      <c r="X388" s="128"/>
      <c r="Y388" s="128"/>
      <c r="Z388" s="128"/>
      <c r="AA388" s="128"/>
      <c r="AB388" s="128"/>
      <c r="AC388" s="128"/>
      <c r="AD388" s="128"/>
      <c r="AE388" s="128"/>
      <c r="AF388" s="128"/>
      <c r="AG388" s="128"/>
      <c r="AH388" s="128"/>
      <c r="AI388" s="128"/>
      <c r="AJ388" s="128"/>
      <c r="AK388" s="128"/>
      <c r="AL388" s="128"/>
      <c r="AM388" s="128"/>
      <c r="AN388" s="128"/>
      <c r="AO388" s="128">
        <v>0.16</v>
      </c>
      <c r="AP388" s="128">
        <f t="shared" si="104"/>
        <v>0</v>
      </c>
      <c r="AQ388" s="128">
        <f t="shared" si="104"/>
        <v>0.16</v>
      </c>
      <c r="AR388" s="128" t="e">
        <f>#REF!+#REF!+#REF!+#REF!</f>
        <v>#REF!</v>
      </c>
      <c r="AS388" s="128">
        <f t="shared" si="105"/>
        <v>0</v>
      </c>
      <c r="AT388" s="128" t="e">
        <f>#REF!+#REF!+#REF!+#REF!</f>
        <v>#REF!</v>
      </c>
      <c r="AU388" s="128">
        <f t="shared" si="106"/>
        <v>0.32</v>
      </c>
    </row>
    <row r="389" spans="1:47" ht="47.25" x14ac:dyDescent="0.25">
      <c r="A389" s="381" t="s">
        <v>1023</v>
      </c>
      <c r="B389" s="127"/>
      <c r="C389" s="21" t="s">
        <v>1248</v>
      </c>
      <c r="D389" s="128"/>
      <c r="E389" s="128"/>
      <c r="F389" s="128"/>
      <c r="G389" s="128"/>
      <c r="H389" s="128"/>
      <c r="I389" s="128"/>
      <c r="J389" s="128"/>
      <c r="K389" s="128"/>
      <c r="L389" s="128"/>
      <c r="M389" s="128"/>
      <c r="N389" s="128"/>
      <c r="O389" s="128"/>
      <c r="P389" s="128"/>
      <c r="Q389" s="128"/>
      <c r="R389" s="128"/>
      <c r="S389" s="128"/>
      <c r="T389" s="128">
        <v>0.93</v>
      </c>
      <c r="U389" s="128">
        <v>6.3E-2</v>
      </c>
      <c r="V389" s="128">
        <f t="shared" si="103"/>
        <v>0.93</v>
      </c>
      <c r="W389" s="128">
        <f t="shared" si="103"/>
        <v>6.3E-2</v>
      </c>
      <c r="X389" s="128"/>
      <c r="Y389" s="128"/>
      <c r="Z389" s="128"/>
      <c r="AA389" s="128"/>
      <c r="AB389" s="128"/>
      <c r="AC389" s="128"/>
      <c r="AD389" s="128"/>
      <c r="AE389" s="128"/>
      <c r="AF389" s="128"/>
      <c r="AG389" s="128"/>
      <c r="AH389" s="128"/>
      <c r="AI389" s="128"/>
      <c r="AJ389" s="128"/>
      <c r="AK389" s="128"/>
      <c r="AL389" s="128"/>
      <c r="AM389" s="128"/>
      <c r="AN389" s="128">
        <v>0.93</v>
      </c>
      <c r="AO389" s="128">
        <v>2.5000000000000001E-2</v>
      </c>
      <c r="AP389" s="128">
        <f t="shared" si="104"/>
        <v>0.93</v>
      </c>
      <c r="AQ389" s="128">
        <f t="shared" si="104"/>
        <v>2.5000000000000001E-2</v>
      </c>
      <c r="AR389" s="128" t="e">
        <f>#REF!+#REF!+#REF!+#REF!</f>
        <v>#REF!</v>
      </c>
      <c r="AS389" s="128">
        <f t="shared" si="105"/>
        <v>1.86</v>
      </c>
      <c r="AT389" s="128" t="e">
        <f>#REF!+#REF!+#REF!+#REF!</f>
        <v>#REF!</v>
      </c>
      <c r="AU389" s="128">
        <f t="shared" si="106"/>
        <v>0.05</v>
      </c>
    </row>
    <row r="390" spans="1:47" ht="31.5" x14ac:dyDescent="0.25">
      <c r="A390" s="381" t="s">
        <v>1023</v>
      </c>
      <c r="B390" s="127"/>
      <c r="C390" s="21" t="s">
        <v>1249</v>
      </c>
      <c r="D390" s="128"/>
      <c r="E390" s="128"/>
      <c r="F390" s="128"/>
      <c r="G390" s="128"/>
      <c r="H390" s="128"/>
      <c r="I390" s="128"/>
      <c r="J390" s="128"/>
      <c r="K390" s="128"/>
      <c r="L390" s="128"/>
      <c r="M390" s="128"/>
      <c r="N390" s="128"/>
      <c r="O390" s="128"/>
      <c r="P390" s="128"/>
      <c r="Q390" s="128"/>
      <c r="R390" s="128"/>
      <c r="S390" s="128"/>
      <c r="T390" s="128">
        <v>0.14399999999999999</v>
      </c>
      <c r="U390" s="128">
        <v>2.5000000000000001E-2</v>
      </c>
      <c r="V390" s="128">
        <f t="shared" si="103"/>
        <v>0.14399999999999999</v>
      </c>
      <c r="W390" s="128">
        <f t="shared" si="103"/>
        <v>2.5000000000000001E-2</v>
      </c>
      <c r="X390" s="128"/>
      <c r="Y390" s="128"/>
      <c r="Z390" s="128"/>
      <c r="AA390" s="128"/>
      <c r="AB390" s="128"/>
      <c r="AC390" s="128"/>
      <c r="AD390" s="128"/>
      <c r="AE390" s="128"/>
      <c r="AF390" s="128"/>
      <c r="AG390" s="128"/>
      <c r="AH390" s="128"/>
      <c r="AI390" s="128"/>
      <c r="AJ390" s="128"/>
      <c r="AK390" s="128"/>
      <c r="AL390" s="128"/>
      <c r="AM390" s="128"/>
      <c r="AN390" s="128"/>
      <c r="AO390" s="128"/>
      <c r="AP390" s="128">
        <f t="shared" si="104"/>
        <v>0</v>
      </c>
      <c r="AQ390" s="128">
        <f t="shared" si="104"/>
        <v>0</v>
      </c>
      <c r="AR390" s="128" t="e">
        <f>#REF!+#REF!+#REF!+#REF!</f>
        <v>#REF!</v>
      </c>
      <c r="AS390" s="128">
        <f t="shared" si="105"/>
        <v>0</v>
      </c>
      <c r="AT390" s="128" t="e">
        <f>#REF!+#REF!+#REF!+#REF!</f>
        <v>#REF!</v>
      </c>
      <c r="AU390" s="128">
        <f t="shared" si="106"/>
        <v>0</v>
      </c>
    </row>
    <row r="391" spans="1:47" ht="31.5" x14ac:dyDescent="0.25">
      <c r="A391" s="381" t="s">
        <v>1023</v>
      </c>
      <c r="B391" s="127"/>
      <c r="C391" s="21" t="s">
        <v>1250</v>
      </c>
      <c r="D391" s="128"/>
      <c r="E391" s="128"/>
      <c r="F391" s="128"/>
      <c r="G391" s="128"/>
      <c r="H391" s="128"/>
      <c r="I391" s="128"/>
      <c r="J391" s="128"/>
      <c r="K391" s="128"/>
      <c r="L391" s="128"/>
      <c r="M391" s="128"/>
      <c r="N391" s="128"/>
      <c r="O391" s="128"/>
      <c r="P391" s="128"/>
      <c r="Q391" s="128"/>
      <c r="R391" s="128"/>
      <c r="S391" s="128"/>
      <c r="T391" s="128">
        <v>0.78</v>
      </c>
      <c r="U391" s="128">
        <v>0.04</v>
      </c>
      <c r="V391" s="128">
        <f t="shared" si="103"/>
        <v>0.78</v>
      </c>
      <c r="W391" s="128">
        <f t="shared" si="103"/>
        <v>0.04</v>
      </c>
      <c r="X391" s="128"/>
      <c r="Y391" s="128"/>
      <c r="Z391" s="128"/>
      <c r="AA391" s="128"/>
      <c r="AB391" s="128"/>
      <c r="AC391" s="128"/>
      <c r="AD391" s="128"/>
      <c r="AE391" s="128"/>
      <c r="AF391" s="128"/>
      <c r="AG391" s="128"/>
      <c r="AH391" s="128"/>
      <c r="AI391" s="128"/>
      <c r="AJ391" s="128"/>
      <c r="AK391" s="128"/>
      <c r="AL391" s="128"/>
      <c r="AM391" s="128"/>
      <c r="AN391" s="128"/>
      <c r="AO391" s="128"/>
      <c r="AP391" s="128">
        <f t="shared" si="104"/>
        <v>0</v>
      </c>
      <c r="AQ391" s="128">
        <f t="shared" si="104"/>
        <v>0</v>
      </c>
      <c r="AR391" s="128" t="e">
        <f>#REF!+#REF!+#REF!+#REF!</f>
        <v>#REF!</v>
      </c>
      <c r="AS391" s="128">
        <f t="shared" si="105"/>
        <v>0</v>
      </c>
      <c r="AT391" s="128" t="e">
        <f>#REF!+#REF!+#REF!+#REF!</f>
        <v>#REF!</v>
      </c>
      <c r="AU391" s="128">
        <f t="shared" si="106"/>
        <v>0</v>
      </c>
    </row>
    <row r="392" spans="1:47" ht="31.5" x14ac:dyDescent="0.25">
      <c r="A392" s="381" t="s">
        <v>1023</v>
      </c>
      <c r="B392" s="127"/>
      <c r="C392" s="21" t="s">
        <v>1251</v>
      </c>
      <c r="D392" s="128"/>
      <c r="E392" s="128"/>
      <c r="F392" s="128"/>
      <c r="G392" s="128"/>
      <c r="H392" s="128"/>
      <c r="I392" s="128"/>
      <c r="J392" s="128"/>
      <c r="K392" s="128"/>
      <c r="L392" s="128"/>
      <c r="M392" s="128"/>
      <c r="N392" s="128"/>
      <c r="O392" s="128"/>
      <c r="P392" s="128"/>
      <c r="Q392" s="128"/>
      <c r="R392" s="128"/>
      <c r="S392" s="128"/>
      <c r="T392" s="128">
        <v>0.46300000000000002</v>
      </c>
      <c r="U392" s="128"/>
      <c r="V392" s="128">
        <f t="shared" si="103"/>
        <v>0.46300000000000002</v>
      </c>
      <c r="W392" s="128">
        <f t="shared" si="103"/>
        <v>0</v>
      </c>
      <c r="X392" s="128"/>
      <c r="Y392" s="128"/>
      <c r="Z392" s="128"/>
      <c r="AA392" s="128"/>
      <c r="AB392" s="128"/>
      <c r="AC392" s="128"/>
      <c r="AD392" s="128"/>
      <c r="AE392" s="128"/>
      <c r="AF392" s="128"/>
      <c r="AG392" s="128"/>
      <c r="AH392" s="128"/>
      <c r="AI392" s="128"/>
      <c r="AJ392" s="128"/>
      <c r="AK392" s="128"/>
      <c r="AL392" s="128"/>
      <c r="AM392" s="128"/>
      <c r="AN392" s="128"/>
      <c r="AO392" s="128"/>
      <c r="AP392" s="128">
        <f t="shared" si="104"/>
        <v>0</v>
      </c>
      <c r="AQ392" s="128">
        <f t="shared" si="104"/>
        <v>0</v>
      </c>
      <c r="AR392" s="128" t="e">
        <f>#REF!+#REF!+#REF!+#REF!</f>
        <v>#REF!</v>
      </c>
      <c r="AS392" s="128">
        <f t="shared" si="105"/>
        <v>0</v>
      </c>
      <c r="AT392" s="128" t="e">
        <f>#REF!+#REF!+#REF!+#REF!</f>
        <v>#REF!</v>
      </c>
      <c r="AU392" s="128">
        <f t="shared" si="106"/>
        <v>0</v>
      </c>
    </row>
    <row r="393" spans="1:47" ht="31.5" x14ac:dyDescent="0.25">
      <c r="A393" s="381" t="s">
        <v>1023</v>
      </c>
      <c r="B393" s="127"/>
      <c r="C393" s="21" t="s">
        <v>1252</v>
      </c>
      <c r="D393" s="128"/>
      <c r="E393" s="128"/>
      <c r="F393" s="128"/>
      <c r="G393" s="128"/>
      <c r="H393" s="128"/>
      <c r="I393" s="128"/>
      <c r="J393" s="128"/>
      <c r="K393" s="128"/>
      <c r="L393" s="128"/>
      <c r="M393" s="128"/>
      <c r="N393" s="128"/>
      <c r="O393" s="128"/>
      <c r="P393" s="128"/>
      <c r="Q393" s="128"/>
      <c r="R393" s="128"/>
      <c r="S393" s="128"/>
      <c r="T393" s="128">
        <v>0.08</v>
      </c>
      <c r="U393" s="128"/>
      <c r="V393" s="128">
        <f t="shared" si="103"/>
        <v>0.08</v>
      </c>
      <c r="W393" s="128">
        <f t="shared" si="103"/>
        <v>0</v>
      </c>
      <c r="X393" s="128"/>
      <c r="Y393" s="128"/>
      <c r="Z393" s="128"/>
      <c r="AA393" s="128"/>
      <c r="AB393" s="128"/>
      <c r="AC393" s="128"/>
      <c r="AD393" s="128"/>
      <c r="AE393" s="128"/>
      <c r="AF393" s="128"/>
      <c r="AG393" s="128"/>
      <c r="AH393" s="128"/>
      <c r="AI393" s="128"/>
      <c r="AJ393" s="128"/>
      <c r="AK393" s="128"/>
      <c r="AL393" s="128"/>
      <c r="AM393" s="128"/>
      <c r="AN393" s="128"/>
      <c r="AO393" s="128"/>
      <c r="AP393" s="128">
        <f t="shared" si="104"/>
        <v>0</v>
      </c>
      <c r="AQ393" s="128">
        <f t="shared" si="104"/>
        <v>0</v>
      </c>
      <c r="AR393" s="128" t="e">
        <f>#REF!+#REF!+#REF!+#REF!</f>
        <v>#REF!</v>
      </c>
      <c r="AS393" s="128">
        <f t="shared" si="105"/>
        <v>0</v>
      </c>
      <c r="AT393" s="128" t="e">
        <f>#REF!+#REF!+#REF!+#REF!</f>
        <v>#REF!</v>
      </c>
      <c r="AU393" s="128">
        <f t="shared" si="106"/>
        <v>0</v>
      </c>
    </row>
    <row r="394" spans="1:47" ht="47.25" x14ac:dyDescent="0.25">
      <c r="A394" s="381" t="s">
        <v>51</v>
      </c>
      <c r="B394" s="127" t="s">
        <v>1253</v>
      </c>
      <c r="C394" s="21" t="s">
        <v>1254</v>
      </c>
      <c r="D394" s="128"/>
      <c r="E394" s="128"/>
      <c r="F394" s="128"/>
      <c r="G394" s="128"/>
      <c r="H394" s="128"/>
      <c r="I394" s="128"/>
      <c r="J394" s="128"/>
      <c r="K394" s="128"/>
      <c r="L394" s="128"/>
      <c r="M394" s="128"/>
      <c r="N394" s="128">
        <v>0.34399999999999997</v>
      </c>
      <c r="O394" s="128"/>
      <c r="P394" s="128"/>
      <c r="Q394" s="128"/>
      <c r="R394" s="128"/>
      <c r="S394" s="128"/>
      <c r="T394" s="128"/>
      <c r="U394" s="128"/>
      <c r="V394" s="128">
        <f t="shared" si="103"/>
        <v>0.34399999999999997</v>
      </c>
      <c r="W394" s="128">
        <f t="shared" si="103"/>
        <v>0</v>
      </c>
      <c r="X394" s="128"/>
      <c r="Y394" s="128"/>
      <c r="Z394" s="128"/>
      <c r="AA394" s="128"/>
      <c r="AB394" s="128"/>
      <c r="AC394" s="128"/>
      <c r="AD394" s="128"/>
      <c r="AE394" s="128"/>
      <c r="AF394" s="128"/>
      <c r="AG394" s="128"/>
      <c r="AH394" s="128">
        <v>0.34399999999999997</v>
      </c>
      <c r="AI394" s="128"/>
      <c r="AJ394" s="128"/>
      <c r="AK394" s="128"/>
      <c r="AL394" s="128"/>
      <c r="AM394" s="128"/>
      <c r="AN394" s="128"/>
      <c r="AO394" s="128"/>
      <c r="AP394" s="128">
        <f t="shared" si="104"/>
        <v>0.34399999999999997</v>
      </c>
      <c r="AQ394" s="128">
        <f t="shared" si="104"/>
        <v>0</v>
      </c>
      <c r="AR394" s="128" t="e">
        <f>#REF!+#REF!+#REF!+#REF!</f>
        <v>#REF!</v>
      </c>
      <c r="AS394" s="128">
        <f t="shared" si="105"/>
        <v>0.34399999999999997</v>
      </c>
      <c r="AT394" s="128" t="e">
        <f>#REF!+#REF!+#REF!+#REF!</f>
        <v>#REF!</v>
      </c>
      <c r="AU394" s="128">
        <f t="shared" si="106"/>
        <v>0</v>
      </c>
    </row>
    <row r="395" spans="1:47" ht="47.25" x14ac:dyDescent="0.25">
      <c r="A395" s="381" t="s">
        <v>51</v>
      </c>
      <c r="B395" s="127" t="s">
        <v>1255</v>
      </c>
      <c r="C395" s="21" t="s">
        <v>1256</v>
      </c>
      <c r="D395" s="128"/>
      <c r="E395" s="128"/>
      <c r="F395" s="128"/>
      <c r="G395" s="128"/>
      <c r="H395" s="128"/>
      <c r="I395" s="128"/>
      <c r="J395" s="128"/>
      <c r="K395" s="128"/>
      <c r="L395" s="128"/>
      <c r="M395" s="128"/>
      <c r="N395" s="128">
        <v>0.28000000000000003</v>
      </c>
      <c r="O395" s="128"/>
      <c r="P395" s="128"/>
      <c r="Q395" s="128"/>
      <c r="R395" s="128"/>
      <c r="S395" s="128"/>
      <c r="T395" s="128"/>
      <c r="U395" s="128"/>
      <c r="V395" s="128">
        <f t="shared" si="103"/>
        <v>0.28000000000000003</v>
      </c>
      <c r="W395" s="128">
        <f t="shared" si="103"/>
        <v>0</v>
      </c>
      <c r="X395" s="128"/>
      <c r="Y395" s="128"/>
      <c r="Z395" s="128"/>
      <c r="AA395" s="128"/>
      <c r="AB395" s="128"/>
      <c r="AC395" s="128"/>
      <c r="AD395" s="128"/>
      <c r="AE395" s="128"/>
      <c r="AF395" s="128"/>
      <c r="AG395" s="128"/>
      <c r="AH395" s="128">
        <v>0.28000000000000003</v>
      </c>
      <c r="AI395" s="128"/>
      <c r="AJ395" s="128"/>
      <c r="AK395" s="128"/>
      <c r="AL395" s="128"/>
      <c r="AM395" s="128"/>
      <c r="AN395" s="128"/>
      <c r="AO395" s="128"/>
      <c r="AP395" s="128">
        <f t="shared" si="104"/>
        <v>0.28000000000000003</v>
      </c>
      <c r="AQ395" s="128">
        <f t="shared" si="104"/>
        <v>0</v>
      </c>
      <c r="AR395" s="128" t="e">
        <f>#REF!+#REF!+#REF!+#REF!</f>
        <v>#REF!</v>
      </c>
      <c r="AS395" s="128">
        <f t="shared" si="105"/>
        <v>0.28000000000000003</v>
      </c>
      <c r="AT395" s="128" t="e">
        <f>#REF!+#REF!+#REF!+#REF!</f>
        <v>#REF!</v>
      </c>
      <c r="AU395" s="128">
        <f t="shared" si="106"/>
        <v>0</v>
      </c>
    </row>
    <row r="396" spans="1:47" ht="47.25" x14ac:dyDescent="0.25">
      <c r="A396" s="381" t="s">
        <v>51</v>
      </c>
      <c r="B396" s="127" t="s">
        <v>1257</v>
      </c>
      <c r="C396" s="21" t="s">
        <v>1258</v>
      </c>
      <c r="D396" s="128"/>
      <c r="E396" s="128"/>
      <c r="F396" s="128"/>
      <c r="G396" s="128"/>
      <c r="H396" s="128"/>
      <c r="I396" s="128"/>
      <c r="J396" s="128"/>
      <c r="K396" s="128"/>
      <c r="L396" s="128"/>
      <c r="M396" s="128"/>
      <c r="N396" s="128">
        <v>0.34200000000000003</v>
      </c>
      <c r="O396" s="128"/>
      <c r="P396" s="128"/>
      <c r="Q396" s="128"/>
      <c r="R396" s="128"/>
      <c r="S396" s="128"/>
      <c r="T396" s="128"/>
      <c r="U396" s="128"/>
      <c r="V396" s="128">
        <f t="shared" si="103"/>
        <v>0.34200000000000003</v>
      </c>
      <c r="W396" s="128">
        <f t="shared" si="103"/>
        <v>0</v>
      </c>
      <c r="X396" s="128"/>
      <c r="Y396" s="128"/>
      <c r="Z396" s="128"/>
      <c r="AA396" s="128"/>
      <c r="AB396" s="128"/>
      <c r="AC396" s="128"/>
      <c r="AD396" s="128"/>
      <c r="AE396" s="128"/>
      <c r="AF396" s="128"/>
      <c r="AG396" s="128"/>
      <c r="AH396" s="128">
        <v>0.34200000000000003</v>
      </c>
      <c r="AI396" s="128"/>
      <c r="AJ396" s="128"/>
      <c r="AK396" s="128"/>
      <c r="AL396" s="128"/>
      <c r="AM396" s="128"/>
      <c r="AN396" s="128"/>
      <c r="AO396" s="128"/>
      <c r="AP396" s="128">
        <f t="shared" si="104"/>
        <v>0.34200000000000003</v>
      </c>
      <c r="AQ396" s="128">
        <f t="shared" si="104"/>
        <v>0</v>
      </c>
      <c r="AR396" s="128" t="e">
        <f>#REF!+#REF!+#REF!+#REF!</f>
        <v>#REF!</v>
      </c>
      <c r="AS396" s="128">
        <f t="shared" si="105"/>
        <v>0.34200000000000003</v>
      </c>
      <c r="AT396" s="128" t="e">
        <f>#REF!+#REF!+#REF!+#REF!</f>
        <v>#REF!</v>
      </c>
      <c r="AU396" s="128">
        <f t="shared" si="106"/>
        <v>0</v>
      </c>
    </row>
    <row r="397" spans="1:47" ht="47.25" x14ac:dyDescent="0.25">
      <c r="A397" s="381" t="s">
        <v>51</v>
      </c>
      <c r="B397" s="127" t="s">
        <v>1259</v>
      </c>
      <c r="C397" s="21" t="s">
        <v>1260</v>
      </c>
      <c r="D397" s="128"/>
      <c r="E397" s="128"/>
      <c r="F397" s="128"/>
      <c r="G397" s="128"/>
      <c r="H397" s="128"/>
      <c r="I397" s="128"/>
      <c r="J397" s="128"/>
      <c r="K397" s="128"/>
      <c r="L397" s="128"/>
      <c r="M397" s="128"/>
      <c r="N397" s="128">
        <v>0.47</v>
      </c>
      <c r="O397" s="128"/>
      <c r="P397" s="128"/>
      <c r="Q397" s="128"/>
      <c r="R397" s="128"/>
      <c r="S397" s="128"/>
      <c r="T397" s="128"/>
      <c r="U397" s="128"/>
      <c r="V397" s="128">
        <f t="shared" si="103"/>
        <v>0.47</v>
      </c>
      <c r="W397" s="128">
        <f t="shared" si="103"/>
        <v>0</v>
      </c>
      <c r="X397" s="128"/>
      <c r="Y397" s="128"/>
      <c r="Z397" s="128"/>
      <c r="AA397" s="128"/>
      <c r="AB397" s="128"/>
      <c r="AC397" s="128"/>
      <c r="AD397" s="128"/>
      <c r="AE397" s="128"/>
      <c r="AF397" s="128"/>
      <c r="AG397" s="128"/>
      <c r="AH397" s="128">
        <v>0.43099999999999999</v>
      </c>
      <c r="AI397" s="128"/>
      <c r="AJ397" s="128"/>
      <c r="AK397" s="128"/>
      <c r="AL397" s="128"/>
      <c r="AM397" s="128"/>
      <c r="AN397" s="128"/>
      <c r="AO397" s="128"/>
      <c r="AP397" s="128">
        <f t="shared" si="104"/>
        <v>0.43099999999999999</v>
      </c>
      <c r="AQ397" s="128">
        <f t="shared" si="104"/>
        <v>0</v>
      </c>
      <c r="AR397" s="128" t="e">
        <f>#REF!+#REF!+#REF!+#REF!</f>
        <v>#REF!</v>
      </c>
      <c r="AS397" s="128">
        <f t="shared" si="105"/>
        <v>0.43099999999999999</v>
      </c>
      <c r="AT397" s="128" t="e">
        <f>#REF!+#REF!+#REF!+#REF!</f>
        <v>#REF!</v>
      </c>
      <c r="AU397" s="128">
        <f t="shared" si="106"/>
        <v>0</v>
      </c>
    </row>
    <row r="398" spans="1:47" ht="47.25" x14ac:dyDescent="0.25">
      <c r="A398" s="381" t="s">
        <v>51</v>
      </c>
      <c r="B398" s="127" t="s">
        <v>1261</v>
      </c>
      <c r="C398" s="21" t="s">
        <v>1262</v>
      </c>
      <c r="D398" s="128"/>
      <c r="E398" s="128"/>
      <c r="F398" s="128"/>
      <c r="G398" s="128"/>
      <c r="H398" s="128"/>
      <c r="I398" s="128"/>
      <c r="J398" s="128"/>
      <c r="K398" s="128"/>
      <c r="L398" s="128"/>
      <c r="M398" s="128"/>
      <c r="N398" s="128">
        <v>0.35</v>
      </c>
      <c r="O398" s="128"/>
      <c r="P398" s="128"/>
      <c r="Q398" s="128"/>
      <c r="R398" s="128"/>
      <c r="S398" s="128"/>
      <c r="T398" s="128"/>
      <c r="U398" s="128"/>
      <c r="V398" s="128">
        <f t="shared" si="103"/>
        <v>0.35</v>
      </c>
      <c r="W398" s="128">
        <f t="shared" si="103"/>
        <v>0</v>
      </c>
      <c r="X398" s="128"/>
      <c r="Y398" s="128"/>
      <c r="Z398" s="128"/>
      <c r="AA398" s="128"/>
      <c r="AB398" s="128"/>
      <c r="AC398" s="128"/>
      <c r="AD398" s="128"/>
      <c r="AE398" s="128"/>
      <c r="AF398" s="128"/>
      <c r="AG398" s="128"/>
      <c r="AH398" s="128">
        <v>0.3</v>
      </c>
      <c r="AI398" s="128"/>
      <c r="AJ398" s="128"/>
      <c r="AK398" s="128"/>
      <c r="AL398" s="128"/>
      <c r="AM398" s="128"/>
      <c r="AN398" s="128"/>
      <c r="AO398" s="128"/>
      <c r="AP398" s="128">
        <f t="shared" si="104"/>
        <v>0.3</v>
      </c>
      <c r="AQ398" s="128">
        <f t="shared" si="104"/>
        <v>0</v>
      </c>
      <c r="AR398" s="128" t="e">
        <f>#REF!+#REF!+#REF!+#REF!</f>
        <v>#REF!</v>
      </c>
      <c r="AS398" s="128">
        <f t="shared" si="105"/>
        <v>0.3</v>
      </c>
      <c r="AT398" s="128" t="e">
        <f>#REF!+#REF!+#REF!+#REF!</f>
        <v>#REF!</v>
      </c>
      <c r="AU398" s="128">
        <f t="shared" si="106"/>
        <v>0</v>
      </c>
    </row>
    <row r="399" spans="1:47" ht="47.25" x14ac:dyDescent="0.25">
      <c r="A399" s="381" t="s">
        <v>51</v>
      </c>
      <c r="B399" s="127" t="s">
        <v>1263</v>
      </c>
      <c r="C399" s="21" t="s">
        <v>1264</v>
      </c>
      <c r="D399" s="128"/>
      <c r="E399" s="128"/>
      <c r="F399" s="128"/>
      <c r="G399" s="128"/>
      <c r="H399" s="128"/>
      <c r="I399" s="128"/>
      <c r="J399" s="128"/>
      <c r="K399" s="128"/>
      <c r="L399" s="128"/>
      <c r="M399" s="128"/>
      <c r="N399" s="128">
        <v>0.21</v>
      </c>
      <c r="O399" s="128"/>
      <c r="P399" s="128"/>
      <c r="Q399" s="128"/>
      <c r="R399" s="128"/>
      <c r="S399" s="128"/>
      <c r="T399" s="128"/>
      <c r="U399" s="128"/>
      <c r="V399" s="128">
        <f t="shared" si="103"/>
        <v>0.21</v>
      </c>
      <c r="W399" s="128">
        <f t="shared" si="103"/>
        <v>0</v>
      </c>
      <c r="X399" s="128"/>
      <c r="Y399" s="128"/>
      <c r="Z399" s="128"/>
      <c r="AA399" s="128"/>
      <c r="AB399" s="128"/>
      <c r="AC399" s="128"/>
      <c r="AD399" s="128"/>
      <c r="AE399" s="128"/>
      <c r="AF399" s="128"/>
      <c r="AG399" s="128"/>
      <c r="AH399" s="128">
        <v>0.186</v>
      </c>
      <c r="AI399" s="128"/>
      <c r="AJ399" s="128"/>
      <c r="AK399" s="128"/>
      <c r="AL399" s="128"/>
      <c r="AM399" s="128"/>
      <c r="AN399" s="128"/>
      <c r="AO399" s="128"/>
      <c r="AP399" s="128">
        <f t="shared" si="104"/>
        <v>0.186</v>
      </c>
      <c r="AQ399" s="128">
        <f t="shared" si="104"/>
        <v>0</v>
      </c>
      <c r="AR399" s="128" t="e">
        <f>#REF!+#REF!+#REF!+#REF!</f>
        <v>#REF!</v>
      </c>
      <c r="AS399" s="128">
        <f t="shared" si="105"/>
        <v>0.186</v>
      </c>
      <c r="AT399" s="128" t="e">
        <f>#REF!+#REF!+#REF!+#REF!</f>
        <v>#REF!</v>
      </c>
      <c r="AU399" s="128">
        <f t="shared" si="106"/>
        <v>0</v>
      </c>
    </row>
    <row r="400" spans="1:47" ht="47.25" x14ac:dyDescent="0.25">
      <c r="A400" s="381" t="s">
        <v>51</v>
      </c>
      <c r="B400" s="127" t="s">
        <v>1265</v>
      </c>
      <c r="C400" s="21" t="s">
        <v>1266</v>
      </c>
      <c r="D400" s="128"/>
      <c r="E400" s="128"/>
      <c r="F400" s="128"/>
      <c r="G400" s="128"/>
      <c r="H400" s="128"/>
      <c r="I400" s="128"/>
      <c r="J400" s="128"/>
      <c r="K400" s="128"/>
      <c r="L400" s="128"/>
      <c r="M400" s="128"/>
      <c r="N400" s="128">
        <v>0.38200000000000001</v>
      </c>
      <c r="O400" s="128"/>
      <c r="P400" s="128"/>
      <c r="Q400" s="128"/>
      <c r="R400" s="128"/>
      <c r="S400" s="128"/>
      <c r="T400" s="128"/>
      <c r="U400" s="128"/>
      <c r="V400" s="128">
        <f t="shared" si="103"/>
        <v>0.38200000000000001</v>
      </c>
      <c r="W400" s="128">
        <f t="shared" si="103"/>
        <v>0</v>
      </c>
      <c r="X400" s="128"/>
      <c r="Y400" s="128"/>
      <c r="Z400" s="128"/>
      <c r="AA400" s="128"/>
      <c r="AB400" s="128"/>
      <c r="AC400" s="128"/>
      <c r="AD400" s="128"/>
      <c r="AE400" s="128"/>
      <c r="AF400" s="128"/>
      <c r="AG400" s="128"/>
      <c r="AH400" s="128">
        <v>0.38200000000000001</v>
      </c>
      <c r="AI400" s="128"/>
      <c r="AJ400" s="128"/>
      <c r="AK400" s="128"/>
      <c r="AL400" s="128"/>
      <c r="AM400" s="128"/>
      <c r="AN400" s="128"/>
      <c r="AO400" s="128"/>
      <c r="AP400" s="128">
        <f t="shared" si="104"/>
        <v>0.38200000000000001</v>
      </c>
      <c r="AQ400" s="128">
        <f t="shared" si="104"/>
        <v>0</v>
      </c>
      <c r="AR400" s="128" t="e">
        <f>#REF!+#REF!+#REF!+#REF!</f>
        <v>#REF!</v>
      </c>
      <c r="AS400" s="128">
        <f t="shared" si="105"/>
        <v>0.38200000000000001</v>
      </c>
      <c r="AT400" s="128" t="e">
        <f>#REF!+#REF!+#REF!+#REF!</f>
        <v>#REF!</v>
      </c>
      <c r="AU400" s="128">
        <f t="shared" si="106"/>
        <v>0</v>
      </c>
    </row>
    <row r="401" spans="1:47" ht="47.25" x14ac:dyDescent="0.25">
      <c r="A401" s="381" t="s">
        <v>51</v>
      </c>
      <c r="B401" s="127" t="s">
        <v>1267</v>
      </c>
      <c r="C401" s="21" t="s">
        <v>1268</v>
      </c>
      <c r="D401" s="128"/>
      <c r="E401" s="128"/>
      <c r="F401" s="128"/>
      <c r="G401" s="128"/>
      <c r="H401" s="128"/>
      <c r="I401" s="128"/>
      <c r="J401" s="128"/>
      <c r="K401" s="128"/>
      <c r="L401" s="128"/>
      <c r="M401" s="128"/>
      <c r="N401" s="128">
        <v>0.38</v>
      </c>
      <c r="O401" s="128"/>
      <c r="P401" s="128"/>
      <c r="Q401" s="128"/>
      <c r="R401" s="128"/>
      <c r="S401" s="128"/>
      <c r="T401" s="128"/>
      <c r="U401" s="128"/>
      <c r="V401" s="128">
        <f t="shared" si="103"/>
        <v>0.38</v>
      </c>
      <c r="W401" s="128">
        <f t="shared" si="103"/>
        <v>0</v>
      </c>
      <c r="X401" s="128"/>
      <c r="Y401" s="128"/>
      <c r="Z401" s="128"/>
      <c r="AA401" s="128"/>
      <c r="AB401" s="128"/>
      <c r="AC401" s="128"/>
      <c r="AD401" s="128"/>
      <c r="AE401" s="128"/>
      <c r="AF401" s="128"/>
      <c r="AG401" s="128"/>
      <c r="AH401" s="128">
        <v>0.38</v>
      </c>
      <c r="AI401" s="128"/>
      <c r="AJ401" s="128"/>
      <c r="AK401" s="128"/>
      <c r="AL401" s="128"/>
      <c r="AM401" s="128"/>
      <c r="AN401" s="128"/>
      <c r="AO401" s="128"/>
      <c r="AP401" s="128">
        <f t="shared" si="104"/>
        <v>0.38</v>
      </c>
      <c r="AQ401" s="128">
        <f t="shared" si="104"/>
        <v>0</v>
      </c>
      <c r="AR401" s="128" t="e">
        <f>#REF!+#REF!+#REF!+#REF!</f>
        <v>#REF!</v>
      </c>
      <c r="AS401" s="128">
        <f t="shared" si="105"/>
        <v>0.38</v>
      </c>
      <c r="AT401" s="128" t="e">
        <f>#REF!+#REF!+#REF!+#REF!</f>
        <v>#REF!</v>
      </c>
      <c r="AU401" s="128">
        <f t="shared" si="106"/>
        <v>0</v>
      </c>
    </row>
    <row r="402" spans="1:47" ht="47.25" x14ac:dyDescent="0.25">
      <c r="A402" s="381" t="s">
        <v>51</v>
      </c>
      <c r="B402" s="127" t="s">
        <v>1269</v>
      </c>
      <c r="C402" s="21" t="s">
        <v>1270</v>
      </c>
      <c r="D402" s="128"/>
      <c r="E402" s="128"/>
      <c r="F402" s="128"/>
      <c r="G402" s="128"/>
      <c r="H402" s="128"/>
      <c r="I402" s="128"/>
      <c r="J402" s="128"/>
      <c r="K402" s="128"/>
      <c r="L402" s="128"/>
      <c r="M402" s="128"/>
      <c r="N402" s="128">
        <v>0.157</v>
      </c>
      <c r="O402" s="128"/>
      <c r="P402" s="128"/>
      <c r="Q402" s="128"/>
      <c r="R402" s="128"/>
      <c r="S402" s="128"/>
      <c r="T402" s="128"/>
      <c r="U402" s="128"/>
      <c r="V402" s="128">
        <f t="shared" si="103"/>
        <v>0.157</v>
      </c>
      <c r="W402" s="128">
        <f t="shared" si="103"/>
        <v>0</v>
      </c>
      <c r="X402" s="128"/>
      <c r="Y402" s="128"/>
      <c r="Z402" s="128"/>
      <c r="AA402" s="128"/>
      <c r="AB402" s="128"/>
      <c r="AC402" s="128"/>
      <c r="AD402" s="128"/>
      <c r="AE402" s="128"/>
      <c r="AF402" s="128"/>
      <c r="AG402" s="128"/>
      <c r="AH402" s="128">
        <v>0.157</v>
      </c>
      <c r="AI402" s="128"/>
      <c r="AJ402" s="128"/>
      <c r="AK402" s="128"/>
      <c r="AL402" s="128"/>
      <c r="AM402" s="128"/>
      <c r="AN402" s="128"/>
      <c r="AO402" s="128"/>
      <c r="AP402" s="128">
        <f t="shared" si="104"/>
        <v>0.157</v>
      </c>
      <c r="AQ402" s="128">
        <f t="shared" si="104"/>
        <v>0</v>
      </c>
      <c r="AR402" s="128" t="e">
        <f>#REF!+#REF!+#REF!+#REF!</f>
        <v>#REF!</v>
      </c>
      <c r="AS402" s="128">
        <f t="shared" si="105"/>
        <v>0.157</v>
      </c>
      <c r="AT402" s="128" t="e">
        <f>#REF!+#REF!+#REF!+#REF!</f>
        <v>#REF!</v>
      </c>
      <c r="AU402" s="128">
        <f t="shared" si="106"/>
        <v>0</v>
      </c>
    </row>
    <row r="403" spans="1:47" ht="47.25" x14ac:dyDescent="0.25">
      <c r="A403" s="381" t="s">
        <v>51</v>
      </c>
      <c r="B403" s="127" t="s">
        <v>1271</v>
      </c>
      <c r="C403" s="21" t="s">
        <v>1272</v>
      </c>
      <c r="D403" s="128"/>
      <c r="E403" s="128"/>
      <c r="F403" s="128"/>
      <c r="G403" s="128"/>
      <c r="H403" s="128"/>
      <c r="I403" s="128"/>
      <c r="J403" s="128"/>
      <c r="K403" s="128"/>
      <c r="L403" s="128"/>
      <c r="M403" s="128"/>
      <c r="N403" s="128">
        <v>0.25</v>
      </c>
      <c r="O403" s="128"/>
      <c r="P403" s="128"/>
      <c r="Q403" s="128"/>
      <c r="R403" s="128"/>
      <c r="S403" s="128"/>
      <c r="T403" s="128"/>
      <c r="U403" s="128"/>
      <c r="V403" s="128">
        <f t="shared" si="103"/>
        <v>0.25</v>
      </c>
      <c r="W403" s="128">
        <f t="shared" si="103"/>
        <v>0</v>
      </c>
      <c r="X403" s="128"/>
      <c r="Y403" s="128"/>
      <c r="Z403" s="128"/>
      <c r="AA403" s="128"/>
      <c r="AB403" s="128"/>
      <c r="AC403" s="128"/>
      <c r="AD403" s="128"/>
      <c r="AE403" s="128"/>
      <c r="AF403" s="128"/>
      <c r="AG403" s="128"/>
      <c r="AH403" s="128">
        <v>0.25</v>
      </c>
      <c r="AI403" s="128"/>
      <c r="AJ403" s="128"/>
      <c r="AK403" s="128"/>
      <c r="AL403" s="128"/>
      <c r="AM403" s="128"/>
      <c r="AN403" s="128"/>
      <c r="AO403" s="128"/>
      <c r="AP403" s="128">
        <f t="shared" si="104"/>
        <v>0.25</v>
      </c>
      <c r="AQ403" s="128">
        <f t="shared" si="104"/>
        <v>0</v>
      </c>
      <c r="AR403" s="128" t="e">
        <f>#REF!+#REF!+#REF!+#REF!</f>
        <v>#REF!</v>
      </c>
      <c r="AS403" s="128">
        <f t="shared" si="105"/>
        <v>0.25</v>
      </c>
      <c r="AT403" s="128" t="e">
        <f>#REF!+#REF!+#REF!+#REF!</f>
        <v>#REF!</v>
      </c>
      <c r="AU403" s="128">
        <f t="shared" si="106"/>
        <v>0</v>
      </c>
    </row>
    <row r="404" spans="1:47" ht="47.25" x14ac:dyDescent="0.25">
      <c r="A404" s="381" t="s">
        <v>51</v>
      </c>
      <c r="B404" s="127" t="s">
        <v>1273</v>
      </c>
      <c r="C404" s="21" t="s">
        <v>1274</v>
      </c>
      <c r="D404" s="128"/>
      <c r="E404" s="128"/>
      <c r="F404" s="128"/>
      <c r="G404" s="128"/>
      <c r="H404" s="128"/>
      <c r="I404" s="128"/>
      <c r="J404" s="128"/>
      <c r="K404" s="128"/>
      <c r="L404" s="128"/>
      <c r="M404" s="128"/>
      <c r="N404" s="128">
        <v>1.01</v>
      </c>
      <c r="O404" s="128"/>
      <c r="P404" s="128"/>
      <c r="Q404" s="128"/>
      <c r="R404" s="128"/>
      <c r="S404" s="128"/>
      <c r="T404" s="128"/>
      <c r="U404" s="128"/>
      <c r="V404" s="128">
        <f t="shared" si="103"/>
        <v>1.01</v>
      </c>
      <c r="W404" s="128">
        <f t="shared" si="103"/>
        <v>0</v>
      </c>
      <c r="X404" s="128"/>
      <c r="Y404" s="128"/>
      <c r="Z404" s="128"/>
      <c r="AA404" s="128"/>
      <c r="AB404" s="128"/>
      <c r="AC404" s="128"/>
      <c r="AD404" s="128"/>
      <c r="AE404" s="128"/>
      <c r="AF404" s="128"/>
      <c r="AG404" s="128"/>
      <c r="AH404" s="128">
        <v>0.93300000000000005</v>
      </c>
      <c r="AI404" s="128"/>
      <c r="AJ404" s="128"/>
      <c r="AK404" s="128"/>
      <c r="AL404" s="128"/>
      <c r="AM404" s="128"/>
      <c r="AN404" s="128"/>
      <c r="AO404" s="128"/>
      <c r="AP404" s="128">
        <f t="shared" si="104"/>
        <v>0.93300000000000005</v>
      </c>
      <c r="AQ404" s="128">
        <f t="shared" si="104"/>
        <v>0</v>
      </c>
      <c r="AR404" s="128" t="e">
        <f>#REF!+#REF!+#REF!+#REF!</f>
        <v>#REF!</v>
      </c>
      <c r="AS404" s="128">
        <f t="shared" si="105"/>
        <v>0.93300000000000005</v>
      </c>
      <c r="AT404" s="128" t="e">
        <f>#REF!+#REF!+#REF!+#REF!</f>
        <v>#REF!</v>
      </c>
      <c r="AU404" s="128">
        <f t="shared" si="106"/>
        <v>0</v>
      </c>
    </row>
    <row r="405" spans="1:47" ht="47.25" x14ac:dyDescent="0.25">
      <c r="A405" s="381" t="s">
        <v>51</v>
      </c>
      <c r="B405" s="127" t="s">
        <v>1275</v>
      </c>
      <c r="C405" s="21" t="s">
        <v>1276</v>
      </c>
      <c r="D405" s="128"/>
      <c r="E405" s="128"/>
      <c r="F405" s="128"/>
      <c r="G405" s="128"/>
      <c r="H405" s="128"/>
      <c r="I405" s="128"/>
      <c r="J405" s="128"/>
      <c r="K405" s="128"/>
      <c r="L405" s="128"/>
      <c r="M405" s="128"/>
      <c r="N405" s="128">
        <v>0.45500000000000002</v>
      </c>
      <c r="O405" s="128"/>
      <c r="P405" s="128"/>
      <c r="Q405" s="128"/>
      <c r="R405" s="128"/>
      <c r="S405" s="128"/>
      <c r="T405" s="128"/>
      <c r="U405" s="128"/>
      <c r="V405" s="128">
        <f t="shared" si="103"/>
        <v>0.45500000000000002</v>
      </c>
      <c r="W405" s="128">
        <f t="shared" si="103"/>
        <v>0</v>
      </c>
      <c r="X405" s="128"/>
      <c r="Y405" s="128"/>
      <c r="Z405" s="128"/>
      <c r="AA405" s="128"/>
      <c r="AB405" s="128"/>
      <c r="AC405" s="128"/>
      <c r="AD405" s="128"/>
      <c r="AE405" s="128"/>
      <c r="AF405" s="128"/>
      <c r="AG405" s="128"/>
      <c r="AH405" s="128">
        <v>0.44500000000000001</v>
      </c>
      <c r="AI405" s="128"/>
      <c r="AJ405" s="128"/>
      <c r="AK405" s="128"/>
      <c r="AL405" s="128"/>
      <c r="AM405" s="128"/>
      <c r="AN405" s="128"/>
      <c r="AO405" s="128"/>
      <c r="AP405" s="128">
        <f t="shared" si="104"/>
        <v>0.44500000000000001</v>
      </c>
      <c r="AQ405" s="128">
        <f t="shared" si="104"/>
        <v>0</v>
      </c>
      <c r="AR405" s="128" t="e">
        <f>#REF!+#REF!+#REF!+#REF!</f>
        <v>#REF!</v>
      </c>
      <c r="AS405" s="128">
        <f t="shared" si="105"/>
        <v>0.44500000000000001</v>
      </c>
      <c r="AT405" s="128" t="e">
        <f>#REF!+#REF!+#REF!+#REF!</f>
        <v>#REF!</v>
      </c>
      <c r="AU405" s="128">
        <f t="shared" si="106"/>
        <v>0</v>
      </c>
    </row>
    <row r="406" spans="1:47" ht="63" x14ac:dyDescent="0.25">
      <c r="A406" s="381" t="s">
        <v>51</v>
      </c>
      <c r="B406" s="127" t="s">
        <v>1277</v>
      </c>
      <c r="C406" s="21" t="s">
        <v>1278</v>
      </c>
      <c r="D406" s="128"/>
      <c r="E406" s="128"/>
      <c r="F406" s="128"/>
      <c r="G406" s="128"/>
      <c r="H406" s="128"/>
      <c r="I406" s="128"/>
      <c r="J406" s="128"/>
      <c r="K406" s="128"/>
      <c r="L406" s="128"/>
      <c r="M406" s="128"/>
      <c r="N406" s="128"/>
      <c r="O406" s="128"/>
      <c r="P406" s="128">
        <v>0.61499999999999999</v>
      </c>
      <c r="Q406" s="128">
        <v>0</v>
      </c>
      <c r="R406" s="128"/>
      <c r="S406" s="128"/>
      <c r="T406" s="128"/>
      <c r="U406" s="128"/>
      <c r="V406" s="128">
        <f t="shared" si="103"/>
        <v>0.61499999999999999</v>
      </c>
      <c r="W406" s="128">
        <f t="shared" si="103"/>
        <v>0</v>
      </c>
      <c r="X406" s="128"/>
      <c r="Y406" s="128"/>
      <c r="Z406" s="128"/>
      <c r="AA406" s="128"/>
      <c r="AB406" s="128"/>
      <c r="AC406" s="128"/>
      <c r="AD406" s="128"/>
      <c r="AE406" s="128"/>
      <c r="AF406" s="128"/>
      <c r="AG406" s="128"/>
      <c r="AH406" s="128"/>
      <c r="AI406" s="128"/>
      <c r="AJ406" s="128"/>
      <c r="AK406" s="128"/>
      <c r="AL406" s="128"/>
      <c r="AM406" s="128"/>
      <c r="AN406" s="128"/>
      <c r="AO406" s="128"/>
      <c r="AP406" s="128">
        <f t="shared" si="104"/>
        <v>0</v>
      </c>
      <c r="AQ406" s="128">
        <f t="shared" si="104"/>
        <v>0</v>
      </c>
      <c r="AR406" s="128" t="e">
        <f>#REF!+#REF!+#REF!+#REF!</f>
        <v>#REF!</v>
      </c>
      <c r="AS406" s="128">
        <f t="shared" si="105"/>
        <v>0</v>
      </c>
      <c r="AT406" s="128" t="e">
        <f>#REF!+#REF!+#REF!+#REF!</f>
        <v>#REF!</v>
      </c>
      <c r="AU406" s="128">
        <f t="shared" si="106"/>
        <v>0</v>
      </c>
    </row>
    <row r="407" spans="1:47" ht="94.5" x14ac:dyDescent="0.25">
      <c r="A407" s="381" t="s">
        <v>51</v>
      </c>
      <c r="B407" s="127" t="s">
        <v>1279</v>
      </c>
      <c r="C407" s="21" t="s">
        <v>1280</v>
      </c>
      <c r="D407" s="128"/>
      <c r="E407" s="128"/>
      <c r="F407" s="128"/>
      <c r="G407" s="128"/>
      <c r="H407" s="128"/>
      <c r="I407" s="128"/>
      <c r="J407" s="128"/>
      <c r="K407" s="128"/>
      <c r="L407" s="128"/>
      <c r="M407" s="128"/>
      <c r="N407" s="128"/>
      <c r="O407" s="128"/>
      <c r="P407" s="128">
        <v>0.22600000000000001</v>
      </c>
      <c r="Q407" s="128">
        <v>0.1</v>
      </c>
      <c r="R407" s="128"/>
      <c r="S407" s="128"/>
      <c r="T407" s="128"/>
      <c r="U407" s="128"/>
      <c r="V407" s="128">
        <f t="shared" si="103"/>
        <v>0.22600000000000001</v>
      </c>
      <c r="W407" s="128">
        <f t="shared" si="103"/>
        <v>0.1</v>
      </c>
      <c r="X407" s="128"/>
      <c r="Y407" s="128"/>
      <c r="Z407" s="128"/>
      <c r="AA407" s="128"/>
      <c r="AB407" s="128"/>
      <c r="AC407" s="128"/>
      <c r="AD407" s="128"/>
      <c r="AE407" s="128"/>
      <c r="AF407" s="128"/>
      <c r="AG407" s="128"/>
      <c r="AH407" s="128"/>
      <c r="AI407" s="128"/>
      <c r="AJ407" s="128"/>
      <c r="AK407" s="128"/>
      <c r="AL407" s="128"/>
      <c r="AM407" s="128"/>
      <c r="AN407" s="128"/>
      <c r="AO407" s="128"/>
      <c r="AP407" s="128">
        <f t="shared" si="104"/>
        <v>0</v>
      </c>
      <c r="AQ407" s="128">
        <f t="shared" si="104"/>
        <v>0</v>
      </c>
      <c r="AR407" s="128" t="e">
        <f>#REF!+#REF!+#REF!+#REF!</f>
        <v>#REF!</v>
      </c>
      <c r="AS407" s="128">
        <f t="shared" si="105"/>
        <v>0</v>
      </c>
      <c r="AT407" s="128" t="e">
        <f>#REF!+#REF!+#REF!+#REF!</f>
        <v>#REF!</v>
      </c>
      <c r="AU407" s="128">
        <f t="shared" si="106"/>
        <v>0</v>
      </c>
    </row>
    <row r="408" spans="1:47" ht="63" x14ac:dyDescent="0.25">
      <c r="A408" s="381" t="s">
        <v>51</v>
      </c>
      <c r="B408" s="127" t="s">
        <v>1281</v>
      </c>
      <c r="C408" s="21" t="s">
        <v>1282</v>
      </c>
      <c r="D408" s="128"/>
      <c r="E408" s="128"/>
      <c r="F408" s="128"/>
      <c r="G408" s="128"/>
      <c r="H408" s="128"/>
      <c r="I408" s="128"/>
      <c r="J408" s="128"/>
      <c r="K408" s="128"/>
      <c r="L408" s="128"/>
      <c r="M408" s="128"/>
      <c r="N408" s="128"/>
      <c r="O408" s="128"/>
      <c r="P408" s="128">
        <v>0.26600000000000001</v>
      </c>
      <c r="Q408" s="128">
        <v>0</v>
      </c>
      <c r="R408" s="128"/>
      <c r="S408" s="128"/>
      <c r="T408" s="128"/>
      <c r="U408" s="128"/>
      <c r="V408" s="128">
        <f t="shared" si="103"/>
        <v>0.26600000000000001</v>
      </c>
      <c r="W408" s="128">
        <f t="shared" si="103"/>
        <v>0</v>
      </c>
      <c r="X408" s="128"/>
      <c r="Y408" s="128"/>
      <c r="Z408" s="128"/>
      <c r="AA408" s="128"/>
      <c r="AB408" s="128"/>
      <c r="AC408" s="128"/>
      <c r="AD408" s="128"/>
      <c r="AE408" s="128"/>
      <c r="AF408" s="128"/>
      <c r="AG408" s="128"/>
      <c r="AH408" s="128"/>
      <c r="AI408" s="128"/>
      <c r="AJ408" s="128"/>
      <c r="AK408" s="128"/>
      <c r="AL408" s="128"/>
      <c r="AM408" s="128"/>
      <c r="AN408" s="128"/>
      <c r="AO408" s="128"/>
      <c r="AP408" s="128">
        <f t="shared" si="104"/>
        <v>0</v>
      </c>
      <c r="AQ408" s="128">
        <f t="shared" si="104"/>
        <v>0</v>
      </c>
      <c r="AR408" s="128" t="e">
        <f>#REF!+#REF!+#REF!+#REF!</f>
        <v>#REF!</v>
      </c>
      <c r="AS408" s="128">
        <f t="shared" si="105"/>
        <v>0</v>
      </c>
      <c r="AT408" s="128" t="e">
        <f>#REF!+#REF!+#REF!+#REF!</f>
        <v>#REF!</v>
      </c>
      <c r="AU408" s="128">
        <f t="shared" si="106"/>
        <v>0</v>
      </c>
    </row>
    <row r="409" spans="1:47" ht="94.5" x14ac:dyDescent="0.25">
      <c r="A409" s="381" t="s">
        <v>51</v>
      </c>
      <c r="B409" s="127" t="s">
        <v>1283</v>
      </c>
      <c r="C409" s="21" t="s">
        <v>1284</v>
      </c>
      <c r="D409" s="128"/>
      <c r="E409" s="128"/>
      <c r="F409" s="128"/>
      <c r="G409" s="128"/>
      <c r="H409" s="128"/>
      <c r="I409" s="128"/>
      <c r="J409" s="128"/>
      <c r="K409" s="128"/>
      <c r="L409" s="128"/>
      <c r="M409" s="128"/>
      <c r="N409" s="128"/>
      <c r="O409" s="128"/>
      <c r="P409" s="128">
        <v>6.0999999999999999E-2</v>
      </c>
      <c r="Q409" s="128">
        <v>0</v>
      </c>
      <c r="R409" s="128"/>
      <c r="S409" s="128"/>
      <c r="T409" s="128"/>
      <c r="U409" s="128"/>
      <c r="V409" s="128">
        <f t="shared" ref="V409:W472" si="107">N409+P409+R409+T409</f>
        <v>6.0999999999999999E-2</v>
      </c>
      <c r="W409" s="128">
        <f t="shared" si="107"/>
        <v>0</v>
      </c>
      <c r="X409" s="128"/>
      <c r="Y409" s="128"/>
      <c r="Z409" s="128"/>
      <c r="AA409" s="128"/>
      <c r="AB409" s="128"/>
      <c r="AC409" s="128"/>
      <c r="AD409" s="128"/>
      <c r="AE409" s="128"/>
      <c r="AF409" s="128"/>
      <c r="AG409" s="128"/>
      <c r="AH409" s="128"/>
      <c r="AI409" s="128"/>
      <c r="AJ409" s="128"/>
      <c r="AK409" s="128"/>
      <c r="AL409" s="128"/>
      <c r="AM409" s="128"/>
      <c r="AN409" s="128"/>
      <c r="AO409" s="128"/>
      <c r="AP409" s="128">
        <f t="shared" si="104"/>
        <v>0</v>
      </c>
      <c r="AQ409" s="128">
        <f t="shared" si="104"/>
        <v>0</v>
      </c>
      <c r="AR409" s="128" t="e">
        <f>#REF!+#REF!+#REF!+#REF!</f>
        <v>#REF!</v>
      </c>
      <c r="AS409" s="128">
        <f t="shared" si="105"/>
        <v>0</v>
      </c>
      <c r="AT409" s="128" t="e">
        <f>#REF!+#REF!+#REF!+#REF!</f>
        <v>#REF!</v>
      </c>
      <c r="AU409" s="128">
        <f t="shared" si="106"/>
        <v>0</v>
      </c>
    </row>
    <row r="410" spans="1:47" ht="63" x14ac:dyDescent="0.25">
      <c r="A410" s="381" t="s">
        <v>51</v>
      </c>
      <c r="B410" s="127" t="s">
        <v>1285</v>
      </c>
      <c r="C410" s="21" t="s">
        <v>1286</v>
      </c>
      <c r="D410" s="128"/>
      <c r="E410" s="128"/>
      <c r="F410" s="128"/>
      <c r="G410" s="128"/>
      <c r="H410" s="128"/>
      <c r="I410" s="128"/>
      <c r="J410" s="128"/>
      <c r="K410" s="128"/>
      <c r="L410" s="128"/>
      <c r="M410" s="128"/>
      <c r="N410" s="128"/>
      <c r="O410" s="128"/>
      <c r="P410" s="128">
        <v>0</v>
      </c>
      <c r="Q410" s="128">
        <v>0.1</v>
      </c>
      <c r="R410" s="128"/>
      <c r="S410" s="128"/>
      <c r="T410" s="128"/>
      <c r="U410" s="128"/>
      <c r="V410" s="128">
        <f t="shared" si="107"/>
        <v>0</v>
      </c>
      <c r="W410" s="128">
        <f t="shared" si="107"/>
        <v>0.1</v>
      </c>
      <c r="X410" s="128"/>
      <c r="Y410" s="128"/>
      <c r="Z410" s="128"/>
      <c r="AA410" s="128"/>
      <c r="AB410" s="128"/>
      <c r="AC410" s="128"/>
      <c r="AD410" s="128"/>
      <c r="AE410" s="128"/>
      <c r="AF410" s="128"/>
      <c r="AG410" s="128"/>
      <c r="AH410" s="128"/>
      <c r="AI410" s="128"/>
      <c r="AJ410" s="128"/>
      <c r="AK410" s="128"/>
      <c r="AL410" s="128"/>
      <c r="AM410" s="128"/>
      <c r="AN410" s="128"/>
      <c r="AO410" s="128"/>
      <c r="AP410" s="128">
        <f t="shared" si="104"/>
        <v>0</v>
      </c>
      <c r="AQ410" s="128">
        <f t="shared" si="104"/>
        <v>0</v>
      </c>
      <c r="AR410" s="128" t="e">
        <f>#REF!+#REF!+#REF!+#REF!</f>
        <v>#REF!</v>
      </c>
      <c r="AS410" s="128">
        <f t="shared" si="105"/>
        <v>0</v>
      </c>
      <c r="AT410" s="128" t="e">
        <f>#REF!+#REF!+#REF!+#REF!</f>
        <v>#REF!</v>
      </c>
      <c r="AU410" s="128">
        <f t="shared" si="106"/>
        <v>0</v>
      </c>
    </row>
    <row r="411" spans="1:47" ht="63" x14ac:dyDescent="0.25">
      <c r="A411" s="381" t="s">
        <v>51</v>
      </c>
      <c r="B411" s="127" t="s">
        <v>1287</v>
      </c>
      <c r="C411" s="21" t="s">
        <v>1288</v>
      </c>
      <c r="D411" s="128"/>
      <c r="E411" s="128"/>
      <c r="F411" s="128"/>
      <c r="G411" s="128"/>
      <c r="H411" s="128"/>
      <c r="I411" s="128"/>
      <c r="J411" s="128"/>
      <c r="K411" s="128"/>
      <c r="L411" s="128"/>
      <c r="M411" s="128"/>
      <c r="N411" s="128"/>
      <c r="O411" s="128"/>
      <c r="P411" s="128">
        <v>0.3</v>
      </c>
      <c r="Q411" s="128">
        <v>0</v>
      </c>
      <c r="R411" s="128"/>
      <c r="S411" s="128"/>
      <c r="T411" s="128"/>
      <c r="U411" s="128"/>
      <c r="V411" s="128">
        <f t="shared" si="107"/>
        <v>0.3</v>
      </c>
      <c r="W411" s="128">
        <f t="shared" si="107"/>
        <v>0</v>
      </c>
      <c r="X411" s="128"/>
      <c r="Y411" s="128"/>
      <c r="Z411" s="128"/>
      <c r="AA411" s="128"/>
      <c r="AB411" s="128"/>
      <c r="AC411" s="128"/>
      <c r="AD411" s="128"/>
      <c r="AE411" s="128"/>
      <c r="AF411" s="128"/>
      <c r="AG411" s="128"/>
      <c r="AH411" s="128"/>
      <c r="AI411" s="128"/>
      <c r="AJ411" s="128"/>
      <c r="AK411" s="128"/>
      <c r="AL411" s="128"/>
      <c r="AM411" s="128"/>
      <c r="AN411" s="128"/>
      <c r="AO411" s="128"/>
      <c r="AP411" s="128">
        <f t="shared" si="104"/>
        <v>0</v>
      </c>
      <c r="AQ411" s="128">
        <f t="shared" si="104"/>
        <v>0</v>
      </c>
      <c r="AR411" s="128" t="e">
        <f>#REF!+#REF!+#REF!+#REF!</f>
        <v>#REF!</v>
      </c>
      <c r="AS411" s="128">
        <f t="shared" si="105"/>
        <v>0</v>
      </c>
      <c r="AT411" s="128" t="e">
        <f>#REF!+#REF!+#REF!+#REF!</f>
        <v>#REF!</v>
      </c>
      <c r="AU411" s="128">
        <f t="shared" si="106"/>
        <v>0</v>
      </c>
    </row>
    <row r="412" spans="1:47" ht="63" x14ac:dyDescent="0.25">
      <c r="A412" s="381" t="s">
        <v>51</v>
      </c>
      <c r="B412" s="127" t="s">
        <v>1289</v>
      </c>
      <c r="C412" s="21" t="s">
        <v>1290</v>
      </c>
      <c r="D412" s="128"/>
      <c r="E412" s="128"/>
      <c r="F412" s="128"/>
      <c r="G412" s="128"/>
      <c r="H412" s="128"/>
      <c r="I412" s="128"/>
      <c r="J412" s="128"/>
      <c r="K412" s="128"/>
      <c r="L412" s="128"/>
      <c r="M412" s="128"/>
      <c r="N412" s="128"/>
      <c r="O412" s="128"/>
      <c r="P412" s="128">
        <v>0</v>
      </c>
      <c r="Q412" s="128">
        <v>0.1</v>
      </c>
      <c r="R412" s="128"/>
      <c r="S412" s="128"/>
      <c r="T412" s="128"/>
      <c r="U412" s="128"/>
      <c r="V412" s="128">
        <f t="shared" si="107"/>
        <v>0</v>
      </c>
      <c r="W412" s="128">
        <f t="shared" si="107"/>
        <v>0.1</v>
      </c>
      <c r="X412" s="128"/>
      <c r="Y412" s="128"/>
      <c r="Z412" s="128"/>
      <c r="AA412" s="128"/>
      <c r="AB412" s="128"/>
      <c r="AC412" s="128"/>
      <c r="AD412" s="128"/>
      <c r="AE412" s="128"/>
      <c r="AF412" s="128"/>
      <c r="AG412" s="128"/>
      <c r="AH412" s="128"/>
      <c r="AI412" s="128"/>
      <c r="AJ412" s="128"/>
      <c r="AK412" s="128"/>
      <c r="AL412" s="128"/>
      <c r="AM412" s="128"/>
      <c r="AN412" s="128"/>
      <c r="AO412" s="128"/>
      <c r="AP412" s="128">
        <f t="shared" si="104"/>
        <v>0</v>
      </c>
      <c r="AQ412" s="128">
        <f t="shared" si="104"/>
        <v>0</v>
      </c>
      <c r="AR412" s="128" t="e">
        <f>#REF!+#REF!+#REF!+#REF!</f>
        <v>#REF!</v>
      </c>
      <c r="AS412" s="128">
        <f t="shared" si="105"/>
        <v>0</v>
      </c>
      <c r="AT412" s="128" t="e">
        <f>#REF!+#REF!+#REF!+#REF!</f>
        <v>#REF!</v>
      </c>
      <c r="AU412" s="128">
        <f t="shared" si="106"/>
        <v>0</v>
      </c>
    </row>
    <row r="413" spans="1:47" ht="63" x14ac:dyDescent="0.25">
      <c r="A413" s="381" t="s">
        <v>51</v>
      </c>
      <c r="B413" s="127" t="s">
        <v>1291</v>
      </c>
      <c r="C413" s="21" t="s">
        <v>1292</v>
      </c>
      <c r="D413" s="128"/>
      <c r="E413" s="128"/>
      <c r="F413" s="128"/>
      <c r="G413" s="128"/>
      <c r="H413" s="128"/>
      <c r="I413" s="128"/>
      <c r="J413" s="128"/>
      <c r="K413" s="128"/>
      <c r="L413" s="128"/>
      <c r="M413" s="128"/>
      <c r="N413" s="128"/>
      <c r="O413" s="128"/>
      <c r="P413" s="128">
        <v>0.13100000000000001</v>
      </c>
      <c r="Q413" s="128">
        <v>0</v>
      </c>
      <c r="R413" s="128"/>
      <c r="S413" s="128"/>
      <c r="T413" s="128"/>
      <c r="U413" s="128"/>
      <c r="V413" s="128">
        <f t="shared" si="107"/>
        <v>0.13100000000000001</v>
      </c>
      <c r="W413" s="128">
        <f t="shared" si="107"/>
        <v>0</v>
      </c>
      <c r="X413" s="128"/>
      <c r="Y413" s="128"/>
      <c r="Z413" s="128"/>
      <c r="AA413" s="128"/>
      <c r="AB413" s="128"/>
      <c r="AC413" s="128"/>
      <c r="AD413" s="128"/>
      <c r="AE413" s="128"/>
      <c r="AF413" s="128"/>
      <c r="AG413" s="128"/>
      <c r="AH413" s="128"/>
      <c r="AI413" s="128"/>
      <c r="AJ413" s="128"/>
      <c r="AK413" s="128"/>
      <c r="AL413" s="128"/>
      <c r="AM413" s="128"/>
      <c r="AN413" s="128"/>
      <c r="AO413" s="128"/>
      <c r="AP413" s="128">
        <f t="shared" si="104"/>
        <v>0</v>
      </c>
      <c r="AQ413" s="128">
        <f t="shared" si="104"/>
        <v>0</v>
      </c>
      <c r="AR413" s="128" t="e">
        <f>#REF!+#REF!+#REF!+#REF!</f>
        <v>#REF!</v>
      </c>
      <c r="AS413" s="128">
        <f t="shared" si="105"/>
        <v>0</v>
      </c>
      <c r="AT413" s="128" t="e">
        <f>#REF!+#REF!+#REF!+#REF!</f>
        <v>#REF!</v>
      </c>
      <c r="AU413" s="128">
        <f t="shared" si="106"/>
        <v>0</v>
      </c>
    </row>
    <row r="414" spans="1:47" ht="63" x14ac:dyDescent="0.25">
      <c r="A414" s="381" t="s">
        <v>51</v>
      </c>
      <c r="B414" s="127" t="s">
        <v>1293</v>
      </c>
      <c r="C414" s="21" t="s">
        <v>1294</v>
      </c>
      <c r="D414" s="128"/>
      <c r="E414" s="128"/>
      <c r="F414" s="128"/>
      <c r="G414" s="128"/>
      <c r="H414" s="128"/>
      <c r="I414" s="128"/>
      <c r="J414" s="128"/>
      <c r="K414" s="128"/>
      <c r="L414" s="128"/>
      <c r="M414" s="128"/>
      <c r="N414" s="128"/>
      <c r="O414" s="128"/>
      <c r="P414" s="128">
        <v>0.18</v>
      </c>
      <c r="Q414" s="128">
        <v>0</v>
      </c>
      <c r="R414" s="128"/>
      <c r="S414" s="128"/>
      <c r="T414" s="128"/>
      <c r="U414" s="128"/>
      <c r="V414" s="128">
        <f t="shared" si="107"/>
        <v>0.18</v>
      </c>
      <c r="W414" s="128">
        <f t="shared" si="107"/>
        <v>0</v>
      </c>
      <c r="X414" s="128"/>
      <c r="Y414" s="128"/>
      <c r="Z414" s="128"/>
      <c r="AA414" s="128"/>
      <c r="AB414" s="128"/>
      <c r="AC414" s="128"/>
      <c r="AD414" s="128"/>
      <c r="AE414" s="128"/>
      <c r="AF414" s="128"/>
      <c r="AG414" s="128"/>
      <c r="AH414" s="128"/>
      <c r="AI414" s="128"/>
      <c r="AJ414" s="128"/>
      <c r="AK414" s="128"/>
      <c r="AL414" s="128"/>
      <c r="AM414" s="128"/>
      <c r="AN414" s="128"/>
      <c r="AO414" s="128"/>
      <c r="AP414" s="128">
        <f t="shared" si="104"/>
        <v>0</v>
      </c>
      <c r="AQ414" s="128">
        <f t="shared" si="104"/>
        <v>0</v>
      </c>
      <c r="AR414" s="128" t="e">
        <f>#REF!+#REF!+#REF!+#REF!</f>
        <v>#REF!</v>
      </c>
      <c r="AS414" s="128">
        <f t="shared" si="105"/>
        <v>0</v>
      </c>
      <c r="AT414" s="128" t="e">
        <f>#REF!+#REF!+#REF!+#REF!</f>
        <v>#REF!</v>
      </c>
      <c r="AU414" s="128">
        <f t="shared" si="106"/>
        <v>0</v>
      </c>
    </row>
    <row r="415" spans="1:47" ht="63" x14ac:dyDescent="0.25">
      <c r="A415" s="381" t="s">
        <v>51</v>
      </c>
      <c r="B415" s="127" t="s">
        <v>1295</v>
      </c>
      <c r="C415" s="21" t="s">
        <v>1296</v>
      </c>
      <c r="D415" s="128"/>
      <c r="E415" s="128"/>
      <c r="F415" s="128"/>
      <c r="G415" s="128"/>
      <c r="H415" s="128"/>
      <c r="I415" s="128"/>
      <c r="J415" s="128"/>
      <c r="K415" s="128"/>
      <c r="L415" s="128"/>
      <c r="M415" s="128"/>
      <c r="N415" s="128"/>
      <c r="O415" s="128"/>
      <c r="P415" s="128">
        <v>0.22600000000000001</v>
      </c>
      <c r="Q415" s="128">
        <v>0</v>
      </c>
      <c r="R415" s="128"/>
      <c r="S415" s="128"/>
      <c r="T415" s="128"/>
      <c r="U415" s="128"/>
      <c r="V415" s="128">
        <f t="shared" si="107"/>
        <v>0.22600000000000001</v>
      </c>
      <c r="W415" s="128">
        <f t="shared" si="107"/>
        <v>0</v>
      </c>
      <c r="X415" s="128"/>
      <c r="Y415" s="128"/>
      <c r="Z415" s="128"/>
      <c r="AA415" s="128"/>
      <c r="AB415" s="128"/>
      <c r="AC415" s="128"/>
      <c r="AD415" s="128"/>
      <c r="AE415" s="128"/>
      <c r="AF415" s="128"/>
      <c r="AG415" s="128"/>
      <c r="AH415" s="128"/>
      <c r="AI415" s="128"/>
      <c r="AJ415" s="128"/>
      <c r="AK415" s="128"/>
      <c r="AL415" s="128"/>
      <c r="AM415" s="128"/>
      <c r="AN415" s="128"/>
      <c r="AO415" s="128"/>
      <c r="AP415" s="128">
        <f t="shared" si="104"/>
        <v>0</v>
      </c>
      <c r="AQ415" s="128">
        <f t="shared" si="104"/>
        <v>0</v>
      </c>
      <c r="AR415" s="128" t="e">
        <f>#REF!+#REF!+#REF!+#REF!</f>
        <v>#REF!</v>
      </c>
      <c r="AS415" s="128">
        <f t="shared" si="105"/>
        <v>0</v>
      </c>
      <c r="AT415" s="128" t="e">
        <f>#REF!+#REF!+#REF!+#REF!</f>
        <v>#REF!</v>
      </c>
      <c r="AU415" s="128">
        <f t="shared" si="106"/>
        <v>0</v>
      </c>
    </row>
    <row r="416" spans="1:47" ht="78.75" x14ac:dyDescent="0.25">
      <c r="A416" s="381" t="s">
        <v>51</v>
      </c>
      <c r="B416" s="127" t="s">
        <v>1297</v>
      </c>
      <c r="C416" s="21" t="s">
        <v>1298</v>
      </c>
      <c r="D416" s="128"/>
      <c r="E416" s="128"/>
      <c r="F416" s="128"/>
      <c r="G416" s="128"/>
      <c r="H416" s="128"/>
      <c r="I416" s="128"/>
      <c r="J416" s="128"/>
      <c r="K416" s="128"/>
      <c r="L416" s="128"/>
      <c r="M416" s="128"/>
      <c r="N416" s="128"/>
      <c r="O416" s="128"/>
      <c r="P416" s="128">
        <v>0.38</v>
      </c>
      <c r="Q416" s="128">
        <v>0.16</v>
      </c>
      <c r="R416" s="128"/>
      <c r="S416" s="128"/>
      <c r="T416" s="128"/>
      <c r="U416" s="128"/>
      <c r="V416" s="128">
        <f t="shared" si="107"/>
        <v>0.38</v>
      </c>
      <c r="W416" s="128">
        <f t="shared" si="107"/>
        <v>0.16</v>
      </c>
      <c r="X416" s="128"/>
      <c r="Y416" s="128"/>
      <c r="Z416" s="128"/>
      <c r="AA416" s="128"/>
      <c r="AB416" s="128"/>
      <c r="AC416" s="128"/>
      <c r="AD416" s="128"/>
      <c r="AE416" s="128"/>
      <c r="AF416" s="128"/>
      <c r="AG416" s="128"/>
      <c r="AH416" s="128"/>
      <c r="AI416" s="128"/>
      <c r="AJ416" s="128"/>
      <c r="AK416" s="128"/>
      <c r="AL416" s="128"/>
      <c r="AM416" s="128"/>
      <c r="AN416" s="128"/>
      <c r="AO416" s="128"/>
      <c r="AP416" s="128">
        <f t="shared" si="104"/>
        <v>0</v>
      </c>
      <c r="AQ416" s="128">
        <f t="shared" si="104"/>
        <v>0</v>
      </c>
      <c r="AR416" s="128" t="e">
        <f>#REF!+#REF!+#REF!+#REF!</f>
        <v>#REF!</v>
      </c>
      <c r="AS416" s="128">
        <f t="shared" si="105"/>
        <v>0</v>
      </c>
      <c r="AT416" s="128" t="e">
        <f>#REF!+#REF!+#REF!+#REF!</f>
        <v>#REF!</v>
      </c>
      <c r="AU416" s="128">
        <f t="shared" si="106"/>
        <v>0</v>
      </c>
    </row>
    <row r="417" spans="1:47" ht="63" x14ac:dyDescent="0.25">
      <c r="A417" s="381" t="s">
        <v>51</v>
      </c>
      <c r="B417" s="127" t="s">
        <v>1299</v>
      </c>
      <c r="C417" s="21" t="s">
        <v>1300</v>
      </c>
      <c r="D417" s="128"/>
      <c r="E417" s="128"/>
      <c r="F417" s="128"/>
      <c r="G417" s="128"/>
      <c r="H417" s="128"/>
      <c r="I417" s="128"/>
      <c r="J417" s="128"/>
      <c r="K417" s="128"/>
      <c r="L417" s="128"/>
      <c r="M417" s="128"/>
      <c r="N417" s="128"/>
      <c r="O417" s="128"/>
      <c r="P417" s="128">
        <v>0</v>
      </c>
      <c r="Q417" s="128">
        <v>0.1</v>
      </c>
      <c r="R417" s="129"/>
      <c r="S417" s="129"/>
      <c r="T417" s="129"/>
      <c r="U417" s="129"/>
      <c r="V417" s="128">
        <f t="shared" si="107"/>
        <v>0</v>
      </c>
      <c r="W417" s="128">
        <f t="shared" si="107"/>
        <v>0.1</v>
      </c>
      <c r="X417" s="128"/>
      <c r="Y417" s="128"/>
      <c r="Z417" s="128"/>
      <c r="AA417" s="128"/>
      <c r="AB417" s="128"/>
      <c r="AC417" s="128"/>
      <c r="AD417" s="128"/>
      <c r="AE417" s="128"/>
      <c r="AF417" s="128"/>
      <c r="AG417" s="128"/>
      <c r="AH417" s="128"/>
      <c r="AI417" s="128"/>
      <c r="AJ417" s="128"/>
      <c r="AK417" s="128"/>
      <c r="AL417" s="128"/>
      <c r="AM417" s="128"/>
      <c r="AN417" s="128"/>
      <c r="AO417" s="128"/>
      <c r="AP417" s="128">
        <f t="shared" si="104"/>
        <v>0</v>
      </c>
      <c r="AQ417" s="128">
        <f t="shared" si="104"/>
        <v>0</v>
      </c>
      <c r="AR417" s="128" t="e">
        <f>#REF!+#REF!+#REF!+#REF!</f>
        <v>#REF!</v>
      </c>
      <c r="AS417" s="128">
        <f t="shared" si="105"/>
        <v>0</v>
      </c>
      <c r="AT417" s="128" t="e">
        <f>#REF!+#REF!+#REF!+#REF!</f>
        <v>#REF!</v>
      </c>
      <c r="AU417" s="128">
        <f t="shared" si="106"/>
        <v>0</v>
      </c>
    </row>
    <row r="418" spans="1:47" ht="78.75" x14ac:dyDescent="0.25">
      <c r="A418" s="381" t="s">
        <v>51</v>
      </c>
      <c r="B418" s="127" t="s">
        <v>1301</v>
      </c>
      <c r="C418" s="21" t="s">
        <v>1302</v>
      </c>
      <c r="D418" s="128"/>
      <c r="E418" s="128"/>
      <c r="F418" s="128"/>
      <c r="G418" s="128"/>
      <c r="H418" s="128"/>
      <c r="I418" s="128"/>
      <c r="J418" s="128"/>
      <c r="K418" s="128"/>
      <c r="L418" s="128"/>
      <c r="M418" s="128"/>
      <c r="N418" s="128"/>
      <c r="O418" s="128"/>
      <c r="P418" s="128">
        <v>1.2150000000000001</v>
      </c>
      <c r="Q418" s="128">
        <v>0.16</v>
      </c>
      <c r="R418" s="128"/>
      <c r="S418" s="128"/>
      <c r="T418" s="128"/>
      <c r="U418" s="128"/>
      <c r="V418" s="128">
        <f t="shared" si="107"/>
        <v>1.2150000000000001</v>
      </c>
      <c r="W418" s="128">
        <f t="shared" si="107"/>
        <v>0.16</v>
      </c>
      <c r="X418" s="128"/>
      <c r="Y418" s="128"/>
      <c r="Z418" s="128"/>
      <c r="AA418" s="128"/>
      <c r="AB418" s="128"/>
      <c r="AC418" s="128"/>
      <c r="AD418" s="128"/>
      <c r="AE418" s="128"/>
      <c r="AF418" s="128"/>
      <c r="AG418" s="128"/>
      <c r="AH418" s="128"/>
      <c r="AI418" s="128"/>
      <c r="AJ418" s="128"/>
      <c r="AK418" s="128"/>
      <c r="AL418" s="128"/>
      <c r="AM418" s="128"/>
      <c r="AN418" s="128"/>
      <c r="AO418" s="128"/>
      <c r="AP418" s="128">
        <f t="shared" si="104"/>
        <v>0</v>
      </c>
      <c r="AQ418" s="128">
        <f t="shared" si="104"/>
        <v>0</v>
      </c>
      <c r="AR418" s="128" t="e">
        <f>#REF!+#REF!+#REF!+#REF!</f>
        <v>#REF!</v>
      </c>
      <c r="AS418" s="128">
        <f t="shared" si="105"/>
        <v>0</v>
      </c>
      <c r="AT418" s="128" t="e">
        <f>#REF!+#REF!+#REF!+#REF!</f>
        <v>#REF!</v>
      </c>
      <c r="AU418" s="128">
        <f t="shared" si="106"/>
        <v>0</v>
      </c>
    </row>
    <row r="419" spans="1:47" ht="63" x14ac:dyDescent="0.25">
      <c r="A419" s="381" t="s">
        <v>51</v>
      </c>
      <c r="B419" s="127" t="s">
        <v>1303</v>
      </c>
      <c r="C419" s="21" t="s">
        <v>1304</v>
      </c>
      <c r="D419" s="128"/>
      <c r="E419" s="128"/>
      <c r="F419" s="128"/>
      <c r="G419" s="128"/>
      <c r="H419" s="128"/>
      <c r="I419" s="128"/>
      <c r="J419" s="128"/>
      <c r="K419" s="128"/>
      <c r="L419" s="128"/>
      <c r="M419" s="128"/>
      <c r="N419" s="128"/>
      <c r="O419" s="128"/>
      <c r="P419" s="128">
        <v>0.24</v>
      </c>
      <c r="Q419" s="128">
        <v>0</v>
      </c>
      <c r="R419" s="128"/>
      <c r="S419" s="128"/>
      <c r="T419" s="128"/>
      <c r="U419" s="128"/>
      <c r="V419" s="128">
        <f t="shared" si="107"/>
        <v>0.24</v>
      </c>
      <c r="W419" s="128">
        <f t="shared" si="107"/>
        <v>0</v>
      </c>
      <c r="X419" s="128"/>
      <c r="Y419" s="128"/>
      <c r="Z419" s="128"/>
      <c r="AA419" s="128"/>
      <c r="AB419" s="128"/>
      <c r="AC419" s="128"/>
      <c r="AD419" s="128"/>
      <c r="AE419" s="128"/>
      <c r="AF419" s="128"/>
      <c r="AG419" s="128"/>
      <c r="AH419" s="128"/>
      <c r="AI419" s="128"/>
      <c r="AJ419" s="128"/>
      <c r="AK419" s="128"/>
      <c r="AL419" s="128"/>
      <c r="AM419" s="128"/>
      <c r="AN419" s="128"/>
      <c r="AO419" s="128"/>
      <c r="AP419" s="128">
        <f t="shared" si="104"/>
        <v>0</v>
      </c>
      <c r="AQ419" s="128">
        <f t="shared" si="104"/>
        <v>0</v>
      </c>
      <c r="AR419" s="128" t="e">
        <f>#REF!+#REF!+#REF!+#REF!</f>
        <v>#REF!</v>
      </c>
      <c r="AS419" s="128">
        <f t="shared" si="105"/>
        <v>0</v>
      </c>
      <c r="AT419" s="128" t="e">
        <f>#REF!+#REF!+#REF!+#REF!</f>
        <v>#REF!</v>
      </c>
      <c r="AU419" s="128">
        <f t="shared" si="106"/>
        <v>0</v>
      </c>
    </row>
    <row r="420" spans="1:47" ht="78.75" x14ac:dyDescent="0.25">
      <c r="A420" s="381" t="s">
        <v>51</v>
      </c>
      <c r="B420" s="127" t="s">
        <v>1305</v>
      </c>
      <c r="C420" s="21" t="s">
        <v>1306</v>
      </c>
      <c r="D420" s="128"/>
      <c r="E420" s="128"/>
      <c r="F420" s="128"/>
      <c r="G420" s="128"/>
      <c r="H420" s="128"/>
      <c r="I420" s="128"/>
      <c r="J420" s="128"/>
      <c r="K420" s="128"/>
      <c r="L420" s="128"/>
      <c r="M420" s="128"/>
      <c r="N420" s="128"/>
      <c r="O420" s="128"/>
      <c r="P420" s="128">
        <v>0.48699999999999999</v>
      </c>
      <c r="Q420" s="128">
        <v>0</v>
      </c>
      <c r="R420" s="128"/>
      <c r="S420" s="128"/>
      <c r="T420" s="128"/>
      <c r="U420" s="128"/>
      <c r="V420" s="128">
        <f t="shared" si="107"/>
        <v>0.48699999999999999</v>
      </c>
      <c r="W420" s="128">
        <f t="shared" si="107"/>
        <v>0</v>
      </c>
      <c r="X420" s="128"/>
      <c r="Y420" s="128"/>
      <c r="Z420" s="128"/>
      <c r="AA420" s="128"/>
      <c r="AB420" s="128"/>
      <c r="AC420" s="128"/>
      <c r="AD420" s="128"/>
      <c r="AE420" s="128"/>
      <c r="AF420" s="128"/>
      <c r="AG420" s="128"/>
      <c r="AH420" s="128"/>
      <c r="AI420" s="128"/>
      <c r="AJ420" s="128"/>
      <c r="AK420" s="128"/>
      <c r="AL420" s="128"/>
      <c r="AM420" s="128"/>
      <c r="AN420" s="128"/>
      <c r="AO420" s="128"/>
      <c r="AP420" s="128">
        <f t="shared" si="104"/>
        <v>0</v>
      </c>
      <c r="AQ420" s="128">
        <f t="shared" si="104"/>
        <v>0</v>
      </c>
      <c r="AR420" s="128" t="e">
        <f>#REF!+#REF!+#REF!+#REF!</f>
        <v>#REF!</v>
      </c>
      <c r="AS420" s="128">
        <f t="shared" si="105"/>
        <v>0</v>
      </c>
      <c r="AT420" s="128" t="e">
        <f>#REF!+#REF!+#REF!+#REF!</f>
        <v>#REF!</v>
      </c>
      <c r="AU420" s="128">
        <f t="shared" si="106"/>
        <v>0</v>
      </c>
    </row>
    <row r="421" spans="1:47" ht="47.25" x14ac:dyDescent="0.25">
      <c r="A421" s="381" t="s">
        <v>51</v>
      </c>
      <c r="B421" s="127" t="s">
        <v>1307</v>
      </c>
      <c r="C421" s="21" t="s">
        <v>1308</v>
      </c>
      <c r="D421" s="128"/>
      <c r="E421" s="128"/>
      <c r="F421" s="128"/>
      <c r="G421" s="128"/>
      <c r="H421" s="128"/>
      <c r="I421" s="128"/>
      <c r="J421" s="128"/>
      <c r="K421" s="128"/>
      <c r="L421" s="128"/>
      <c r="M421" s="128"/>
      <c r="N421" s="128"/>
      <c r="O421" s="128"/>
      <c r="P421" s="128">
        <v>0.46</v>
      </c>
      <c r="Q421" s="128">
        <v>0</v>
      </c>
      <c r="R421" s="128"/>
      <c r="S421" s="128"/>
      <c r="T421" s="128"/>
      <c r="U421" s="128"/>
      <c r="V421" s="128">
        <f t="shared" si="107"/>
        <v>0.46</v>
      </c>
      <c r="W421" s="128">
        <f t="shared" si="107"/>
        <v>0</v>
      </c>
      <c r="X421" s="128"/>
      <c r="Y421" s="128"/>
      <c r="Z421" s="128"/>
      <c r="AA421" s="128"/>
      <c r="AB421" s="128"/>
      <c r="AC421" s="128"/>
      <c r="AD421" s="128"/>
      <c r="AE421" s="128"/>
      <c r="AF421" s="128"/>
      <c r="AG421" s="128"/>
      <c r="AH421" s="128"/>
      <c r="AI421" s="128"/>
      <c r="AJ421" s="128"/>
      <c r="AK421" s="128"/>
      <c r="AL421" s="128"/>
      <c r="AM421" s="128"/>
      <c r="AN421" s="128"/>
      <c r="AO421" s="128"/>
      <c r="AP421" s="128">
        <f t="shared" si="104"/>
        <v>0</v>
      </c>
      <c r="AQ421" s="128">
        <f t="shared" si="104"/>
        <v>0</v>
      </c>
      <c r="AR421" s="128" t="e">
        <f>#REF!+#REF!+#REF!+#REF!</f>
        <v>#REF!</v>
      </c>
      <c r="AS421" s="128">
        <f t="shared" si="105"/>
        <v>0</v>
      </c>
      <c r="AT421" s="128" t="e">
        <f>#REF!+#REF!+#REF!+#REF!</f>
        <v>#REF!</v>
      </c>
      <c r="AU421" s="128">
        <f t="shared" si="106"/>
        <v>0</v>
      </c>
    </row>
    <row r="422" spans="1:47" ht="78.75" x14ac:dyDescent="0.25">
      <c r="A422" s="381" t="s">
        <v>51</v>
      </c>
      <c r="B422" s="127" t="s">
        <v>1309</v>
      </c>
      <c r="C422" s="21" t="s">
        <v>1310</v>
      </c>
      <c r="D422" s="128"/>
      <c r="E422" s="128"/>
      <c r="F422" s="128"/>
      <c r="G422" s="128"/>
      <c r="H422" s="128"/>
      <c r="I422" s="128"/>
      <c r="J422" s="128"/>
      <c r="K422" s="128"/>
      <c r="L422" s="128"/>
      <c r="M422" s="128"/>
      <c r="N422" s="128"/>
      <c r="O422" s="128"/>
      <c r="P422" s="128">
        <v>0.28000000000000003</v>
      </c>
      <c r="Q422" s="128">
        <v>0.16</v>
      </c>
      <c r="R422" s="128"/>
      <c r="S422" s="128"/>
      <c r="T422" s="128"/>
      <c r="U422" s="128"/>
      <c r="V422" s="128">
        <f t="shared" si="107"/>
        <v>0.28000000000000003</v>
      </c>
      <c r="W422" s="128">
        <f t="shared" si="107"/>
        <v>0.16</v>
      </c>
      <c r="X422" s="128"/>
      <c r="Y422" s="128"/>
      <c r="Z422" s="128"/>
      <c r="AA422" s="128"/>
      <c r="AB422" s="128"/>
      <c r="AC422" s="128"/>
      <c r="AD422" s="128"/>
      <c r="AE422" s="128"/>
      <c r="AF422" s="128"/>
      <c r="AG422" s="128"/>
      <c r="AH422" s="128"/>
      <c r="AI422" s="128"/>
      <c r="AJ422" s="128"/>
      <c r="AK422" s="128"/>
      <c r="AL422" s="128"/>
      <c r="AM422" s="128"/>
      <c r="AN422" s="128"/>
      <c r="AO422" s="128"/>
      <c r="AP422" s="128">
        <f t="shared" si="104"/>
        <v>0</v>
      </c>
      <c r="AQ422" s="128">
        <f t="shared" si="104"/>
        <v>0</v>
      </c>
      <c r="AR422" s="128" t="e">
        <f>#REF!+#REF!+#REF!+#REF!</f>
        <v>#REF!</v>
      </c>
      <c r="AS422" s="128">
        <f t="shared" si="105"/>
        <v>0</v>
      </c>
      <c r="AT422" s="128" t="e">
        <f>#REF!+#REF!+#REF!+#REF!</f>
        <v>#REF!</v>
      </c>
      <c r="AU422" s="128">
        <f t="shared" si="106"/>
        <v>0</v>
      </c>
    </row>
    <row r="423" spans="1:47" ht="78.75" x14ac:dyDescent="0.25">
      <c r="A423" s="381" t="s">
        <v>51</v>
      </c>
      <c r="B423" s="127" t="s">
        <v>1311</v>
      </c>
      <c r="C423" s="21" t="s">
        <v>1312</v>
      </c>
      <c r="D423" s="128"/>
      <c r="E423" s="128"/>
      <c r="F423" s="128"/>
      <c r="G423" s="128"/>
      <c r="H423" s="128"/>
      <c r="I423" s="128"/>
      <c r="J423" s="128"/>
      <c r="K423" s="128"/>
      <c r="L423" s="128"/>
      <c r="M423" s="128"/>
      <c r="N423" s="128"/>
      <c r="O423" s="128"/>
      <c r="P423" s="128">
        <v>0.63600000000000001</v>
      </c>
      <c r="Q423" s="128">
        <v>0</v>
      </c>
      <c r="R423" s="128"/>
      <c r="S423" s="128"/>
      <c r="T423" s="128"/>
      <c r="U423" s="128"/>
      <c r="V423" s="128">
        <f t="shared" si="107"/>
        <v>0.63600000000000001</v>
      </c>
      <c r="W423" s="128">
        <f t="shared" si="107"/>
        <v>0</v>
      </c>
      <c r="X423" s="128"/>
      <c r="Y423" s="128"/>
      <c r="Z423" s="128"/>
      <c r="AA423" s="128"/>
      <c r="AB423" s="128"/>
      <c r="AC423" s="128"/>
      <c r="AD423" s="128"/>
      <c r="AE423" s="128"/>
      <c r="AF423" s="128"/>
      <c r="AG423" s="128"/>
      <c r="AH423" s="128"/>
      <c r="AI423" s="128"/>
      <c r="AJ423" s="128"/>
      <c r="AK423" s="128"/>
      <c r="AL423" s="128"/>
      <c r="AM423" s="128"/>
      <c r="AN423" s="128"/>
      <c r="AO423" s="128"/>
      <c r="AP423" s="128">
        <f t="shared" si="104"/>
        <v>0</v>
      </c>
      <c r="AQ423" s="128">
        <f t="shared" si="104"/>
        <v>0</v>
      </c>
      <c r="AR423" s="128" t="e">
        <f>#REF!+#REF!+#REF!+#REF!</f>
        <v>#REF!</v>
      </c>
      <c r="AS423" s="128">
        <f t="shared" si="105"/>
        <v>0</v>
      </c>
      <c r="AT423" s="128" t="e">
        <f>#REF!+#REF!+#REF!+#REF!</f>
        <v>#REF!</v>
      </c>
      <c r="AU423" s="128">
        <f t="shared" si="106"/>
        <v>0</v>
      </c>
    </row>
    <row r="424" spans="1:47" ht="63" x14ac:dyDescent="0.25">
      <c r="A424" s="381" t="s">
        <v>51</v>
      </c>
      <c r="B424" s="127" t="s">
        <v>1313</v>
      </c>
      <c r="C424" s="21" t="s">
        <v>1314</v>
      </c>
      <c r="D424" s="128"/>
      <c r="E424" s="128"/>
      <c r="F424" s="128"/>
      <c r="G424" s="128"/>
      <c r="H424" s="128"/>
      <c r="I424" s="128"/>
      <c r="J424" s="128"/>
      <c r="K424" s="128"/>
      <c r="L424" s="128"/>
      <c r="M424" s="128"/>
      <c r="N424" s="128"/>
      <c r="O424" s="128"/>
      <c r="P424" s="128">
        <v>0.34499999999999997</v>
      </c>
      <c r="Q424" s="128">
        <v>0</v>
      </c>
      <c r="R424" s="128"/>
      <c r="S424" s="128"/>
      <c r="T424" s="128"/>
      <c r="U424" s="128"/>
      <c r="V424" s="128">
        <f t="shared" si="107"/>
        <v>0.34499999999999997</v>
      </c>
      <c r="W424" s="128">
        <f t="shared" si="107"/>
        <v>0</v>
      </c>
      <c r="X424" s="128"/>
      <c r="Y424" s="128"/>
      <c r="Z424" s="128"/>
      <c r="AA424" s="128"/>
      <c r="AB424" s="128"/>
      <c r="AC424" s="128"/>
      <c r="AD424" s="128"/>
      <c r="AE424" s="128"/>
      <c r="AF424" s="128"/>
      <c r="AG424" s="128"/>
      <c r="AH424" s="128"/>
      <c r="AI424" s="128"/>
      <c r="AJ424" s="128"/>
      <c r="AK424" s="128"/>
      <c r="AL424" s="128"/>
      <c r="AM424" s="128"/>
      <c r="AN424" s="128"/>
      <c r="AO424" s="128"/>
      <c r="AP424" s="128">
        <f t="shared" si="104"/>
        <v>0</v>
      </c>
      <c r="AQ424" s="128">
        <f t="shared" si="104"/>
        <v>0</v>
      </c>
      <c r="AR424" s="128" t="e">
        <f>#REF!+#REF!+#REF!+#REF!</f>
        <v>#REF!</v>
      </c>
      <c r="AS424" s="128">
        <f t="shared" si="105"/>
        <v>0</v>
      </c>
      <c r="AT424" s="128" t="e">
        <f>#REF!+#REF!+#REF!+#REF!</f>
        <v>#REF!</v>
      </c>
      <c r="AU424" s="128">
        <f t="shared" si="106"/>
        <v>0</v>
      </c>
    </row>
    <row r="425" spans="1:47" ht="63" x14ac:dyDescent="0.25">
      <c r="A425" s="381" t="s">
        <v>51</v>
      </c>
      <c r="B425" s="127" t="s">
        <v>1315</v>
      </c>
      <c r="C425" s="21" t="s">
        <v>1316</v>
      </c>
      <c r="D425" s="128"/>
      <c r="E425" s="128"/>
      <c r="F425" s="128"/>
      <c r="G425" s="128"/>
      <c r="H425" s="128"/>
      <c r="I425" s="128"/>
      <c r="J425" s="128"/>
      <c r="K425" s="128"/>
      <c r="L425" s="128"/>
      <c r="M425" s="128"/>
      <c r="N425" s="128"/>
      <c r="O425" s="128"/>
      <c r="P425" s="128">
        <v>0.248</v>
      </c>
      <c r="Q425" s="128">
        <v>0</v>
      </c>
      <c r="R425" s="128"/>
      <c r="S425" s="128"/>
      <c r="T425" s="128"/>
      <c r="U425" s="128"/>
      <c r="V425" s="128">
        <f t="shared" si="107"/>
        <v>0.248</v>
      </c>
      <c r="W425" s="128">
        <f t="shared" si="107"/>
        <v>0</v>
      </c>
      <c r="X425" s="128"/>
      <c r="Y425" s="128"/>
      <c r="Z425" s="128"/>
      <c r="AA425" s="128"/>
      <c r="AB425" s="128"/>
      <c r="AC425" s="128"/>
      <c r="AD425" s="128"/>
      <c r="AE425" s="128"/>
      <c r="AF425" s="128"/>
      <c r="AG425" s="128"/>
      <c r="AH425" s="128"/>
      <c r="AI425" s="128"/>
      <c r="AJ425" s="128"/>
      <c r="AK425" s="128"/>
      <c r="AL425" s="128"/>
      <c r="AM425" s="128"/>
      <c r="AN425" s="128"/>
      <c r="AO425" s="128"/>
      <c r="AP425" s="128">
        <f t="shared" si="104"/>
        <v>0</v>
      </c>
      <c r="AQ425" s="128">
        <f t="shared" si="104"/>
        <v>0</v>
      </c>
      <c r="AR425" s="128" t="e">
        <f>#REF!+#REF!+#REF!+#REF!</f>
        <v>#REF!</v>
      </c>
      <c r="AS425" s="128">
        <f t="shared" si="105"/>
        <v>0</v>
      </c>
      <c r="AT425" s="128" t="e">
        <f>#REF!+#REF!+#REF!+#REF!</f>
        <v>#REF!</v>
      </c>
      <c r="AU425" s="128">
        <f t="shared" si="106"/>
        <v>0</v>
      </c>
    </row>
    <row r="426" spans="1:47" ht="63" x14ac:dyDescent="0.25">
      <c r="A426" s="381" t="s">
        <v>51</v>
      </c>
      <c r="B426" s="127"/>
      <c r="C426" s="21" t="s">
        <v>1314</v>
      </c>
      <c r="D426" s="128"/>
      <c r="E426" s="128"/>
      <c r="F426" s="128"/>
      <c r="G426" s="128"/>
      <c r="H426" s="128"/>
      <c r="I426" s="128"/>
      <c r="J426" s="128"/>
      <c r="K426" s="128"/>
      <c r="L426" s="128"/>
      <c r="M426" s="128"/>
      <c r="N426" s="128"/>
      <c r="O426" s="128"/>
      <c r="P426" s="128"/>
      <c r="Q426" s="128"/>
      <c r="R426" s="128">
        <v>3.43</v>
      </c>
      <c r="S426" s="128">
        <v>0</v>
      </c>
      <c r="T426" s="128"/>
      <c r="U426" s="128"/>
      <c r="V426" s="128">
        <f t="shared" si="107"/>
        <v>3.43</v>
      </c>
      <c r="W426" s="128">
        <f t="shared" si="107"/>
        <v>0</v>
      </c>
      <c r="X426" s="128"/>
      <c r="Y426" s="128"/>
      <c r="Z426" s="128"/>
      <c r="AA426" s="128"/>
      <c r="AB426" s="128"/>
      <c r="AC426" s="128"/>
      <c r="AD426" s="128"/>
      <c r="AE426" s="128"/>
      <c r="AF426" s="128"/>
      <c r="AG426" s="128"/>
      <c r="AH426" s="128"/>
      <c r="AI426" s="128"/>
      <c r="AJ426" s="128"/>
      <c r="AK426" s="128"/>
      <c r="AL426" s="128">
        <v>0.28000000000000003</v>
      </c>
      <c r="AM426" s="128">
        <v>0</v>
      </c>
      <c r="AN426" s="128"/>
      <c r="AO426" s="128"/>
      <c r="AP426" s="128">
        <f t="shared" si="104"/>
        <v>0.28000000000000003</v>
      </c>
      <c r="AQ426" s="128">
        <f t="shared" si="104"/>
        <v>0</v>
      </c>
      <c r="AR426" s="128" t="e">
        <f>#REF!+#REF!+#REF!+#REF!</f>
        <v>#REF!</v>
      </c>
      <c r="AS426" s="128">
        <f t="shared" si="105"/>
        <v>0.56000000000000005</v>
      </c>
      <c r="AT426" s="128" t="e">
        <f>#REF!+#REF!+#REF!+#REF!</f>
        <v>#REF!</v>
      </c>
      <c r="AU426" s="128">
        <f t="shared" si="106"/>
        <v>0</v>
      </c>
    </row>
    <row r="427" spans="1:47" ht="78.75" x14ac:dyDescent="0.25">
      <c r="A427" s="381" t="s">
        <v>51</v>
      </c>
      <c r="B427" s="127"/>
      <c r="C427" s="21" t="s">
        <v>1317</v>
      </c>
      <c r="D427" s="128"/>
      <c r="E427" s="128"/>
      <c r="F427" s="128"/>
      <c r="G427" s="128"/>
      <c r="H427" s="128"/>
      <c r="I427" s="128"/>
      <c r="J427" s="128"/>
      <c r="K427" s="128"/>
      <c r="L427" s="128"/>
      <c r="M427" s="128"/>
      <c r="N427" s="128"/>
      <c r="O427" s="128"/>
      <c r="P427" s="128"/>
      <c r="Q427" s="128"/>
      <c r="R427" s="128">
        <v>5.5730000000000004</v>
      </c>
      <c r="S427" s="128">
        <v>0</v>
      </c>
      <c r="T427" s="128"/>
      <c r="U427" s="128"/>
      <c r="V427" s="128">
        <f t="shared" si="107"/>
        <v>5.5730000000000004</v>
      </c>
      <c r="W427" s="128">
        <f t="shared" si="107"/>
        <v>0</v>
      </c>
      <c r="X427" s="128"/>
      <c r="Y427" s="128"/>
      <c r="Z427" s="128"/>
      <c r="AA427" s="128"/>
      <c r="AB427" s="128"/>
      <c r="AC427" s="128"/>
      <c r="AD427" s="128"/>
      <c r="AE427" s="128"/>
      <c r="AF427" s="128"/>
      <c r="AG427" s="128"/>
      <c r="AH427" s="128"/>
      <c r="AI427" s="128"/>
      <c r="AJ427" s="128"/>
      <c r="AK427" s="128"/>
      <c r="AL427" s="128">
        <v>0.48</v>
      </c>
      <c r="AM427" s="128">
        <v>0</v>
      </c>
      <c r="AN427" s="128"/>
      <c r="AO427" s="128"/>
      <c r="AP427" s="128">
        <f t="shared" si="104"/>
        <v>0.48</v>
      </c>
      <c r="AQ427" s="128">
        <f t="shared" si="104"/>
        <v>0</v>
      </c>
      <c r="AR427" s="128" t="e">
        <f>#REF!+#REF!+#REF!+#REF!</f>
        <v>#REF!</v>
      </c>
      <c r="AS427" s="128">
        <f t="shared" si="105"/>
        <v>0.96</v>
      </c>
      <c r="AT427" s="128" t="e">
        <f>#REF!+#REF!+#REF!+#REF!</f>
        <v>#REF!</v>
      </c>
      <c r="AU427" s="128">
        <f t="shared" si="106"/>
        <v>0</v>
      </c>
    </row>
    <row r="428" spans="1:47" ht="94.5" x14ac:dyDescent="0.25">
      <c r="A428" s="381" t="s">
        <v>51</v>
      </c>
      <c r="B428" s="127"/>
      <c r="C428" s="21" t="s">
        <v>1318</v>
      </c>
      <c r="D428" s="128"/>
      <c r="E428" s="128"/>
      <c r="F428" s="128"/>
      <c r="G428" s="128"/>
      <c r="H428" s="128"/>
      <c r="I428" s="128"/>
      <c r="J428" s="128"/>
      <c r="K428" s="128"/>
      <c r="L428" s="128"/>
      <c r="M428" s="128"/>
      <c r="N428" s="128"/>
      <c r="O428" s="128"/>
      <c r="P428" s="128"/>
      <c r="Q428" s="128"/>
      <c r="R428" s="128">
        <v>3.5170000000000003</v>
      </c>
      <c r="S428" s="128">
        <v>0.1</v>
      </c>
      <c r="T428" s="128"/>
      <c r="U428" s="128"/>
      <c r="V428" s="128">
        <f t="shared" si="107"/>
        <v>3.5170000000000003</v>
      </c>
      <c r="W428" s="128">
        <f t="shared" si="107"/>
        <v>0.1</v>
      </c>
      <c r="X428" s="128"/>
      <c r="Y428" s="128"/>
      <c r="Z428" s="128"/>
      <c r="AA428" s="128"/>
      <c r="AB428" s="128"/>
      <c r="AC428" s="128"/>
      <c r="AD428" s="128"/>
      <c r="AE428" s="128"/>
      <c r="AF428" s="128"/>
      <c r="AG428" s="128"/>
      <c r="AH428" s="128"/>
      <c r="AI428" s="128"/>
      <c r="AJ428" s="128"/>
      <c r="AK428" s="128"/>
      <c r="AL428" s="128">
        <v>0.21</v>
      </c>
      <c r="AM428" s="128">
        <v>0</v>
      </c>
      <c r="AN428" s="128"/>
      <c r="AO428" s="128"/>
      <c r="AP428" s="128">
        <f t="shared" si="104"/>
        <v>0.21</v>
      </c>
      <c r="AQ428" s="128">
        <f t="shared" si="104"/>
        <v>0</v>
      </c>
      <c r="AR428" s="128" t="e">
        <f>#REF!+#REF!+#REF!+#REF!</f>
        <v>#REF!</v>
      </c>
      <c r="AS428" s="128">
        <f t="shared" si="105"/>
        <v>0.42</v>
      </c>
      <c r="AT428" s="128" t="e">
        <f>#REF!+#REF!+#REF!+#REF!</f>
        <v>#REF!</v>
      </c>
      <c r="AU428" s="128">
        <f t="shared" si="106"/>
        <v>0</v>
      </c>
    </row>
    <row r="429" spans="1:47" ht="94.5" x14ac:dyDescent="0.25">
      <c r="A429" s="381" t="s">
        <v>51</v>
      </c>
      <c r="B429" s="127"/>
      <c r="C429" s="21" t="s">
        <v>1319</v>
      </c>
      <c r="D429" s="128"/>
      <c r="E429" s="128"/>
      <c r="F429" s="128"/>
      <c r="G429" s="128"/>
      <c r="H429" s="128"/>
      <c r="I429" s="128"/>
      <c r="J429" s="128"/>
      <c r="K429" s="128"/>
      <c r="L429" s="128"/>
      <c r="M429" s="128"/>
      <c r="N429" s="128"/>
      <c r="O429" s="128"/>
      <c r="P429" s="128"/>
      <c r="Q429" s="128"/>
      <c r="R429" s="128">
        <v>1.66</v>
      </c>
      <c r="S429" s="128">
        <v>0.1</v>
      </c>
      <c r="T429" s="128"/>
      <c r="U429" s="128"/>
      <c r="V429" s="128">
        <f t="shared" si="107"/>
        <v>1.66</v>
      </c>
      <c r="W429" s="128">
        <f t="shared" si="107"/>
        <v>0.1</v>
      </c>
      <c r="X429" s="128"/>
      <c r="Y429" s="128"/>
      <c r="Z429" s="128"/>
      <c r="AA429" s="128"/>
      <c r="AB429" s="128"/>
      <c r="AC429" s="128"/>
      <c r="AD429" s="128"/>
      <c r="AE429" s="128"/>
      <c r="AF429" s="128"/>
      <c r="AG429" s="128"/>
      <c r="AH429" s="128"/>
      <c r="AI429" s="128"/>
      <c r="AJ429" s="128"/>
      <c r="AK429" s="128"/>
      <c r="AL429" s="128">
        <v>2.1000000000000001E-2</v>
      </c>
      <c r="AM429" s="128">
        <v>0</v>
      </c>
      <c r="AN429" s="128"/>
      <c r="AO429" s="128"/>
      <c r="AP429" s="128">
        <f t="shared" si="104"/>
        <v>2.1000000000000001E-2</v>
      </c>
      <c r="AQ429" s="128">
        <f t="shared" si="104"/>
        <v>0</v>
      </c>
      <c r="AR429" s="128" t="e">
        <f>#REF!+#REF!+#REF!+#REF!</f>
        <v>#REF!</v>
      </c>
      <c r="AS429" s="128">
        <f t="shared" si="105"/>
        <v>4.2000000000000003E-2</v>
      </c>
      <c r="AT429" s="128" t="e">
        <f>#REF!+#REF!+#REF!+#REF!</f>
        <v>#REF!</v>
      </c>
      <c r="AU429" s="128">
        <f t="shared" si="106"/>
        <v>0</v>
      </c>
    </row>
    <row r="430" spans="1:47" ht="78.75" x14ac:dyDescent="0.25">
      <c r="A430" s="381" t="s">
        <v>51</v>
      </c>
      <c r="B430" s="127"/>
      <c r="C430" s="21" t="s">
        <v>1320</v>
      </c>
      <c r="D430" s="128"/>
      <c r="E430" s="128"/>
      <c r="F430" s="128"/>
      <c r="G430" s="128"/>
      <c r="H430" s="128"/>
      <c r="I430" s="128"/>
      <c r="J430" s="128"/>
      <c r="K430" s="128"/>
      <c r="L430" s="128"/>
      <c r="M430" s="128"/>
      <c r="N430" s="128"/>
      <c r="O430" s="128"/>
      <c r="P430" s="128"/>
      <c r="Q430" s="128"/>
      <c r="R430" s="128">
        <v>9.5579999999999998</v>
      </c>
      <c r="S430" s="128">
        <v>0.1</v>
      </c>
      <c r="T430" s="128"/>
      <c r="U430" s="128"/>
      <c r="V430" s="128">
        <f t="shared" si="107"/>
        <v>9.5579999999999998</v>
      </c>
      <c r="W430" s="128">
        <f t="shared" si="107"/>
        <v>0.1</v>
      </c>
      <c r="X430" s="128"/>
      <c r="Y430" s="128"/>
      <c r="Z430" s="128"/>
      <c r="AA430" s="128"/>
      <c r="AB430" s="128"/>
      <c r="AC430" s="128"/>
      <c r="AD430" s="128"/>
      <c r="AE430" s="128"/>
      <c r="AF430" s="128"/>
      <c r="AG430" s="128"/>
      <c r="AH430" s="128"/>
      <c r="AI430" s="128"/>
      <c r="AJ430" s="128"/>
      <c r="AK430" s="128"/>
      <c r="AL430" s="128">
        <v>0.39500000000000002</v>
      </c>
      <c r="AM430" s="128">
        <v>0</v>
      </c>
      <c r="AN430" s="128"/>
      <c r="AO430" s="128"/>
      <c r="AP430" s="128">
        <f t="shared" si="104"/>
        <v>0.39500000000000002</v>
      </c>
      <c r="AQ430" s="128">
        <f t="shared" si="104"/>
        <v>0</v>
      </c>
      <c r="AR430" s="128" t="e">
        <f>#REF!+#REF!+#REF!+#REF!</f>
        <v>#REF!</v>
      </c>
      <c r="AS430" s="128">
        <f t="shared" si="105"/>
        <v>0.79</v>
      </c>
      <c r="AT430" s="128" t="e">
        <f>#REF!+#REF!+#REF!+#REF!</f>
        <v>#REF!</v>
      </c>
      <c r="AU430" s="128">
        <f t="shared" si="106"/>
        <v>0</v>
      </c>
    </row>
    <row r="431" spans="1:47" ht="78.75" x14ac:dyDescent="0.25">
      <c r="A431" s="381" t="s">
        <v>51</v>
      </c>
      <c r="B431" s="127"/>
      <c r="C431" s="21" t="s">
        <v>1321</v>
      </c>
      <c r="D431" s="128"/>
      <c r="E431" s="128"/>
      <c r="F431" s="128"/>
      <c r="G431" s="128"/>
      <c r="H431" s="128"/>
      <c r="I431" s="128"/>
      <c r="J431" s="128"/>
      <c r="K431" s="128"/>
      <c r="L431" s="128"/>
      <c r="M431" s="128"/>
      <c r="N431" s="128"/>
      <c r="O431" s="128"/>
      <c r="P431" s="128"/>
      <c r="Q431" s="128"/>
      <c r="R431" s="128">
        <v>1.784</v>
      </c>
      <c r="S431" s="128">
        <v>0</v>
      </c>
      <c r="T431" s="128"/>
      <c r="U431" s="128"/>
      <c r="V431" s="128">
        <f t="shared" si="107"/>
        <v>1.784</v>
      </c>
      <c r="W431" s="128">
        <f t="shared" si="107"/>
        <v>0</v>
      </c>
      <c r="X431" s="128"/>
      <c r="Y431" s="128"/>
      <c r="Z431" s="128"/>
      <c r="AA431" s="128"/>
      <c r="AB431" s="128"/>
      <c r="AC431" s="128"/>
      <c r="AD431" s="128"/>
      <c r="AE431" s="128"/>
      <c r="AF431" s="128"/>
      <c r="AG431" s="128"/>
      <c r="AH431" s="128"/>
      <c r="AI431" s="128"/>
      <c r="AJ431" s="128"/>
      <c r="AK431" s="128"/>
      <c r="AL431" s="128">
        <v>0.17599999999999999</v>
      </c>
      <c r="AM431" s="128">
        <v>0</v>
      </c>
      <c r="AN431" s="128"/>
      <c r="AO431" s="128"/>
      <c r="AP431" s="128">
        <f t="shared" si="104"/>
        <v>0.17599999999999999</v>
      </c>
      <c r="AQ431" s="128">
        <f t="shared" si="104"/>
        <v>0</v>
      </c>
      <c r="AR431" s="128" t="e">
        <f>#REF!+#REF!+#REF!+#REF!</f>
        <v>#REF!</v>
      </c>
      <c r="AS431" s="128">
        <f t="shared" si="105"/>
        <v>0.35199999999999998</v>
      </c>
      <c r="AT431" s="128" t="e">
        <f>#REF!+#REF!+#REF!+#REF!</f>
        <v>#REF!</v>
      </c>
      <c r="AU431" s="128">
        <f t="shared" si="106"/>
        <v>0</v>
      </c>
    </row>
    <row r="432" spans="1:47" ht="63" x14ac:dyDescent="0.25">
      <c r="A432" s="381" t="s">
        <v>51</v>
      </c>
      <c r="B432" s="127"/>
      <c r="C432" s="21" t="s">
        <v>1322</v>
      </c>
      <c r="D432" s="128"/>
      <c r="E432" s="128"/>
      <c r="F432" s="128"/>
      <c r="G432" s="128"/>
      <c r="H432" s="128"/>
      <c r="I432" s="128"/>
      <c r="J432" s="128"/>
      <c r="K432" s="128"/>
      <c r="L432" s="128"/>
      <c r="M432" s="128"/>
      <c r="N432" s="128"/>
      <c r="O432" s="128"/>
      <c r="P432" s="128"/>
      <c r="Q432" s="128"/>
      <c r="R432" s="128">
        <v>0</v>
      </c>
      <c r="S432" s="128">
        <v>0.1</v>
      </c>
      <c r="T432" s="128"/>
      <c r="U432" s="128"/>
      <c r="V432" s="128">
        <f t="shared" si="107"/>
        <v>0</v>
      </c>
      <c r="W432" s="128">
        <f t="shared" si="107"/>
        <v>0.1</v>
      </c>
      <c r="X432" s="128"/>
      <c r="Y432" s="128"/>
      <c r="Z432" s="128"/>
      <c r="AA432" s="128"/>
      <c r="AB432" s="128"/>
      <c r="AC432" s="128"/>
      <c r="AD432" s="128"/>
      <c r="AE432" s="128"/>
      <c r="AF432" s="128"/>
      <c r="AG432" s="128"/>
      <c r="AH432" s="128"/>
      <c r="AI432" s="128"/>
      <c r="AJ432" s="128"/>
      <c r="AK432" s="128"/>
      <c r="AL432" s="128">
        <v>0</v>
      </c>
      <c r="AM432" s="128">
        <v>0</v>
      </c>
      <c r="AN432" s="128"/>
      <c r="AO432" s="128"/>
      <c r="AP432" s="128">
        <f t="shared" si="104"/>
        <v>0</v>
      </c>
      <c r="AQ432" s="128">
        <f t="shared" si="104"/>
        <v>0</v>
      </c>
      <c r="AR432" s="128" t="e">
        <f>#REF!+#REF!+#REF!+#REF!</f>
        <v>#REF!</v>
      </c>
      <c r="AS432" s="128">
        <f t="shared" si="105"/>
        <v>0</v>
      </c>
      <c r="AT432" s="128" t="e">
        <f>#REF!+#REF!+#REF!+#REF!</f>
        <v>#REF!</v>
      </c>
      <c r="AU432" s="128">
        <f t="shared" si="106"/>
        <v>0</v>
      </c>
    </row>
    <row r="433" spans="1:47" ht="78.75" x14ac:dyDescent="0.25">
      <c r="A433" s="381" t="s">
        <v>51</v>
      </c>
      <c r="B433" s="127"/>
      <c r="C433" s="21" t="s">
        <v>1323</v>
      </c>
      <c r="D433" s="128"/>
      <c r="E433" s="128"/>
      <c r="F433" s="128"/>
      <c r="G433" s="128"/>
      <c r="H433" s="128"/>
      <c r="I433" s="128"/>
      <c r="J433" s="128"/>
      <c r="K433" s="128"/>
      <c r="L433" s="128"/>
      <c r="M433" s="128"/>
      <c r="N433" s="128"/>
      <c r="O433" s="128"/>
      <c r="P433" s="128"/>
      <c r="Q433" s="128"/>
      <c r="R433" s="128">
        <v>9.9329999999999998</v>
      </c>
      <c r="S433" s="128">
        <v>0.1</v>
      </c>
      <c r="T433" s="128"/>
      <c r="U433" s="128"/>
      <c r="V433" s="128">
        <f t="shared" si="107"/>
        <v>9.9329999999999998</v>
      </c>
      <c r="W433" s="128">
        <f t="shared" si="107"/>
        <v>0.1</v>
      </c>
      <c r="X433" s="128"/>
      <c r="Y433" s="128"/>
      <c r="Z433" s="128"/>
      <c r="AA433" s="128"/>
      <c r="AB433" s="128"/>
      <c r="AC433" s="128"/>
      <c r="AD433" s="128"/>
      <c r="AE433" s="128"/>
      <c r="AF433" s="128"/>
      <c r="AG433" s="128"/>
      <c r="AH433" s="128"/>
      <c r="AI433" s="128"/>
      <c r="AJ433" s="128"/>
      <c r="AK433" s="128"/>
      <c r="AL433" s="128">
        <v>0.36199999999999999</v>
      </c>
      <c r="AM433" s="128">
        <v>0</v>
      </c>
      <c r="AN433" s="128"/>
      <c r="AO433" s="128"/>
      <c r="AP433" s="128">
        <f t="shared" si="104"/>
        <v>0.36199999999999999</v>
      </c>
      <c r="AQ433" s="128">
        <f t="shared" si="104"/>
        <v>0</v>
      </c>
      <c r="AR433" s="128" t="e">
        <f>#REF!+#REF!+#REF!+#REF!</f>
        <v>#REF!</v>
      </c>
      <c r="AS433" s="128">
        <f t="shared" si="105"/>
        <v>0.72399999999999998</v>
      </c>
      <c r="AT433" s="128" t="e">
        <f>#REF!+#REF!+#REF!+#REF!</f>
        <v>#REF!</v>
      </c>
      <c r="AU433" s="128">
        <f t="shared" si="106"/>
        <v>0</v>
      </c>
    </row>
    <row r="434" spans="1:47" ht="63" x14ac:dyDescent="0.25">
      <c r="A434" s="381" t="s">
        <v>51</v>
      </c>
      <c r="B434" s="127"/>
      <c r="C434" s="21" t="s">
        <v>1324</v>
      </c>
      <c r="D434" s="128"/>
      <c r="E434" s="128"/>
      <c r="F434" s="128"/>
      <c r="G434" s="128"/>
      <c r="H434" s="128"/>
      <c r="I434" s="128"/>
      <c r="J434" s="128"/>
      <c r="K434" s="128"/>
      <c r="L434" s="128"/>
      <c r="M434" s="128"/>
      <c r="N434" s="128"/>
      <c r="O434" s="128"/>
      <c r="P434" s="128"/>
      <c r="Q434" s="128"/>
      <c r="R434" s="128">
        <v>11.213000000000001</v>
      </c>
      <c r="S434" s="128">
        <v>0.1</v>
      </c>
      <c r="T434" s="128"/>
      <c r="U434" s="128"/>
      <c r="V434" s="128">
        <f t="shared" si="107"/>
        <v>11.213000000000001</v>
      </c>
      <c r="W434" s="128">
        <f t="shared" si="107"/>
        <v>0.1</v>
      </c>
      <c r="X434" s="128"/>
      <c r="Y434" s="128"/>
      <c r="Z434" s="128"/>
      <c r="AA434" s="128"/>
      <c r="AB434" s="128"/>
      <c r="AC434" s="128"/>
      <c r="AD434" s="128"/>
      <c r="AE434" s="128"/>
      <c r="AF434" s="128"/>
      <c r="AG434" s="128"/>
      <c r="AH434" s="128"/>
      <c r="AI434" s="128"/>
      <c r="AJ434" s="128"/>
      <c r="AK434" s="128"/>
      <c r="AL434" s="128">
        <v>4.5999999999999999E-2</v>
      </c>
      <c r="AM434" s="128">
        <v>0</v>
      </c>
      <c r="AN434" s="128"/>
      <c r="AO434" s="128"/>
      <c r="AP434" s="128">
        <f t="shared" si="104"/>
        <v>4.5999999999999999E-2</v>
      </c>
      <c r="AQ434" s="128">
        <f t="shared" si="104"/>
        <v>0</v>
      </c>
      <c r="AR434" s="128" t="e">
        <f>#REF!+#REF!+#REF!+#REF!</f>
        <v>#REF!</v>
      </c>
      <c r="AS434" s="128">
        <f t="shared" si="105"/>
        <v>9.1999999999999998E-2</v>
      </c>
      <c r="AT434" s="128" t="e">
        <f>#REF!+#REF!+#REF!+#REF!</f>
        <v>#REF!</v>
      </c>
      <c r="AU434" s="128">
        <f t="shared" si="106"/>
        <v>0</v>
      </c>
    </row>
    <row r="435" spans="1:47" ht="63" x14ac:dyDescent="0.25">
      <c r="A435" s="381" t="s">
        <v>51</v>
      </c>
      <c r="B435" s="127"/>
      <c r="C435" s="21" t="s">
        <v>1325</v>
      </c>
      <c r="D435" s="128"/>
      <c r="E435" s="128"/>
      <c r="F435" s="128"/>
      <c r="G435" s="128"/>
      <c r="H435" s="128"/>
      <c r="I435" s="128"/>
      <c r="J435" s="128"/>
      <c r="K435" s="128"/>
      <c r="L435" s="128"/>
      <c r="M435" s="128"/>
      <c r="N435" s="128"/>
      <c r="O435" s="128"/>
      <c r="P435" s="128"/>
      <c r="Q435" s="128"/>
      <c r="R435" s="128">
        <v>0</v>
      </c>
      <c r="S435" s="128">
        <v>0.1</v>
      </c>
      <c r="T435" s="128"/>
      <c r="U435" s="128"/>
      <c r="V435" s="128">
        <f t="shared" si="107"/>
        <v>0</v>
      </c>
      <c r="W435" s="128">
        <f t="shared" si="107"/>
        <v>0.1</v>
      </c>
      <c r="X435" s="128"/>
      <c r="Y435" s="128"/>
      <c r="Z435" s="128"/>
      <c r="AA435" s="128"/>
      <c r="AB435" s="128"/>
      <c r="AC435" s="128"/>
      <c r="AD435" s="128"/>
      <c r="AE435" s="128"/>
      <c r="AF435" s="128"/>
      <c r="AG435" s="128"/>
      <c r="AH435" s="128"/>
      <c r="AI435" s="128"/>
      <c r="AJ435" s="128"/>
      <c r="AK435" s="128"/>
      <c r="AL435" s="128">
        <v>0</v>
      </c>
      <c r="AM435" s="128">
        <v>0</v>
      </c>
      <c r="AN435" s="128"/>
      <c r="AO435" s="128"/>
      <c r="AP435" s="128">
        <f t="shared" si="104"/>
        <v>0</v>
      </c>
      <c r="AQ435" s="128">
        <f t="shared" si="104"/>
        <v>0</v>
      </c>
      <c r="AR435" s="128" t="e">
        <f>#REF!+#REF!+#REF!+#REF!</f>
        <v>#REF!</v>
      </c>
      <c r="AS435" s="128">
        <f t="shared" si="105"/>
        <v>0</v>
      </c>
      <c r="AT435" s="128" t="e">
        <f>#REF!+#REF!+#REF!+#REF!</f>
        <v>#REF!</v>
      </c>
      <c r="AU435" s="128">
        <f t="shared" si="106"/>
        <v>0</v>
      </c>
    </row>
    <row r="436" spans="1:47" ht="78.75" x14ac:dyDescent="0.25">
      <c r="A436" s="381" t="s">
        <v>51</v>
      </c>
      <c r="B436" s="127"/>
      <c r="C436" s="21" t="s">
        <v>1326</v>
      </c>
      <c r="D436" s="128"/>
      <c r="E436" s="128"/>
      <c r="F436" s="128"/>
      <c r="G436" s="128"/>
      <c r="H436" s="128"/>
      <c r="I436" s="128"/>
      <c r="J436" s="128"/>
      <c r="K436" s="128"/>
      <c r="L436" s="128"/>
      <c r="M436" s="128"/>
      <c r="N436" s="128"/>
      <c r="O436" s="128"/>
      <c r="P436" s="128"/>
      <c r="Q436" s="128"/>
      <c r="R436" s="128">
        <v>12.75</v>
      </c>
      <c r="S436" s="128">
        <v>0.1</v>
      </c>
      <c r="T436" s="128"/>
      <c r="U436" s="128"/>
      <c r="V436" s="128">
        <f t="shared" si="107"/>
        <v>12.75</v>
      </c>
      <c r="W436" s="128">
        <f t="shared" si="107"/>
        <v>0.1</v>
      </c>
      <c r="X436" s="128"/>
      <c r="Y436" s="128"/>
      <c r="Z436" s="128"/>
      <c r="AA436" s="128"/>
      <c r="AB436" s="128"/>
      <c r="AC436" s="128"/>
      <c r="AD436" s="128"/>
      <c r="AE436" s="128"/>
      <c r="AF436" s="128"/>
      <c r="AG436" s="128"/>
      <c r="AH436" s="128"/>
      <c r="AI436" s="128"/>
      <c r="AJ436" s="128"/>
      <c r="AK436" s="128"/>
      <c r="AL436" s="128">
        <v>0.7</v>
      </c>
      <c r="AM436" s="128">
        <v>0</v>
      </c>
      <c r="AN436" s="128"/>
      <c r="AO436" s="128"/>
      <c r="AP436" s="128">
        <f t="shared" si="104"/>
        <v>0.7</v>
      </c>
      <c r="AQ436" s="128">
        <f t="shared" si="104"/>
        <v>0</v>
      </c>
      <c r="AR436" s="128" t="e">
        <f>#REF!+#REF!+#REF!+#REF!</f>
        <v>#REF!</v>
      </c>
      <c r="AS436" s="128">
        <f t="shared" si="105"/>
        <v>1.4</v>
      </c>
      <c r="AT436" s="128" t="e">
        <f>#REF!+#REF!+#REF!+#REF!</f>
        <v>#REF!</v>
      </c>
      <c r="AU436" s="128">
        <f t="shared" si="106"/>
        <v>0</v>
      </c>
    </row>
    <row r="437" spans="1:47" ht="94.5" x14ac:dyDescent="0.25">
      <c r="A437" s="381" t="s">
        <v>51</v>
      </c>
      <c r="B437" s="127"/>
      <c r="C437" s="21" t="s">
        <v>1327</v>
      </c>
      <c r="D437" s="128"/>
      <c r="E437" s="128"/>
      <c r="F437" s="128"/>
      <c r="G437" s="128"/>
      <c r="H437" s="128"/>
      <c r="I437" s="128"/>
      <c r="J437" s="128"/>
      <c r="K437" s="128"/>
      <c r="L437" s="128"/>
      <c r="M437" s="128"/>
      <c r="N437" s="128"/>
      <c r="O437" s="128"/>
      <c r="P437" s="128"/>
      <c r="Q437" s="128"/>
      <c r="R437" s="128">
        <v>1.08</v>
      </c>
      <c r="S437" s="128">
        <v>0.1</v>
      </c>
      <c r="T437" s="128"/>
      <c r="U437" s="128"/>
      <c r="V437" s="128">
        <f t="shared" si="107"/>
        <v>1.08</v>
      </c>
      <c r="W437" s="128">
        <f t="shared" si="107"/>
        <v>0.1</v>
      </c>
      <c r="X437" s="128"/>
      <c r="Y437" s="128"/>
      <c r="Z437" s="128"/>
      <c r="AA437" s="128"/>
      <c r="AB437" s="128"/>
      <c r="AC437" s="128"/>
      <c r="AD437" s="128"/>
      <c r="AE437" s="128"/>
      <c r="AF437" s="128"/>
      <c r="AG437" s="128"/>
      <c r="AH437" s="128"/>
      <c r="AI437" s="128"/>
      <c r="AJ437" s="128"/>
      <c r="AK437" s="128"/>
      <c r="AL437" s="128">
        <v>0.28000000000000003</v>
      </c>
      <c r="AM437" s="128">
        <v>0</v>
      </c>
      <c r="AN437" s="128"/>
      <c r="AO437" s="128"/>
      <c r="AP437" s="128">
        <f t="shared" si="104"/>
        <v>0.28000000000000003</v>
      </c>
      <c r="AQ437" s="128">
        <f t="shared" si="104"/>
        <v>0</v>
      </c>
      <c r="AR437" s="128" t="e">
        <f>#REF!+#REF!+#REF!+#REF!</f>
        <v>#REF!</v>
      </c>
      <c r="AS437" s="128">
        <f t="shared" si="105"/>
        <v>0.56000000000000005</v>
      </c>
      <c r="AT437" s="128" t="e">
        <f>#REF!+#REF!+#REF!+#REF!</f>
        <v>#REF!</v>
      </c>
      <c r="AU437" s="128">
        <f t="shared" si="106"/>
        <v>0</v>
      </c>
    </row>
    <row r="438" spans="1:47" ht="78.75" x14ac:dyDescent="0.25">
      <c r="A438" s="381" t="s">
        <v>51</v>
      </c>
      <c r="B438" s="127"/>
      <c r="C438" s="21" t="s">
        <v>1328</v>
      </c>
      <c r="D438" s="128"/>
      <c r="E438" s="128"/>
      <c r="F438" s="128"/>
      <c r="G438" s="128"/>
      <c r="H438" s="128"/>
      <c r="I438" s="128"/>
      <c r="J438" s="128"/>
      <c r="K438" s="128"/>
      <c r="L438" s="128"/>
      <c r="M438" s="128"/>
      <c r="N438" s="128"/>
      <c r="O438" s="128"/>
      <c r="P438" s="128"/>
      <c r="Q438" s="128"/>
      <c r="R438" s="128">
        <v>2.4140000000000001</v>
      </c>
      <c r="S438" s="128">
        <v>0</v>
      </c>
      <c r="T438" s="128"/>
      <c r="U438" s="128"/>
      <c r="V438" s="128">
        <f t="shared" si="107"/>
        <v>2.4140000000000001</v>
      </c>
      <c r="W438" s="128">
        <f t="shared" si="107"/>
        <v>0</v>
      </c>
      <c r="X438" s="128"/>
      <c r="Y438" s="128"/>
      <c r="Z438" s="128"/>
      <c r="AA438" s="128"/>
      <c r="AB438" s="128"/>
      <c r="AC438" s="128"/>
      <c r="AD438" s="128"/>
      <c r="AE438" s="128"/>
      <c r="AF438" s="128"/>
      <c r="AG438" s="128"/>
      <c r="AH438" s="128"/>
      <c r="AI438" s="128"/>
      <c r="AJ438" s="128"/>
      <c r="AK438" s="128"/>
      <c r="AL438" s="128">
        <v>0.53900000000000003</v>
      </c>
      <c r="AM438" s="128">
        <v>0</v>
      </c>
      <c r="AN438" s="128"/>
      <c r="AO438" s="128"/>
      <c r="AP438" s="128">
        <f t="shared" si="104"/>
        <v>0.53900000000000003</v>
      </c>
      <c r="AQ438" s="128">
        <f t="shared" si="104"/>
        <v>0</v>
      </c>
      <c r="AR438" s="128" t="e">
        <f>#REF!+#REF!+#REF!+#REF!</f>
        <v>#REF!</v>
      </c>
      <c r="AS438" s="128">
        <f t="shared" si="105"/>
        <v>1.0780000000000001</v>
      </c>
      <c r="AT438" s="128" t="e">
        <f>#REF!+#REF!+#REF!+#REF!</f>
        <v>#REF!</v>
      </c>
      <c r="AU438" s="128">
        <f t="shared" si="106"/>
        <v>0</v>
      </c>
    </row>
    <row r="439" spans="1:47" ht="78.75" x14ac:dyDescent="0.25">
      <c r="A439" s="381" t="s">
        <v>51</v>
      </c>
      <c r="B439" s="127"/>
      <c r="C439" s="21" t="s">
        <v>1329</v>
      </c>
      <c r="D439" s="128"/>
      <c r="E439" s="128"/>
      <c r="F439" s="128"/>
      <c r="G439" s="128"/>
      <c r="H439" s="128"/>
      <c r="I439" s="128"/>
      <c r="J439" s="128"/>
      <c r="K439" s="128"/>
      <c r="L439" s="128"/>
      <c r="M439" s="128"/>
      <c r="N439" s="128"/>
      <c r="O439" s="128"/>
      <c r="P439" s="128"/>
      <c r="Q439" s="128"/>
      <c r="R439" s="128">
        <v>3.17</v>
      </c>
      <c r="S439" s="128">
        <v>0.1</v>
      </c>
      <c r="T439" s="128"/>
      <c r="U439" s="128"/>
      <c r="V439" s="128">
        <f t="shared" si="107"/>
        <v>3.17</v>
      </c>
      <c r="W439" s="128">
        <f t="shared" si="107"/>
        <v>0.1</v>
      </c>
      <c r="X439" s="128"/>
      <c r="Y439" s="128"/>
      <c r="Z439" s="128"/>
      <c r="AA439" s="128"/>
      <c r="AB439" s="128"/>
      <c r="AC439" s="128"/>
      <c r="AD439" s="128"/>
      <c r="AE439" s="128"/>
      <c r="AF439" s="128"/>
      <c r="AG439" s="128"/>
      <c r="AH439" s="128"/>
      <c r="AI439" s="128"/>
      <c r="AJ439" s="128"/>
      <c r="AK439" s="128"/>
      <c r="AL439" s="128">
        <v>0.41</v>
      </c>
      <c r="AM439" s="128">
        <v>0</v>
      </c>
      <c r="AN439" s="128"/>
      <c r="AO439" s="128"/>
      <c r="AP439" s="128">
        <f t="shared" si="104"/>
        <v>0.41</v>
      </c>
      <c r="AQ439" s="128">
        <f t="shared" si="104"/>
        <v>0</v>
      </c>
      <c r="AR439" s="128" t="e">
        <f>#REF!+#REF!+#REF!+#REF!</f>
        <v>#REF!</v>
      </c>
      <c r="AS439" s="128">
        <f t="shared" si="105"/>
        <v>0.82</v>
      </c>
      <c r="AT439" s="128" t="e">
        <f>#REF!+#REF!+#REF!+#REF!</f>
        <v>#REF!</v>
      </c>
      <c r="AU439" s="128">
        <f t="shared" si="106"/>
        <v>0</v>
      </c>
    </row>
    <row r="440" spans="1:47" ht="63" x14ac:dyDescent="0.25">
      <c r="A440" s="381" t="s">
        <v>51</v>
      </c>
      <c r="B440" s="127"/>
      <c r="C440" s="21" t="s">
        <v>1330</v>
      </c>
      <c r="D440" s="128"/>
      <c r="E440" s="128"/>
      <c r="F440" s="128"/>
      <c r="G440" s="128"/>
      <c r="H440" s="128"/>
      <c r="I440" s="128"/>
      <c r="J440" s="128"/>
      <c r="K440" s="128"/>
      <c r="L440" s="128"/>
      <c r="M440" s="128"/>
      <c r="N440" s="128"/>
      <c r="O440" s="128"/>
      <c r="P440" s="128"/>
      <c r="Q440" s="128"/>
      <c r="R440" s="128"/>
      <c r="S440" s="128"/>
      <c r="T440" s="128">
        <v>0</v>
      </c>
      <c r="U440" s="128">
        <v>0.25</v>
      </c>
      <c r="V440" s="128">
        <f t="shared" si="107"/>
        <v>0</v>
      </c>
      <c r="W440" s="128">
        <f t="shared" si="107"/>
        <v>0.25</v>
      </c>
      <c r="X440" s="128"/>
      <c r="Y440" s="128"/>
      <c r="Z440" s="128"/>
      <c r="AA440" s="128"/>
      <c r="AB440" s="128"/>
      <c r="AC440" s="128"/>
      <c r="AD440" s="128"/>
      <c r="AE440" s="128"/>
      <c r="AF440" s="128"/>
      <c r="AG440" s="128"/>
      <c r="AH440" s="128"/>
      <c r="AI440" s="128"/>
      <c r="AJ440" s="128"/>
      <c r="AK440" s="128"/>
      <c r="AL440" s="128"/>
      <c r="AM440" s="128"/>
      <c r="AN440" s="128"/>
      <c r="AO440" s="128"/>
      <c r="AP440" s="128">
        <f t="shared" si="104"/>
        <v>0</v>
      </c>
      <c r="AQ440" s="128">
        <f t="shared" si="104"/>
        <v>0</v>
      </c>
      <c r="AR440" s="128" t="e">
        <f>#REF!+#REF!+#REF!+#REF!</f>
        <v>#REF!</v>
      </c>
      <c r="AS440" s="128">
        <f t="shared" si="105"/>
        <v>0</v>
      </c>
      <c r="AT440" s="128" t="e">
        <f>#REF!+#REF!+#REF!+#REF!</f>
        <v>#REF!</v>
      </c>
      <c r="AU440" s="128">
        <f t="shared" si="106"/>
        <v>0</v>
      </c>
    </row>
    <row r="441" spans="1:47" ht="63" x14ac:dyDescent="0.25">
      <c r="A441" s="381" t="s">
        <v>51</v>
      </c>
      <c r="B441" s="127"/>
      <c r="C441" s="21" t="s">
        <v>1331</v>
      </c>
      <c r="D441" s="128"/>
      <c r="E441" s="128"/>
      <c r="F441" s="128"/>
      <c r="G441" s="128"/>
      <c r="H441" s="128"/>
      <c r="I441" s="128"/>
      <c r="J441" s="128"/>
      <c r="K441" s="128"/>
      <c r="L441" s="128"/>
      <c r="M441" s="128"/>
      <c r="N441" s="128"/>
      <c r="O441" s="128"/>
      <c r="P441" s="128"/>
      <c r="Q441" s="128"/>
      <c r="R441" s="128"/>
      <c r="S441" s="128"/>
      <c r="T441" s="128">
        <v>0</v>
      </c>
      <c r="U441" s="128">
        <v>0.25</v>
      </c>
      <c r="V441" s="128">
        <f t="shared" si="107"/>
        <v>0</v>
      </c>
      <c r="W441" s="128">
        <f t="shared" si="107"/>
        <v>0.25</v>
      </c>
      <c r="X441" s="128"/>
      <c r="Y441" s="128"/>
      <c r="Z441" s="128"/>
      <c r="AA441" s="128"/>
      <c r="AB441" s="128"/>
      <c r="AC441" s="128"/>
      <c r="AD441" s="128"/>
      <c r="AE441" s="128"/>
      <c r="AF441" s="128"/>
      <c r="AG441" s="128"/>
      <c r="AH441" s="128"/>
      <c r="AI441" s="128"/>
      <c r="AJ441" s="128"/>
      <c r="AK441" s="128"/>
      <c r="AL441" s="128"/>
      <c r="AM441" s="128"/>
      <c r="AN441" s="128"/>
      <c r="AO441" s="128"/>
      <c r="AP441" s="128">
        <f t="shared" si="104"/>
        <v>0</v>
      </c>
      <c r="AQ441" s="128">
        <f t="shared" si="104"/>
        <v>0</v>
      </c>
      <c r="AR441" s="128" t="e">
        <f>#REF!+#REF!+#REF!+#REF!</f>
        <v>#REF!</v>
      </c>
      <c r="AS441" s="128">
        <f t="shared" si="105"/>
        <v>0</v>
      </c>
      <c r="AT441" s="128" t="e">
        <f>#REF!+#REF!+#REF!+#REF!</f>
        <v>#REF!</v>
      </c>
      <c r="AU441" s="128">
        <f t="shared" si="106"/>
        <v>0</v>
      </c>
    </row>
    <row r="442" spans="1:47" ht="63" x14ac:dyDescent="0.25">
      <c r="A442" s="381" t="s">
        <v>51</v>
      </c>
      <c r="B442" s="127"/>
      <c r="C442" s="21" t="s">
        <v>1332</v>
      </c>
      <c r="D442" s="128"/>
      <c r="E442" s="128"/>
      <c r="F442" s="128"/>
      <c r="G442" s="128"/>
      <c r="H442" s="128"/>
      <c r="I442" s="128"/>
      <c r="J442" s="128"/>
      <c r="K442" s="128"/>
      <c r="L442" s="128"/>
      <c r="M442" s="128"/>
      <c r="N442" s="128"/>
      <c r="O442" s="128"/>
      <c r="P442" s="128"/>
      <c r="Q442" s="128"/>
      <c r="R442" s="128"/>
      <c r="S442" s="128"/>
      <c r="T442" s="128">
        <v>0</v>
      </c>
      <c r="U442" s="128">
        <v>0.4</v>
      </c>
      <c r="V442" s="128">
        <f t="shared" si="107"/>
        <v>0</v>
      </c>
      <c r="W442" s="128">
        <f t="shared" si="107"/>
        <v>0.4</v>
      </c>
      <c r="X442" s="128"/>
      <c r="Y442" s="128"/>
      <c r="Z442" s="128"/>
      <c r="AA442" s="128"/>
      <c r="AB442" s="128"/>
      <c r="AC442" s="128"/>
      <c r="AD442" s="128"/>
      <c r="AE442" s="128"/>
      <c r="AF442" s="128"/>
      <c r="AG442" s="128"/>
      <c r="AH442" s="128"/>
      <c r="AI442" s="128"/>
      <c r="AJ442" s="128"/>
      <c r="AK442" s="128"/>
      <c r="AL442" s="128"/>
      <c r="AM442" s="128"/>
      <c r="AN442" s="128"/>
      <c r="AO442" s="128"/>
      <c r="AP442" s="128">
        <f t="shared" si="104"/>
        <v>0</v>
      </c>
      <c r="AQ442" s="128">
        <f t="shared" si="104"/>
        <v>0</v>
      </c>
      <c r="AR442" s="128" t="e">
        <f>#REF!+#REF!+#REF!+#REF!</f>
        <v>#REF!</v>
      </c>
      <c r="AS442" s="128">
        <f t="shared" si="105"/>
        <v>0</v>
      </c>
      <c r="AT442" s="128" t="e">
        <f>#REF!+#REF!+#REF!+#REF!</f>
        <v>#REF!</v>
      </c>
      <c r="AU442" s="128">
        <f t="shared" si="106"/>
        <v>0</v>
      </c>
    </row>
    <row r="443" spans="1:47" ht="63" x14ac:dyDescent="0.25">
      <c r="A443" s="381" t="s">
        <v>51</v>
      </c>
      <c r="B443" s="127"/>
      <c r="C443" s="21" t="s">
        <v>1333</v>
      </c>
      <c r="D443" s="128"/>
      <c r="E443" s="128"/>
      <c r="F443" s="128"/>
      <c r="G443" s="128"/>
      <c r="H443" s="128"/>
      <c r="I443" s="128"/>
      <c r="J443" s="128"/>
      <c r="K443" s="128"/>
      <c r="L443" s="128"/>
      <c r="M443" s="128"/>
      <c r="N443" s="128"/>
      <c r="O443" s="128"/>
      <c r="P443" s="128"/>
      <c r="Q443" s="128"/>
      <c r="R443" s="128"/>
      <c r="S443" s="128"/>
      <c r="T443" s="128">
        <v>0</v>
      </c>
      <c r="U443" s="128">
        <v>0.1</v>
      </c>
      <c r="V443" s="128">
        <f t="shared" si="107"/>
        <v>0</v>
      </c>
      <c r="W443" s="128">
        <f t="shared" si="107"/>
        <v>0.1</v>
      </c>
      <c r="X443" s="128"/>
      <c r="Y443" s="128"/>
      <c r="Z443" s="128"/>
      <c r="AA443" s="128"/>
      <c r="AB443" s="128"/>
      <c r="AC443" s="128"/>
      <c r="AD443" s="128"/>
      <c r="AE443" s="128"/>
      <c r="AF443" s="128"/>
      <c r="AG443" s="128"/>
      <c r="AH443" s="128"/>
      <c r="AI443" s="128"/>
      <c r="AJ443" s="128"/>
      <c r="AK443" s="128"/>
      <c r="AL443" s="128"/>
      <c r="AM443" s="128"/>
      <c r="AN443" s="128"/>
      <c r="AO443" s="128"/>
      <c r="AP443" s="128">
        <f t="shared" ref="AP443:AQ506" si="108">AJ443+AH443+AL443+AN443</f>
        <v>0</v>
      </c>
      <c r="AQ443" s="128">
        <f t="shared" si="108"/>
        <v>0</v>
      </c>
      <c r="AR443" s="128" t="e">
        <f>#REF!+#REF!+#REF!+#REF!</f>
        <v>#REF!</v>
      </c>
      <c r="AS443" s="128">
        <f t="shared" ref="AS443:AS506" si="109">AL443+AJ443+AN443+AP443</f>
        <v>0</v>
      </c>
      <c r="AT443" s="128" t="e">
        <f>#REF!+#REF!+#REF!+#REF!</f>
        <v>#REF!</v>
      </c>
      <c r="AU443" s="128">
        <f t="shared" ref="AU443:AU506" si="110">AM443+AK443+AO443+AQ443</f>
        <v>0</v>
      </c>
    </row>
    <row r="444" spans="1:47" ht="63" x14ac:dyDescent="0.25">
      <c r="A444" s="381" t="s">
        <v>51</v>
      </c>
      <c r="B444" s="127"/>
      <c r="C444" s="21" t="s">
        <v>1334</v>
      </c>
      <c r="D444" s="128"/>
      <c r="E444" s="128"/>
      <c r="F444" s="128"/>
      <c r="G444" s="128"/>
      <c r="H444" s="128"/>
      <c r="I444" s="128"/>
      <c r="J444" s="128"/>
      <c r="K444" s="128"/>
      <c r="L444" s="128"/>
      <c r="M444" s="128"/>
      <c r="N444" s="128"/>
      <c r="O444" s="128"/>
      <c r="P444" s="128"/>
      <c r="Q444" s="128"/>
      <c r="R444" s="128"/>
      <c r="S444" s="128"/>
      <c r="T444" s="128">
        <v>0</v>
      </c>
      <c r="U444" s="128">
        <v>0.25</v>
      </c>
      <c r="V444" s="128">
        <f t="shared" si="107"/>
        <v>0</v>
      </c>
      <c r="W444" s="128">
        <f t="shared" si="107"/>
        <v>0.25</v>
      </c>
      <c r="X444" s="128"/>
      <c r="Y444" s="128"/>
      <c r="Z444" s="128"/>
      <c r="AA444" s="128"/>
      <c r="AB444" s="128"/>
      <c r="AC444" s="128"/>
      <c r="AD444" s="128"/>
      <c r="AE444" s="128"/>
      <c r="AF444" s="128"/>
      <c r="AG444" s="128"/>
      <c r="AH444" s="128"/>
      <c r="AI444" s="128"/>
      <c r="AJ444" s="128"/>
      <c r="AK444" s="128"/>
      <c r="AL444" s="128"/>
      <c r="AM444" s="128"/>
      <c r="AN444" s="128"/>
      <c r="AO444" s="128"/>
      <c r="AP444" s="128">
        <f t="shared" si="108"/>
        <v>0</v>
      </c>
      <c r="AQ444" s="128">
        <f t="shared" si="108"/>
        <v>0</v>
      </c>
      <c r="AR444" s="128" t="e">
        <f>#REF!+#REF!+#REF!+#REF!</f>
        <v>#REF!</v>
      </c>
      <c r="AS444" s="128">
        <f t="shared" si="109"/>
        <v>0</v>
      </c>
      <c r="AT444" s="128" t="e">
        <f>#REF!+#REF!+#REF!+#REF!</f>
        <v>#REF!</v>
      </c>
      <c r="AU444" s="128">
        <f t="shared" si="110"/>
        <v>0</v>
      </c>
    </row>
    <row r="445" spans="1:47" ht="78.75" x14ac:dyDescent="0.25">
      <c r="A445" s="381" t="s">
        <v>51</v>
      </c>
      <c r="B445" s="127"/>
      <c r="C445" s="21" t="s">
        <v>1335</v>
      </c>
      <c r="D445" s="128"/>
      <c r="E445" s="128"/>
      <c r="F445" s="128"/>
      <c r="G445" s="128"/>
      <c r="H445" s="128"/>
      <c r="I445" s="128"/>
      <c r="J445" s="128"/>
      <c r="K445" s="128"/>
      <c r="L445" s="128"/>
      <c r="M445" s="128"/>
      <c r="N445" s="128"/>
      <c r="O445" s="128"/>
      <c r="P445" s="128"/>
      <c r="Q445" s="128"/>
      <c r="R445" s="128"/>
      <c r="S445" s="128"/>
      <c r="T445" s="128">
        <v>0</v>
      </c>
      <c r="U445" s="128">
        <v>0.25</v>
      </c>
      <c r="V445" s="128">
        <f t="shared" si="107"/>
        <v>0</v>
      </c>
      <c r="W445" s="128">
        <f t="shared" si="107"/>
        <v>0.25</v>
      </c>
      <c r="X445" s="128"/>
      <c r="Y445" s="128"/>
      <c r="Z445" s="128"/>
      <c r="AA445" s="128"/>
      <c r="AB445" s="128"/>
      <c r="AC445" s="128"/>
      <c r="AD445" s="128"/>
      <c r="AE445" s="128"/>
      <c r="AF445" s="128"/>
      <c r="AG445" s="128"/>
      <c r="AH445" s="128"/>
      <c r="AI445" s="128"/>
      <c r="AJ445" s="128"/>
      <c r="AK445" s="128"/>
      <c r="AL445" s="128"/>
      <c r="AM445" s="128"/>
      <c r="AN445" s="128"/>
      <c r="AO445" s="128"/>
      <c r="AP445" s="128">
        <f t="shared" si="108"/>
        <v>0</v>
      </c>
      <c r="AQ445" s="128">
        <f t="shared" si="108"/>
        <v>0</v>
      </c>
      <c r="AR445" s="128" t="e">
        <f>#REF!+#REF!+#REF!+#REF!</f>
        <v>#REF!</v>
      </c>
      <c r="AS445" s="128">
        <f t="shared" si="109"/>
        <v>0</v>
      </c>
      <c r="AT445" s="128" t="e">
        <f>#REF!+#REF!+#REF!+#REF!</f>
        <v>#REF!</v>
      </c>
      <c r="AU445" s="128">
        <f t="shared" si="110"/>
        <v>0</v>
      </c>
    </row>
    <row r="446" spans="1:47" ht="63" x14ac:dyDescent="0.25">
      <c r="A446" s="381" t="s">
        <v>51</v>
      </c>
      <c r="B446" s="127"/>
      <c r="C446" s="21" t="s">
        <v>1336</v>
      </c>
      <c r="D446" s="128"/>
      <c r="E446" s="128"/>
      <c r="F446" s="128"/>
      <c r="G446" s="128"/>
      <c r="H446" s="128"/>
      <c r="I446" s="128"/>
      <c r="J446" s="128"/>
      <c r="K446" s="128"/>
      <c r="L446" s="128"/>
      <c r="M446" s="128"/>
      <c r="N446" s="128"/>
      <c r="O446" s="128"/>
      <c r="P446" s="128"/>
      <c r="Q446" s="128"/>
      <c r="R446" s="128"/>
      <c r="S446" s="128"/>
      <c r="T446" s="128">
        <v>0</v>
      </c>
      <c r="U446" s="128">
        <v>0.25</v>
      </c>
      <c r="V446" s="128">
        <f t="shared" si="107"/>
        <v>0</v>
      </c>
      <c r="W446" s="128">
        <f t="shared" si="107"/>
        <v>0.25</v>
      </c>
      <c r="X446" s="128"/>
      <c r="Y446" s="128"/>
      <c r="Z446" s="128"/>
      <c r="AA446" s="128"/>
      <c r="AB446" s="128"/>
      <c r="AC446" s="128"/>
      <c r="AD446" s="128"/>
      <c r="AE446" s="128"/>
      <c r="AF446" s="128"/>
      <c r="AG446" s="128"/>
      <c r="AH446" s="128"/>
      <c r="AI446" s="128"/>
      <c r="AJ446" s="128"/>
      <c r="AK446" s="128"/>
      <c r="AL446" s="128"/>
      <c r="AM446" s="128"/>
      <c r="AN446" s="128"/>
      <c r="AO446" s="128"/>
      <c r="AP446" s="128">
        <f t="shared" si="108"/>
        <v>0</v>
      </c>
      <c r="AQ446" s="128">
        <f t="shared" si="108"/>
        <v>0</v>
      </c>
      <c r="AR446" s="128" t="e">
        <f>#REF!+#REF!+#REF!+#REF!</f>
        <v>#REF!</v>
      </c>
      <c r="AS446" s="128">
        <f t="shared" si="109"/>
        <v>0</v>
      </c>
      <c r="AT446" s="128" t="e">
        <f>#REF!+#REF!+#REF!+#REF!</f>
        <v>#REF!</v>
      </c>
      <c r="AU446" s="128">
        <f t="shared" si="110"/>
        <v>0</v>
      </c>
    </row>
    <row r="447" spans="1:47" ht="63" x14ac:dyDescent="0.25">
      <c r="A447" s="381" t="s">
        <v>51</v>
      </c>
      <c r="B447" s="127"/>
      <c r="C447" s="21" t="s">
        <v>1337</v>
      </c>
      <c r="D447" s="128"/>
      <c r="E447" s="128"/>
      <c r="F447" s="128"/>
      <c r="G447" s="128"/>
      <c r="H447" s="128"/>
      <c r="I447" s="128"/>
      <c r="J447" s="128"/>
      <c r="K447" s="128"/>
      <c r="L447" s="128"/>
      <c r="M447" s="128"/>
      <c r="N447" s="128"/>
      <c r="O447" s="128"/>
      <c r="P447" s="128"/>
      <c r="Q447" s="128"/>
      <c r="R447" s="128"/>
      <c r="S447" s="128"/>
      <c r="T447" s="128">
        <v>0</v>
      </c>
      <c r="U447" s="128">
        <v>0.25</v>
      </c>
      <c r="V447" s="128">
        <f t="shared" si="107"/>
        <v>0</v>
      </c>
      <c r="W447" s="128">
        <f t="shared" si="107"/>
        <v>0.25</v>
      </c>
      <c r="X447" s="128"/>
      <c r="Y447" s="128"/>
      <c r="Z447" s="128"/>
      <c r="AA447" s="128"/>
      <c r="AB447" s="128"/>
      <c r="AC447" s="128"/>
      <c r="AD447" s="128"/>
      <c r="AE447" s="128"/>
      <c r="AF447" s="128"/>
      <c r="AG447" s="128"/>
      <c r="AH447" s="128"/>
      <c r="AI447" s="128"/>
      <c r="AJ447" s="128"/>
      <c r="AK447" s="128"/>
      <c r="AL447" s="128"/>
      <c r="AM447" s="128"/>
      <c r="AN447" s="128"/>
      <c r="AO447" s="128"/>
      <c r="AP447" s="128">
        <f t="shared" si="108"/>
        <v>0</v>
      </c>
      <c r="AQ447" s="128">
        <f t="shared" si="108"/>
        <v>0</v>
      </c>
      <c r="AR447" s="128" t="e">
        <f>#REF!+#REF!+#REF!+#REF!</f>
        <v>#REF!</v>
      </c>
      <c r="AS447" s="128">
        <f t="shared" si="109"/>
        <v>0</v>
      </c>
      <c r="AT447" s="128" t="e">
        <f>#REF!+#REF!+#REF!+#REF!</f>
        <v>#REF!</v>
      </c>
      <c r="AU447" s="128">
        <f t="shared" si="110"/>
        <v>0</v>
      </c>
    </row>
    <row r="448" spans="1:47" ht="63" x14ac:dyDescent="0.25">
      <c r="A448" s="381" t="s">
        <v>51</v>
      </c>
      <c r="B448" s="127"/>
      <c r="C448" s="21" t="s">
        <v>1338</v>
      </c>
      <c r="D448" s="128"/>
      <c r="E448" s="128"/>
      <c r="F448" s="128"/>
      <c r="G448" s="128"/>
      <c r="H448" s="128"/>
      <c r="I448" s="128"/>
      <c r="J448" s="128"/>
      <c r="K448" s="128"/>
      <c r="L448" s="128"/>
      <c r="M448" s="128"/>
      <c r="N448" s="128"/>
      <c r="O448" s="128"/>
      <c r="P448" s="128"/>
      <c r="Q448" s="128"/>
      <c r="R448" s="128"/>
      <c r="S448" s="128"/>
      <c r="T448" s="128">
        <v>0</v>
      </c>
      <c r="U448" s="128">
        <v>0.16</v>
      </c>
      <c r="V448" s="128">
        <f t="shared" si="107"/>
        <v>0</v>
      </c>
      <c r="W448" s="128">
        <f t="shared" si="107"/>
        <v>0.16</v>
      </c>
      <c r="X448" s="128"/>
      <c r="Y448" s="128"/>
      <c r="Z448" s="128"/>
      <c r="AA448" s="128"/>
      <c r="AB448" s="128"/>
      <c r="AC448" s="128"/>
      <c r="AD448" s="128"/>
      <c r="AE448" s="128"/>
      <c r="AF448" s="128"/>
      <c r="AG448" s="128"/>
      <c r="AH448" s="128"/>
      <c r="AI448" s="128"/>
      <c r="AJ448" s="128"/>
      <c r="AK448" s="128"/>
      <c r="AL448" s="128"/>
      <c r="AM448" s="128"/>
      <c r="AN448" s="128"/>
      <c r="AO448" s="128"/>
      <c r="AP448" s="128">
        <f t="shared" si="108"/>
        <v>0</v>
      </c>
      <c r="AQ448" s="128">
        <f t="shared" si="108"/>
        <v>0</v>
      </c>
      <c r="AR448" s="128" t="e">
        <f>#REF!+#REF!+#REF!+#REF!</f>
        <v>#REF!</v>
      </c>
      <c r="AS448" s="128">
        <f t="shared" si="109"/>
        <v>0</v>
      </c>
      <c r="AT448" s="128" t="e">
        <f>#REF!+#REF!+#REF!+#REF!</f>
        <v>#REF!</v>
      </c>
      <c r="AU448" s="128">
        <f t="shared" si="110"/>
        <v>0</v>
      </c>
    </row>
    <row r="449" spans="1:47" ht="63" x14ac:dyDescent="0.25">
      <c r="A449" s="381" t="s">
        <v>51</v>
      </c>
      <c r="B449" s="127"/>
      <c r="C449" s="21" t="s">
        <v>1339</v>
      </c>
      <c r="D449" s="128"/>
      <c r="E449" s="128"/>
      <c r="F449" s="128"/>
      <c r="G449" s="128"/>
      <c r="H449" s="128"/>
      <c r="I449" s="128"/>
      <c r="J449" s="128"/>
      <c r="K449" s="128"/>
      <c r="L449" s="128"/>
      <c r="M449" s="128"/>
      <c r="N449" s="128"/>
      <c r="O449" s="128"/>
      <c r="P449" s="128"/>
      <c r="Q449" s="128"/>
      <c r="R449" s="128"/>
      <c r="S449" s="128"/>
      <c r="T449" s="128">
        <v>0</v>
      </c>
      <c r="U449" s="128">
        <v>0.16</v>
      </c>
      <c r="V449" s="128">
        <f t="shared" si="107"/>
        <v>0</v>
      </c>
      <c r="W449" s="128">
        <f t="shared" si="107"/>
        <v>0.16</v>
      </c>
      <c r="X449" s="128"/>
      <c r="Y449" s="128"/>
      <c r="Z449" s="128"/>
      <c r="AA449" s="128"/>
      <c r="AB449" s="128"/>
      <c r="AC449" s="128"/>
      <c r="AD449" s="128"/>
      <c r="AE449" s="128"/>
      <c r="AF449" s="128"/>
      <c r="AG449" s="128"/>
      <c r="AH449" s="128"/>
      <c r="AI449" s="128"/>
      <c r="AJ449" s="128"/>
      <c r="AK449" s="128"/>
      <c r="AL449" s="128"/>
      <c r="AM449" s="128"/>
      <c r="AN449" s="128"/>
      <c r="AO449" s="128"/>
      <c r="AP449" s="128">
        <f t="shared" si="108"/>
        <v>0</v>
      </c>
      <c r="AQ449" s="128">
        <f t="shared" si="108"/>
        <v>0</v>
      </c>
      <c r="AR449" s="128" t="e">
        <f>#REF!+#REF!+#REF!+#REF!</f>
        <v>#REF!</v>
      </c>
      <c r="AS449" s="128">
        <f t="shared" si="109"/>
        <v>0</v>
      </c>
      <c r="AT449" s="128" t="e">
        <f>#REF!+#REF!+#REF!+#REF!</f>
        <v>#REF!</v>
      </c>
      <c r="AU449" s="128">
        <f t="shared" si="110"/>
        <v>0</v>
      </c>
    </row>
    <row r="450" spans="1:47" ht="63" x14ac:dyDescent="0.25">
      <c r="A450" s="381" t="s">
        <v>51</v>
      </c>
      <c r="B450" s="127"/>
      <c r="C450" s="21" t="s">
        <v>1340</v>
      </c>
      <c r="D450" s="128"/>
      <c r="E450" s="128"/>
      <c r="F450" s="128"/>
      <c r="G450" s="128"/>
      <c r="H450" s="128"/>
      <c r="I450" s="128"/>
      <c r="J450" s="128"/>
      <c r="K450" s="128"/>
      <c r="L450" s="128"/>
      <c r="M450" s="128"/>
      <c r="N450" s="128"/>
      <c r="O450" s="128"/>
      <c r="P450" s="128"/>
      <c r="Q450" s="128"/>
      <c r="R450" s="128"/>
      <c r="S450" s="128"/>
      <c r="T450" s="128">
        <v>0</v>
      </c>
      <c r="U450" s="128">
        <v>0.16</v>
      </c>
      <c r="V450" s="128">
        <f t="shared" si="107"/>
        <v>0</v>
      </c>
      <c r="W450" s="128">
        <f t="shared" si="107"/>
        <v>0.16</v>
      </c>
      <c r="X450" s="128"/>
      <c r="Y450" s="128"/>
      <c r="Z450" s="128"/>
      <c r="AA450" s="128"/>
      <c r="AB450" s="128"/>
      <c r="AC450" s="128"/>
      <c r="AD450" s="128"/>
      <c r="AE450" s="128"/>
      <c r="AF450" s="128"/>
      <c r="AG450" s="128"/>
      <c r="AH450" s="128"/>
      <c r="AI450" s="128"/>
      <c r="AJ450" s="128"/>
      <c r="AK450" s="128"/>
      <c r="AL450" s="128"/>
      <c r="AM450" s="128"/>
      <c r="AN450" s="128"/>
      <c r="AO450" s="128"/>
      <c r="AP450" s="128">
        <f t="shared" si="108"/>
        <v>0</v>
      </c>
      <c r="AQ450" s="128">
        <f t="shared" si="108"/>
        <v>0</v>
      </c>
      <c r="AR450" s="128" t="e">
        <f>#REF!+#REF!+#REF!+#REF!</f>
        <v>#REF!</v>
      </c>
      <c r="AS450" s="128">
        <f t="shared" si="109"/>
        <v>0</v>
      </c>
      <c r="AT450" s="128" t="e">
        <f>#REF!+#REF!+#REF!+#REF!</f>
        <v>#REF!</v>
      </c>
      <c r="AU450" s="128">
        <f t="shared" si="110"/>
        <v>0</v>
      </c>
    </row>
    <row r="451" spans="1:47" ht="63" x14ac:dyDescent="0.25">
      <c r="A451" s="381" t="s">
        <v>51</v>
      </c>
      <c r="B451" s="127"/>
      <c r="C451" s="21" t="s">
        <v>1341</v>
      </c>
      <c r="D451" s="128"/>
      <c r="E451" s="128"/>
      <c r="F451" s="128"/>
      <c r="G451" s="128"/>
      <c r="H451" s="128"/>
      <c r="I451" s="128"/>
      <c r="J451" s="128"/>
      <c r="K451" s="128"/>
      <c r="L451" s="128"/>
      <c r="M451" s="128"/>
      <c r="N451" s="128"/>
      <c r="O451" s="128"/>
      <c r="P451" s="128"/>
      <c r="Q451" s="128"/>
      <c r="R451" s="128"/>
      <c r="S451" s="128"/>
      <c r="T451" s="128">
        <v>0</v>
      </c>
      <c r="U451" s="128">
        <v>0.16</v>
      </c>
      <c r="V451" s="128">
        <f t="shared" si="107"/>
        <v>0</v>
      </c>
      <c r="W451" s="128">
        <f t="shared" si="107"/>
        <v>0.16</v>
      </c>
      <c r="X451" s="128"/>
      <c r="Y451" s="128"/>
      <c r="Z451" s="128"/>
      <c r="AA451" s="128"/>
      <c r="AB451" s="128"/>
      <c r="AC451" s="128"/>
      <c r="AD451" s="128"/>
      <c r="AE451" s="128"/>
      <c r="AF451" s="128"/>
      <c r="AG451" s="128"/>
      <c r="AH451" s="128"/>
      <c r="AI451" s="128"/>
      <c r="AJ451" s="128"/>
      <c r="AK451" s="128"/>
      <c r="AL451" s="128"/>
      <c r="AM451" s="128"/>
      <c r="AN451" s="128"/>
      <c r="AO451" s="128"/>
      <c r="AP451" s="128">
        <f t="shared" si="108"/>
        <v>0</v>
      </c>
      <c r="AQ451" s="128">
        <f t="shared" si="108"/>
        <v>0</v>
      </c>
      <c r="AR451" s="128" t="e">
        <f>#REF!+#REF!+#REF!+#REF!</f>
        <v>#REF!</v>
      </c>
      <c r="AS451" s="128">
        <f t="shared" si="109"/>
        <v>0</v>
      </c>
      <c r="AT451" s="128" t="e">
        <f>#REF!+#REF!+#REF!+#REF!</f>
        <v>#REF!</v>
      </c>
      <c r="AU451" s="128">
        <f t="shared" si="110"/>
        <v>0</v>
      </c>
    </row>
    <row r="452" spans="1:47" ht="63" x14ac:dyDescent="0.25">
      <c r="A452" s="381" t="s">
        <v>51</v>
      </c>
      <c r="B452" s="127"/>
      <c r="C452" s="21" t="s">
        <v>1342</v>
      </c>
      <c r="D452" s="128"/>
      <c r="E452" s="128"/>
      <c r="F452" s="128"/>
      <c r="G452" s="128"/>
      <c r="H452" s="128"/>
      <c r="I452" s="128"/>
      <c r="J452" s="128"/>
      <c r="K452" s="128"/>
      <c r="L452" s="128"/>
      <c r="M452" s="128"/>
      <c r="N452" s="128"/>
      <c r="O452" s="128"/>
      <c r="P452" s="128"/>
      <c r="Q452" s="128"/>
      <c r="R452" s="128"/>
      <c r="S452" s="128"/>
      <c r="T452" s="128">
        <v>0</v>
      </c>
      <c r="U452" s="128">
        <v>0.25</v>
      </c>
      <c r="V452" s="128">
        <f t="shared" si="107"/>
        <v>0</v>
      </c>
      <c r="W452" s="128">
        <f t="shared" si="107"/>
        <v>0.25</v>
      </c>
      <c r="X452" s="128"/>
      <c r="Y452" s="128"/>
      <c r="Z452" s="128"/>
      <c r="AA452" s="128"/>
      <c r="AB452" s="128"/>
      <c r="AC452" s="128"/>
      <c r="AD452" s="128"/>
      <c r="AE452" s="128"/>
      <c r="AF452" s="128"/>
      <c r="AG452" s="128"/>
      <c r="AH452" s="128"/>
      <c r="AI452" s="128"/>
      <c r="AJ452" s="128"/>
      <c r="AK452" s="128"/>
      <c r="AL452" s="128"/>
      <c r="AM452" s="128"/>
      <c r="AN452" s="128"/>
      <c r="AO452" s="128"/>
      <c r="AP452" s="128">
        <f t="shared" si="108"/>
        <v>0</v>
      </c>
      <c r="AQ452" s="128">
        <f t="shared" si="108"/>
        <v>0</v>
      </c>
      <c r="AR452" s="128" t="e">
        <f>#REF!+#REF!+#REF!+#REF!</f>
        <v>#REF!</v>
      </c>
      <c r="AS452" s="128">
        <f t="shared" si="109"/>
        <v>0</v>
      </c>
      <c r="AT452" s="128" t="e">
        <f>#REF!+#REF!+#REF!+#REF!</f>
        <v>#REF!</v>
      </c>
      <c r="AU452" s="128">
        <f t="shared" si="110"/>
        <v>0</v>
      </c>
    </row>
    <row r="453" spans="1:47" ht="63" x14ac:dyDescent="0.25">
      <c r="A453" s="381" t="s">
        <v>51</v>
      </c>
      <c r="B453" s="127"/>
      <c r="C453" s="21" t="s">
        <v>1343</v>
      </c>
      <c r="D453" s="128"/>
      <c r="E453" s="128"/>
      <c r="F453" s="128"/>
      <c r="G453" s="128"/>
      <c r="H453" s="128"/>
      <c r="I453" s="128"/>
      <c r="J453" s="128"/>
      <c r="K453" s="128"/>
      <c r="L453" s="128"/>
      <c r="M453" s="128"/>
      <c r="N453" s="128"/>
      <c r="O453" s="128"/>
      <c r="P453" s="128"/>
      <c r="Q453" s="128"/>
      <c r="R453" s="128"/>
      <c r="S453" s="128"/>
      <c r="T453" s="128">
        <v>0</v>
      </c>
      <c r="U453" s="128">
        <v>0.25</v>
      </c>
      <c r="V453" s="128">
        <f t="shared" si="107"/>
        <v>0</v>
      </c>
      <c r="W453" s="128">
        <f t="shared" si="107"/>
        <v>0.25</v>
      </c>
      <c r="X453" s="128"/>
      <c r="Y453" s="128"/>
      <c r="Z453" s="128"/>
      <c r="AA453" s="128"/>
      <c r="AB453" s="128"/>
      <c r="AC453" s="128"/>
      <c r="AD453" s="128"/>
      <c r="AE453" s="128"/>
      <c r="AF453" s="128"/>
      <c r="AG453" s="128"/>
      <c r="AH453" s="128"/>
      <c r="AI453" s="128"/>
      <c r="AJ453" s="128"/>
      <c r="AK453" s="128"/>
      <c r="AL453" s="128"/>
      <c r="AM453" s="128"/>
      <c r="AN453" s="128"/>
      <c r="AO453" s="128"/>
      <c r="AP453" s="128">
        <f t="shared" si="108"/>
        <v>0</v>
      </c>
      <c r="AQ453" s="128">
        <f t="shared" si="108"/>
        <v>0</v>
      </c>
      <c r="AR453" s="128" t="e">
        <f>#REF!+#REF!+#REF!+#REF!</f>
        <v>#REF!</v>
      </c>
      <c r="AS453" s="128">
        <f t="shared" si="109"/>
        <v>0</v>
      </c>
      <c r="AT453" s="128" t="e">
        <f>#REF!+#REF!+#REF!+#REF!</f>
        <v>#REF!</v>
      </c>
      <c r="AU453" s="128">
        <f t="shared" si="110"/>
        <v>0</v>
      </c>
    </row>
    <row r="454" spans="1:47" ht="63" x14ac:dyDescent="0.25">
      <c r="A454" s="381" t="s">
        <v>51</v>
      </c>
      <c r="B454" s="127"/>
      <c r="C454" s="21" t="s">
        <v>1344</v>
      </c>
      <c r="D454" s="128"/>
      <c r="E454" s="128"/>
      <c r="F454" s="128"/>
      <c r="G454" s="128"/>
      <c r="H454" s="128"/>
      <c r="I454" s="128"/>
      <c r="J454" s="128"/>
      <c r="K454" s="128"/>
      <c r="L454" s="128"/>
      <c r="M454" s="128"/>
      <c r="N454" s="128"/>
      <c r="O454" s="128"/>
      <c r="P454" s="128"/>
      <c r="Q454" s="128"/>
      <c r="R454" s="128"/>
      <c r="S454" s="128"/>
      <c r="T454" s="128">
        <v>0</v>
      </c>
      <c r="U454" s="128">
        <v>0.25</v>
      </c>
      <c r="V454" s="128">
        <f t="shared" si="107"/>
        <v>0</v>
      </c>
      <c r="W454" s="128">
        <f t="shared" si="107"/>
        <v>0.25</v>
      </c>
      <c r="X454" s="128"/>
      <c r="Y454" s="128"/>
      <c r="Z454" s="128"/>
      <c r="AA454" s="128"/>
      <c r="AB454" s="128"/>
      <c r="AC454" s="128"/>
      <c r="AD454" s="128"/>
      <c r="AE454" s="128"/>
      <c r="AF454" s="128"/>
      <c r="AG454" s="128"/>
      <c r="AH454" s="128"/>
      <c r="AI454" s="128"/>
      <c r="AJ454" s="128"/>
      <c r="AK454" s="128"/>
      <c r="AL454" s="128"/>
      <c r="AM454" s="128"/>
      <c r="AN454" s="128"/>
      <c r="AO454" s="128"/>
      <c r="AP454" s="128">
        <f t="shared" si="108"/>
        <v>0</v>
      </c>
      <c r="AQ454" s="128">
        <f t="shared" si="108"/>
        <v>0</v>
      </c>
      <c r="AR454" s="128" t="e">
        <f>#REF!+#REF!+#REF!+#REF!</f>
        <v>#REF!</v>
      </c>
      <c r="AS454" s="128">
        <f t="shared" si="109"/>
        <v>0</v>
      </c>
      <c r="AT454" s="128" t="e">
        <f>#REF!+#REF!+#REF!+#REF!</f>
        <v>#REF!</v>
      </c>
      <c r="AU454" s="128">
        <f t="shared" si="110"/>
        <v>0</v>
      </c>
    </row>
    <row r="455" spans="1:47" ht="63" x14ac:dyDescent="0.25">
      <c r="A455" s="381" t="s">
        <v>51</v>
      </c>
      <c r="B455" s="127"/>
      <c r="C455" s="21" t="s">
        <v>1345</v>
      </c>
      <c r="D455" s="128"/>
      <c r="E455" s="128"/>
      <c r="F455" s="128"/>
      <c r="G455" s="128"/>
      <c r="H455" s="128"/>
      <c r="I455" s="128"/>
      <c r="J455" s="128"/>
      <c r="K455" s="128"/>
      <c r="L455" s="128"/>
      <c r="M455" s="128"/>
      <c r="N455" s="128"/>
      <c r="O455" s="128"/>
      <c r="P455" s="128"/>
      <c r="Q455" s="128"/>
      <c r="R455" s="128"/>
      <c r="S455" s="128"/>
      <c r="T455" s="128">
        <v>0</v>
      </c>
      <c r="U455" s="128">
        <v>0.16</v>
      </c>
      <c r="V455" s="128">
        <f t="shared" si="107"/>
        <v>0</v>
      </c>
      <c r="W455" s="128">
        <f t="shared" si="107"/>
        <v>0.16</v>
      </c>
      <c r="X455" s="128"/>
      <c r="Y455" s="128"/>
      <c r="Z455" s="128"/>
      <c r="AA455" s="128"/>
      <c r="AB455" s="128"/>
      <c r="AC455" s="128"/>
      <c r="AD455" s="128"/>
      <c r="AE455" s="128"/>
      <c r="AF455" s="128"/>
      <c r="AG455" s="128"/>
      <c r="AH455" s="128"/>
      <c r="AI455" s="128"/>
      <c r="AJ455" s="128"/>
      <c r="AK455" s="128"/>
      <c r="AL455" s="128"/>
      <c r="AM455" s="128"/>
      <c r="AN455" s="128"/>
      <c r="AO455" s="128"/>
      <c r="AP455" s="128">
        <f t="shared" si="108"/>
        <v>0</v>
      </c>
      <c r="AQ455" s="128">
        <f t="shared" si="108"/>
        <v>0</v>
      </c>
      <c r="AR455" s="128" t="e">
        <f>#REF!+#REF!+#REF!+#REF!</f>
        <v>#REF!</v>
      </c>
      <c r="AS455" s="128">
        <f t="shared" si="109"/>
        <v>0</v>
      </c>
      <c r="AT455" s="128" t="e">
        <f>#REF!+#REF!+#REF!+#REF!</f>
        <v>#REF!</v>
      </c>
      <c r="AU455" s="128">
        <f t="shared" si="110"/>
        <v>0</v>
      </c>
    </row>
    <row r="456" spans="1:47" ht="31.5" x14ac:dyDescent="0.25">
      <c r="A456" s="381" t="s">
        <v>1094</v>
      </c>
      <c r="B456" s="127" t="s">
        <v>1346</v>
      </c>
      <c r="C456" s="21" t="s">
        <v>1347</v>
      </c>
      <c r="D456" s="128"/>
      <c r="E456" s="128"/>
      <c r="F456" s="128"/>
      <c r="G456" s="128"/>
      <c r="H456" s="128"/>
      <c r="I456" s="128"/>
      <c r="J456" s="128"/>
      <c r="K456" s="128"/>
      <c r="L456" s="128"/>
      <c r="M456" s="128"/>
      <c r="N456" s="128">
        <v>0.71</v>
      </c>
      <c r="O456" s="128"/>
      <c r="P456" s="128"/>
      <c r="Q456" s="128"/>
      <c r="R456" s="128"/>
      <c r="S456" s="128"/>
      <c r="T456" s="128"/>
      <c r="U456" s="128"/>
      <c r="V456" s="128">
        <f t="shared" si="107"/>
        <v>0.71</v>
      </c>
      <c r="W456" s="128">
        <f t="shared" si="107"/>
        <v>0</v>
      </c>
      <c r="X456" s="128"/>
      <c r="Y456" s="128"/>
      <c r="Z456" s="128"/>
      <c r="AA456" s="128"/>
      <c r="AB456" s="128"/>
      <c r="AC456" s="128"/>
      <c r="AD456" s="128"/>
      <c r="AE456" s="128"/>
      <c r="AF456" s="128"/>
      <c r="AG456" s="128"/>
      <c r="AH456" s="128"/>
      <c r="AI456" s="128"/>
      <c r="AJ456" s="128"/>
      <c r="AK456" s="128"/>
      <c r="AL456" s="128"/>
      <c r="AM456" s="128"/>
      <c r="AN456" s="128"/>
      <c r="AO456" s="128"/>
      <c r="AP456" s="128">
        <f t="shared" si="108"/>
        <v>0</v>
      </c>
      <c r="AQ456" s="128">
        <f t="shared" si="108"/>
        <v>0</v>
      </c>
      <c r="AR456" s="128" t="e">
        <f>#REF!+#REF!+#REF!+#REF!</f>
        <v>#REF!</v>
      </c>
      <c r="AS456" s="128">
        <f t="shared" si="109"/>
        <v>0</v>
      </c>
      <c r="AT456" s="128" t="e">
        <f>#REF!+#REF!+#REF!+#REF!</f>
        <v>#REF!</v>
      </c>
      <c r="AU456" s="128">
        <f t="shared" si="110"/>
        <v>0</v>
      </c>
    </row>
    <row r="457" spans="1:47" ht="31.5" x14ac:dyDescent="0.25">
      <c r="A457" s="381" t="s">
        <v>1094</v>
      </c>
      <c r="B457" s="127" t="s">
        <v>1348</v>
      </c>
      <c r="C457" s="21" t="s">
        <v>1349</v>
      </c>
      <c r="D457" s="128"/>
      <c r="E457" s="128"/>
      <c r="F457" s="128"/>
      <c r="G457" s="128"/>
      <c r="H457" s="128"/>
      <c r="I457" s="128"/>
      <c r="J457" s="128"/>
      <c r="K457" s="128"/>
      <c r="L457" s="128"/>
      <c r="M457" s="128"/>
      <c r="N457" s="128">
        <v>0.192</v>
      </c>
      <c r="O457" s="128"/>
      <c r="P457" s="128"/>
      <c r="Q457" s="128"/>
      <c r="R457" s="128"/>
      <c r="S457" s="128"/>
      <c r="T457" s="128"/>
      <c r="U457" s="128"/>
      <c r="V457" s="128">
        <f t="shared" si="107"/>
        <v>0.192</v>
      </c>
      <c r="W457" s="128">
        <f t="shared" si="107"/>
        <v>0</v>
      </c>
      <c r="X457" s="128"/>
      <c r="Y457" s="128"/>
      <c r="Z457" s="128"/>
      <c r="AA457" s="128"/>
      <c r="AB457" s="128"/>
      <c r="AC457" s="128"/>
      <c r="AD457" s="128"/>
      <c r="AE457" s="128"/>
      <c r="AF457" s="128"/>
      <c r="AG457" s="128"/>
      <c r="AH457" s="128"/>
      <c r="AI457" s="128"/>
      <c r="AJ457" s="128"/>
      <c r="AK457" s="128"/>
      <c r="AL457" s="128"/>
      <c r="AM457" s="128"/>
      <c r="AN457" s="128"/>
      <c r="AO457" s="128"/>
      <c r="AP457" s="128">
        <f t="shared" si="108"/>
        <v>0</v>
      </c>
      <c r="AQ457" s="128">
        <f t="shared" si="108"/>
        <v>0</v>
      </c>
      <c r="AR457" s="128" t="e">
        <f>#REF!+#REF!+#REF!+#REF!</f>
        <v>#REF!</v>
      </c>
      <c r="AS457" s="128">
        <f t="shared" si="109"/>
        <v>0</v>
      </c>
      <c r="AT457" s="128" t="e">
        <f>#REF!+#REF!+#REF!+#REF!</f>
        <v>#REF!</v>
      </c>
      <c r="AU457" s="128">
        <f t="shared" si="110"/>
        <v>0</v>
      </c>
    </row>
    <row r="458" spans="1:47" ht="31.5" x14ac:dyDescent="0.25">
      <c r="A458" s="381" t="s">
        <v>1094</v>
      </c>
      <c r="B458" s="127" t="s">
        <v>1350</v>
      </c>
      <c r="C458" s="21" t="s">
        <v>1351</v>
      </c>
      <c r="D458" s="128"/>
      <c r="E458" s="128"/>
      <c r="F458" s="128"/>
      <c r="G458" s="128"/>
      <c r="H458" s="128"/>
      <c r="I458" s="128"/>
      <c r="J458" s="128"/>
      <c r="K458" s="128"/>
      <c r="L458" s="128"/>
      <c r="M458" s="128"/>
      <c r="N458" s="128"/>
      <c r="O458" s="128"/>
      <c r="P458" s="128">
        <v>0.22</v>
      </c>
      <c r="Q458" s="128">
        <v>2.5000000000000001E-2</v>
      </c>
      <c r="R458" s="128"/>
      <c r="S458" s="128"/>
      <c r="T458" s="128"/>
      <c r="U458" s="128"/>
      <c r="V458" s="128">
        <f t="shared" si="107"/>
        <v>0.22</v>
      </c>
      <c r="W458" s="128">
        <f t="shared" si="107"/>
        <v>2.5000000000000001E-2</v>
      </c>
      <c r="X458" s="128"/>
      <c r="Y458" s="128"/>
      <c r="Z458" s="128"/>
      <c r="AA458" s="128"/>
      <c r="AB458" s="128"/>
      <c r="AC458" s="128"/>
      <c r="AD458" s="128"/>
      <c r="AE458" s="128"/>
      <c r="AF458" s="128"/>
      <c r="AG458" s="128"/>
      <c r="AH458" s="128"/>
      <c r="AI458" s="128"/>
      <c r="AJ458" s="128"/>
      <c r="AK458" s="128"/>
      <c r="AL458" s="128"/>
      <c r="AM458" s="128"/>
      <c r="AN458" s="128"/>
      <c r="AO458" s="128"/>
      <c r="AP458" s="128">
        <f t="shared" si="108"/>
        <v>0</v>
      </c>
      <c r="AQ458" s="128">
        <f t="shared" si="108"/>
        <v>0</v>
      </c>
      <c r="AR458" s="128" t="e">
        <f>#REF!+#REF!+#REF!+#REF!</f>
        <v>#REF!</v>
      </c>
      <c r="AS458" s="128">
        <f t="shared" si="109"/>
        <v>0</v>
      </c>
      <c r="AT458" s="128" t="e">
        <f>#REF!+#REF!+#REF!+#REF!</f>
        <v>#REF!</v>
      </c>
      <c r="AU458" s="128">
        <f t="shared" si="110"/>
        <v>0</v>
      </c>
    </row>
    <row r="459" spans="1:47" ht="31.5" x14ac:dyDescent="0.25">
      <c r="A459" s="381" t="s">
        <v>1094</v>
      </c>
      <c r="B459" s="127" t="s">
        <v>1352</v>
      </c>
      <c r="C459" s="21" t="s">
        <v>1353</v>
      </c>
      <c r="D459" s="128"/>
      <c r="E459" s="128"/>
      <c r="F459" s="128"/>
      <c r="G459" s="128"/>
      <c r="H459" s="128"/>
      <c r="I459" s="128"/>
      <c r="J459" s="128"/>
      <c r="K459" s="128"/>
      <c r="L459" s="128"/>
      <c r="M459" s="128"/>
      <c r="N459" s="128"/>
      <c r="O459" s="128"/>
      <c r="P459" s="128">
        <v>0.56399999999999995</v>
      </c>
      <c r="Q459" s="128"/>
      <c r="R459" s="128"/>
      <c r="S459" s="128"/>
      <c r="T459" s="128"/>
      <c r="U459" s="128"/>
      <c r="V459" s="128">
        <f t="shared" si="107"/>
        <v>0.56399999999999995</v>
      </c>
      <c r="W459" s="128">
        <f t="shared" si="107"/>
        <v>0</v>
      </c>
      <c r="X459" s="128"/>
      <c r="Y459" s="128"/>
      <c r="Z459" s="128"/>
      <c r="AA459" s="128"/>
      <c r="AB459" s="128"/>
      <c r="AC459" s="128"/>
      <c r="AD459" s="128"/>
      <c r="AE459" s="128"/>
      <c r="AF459" s="128"/>
      <c r="AG459" s="128"/>
      <c r="AH459" s="128"/>
      <c r="AI459" s="128"/>
      <c r="AJ459" s="128"/>
      <c r="AK459" s="128"/>
      <c r="AL459" s="128"/>
      <c r="AM459" s="128"/>
      <c r="AN459" s="128"/>
      <c r="AO459" s="128"/>
      <c r="AP459" s="128">
        <f t="shared" si="108"/>
        <v>0</v>
      </c>
      <c r="AQ459" s="128">
        <f t="shared" si="108"/>
        <v>0</v>
      </c>
      <c r="AR459" s="128" t="e">
        <f>#REF!+#REF!+#REF!+#REF!</f>
        <v>#REF!</v>
      </c>
      <c r="AS459" s="128">
        <f t="shared" si="109"/>
        <v>0</v>
      </c>
      <c r="AT459" s="128" t="e">
        <f>#REF!+#REF!+#REF!+#REF!</f>
        <v>#REF!</v>
      </c>
      <c r="AU459" s="128">
        <f t="shared" si="110"/>
        <v>0</v>
      </c>
    </row>
    <row r="460" spans="1:47" ht="31.5" x14ac:dyDescent="0.25">
      <c r="A460" s="381" t="s">
        <v>1094</v>
      </c>
      <c r="B460" s="127" t="s">
        <v>1354</v>
      </c>
      <c r="C460" s="21" t="s">
        <v>1355</v>
      </c>
      <c r="D460" s="128"/>
      <c r="E460" s="128"/>
      <c r="F460" s="128"/>
      <c r="G460" s="128"/>
      <c r="H460" s="128"/>
      <c r="I460" s="128"/>
      <c r="J460" s="128"/>
      <c r="K460" s="128"/>
      <c r="L460" s="128"/>
      <c r="M460" s="128"/>
      <c r="N460" s="128"/>
      <c r="O460" s="128"/>
      <c r="P460" s="128">
        <v>2.5999999999999999E-2</v>
      </c>
      <c r="Q460" s="128">
        <v>2.5000000000000001E-2</v>
      </c>
      <c r="R460" s="128"/>
      <c r="S460" s="128"/>
      <c r="T460" s="128"/>
      <c r="U460" s="128"/>
      <c r="V460" s="128">
        <f t="shared" si="107"/>
        <v>2.5999999999999999E-2</v>
      </c>
      <c r="W460" s="128">
        <f t="shared" si="107"/>
        <v>2.5000000000000001E-2</v>
      </c>
      <c r="X460" s="128"/>
      <c r="Y460" s="128"/>
      <c r="Z460" s="128"/>
      <c r="AA460" s="128"/>
      <c r="AB460" s="128"/>
      <c r="AC460" s="128"/>
      <c r="AD460" s="128"/>
      <c r="AE460" s="128"/>
      <c r="AF460" s="128"/>
      <c r="AG460" s="128"/>
      <c r="AH460" s="128"/>
      <c r="AI460" s="128"/>
      <c r="AJ460" s="128"/>
      <c r="AK460" s="128"/>
      <c r="AL460" s="128"/>
      <c r="AM460" s="128"/>
      <c r="AN460" s="128"/>
      <c r="AO460" s="128"/>
      <c r="AP460" s="128">
        <f t="shared" si="108"/>
        <v>0</v>
      </c>
      <c r="AQ460" s="128">
        <f t="shared" si="108"/>
        <v>0</v>
      </c>
      <c r="AR460" s="128" t="e">
        <f>#REF!+#REF!+#REF!+#REF!</f>
        <v>#REF!</v>
      </c>
      <c r="AS460" s="128">
        <f t="shared" si="109"/>
        <v>0</v>
      </c>
      <c r="AT460" s="128" t="e">
        <f>#REF!+#REF!+#REF!+#REF!</f>
        <v>#REF!</v>
      </c>
      <c r="AU460" s="128">
        <f t="shared" si="110"/>
        <v>0</v>
      </c>
    </row>
    <row r="461" spans="1:47" ht="31.5" x14ac:dyDescent="0.25">
      <c r="A461" s="381" t="s">
        <v>1094</v>
      </c>
      <c r="B461" s="127" t="s">
        <v>1356</v>
      </c>
      <c r="C461" s="21" t="s">
        <v>1357</v>
      </c>
      <c r="D461" s="128"/>
      <c r="E461" s="128"/>
      <c r="F461" s="128"/>
      <c r="G461" s="128"/>
      <c r="H461" s="128"/>
      <c r="I461" s="128"/>
      <c r="J461" s="128"/>
      <c r="K461" s="128"/>
      <c r="L461" s="128"/>
      <c r="M461" s="128"/>
      <c r="N461" s="128"/>
      <c r="O461" s="128"/>
      <c r="P461" s="128">
        <v>0.35199999999999998</v>
      </c>
      <c r="Q461" s="128">
        <v>2.5000000000000001E-2</v>
      </c>
      <c r="R461" s="128"/>
      <c r="S461" s="128"/>
      <c r="T461" s="128"/>
      <c r="U461" s="128"/>
      <c r="V461" s="128">
        <f t="shared" si="107"/>
        <v>0.35199999999999998</v>
      </c>
      <c r="W461" s="128">
        <f t="shared" si="107"/>
        <v>2.5000000000000001E-2</v>
      </c>
      <c r="X461" s="128"/>
      <c r="Y461" s="128"/>
      <c r="Z461" s="128"/>
      <c r="AA461" s="128"/>
      <c r="AB461" s="128"/>
      <c r="AC461" s="128"/>
      <c r="AD461" s="128"/>
      <c r="AE461" s="128"/>
      <c r="AF461" s="128"/>
      <c r="AG461" s="128"/>
      <c r="AH461" s="128"/>
      <c r="AI461" s="128"/>
      <c r="AJ461" s="128"/>
      <c r="AK461" s="128"/>
      <c r="AL461" s="128"/>
      <c r="AM461" s="128"/>
      <c r="AN461" s="128"/>
      <c r="AO461" s="128"/>
      <c r="AP461" s="128">
        <f t="shared" si="108"/>
        <v>0</v>
      </c>
      <c r="AQ461" s="128">
        <f t="shared" si="108"/>
        <v>0</v>
      </c>
      <c r="AR461" s="128" t="e">
        <f>#REF!+#REF!+#REF!+#REF!</f>
        <v>#REF!</v>
      </c>
      <c r="AS461" s="128">
        <f t="shared" si="109"/>
        <v>0</v>
      </c>
      <c r="AT461" s="128" t="e">
        <f>#REF!+#REF!+#REF!+#REF!</f>
        <v>#REF!</v>
      </c>
      <c r="AU461" s="128">
        <f t="shared" si="110"/>
        <v>0</v>
      </c>
    </row>
    <row r="462" spans="1:47" ht="31.5" x14ac:dyDescent="0.25">
      <c r="A462" s="381" t="s">
        <v>1094</v>
      </c>
      <c r="B462" s="127" t="s">
        <v>1358</v>
      </c>
      <c r="C462" s="21" t="s">
        <v>1359</v>
      </c>
      <c r="D462" s="128"/>
      <c r="E462" s="128"/>
      <c r="F462" s="128"/>
      <c r="G462" s="128"/>
      <c r="H462" s="128"/>
      <c r="I462" s="128"/>
      <c r="J462" s="128"/>
      <c r="K462" s="128"/>
      <c r="L462" s="128"/>
      <c r="M462" s="128"/>
      <c r="N462" s="128"/>
      <c r="O462" s="128"/>
      <c r="P462" s="128">
        <v>8.3000000000000004E-2</v>
      </c>
      <c r="Q462" s="128"/>
      <c r="R462" s="128"/>
      <c r="S462" s="128"/>
      <c r="T462" s="128"/>
      <c r="U462" s="128"/>
      <c r="V462" s="128">
        <f t="shared" si="107"/>
        <v>8.3000000000000004E-2</v>
      </c>
      <c r="W462" s="128">
        <f t="shared" si="107"/>
        <v>0</v>
      </c>
      <c r="X462" s="128"/>
      <c r="Y462" s="128"/>
      <c r="Z462" s="128"/>
      <c r="AA462" s="128"/>
      <c r="AB462" s="128"/>
      <c r="AC462" s="128"/>
      <c r="AD462" s="128"/>
      <c r="AE462" s="128"/>
      <c r="AF462" s="128"/>
      <c r="AG462" s="128"/>
      <c r="AH462" s="128"/>
      <c r="AI462" s="128"/>
      <c r="AJ462" s="128"/>
      <c r="AK462" s="128"/>
      <c r="AL462" s="128"/>
      <c r="AM462" s="128"/>
      <c r="AN462" s="128"/>
      <c r="AO462" s="128"/>
      <c r="AP462" s="128">
        <f t="shared" si="108"/>
        <v>0</v>
      </c>
      <c r="AQ462" s="128">
        <f t="shared" si="108"/>
        <v>0</v>
      </c>
      <c r="AR462" s="128" t="e">
        <f>#REF!+#REF!+#REF!+#REF!</f>
        <v>#REF!</v>
      </c>
      <c r="AS462" s="128">
        <f t="shared" si="109"/>
        <v>0</v>
      </c>
      <c r="AT462" s="128" t="e">
        <f>#REF!+#REF!+#REF!+#REF!</f>
        <v>#REF!</v>
      </c>
      <c r="AU462" s="128">
        <f t="shared" si="110"/>
        <v>0</v>
      </c>
    </row>
    <row r="463" spans="1:47" x14ac:dyDescent="0.25">
      <c r="A463" s="381" t="s">
        <v>1094</v>
      </c>
      <c r="B463" s="127" t="s">
        <v>1360</v>
      </c>
      <c r="C463" s="21" t="s">
        <v>1361</v>
      </c>
      <c r="D463" s="128"/>
      <c r="E463" s="128"/>
      <c r="F463" s="128"/>
      <c r="G463" s="128"/>
      <c r="H463" s="128"/>
      <c r="I463" s="128"/>
      <c r="J463" s="128"/>
      <c r="K463" s="128"/>
      <c r="L463" s="128"/>
      <c r="M463" s="128"/>
      <c r="N463" s="128"/>
      <c r="O463" s="128"/>
      <c r="P463" s="128">
        <v>0.47699999999999998</v>
      </c>
      <c r="Q463" s="128"/>
      <c r="R463" s="128"/>
      <c r="S463" s="128"/>
      <c r="T463" s="128"/>
      <c r="U463" s="128"/>
      <c r="V463" s="128">
        <f t="shared" si="107"/>
        <v>0.47699999999999998</v>
      </c>
      <c r="W463" s="128">
        <f t="shared" si="107"/>
        <v>0</v>
      </c>
      <c r="X463" s="128"/>
      <c r="Y463" s="128"/>
      <c r="Z463" s="128"/>
      <c r="AA463" s="128"/>
      <c r="AB463" s="128"/>
      <c r="AC463" s="128"/>
      <c r="AD463" s="128"/>
      <c r="AE463" s="128"/>
      <c r="AF463" s="128"/>
      <c r="AG463" s="128"/>
      <c r="AH463" s="128"/>
      <c r="AI463" s="128"/>
      <c r="AJ463" s="128"/>
      <c r="AK463" s="128"/>
      <c r="AL463" s="128"/>
      <c r="AM463" s="128"/>
      <c r="AN463" s="128"/>
      <c r="AO463" s="128"/>
      <c r="AP463" s="128">
        <f t="shared" si="108"/>
        <v>0</v>
      </c>
      <c r="AQ463" s="128">
        <f t="shared" si="108"/>
        <v>0</v>
      </c>
      <c r="AR463" s="128" t="e">
        <f>#REF!+#REF!+#REF!+#REF!</f>
        <v>#REF!</v>
      </c>
      <c r="AS463" s="128">
        <f t="shared" si="109"/>
        <v>0</v>
      </c>
      <c r="AT463" s="128" t="e">
        <f>#REF!+#REF!+#REF!+#REF!</f>
        <v>#REF!</v>
      </c>
      <c r="AU463" s="128">
        <f t="shared" si="110"/>
        <v>0</v>
      </c>
    </row>
    <row r="464" spans="1:47" ht="31.5" x14ac:dyDescent="0.25">
      <c r="A464" s="381" t="s">
        <v>1094</v>
      </c>
      <c r="B464" s="127" t="s">
        <v>1362</v>
      </c>
      <c r="C464" s="21" t="s">
        <v>1363</v>
      </c>
      <c r="D464" s="128"/>
      <c r="E464" s="128"/>
      <c r="F464" s="128"/>
      <c r="G464" s="128"/>
      <c r="H464" s="128"/>
      <c r="I464" s="128"/>
      <c r="J464" s="128"/>
      <c r="K464" s="128"/>
      <c r="L464" s="128"/>
      <c r="M464" s="128"/>
      <c r="N464" s="128"/>
      <c r="O464" s="128"/>
      <c r="P464" s="128">
        <v>0.2</v>
      </c>
      <c r="Q464" s="128">
        <v>2.5000000000000001E-2</v>
      </c>
      <c r="R464" s="128"/>
      <c r="S464" s="128"/>
      <c r="T464" s="128"/>
      <c r="U464" s="128"/>
      <c r="V464" s="128">
        <f t="shared" si="107"/>
        <v>0.2</v>
      </c>
      <c r="W464" s="128">
        <f t="shared" si="107"/>
        <v>2.5000000000000001E-2</v>
      </c>
      <c r="X464" s="128"/>
      <c r="Y464" s="128"/>
      <c r="Z464" s="128"/>
      <c r="AA464" s="128"/>
      <c r="AB464" s="128"/>
      <c r="AC464" s="128"/>
      <c r="AD464" s="128"/>
      <c r="AE464" s="128"/>
      <c r="AF464" s="128"/>
      <c r="AG464" s="128"/>
      <c r="AH464" s="128"/>
      <c r="AI464" s="128"/>
      <c r="AJ464" s="128"/>
      <c r="AK464" s="128"/>
      <c r="AL464" s="128"/>
      <c r="AM464" s="128"/>
      <c r="AN464" s="128"/>
      <c r="AO464" s="128"/>
      <c r="AP464" s="128">
        <f t="shared" si="108"/>
        <v>0</v>
      </c>
      <c r="AQ464" s="128">
        <f t="shared" si="108"/>
        <v>0</v>
      </c>
      <c r="AR464" s="128" t="e">
        <f>#REF!+#REF!+#REF!+#REF!</f>
        <v>#REF!</v>
      </c>
      <c r="AS464" s="128">
        <f t="shared" si="109"/>
        <v>0</v>
      </c>
      <c r="AT464" s="128" t="e">
        <f>#REF!+#REF!+#REF!+#REF!</f>
        <v>#REF!</v>
      </c>
      <c r="AU464" s="128">
        <f t="shared" si="110"/>
        <v>0</v>
      </c>
    </row>
    <row r="465" spans="1:47" ht="31.5" x14ac:dyDescent="0.25">
      <c r="A465" s="381" t="s">
        <v>1094</v>
      </c>
      <c r="B465" s="127" t="s">
        <v>1364</v>
      </c>
      <c r="C465" s="21" t="s">
        <v>1365</v>
      </c>
      <c r="D465" s="128"/>
      <c r="E465" s="128"/>
      <c r="F465" s="128"/>
      <c r="G465" s="128"/>
      <c r="H465" s="128"/>
      <c r="I465" s="128"/>
      <c r="J465" s="128"/>
      <c r="K465" s="128"/>
      <c r="L465" s="128"/>
      <c r="M465" s="128"/>
      <c r="N465" s="128"/>
      <c r="O465" s="128"/>
      <c r="P465" s="128">
        <v>9.2999999999999999E-2</v>
      </c>
      <c r="Q465" s="128"/>
      <c r="R465" s="128"/>
      <c r="S465" s="128"/>
      <c r="T465" s="128"/>
      <c r="U465" s="128"/>
      <c r="V465" s="128">
        <f t="shared" si="107"/>
        <v>9.2999999999999999E-2</v>
      </c>
      <c r="W465" s="128">
        <f t="shared" si="107"/>
        <v>0</v>
      </c>
      <c r="X465" s="128"/>
      <c r="Y465" s="128"/>
      <c r="Z465" s="128"/>
      <c r="AA465" s="128"/>
      <c r="AB465" s="128"/>
      <c r="AC465" s="128"/>
      <c r="AD465" s="128"/>
      <c r="AE465" s="128"/>
      <c r="AF465" s="128"/>
      <c r="AG465" s="128"/>
      <c r="AH465" s="128"/>
      <c r="AI465" s="128"/>
      <c r="AJ465" s="128"/>
      <c r="AK465" s="128"/>
      <c r="AL465" s="128"/>
      <c r="AM465" s="128"/>
      <c r="AN465" s="128"/>
      <c r="AO465" s="128"/>
      <c r="AP465" s="128">
        <f t="shared" si="108"/>
        <v>0</v>
      </c>
      <c r="AQ465" s="128">
        <f t="shared" si="108"/>
        <v>0</v>
      </c>
      <c r="AR465" s="128" t="e">
        <f>#REF!+#REF!+#REF!+#REF!</f>
        <v>#REF!</v>
      </c>
      <c r="AS465" s="128">
        <f t="shared" si="109"/>
        <v>0</v>
      </c>
      <c r="AT465" s="128" t="e">
        <f>#REF!+#REF!+#REF!+#REF!</f>
        <v>#REF!</v>
      </c>
      <c r="AU465" s="128">
        <f t="shared" si="110"/>
        <v>0</v>
      </c>
    </row>
    <row r="466" spans="1:47" x14ac:dyDescent="0.25">
      <c r="A466" s="381" t="s">
        <v>1094</v>
      </c>
      <c r="B466" s="127" t="s">
        <v>1366</v>
      </c>
      <c r="C466" s="21" t="s">
        <v>1367</v>
      </c>
      <c r="D466" s="128"/>
      <c r="E466" s="128"/>
      <c r="F466" s="128"/>
      <c r="G466" s="128"/>
      <c r="H466" s="128"/>
      <c r="I466" s="128"/>
      <c r="J466" s="128"/>
      <c r="K466" s="128"/>
      <c r="L466" s="128"/>
      <c r="M466" s="128"/>
      <c r="N466" s="128"/>
      <c r="O466" s="128"/>
      <c r="P466" s="128">
        <v>0.46</v>
      </c>
      <c r="Q466" s="128"/>
      <c r="R466" s="128"/>
      <c r="S466" s="128"/>
      <c r="T466" s="128"/>
      <c r="U466" s="128"/>
      <c r="V466" s="128">
        <f t="shared" si="107"/>
        <v>0.46</v>
      </c>
      <c r="W466" s="128">
        <f t="shared" si="107"/>
        <v>0</v>
      </c>
      <c r="X466" s="128"/>
      <c r="Y466" s="128"/>
      <c r="Z466" s="128"/>
      <c r="AA466" s="128"/>
      <c r="AB466" s="128"/>
      <c r="AC466" s="128"/>
      <c r="AD466" s="128"/>
      <c r="AE466" s="128"/>
      <c r="AF466" s="128"/>
      <c r="AG466" s="128"/>
      <c r="AH466" s="128"/>
      <c r="AI466" s="128"/>
      <c r="AJ466" s="128"/>
      <c r="AK466" s="128"/>
      <c r="AL466" s="128"/>
      <c r="AM466" s="128"/>
      <c r="AN466" s="128"/>
      <c r="AO466" s="128"/>
      <c r="AP466" s="128">
        <f t="shared" si="108"/>
        <v>0</v>
      </c>
      <c r="AQ466" s="128">
        <f t="shared" si="108"/>
        <v>0</v>
      </c>
      <c r="AR466" s="128" t="e">
        <f>#REF!+#REF!+#REF!+#REF!</f>
        <v>#REF!</v>
      </c>
      <c r="AS466" s="128">
        <f t="shared" si="109"/>
        <v>0</v>
      </c>
      <c r="AT466" s="128" t="e">
        <f>#REF!+#REF!+#REF!+#REF!</f>
        <v>#REF!</v>
      </c>
      <c r="AU466" s="128">
        <f t="shared" si="110"/>
        <v>0</v>
      </c>
    </row>
    <row r="467" spans="1:47" x14ac:dyDescent="0.25">
      <c r="A467" s="381" t="s">
        <v>1094</v>
      </c>
      <c r="B467" s="127" t="s">
        <v>1368</v>
      </c>
      <c r="C467" s="21" t="s">
        <v>1369</v>
      </c>
      <c r="D467" s="128"/>
      <c r="E467" s="128"/>
      <c r="F467" s="128"/>
      <c r="G467" s="128"/>
      <c r="H467" s="128"/>
      <c r="I467" s="128"/>
      <c r="J467" s="128"/>
      <c r="K467" s="128"/>
      <c r="L467" s="128"/>
      <c r="M467" s="128"/>
      <c r="N467" s="128"/>
      <c r="O467" s="128"/>
      <c r="P467" s="128">
        <v>0.127</v>
      </c>
      <c r="Q467" s="128"/>
      <c r="R467" s="128"/>
      <c r="S467" s="128"/>
      <c r="T467" s="128"/>
      <c r="U467" s="128"/>
      <c r="V467" s="128">
        <f t="shared" si="107"/>
        <v>0.127</v>
      </c>
      <c r="W467" s="128">
        <f t="shared" si="107"/>
        <v>0</v>
      </c>
      <c r="X467" s="128"/>
      <c r="Y467" s="128"/>
      <c r="Z467" s="128"/>
      <c r="AA467" s="128"/>
      <c r="AB467" s="128"/>
      <c r="AC467" s="128"/>
      <c r="AD467" s="128"/>
      <c r="AE467" s="128"/>
      <c r="AF467" s="128"/>
      <c r="AG467" s="128"/>
      <c r="AH467" s="128"/>
      <c r="AI467" s="128"/>
      <c r="AJ467" s="128"/>
      <c r="AK467" s="128"/>
      <c r="AL467" s="128"/>
      <c r="AM467" s="128"/>
      <c r="AN467" s="128"/>
      <c r="AO467" s="128"/>
      <c r="AP467" s="128">
        <f t="shared" si="108"/>
        <v>0</v>
      </c>
      <c r="AQ467" s="128">
        <f t="shared" si="108"/>
        <v>0</v>
      </c>
      <c r="AR467" s="128" t="e">
        <f>#REF!+#REF!+#REF!+#REF!</f>
        <v>#REF!</v>
      </c>
      <c r="AS467" s="128">
        <f t="shared" si="109"/>
        <v>0</v>
      </c>
      <c r="AT467" s="128" t="e">
        <f>#REF!+#REF!+#REF!+#REF!</f>
        <v>#REF!</v>
      </c>
      <c r="AU467" s="128">
        <f t="shared" si="110"/>
        <v>0</v>
      </c>
    </row>
    <row r="468" spans="1:47" ht="31.5" x14ac:dyDescent="0.25">
      <c r="A468" s="381" t="s">
        <v>1094</v>
      </c>
      <c r="B468" s="127" t="s">
        <v>1370</v>
      </c>
      <c r="C468" s="21" t="s">
        <v>1371</v>
      </c>
      <c r="D468" s="128"/>
      <c r="E468" s="128"/>
      <c r="F468" s="128"/>
      <c r="G468" s="128"/>
      <c r="H468" s="128"/>
      <c r="I468" s="128"/>
      <c r="J468" s="128"/>
      <c r="K468" s="128"/>
      <c r="L468" s="128"/>
      <c r="M468" s="128"/>
      <c r="N468" s="128"/>
      <c r="O468" s="128"/>
      <c r="P468" s="128">
        <v>0.21</v>
      </c>
      <c r="Q468" s="128"/>
      <c r="R468" s="128"/>
      <c r="S468" s="128"/>
      <c r="T468" s="128"/>
      <c r="U468" s="128"/>
      <c r="V468" s="128">
        <f t="shared" si="107"/>
        <v>0.21</v>
      </c>
      <c r="W468" s="128">
        <f t="shared" si="107"/>
        <v>0</v>
      </c>
      <c r="X468" s="128"/>
      <c r="Y468" s="128"/>
      <c r="Z468" s="128"/>
      <c r="AA468" s="128"/>
      <c r="AB468" s="128"/>
      <c r="AC468" s="128"/>
      <c r="AD468" s="128"/>
      <c r="AE468" s="128"/>
      <c r="AF468" s="128"/>
      <c r="AG468" s="128"/>
      <c r="AH468" s="128"/>
      <c r="AI468" s="128"/>
      <c r="AJ468" s="128"/>
      <c r="AK468" s="128"/>
      <c r="AL468" s="128"/>
      <c r="AM468" s="128"/>
      <c r="AN468" s="128"/>
      <c r="AO468" s="128"/>
      <c r="AP468" s="128">
        <f t="shared" si="108"/>
        <v>0</v>
      </c>
      <c r="AQ468" s="128">
        <f t="shared" si="108"/>
        <v>0</v>
      </c>
      <c r="AR468" s="128" t="e">
        <f>#REF!+#REF!+#REF!+#REF!</f>
        <v>#REF!</v>
      </c>
      <c r="AS468" s="128">
        <f t="shared" si="109"/>
        <v>0</v>
      </c>
      <c r="AT468" s="128" t="e">
        <f>#REF!+#REF!+#REF!+#REF!</f>
        <v>#REF!</v>
      </c>
      <c r="AU468" s="128">
        <f t="shared" si="110"/>
        <v>0</v>
      </c>
    </row>
    <row r="469" spans="1:47" ht="31.5" x14ac:dyDescent="0.25">
      <c r="A469" s="381" t="s">
        <v>1094</v>
      </c>
      <c r="B469" s="127" t="s">
        <v>1372</v>
      </c>
      <c r="C469" s="21" t="s">
        <v>1373</v>
      </c>
      <c r="D469" s="128"/>
      <c r="E469" s="128"/>
      <c r="F469" s="128"/>
      <c r="G469" s="128"/>
      <c r="H469" s="128"/>
      <c r="I469" s="128"/>
      <c r="J469" s="128"/>
      <c r="K469" s="128"/>
      <c r="L469" s="128"/>
      <c r="M469" s="128"/>
      <c r="N469" s="128"/>
      <c r="O469" s="128"/>
      <c r="P469" s="128">
        <v>0.61699999999999999</v>
      </c>
      <c r="Q469" s="128"/>
      <c r="R469" s="128"/>
      <c r="S469" s="128"/>
      <c r="T469" s="128"/>
      <c r="U469" s="128"/>
      <c r="V469" s="128">
        <f t="shared" si="107"/>
        <v>0.61699999999999999</v>
      </c>
      <c r="W469" s="128">
        <f t="shared" si="107"/>
        <v>0</v>
      </c>
      <c r="X469" s="128"/>
      <c r="Y469" s="128"/>
      <c r="Z469" s="128"/>
      <c r="AA469" s="128"/>
      <c r="AB469" s="128"/>
      <c r="AC469" s="128"/>
      <c r="AD469" s="128"/>
      <c r="AE469" s="128"/>
      <c r="AF469" s="128"/>
      <c r="AG469" s="128"/>
      <c r="AH469" s="128"/>
      <c r="AI469" s="128"/>
      <c r="AJ469" s="128"/>
      <c r="AK469" s="128"/>
      <c r="AL469" s="128"/>
      <c r="AM469" s="128"/>
      <c r="AN469" s="128"/>
      <c r="AO469" s="128"/>
      <c r="AP469" s="128">
        <f t="shared" si="108"/>
        <v>0</v>
      </c>
      <c r="AQ469" s="128">
        <f t="shared" si="108"/>
        <v>0</v>
      </c>
      <c r="AR469" s="128" t="e">
        <f>#REF!+#REF!+#REF!+#REF!</f>
        <v>#REF!</v>
      </c>
      <c r="AS469" s="128">
        <f t="shared" si="109"/>
        <v>0</v>
      </c>
      <c r="AT469" s="128" t="e">
        <f>#REF!+#REF!+#REF!+#REF!</f>
        <v>#REF!</v>
      </c>
      <c r="AU469" s="128">
        <f t="shared" si="110"/>
        <v>0</v>
      </c>
    </row>
    <row r="470" spans="1:47" x14ac:dyDescent="0.25">
      <c r="A470" s="381" t="s">
        <v>1094</v>
      </c>
      <c r="B470" s="127" t="s">
        <v>1374</v>
      </c>
      <c r="C470" s="21" t="s">
        <v>1375</v>
      </c>
      <c r="D470" s="128"/>
      <c r="E470" s="128"/>
      <c r="F470" s="128"/>
      <c r="G470" s="128"/>
      <c r="H470" s="128"/>
      <c r="I470" s="128"/>
      <c r="J470" s="128"/>
      <c r="K470" s="128"/>
      <c r="L470" s="128"/>
      <c r="M470" s="128"/>
      <c r="N470" s="128">
        <v>0.42</v>
      </c>
      <c r="O470" s="128"/>
      <c r="P470" s="128"/>
      <c r="Q470" s="128"/>
      <c r="R470" s="128"/>
      <c r="S470" s="128"/>
      <c r="T470" s="128"/>
      <c r="U470" s="128"/>
      <c r="V470" s="128">
        <f t="shared" si="107"/>
        <v>0.42</v>
      </c>
      <c r="W470" s="128">
        <f t="shared" si="107"/>
        <v>0</v>
      </c>
      <c r="X470" s="128"/>
      <c r="Y470" s="128"/>
      <c r="Z470" s="128"/>
      <c r="AA470" s="128"/>
      <c r="AB470" s="128"/>
      <c r="AC470" s="128"/>
      <c r="AD470" s="128"/>
      <c r="AE470" s="128"/>
      <c r="AF470" s="128"/>
      <c r="AG470" s="128"/>
      <c r="AH470" s="128"/>
      <c r="AI470" s="128"/>
      <c r="AJ470" s="128"/>
      <c r="AK470" s="128"/>
      <c r="AL470" s="128"/>
      <c r="AM470" s="128"/>
      <c r="AN470" s="128"/>
      <c r="AO470" s="128"/>
      <c r="AP470" s="128">
        <f t="shared" si="108"/>
        <v>0</v>
      </c>
      <c r="AQ470" s="128">
        <f t="shared" si="108"/>
        <v>0</v>
      </c>
      <c r="AR470" s="128" t="e">
        <f>#REF!+#REF!+#REF!+#REF!</f>
        <v>#REF!</v>
      </c>
      <c r="AS470" s="128">
        <f t="shared" si="109"/>
        <v>0</v>
      </c>
      <c r="AT470" s="128" t="e">
        <f>#REF!+#REF!+#REF!+#REF!</f>
        <v>#REF!</v>
      </c>
      <c r="AU470" s="128">
        <f t="shared" si="110"/>
        <v>0</v>
      </c>
    </row>
    <row r="471" spans="1:47" x14ac:dyDescent="0.25">
      <c r="A471" s="381" t="s">
        <v>1094</v>
      </c>
      <c r="B471" s="127" t="s">
        <v>1376</v>
      </c>
      <c r="C471" s="21" t="s">
        <v>1377</v>
      </c>
      <c r="D471" s="128"/>
      <c r="E471" s="128"/>
      <c r="F471" s="128"/>
      <c r="G471" s="128"/>
      <c r="H471" s="128"/>
      <c r="I471" s="128"/>
      <c r="J471" s="128"/>
      <c r="K471" s="128"/>
      <c r="L471" s="128"/>
      <c r="M471" s="128"/>
      <c r="N471" s="128">
        <v>0.41499999999999998</v>
      </c>
      <c r="O471" s="128"/>
      <c r="P471" s="128"/>
      <c r="Q471" s="128"/>
      <c r="R471" s="128"/>
      <c r="S471" s="128"/>
      <c r="T471" s="128"/>
      <c r="U471" s="128"/>
      <c r="V471" s="128">
        <f t="shared" si="107"/>
        <v>0.41499999999999998</v>
      </c>
      <c r="W471" s="128">
        <f t="shared" si="107"/>
        <v>0</v>
      </c>
      <c r="X471" s="128"/>
      <c r="Y471" s="128"/>
      <c r="Z471" s="128"/>
      <c r="AA471" s="128"/>
      <c r="AB471" s="128"/>
      <c r="AC471" s="128"/>
      <c r="AD471" s="128"/>
      <c r="AE471" s="128"/>
      <c r="AF471" s="128"/>
      <c r="AG471" s="128"/>
      <c r="AH471" s="128"/>
      <c r="AI471" s="128"/>
      <c r="AJ471" s="128"/>
      <c r="AK471" s="128"/>
      <c r="AL471" s="128"/>
      <c r="AM471" s="128"/>
      <c r="AN471" s="128"/>
      <c r="AO471" s="128"/>
      <c r="AP471" s="128">
        <f t="shared" si="108"/>
        <v>0</v>
      </c>
      <c r="AQ471" s="128">
        <f t="shared" si="108"/>
        <v>0</v>
      </c>
      <c r="AR471" s="128" t="e">
        <f>#REF!+#REF!+#REF!+#REF!</f>
        <v>#REF!</v>
      </c>
      <c r="AS471" s="128">
        <f t="shared" si="109"/>
        <v>0</v>
      </c>
      <c r="AT471" s="128" t="e">
        <f>#REF!+#REF!+#REF!+#REF!</f>
        <v>#REF!</v>
      </c>
      <c r="AU471" s="128">
        <f t="shared" si="110"/>
        <v>0</v>
      </c>
    </row>
    <row r="472" spans="1:47" x14ac:dyDescent="0.25">
      <c r="A472" s="381" t="s">
        <v>1094</v>
      </c>
      <c r="B472" s="127" t="s">
        <v>1378</v>
      </c>
      <c r="C472" s="21" t="s">
        <v>1379</v>
      </c>
      <c r="D472" s="128"/>
      <c r="E472" s="128"/>
      <c r="F472" s="128"/>
      <c r="G472" s="128"/>
      <c r="H472" s="128"/>
      <c r="I472" s="128"/>
      <c r="J472" s="128"/>
      <c r="K472" s="128"/>
      <c r="L472" s="128"/>
      <c r="M472" s="128"/>
      <c r="N472" s="128">
        <v>0.23300000000000001</v>
      </c>
      <c r="O472" s="128"/>
      <c r="P472" s="128"/>
      <c r="Q472" s="128"/>
      <c r="R472" s="128"/>
      <c r="S472" s="128"/>
      <c r="T472" s="128"/>
      <c r="U472" s="128"/>
      <c r="V472" s="128">
        <f t="shared" si="107"/>
        <v>0.23300000000000001</v>
      </c>
      <c r="W472" s="128">
        <f t="shared" si="107"/>
        <v>0</v>
      </c>
      <c r="X472" s="128"/>
      <c r="Y472" s="128"/>
      <c r="Z472" s="128"/>
      <c r="AA472" s="128"/>
      <c r="AB472" s="128"/>
      <c r="AC472" s="128"/>
      <c r="AD472" s="128"/>
      <c r="AE472" s="128"/>
      <c r="AF472" s="128"/>
      <c r="AG472" s="128"/>
      <c r="AH472" s="128"/>
      <c r="AI472" s="128"/>
      <c r="AJ472" s="128"/>
      <c r="AK472" s="128"/>
      <c r="AL472" s="128"/>
      <c r="AM472" s="128"/>
      <c r="AN472" s="128"/>
      <c r="AO472" s="128"/>
      <c r="AP472" s="128">
        <f t="shared" si="108"/>
        <v>0</v>
      </c>
      <c r="AQ472" s="128">
        <f t="shared" si="108"/>
        <v>0</v>
      </c>
      <c r="AR472" s="128" t="e">
        <f>#REF!+#REF!+#REF!+#REF!</f>
        <v>#REF!</v>
      </c>
      <c r="AS472" s="128">
        <f t="shared" si="109"/>
        <v>0</v>
      </c>
      <c r="AT472" s="128" t="e">
        <f>#REF!+#REF!+#REF!+#REF!</f>
        <v>#REF!</v>
      </c>
      <c r="AU472" s="128">
        <f t="shared" si="110"/>
        <v>0</v>
      </c>
    </row>
    <row r="473" spans="1:47" x14ac:dyDescent="0.25">
      <c r="A473" s="381" t="s">
        <v>1094</v>
      </c>
      <c r="B473" s="127" t="s">
        <v>1380</v>
      </c>
      <c r="C473" s="21" t="s">
        <v>1381</v>
      </c>
      <c r="D473" s="128"/>
      <c r="E473" s="128"/>
      <c r="F473" s="128"/>
      <c r="G473" s="128"/>
      <c r="H473" s="128"/>
      <c r="I473" s="128"/>
      <c r="J473" s="128"/>
      <c r="K473" s="128"/>
      <c r="L473" s="128"/>
      <c r="M473" s="128"/>
      <c r="N473" s="128">
        <v>0.11899999999999999</v>
      </c>
      <c r="O473" s="128"/>
      <c r="P473" s="128"/>
      <c r="Q473" s="128"/>
      <c r="R473" s="128"/>
      <c r="S473" s="128"/>
      <c r="T473" s="128"/>
      <c r="U473" s="128"/>
      <c r="V473" s="128">
        <f t="shared" ref="V473:W536" si="111">N473+P473+R473+T473</f>
        <v>0.11899999999999999</v>
      </c>
      <c r="W473" s="128">
        <f t="shared" si="111"/>
        <v>0</v>
      </c>
      <c r="X473" s="128"/>
      <c r="Y473" s="128"/>
      <c r="Z473" s="128"/>
      <c r="AA473" s="128"/>
      <c r="AB473" s="128"/>
      <c r="AC473" s="128"/>
      <c r="AD473" s="128"/>
      <c r="AE473" s="128"/>
      <c r="AF473" s="128"/>
      <c r="AG473" s="128"/>
      <c r="AH473" s="128"/>
      <c r="AI473" s="128"/>
      <c r="AJ473" s="128"/>
      <c r="AK473" s="128"/>
      <c r="AL473" s="128"/>
      <c r="AM473" s="128"/>
      <c r="AN473" s="128"/>
      <c r="AO473" s="128"/>
      <c r="AP473" s="128">
        <f t="shared" si="108"/>
        <v>0</v>
      </c>
      <c r="AQ473" s="128">
        <f t="shared" si="108"/>
        <v>0</v>
      </c>
      <c r="AR473" s="128" t="e">
        <f>#REF!+#REF!+#REF!+#REF!</f>
        <v>#REF!</v>
      </c>
      <c r="AS473" s="128">
        <f t="shared" si="109"/>
        <v>0</v>
      </c>
      <c r="AT473" s="128" t="e">
        <f>#REF!+#REF!+#REF!+#REF!</f>
        <v>#REF!</v>
      </c>
      <c r="AU473" s="128">
        <f t="shared" si="110"/>
        <v>0</v>
      </c>
    </row>
    <row r="474" spans="1:47" x14ac:dyDescent="0.25">
      <c r="A474" s="381" t="s">
        <v>1094</v>
      </c>
      <c r="B474" s="127"/>
      <c r="C474" s="21" t="s">
        <v>1382</v>
      </c>
      <c r="D474" s="128"/>
      <c r="E474" s="128"/>
      <c r="F474" s="128"/>
      <c r="G474" s="128"/>
      <c r="H474" s="128"/>
      <c r="I474" s="128"/>
      <c r="J474" s="128"/>
      <c r="K474" s="128"/>
      <c r="L474" s="128"/>
      <c r="M474" s="128"/>
      <c r="N474" s="128"/>
      <c r="O474" s="128"/>
      <c r="P474" s="128"/>
      <c r="Q474" s="128"/>
      <c r="R474" s="129">
        <v>0.72299999999999998</v>
      </c>
      <c r="S474" s="128">
        <v>2.5000000000000001E-2</v>
      </c>
      <c r="T474" s="128"/>
      <c r="U474" s="128"/>
      <c r="V474" s="128">
        <f t="shared" si="111"/>
        <v>0.72299999999999998</v>
      </c>
      <c r="W474" s="128">
        <f t="shared" si="111"/>
        <v>2.5000000000000001E-2</v>
      </c>
      <c r="X474" s="128"/>
      <c r="Y474" s="128"/>
      <c r="Z474" s="128"/>
      <c r="AA474" s="128"/>
      <c r="AB474" s="128"/>
      <c r="AC474" s="128"/>
      <c r="AD474" s="128"/>
      <c r="AE474" s="128"/>
      <c r="AF474" s="128"/>
      <c r="AG474" s="128"/>
      <c r="AH474" s="128"/>
      <c r="AI474" s="128"/>
      <c r="AJ474" s="128"/>
      <c r="AK474" s="128"/>
      <c r="AL474" s="128"/>
      <c r="AM474" s="128"/>
      <c r="AN474" s="128"/>
      <c r="AO474" s="128"/>
      <c r="AP474" s="128">
        <f t="shared" si="108"/>
        <v>0</v>
      </c>
      <c r="AQ474" s="128">
        <f t="shared" si="108"/>
        <v>0</v>
      </c>
      <c r="AR474" s="128" t="e">
        <f>#REF!+#REF!+#REF!+#REF!</f>
        <v>#REF!</v>
      </c>
      <c r="AS474" s="128">
        <f t="shared" si="109"/>
        <v>0</v>
      </c>
      <c r="AT474" s="128" t="e">
        <f>#REF!+#REF!+#REF!+#REF!</f>
        <v>#REF!</v>
      </c>
      <c r="AU474" s="128">
        <f t="shared" si="110"/>
        <v>0</v>
      </c>
    </row>
    <row r="475" spans="1:47" x14ac:dyDescent="0.25">
      <c r="A475" s="381" t="s">
        <v>1094</v>
      </c>
      <c r="B475" s="127"/>
      <c r="C475" s="21" t="s">
        <v>1383</v>
      </c>
      <c r="D475" s="128"/>
      <c r="E475" s="128"/>
      <c r="F475" s="128"/>
      <c r="G475" s="128"/>
      <c r="H475" s="128"/>
      <c r="I475" s="128"/>
      <c r="J475" s="128"/>
      <c r="K475" s="128"/>
      <c r="L475" s="128"/>
      <c r="M475" s="128"/>
      <c r="N475" s="128"/>
      <c r="O475" s="128"/>
      <c r="P475" s="128"/>
      <c r="Q475" s="128"/>
      <c r="R475" s="128">
        <v>0.94599999999999995</v>
      </c>
      <c r="S475" s="128"/>
      <c r="T475" s="128"/>
      <c r="U475" s="128"/>
      <c r="V475" s="128">
        <f t="shared" si="111"/>
        <v>0.94599999999999995</v>
      </c>
      <c r="W475" s="128">
        <f t="shared" si="111"/>
        <v>0</v>
      </c>
      <c r="X475" s="128"/>
      <c r="Y475" s="128"/>
      <c r="Z475" s="128"/>
      <c r="AA475" s="128"/>
      <c r="AB475" s="128"/>
      <c r="AC475" s="128"/>
      <c r="AD475" s="128"/>
      <c r="AE475" s="128"/>
      <c r="AF475" s="128"/>
      <c r="AG475" s="128"/>
      <c r="AH475" s="128"/>
      <c r="AI475" s="128"/>
      <c r="AJ475" s="128"/>
      <c r="AK475" s="128"/>
      <c r="AL475" s="128"/>
      <c r="AM475" s="128"/>
      <c r="AN475" s="128"/>
      <c r="AO475" s="128"/>
      <c r="AP475" s="128">
        <f t="shared" si="108"/>
        <v>0</v>
      </c>
      <c r="AQ475" s="128">
        <f t="shared" si="108"/>
        <v>0</v>
      </c>
      <c r="AR475" s="128" t="e">
        <f>#REF!+#REF!+#REF!+#REF!</f>
        <v>#REF!</v>
      </c>
      <c r="AS475" s="128">
        <f t="shared" si="109"/>
        <v>0</v>
      </c>
      <c r="AT475" s="128" t="e">
        <f>#REF!+#REF!+#REF!+#REF!</f>
        <v>#REF!</v>
      </c>
      <c r="AU475" s="128">
        <f t="shared" si="110"/>
        <v>0</v>
      </c>
    </row>
    <row r="476" spans="1:47" ht="31.5" x14ac:dyDescent="0.25">
      <c r="A476" s="381" t="s">
        <v>1094</v>
      </c>
      <c r="B476" s="127"/>
      <c r="C476" s="21" t="s">
        <v>1384</v>
      </c>
      <c r="D476" s="128"/>
      <c r="E476" s="128"/>
      <c r="F476" s="128"/>
      <c r="G476" s="128"/>
      <c r="H476" s="128"/>
      <c r="I476" s="128"/>
      <c r="J476" s="128"/>
      <c r="K476" s="128"/>
      <c r="L476" s="128"/>
      <c r="M476" s="128"/>
      <c r="N476" s="128"/>
      <c r="O476" s="128"/>
      <c r="P476" s="128"/>
      <c r="Q476" s="128"/>
      <c r="R476" s="128">
        <v>1.093</v>
      </c>
      <c r="S476" s="128">
        <v>6.3E-2</v>
      </c>
      <c r="T476" s="128"/>
      <c r="U476" s="128"/>
      <c r="V476" s="128">
        <f t="shared" si="111"/>
        <v>1.093</v>
      </c>
      <c r="W476" s="128">
        <f t="shared" si="111"/>
        <v>6.3E-2</v>
      </c>
      <c r="X476" s="128"/>
      <c r="Y476" s="128"/>
      <c r="Z476" s="128"/>
      <c r="AA476" s="128"/>
      <c r="AB476" s="128"/>
      <c r="AC476" s="128"/>
      <c r="AD476" s="128"/>
      <c r="AE476" s="128"/>
      <c r="AF476" s="128"/>
      <c r="AG476" s="128"/>
      <c r="AH476" s="128"/>
      <c r="AI476" s="128"/>
      <c r="AJ476" s="128"/>
      <c r="AK476" s="128"/>
      <c r="AL476" s="128"/>
      <c r="AM476" s="128"/>
      <c r="AN476" s="128"/>
      <c r="AO476" s="128"/>
      <c r="AP476" s="128">
        <f t="shared" si="108"/>
        <v>0</v>
      </c>
      <c r="AQ476" s="128">
        <f t="shared" si="108"/>
        <v>0</v>
      </c>
      <c r="AR476" s="128" t="e">
        <f>#REF!+#REF!+#REF!+#REF!</f>
        <v>#REF!</v>
      </c>
      <c r="AS476" s="128">
        <f t="shared" si="109"/>
        <v>0</v>
      </c>
      <c r="AT476" s="128" t="e">
        <f>#REF!+#REF!+#REF!+#REF!</f>
        <v>#REF!</v>
      </c>
      <c r="AU476" s="128">
        <f t="shared" si="110"/>
        <v>0</v>
      </c>
    </row>
    <row r="477" spans="1:47" ht="31.5" x14ac:dyDescent="0.25">
      <c r="A477" s="381" t="s">
        <v>1094</v>
      </c>
      <c r="B477" s="127"/>
      <c r="C477" s="21" t="s">
        <v>1385</v>
      </c>
      <c r="D477" s="128"/>
      <c r="E477" s="128"/>
      <c r="F477" s="128"/>
      <c r="G477" s="128"/>
      <c r="H477" s="128"/>
      <c r="I477" s="128"/>
      <c r="J477" s="128"/>
      <c r="K477" s="128"/>
      <c r="L477" s="128"/>
      <c r="M477" s="128"/>
      <c r="N477" s="128"/>
      <c r="O477" s="128"/>
      <c r="P477" s="128"/>
      <c r="Q477" s="128"/>
      <c r="R477" s="128">
        <v>0.49</v>
      </c>
      <c r="S477" s="128"/>
      <c r="T477" s="128"/>
      <c r="U477" s="128"/>
      <c r="V477" s="128">
        <f t="shared" si="111"/>
        <v>0.49</v>
      </c>
      <c r="W477" s="128">
        <f t="shared" si="111"/>
        <v>0</v>
      </c>
      <c r="X477" s="128"/>
      <c r="Y477" s="128"/>
      <c r="Z477" s="128"/>
      <c r="AA477" s="128"/>
      <c r="AB477" s="128"/>
      <c r="AC477" s="128"/>
      <c r="AD477" s="128"/>
      <c r="AE477" s="128"/>
      <c r="AF477" s="128"/>
      <c r="AG477" s="128"/>
      <c r="AH477" s="128"/>
      <c r="AI477" s="128"/>
      <c r="AJ477" s="128"/>
      <c r="AK477" s="128"/>
      <c r="AL477" s="128"/>
      <c r="AM477" s="128"/>
      <c r="AN477" s="128"/>
      <c r="AO477" s="128"/>
      <c r="AP477" s="128">
        <f t="shared" si="108"/>
        <v>0</v>
      </c>
      <c r="AQ477" s="128">
        <f t="shared" si="108"/>
        <v>0</v>
      </c>
      <c r="AR477" s="128" t="e">
        <f>#REF!+#REF!+#REF!+#REF!</f>
        <v>#REF!</v>
      </c>
      <c r="AS477" s="128">
        <f t="shared" si="109"/>
        <v>0</v>
      </c>
      <c r="AT477" s="128" t="e">
        <f>#REF!+#REF!+#REF!+#REF!</f>
        <v>#REF!</v>
      </c>
      <c r="AU477" s="128">
        <f t="shared" si="110"/>
        <v>0</v>
      </c>
    </row>
    <row r="478" spans="1:47" x14ac:dyDescent="0.25">
      <c r="A478" s="381" t="s">
        <v>1094</v>
      </c>
      <c r="B478" s="127"/>
      <c r="C478" s="21" t="s">
        <v>1386</v>
      </c>
      <c r="D478" s="128"/>
      <c r="E478" s="128"/>
      <c r="F478" s="128"/>
      <c r="G478" s="128"/>
      <c r="H478" s="128"/>
      <c r="I478" s="128"/>
      <c r="J478" s="128"/>
      <c r="K478" s="128"/>
      <c r="L478" s="128"/>
      <c r="M478" s="128"/>
      <c r="N478" s="128"/>
      <c r="O478" s="128"/>
      <c r="P478" s="128"/>
      <c r="Q478" s="128"/>
      <c r="R478" s="128">
        <v>0.53100000000000003</v>
      </c>
      <c r="S478" s="128"/>
      <c r="T478" s="128"/>
      <c r="U478" s="128"/>
      <c r="V478" s="128">
        <f t="shared" si="111"/>
        <v>0.53100000000000003</v>
      </c>
      <c r="W478" s="128">
        <f t="shared" si="111"/>
        <v>0</v>
      </c>
      <c r="X478" s="128"/>
      <c r="Y478" s="128"/>
      <c r="Z478" s="128"/>
      <c r="AA478" s="128"/>
      <c r="AB478" s="128"/>
      <c r="AC478" s="128"/>
      <c r="AD478" s="128"/>
      <c r="AE478" s="128"/>
      <c r="AF478" s="128"/>
      <c r="AG478" s="128"/>
      <c r="AH478" s="128"/>
      <c r="AI478" s="128"/>
      <c r="AJ478" s="128"/>
      <c r="AK478" s="128"/>
      <c r="AL478" s="128"/>
      <c r="AM478" s="128"/>
      <c r="AN478" s="128"/>
      <c r="AO478" s="128"/>
      <c r="AP478" s="128">
        <f t="shared" si="108"/>
        <v>0</v>
      </c>
      <c r="AQ478" s="128">
        <f t="shared" si="108"/>
        <v>0</v>
      </c>
      <c r="AR478" s="128" t="e">
        <f>#REF!+#REF!+#REF!+#REF!</f>
        <v>#REF!</v>
      </c>
      <c r="AS478" s="128">
        <f t="shared" si="109"/>
        <v>0</v>
      </c>
      <c r="AT478" s="128" t="e">
        <f>#REF!+#REF!+#REF!+#REF!</f>
        <v>#REF!</v>
      </c>
      <c r="AU478" s="128">
        <f t="shared" si="110"/>
        <v>0</v>
      </c>
    </row>
    <row r="479" spans="1:47" ht="31.5" x14ac:dyDescent="0.25">
      <c r="A479" s="381" t="s">
        <v>1094</v>
      </c>
      <c r="B479" s="127"/>
      <c r="C479" s="21" t="s">
        <v>1387</v>
      </c>
      <c r="D479" s="128"/>
      <c r="E479" s="128"/>
      <c r="F479" s="128"/>
      <c r="G479" s="128"/>
      <c r="H479" s="128"/>
      <c r="I479" s="128"/>
      <c r="J479" s="128"/>
      <c r="K479" s="128"/>
      <c r="L479" s="128"/>
      <c r="M479" s="128"/>
      <c r="N479" s="128"/>
      <c r="O479" s="128"/>
      <c r="P479" s="128"/>
      <c r="Q479" s="128"/>
      <c r="R479" s="128">
        <v>0.19</v>
      </c>
      <c r="S479" s="128"/>
      <c r="T479" s="128"/>
      <c r="U479" s="128"/>
      <c r="V479" s="128">
        <f t="shared" si="111"/>
        <v>0.19</v>
      </c>
      <c r="W479" s="128">
        <f t="shared" si="111"/>
        <v>0</v>
      </c>
      <c r="X479" s="128"/>
      <c r="Y479" s="128"/>
      <c r="Z479" s="128"/>
      <c r="AA479" s="128"/>
      <c r="AB479" s="128"/>
      <c r="AC479" s="128"/>
      <c r="AD479" s="128"/>
      <c r="AE479" s="128"/>
      <c r="AF479" s="128"/>
      <c r="AG479" s="128"/>
      <c r="AH479" s="128"/>
      <c r="AI479" s="128"/>
      <c r="AJ479" s="128"/>
      <c r="AK479" s="128"/>
      <c r="AL479" s="128"/>
      <c r="AM479" s="128"/>
      <c r="AN479" s="128"/>
      <c r="AO479" s="128"/>
      <c r="AP479" s="128">
        <f t="shared" si="108"/>
        <v>0</v>
      </c>
      <c r="AQ479" s="128">
        <f t="shared" si="108"/>
        <v>0</v>
      </c>
      <c r="AR479" s="128" t="e">
        <f>#REF!+#REF!+#REF!+#REF!</f>
        <v>#REF!</v>
      </c>
      <c r="AS479" s="128">
        <f t="shared" si="109"/>
        <v>0</v>
      </c>
      <c r="AT479" s="128" t="e">
        <f>#REF!+#REF!+#REF!+#REF!</f>
        <v>#REF!</v>
      </c>
      <c r="AU479" s="128">
        <f t="shared" si="110"/>
        <v>0</v>
      </c>
    </row>
    <row r="480" spans="1:47" x14ac:dyDescent="0.25">
      <c r="A480" s="381" t="s">
        <v>1094</v>
      </c>
      <c r="B480" s="127"/>
      <c r="C480" s="21" t="s">
        <v>1388</v>
      </c>
      <c r="D480" s="128"/>
      <c r="E480" s="128"/>
      <c r="F480" s="128"/>
      <c r="G480" s="128"/>
      <c r="H480" s="128"/>
      <c r="I480" s="128"/>
      <c r="J480" s="128"/>
      <c r="K480" s="128"/>
      <c r="L480" s="128"/>
      <c r="M480" s="128"/>
      <c r="N480" s="128"/>
      <c r="O480" s="128"/>
      <c r="P480" s="128"/>
      <c r="Q480" s="128"/>
      <c r="R480" s="128">
        <v>0.245</v>
      </c>
      <c r="S480" s="128"/>
      <c r="T480" s="128"/>
      <c r="U480" s="128"/>
      <c r="V480" s="128">
        <f t="shared" si="111"/>
        <v>0.245</v>
      </c>
      <c r="W480" s="128">
        <f t="shared" si="111"/>
        <v>0</v>
      </c>
      <c r="X480" s="128"/>
      <c r="Y480" s="128"/>
      <c r="Z480" s="128"/>
      <c r="AA480" s="128"/>
      <c r="AB480" s="128"/>
      <c r="AC480" s="128"/>
      <c r="AD480" s="128"/>
      <c r="AE480" s="128"/>
      <c r="AF480" s="128"/>
      <c r="AG480" s="128"/>
      <c r="AH480" s="128"/>
      <c r="AI480" s="128"/>
      <c r="AJ480" s="128"/>
      <c r="AK480" s="128"/>
      <c r="AL480" s="128"/>
      <c r="AM480" s="128"/>
      <c r="AN480" s="128"/>
      <c r="AO480" s="128"/>
      <c r="AP480" s="128">
        <f t="shared" si="108"/>
        <v>0</v>
      </c>
      <c r="AQ480" s="128">
        <f t="shared" si="108"/>
        <v>0</v>
      </c>
      <c r="AR480" s="128" t="e">
        <f>#REF!+#REF!+#REF!+#REF!</f>
        <v>#REF!</v>
      </c>
      <c r="AS480" s="128">
        <f t="shared" si="109"/>
        <v>0</v>
      </c>
      <c r="AT480" s="128" t="e">
        <f>#REF!+#REF!+#REF!+#REF!</f>
        <v>#REF!</v>
      </c>
      <c r="AU480" s="128">
        <f t="shared" si="110"/>
        <v>0</v>
      </c>
    </row>
    <row r="481" spans="1:47" x14ac:dyDescent="0.25">
      <c r="A481" s="381" t="s">
        <v>1094</v>
      </c>
      <c r="B481" s="127"/>
      <c r="C481" s="21" t="s">
        <v>1389</v>
      </c>
      <c r="D481" s="128"/>
      <c r="E481" s="128"/>
      <c r="F481" s="128"/>
      <c r="G481" s="128"/>
      <c r="H481" s="128"/>
      <c r="I481" s="128"/>
      <c r="J481" s="128"/>
      <c r="K481" s="128"/>
      <c r="L481" s="128"/>
      <c r="M481" s="128"/>
      <c r="N481" s="128"/>
      <c r="O481" s="128"/>
      <c r="P481" s="128"/>
      <c r="Q481" s="128"/>
      <c r="R481" s="128">
        <v>0.55500000000000005</v>
      </c>
      <c r="S481" s="128">
        <v>6.3E-2</v>
      </c>
      <c r="T481" s="128"/>
      <c r="U481" s="128"/>
      <c r="V481" s="128">
        <f t="shared" si="111"/>
        <v>0.55500000000000005</v>
      </c>
      <c r="W481" s="128">
        <f t="shared" si="111"/>
        <v>6.3E-2</v>
      </c>
      <c r="X481" s="128"/>
      <c r="Y481" s="128"/>
      <c r="Z481" s="128"/>
      <c r="AA481" s="128"/>
      <c r="AB481" s="128"/>
      <c r="AC481" s="128"/>
      <c r="AD481" s="128"/>
      <c r="AE481" s="128"/>
      <c r="AF481" s="128"/>
      <c r="AG481" s="128"/>
      <c r="AH481" s="128"/>
      <c r="AI481" s="128"/>
      <c r="AJ481" s="128"/>
      <c r="AK481" s="128"/>
      <c r="AL481" s="128"/>
      <c r="AM481" s="128"/>
      <c r="AN481" s="128"/>
      <c r="AO481" s="128"/>
      <c r="AP481" s="128">
        <f t="shared" si="108"/>
        <v>0</v>
      </c>
      <c r="AQ481" s="128">
        <f t="shared" si="108"/>
        <v>0</v>
      </c>
      <c r="AR481" s="128" t="e">
        <f>#REF!+#REF!+#REF!+#REF!</f>
        <v>#REF!</v>
      </c>
      <c r="AS481" s="128">
        <f t="shared" si="109"/>
        <v>0</v>
      </c>
      <c r="AT481" s="128" t="e">
        <f>#REF!+#REF!+#REF!+#REF!</f>
        <v>#REF!</v>
      </c>
      <c r="AU481" s="128">
        <f t="shared" si="110"/>
        <v>0</v>
      </c>
    </row>
    <row r="482" spans="1:47" x14ac:dyDescent="0.25">
      <c r="A482" s="381" t="s">
        <v>1094</v>
      </c>
      <c r="B482" s="127"/>
      <c r="C482" s="21" t="s">
        <v>1390</v>
      </c>
      <c r="D482" s="128"/>
      <c r="E482" s="128"/>
      <c r="F482" s="128"/>
      <c r="G482" s="128"/>
      <c r="H482" s="128"/>
      <c r="I482" s="128"/>
      <c r="J482" s="128"/>
      <c r="K482" s="128"/>
      <c r="L482" s="128"/>
      <c r="M482" s="128"/>
      <c r="N482" s="128"/>
      <c r="O482" s="128"/>
      <c r="P482" s="128"/>
      <c r="Q482" s="128"/>
      <c r="R482" s="128">
        <v>0.45</v>
      </c>
      <c r="S482" s="128"/>
      <c r="T482" s="128"/>
      <c r="U482" s="128"/>
      <c r="V482" s="128">
        <f t="shared" si="111"/>
        <v>0.45</v>
      </c>
      <c r="W482" s="128">
        <f t="shared" si="111"/>
        <v>0</v>
      </c>
      <c r="X482" s="128"/>
      <c r="Y482" s="128"/>
      <c r="Z482" s="128"/>
      <c r="AA482" s="128"/>
      <c r="AB482" s="128"/>
      <c r="AC482" s="128"/>
      <c r="AD482" s="128"/>
      <c r="AE482" s="128"/>
      <c r="AF482" s="128"/>
      <c r="AG482" s="128"/>
      <c r="AH482" s="128"/>
      <c r="AI482" s="128"/>
      <c r="AJ482" s="128"/>
      <c r="AK482" s="128"/>
      <c r="AL482" s="128"/>
      <c r="AM482" s="128"/>
      <c r="AN482" s="128"/>
      <c r="AO482" s="128"/>
      <c r="AP482" s="128">
        <f t="shared" si="108"/>
        <v>0</v>
      </c>
      <c r="AQ482" s="128">
        <f t="shared" si="108"/>
        <v>0</v>
      </c>
      <c r="AR482" s="128" t="e">
        <f>#REF!+#REF!+#REF!+#REF!</f>
        <v>#REF!</v>
      </c>
      <c r="AS482" s="128">
        <f t="shared" si="109"/>
        <v>0</v>
      </c>
      <c r="AT482" s="128" t="e">
        <f>#REF!+#REF!+#REF!+#REF!</f>
        <v>#REF!</v>
      </c>
      <c r="AU482" s="128">
        <f t="shared" si="110"/>
        <v>0</v>
      </c>
    </row>
    <row r="483" spans="1:47" ht="31.5" x14ac:dyDescent="0.25">
      <c r="A483" s="381" t="s">
        <v>1094</v>
      </c>
      <c r="B483" s="127"/>
      <c r="C483" s="21" t="s">
        <v>1391</v>
      </c>
      <c r="D483" s="128"/>
      <c r="E483" s="128"/>
      <c r="F483" s="128"/>
      <c r="G483" s="128"/>
      <c r="H483" s="128"/>
      <c r="I483" s="128"/>
      <c r="J483" s="128"/>
      <c r="K483" s="128"/>
      <c r="L483" s="128"/>
      <c r="M483" s="128"/>
      <c r="N483" s="128"/>
      <c r="O483" s="128"/>
      <c r="P483" s="128"/>
      <c r="Q483" s="128"/>
      <c r="R483" s="128">
        <v>0.23499999999999999</v>
      </c>
      <c r="S483" s="128"/>
      <c r="T483" s="128"/>
      <c r="U483" s="128"/>
      <c r="V483" s="128">
        <f t="shared" si="111"/>
        <v>0.23499999999999999</v>
      </c>
      <c r="W483" s="128">
        <f t="shared" si="111"/>
        <v>0</v>
      </c>
      <c r="X483" s="128"/>
      <c r="Y483" s="128"/>
      <c r="Z483" s="128"/>
      <c r="AA483" s="128"/>
      <c r="AB483" s="128"/>
      <c r="AC483" s="128"/>
      <c r="AD483" s="128"/>
      <c r="AE483" s="128"/>
      <c r="AF483" s="128"/>
      <c r="AG483" s="128"/>
      <c r="AH483" s="128"/>
      <c r="AI483" s="128"/>
      <c r="AJ483" s="128"/>
      <c r="AK483" s="128"/>
      <c r="AL483" s="128"/>
      <c r="AM483" s="128"/>
      <c r="AN483" s="128"/>
      <c r="AO483" s="128"/>
      <c r="AP483" s="128">
        <f t="shared" si="108"/>
        <v>0</v>
      </c>
      <c r="AQ483" s="128">
        <f t="shared" si="108"/>
        <v>0</v>
      </c>
      <c r="AR483" s="128" t="e">
        <f>#REF!+#REF!+#REF!+#REF!</f>
        <v>#REF!</v>
      </c>
      <c r="AS483" s="128">
        <f t="shared" si="109"/>
        <v>0</v>
      </c>
      <c r="AT483" s="128" t="e">
        <f>#REF!+#REF!+#REF!+#REF!</f>
        <v>#REF!</v>
      </c>
      <c r="AU483" s="128">
        <f t="shared" si="110"/>
        <v>0</v>
      </c>
    </row>
    <row r="484" spans="1:47" x14ac:dyDescent="0.25">
      <c r="A484" s="381" t="s">
        <v>1094</v>
      </c>
      <c r="B484" s="127"/>
      <c r="C484" s="21" t="s">
        <v>1392</v>
      </c>
      <c r="D484" s="128"/>
      <c r="E484" s="128"/>
      <c r="F484" s="128"/>
      <c r="G484" s="128"/>
      <c r="H484" s="128"/>
      <c r="I484" s="128"/>
      <c r="J484" s="128"/>
      <c r="K484" s="128"/>
      <c r="L484" s="128"/>
      <c r="M484" s="128"/>
      <c r="N484" s="128"/>
      <c r="O484" s="128"/>
      <c r="P484" s="128"/>
      <c r="Q484" s="128"/>
      <c r="R484" s="128">
        <v>0.67200000000000004</v>
      </c>
      <c r="S484" s="128"/>
      <c r="T484" s="128"/>
      <c r="U484" s="128"/>
      <c r="V484" s="128">
        <f t="shared" si="111"/>
        <v>0.67200000000000004</v>
      </c>
      <c r="W484" s="128">
        <f t="shared" si="111"/>
        <v>0</v>
      </c>
      <c r="X484" s="128"/>
      <c r="Y484" s="128"/>
      <c r="Z484" s="128"/>
      <c r="AA484" s="128"/>
      <c r="AB484" s="128"/>
      <c r="AC484" s="128"/>
      <c r="AD484" s="128"/>
      <c r="AE484" s="128"/>
      <c r="AF484" s="128"/>
      <c r="AG484" s="128"/>
      <c r="AH484" s="128"/>
      <c r="AI484" s="128"/>
      <c r="AJ484" s="128"/>
      <c r="AK484" s="128"/>
      <c r="AL484" s="128"/>
      <c r="AM484" s="128"/>
      <c r="AN484" s="128"/>
      <c r="AO484" s="128"/>
      <c r="AP484" s="128">
        <f t="shared" si="108"/>
        <v>0</v>
      </c>
      <c r="AQ484" s="128">
        <f t="shared" si="108"/>
        <v>0</v>
      </c>
      <c r="AR484" s="128" t="e">
        <f>#REF!+#REF!+#REF!+#REF!</f>
        <v>#REF!</v>
      </c>
      <c r="AS484" s="128">
        <f t="shared" si="109"/>
        <v>0</v>
      </c>
      <c r="AT484" s="128" t="e">
        <f>#REF!+#REF!+#REF!+#REF!</f>
        <v>#REF!</v>
      </c>
      <c r="AU484" s="128">
        <f t="shared" si="110"/>
        <v>0</v>
      </c>
    </row>
    <row r="485" spans="1:47" x14ac:dyDescent="0.25">
      <c r="A485" s="381" t="s">
        <v>1094</v>
      </c>
      <c r="B485" s="127"/>
      <c r="C485" s="21" t="s">
        <v>1393</v>
      </c>
      <c r="D485" s="128"/>
      <c r="E485" s="128"/>
      <c r="F485" s="128"/>
      <c r="G485" s="128"/>
      <c r="H485" s="128"/>
      <c r="I485" s="128"/>
      <c r="J485" s="128"/>
      <c r="K485" s="128"/>
      <c r="L485" s="128"/>
      <c r="M485" s="128"/>
      <c r="N485" s="128"/>
      <c r="O485" s="128"/>
      <c r="P485" s="128"/>
      <c r="Q485" s="128"/>
      <c r="R485" s="128">
        <v>0.04</v>
      </c>
      <c r="S485" s="128">
        <v>2.5000000000000001E-2</v>
      </c>
      <c r="T485" s="128"/>
      <c r="U485" s="128"/>
      <c r="V485" s="128">
        <f t="shared" si="111"/>
        <v>0.04</v>
      </c>
      <c r="W485" s="128">
        <f t="shared" si="111"/>
        <v>2.5000000000000001E-2</v>
      </c>
      <c r="X485" s="128"/>
      <c r="Y485" s="128"/>
      <c r="Z485" s="128"/>
      <c r="AA485" s="128"/>
      <c r="AB485" s="128"/>
      <c r="AC485" s="128"/>
      <c r="AD485" s="128"/>
      <c r="AE485" s="128"/>
      <c r="AF485" s="128"/>
      <c r="AG485" s="128"/>
      <c r="AH485" s="128"/>
      <c r="AI485" s="128"/>
      <c r="AJ485" s="128"/>
      <c r="AK485" s="128"/>
      <c r="AL485" s="128"/>
      <c r="AM485" s="128"/>
      <c r="AN485" s="128"/>
      <c r="AO485" s="128"/>
      <c r="AP485" s="128">
        <f t="shared" si="108"/>
        <v>0</v>
      </c>
      <c r="AQ485" s="128">
        <f t="shared" si="108"/>
        <v>0</v>
      </c>
      <c r="AR485" s="128" t="e">
        <f>#REF!+#REF!+#REF!+#REF!</f>
        <v>#REF!</v>
      </c>
      <c r="AS485" s="128">
        <f t="shared" si="109"/>
        <v>0</v>
      </c>
      <c r="AT485" s="128" t="e">
        <f>#REF!+#REF!+#REF!+#REF!</f>
        <v>#REF!</v>
      </c>
      <c r="AU485" s="128">
        <f t="shared" si="110"/>
        <v>0</v>
      </c>
    </row>
    <row r="486" spans="1:47" x14ac:dyDescent="0.25">
      <c r="A486" s="381" t="s">
        <v>1094</v>
      </c>
      <c r="B486" s="127"/>
      <c r="C486" s="21" t="s">
        <v>1394</v>
      </c>
      <c r="D486" s="128"/>
      <c r="E486" s="128"/>
      <c r="F486" s="128"/>
      <c r="G486" s="128"/>
      <c r="H486" s="128"/>
      <c r="I486" s="128"/>
      <c r="J486" s="128"/>
      <c r="K486" s="128"/>
      <c r="L486" s="128"/>
      <c r="M486" s="128"/>
      <c r="N486" s="128"/>
      <c r="O486" s="128"/>
      <c r="P486" s="128"/>
      <c r="Q486" s="128"/>
      <c r="R486" s="128">
        <v>0.27500000000000002</v>
      </c>
      <c r="S486" s="128"/>
      <c r="T486" s="128"/>
      <c r="U486" s="128"/>
      <c r="V486" s="128">
        <f t="shared" si="111"/>
        <v>0.27500000000000002</v>
      </c>
      <c r="W486" s="128">
        <f t="shared" si="111"/>
        <v>0</v>
      </c>
      <c r="X486" s="128"/>
      <c r="Y486" s="128"/>
      <c r="Z486" s="128"/>
      <c r="AA486" s="128"/>
      <c r="AB486" s="128"/>
      <c r="AC486" s="128"/>
      <c r="AD486" s="128"/>
      <c r="AE486" s="128"/>
      <c r="AF486" s="128"/>
      <c r="AG486" s="128"/>
      <c r="AH486" s="128"/>
      <c r="AI486" s="128"/>
      <c r="AJ486" s="128"/>
      <c r="AK486" s="128"/>
      <c r="AL486" s="128"/>
      <c r="AM486" s="128"/>
      <c r="AN486" s="128"/>
      <c r="AO486" s="128"/>
      <c r="AP486" s="128">
        <f t="shared" si="108"/>
        <v>0</v>
      </c>
      <c r="AQ486" s="128">
        <f t="shared" si="108"/>
        <v>0</v>
      </c>
      <c r="AR486" s="128" t="e">
        <f>#REF!+#REF!+#REF!+#REF!</f>
        <v>#REF!</v>
      </c>
      <c r="AS486" s="128">
        <f t="shared" si="109"/>
        <v>0</v>
      </c>
      <c r="AT486" s="128" t="e">
        <f>#REF!+#REF!+#REF!+#REF!</f>
        <v>#REF!</v>
      </c>
      <c r="AU486" s="128">
        <f t="shared" si="110"/>
        <v>0</v>
      </c>
    </row>
    <row r="487" spans="1:47" ht="31.5" x14ac:dyDescent="0.25">
      <c r="A487" s="381" t="s">
        <v>1094</v>
      </c>
      <c r="B487" s="127"/>
      <c r="C487" s="21" t="s">
        <v>1395</v>
      </c>
      <c r="D487" s="128"/>
      <c r="E487" s="128"/>
      <c r="F487" s="128"/>
      <c r="G487" s="128"/>
      <c r="H487" s="128"/>
      <c r="I487" s="128"/>
      <c r="J487" s="128"/>
      <c r="K487" s="128"/>
      <c r="L487" s="128"/>
      <c r="M487" s="128"/>
      <c r="N487" s="128"/>
      <c r="O487" s="128"/>
      <c r="P487" s="128"/>
      <c r="Q487" s="128"/>
      <c r="R487" s="128">
        <v>7.4999999999999997E-2</v>
      </c>
      <c r="S487" s="128"/>
      <c r="T487" s="128"/>
      <c r="U487" s="128"/>
      <c r="V487" s="128">
        <f t="shared" si="111"/>
        <v>7.4999999999999997E-2</v>
      </c>
      <c r="W487" s="128">
        <f t="shared" si="111"/>
        <v>0</v>
      </c>
      <c r="X487" s="128"/>
      <c r="Y487" s="128"/>
      <c r="Z487" s="128"/>
      <c r="AA487" s="128"/>
      <c r="AB487" s="128"/>
      <c r="AC487" s="128"/>
      <c r="AD487" s="128"/>
      <c r="AE487" s="128"/>
      <c r="AF487" s="128"/>
      <c r="AG487" s="128"/>
      <c r="AH487" s="128"/>
      <c r="AI487" s="128"/>
      <c r="AJ487" s="128"/>
      <c r="AK487" s="128"/>
      <c r="AL487" s="128"/>
      <c r="AM487" s="128"/>
      <c r="AN487" s="128"/>
      <c r="AO487" s="128"/>
      <c r="AP487" s="128">
        <f t="shared" si="108"/>
        <v>0</v>
      </c>
      <c r="AQ487" s="128">
        <f t="shared" si="108"/>
        <v>0</v>
      </c>
      <c r="AR487" s="128" t="e">
        <f>#REF!+#REF!+#REF!+#REF!</f>
        <v>#REF!</v>
      </c>
      <c r="AS487" s="128">
        <f t="shared" si="109"/>
        <v>0</v>
      </c>
      <c r="AT487" s="128" t="e">
        <f>#REF!+#REF!+#REF!+#REF!</f>
        <v>#REF!</v>
      </c>
      <c r="AU487" s="128">
        <f t="shared" si="110"/>
        <v>0</v>
      </c>
    </row>
    <row r="488" spans="1:47" x14ac:dyDescent="0.25">
      <c r="A488" s="381" t="s">
        <v>1094</v>
      </c>
      <c r="B488" s="127"/>
      <c r="C488" s="21" t="s">
        <v>1396</v>
      </c>
      <c r="D488" s="128"/>
      <c r="E488" s="128"/>
      <c r="F488" s="128"/>
      <c r="G488" s="128"/>
      <c r="H488" s="128"/>
      <c r="I488" s="128"/>
      <c r="J488" s="128"/>
      <c r="K488" s="128"/>
      <c r="L488" s="128"/>
      <c r="M488" s="128"/>
      <c r="N488" s="128"/>
      <c r="O488" s="128"/>
      <c r="P488" s="128"/>
      <c r="Q488" s="128"/>
      <c r="R488" s="128">
        <v>0.14000000000000001</v>
      </c>
      <c r="S488" s="128">
        <v>2.5000000000000001E-2</v>
      </c>
      <c r="T488" s="128"/>
      <c r="U488" s="128"/>
      <c r="V488" s="128">
        <f t="shared" si="111"/>
        <v>0.14000000000000001</v>
      </c>
      <c r="W488" s="128">
        <f t="shared" si="111"/>
        <v>2.5000000000000001E-2</v>
      </c>
      <c r="X488" s="128"/>
      <c r="Y488" s="128"/>
      <c r="Z488" s="128"/>
      <c r="AA488" s="128"/>
      <c r="AB488" s="128"/>
      <c r="AC488" s="128"/>
      <c r="AD488" s="128"/>
      <c r="AE488" s="128"/>
      <c r="AF488" s="128"/>
      <c r="AG488" s="128"/>
      <c r="AH488" s="128"/>
      <c r="AI488" s="128"/>
      <c r="AJ488" s="128"/>
      <c r="AK488" s="128"/>
      <c r="AL488" s="128"/>
      <c r="AM488" s="128"/>
      <c r="AN488" s="128"/>
      <c r="AO488" s="128"/>
      <c r="AP488" s="128">
        <f t="shared" si="108"/>
        <v>0</v>
      </c>
      <c r="AQ488" s="128">
        <f t="shared" si="108"/>
        <v>0</v>
      </c>
      <c r="AR488" s="128" t="e">
        <f>#REF!+#REF!+#REF!+#REF!</f>
        <v>#REF!</v>
      </c>
      <c r="AS488" s="128">
        <f t="shared" si="109"/>
        <v>0</v>
      </c>
      <c r="AT488" s="128" t="e">
        <f>#REF!+#REF!+#REF!+#REF!</f>
        <v>#REF!</v>
      </c>
      <c r="AU488" s="128">
        <f t="shared" si="110"/>
        <v>0</v>
      </c>
    </row>
    <row r="489" spans="1:47" x14ac:dyDescent="0.25">
      <c r="A489" s="381" t="s">
        <v>1094</v>
      </c>
      <c r="B489" s="127"/>
      <c r="C489" s="21" t="s">
        <v>1397</v>
      </c>
      <c r="D489" s="128"/>
      <c r="E489" s="128"/>
      <c r="F489" s="128"/>
      <c r="G489" s="128"/>
      <c r="H489" s="128"/>
      <c r="I489" s="128"/>
      <c r="J489" s="128"/>
      <c r="K489" s="128"/>
      <c r="L489" s="128"/>
      <c r="M489" s="128"/>
      <c r="N489" s="128"/>
      <c r="O489" s="128"/>
      <c r="P489" s="128"/>
      <c r="Q489" s="128"/>
      <c r="R489" s="128"/>
      <c r="S489" s="128"/>
      <c r="T489" s="128">
        <v>0.28000000000000003</v>
      </c>
      <c r="U489" s="128">
        <v>0.1</v>
      </c>
      <c r="V489" s="128">
        <f t="shared" si="111"/>
        <v>0.28000000000000003</v>
      </c>
      <c r="W489" s="128">
        <f t="shared" si="111"/>
        <v>0.1</v>
      </c>
      <c r="X489" s="128"/>
      <c r="Y489" s="128"/>
      <c r="Z489" s="128"/>
      <c r="AA489" s="128"/>
      <c r="AB489" s="128"/>
      <c r="AC489" s="128"/>
      <c r="AD489" s="128"/>
      <c r="AE489" s="128"/>
      <c r="AF489" s="128"/>
      <c r="AG489" s="128"/>
      <c r="AH489" s="128"/>
      <c r="AI489" s="128"/>
      <c r="AJ489" s="128"/>
      <c r="AK489" s="128"/>
      <c r="AL489" s="128"/>
      <c r="AM489" s="128"/>
      <c r="AN489" s="128"/>
      <c r="AO489" s="128"/>
      <c r="AP489" s="128">
        <f t="shared" si="108"/>
        <v>0</v>
      </c>
      <c r="AQ489" s="128">
        <f t="shared" si="108"/>
        <v>0</v>
      </c>
      <c r="AR489" s="128" t="e">
        <f>#REF!+#REF!+#REF!+#REF!</f>
        <v>#REF!</v>
      </c>
      <c r="AS489" s="128">
        <f t="shared" si="109"/>
        <v>0</v>
      </c>
      <c r="AT489" s="128" t="e">
        <f>#REF!+#REF!+#REF!+#REF!</f>
        <v>#REF!</v>
      </c>
      <c r="AU489" s="128">
        <f t="shared" si="110"/>
        <v>0</v>
      </c>
    </row>
    <row r="490" spans="1:47" x14ac:dyDescent="0.25">
      <c r="A490" s="381" t="s">
        <v>1094</v>
      </c>
      <c r="B490" s="127"/>
      <c r="C490" s="21" t="s">
        <v>1398</v>
      </c>
      <c r="D490" s="128"/>
      <c r="E490" s="128"/>
      <c r="F490" s="128"/>
      <c r="G490" s="128"/>
      <c r="H490" s="128"/>
      <c r="I490" s="128"/>
      <c r="J490" s="128"/>
      <c r="K490" s="128"/>
      <c r="L490" s="128"/>
      <c r="M490" s="128"/>
      <c r="N490" s="128"/>
      <c r="O490" s="128"/>
      <c r="P490" s="128"/>
      <c r="Q490" s="128"/>
      <c r="R490" s="128"/>
      <c r="S490" s="128"/>
      <c r="T490" s="128">
        <v>0</v>
      </c>
      <c r="U490" s="128">
        <v>2.5000000000000001E-2</v>
      </c>
      <c r="V490" s="128">
        <f t="shared" si="111"/>
        <v>0</v>
      </c>
      <c r="W490" s="128">
        <f t="shared" si="111"/>
        <v>2.5000000000000001E-2</v>
      </c>
      <c r="X490" s="128"/>
      <c r="Y490" s="128"/>
      <c r="Z490" s="128"/>
      <c r="AA490" s="128"/>
      <c r="AB490" s="128"/>
      <c r="AC490" s="128"/>
      <c r="AD490" s="128"/>
      <c r="AE490" s="128"/>
      <c r="AF490" s="128"/>
      <c r="AG490" s="128"/>
      <c r="AH490" s="128"/>
      <c r="AI490" s="128"/>
      <c r="AJ490" s="128"/>
      <c r="AK490" s="128"/>
      <c r="AL490" s="128"/>
      <c r="AM490" s="128"/>
      <c r="AN490" s="128"/>
      <c r="AO490" s="128"/>
      <c r="AP490" s="128">
        <f t="shared" si="108"/>
        <v>0</v>
      </c>
      <c r="AQ490" s="128">
        <f t="shared" si="108"/>
        <v>0</v>
      </c>
      <c r="AR490" s="128" t="e">
        <f>#REF!+#REF!+#REF!+#REF!</f>
        <v>#REF!</v>
      </c>
      <c r="AS490" s="128">
        <f t="shared" si="109"/>
        <v>0</v>
      </c>
      <c r="AT490" s="128" t="e">
        <f>#REF!+#REF!+#REF!+#REF!</f>
        <v>#REF!</v>
      </c>
      <c r="AU490" s="128">
        <f t="shared" si="110"/>
        <v>0</v>
      </c>
    </row>
    <row r="491" spans="1:47" ht="31.5" x14ac:dyDescent="0.25">
      <c r="A491" s="381" t="s">
        <v>1094</v>
      </c>
      <c r="B491" s="127"/>
      <c r="C491" s="21" t="s">
        <v>1399</v>
      </c>
      <c r="D491" s="128"/>
      <c r="E491" s="128"/>
      <c r="F491" s="128"/>
      <c r="G491" s="128"/>
      <c r="H491" s="128"/>
      <c r="I491" s="128"/>
      <c r="J491" s="128"/>
      <c r="K491" s="128"/>
      <c r="L491" s="128"/>
      <c r="M491" s="128"/>
      <c r="N491" s="128"/>
      <c r="O491" s="128"/>
      <c r="P491" s="128"/>
      <c r="Q491" s="128"/>
      <c r="R491" s="128"/>
      <c r="S491" s="128"/>
      <c r="T491" s="128">
        <v>0.43</v>
      </c>
      <c r="U491" s="128">
        <v>2.5000000000000001E-2</v>
      </c>
      <c r="V491" s="128">
        <f t="shared" si="111"/>
        <v>0.43</v>
      </c>
      <c r="W491" s="128">
        <f t="shared" si="111"/>
        <v>2.5000000000000001E-2</v>
      </c>
      <c r="X491" s="128"/>
      <c r="Y491" s="128"/>
      <c r="Z491" s="128"/>
      <c r="AA491" s="128"/>
      <c r="AB491" s="128"/>
      <c r="AC491" s="128"/>
      <c r="AD491" s="128"/>
      <c r="AE491" s="128"/>
      <c r="AF491" s="128"/>
      <c r="AG491" s="128"/>
      <c r="AH491" s="128"/>
      <c r="AI491" s="128"/>
      <c r="AJ491" s="128"/>
      <c r="AK491" s="128"/>
      <c r="AL491" s="128"/>
      <c r="AM491" s="128"/>
      <c r="AN491" s="128"/>
      <c r="AO491" s="128"/>
      <c r="AP491" s="128">
        <f t="shared" si="108"/>
        <v>0</v>
      </c>
      <c r="AQ491" s="128">
        <f t="shared" si="108"/>
        <v>0</v>
      </c>
      <c r="AR491" s="128" t="e">
        <f>#REF!+#REF!+#REF!+#REF!</f>
        <v>#REF!</v>
      </c>
      <c r="AS491" s="128">
        <f t="shared" si="109"/>
        <v>0</v>
      </c>
      <c r="AT491" s="128" t="e">
        <f>#REF!+#REF!+#REF!+#REF!</f>
        <v>#REF!</v>
      </c>
      <c r="AU491" s="128">
        <f t="shared" si="110"/>
        <v>0</v>
      </c>
    </row>
    <row r="492" spans="1:47" ht="31.5" x14ac:dyDescent="0.25">
      <c r="A492" s="381" t="s">
        <v>1094</v>
      </c>
      <c r="B492" s="127"/>
      <c r="C492" s="21" t="s">
        <v>1400</v>
      </c>
      <c r="D492" s="128"/>
      <c r="E492" s="128"/>
      <c r="F492" s="128"/>
      <c r="G492" s="128"/>
      <c r="H492" s="128"/>
      <c r="I492" s="128"/>
      <c r="J492" s="128"/>
      <c r="K492" s="128"/>
      <c r="L492" s="128"/>
      <c r="M492" s="128"/>
      <c r="N492" s="128"/>
      <c r="O492" s="128"/>
      <c r="P492" s="128"/>
      <c r="Q492" s="128"/>
      <c r="R492" s="128"/>
      <c r="S492" s="128"/>
      <c r="T492" s="128">
        <v>0.53</v>
      </c>
      <c r="U492" s="128">
        <v>2.5000000000000001E-2</v>
      </c>
      <c r="V492" s="128">
        <f t="shared" si="111"/>
        <v>0.53</v>
      </c>
      <c r="W492" s="128">
        <f t="shared" si="111"/>
        <v>2.5000000000000001E-2</v>
      </c>
      <c r="X492" s="128"/>
      <c r="Y492" s="128"/>
      <c r="Z492" s="128"/>
      <c r="AA492" s="128"/>
      <c r="AB492" s="128"/>
      <c r="AC492" s="128"/>
      <c r="AD492" s="128"/>
      <c r="AE492" s="128"/>
      <c r="AF492" s="128"/>
      <c r="AG492" s="128"/>
      <c r="AH492" s="128"/>
      <c r="AI492" s="128"/>
      <c r="AJ492" s="128"/>
      <c r="AK492" s="128"/>
      <c r="AL492" s="128"/>
      <c r="AM492" s="128"/>
      <c r="AN492" s="128"/>
      <c r="AO492" s="128"/>
      <c r="AP492" s="128">
        <f t="shared" si="108"/>
        <v>0</v>
      </c>
      <c r="AQ492" s="128">
        <f t="shared" si="108"/>
        <v>0</v>
      </c>
      <c r="AR492" s="128" t="e">
        <f>#REF!+#REF!+#REF!+#REF!</f>
        <v>#REF!</v>
      </c>
      <c r="AS492" s="128">
        <f t="shared" si="109"/>
        <v>0</v>
      </c>
      <c r="AT492" s="128" t="e">
        <f>#REF!+#REF!+#REF!+#REF!</f>
        <v>#REF!</v>
      </c>
      <c r="AU492" s="128">
        <f t="shared" si="110"/>
        <v>0</v>
      </c>
    </row>
    <row r="493" spans="1:47" ht="31.5" x14ac:dyDescent="0.25">
      <c r="A493" s="381" t="s">
        <v>1094</v>
      </c>
      <c r="B493" s="127"/>
      <c r="C493" s="21" t="s">
        <v>1401</v>
      </c>
      <c r="D493" s="128"/>
      <c r="E493" s="128"/>
      <c r="F493" s="128"/>
      <c r="G493" s="128"/>
      <c r="H493" s="128"/>
      <c r="I493" s="128"/>
      <c r="J493" s="128"/>
      <c r="K493" s="128"/>
      <c r="L493" s="128"/>
      <c r="M493" s="128"/>
      <c r="N493" s="128"/>
      <c r="O493" s="128"/>
      <c r="P493" s="128"/>
      <c r="Q493" s="128"/>
      <c r="R493" s="128"/>
      <c r="S493" s="128"/>
      <c r="T493" s="128">
        <v>0.11</v>
      </c>
      <c r="U493" s="128">
        <v>0.16</v>
      </c>
      <c r="V493" s="128">
        <f t="shared" si="111"/>
        <v>0.11</v>
      </c>
      <c r="W493" s="128">
        <f t="shared" si="111"/>
        <v>0.16</v>
      </c>
      <c r="X493" s="128"/>
      <c r="Y493" s="128"/>
      <c r="Z493" s="128"/>
      <c r="AA493" s="128"/>
      <c r="AB493" s="128"/>
      <c r="AC493" s="128"/>
      <c r="AD493" s="128"/>
      <c r="AE493" s="128"/>
      <c r="AF493" s="128"/>
      <c r="AG493" s="128"/>
      <c r="AH493" s="128"/>
      <c r="AI493" s="128"/>
      <c r="AJ493" s="128"/>
      <c r="AK493" s="128"/>
      <c r="AL493" s="128"/>
      <c r="AM493" s="128"/>
      <c r="AN493" s="128"/>
      <c r="AO493" s="128"/>
      <c r="AP493" s="128">
        <f t="shared" si="108"/>
        <v>0</v>
      </c>
      <c r="AQ493" s="128">
        <f t="shared" si="108"/>
        <v>0</v>
      </c>
      <c r="AR493" s="128" t="e">
        <f>#REF!+#REF!+#REF!+#REF!</f>
        <v>#REF!</v>
      </c>
      <c r="AS493" s="128">
        <f t="shared" si="109"/>
        <v>0</v>
      </c>
      <c r="AT493" s="128" t="e">
        <f>#REF!+#REF!+#REF!+#REF!</f>
        <v>#REF!</v>
      </c>
      <c r="AU493" s="128">
        <f t="shared" si="110"/>
        <v>0</v>
      </c>
    </row>
    <row r="494" spans="1:47" ht="31.5" x14ac:dyDescent="0.25">
      <c r="A494" s="381" t="s">
        <v>1094</v>
      </c>
      <c r="B494" s="127"/>
      <c r="C494" s="21" t="s">
        <v>1402</v>
      </c>
      <c r="D494" s="128"/>
      <c r="E494" s="128"/>
      <c r="F494" s="128"/>
      <c r="G494" s="128"/>
      <c r="H494" s="128"/>
      <c r="I494" s="128"/>
      <c r="J494" s="128"/>
      <c r="K494" s="128"/>
      <c r="L494" s="128"/>
      <c r="M494" s="128"/>
      <c r="N494" s="128"/>
      <c r="O494" s="128"/>
      <c r="P494" s="128"/>
      <c r="Q494" s="128"/>
      <c r="R494" s="128"/>
      <c r="S494" s="128"/>
      <c r="T494" s="128">
        <v>0.14000000000000001</v>
      </c>
      <c r="U494" s="128"/>
      <c r="V494" s="128">
        <f t="shared" si="111"/>
        <v>0.14000000000000001</v>
      </c>
      <c r="W494" s="128">
        <f t="shared" si="111"/>
        <v>0</v>
      </c>
      <c r="X494" s="128"/>
      <c r="Y494" s="128"/>
      <c r="Z494" s="128"/>
      <c r="AA494" s="128"/>
      <c r="AB494" s="128"/>
      <c r="AC494" s="128"/>
      <c r="AD494" s="128"/>
      <c r="AE494" s="128"/>
      <c r="AF494" s="128"/>
      <c r="AG494" s="128"/>
      <c r="AH494" s="128"/>
      <c r="AI494" s="128"/>
      <c r="AJ494" s="128"/>
      <c r="AK494" s="128"/>
      <c r="AL494" s="128"/>
      <c r="AM494" s="128"/>
      <c r="AN494" s="128"/>
      <c r="AO494" s="128"/>
      <c r="AP494" s="128">
        <f t="shared" si="108"/>
        <v>0</v>
      </c>
      <c r="AQ494" s="128">
        <f t="shared" si="108"/>
        <v>0</v>
      </c>
      <c r="AR494" s="128" t="e">
        <f>#REF!+#REF!+#REF!+#REF!</f>
        <v>#REF!</v>
      </c>
      <c r="AS494" s="128">
        <f t="shared" si="109"/>
        <v>0</v>
      </c>
      <c r="AT494" s="128" t="e">
        <f>#REF!+#REF!+#REF!+#REF!</f>
        <v>#REF!</v>
      </c>
      <c r="AU494" s="128">
        <f t="shared" si="110"/>
        <v>0</v>
      </c>
    </row>
    <row r="495" spans="1:47" x14ac:dyDescent="0.25">
      <c r="A495" s="381" t="s">
        <v>1094</v>
      </c>
      <c r="B495" s="127"/>
      <c r="C495" s="21" t="s">
        <v>1403</v>
      </c>
      <c r="D495" s="128"/>
      <c r="E495" s="128"/>
      <c r="F495" s="128"/>
      <c r="G495" s="128"/>
      <c r="H495" s="128"/>
      <c r="I495" s="128"/>
      <c r="J495" s="128"/>
      <c r="K495" s="128"/>
      <c r="L495" s="128"/>
      <c r="M495" s="128"/>
      <c r="N495" s="128"/>
      <c r="O495" s="128"/>
      <c r="P495" s="128"/>
      <c r="Q495" s="128"/>
      <c r="R495" s="128"/>
      <c r="S495" s="128"/>
      <c r="T495" s="128">
        <v>0.56999999999999995</v>
      </c>
      <c r="U495" s="128">
        <v>0.16</v>
      </c>
      <c r="V495" s="128">
        <f t="shared" si="111"/>
        <v>0.56999999999999995</v>
      </c>
      <c r="W495" s="128">
        <f t="shared" si="111"/>
        <v>0.16</v>
      </c>
      <c r="X495" s="128"/>
      <c r="Y495" s="128"/>
      <c r="Z495" s="128"/>
      <c r="AA495" s="128"/>
      <c r="AB495" s="128"/>
      <c r="AC495" s="128"/>
      <c r="AD495" s="128"/>
      <c r="AE495" s="128"/>
      <c r="AF495" s="128"/>
      <c r="AG495" s="128"/>
      <c r="AH495" s="128"/>
      <c r="AI495" s="128"/>
      <c r="AJ495" s="128"/>
      <c r="AK495" s="128"/>
      <c r="AL495" s="128"/>
      <c r="AM495" s="128"/>
      <c r="AN495" s="128"/>
      <c r="AO495" s="128"/>
      <c r="AP495" s="128">
        <f t="shared" si="108"/>
        <v>0</v>
      </c>
      <c r="AQ495" s="128">
        <f t="shared" si="108"/>
        <v>0</v>
      </c>
      <c r="AR495" s="128" t="e">
        <f>#REF!+#REF!+#REF!+#REF!</f>
        <v>#REF!</v>
      </c>
      <c r="AS495" s="128">
        <f t="shared" si="109"/>
        <v>0</v>
      </c>
      <c r="AT495" s="128" t="e">
        <f>#REF!+#REF!+#REF!+#REF!</f>
        <v>#REF!</v>
      </c>
      <c r="AU495" s="128">
        <f t="shared" si="110"/>
        <v>0</v>
      </c>
    </row>
    <row r="496" spans="1:47" ht="31.5" x14ac:dyDescent="0.25">
      <c r="A496" s="381" t="s">
        <v>1094</v>
      </c>
      <c r="B496" s="127"/>
      <c r="C496" s="21" t="s">
        <v>1404</v>
      </c>
      <c r="D496" s="128"/>
      <c r="E496" s="128"/>
      <c r="F496" s="128"/>
      <c r="G496" s="128"/>
      <c r="H496" s="128"/>
      <c r="I496" s="128"/>
      <c r="J496" s="128"/>
      <c r="K496" s="128"/>
      <c r="L496" s="128"/>
      <c r="M496" s="128"/>
      <c r="N496" s="128"/>
      <c r="O496" s="128"/>
      <c r="P496" s="128"/>
      <c r="Q496" s="128"/>
      <c r="R496" s="128"/>
      <c r="S496" s="128"/>
      <c r="T496" s="128">
        <v>0.12</v>
      </c>
      <c r="U496" s="128">
        <v>2.5000000000000001E-2</v>
      </c>
      <c r="V496" s="128">
        <f t="shared" si="111"/>
        <v>0.12</v>
      </c>
      <c r="W496" s="128">
        <f t="shared" si="111"/>
        <v>2.5000000000000001E-2</v>
      </c>
      <c r="X496" s="128"/>
      <c r="Y496" s="128"/>
      <c r="Z496" s="128"/>
      <c r="AA496" s="128"/>
      <c r="AB496" s="128"/>
      <c r="AC496" s="128"/>
      <c r="AD496" s="128"/>
      <c r="AE496" s="128"/>
      <c r="AF496" s="128"/>
      <c r="AG496" s="128"/>
      <c r="AH496" s="128"/>
      <c r="AI496" s="128"/>
      <c r="AJ496" s="128"/>
      <c r="AK496" s="128"/>
      <c r="AL496" s="128"/>
      <c r="AM496" s="128"/>
      <c r="AN496" s="128"/>
      <c r="AO496" s="128"/>
      <c r="AP496" s="128">
        <f t="shared" si="108"/>
        <v>0</v>
      </c>
      <c r="AQ496" s="128">
        <f t="shared" si="108"/>
        <v>0</v>
      </c>
      <c r="AR496" s="128" t="e">
        <f>#REF!+#REF!+#REF!+#REF!</f>
        <v>#REF!</v>
      </c>
      <c r="AS496" s="128">
        <f t="shared" si="109"/>
        <v>0</v>
      </c>
      <c r="AT496" s="128" t="e">
        <f>#REF!+#REF!+#REF!+#REF!</f>
        <v>#REF!</v>
      </c>
      <c r="AU496" s="128">
        <f t="shared" si="110"/>
        <v>0</v>
      </c>
    </row>
    <row r="497" spans="1:47" x14ac:dyDescent="0.25">
      <c r="A497" s="381" t="s">
        <v>1094</v>
      </c>
      <c r="B497" s="127"/>
      <c r="C497" s="21" t="s">
        <v>1405</v>
      </c>
      <c r="D497" s="128"/>
      <c r="E497" s="128"/>
      <c r="F497" s="128"/>
      <c r="G497" s="128"/>
      <c r="H497" s="128"/>
      <c r="I497" s="128"/>
      <c r="J497" s="128"/>
      <c r="K497" s="128"/>
      <c r="L497" s="128"/>
      <c r="M497" s="128"/>
      <c r="N497" s="128"/>
      <c r="O497" s="128"/>
      <c r="P497" s="128"/>
      <c r="Q497" s="128"/>
      <c r="R497" s="128"/>
      <c r="S497" s="128"/>
      <c r="T497" s="128">
        <v>0.33</v>
      </c>
      <c r="U497" s="128">
        <v>0.1</v>
      </c>
      <c r="V497" s="128">
        <f t="shared" si="111"/>
        <v>0.33</v>
      </c>
      <c r="W497" s="128">
        <f t="shared" si="111"/>
        <v>0.1</v>
      </c>
      <c r="X497" s="128"/>
      <c r="Y497" s="128"/>
      <c r="Z497" s="128"/>
      <c r="AA497" s="128"/>
      <c r="AB497" s="128"/>
      <c r="AC497" s="128"/>
      <c r="AD497" s="128"/>
      <c r="AE497" s="128"/>
      <c r="AF497" s="128"/>
      <c r="AG497" s="128"/>
      <c r="AH497" s="128"/>
      <c r="AI497" s="128"/>
      <c r="AJ497" s="128"/>
      <c r="AK497" s="128"/>
      <c r="AL497" s="128"/>
      <c r="AM497" s="128"/>
      <c r="AN497" s="128"/>
      <c r="AO497" s="128"/>
      <c r="AP497" s="128">
        <f t="shared" si="108"/>
        <v>0</v>
      </c>
      <c r="AQ497" s="128">
        <f t="shared" si="108"/>
        <v>0</v>
      </c>
      <c r="AR497" s="128" t="e">
        <f>#REF!+#REF!+#REF!+#REF!</f>
        <v>#REF!</v>
      </c>
      <c r="AS497" s="128">
        <f t="shared" si="109"/>
        <v>0</v>
      </c>
      <c r="AT497" s="128" t="e">
        <f>#REF!+#REF!+#REF!+#REF!</f>
        <v>#REF!</v>
      </c>
      <c r="AU497" s="128">
        <f t="shared" si="110"/>
        <v>0</v>
      </c>
    </row>
    <row r="498" spans="1:47" ht="31.5" x14ac:dyDescent="0.25">
      <c r="A498" s="381" t="s">
        <v>1094</v>
      </c>
      <c r="B498" s="127"/>
      <c r="C498" s="21" t="s">
        <v>1406</v>
      </c>
      <c r="D498" s="128"/>
      <c r="E498" s="128"/>
      <c r="F498" s="128"/>
      <c r="G498" s="128"/>
      <c r="H498" s="128"/>
      <c r="I498" s="128"/>
      <c r="J498" s="128"/>
      <c r="K498" s="128"/>
      <c r="L498" s="128"/>
      <c r="M498" s="128"/>
      <c r="N498" s="128"/>
      <c r="O498" s="128"/>
      <c r="P498" s="128"/>
      <c r="Q498" s="128"/>
      <c r="R498" s="128"/>
      <c r="S498" s="128"/>
      <c r="T498" s="128">
        <v>0.75</v>
      </c>
      <c r="U498" s="128">
        <v>0.1</v>
      </c>
      <c r="V498" s="128">
        <f t="shared" si="111"/>
        <v>0.75</v>
      </c>
      <c r="W498" s="128">
        <f t="shared" si="111"/>
        <v>0.1</v>
      </c>
      <c r="X498" s="128"/>
      <c r="Y498" s="128"/>
      <c r="Z498" s="128"/>
      <c r="AA498" s="128"/>
      <c r="AB498" s="128"/>
      <c r="AC498" s="128"/>
      <c r="AD498" s="128"/>
      <c r="AE498" s="128"/>
      <c r="AF498" s="128"/>
      <c r="AG498" s="128"/>
      <c r="AH498" s="128"/>
      <c r="AI498" s="128"/>
      <c r="AJ498" s="128"/>
      <c r="AK498" s="128"/>
      <c r="AL498" s="128"/>
      <c r="AM498" s="128"/>
      <c r="AN498" s="128"/>
      <c r="AO498" s="128"/>
      <c r="AP498" s="128">
        <f t="shared" si="108"/>
        <v>0</v>
      </c>
      <c r="AQ498" s="128">
        <f t="shared" si="108"/>
        <v>0</v>
      </c>
      <c r="AR498" s="128" t="e">
        <f>#REF!+#REF!+#REF!+#REF!</f>
        <v>#REF!</v>
      </c>
      <c r="AS498" s="128">
        <f t="shared" si="109"/>
        <v>0</v>
      </c>
      <c r="AT498" s="128" t="e">
        <f>#REF!+#REF!+#REF!+#REF!</f>
        <v>#REF!</v>
      </c>
      <c r="AU498" s="128">
        <f t="shared" si="110"/>
        <v>0</v>
      </c>
    </row>
    <row r="499" spans="1:47" ht="31.5" x14ac:dyDescent="0.25">
      <c r="A499" s="381" t="s">
        <v>1094</v>
      </c>
      <c r="B499" s="127"/>
      <c r="C499" s="21" t="s">
        <v>1407</v>
      </c>
      <c r="D499" s="128"/>
      <c r="E499" s="128"/>
      <c r="F499" s="128"/>
      <c r="G499" s="128"/>
      <c r="H499" s="128"/>
      <c r="I499" s="128"/>
      <c r="J499" s="128"/>
      <c r="K499" s="128"/>
      <c r="L499" s="128"/>
      <c r="M499" s="128"/>
      <c r="N499" s="128"/>
      <c r="O499" s="128"/>
      <c r="P499" s="128"/>
      <c r="Q499" s="128"/>
      <c r="R499" s="128"/>
      <c r="S499" s="128"/>
      <c r="T499" s="128">
        <v>0.68</v>
      </c>
      <c r="U499" s="128">
        <v>0.16</v>
      </c>
      <c r="V499" s="128">
        <f t="shared" si="111"/>
        <v>0.68</v>
      </c>
      <c r="W499" s="128">
        <f t="shared" si="111"/>
        <v>0.16</v>
      </c>
      <c r="X499" s="128"/>
      <c r="Y499" s="128"/>
      <c r="Z499" s="128"/>
      <c r="AA499" s="128"/>
      <c r="AB499" s="128"/>
      <c r="AC499" s="128"/>
      <c r="AD499" s="128"/>
      <c r="AE499" s="128"/>
      <c r="AF499" s="128"/>
      <c r="AG499" s="128"/>
      <c r="AH499" s="128"/>
      <c r="AI499" s="128"/>
      <c r="AJ499" s="128"/>
      <c r="AK499" s="128"/>
      <c r="AL499" s="128"/>
      <c r="AM499" s="128"/>
      <c r="AN499" s="128"/>
      <c r="AO499" s="128"/>
      <c r="AP499" s="128">
        <f t="shared" si="108"/>
        <v>0</v>
      </c>
      <c r="AQ499" s="128">
        <f t="shared" si="108"/>
        <v>0</v>
      </c>
      <c r="AR499" s="128" t="e">
        <f>#REF!+#REF!+#REF!+#REF!</f>
        <v>#REF!</v>
      </c>
      <c r="AS499" s="128">
        <f t="shared" si="109"/>
        <v>0</v>
      </c>
      <c r="AT499" s="128" t="e">
        <f>#REF!+#REF!+#REF!+#REF!</f>
        <v>#REF!</v>
      </c>
      <c r="AU499" s="128">
        <f t="shared" si="110"/>
        <v>0</v>
      </c>
    </row>
    <row r="500" spans="1:47" ht="31.5" x14ac:dyDescent="0.25">
      <c r="A500" s="381" t="s">
        <v>1094</v>
      </c>
      <c r="B500" s="127"/>
      <c r="C500" s="21" t="s">
        <v>1408</v>
      </c>
      <c r="D500" s="128"/>
      <c r="E500" s="128"/>
      <c r="F500" s="128"/>
      <c r="G500" s="128"/>
      <c r="H500" s="128"/>
      <c r="I500" s="128"/>
      <c r="J500" s="128"/>
      <c r="K500" s="128"/>
      <c r="L500" s="128"/>
      <c r="M500" s="128"/>
      <c r="N500" s="128"/>
      <c r="O500" s="128"/>
      <c r="P500" s="128"/>
      <c r="Q500" s="128"/>
      <c r="R500" s="128"/>
      <c r="S500" s="128"/>
      <c r="T500" s="128">
        <v>0.28999999999999998</v>
      </c>
      <c r="U500" s="128"/>
      <c r="V500" s="128">
        <f t="shared" si="111"/>
        <v>0.28999999999999998</v>
      </c>
      <c r="W500" s="128">
        <f t="shared" si="111"/>
        <v>0</v>
      </c>
      <c r="X500" s="128"/>
      <c r="Y500" s="128"/>
      <c r="Z500" s="128"/>
      <c r="AA500" s="128"/>
      <c r="AB500" s="128"/>
      <c r="AC500" s="128"/>
      <c r="AD500" s="128"/>
      <c r="AE500" s="128"/>
      <c r="AF500" s="128"/>
      <c r="AG500" s="128"/>
      <c r="AH500" s="128"/>
      <c r="AI500" s="128"/>
      <c r="AJ500" s="128"/>
      <c r="AK500" s="128"/>
      <c r="AL500" s="128"/>
      <c r="AM500" s="128"/>
      <c r="AN500" s="128"/>
      <c r="AO500" s="128"/>
      <c r="AP500" s="128">
        <f t="shared" si="108"/>
        <v>0</v>
      </c>
      <c r="AQ500" s="128">
        <f t="shared" si="108"/>
        <v>0</v>
      </c>
      <c r="AR500" s="128" t="e">
        <f>#REF!+#REF!+#REF!+#REF!</f>
        <v>#REF!</v>
      </c>
      <c r="AS500" s="128">
        <f t="shared" si="109"/>
        <v>0</v>
      </c>
      <c r="AT500" s="128" t="e">
        <f>#REF!+#REF!+#REF!+#REF!</f>
        <v>#REF!</v>
      </c>
      <c r="AU500" s="128">
        <f t="shared" si="110"/>
        <v>0</v>
      </c>
    </row>
    <row r="501" spans="1:47" x14ac:dyDescent="0.25">
      <c r="A501" s="381" t="s">
        <v>1094</v>
      </c>
      <c r="B501" s="127"/>
      <c r="C501" s="21" t="s">
        <v>1409</v>
      </c>
      <c r="D501" s="128"/>
      <c r="E501" s="128"/>
      <c r="F501" s="128"/>
      <c r="G501" s="128"/>
      <c r="H501" s="128"/>
      <c r="I501" s="128"/>
      <c r="J501" s="128"/>
      <c r="K501" s="128"/>
      <c r="L501" s="128"/>
      <c r="M501" s="128"/>
      <c r="N501" s="128"/>
      <c r="O501" s="128"/>
      <c r="P501" s="128"/>
      <c r="Q501" s="128"/>
      <c r="R501" s="128"/>
      <c r="S501" s="128"/>
      <c r="T501" s="128">
        <v>0.3</v>
      </c>
      <c r="U501" s="128">
        <v>2.5000000000000001E-2</v>
      </c>
      <c r="V501" s="128">
        <f t="shared" si="111"/>
        <v>0.3</v>
      </c>
      <c r="W501" s="128">
        <f t="shared" si="111"/>
        <v>2.5000000000000001E-2</v>
      </c>
      <c r="X501" s="128"/>
      <c r="Y501" s="128"/>
      <c r="Z501" s="128"/>
      <c r="AA501" s="128"/>
      <c r="AB501" s="128"/>
      <c r="AC501" s="128"/>
      <c r="AD501" s="128"/>
      <c r="AE501" s="128"/>
      <c r="AF501" s="128"/>
      <c r="AG501" s="128"/>
      <c r="AH501" s="128"/>
      <c r="AI501" s="128"/>
      <c r="AJ501" s="128"/>
      <c r="AK501" s="128"/>
      <c r="AL501" s="128"/>
      <c r="AM501" s="128"/>
      <c r="AN501" s="128"/>
      <c r="AO501" s="128"/>
      <c r="AP501" s="128">
        <f t="shared" si="108"/>
        <v>0</v>
      </c>
      <c r="AQ501" s="128">
        <f t="shared" si="108"/>
        <v>0</v>
      </c>
      <c r="AR501" s="128" t="e">
        <f>#REF!+#REF!+#REF!+#REF!</f>
        <v>#REF!</v>
      </c>
      <c r="AS501" s="128">
        <f t="shared" si="109"/>
        <v>0</v>
      </c>
      <c r="AT501" s="128" t="e">
        <f>#REF!+#REF!+#REF!+#REF!</f>
        <v>#REF!</v>
      </c>
      <c r="AU501" s="128">
        <f t="shared" si="110"/>
        <v>0</v>
      </c>
    </row>
    <row r="502" spans="1:47" ht="31.5" x14ac:dyDescent="0.25">
      <c r="A502" s="381" t="s">
        <v>1094</v>
      </c>
      <c r="B502" s="127"/>
      <c r="C502" s="21" t="s">
        <v>1410</v>
      </c>
      <c r="D502" s="128"/>
      <c r="E502" s="128"/>
      <c r="F502" s="128"/>
      <c r="G502" s="128"/>
      <c r="H502" s="128"/>
      <c r="I502" s="128"/>
      <c r="J502" s="128"/>
      <c r="K502" s="128"/>
      <c r="L502" s="128"/>
      <c r="M502" s="128"/>
      <c r="N502" s="128"/>
      <c r="O502" s="128"/>
      <c r="P502" s="128"/>
      <c r="Q502" s="128"/>
      <c r="R502" s="128"/>
      <c r="S502" s="128"/>
      <c r="T502" s="128">
        <v>0.22</v>
      </c>
      <c r="U502" s="128"/>
      <c r="V502" s="128">
        <f t="shared" si="111"/>
        <v>0.22</v>
      </c>
      <c r="W502" s="128">
        <f t="shared" si="111"/>
        <v>0</v>
      </c>
      <c r="X502" s="128"/>
      <c r="Y502" s="128"/>
      <c r="Z502" s="128"/>
      <c r="AA502" s="128"/>
      <c r="AB502" s="128"/>
      <c r="AC502" s="128"/>
      <c r="AD502" s="128"/>
      <c r="AE502" s="128"/>
      <c r="AF502" s="128"/>
      <c r="AG502" s="128"/>
      <c r="AH502" s="128"/>
      <c r="AI502" s="128"/>
      <c r="AJ502" s="128"/>
      <c r="AK502" s="128"/>
      <c r="AL502" s="128"/>
      <c r="AM502" s="128"/>
      <c r="AN502" s="128"/>
      <c r="AO502" s="128"/>
      <c r="AP502" s="128">
        <f t="shared" si="108"/>
        <v>0</v>
      </c>
      <c r="AQ502" s="128">
        <f t="shared" si="108"/>
        <v>0</v>
      </c>
      <c r="AR502" s="128" t="e">
        <f>#REF!+#REF!+#REF!+#REF!</f>
        <v>#REF!</v>
      </c>
      <c r="AS502" s="128">
        <f t="shared" si="109"/>
        <v>0</v>
      </c>
      <c r="AT502" s="128" t="e">
        <f>#REF!+#REF!+#REF!+#REF!</f>
        <v>#REF!</v>
      </c>
      <c r="AU502" s="128">
        <f t="shared" si="110"/>
        <v>0</v>
      </c>
    </row>
    <row r="503" spans="1:47" x14ac:dyDescent="0.25">
      <c r="A503" s="381" t="s">
        <v>1094</v>
      </c>
      <c r="B503" s="127"/>
      <c r="C503" s="21" t="s">
        <v>1411</v>
      </c>
      <c r="D503" s="128"/>
      <c r="E503" s="128"/>
      <c r="F503" s="128"/>
      <c r="G503" s="128"/>
      <c r="H503" s="128"/>
      <c r="I503" s="128"/>
      <c r="J503" s="128"/>
      <c r="K503" s="128"/>
      <c r="L503" s="128"/>
      <c r="M503" s="128"/>
      <c r="N503" s="128"/>
      <c r="O503" s="128"/>
      <c r="P503" s="128"/>
      <c r="Q503" s="128"/>
      <c r="R503" s="128"/>
      <c r="S503" s="128"/>
      <c r="T503" s="128">
        <v>0.28000000000000003</v>
      </c>
      <c r="U503" s="128"/>
      <c r="V503" s="128">
        <f t="shared" si="111"/>
        <v>0.28000000000000003</v>
      </c>
      <c r="W503" s="128">
        <f t="shared" si="111"/>
        <v>0</v>
      </c>
      <c r="X503" s="128"/>
      <c r="Y503" s="128"/>
      <c r="Z503" s="128"/>
      <c r="AA503" s="128"/>
      <c r="AB503" s="128"/>
      <c r="AC503" s="128"/>
      <c r="AD503" s="128"/>
      <c r="AE503" s="128"/>
      <c r="AF503" s="128"/>
      <c r="AG503" s="128"/>
      <c r="AH503" s="128"/>
      <c r="AI503" s="128"/>
      <c r="AJ503" s="128"/>
      <c r="AK503" s="128"/>
      <c r="AL503" s="128"/>
      <c r="AM503" s="128"/>
      <c r="AN503" s="128"/>
      <c r="AO503" s="128"/>
      <c r="AP503" s="128">
        <f t="shared" si="108"/>
        <v>0</v>
      </c>
      <c r="AQ503" s="128">
        <f t="shared" si="108"/>
        <v>0</v>
      </c>
      <c r="AR503" s="128" t="e">
        <f>#REF!+#REF!+#REF!+#REF!</f>
        <v>#REF!</v>
      </c>
      <c r="AS503" s="128">
        <f t="shared" si="109"/>
        <v>0</v>
      </c>
      <c r="AT503" s="128" t="e">
        <f>#REF!+#REF!+#REF!+#REF!</f>
        <v>#REF!</v>
      </c>
      <c r="AU503" s="128">
        <f t="shared" si="110"/>
        <v>0</v>
      </c>
    </row>
    <row r="504" spans="1:47" ht="31.5" x14ac:dyDescent="0.25">
      <c r="A504" s="381" t="s">
        <v>1094</v>
      </c>
      <c r="B504" s="127"/>
      <c r="C504" s="21" t="s">
        <v>1412</v>
      </c>
      <c r="D504" s="128"/>
      <c r="E504" s="128"/>
      <c r="F504" s="128"/>
      <c r="G504" s="128"/>
      <c r="H504" s="128"/>
      <c r="I504" s="128"/>
      <c r="J504" s="128"/>
      <c r="K504" s="128"/>
      <c r="L504" s="128"/>
      <c r="M504" s="128"/>
      <c r="N504" s="128"/>
      <c r="O504" s="128"/>
      <c r="P504" s="128"/>
      <c r="Q504" s="128"/>
      <c r="R504" s="128"/>
      <c r="S504" s="128"/>
      <c r="T504" s="128">
        <v>0.38</v>
      </c>
      <c r="U504" s="128"/>
      <c r="V504" s="128">
        <f t="shared" si="111"/>
        <v>0.38</v>
      </c>
      <c r="W504" s="128">
        <f t="shared" si="111"/>
        <v>0</v>
      </c>
      <c r="X504" s="128"/>
      <c r="Y504" s="128"/>
      <c r="Z504" s="128"/>
      <c r="AA504" s="128"/>
      <c r="AB504" s="128"/>
      <c r="AC504" s="128"/>
      <c r="AD504" s="128"/>
      <c r="AE504" s="128"/>
      <c r="AF504" s="128"/>
      <c r="AG504" s="128"/>
      <c r="AH504" s="128"/>
      <c r="AI504" s="128"/>
      <c r="AJ504" s="128"/>
      <c r="AK504" s="128"/>
      <c r="AL504" s="128"/>
      <c r="AM504" s="128"/>
      <c r="AN504" s="128"/>
      <c r="AO504" s="128"/>
      <c r="AP504" s="128">
        <f t="shared" si="108"/>
        <v>0</v>
      </c>
      <c r="AQ504" s="128">
        <f t="shared" si="108"/>
        <v>0</v>
      </c>
      <c r="AR504" s="128" t="e">
        <f>#REF!+#REF!+#REF!+#REF!</f>
        <v>#REF!</v>
      </c>
      <c r="AS504" s="128">
        <f t="shared" si="109"/>
        <v>0</v>
      </c>
      <c r="AT504" s="128" t="e">
        <f>#REF!+#REF!+#REF!+#REF!</f>
        <v>#REF!</v>
      </c>
      <c r="AU504" s="128">
        <f t="shared" si="110"/>
        <v>0</v>
      </c>
    </row>
    <row r="505" spans="1:47" x14ac:dyDescent="0.25">
      <c r="A505" s="381" t="s">
        <v>1094</v>
      </c>
      <c r="B505" s="127"/>
      <c r="C505" s="21" t="s">
        <v>1413</v>
      </c>
      <c r="D505" s="128"/>
      <c r="E505" s="128"/>
      <c r="F505" s="128"/>
      <c r="G505" s="128"/>
      <c r="H505" s="128"/>
      <c r="I505" s="128"/>
      <c r="J505" s="128"/>
      <c r="K505" s="128"/>
      <c r="L505" s="128"/>
      <c r="M505" s="128"/>
      <c r="N505" s="128"/>
      <c r="O505" s="128"/>
      <c r="P505" s="128"/>
      <c r="Q505" s="128"/>
      <c r="R505" s="128"/>
      <c r="S505" s="128"/>
      <c r="T505" s="128">
        <v>0.55000000000000004</v>
      </c>
      <c r="U505" s="128"/>
      <c r="V505" s="128">
        <f t="shared" si="111"/>
        <v>0.55000000000000004</v>
      </c>
      <c r="W505" s="128">
        <f t="shared" si="111"/>
        <v>0</v>
      </c>
      <c r="X505" s="128"/>
      <c r="Y505" s="128"/>
      <c r="Z505" s="128"/>
      <c r="AA505" s="128"/>
      <c r="AB505" s="128"/>
      <c r="AC505" s="128"/>
      <c r="AD505" s="128"/>
      <c r="AE505" s="128"/>
      <c r="AF505" s="128"/>
      <c r="AG505" s="128"/>
      <c r="AH505" s="128"/>
      <c r="AI505" s="128"/>
      <c r="AJ505" s="128"/>
      <c r="AK505" s="128"/>
      <c r="AL505" s="128"/>
      <c r="AM505" s="128"/>
      <c r="AN505" s="128"/>
      <c r="AO505" s="128"/>
      <c r="AP505" s="128">
        <f t="shared" si="108"/>
        <v>0</v>
      </c>
      <c r="AQ505" s="128">
        <f t="shared" si="108"/>
        <v>0</v>
      </c>
      <c r="AR505" s="128" t="e">
        <f>#REF!+#REF!+#REF!+#REF!</f>
        <v>#REF!</v>
      </c>
      <c r="AS505" s="128">
        <f t="shared" si="109"/>
        <v>0</v>
      </c>
      <c r="AT505" s="128" t="e">
        <f>#REF!+#REF!+#REF!+#REF!</f>
        <v>#REF!</v>
      </c>
      <c r="AU505" s="128">
        <f t="shared" si="110"/>
        <v>0</v>
      </c>
    </row>
    <row r="506" spans="1:47" ht="31.5" x14ac:dyDescent="0.25">
      <c r="A506" s="381" t="s">
        <v>1094</v>
      </c>
      <c r="B506" s="127"/>
      <c r="C506" s="21" t="s">
        <v>1414</v>
      </c>
      <c r="D506" s="128"/>
      <c r="E506" s="128"/>
      <c r="F506" s="128"/>
      <c r="G506" s="128"/>
      <c r="H506" s="128"/>
      <c r="I506" s="128"/>
      <c r="J506" s="128"/>
      <c r="K506" s="128"/>
      <c r="L506" s="128"/>
      <c r="M506" s="128"/>
      <c r="N506" s="128"/>
      <c r="O506" s="128"/>
      <c r="P506" s="128"/>
      <c r="Q506" s="128"/>
      <c r="R506" s="128"/>
      <c r="S506" s="128"/>
      <c r="T506" s="128">
        <v>0.3</v>
      </c>
      <c r="U506" s="128"/>
      <c r="V506" s="128">
        <f t="shared" si="111"/>
        <v>0.3</v>
      </c>
      <c r="W506" s="128">
        <f t="shared" si="111"/>
        <v>0</v>
      </c>
      <c r="X506" s="128"/>
      <c r="Y506" s="128"/>
      <c r="Z506" s="128"/>
      <c r="AA506" s="128"/>
      <c r="AB506" s="128"/>
      <c r="AC506" s="128"/>
      <c r="AD506" s="128"/>
      <c r="AE506" s="128"/>
      <c r="AF506" s="128"/>
      <c r="AG506" s="128"/>
      <c r="AH506" s="128"/>
      <c r="AI506" s="128"/>
      <c r="AJ506" s="128"/>
      <c r="AK506" s="128"/>
      <c r="AL506" s="128"/>
      <c r="AM506" s="128"/>
      <c r="AN506" s="128"/>
      <c r="AO506" s="128"/>
      <c r="AP506" s="128">
        <f t="shared" si="108"/>
        <v>0</v>
      </c>
      <c r="AQ506" s="128">
        <f t="shared" si="108"/>
        <v>0</v>
      </c>
      <c r="AR506" s="128" t="e">
        <f>#REF!+#REF!+#REF!+#REF!</f>
        <v>#REF!</v>
      </c>
      <c r="AS506" s="128">
        <f t="shared" si="109"/>
        <v>0</v>
      </c>
      <c r="AT506" s="128" t="e">
        <f>#REF!+#REF!+#REF!+#REF!</f>
        <v>#REF!</v>
      </c>
      <c r="AU506" s="128">
        <f t="shared" si="110"/>
        <v>0</v>
      </c>
    </row>
    <row r="507" spans="1:47" x14ac:dyDescent="0.25">
      <c r="A507" s="381" t="s">
        <v>1094</v>
      </c>
      <c r="B507" s="127"/>
      <c r="C507" s="21"/>
      <c r="D507" s="128"/>
      <c r="E507" s="128"/>
      <c r="F507" s="128"/>
      <c r="G507" s="128"/>
      <c r="H507" s="128"/>
      <c r="I507" s="128"/>
      <c r="J507" s="128"/>
      <c r="K507" s="128"/>
      <c r="L507" s="128"/>
      <c r="M507" s="128"/>
      <c r="N507" s="128"/>
      <c r="O507" s="128"/>
      <c r="P507" s="128"/>
      <c r="Q507" s="128"/>
      <c r="R507" s="128"/>
      <c r="S507" s="128"/>
      <c r="T507" s="128"/>
      <c r="U507" s="128"/>
      <c r="V507" s="128">
        <f t="shared" si="111"/>
        <v>0</v>
      </c>
      <c r="W507" s="128">
        <f t="shared" si="111"/>
        <v>0</v>
      </c>
      <c r="X507" s="128"/>
      <c r="Y507" s="128"/>
      <c r="Z507" s="128"/>
      <c r="AA507" s="128"/>
      <c r="AB507" s="128"/>
      <c r="AC507" s="128"/>
      <c r="AD507" s="128"/>
      <c r="AE507" s="128"/>
      <c r="AF507" s="128"/>
      <c r="AG507" s="128"/>
      <c r="AH507" s="128"/>
      <c r="AI507" s="128"/>
      <c r="AJ507" s="128"/>
      <c r="AK507" s="128"/>
      <c r="AL507" s="128"/>
      <c r="AM507" s="128"/>
      <c r="AN507" s="128"/>
      <c r="AO507" s="128"/>
      <c r="AP507" s="128">
        <f t="shared" ref="AP507:AQ570" si="112">AJ507+AH507+AL507+AN507</f>
        <v>0</v>
      </c>
      <c r="AQ507" s="128">
        <f t="shared" si="112"/>
        <v>0</v>
      </c>
      <c r="AR507" s="128" t="e">
        <f>#REF!+#REF!+#REF!+#REF!</f>
        <v>#REF!</v>
      </c>
      <c r="AS507" s="128">
        <f t="shared" ref="AS507:AS570" si="113">AL507+AJ507+AN507+AP507</f>
        <v>0</v>
      </c>
      <c r="AT507" s="128" t="e">
        <f>#REF!+#REF!+#REF!+#REF!</f>
        <v>#REF!</v>
      </c>
      <c r="AU507" s="128">
        <f t="shared" ref="AU507:AU570" si="114">AM507+AK507+AO507+AQ507</f>
        <v>0</v>
      </c>
    </row>
    <row r="508" spans="1:47" ht="63" x14ac:dyDescent="0.25">
      <c r="A508" s="381" t="s">
        <v>890</v>
      </c>
      <c r="B508" s="127" t="s">
        <v>1415</v>
      </c>
      <c r="C508" s="21" t="s">
        <v>1416</v>
      </c>
      <c r="D508" s="128"/>
      <c r="E508" s="128"/>
      <c r="F508" s="128"/>
      <c r="G508" s="128"/>
      <c r="H508" s="128"/>
      <c r="I508" s="128"/>
      <c r="J508" s="128"/>
      <c r="K508" s="128"/>
      <c r="L508" s="128"/>
      <c r="M508" s="128"/>
      <c r="N508" s="128">
        <v>0.50800000000000001</v>
      </c>
      <c r="O508" s="128"/>
      <c r="P508" s="128"/>
      <c r="Q508" s="128"/>
      <c r="R508" s="128"/>
      <c r="S508" s="128"/>
      <c r="T508" s="128"/>
      <c r="U508" s="128"/>
      <c r="V508" s="128">
        <f t="shared" si="111"/>
        <v>0.50800000000000001</v>
      </c>
      <c r="W508" s="128">
        <f t="shared" si="111"/>
        <v>0</v>
      </c>
      <c r="X508" s="128"/>
      <c r="Y508" s="128"/>
      <c r="Z508" s="128"/>
      <c r="AA508" s="128"/>
      <c r="AB508" s="128"/>
      <c r="AC508" s="128"/>
      <c r="AD508" s="128"/>
      <c r="AE508" s="128"/>
      <c r="AF508" s="128"/>
      <c r="AG508" s="128"/>
      <c r="AH508" s="128"/>
      <c r="AI508" s="128"/>
      <c r="AJ508" s="128"/>
      <c r="AK508" s="128"/>
      <c r="AL508" s="128"/>
      <c r="AM508" s="128"/>
      <c r="AN508" s="128"/>
      <c r="AO508" s="128"/>
      <c r="AP508" s="128">
        <f t="shared" si="112"/>
        <v>0</v>
      </c>
      <c r="AQ508" s="128">
        <f t="shared" si="112"/>
        <v>0</v>
      </c>
      <c r="AR508" s="128" t="e">
        <f>#REF!+#REF!+#REF!+#REF!</f>
        <v>#REF!</v>
      </c>
      <c r="AS508" s="128">
        <f t="shared" si="113"/>
        <v>0</v>
      </c>
      <c r="AT508" s="128" t="e">
        <f>#REF!+#REF!+#REF!+#REF!</f>
        <v>#REF!</v>
      </c>
      <c r="AU508" s="128">
        <f t="shared" si="114"/>
        <v>0</v>
      </c>
    </row>
    <row r="509" spans="1:47" ht="63" x14ac:dyDescent="0.25">
      <c r="A509" s="381" t="s">
        <v>890</v>
      </c>
      <c r="B509" s="127" t="s">
        <v>1417</v>
      </c>
      <c r="C509" s="21" t="s">
        <v>1418</v>
      </c>
      <c r="D509" s="128"/>
      <c r="E509" s="128"/>
      <c r="F509" s="128"/>
      <c r="G509" s="128"/>
      <c r="H509" s="128"/>
      <c r="I509" s="128"/>
      <c r="J509" s="128"/>
      <c r="K509" s="128"/>
      <c r="L509" s="128"/>
      <c r="M509" s="128"/>
      <c r="N509" s="128">
        <v>0.2</v>
      </c>
      <c r="O509" s="128">
        <v>6.3E-2</v>
      </c>
      <c r="P509" s="128"/>
      <c r="Q509" s="128"/>
      <c r="R509" s="128"/>
      <c r="S509" s="128"/>
      <c r="T509" s="128"/>
      <c r="U509" s="128"/>
      <c r="V509" s="128">
        <f t="shared" si="111"/>
        <v>0.2</v>
      </c>
      <c r="W509" s="128">
        <f t="shared" si="111"/>
        <v>6.3E-2</v>
      </c>
      <c r="X509" s="128"/>
      <c r="Y509" s="128"/>
      <c r="Z509" s="128"/>
      <c r="AA509" s="128"/>
      <c r="AB509" s="128"/>
      <c r="AC509" s="128"/>
      <c r="AD509" s="128"/>
      <c r="AE509" s="128"/>
      <c r="AF509" s="128"/>
      <c r="AG509" s="128"/>
      <c r="AH509" s="128"/>
      <c r="AI509" s="128"/>
      <c r="AJ509" s="128"/>
      <c r="AK509" s="128"/>
      <c r="AL509" s="128"/>
      <c r="AM509" s="128"/>
      <c r="AN509" s="128"/>
      <c r="AO509" s="128"/>
      <c r="AP509" s="128">
        <f t="shared" si="112"/>
        <v>0</v>
      </c>
      <c r="AQ509" s="128">
        <f t="shared" si="112"/>
        <v>0</v>
      </c>
      <c r="AR509" s="128" t="e">
        <f>#REF!+#REF!+#REF!+#REF!</f>
        <v>#REF!</v>
      </c>
      <c r="AS509" s="128">
        <f t="shared" si="113"/>
        <v>0</v>
      </c>
      <c r="AT509" s="128" t="e">
        <f>#REF!+#REF!+#REF!+#REF!</f>
        <v>#REF!</v>
      </c>
      <c r="AU509" s="128">
        <f t="shared" si="114"/>
        <v>0</v>
      </c>
    </row>
    <row r="510" spans="1:47" ht="47.25" x14ac:dyDescent="0.25">
      <c r="A510" s="381" t="s">
        <v>890</v>
      </c>
      <c r="B510" s="127" t="s">
        <v>1419</v>
      </c>
      <c r="C510" s="21" t="s">
        <v>1420</v>
      </c>
      <c r="D510" s="128"/>
      <c r="E510" s="128"/>
      <c r="F510" s="128"/>
      <c r="G510" s="128"/>
      <c r="H510" s="128"/>
      <c r="I510" s="128"/>
      <c r="J510" s="128"/>
      <c r="K510" s="128"/>
      <c r="L510" s="128"/>
      <c r="M510" s="128"/>
      <c r="N510" s="128">
        <v>0.54300000000000004</v>
      </c>
      <c r="O510" s="128">
        <v>0.1</v>
      </c>
      <c r="P510" s="128"/>
      <c r="Q510" s="128"/>
      <c r="R510" s="128"/>
      <c r="S510" s="128"/>
      <c r="T510" s="128"/>
      <c r="U510" s="128"/>
      <c r="V510" s="128">
        <f t="shared" si="111"/>
        <v>0.54300000000000004</v>
      </c>
      <c r="W510" s="128">
        <f t="shared" si="111"/>
        <v>0.1</v>
      </c>
      <c r="X510" s="128"/>
      <c r="Y510" s="128"/>
      <c r="Z510" s="128"/>
      <c r="AA510" s="128"/>
      <c r="AB510" s="128"/>
      <c r="AC510" s="128"/>
      <c r="AD510" s="128"/>
      <c r="AE510" s="128"/>
      <c r="AF510" s="128"/>
      <c r="AG510" s="128"/>
      <c r="AH510" s="128"/>
      <c r="AI510" s="128"/>
      <c r="AJ510" s="128"/>
      <c r="AK510" s="128"/>
      <c r="AL510" s="128"/>
      <c r="AM510" s="128"/>
      <c r="AN510" s="128"/>
      <c r="AO510" s="128"/>
      <c r="AP510" s="128">
        <f t="shared" si="112"/>
        <v>0</v>
      </c>
      <c r="AQ510" s="128">
        <f t="shared" si="112"/>
        <v>0</v>
      </c>
      <c r="AR510" s="128" t="e">
        <f>#REF!+#REF!+#REF!+#REF!</f>
        <v>#REF!</v>
      </c>
      <c r="AS510" s="128">
        <f t="shared" si="113"/>
        <v>0</v>
      </c>
      <c r="AT510" s="128" t="e">
        <f>#REF!+#REF!+#REF!+#REF!</f>
        <v>#REF!</v>
      </c>
      <c r="AU510" s="128">
        <f t="shared" si="114"/>
        <v>0</v>
      </c>
    </row>
    <row r="511" spans="1:47" ht="47.25" x14ac:dyDescent="0.25">
      <c r="A511" s="381" t="s">
        <v>890</v>
      </c>
      <c r="B511" s="127" t="s">
        <v>1421</v>
      </c>
      <c r="C511" s="21" t="s">
        <v>1422</v>
      </c>
      <c r="D511" s="128"/>
      <c r="E511" s="128"/>
      <c r="F511" s="128"/>
      <c r="G511" s="128"/>
      <c r="H511" s="128"/>
      <c r="I511" s="128"/>
      <c r="J511" s="128"/>
      <c r="K511" s="128"/>
      <c r="L511" s="128"/>
      <c r="M511" s="128"/>
      <c r="N511" s="128"/>
      <c r="O511" s="128">
        <v>0.16</v>
      </c>
      <c r="P511" s="128"/>
      <c r="Q511" s="128"/>
      <c r="R511" s="128"/>
      <c r="S511" s="128"/>
      <c r="T511" s="128"/>
      <c r="U511" s="128"/>
      <c r="V511" s="128">
        <f t="shared" si="111"/>
        <v>0</v>
      </c>
      <c r="W511" s="128">
        <f t="shared" si="111"/>
        <v>0.16</v>
      </c>
      <c r="X511" s="128"/>
      <c r="Y511" s="128"/>
      <c r="Z511" s="128"/>
      <c r="AA511" s="128"/>
      <c r="AB511" s="128"/>
      <c r="AC511" s="128"/>
      <c r="AD511" s="128"/>
      <c r="AE511" s="128"/>
      <c r="AF511" s="128"/>
      <c r="AG511" s="128"/>
      <c r="AH511" s="128"/>
      <c r="AI511" s="128"/>
      <c r="AJ511" s="128"/>
      <c r="AK511" s="128"/>
      <c r="AL511" s="128"/>
      <c r="AM511" s="128"/>
      <c r="AN511" s="128"/>
      <c r="AO511" s="128"/>
      <c r="AP511" s="128">
        <f t="shared" si="112"/>
        <v>0</v>
      </c>
      <c r="AQ511" s="128">
        <f t="shared" si="112"/>
        <v>0</v>
      </c>
      <c r="AR511" s="128" t="e">
        <f>#REF!+#REF!+#REF!+#REF!</f>
        <v>#REF!</v>
      </c>
      <c r="AS511" s="128">
        <f t="shared" si="113"/>
        <v>0</v>
      </c>
      <c r="AT511" s="128" t="e">
        <f>#REF!+#REF!+#REF!+#REF!</f>
        <v>#REF!</v>
      </c>
      <c r="AU511" s="128">
        <f t="shared" si="114"/>
        <v>0</v>
      </c>
    </row>
    <row r="512" spans="1:47" ht="63" x14ac:dyDescent="0.25">
      <c r="A512" s="381" t="s">
        <v>890</v>
      </c>
      <c r="B512" s="127" t="s">
        <v>1423</v>
      </c>
      <c r="C512" s="21" t="s">
        <v>1418</v>
      </c>
      <c r="D512" s="128"/>
      <c r="E512" s="128"/>
      <c r="F512" s="128"/>
      <c r="G512" s="128"/>
      <c r="H512" s="128"/>
      <c r="I512" s="128"/>
      <c r="J512" s="128"/>
      <c r="K512" s="128"/>
      <c r="L512" s="128"/>
      <c r="M512" s="128"/>
      <c r="N512" s="128">
        <v>0.2</v>
      </c>
      <c r="O512" s="128"/>
      <c r="P512" s="128"/>
      <c r="Q512" s="128"/>
      <c r="R512" s="128"/>
      <c r="S512" s="128"/>
      <c r="T512" s="128"/>
      <c r="U512" s="128"/>
      <c r="V512" s="128">
        <f t="shared" si="111"/>
        <v>0.2</v>
      </c>
      <c r="W512" s="128">
        <f t="shared" si="111"/>
        <v>0</v>
      </c>
      <c r="X512" s="128"/>
      <c r="Y512" s="128"/>
      <c r="Z512" s="128"/>
      <c r="AA512" s="128"/>
      <c r="AB512" s="128"/>
      <c r="AC512" s="128"/>
      <c r="AD512" s="128"/>
      <c r="AE512" s="128"/>
      <c r="AF512" s="128"/>
      <c r="AG512" s="128"/>
      <c r="AH512" s="128"/>
      <c r="AI512" s="128"/>
      <c r="AJ512" s="128"/>
      <c r="AK512" s="128"/>
      <c r="AL512" s="128"/>
      <c r="AM512" s="128"/>
      <c r="AN512" s="128"/>
      <c r="AO512" s="128"/>
      <c r="AP512" s="128">
        <f t="shared" si="112"/>
        <v>0</v>
      </c>
      <c r="AQ512" s="128">
        <f t="shared" si="112"/>
        <v>0</v>
      </c>
      <c r="AR512" s="128" t="e">
        <f>#REF!+#REF!+#REF!+#REF!</f>
        <v>#REF!</v>
      </c>
      <c r="AS512" s="128">
        <f t="shared" si="113"/>
        <v>0</v>
      </c>
      <c r="AT512" s="128" t="e">
        <f>#REF!+#REF!+#REF!+#REF!</f>
        <v>#REF!</v>
      </c>
      <c r="AU512" s="128">
        <f t="shared" si="114"/>
        <v>0</v>
      </c>
    </row>
    <row r="513" spans="1:47" ht="63" x14ac:dyDescent="0.25">
      <c r="A513" s="381" t="s">
        <v>890</v>
      </c>
      <c r="B513" s="127" t="s">
        <v>1424</v>
      </c>
      <c r="C513" s="21" t="s">
        <v>1425</v>
      </c>
      <c r="D513" s="128"/>
      <c r="E513" s="128"/>
      <c r="F513" s="128"/>
      <c r="G513" s="128"/>
      <c r="H513" s="128"/>
      <c r="I513" s="128"/>
      <c r="J513" s="128"/>
      <c r="K513" s="128"/>
      <c r="L513" s="128"/>
      <c r="M513" s="128"/>
      <c r="N513" s="128"/>
      <c r="O513" s="128"/>
      <c r="P513" s="128">
        <v>0.77400000000000002</v>
      </c>
      <c r="Q513" s="128"/>
      <c r="R513" s="128"/>
      <c r="S513" s="128"/>
      <c r="T513" s="128"/>
      <c r="U513" s="128"/>
      <c r="V513" s="128">
        <f t="shared" si="111"/>
        <v>0.77400000000000002</v>
      </c>
      <c r="W513" s="128">
        <f t="shared" si="111"/>
        <v>0</v>
      </c>
      <c r="X513" s="128"/>
      <c r="Y513" s="128"/>
      <c r="Z513" s="128"/>
      <c r="AA513" s="128"/>
      <c r="AB513" s="128"/>
      <c r="AC513" s="128"/>
      <c r="AD513" s="128"/>
      <c r="AE513" s="128"/>
      <c r="AF513" s="128"/>
      <c r="AG513" s="128"/>
      <c r="AH513" s="128"/>
      <c r="AI513" s="128"/>
      <c r="AJ513" s="128"/>
      <c r="AK513" s="128"/>
      <c r="AL513" s="128"/>
      <c r="AM513" s="128"/>
      <c r="AN513" s="128"/>
      <c r="AO513" s="128"/>
      <c r="AP513" s="128">
        <f t="shared" si="112"/>
        <v>0</v>
      </c>
      <c r="AQ513" s="128">
        <f t="shared" si="112"/>
        <v>0</v>
      </c>
      <c r="AR513" s="128" t="e">
        <f>#REF!+#REF!+#REF!+#REF!</f>
        <v>#REF!</v>
      </c>
      <c r="AS513" s="128">
        <f t="shared" si="113"/>
        <v>0</v>
      </c>
      <c r="AT513" s="128" t="e">
        <f>#REF!+#REF!+#REF!+#REF!</f>
        <v>#REF!</v>
      </c>
      <c r="AU513" s="128">
        <f t="shared" si="114"/>
        <v>0</v>
      </c>
    </row>
    <row r="514" spans="1:47" ht="78.75" x14ac:dyDescent="0.25">
      <c r="A514" s="381" t="s">
        <v>890</v>
      </c>
      <c r="B514" s="127"/>
      <c r="C514" s="21" t="s">
        <v>1426</v>
      </c>
      <c r="D514" s="128"/>
      <c r="E514" s="128"/>
      <c r="F514" s="128"/>
      <c r="G514" s="128"/>
      <c r="H514" s="128"/>
      <c r="I514" s="128"/>
      <c r="J514" s="128"/>
      <c r="K514" s="128"/>
      <c r="L514" s="128"/>
      <c r="M514" s="128"/>
      <c r="N514" s="128"/>
      <c r="O514" s="128"/>
      <c r="P514" s="128"/>
      <c r="Q514" s="128"/>
      <c r="R514" s="128"/>
      <c r="S514" s="128"/>
      <c r="T514" s="128">
        <v>7.5999999999999998E-2</v>
      </c>
      <c r="U514" s="128">
        <v>0.16</v>
      </c>
      <c r="V514" s="128">
        <f t="shared" si="111"/>
        <v>7.5999999999999998E-2</v>
      </c>
      <c r="W514" s="128">
        <f t="shared" si="111"/>
        <v>0.16</v>
      </c>
      <c r="X514" s="128"/>
      <c r="Y514" s="128"/>
      <c r="Z514" s="128"/>
      <c r="AA514" s="128"/>
      <c r="AB514" s="128"/>
      <c r="AC514" s="128"/>
      <c r="AD514" s="128"/>
      <c r="AE514" s="128"/>
      <c r="AF514" s="128"/>
      <c r="AG514" s="128"/>
      <c r="AH514" s="128"/>
      <c r="AI514" s="128"/>
      <c r="AJ514" s="128"/>
      <c r="AK514" s="128"/>
      <c r="AL514" s="128"/>
      <c r="AM514" s="128"/>
      <c r="AN514" s="128"/>
      <c r="AO514" s="128"/>
      <c r="AP514" s="128">
        <f t="shared" si="112"/>
        <v>0</v>
      </c>
      <c r="AQ514" s="128">
        <f t="shared" si="112"/>
        <v>0</v>
      </c>
      <c r="AR514" s="128" t="e">
        <f>#REF!+#REF!+#REF!+#REF!</f>
        <v>#REF!</v>
      </c>
      <c r="AS514" s="128">
        <f t="shared" si="113"/>
        <v>0</v>
      </c>
      <c r="AT514" s="128" t="e">
        <f>#REF!+#REF!+#REF!+#REF!</f>
        <v>#REF!</v>
      </c>
      <c r="AU514" s="128">
        <f t="shared" si="114"/>
        <v>0</v>
      </c>
    </row>
    <row r="515" spans="1:47" ht="31.5" x14ac:dyDescent="0.25">
      <c r="A515" s="381" t="s">
        <v>890</v>
      </c>
      <c r="B515" s="127"/>
      <c r="C515" s="21" t="s">
        <v>1427</v>
      </c>
      <c r="D515" s="128"/>
      <c r="E515" s="128"/>
      <c r="F515" s="128"/>
      <c r="G515" s="128"/>
      <c r="H515" s="128"/>
      <c r="I515" s="128"/>
      <c r="J515" s="128"/>
      <c r="K515" s="128"/>
      <c r="L515" s="128"/>
      <c r="M515" s="128"/>
      <c r="N515" s="128"/>
      <c r="O515" s="128"/>
      <c r="P515" s="128"/>
      <c r="Q515" s="128"/>
      <c r="R515" s="128"/>
      <c r="S515" s="128"/>
      <c r="T515" s="128">
        <v>0.52</v>
      </c>
      <c r="U515" s="128"/>
      <c r="V515" s="128">
        <f t="shared" si="111"/>
        <v>0.52</v>
      </c>
      <c r="W515" s="128">
        <f t="shared" si="111"/>
        <v>0</v>
      </c>
      <c r="X515" s="128"/>
      <c r="Y515" s="128"/>
      <c r="Z515" s="128"/>
      <c r="AA515" s="128"/>
      <c r="AB515" s="128"/>
      <c r="AC515" s="128"/>
      <c r="AD515" s="128"/>
      <c r="AE515" s="128"/>
      <c r="AF515" s="128"/>
      <c r="AG515" s="128"/>
      <c r="AH515" s="128"/>
      <c r="AI515" s="128"/>
      <c r="AJ515" s="128"/>
      <c r="AK515" s="128"/>
      <c r="AL515" s="128"/>
      <c r="AM515" s="128"/>
      <c r="AN515" s="128"/>
      <c r="AO515" s="128"/>
      <c r="AP515" s="128">
        <f t="shared" si="112"/>
        <v>0</v>
      </c>
      <c r="AQ515" s="128">
        <f t="shared" si="112"/>
        <v>0</v>
      </c>
      <c r="AR515" s="128" t="e">
        <f>#REF!+#REF!+#REF!+#REF!</f>
        <v>#REF!</v>
      </c>
      <c r="AS515" s="128">
        <f t="shared" si="113"/>
        <v>0</v>
      </c>
      <c r="AT515" s="128" t="e">
        <f>#REF!+#REF!+#REF!+#REF!</f>
        <v>#REF!</v>
      </c>
      <c r="AU515" s="128">
        <f t="shared" si="114"/>
        <v>0</v>
      </c>
    </row>
    <row r="516" spans="1:47" ht="47.25" x14ac:dyDescent="0.25">
      <c r="A516" s="381" t="s">
        <v>890</v>
      </c>
      <c r="B516" s="127"/>
      <c r="C516" s="21" t="s">
        <v>1428</v>
      </c>
      <c r="D516" s="128"/>
      <c r="E516" s="128"/>
      <c r="F516" s="128"/>
      <c r="G516" s="128"/>
      <c r="H516" s="128"/>
      <c r="I516" s="128"/>
      <c r="J516" s="128"/>
      <c r="K516" s="128"/>
      <c r="L516" s="128"/>
      <c r="M516" s="128"/>
      <c r="N516" s="128"/>
      <c r="O516" s="128"/>
      <c r="P516" s="128"/>
      <c r="Q516" s="128"/>
      <c r="R516" s="128"/>
      <c r="S516" s="128"/>
      <c r="T516" s="128">
        <v>0.46600000000000003</v>
      </c>
      <c r="U516" s="128"/>
      <c r="V516" s="128">
        <f t="shared" si="111"/>
        <v>0.46600000000000003</v>
      </c>
      <c r="W516" s="128">
        <f t="shared" si="111"/>
        <v>0</v>
      </c>
      <c r="X516" s="128"/>
      <c r="Y516" s="128"/>
      <c r="Z516" s="128"/>
      <c r="AA516" s="128"/>
      <c r="AB516" s="128"/>
      <c r="AC516" s="128"/>
      <c r="AD516" s="128"/>
      <c r="AE516" s="128"/>
      <c r="AF516" s="128"/>
      <c r="AG516" s="128"/>
      <c r="AH516" s="128"/>
      <c r="AI516" s="128"/>
      <c r="AJ516" s="128"/>
      <c r="AK516" s="128"/>
      <c r="AL516" s="128"/>
      <c r="AM516" s="128"/>
      <c r="AN516" s="128"/>
      <c r="AO516" s="128"/>
      <c r="AP516" s="128">
        <f t="shared" si="112"/>
        <v>0</v>
      </c>
      <c r="AQ516" s="128">
        <f t="shared" si="112"/>
        <v>0</v>
      </c>
      <c r="AR516" s="128" t="e">
        <f>#REF!+#REF!+#REF!+#REF!</f>
        <v>#REF!</v>
      </c>
      <c r="AS516" s="128">
        <f t="shared" si="113"/>
        <v>0</v>
      </c>
      <c r="AT516" s="128" t="e">
        <f>#REF!+#REF!+#REF!+#REF!</f>
        <v>#REF!</v>
      </c>
      <c r="AU516" s="128">
        <f t="shared" si="114"/>
        <v>0</v>
      </c>
    </row>
    <row r="517" spans="1:47" ht="63" x14ac:dyDescent="0.25">
      <c r="A517" s="381" t="s">
        <v>890</v>
      </c>
      <c r="B517" s="127"/>
      <c r="C517" s="21" t="s">
        <v>1429</v>
      </c>
      <c r="D517" s="128"/>
      <c r="E517" s="128"/>
      <c r="F517" s="128"/>
      <c r="G517" s="128"/>
      <c r="H517" s="128"/>
      <c r="I517" s="128"/>
      <c r="J517" s="128"/>
      <c r="K517" s="128"/>
      <c r="L517" s="128"/>
      <c r="M517" s="128"/>
      <c r="N517" s="128"/>
      <c r="O517" s="128"/>
      <c r="P517" s="128"/>
      <c r="Q517" s="128"/>
      <c r="R517" s="128"/>
      <c r="S517" s="128"/>
      <c r="T517" s="128">
        <v>0.39</v>
      </c>
      <c r="U517" s="128"/>
      <c r="V517" s="128">
        <f t="shared" si="111"/>
        <v>0.39</v>
      </c>
      <c r="W517" s="128">
        <f t="shared" si="111"/>
        <v>0</v>
      </c>
      <c r="X517" s="128"/>
      <c r="Y517" s="128"/>
      <c r="Z517" s="128"/>
      <c r="AA517" s="128"/>
      <c r="AB517" s="128"/>
      <c r="AC517" s="128"/>
      <c r="AD517" s="128"/>
      <c r="AE517" s="128"/>
      <c r="AF517" s="128"/>
      <c r="AG517" s="128"/>
      <c r="AH517" s="128"/>
      <c r="AI517" s="128"/>
      <c r="AJ517" s="128"/>
      <c r="AK517" s="128"/>
      <c r="AL517" s="128"/>
      <c r="AM517" s="128"/>
      <c r="AN517" s="128"/>
      <c r="AO517" s="128"/>
      <c r="AP517" s="128">
        <f t="shared" si="112"/>
        <v>0</v>
      </c>
      <c r="AQ517" s="128">
        <f t="shared" si="112"/>
        <v>0</v>
      </c>
      <c r="AR517" s="128" t="e">
        <f>#REF!+#REF!+#REF!+#REF!</f>
        <v>#REF!</v>
      </c>
      <c r="AS517" s="128">
        <f t="shared" si="113"/>
        <v>0</v>
      </c>
      <c r="AT517" s="128" t="e">
        <f>#REF!+#REF!+#REF!+#REF!</f>
        <v>#REF!</v>
      </c>
      <c r="AU517" s="128">
        <f t="shared" si="114"/>
        <v>0</v>
      </c>
    </row>
    <row r="518" spans="1:47" ht="63" x14ac:dyDescent="0.25">
      <c r="A518" s="381" t="s">
        <v>890</v>
      </c>
      <c r="B518" s="127"/>
      <c r="C518" s="21" t="s">
        <v>1430</v>
      </c>
      <c r="D518" s="128"/>
      <c r="E518" s="128"/>
      <c r="F518" s="128"/>
      <c r="G518" s="128"/>
      <c r="H518" s="128"/>
      <c r="I518" s="128"/>
      <c r="J518" s="128"/>
      <c r="K518" s="128"/>
      <c r="L518" s="128"/>
      <c r="M518" s="128"/>
      <c r="N518" s="128"/>
      <c r="O518" s="128"/>
      <c r="P518" s="128"/>
      <c r="Q518" s="128"/>
      <c r="R518" s="128"/>
      <c r="S518" s="128"/>
      <c r="T518" s="128">
        <v>0.49299999999999999</v>
      </c>
      <c r="U518" s="128"/>
      <c r="V518" s="128">
        <f t="shared" si="111"/>
        <v>0.49299999999999999</v>
      </c>
      <c r="W518" s="128">
        <f t="shared" si="111"/>
        <v>0</v>
      </c>
      <c r="X518" s="128"/>
      <c r="Y518" s="128"/>
      <c r="Z518" s="128"/>
      <c r="AA518" s="128"/>
      <c r="AB518" s="128"/>
      <c r="AC518" s="128"/>
      <c r="AD518" s="128"/>
      <c r="AE518" s="128"/>
      <c r="AF518" s="128"/>
      <c r="AG518" s="128"/>
      <c r="AH518" s="128"/>
      <c r="AI518" s="128"/>
      <c r="AJ518" s="128"/>
      <c r="AK518" s="128"/>
      <c r="AL518" s="128"/>
      <c r="AM518" s="128"/>
      <c r="AN518" s="128"/>
      <c r="AO518" s="128"/>
      <c r="AP518" s="128">
        <f t="shared" si="112"/>
        <v>0</v>
      </c>
      <c r="AQ518" s="128">
        <f t="shared" si="112"/>
        <v>0</v>
      </c>
      <c r="AR518" s="128" t="e">
        <f>#REF!+#REF!+#REF!+#REF!</f>
        <v>#REF!</v>
      </c>
      <c r="AS518" s="128">
        <f t="shared" si="113"/>
        <v>0</v>
      </c>
      <c r="AT518" s="128" t="e">
        <f>#REF!+#REF!+#REF!+#REF!</f>
        <v>#REF!</v>
      </c>
      <c r="AU518" s="128">
        <f t="shared" si="114"/>
        <v>0</v>
      </c>
    </row>
    <row r="519" spans="1:47" ht="63" x14ac:dyDescent="0.25">
      <c r="A519" s="381" t="s">
        <v>890</v>
      </c>
      <c r="B519" s="127"/>
      <c r="C519" s="21" t="s">
        <v>1431</v>
      </c>
      <c r="D519" s="128"/>
      <c r="E519" s="128"/>
      <c r="F519" s="128"/>
      <c r="G519" s="128"/>
      <c r="H519" s="128"/>
      <c r="I519" s="128"/>
      <c r="J519" s="128"/>
      <c r="K519" s="128"/>
      <c r="L519" s="128"/>
      <c r="M519" s="128"/>
      <c r="N519" s="128"/>
      <c r="O519" s="128"/>
      <c r="P519" s="128"/>
      <c r="Q519" s="128"/>
      <c r="R519" s="128"/>
      <c r="S519" s="128"/>
      <c r="T519" s="128">
        <v>0.28000000000000003</v>
      </c>
      <c r="U519" s="128">
        <v>0.1</v>
      </c>
      <c r="V519" s="128">
        <f t="shared" si="111"/>
        <v>0.28000000000000003</v>
      </c>
      <c r="W519" s="128">
        <f t="shared" si="111"/>
        <v>0.1</v>
      </c>
      <c r="X519" s="128"/>
      <c r="Y519" s="128"/>
      <c r="Z519" s="128"/>
      <c r="AA519" s="128"/>
      <c r="AB519" s="128"/>
      <c r="AC519" s="128"/>
      <c r="AD519" s="128"/>
      <c r="AE519" s="128"/>
      <c r="AF519" s="128"/>
      <c r="AG519" s="128"/>
      <c r="AH519" s="128"/>
      <c r="AI519" s="128"/>
      <c r="AJ519" s="128"/>
      <c r="AK519" s="128"/>
      <c r="AL519" s="128"/>
      <c r="AM519" s="128"/>
      <c r="AN519" s="128"/>
      <c r="AO519" s="128"/>
      <c r="AP519" s="128">
        <f t="shared" si="112"/>
        <v>0</v>
      </c>
      <c r="AQ519" s="128">
        <f t="shared" si="112"/>
        <v>0</v>
      </c>
      <c r="AR519" s="128" t="e">
        <f>#REF!+#REF!+#REF!+#REF!</f>
        <v>#REF!</v>
      </c>
      <c r="AS519" s="128">
        <f t="shared" si="113"/>
        <v>0</v>
      </c>
      <c r="AT519" s="128" t="e">
        <f>#REF!+#REF!+#REF!+#REF!</f>
        <v>#REF!</v>
      </c>
      <c r="AU519" s="128">
        <f t="shared" si="114"/>
        <v>0</v>
      </c>
    </row>
    <row r="520" spans="1:47" ht="47.25" x14ac:dyDescent="0.25">
      <c r="A520" s="381" t="s">
        <v>890</v>
      </c>
      <c r="B520" s="127"/>
      <c r="C520" s="21" t="s">
        <v>1432</v>
      </c>
      <c r="D520" s="128"/>
      <c r="E520" s="128"/>
      <c r="F520" s="128"/>
      <c r="G520" s="128"/>
      <c r="H520" s="128"/>
      <c r="I520" s="128"/>
      <c r="J520" s="128"/>
      <c r="K520" s="128"/>
      <c r="L520" s="128"/>
      <c r="M520" s="128"/>
      <c r="N520" s="128"/>
      <c r="O520" s="128"/>
      <c r="P520" s="128"/>
      <c r="Q520" s="128"/>
      <c r="R520" s="128"/>
      <c r="S520" s="128"/>
      <c r="T520" s="128">
        <v>0.57999999999999996</v>
      </c>
      <c r="U520" s="128"/>
      <c r="V520" s="128">
        <f t="shared" si="111"/>
        <v>0.57999999999999996</v>
      </c>
      <c r="W520" s="128">
        <f t="shared" si="111"/>
        <v>0</v>
      </c>
      <c r="X520" s="128"/>
      <c r="Y520" s="128"/>
      <c r="Z520" s="128"/>
      <c r="AA520" s="128"/>
      <c r="AB520" s="128"/>
      <c r="AC520" s="128"/>
      <c r="AD520" s="128"/>
      <c r="AE520" s="128"/>
      <c r="AF520" s="128"/>
      <c r="AG520" s="128"/>
      <c r="AH520" s="128"/>
      <c r="AI520" s="128"/>
      <c r="AJ520" s="128"/>
      <c r="AK520" s="128"/>
      <c r="AL520" s="128"/>
      <c r="AM520" s="128"/>
      <c r="AN520" s="128"/>
      <c r="AO520" s="128"/>
      <c r="AP520" s="128">
        <f t="shared" si="112"/>
        <v>0</v>
      </c>
      <c r="AQ520" s="128">
        <f t="shared" si="112"/>
        <v>0</v>
      </c>
      <c r="AR520" s="128" t="e">
        <f>#REF!+#REF!+#REF!+#REF!</f>
        <v>#REF!</v>
      </c>
      <c r="AS520" s="128">
        <f t="shared" si="113"/>
        <v>0</v>
      </c>
      <c r="AT520" s="128" t="e">
        <f>#REF!+#REF!+#REF!+#REF!</f>
        <v>#REF!</v>
      </c>
      <c r="AU520" s="128">
        <f t="shared" si="114"/>
        <v>0</v>
      </c>
    </row>
    <row r="521" spans="1:47" ht="47.25" x14ac:dyDescent="0.25">
      <c r="A521" s="381" t="s">
        <v>890</v>
      </c>
      <c r="B521" s="127"/>
      <c r="C521" s="21" t="s">
        <v>1433</v>
      </c>
      <c r="D521" s="128"/>
      <c r="E521" s="128"/>
      <c r="F521" s="128"/>
      <c r="G521" s="128"/>
      <c r="H521" s="128"/>
      <c r="I521" s="128"/>
      <c r="J521" s="128"/>
      <c r="K521" s="128"/>
      <c r="L521" s="128"/>
      <c r="M521" s="128"/>
      <c r="N521" s="128"/>
      <c r="O521" s="128"/>
      <c r="P521" s="128"/>
      <c r="Q521" s="128"/>
      <c r="R521" s="128"/>
      <c r="S521" s="128"/>
      <c r="T521" s="128">
        <v>0.13400000000000001</v>
      </c>
      <c r="U521" s="128"/>
      <c r="V521" s="128">
        <f t="shared" si="111"/>
        <v>0.13400000000000001</v>
      </c>
      <c r="W521" s="128">
        <f t="shared" si="111"/>
        <v>0</v>
      </c>
      <c r="X521" s="128"/>
      <c r="Y521" s="128"/>
      <c r="Z521" s="128"/>
      <c r="AA521" s="128"/>
      <c r="AB521" s="128"/>
      <c r="AC521" s="128"/>
      <c r="AD521" s="128"/>
      <c r="AE521" s="128"/>
      <c r="AF521" s="128"/>
      <c r="AG521" s="128"/>
      <c r="AH521" s="128"/>
      <c r="AI521" s="128"/>
      <c r="AJ521" s="128"/>
      <c r="AK521" s="128"/>
      <c r="AL521" s="128"/>
      <c r="AM521" s="128"/>
      <c r="AN521" s="128"/>
      <c r="AO521" s="128"/>
      <c r="AP521" s="128">
        <f t="shared" si="112"/>
        <v>0</v>
      </c>
      <c r="AQ521" s="128">
        <f t="shared" si="112"/>
        <v>0</v>
      </c>
      <c r="AR521" s="128" t="e">
        <f>#REF!+#REF!+#REF!+#REF!</f>
        <v>#REF!</v>
      </c>
      <c r="AS521" s="128">
        <f t="shared" si="113"/>
        <v>0</v>
      </c>
      <c r="AT521" s="128" t="e">
        <f>#REF!+#REF!+#REF!+#REF!</f>
        <v>#REF!</v>
      </c>
      <c r="AU521" s="128">
        <f t="shared" si="114"/>
        <v>0</v>
      </c>
    </row>
    <row r="522" spans="1:47" ht="63" x14ac:dyDescent="0.25">
      <c r="A522" s="381" t="s">
        <v>890</v>
      </c>
      <c r="B522" s="127"/>
      <c r="C522" s="21" t="s">
        <v>1434</v>
      </c>
      <c r="D522" s="128"/>
      <c r="E522" s="128"/>
      <c r="F522" s="128"/>
      <c r="G522" s="128"/>
      <c r="H522" s="128"/>
      <c r="I522" s="128"/>
      <c r="J522" s="128"/>
      <c r="K522" s="128"/>
      <c r="L522" s="128"/>
      <c r="M522" s="128"/>
      <c r="N522" s="128"/>
      <c r="O522" s="128"/>
      <c r="P522" s="128"/>
      <c r="Q522" s="128"/>
      <c r="R522" s="128"/>
      <c r="S522" s="128"/>
      <c r="T522" s="128">
        <v>0.40899999999999997</v>
      </c>
      <c r="U522" s="128"/>
      <c r="V522" s="128">
        <f t="shared" si="111"/>
        <v>0.40899999999999997</v>
      </c>
      <c r="W522" s="128">
        <f t="shared" si="111"/>
        <v>0</v>
      </c>
      <c r="X522" s="128"/>
      <c r="Y522" s="128"/>
      <c r="Z522" s="128"/>
      <c r="AA522" s="128"/>
      <c r="AB522" s="128"/>
      <c r="AC522" s="128"/>
      <c r="AD522" s="128"/>
      <c r="AE522" s="128"/>
      <c r="AF522" s="128"/>
      <c r="AG522" s="128"/>
      <c r="AH522" s="128"/>
      <c r="AI522" s="128"/>
      <c r="AJ522" s="128"/>
      <c r="AK522" s="128"/>
      <c r="AL522" s="128"/>
      <c r="AM522" s="128"/>
      <c r="AN522" s="128"/>
      <c r="AO522" s="128"/>
      <c r="AP522" s="128">
        <f t="shared" si="112"/>
        <v>0</v>
      </c>
      <c r="AQ522" s="128">
        <f t="shared" si="112"/>
        <v>0</v>
      </c>
      <c r="AR522" s="128" t="e">
        <f>#REF!+#REF!+#REF!+#REF!</f>
        <v>#REF!</v>
      </c>
      <c r="AS522" s="128">
        <f t="shared" si="113"/>
        <v>0</v>
      </c>
      <c r="AT522" s="128" t="e">
        <f>#REF!+#REF!+#REF!+#REF!</f>
        <v>#REF!</v>
      </c>
      <c r="AU522" s="128">
        <f t="shared" si="114"/>
        <v>0</v>
      </c>
    </row>
    <row r="523" spans="1:47" ht="47.25" x14ac:dyDescent="0.25">
      <c r="A523" s="381" t="s">
        <v>890</v>
      </c>
      <c r="B523" s="127"/>
      <c r="C523" s="21" t="s">
        <v>1435</v>
      </c>
      <c r="D523" s="128"/>
      <c r="E523" s="128"/>
      <c r="F523" s="128"/>
      <c r="G523" s="128"/>
      <c r="H523" s="128"/>
      <c r="I523" s="128"/>
      <c r="J523" s="128"/>
      <c r="K523" s="128"/>
      <c r="L523" s="128"/>
      <c r="M523" s="128"/>
      <c r="N523" s="128"/>
      <c r="O523" s="128"/>
      <c r="P523" s="128"/>
      <c r="Q523" s="128"/>
      <c r="R523" s="128"/>
      <c r="S523" s="128"/>
      <c r="T523" s="128">
        <v>0.46899999999999997</v>
      </c>
      <c r="U523" s="128"/>
      <c r="V523" s="128">
        <f t="shared" si="111"/>
        <v>0.46899999999999997</v>
      </c>
      <c r="W523" s="128">
        <f t="shared" si="111"/>
        <v>0</v>
      </c>
      <c r="X523" s="128"/>
      <c r="Y523" s="128"/>
      <c r="Z523" s="128"/>
      <c r="AA523" s="128"/>
      <c r="AB523" s="128"/>
      <c r="AC523" s="128"/>
      <c r="AD523" s="128"/>
      <c r="AE523" s="128"/>
      <c r="AF523" s="128"/>
      <c r="AG523" s="128"/>
      <c r="AH523" s="128"/>
      <c r="AI523" s="128"/>
      <c r="AJ523" s="128"/>
      <c r="AK523" s="128"/>
      <c r="AL523" s="128"/>
      <c r="AM523" s="128"/>
      <c r="AN523" s="128"/>
      <c r="AO523" s="128"/>
      <c r="AP523" s="128">
        <f t="shared" si="112"/>
        <v>0</v>
      </c>
      <c r="AQ523" s="128">
        <f t="shared" si="112"/>
        <v>0</v>
      </c>
      <c r="AR523" s="128" t="e">
        <f>#REF!+#REF!+#REF!+#REF!</f>
        <v>#REF!</v>
      </c>
      <c r="AS523" s="128">
        <f t="shared" si="113"/>
        <v>0</v>
      </c>
      <c r="AT523" s="128" t="e">
        <f>#REF!+#REF!+#REF!+#REF!</f>
        <v>#REF!</v>
      </c>
      <c r="AU523" s="128">
        <f t="shared" si="114"/>
        <v>0</v>
      </c>
    </row>
    <row r="524" spans="1:47" ht="47.25" x14ac:dyDescent="0.25">
      <c r="A524" s="381" t="s">
        <v>890</v>
      </c>
      <c r="B524" s="127"/>
      <c r="C524" s="21" t="s">
        <v>1436</v>
      </c>
      <c r="D524" s="128"/>
      <c r="E524" s="128"/>
      <c r="F524" s="128"/>
      <c r="G524" s="128"/>
      <c r="H524" s="128"/>
      <c r="I524" s="128"/>
      <c r="J524" s="128"/>
      <c r="K524" s="128"/>
      <c r="L524" s="128"/>
      <c r="M524" s="128"/>
      <c r="N524" s="128"/>
      <c r="O524" s="128"/>
      <c r="P524" s="128"/>
      <c r="Q524" s="128"/>
      <c r="R524" s="128"/>
      <c r="S524" s="128"/>
      <c r="T524" s="128">
        <v>0.65800000000000003</v>
      </c>
      <c r="U524" s="128"/>
      <c r="V524" s="128">
        <f t="shared" si="111"/>
        <v>0.65800000000000003</v>
      </c>
      <c r="W524" s="128">
        <f t="shared" si="111"/>
        <v>0</v>
      </c>
      <c r="X524" s="128"/>
      <c r="Y524" s="128"/>
      <c r="Z524" s="128"/>
      <c r="AA524" s="128"/>
      <c r="AB524" s="128"/>
      <c r="AC524" s="128"/>
      <c r="AD524" s="128"/>
      <c r="AE524" s="128"/>
      <c r="AF524" s="128"/>
      <c r="AG524" s="128"/>
      <c r="AH524" s="128"/>
      <c r="AI524" s="128"/>
      <c r="AJ524" s="128"/>
      <c r="AK524" s="128"/>
      <c r="AL524" s="128"/>
      <c r="AM524" s="128"/>
      <c r="AN524" s="128"/>
      <c r="AO524" s="128"/>
      <c r="AP524" s="128">
        <f t="shared" si="112"/>
        <v>0</v>
      </c>
      <c r="AQ524" s="128">
        <f t="shared" si="112"/>
        <v>0</v>
      </c>
      <c r="AR524" s="128" t="e">
        <f>#REF!+#REF!+#REF!+#REF!</f>
        <v>#REF!</v>
      </c>
      <c r="AS524" s="128">
        <f t="shared" si="113"/>
        <v>0</v>
      </c>
      <c r="AT524" s="128" t="e">
        <f>#REF!+#REF!+#REF!+#REF!</f>
        <v>#REF!</v>
      </c>
      <c r="AU524" s="128">
        <f t="shared" si="114"/>
        <v>0</v>
      </c>
    </row>
    <row r="525" spans="1:47" ht="31.5" x14ac:dyDescent="0.25">
      <c r="A525" s="381" t="s">
        <v>890</v>
      </c>
      <c r="B525" s="127"/>
      <c r="C525" s="21" t="s">
        <v>1437</v>
      </c>
      <c r="D525" s="128"/>
      <c r="E525" s="128"/>
      <c r="F525" s="128"/>
      <c r="G525" s="128"/>
      <c r="H525" s="128"/>
      <c r="I525" s="128"/>
      <c r="J525" s="128"/>
      <c r="K525" s="128"/>
      <c r="L525" s="128"/>
      <c r="M525" s="128"/>
      <c r="N525" s="128"/>
      <c r="O525" s="128"/>
      <c r="P525" s="128"/>
      <c r="Q525" s="128"/>
      <c r="R525" s="128"/>
      <c r="S525" s="128"/>
      <c r="T525" s="128">
        <v>0.24299999999999999</v>
      </c>
      <c r="U525" s="128"/>
      <c r="V525" s="128">
        <f t="shared" si="111"/>
        <v>0.24299999999999999</v>
      </c>
      <c r="W525" s="128">
        <f t="shared" si="111"/>
        <v>0</v>
      </c>
      <c r="X525" s="128"/>
      <c r="Y525" s="128"/>
      <c r="Z525" s="128"/>
      <c r="AA525" s="128"/>
      <c r="AB525" s="128"/>
      <c r="AC525" s="128"/>
      <c r="AD525" s="128"/>
      <c r="AE525" s="128"/>
      <c r="AF525" s="128"/>
      <c r="AG525" s="128"/>
      <c r="AH525" s="128"/>
      <c r="AI525" s="128"/>
      <c r="AJ525" s="128"/>
      <c r="AK525" s="128"/>
      <c r="AL525" s="128"/>
      <c r="AM525" s="128"/>
      <c r="AN525" s="128"/>
      <c r="AO525" s="128"/>
      <c r="AP525" s="128">
        <f t="shared" si="112"/>
        <v>0</v>
      </c>
      <c r="AQ525" s="128">
        <f t="shared" si="112"/>
        <v>0</v>
      </c>
      <c r="AR525" s="128" t="e">
        <f>#REF!+#REF!+#REF!+#REF!</f>
        <v>#REF!</v>
      </c>
      <c r="AS525" s="128">
        <f t="shared" si="113"/>
        <v>0</v>
      </c>
      <c r="AT525" s="128" t="e">
        <f>#REF!+#REF!+#REF!+#REF!</f>
        <v>#REF!</v>
      </c>
      <c r="AU525" s="128">
        <f t="shared" si="114"/>
        <v>0</v>
      </c>
    </row>
    <row r="526" spans="1:47" ht="31.5" x14ac:dyDescent="0.25">
      <c r="A526" s="381" t="s">
        <v>890</v>
      </c>
      <c r="B526" s="127"/>
      <c r="C526" s="21" t="s">
        <v>1438</v>
      </c>
      <c r="D526" s="128"/>
      <c r="E526" s="128"/>
      <c r="F526" s="128"/>
      <c r="G526" s="128"/>
      <c r="H526" s="128"/>
      <c r="I526" s="128"/>
      <c r="J526" s="128"/>
      <c r="K526" s="128"/>
      <c r="L526" s="128"/>
      <c r="M526" s="128"/>
      <c r="N526" s="128"/>
      <c r="O526" s="128"/>
      <c r="P526" s="128"/>
      <c r="Q526" s="128"/>
      <c r="R526" s="128"/>
      <c r="S526" s="128"/>
      <c r="T526" s="128">
        <v>0.13</v>
      </c>
      <c r="U526" s="128"/>
      <c r="V526" s="128">
        <f t="shared" si="111"/>
        <v>0.13</v>
      </c>
      <c r="W526" s="128">
        <f t="shared" si="111"/>
        <v>0</v>
      </c>
      <c r="X526" s="128"/>
      <c r="Y526" s="128"/>
      <c r="Z526" s="128"/>
      <c r="AA526" s="128"/>
      <c r="AB526" s="128"/>
      <c r="AC526" s="128"/>
      <c r="AD526" s="128"/>
      <c r="AE526" s="128"/>
      <c r="AF526" s="128"/>
      <c r="AG526" s="128"/>
      <c r="AH526" s="128"/>
      <c r="AI526" s="128"/>
      <c r="AJ526" s="128"/>
      <c r="AK526" s="128"/>
      <c r="AL526" s="128"/>
      <c r="AM526" s="128"/>
      <c r="AN526" s="128"/>
      <c r="AO526" s="128"/>
      <c r="AP526" s="128">
        <f t="shared" si="112"/>
        <v>0</v>
      </c>
      <c r="AQ526" s="128">
        <f t="shared" si="112"/>
        <v>0</v>
      </c>
      <c r="AR526" s="128" t="e">
        <f>#REF!+#REF!+#REF!+#REF!</f>
        <v>#REF!</v>
      </c>
      <c r="AS526" s="128">
        <f t="shared" si="113"/>
        <v>0</v>
      </c>
      <c r="AT526" s="128" t="e">
        <f>#REF!+#REF!+#REF!+#REF!</f>
        <v>#REF!</v>
      </c>
      <c r="AU526" s="128">
        <f t="shared" si="114"/>
        <v>0</v>
      </c>
    </row>
    <row r="527" spans="1:47" ht="63" x14ac:dyDescent="0.25">
      <c r="A527" s="381" t="s">
        <v>890</v>
      </c>
      <c r="B527" s="127"/>
      <c r="C527" s="21" t="s">
        <v>1439</v>
      </c>
      <c r="D527" s="128"/>
      <c r="E527" s="128"/>
      <c r="F527" s="128"/>
      <c r="G527" s="128"/>
      <c r="H527" s="128"/>
      <c r="I527" s="128"/>
      <c r="J527" s="128"/>
      <c r="K527" s="128"/>
      <c r="L527" s="128"/>
      <c r="M527" s="128"/>
      <c r="N527" s="128"/>
      <c r="O527" s="128"/>
      <c r="P527" s="128"/>
      <c r="Q527" s="128"/>
      <c r="R527" s="128"/>
      <c r="S527" s="128"/>
      <c r="T527" s="128">
        <v>0.12</v>
      </c>
      <c r="U527" s="128"/>
      <c r="V527" s="128">
        <f t="shared" si="111"/>
        <v>0.12</v>
      </c>
      <c r="W527" s="128">
        <f t="shared" si="111"/>
        <v>0</v>
      </c>
      <c r="X527" s="128"/>
      <c r="Y527" s="128"/>
      <c r="Z527" s="128"/>
      <c r="AA527" s="128"/>
      <c r="AB527" s="128"/>
      <c r="AC527" s="128"/>
      <c r="AD527" s="128"/>
      <c r="AE527" s="128"/>
      <c r="AF527" s="128"/>
      <c r="AG527" s="128"/>
      <c r="AH527" s="128"/>
      <c r="AI527" s="128"/>
      <c r="AJ527" s="128"/>
      <c r="AK527" s="128"/>
      <c r="AL527" s="128"/>
      <c r="AM527" s="128"/>
      <c r="AN527" s="128"/>
      <c r="AO527" s="128"/>
      <c r="AP527" s="128">
        <f t="shared" si="112"/>
        <v>0</v>
      </c>
      <c r="AQ527" s="128">
        <f t="shared" si="112"/>
        <v>0</v>
      </c>
      <c r="AR527" s="128" t="e">
        <f>#REF!+#REF!+#REF!+#REF!</f>
        <v>#REF!</v>
      </c>
      <c r="AS527" s="128">
        <f t="shared" si="113"/>
        <v>0</v>
      </c>
      <c r="AT527" s="128" t="e">
        <f>#REF!+#REF!+#REF!+#REF!</f>
        <v>#REF!</v>
      </c>
      <c r="AU527" s="128">
        <f t="shared" si="114"/>
        <v>0</v>
      </c>
    </row>
    <row r="528" spans="1:47" ht="47.25" x14ac:dyDescent="0.25">
      <c r="A528" s="381" t="s">
        <v>890</v>
      </c>
      <c r="B528" s="127"/>
      <c r="C528" s="21" t="s">
        <v>1440</v>
      </c>
      <c r="D528" s="128"/>
      <c r="E528" s="128"/>
      <c r="F528" s="128"/>
      <c r="G528" s="128"/>
      <c r="H528" s="128"/>
      <c r="I528" s="128"/>
      <c r="J528" s="128"/>
      <c r="K528" s="128"/>
      <c r="L528" s="128"/>
      <c r="M528" s="128"/>
      <c r="N528" s="128"/>
      <c r="O528" s="128"/>
      <c r="P528" s="128"/>
      <c r="Q528" s="128"/>
      <c r="R528" s="128"/>
      <c r="S528" s="128"/>
      <c r="T528" s="128">
        <v>0.21199999999999999</v>
      </c>
      <c r="U528" s="128"/>
      <c r="V528" s="128">
        <f t="shared" si="111"/>
        <v>0.21199999999999999</v>
      </c>
      <c r="W528" s="128">
        <f t="shared" si="111"/>
        <v>0</v>
      </c>
      <c r="X528" s="128"/>
      <c r="Y528" s="128"/>
      <c r="Z528" s="128"/>
      <c r="AA528" s="128"/>
      <c r="AB528" s="128"/>
      <c r="AC528" s="128"/>
      <c r="AD528" s="128"/>
      <c r="AE528" s="128"/>
      <c r="AF528" s="128"/>
      <c r="AG528" s="128"/>
      <c r="AH528" s="128"/>
      <c r="AI528" s="128"/>
      <c r="AJ528" s="128"/>
      <c r="AK528" s="128"/>
      <c r="AL528" s="128"/>
      <c r="AM528" s="128"/>
      <c r="AN528" s="128"/>
      <c r="AO528" s="128"/>
      <c r="AP528" s="128">
        <f t="shared" si="112"/>
        <v>0</v>
      </c>
      <c r="AQ528" s="128">
        <f t="shared" si="112"/>
        <v>0</v>
      </c>
      <c r="AR528" s="128" t="e">
        <f>#REF!+#REF!+#REF!+#REF!</f>
        <v>#REF!</v>
      </c>
      <c r="AS528" s="128">
        <f t="shared" si="113"/>
        <v>0</v>
      </c>
      <c r="AT528" s="128" t="e">
        <f>#REF!+#REF!+#REF!+#REF!</f>
        <v>#REF!</v>
      </c>
      <c r="AU528" s="128">
        <f t="shared" si="114"/>
        <v>0</v>
      </c>
    </row>
    <row r="529" spans="1:47" ht="31.5" x14ac:dyDescent="0.25">
      <c r="A529" s="381" t="s">
        <v>890</v>
      </c>
      <c r="B529" s="127"/>
      <c r="C529" s="21" t="s">
        <v>1441</v>
      </c>
      <c r="D529" s="128"/>
      <c r="E529" s="128"/>
      <c r="F529" s="128"/>
      <c r="G529" s="128"/>
      <c r="H529" s="128"/>
      <c r="I529" s="128"/>
      <c r="J529" s="128"/>
      <c r="K529" s="128"/>
      <c r="L529" s="128"/>
      <c r="M529" s="128"/>
      <c r="N529" s="128"/>
      <c r="O529" s="128"/>
      <c r="P529" s="128"/>
      <c r="Q529" s="128"/>
      <c r="R529" s="128"/>
      <c r="S529" s="128"/>
      <c r="T529" s="128">
        <v>0.192</v>
      </c>
      <c r="U529" s="128"/>
      <c r="V529" s="128">
        <f t="shared" si="111"/>
        <v>0.192</v>
      </c>
      <c r="W529" s="128">
        <f t="shared" si="111"/>
        <v>0</v>
      </c>
      <c r="X529" s="128"/>
      <c r="Y529" s="128"/>
      <c r="Z529" s="128"/>
      <c r="AA529" s="128"/>
      <c r="AB529" s="128"/>
      <c r="AC529" s="128"/>
      <c r="AD529" s="128"/>
      <c r="AE529" s="128"/>
      <c r="AF529" s="128"/>
      <c r="AG529" s="128"/>
      <c r="AH529" s="128"/>
      <c r="AI529" s="128"/>
      <c r="AJ529" s="128"/>
      <c r="AK529" s="128"/>
      <c r="AL529" s="128"/>
      <c r="AM529" s="128"/>
      <c r="AN529" s="128"/>
      <c r="AO529" s="128"/>
      <c r="AP529" s="128">
        <f t="shared" si="112"/>
        <v>0</v>
      </c>
      <c r="AQ529" s="128">
        <f t="shared" si="112"/>
        <v>0</v>
      </c>
      <c r="AR529" s="128" t="e">
        <f>#REF!+#REF!+#REF!+#REF!</f>
        <v>#REF!</v>
      </c>
      <c r="AS529" s="128">
        <f t="shared" si="113"/>
        <v>0</v>
      </c>
      <c r="AT529" s="128" t="e">
        <f>#REF!+#REF!+#REF!+#REF!</f>
        <v>#REF!</v>
      </c>
      <c r="AU529" s="128">
        <f t="shared" si="114"/>
        <v>0</v>
      </c>
    </row>
    <row r="530" spans="1:47" ht="78.75" x14ac:dyDescent="0.25">
      <c r="A530" s="381" t="s">
        <v>890</v>
      </c>
      <c r="B530" s="127"/>
      <c r="C530" s="21" t="s">
        <v>1442</v>
      </c>
      <c r="D530" s="128"/>
      <c r="E530" s="128"/>
      <c r="F530" s="128"/>
      <c r="G530" s="128"/>
      <c r="H530" s="128"/>
      <c r="I530" s="128"/>
      <c r="J530" s="128"/>
      <c r="K530" s="128"/>
      <c r="L530" s="128"/>
      <c r="M530" s="128"/>
      <c r="N530" s="128"/>
      <c r="O530" s="128"/>
      <c r="P530" s="128"/>
      <c r="Q530" s="128"/>
      <c r="R530" s="128"/>
      <c r="S530" s="128"/>
      <c r="T530" s="128">
        <v>0.16600000000000001</v>
      </c>
      <c r="U530" s="128"/>
      <c r="V530" s="128">
        <f t="shared" si="111"/>
        <v>0.16600000000000001</v>
      </c>
      <c r="W530" s="128">
        <f t="shared" si="111"/>
        <v>0</v>
      </c>
      <c r="X530" s="128"/>
      <c r="Y530" s="128"/>
      <c r="Z530" s="128"/>
      <c r="AA530" s="128"/>
      <c r="AB530" s="128"/>
      <c r="AC530" s="128"/>
      <c r="AD530" s="128"/>
      <c r="AE530" s="128"/>
      <c r="AF530" s="128"/>
      <c r="AG530" s="128"/>
      <c r="AH530" s="128"/>
      <c r="AI530" s="128"/>
      <c r="AJ530" s="128"/>
      <c r="AK530" s="128"/>
      <c r="AL530" s="128"/>
      <c r="AM530" s="128"/>
      <c r="AN530" s="128"/>
      <c r="AO530" s="128"/>
      <c r="AP530" s="128">
        <f t="shared" si="112"/>
        <v>0</v>
      </c>
      <c r="AQ530" s="128">
        <f t="shared" si="112"/>
        <v>0</v>
      </c>
      <c r="AR530" s="128" t="e">
        <f>#REF!+#REF!+#REF!+#REF!</f>
        <v>#REF!</v>
      </c>
      <c r="AS530" s="128">
        <f t="shared" si="113"/>
        <v>0</v>
      </c>
      <c r="AT530" s="128" t="e">
        <f>#REF!+#REF!+#REF!+#REF!</f>
        <v>#REF!</v>
      </c>
      <c r="AU530" s="128">
        <f t="shared" si="114"/>
        <v>0</v>
      </c>
    </row>
    <row r="531" spans="1:47" ht="78.75" x14ac:dyDescent="0.25">
      <c r="A531" s="381" t="s">
        <v>890</v>
      </c>
      <c r="B531" s="127"/>
      <c r="C531" s="21" t="s">
        <v>1426</v>
      </c>
      <c r="D531" s="128"/>
      <c r="E531" s="128"/>
      <c r="F531" s="128"/>
      <c r="G531" s="128"/>
      <c r="H531" s="128"/>
      <c r="I531" s="128"/>
      <c r="J531" s="128"/>
      <c r="K531" s="128"/>
      <c r="L531" s="128"/>
      <c r="M531" s="128"/>
      <c r="N531" s="128"/>
      <c r="O531" s="128"/>
      <c r="P531" s="128"/>
      <c r="Q531" s="128"/>
      <c r="R531" s="128"/>
      <c r="S531" s="128"/>
      <c r="T531" s="128">
        <v>4.2999999999999997E-2</v>
      </c>
      <c r="U531" s="128"/>
      <c r="V531" s="128">
        <f t="shared" si="111"/>
        <v>4.2999999999999997E-2</v>
      </c>
      <c r="W531" s="128">
        <f t="shared" si="111"/>
        <v>0</v>
      </c>
      <c r="X531" s="128"/>
      <c r="Y531" s="128"/>
      <c r="Z531" s="128"/>
      <c r="AA531" s="128"/>
      <c r="AB531" s="128"/>
      <c r="AC531" s="128"/>
      <c r="AD531" s="128"/>
      <c r="AE531" s="128"/>
      <c r="AF531" s="128"/>
      <c r="AG531" s="128"/>
      <c r="AH531" s="128"/>
      <c r="AI531" s="128"/>
      <c r="AJ531" s="128"/>
      <c r="AK531" s="128"/>
      <c r="AL531" s="128"/>
      <c r="AM531" s="128"/>
      <c r="AN531" s="128"/>
      <c r="AO531" s="128"/>
      <c r="AP531" s="128">
        <f t="shared" si="112"/>
        <v>0</v>
      </c>
      <c r="AQ531" s="128">
        <f t="shared" si="112"/>
        <v>0</v>
      </c>
      <c r="AR531" s="128" t="e">
        <f>#REF!+#REF!+#REF!+#REF!</f>
        <v>#REF!</v>
      </c>
      <c r="AS531" s="128">
        <f t="shared" si="113"/>
        <v>0</v>
      </c>
      <c r="AT531" s="128" t="e">
        <f>#REF!+#REF!+#REF!+#REF!</f>
        <v>#REF!</v>
      </c>
      <c r="AU531" s="128">
        <f t="shared" si="114"/>
        <v>0</v>
      </c>
    </row>
    <row r="532" spans="1:47" ht="47.25" x14ac:dyDescent="0.25">
      <c r="A532" s="381" t="s">
        <v>890</v>
      </c>
      <c r="B532" s="127"/>
      <c r="C532" s="21" t="s">
        <v>1443</v>
      </c>
      <c r="D532" s="128"/>
      <c r="E532" s="128"/>
      <c r="F532" s="128"/>
      <c r="G532" s="128"/>
      <c r="H532" s="128"/>
      <c r="I532" s="128"/>
      <c r="J532" s="128"/>
      <c r="K532" s="128"/>
      <c r="L532" s="128"/>
      <c r="M532" s="128"/>
      <c r="N532" s="128"/>
      <c r="O532" s="128"/>
      <c r="P532" s="128"/>
      <c r="Q532" s="128"/>
      <c r="R532" s="128"/>
      <c r="S532" s="128"/>
      <c r="T532" s="128">
        <v>0.4</v>
      </c>
      <c r="U532" s="128"/>
      <c r="V532" s="128">
        <f t="shared" si="111"/>
        <v>0.4</v>
      </c>
      <c r="W532" s="128">
        <f t="shared" si="111"/>
        <v>0</v>
      </c>
      <c r="X532" s="128"/>
      <c r="Y532" s="128"/>
      <c r="Z532" s="128"/>
      <c r="AA532" s="128"/>
      <c r="AB532" s="128"/>
      <c r="AC532" s="128"/>
      <c r="AD532" s="128"/>
      <c r="AE532" s="128"/>
      <c r="AF532" s="128"/>
      <c r="AG532" s="128"/>
      <c r="AH532" s="128"/>
      <c r="AI532" s="128"/>
      <c r="AJ532" s="128"/>
      <c r="AK532" s="128"/>
      <c r="AL532" s="128"/>
      <c r="AM532" s="128"/>
      <c r="AN532" s="128"/>
      <c r="AO532" s="128"/>
      <c r="AP532" s="128">
        <f t="shared" si="112"/>
        <v>0</v>
      </c>
      <c r="AQ532" s="128">
        <f t="shared" si="112"/>
        <v>0</v>
      </c>
      <c r="AR532" s="128" t="e">
        <f>#REF!+#REF!+#REF!+#REF!</f>
        <v>#REF!</v>
      </c>
      <c r="AS532" s="128">
        <f t="shared" si="113"/>
        <v>0</v>
      </c>
      <c r="AT532" s="128" t="e">
        <f>#REF!+#REF!+#REF!+#REF!</f>
        <v>#REF!</v>
      </c>
      <c r="AU532" s="128">
        <f t="shared" si="114"/>
        <v>0</v>
      </c>
    </row>
    <row r="533" spans="1:47" ht="47.25" x14ac:dyDescent="0.25">
      <c r="A533" s="381" t="s">
        <v>890</v>
      </c>
      <c r="B533" s="127"/>
      <c r="C533" s="21" t="s">
        <v>1444</v>
      </c>
      <c r="D533" s="128"/>
      <c r="E533" s="128"/>
      <c r="F533" s="128"/>
      <c r="G533" s="128"/>
      <c r="H533" s="128"/>
      <c r="I533" s="128"/>
      <c r="J533" s="128"/>
      <c r="K533" s="128"/>
      <c r="L533" s="128"/>
      <c r="M533" s="128"/>
      <c r="N533" s="128"/>
      <c r="O533" s="128"/>
      <c r="P533" s="128"/>
      <c r="Q533" s="128"/>
      <c r="R533" s="128"/>
      <c r="S533" s="128"/>
      <c r="T533" s="128">
        <v>7.4999999999999997E-2</v>
      </c>
      <c r="U533" s="128"/>
      <c r="V533" s="128">
        <f t="shared" si="111"/>
        <v>7.4999999999999997E-2</v>
      </c>
      <c r="W533" s="128">
        <f t="shared" si="111"/>
        <v>0</v>
      </c>
      <c r="X533" s="128"/>
      <c r="Y533" s="128"/>
      <c r="Z533" s="128"/>
      <c r="AA533" s="128"/>
      <c r="AB533" s="128"/>
      <c r="AC533" s="128"/>
      <c r="AD533" s="128"/>
      <c r="AE533" s="128"/>
      <c r="AF533" s="128"/>
      <c r="AG533" s="128"/>
      <c r="AH533" s="128"/>
      <c r="AI533" s="128"/>
      <c r="AJ533" s="128"/>
      <c r="AK533" s="128"/>
      <c r="AL533" s="128"/>
      <c r="AM533" s="128"/>
      <c r="AN533" s="128"/>
      <c r="AO533" s="128"/>
      <c r="AP533" s="128">
        <f t="shared" si="112"/>
        <v>0</v>
      </c>
      <c r="AQ533" s="128">
        <f t="shared" si="112"/>
        <v>0</v>
      </c>
      <c r="AR533" s="128" t="e">
        <f>#REF!+#REF!+#REF!+#REF!</f>
        <v>#REF!</v>
      </c>
      <c r="AS533" s="128">
        <f t="shared" si="113"/>
        <v>0</v>
      </c>
      <c r="AT533" s="128" t="e">
        <f>#REF!+#REF!+#REF!+#REF!</f>
        <v>#REF!</v>
      </c>
      <c r="AU533" s="128">
        <f t="shared" si="114"/>
        <v>0</v>
      </c>
    </row>
    <row r="534" spans="1:47" x14ac:dyDescent="0.25">
      <c r="A534" s="381" t="s">
        <v>890</v>
      </c>
      <c r="B534" s="127"/>
      <c r="C534" s="21" t="s">
        <v>1445</v>
      </c>
      <c r="D534" s="128"/>
      <c r="E534" s="128"/>
      <c r="F534" s="128"/>
      <c r="G534" s="128"/>
      <c r="H534" s="128"/>
      <c r="I534" s="128"/>
      <c r="J534" s="128"/>
      <c r="K534" s="128"/>
      <c r="L534" s="128"/>
      <c r="M534" s="128"/>
      <c r="N534" s="128"/>
      <c r="O534" s="128"/>
      <c r="P534" s="128"/>
      <c r="Q534" s="128"/>
      <c r="R534" s="128"/>
      <c r="S534" s="128"/>
      <c r="T534" s="128"/>
      <c r="U534" s="128"/>
      <c r="V534" s="128">
        <f t="shared" si="111"/>
        <v>0</v>
      </c>
      <c r="W534" s="128">
        <f t="shared" si="111"/>
        <v>0</v>
      </c>
      <c r="X534" s="128"/>
      <c r="Y534" s="128"/>
      <c r="Z534" s="128"/>
      <c r="AA534" s="128"/>
      <c r="AB534" s="128"/>
      <c r="AC534" s="128"/>
      <c r="AD534" s="128"/>
      <c r="AE534" s="128"/>
      <c r="AF534" s="128"/>
      <c r="AG534" s="128"/>
      <c r="AH534" s="128"/>
      <c r="AI534" s="128"/>
      <c r="AJ534" s="128"/>
      <c r="AK534" s="128"/>
      <c r="AL534" s="128"/>
      <c r="AM534" s="128"/>
      <c r="AN534" s="128">
        <v>11.919</v>
      </c>
      <c r="AO534" s="128"/>
      <c r="AP534" s="128">
        <f t="shared" si="112"/>
        <v>11.919</v>
      </c>
      <c r="AQ534" s="128">
        <f t="shared" si="112"/>
        <v>0</v>
      </c>
      <c r="AR534" s="128" t="e">
        <f>#REF!+#REF!+#REF!+#REF!</f>
        <v>#REF!</v>
      </c>
      <c r="AS534" s="128">
        <f t="shared" si="113"/>
        <v>23.838000000000001</v>
      </c>
      <c r="AT534" s="128" t="e">
        <f>#REF!+#REF!+#REF!+#REF!</f>
        <v>#REF!</v>
      </c>
      <c r="AU534" s="128">
        <f t="shared" si="114"/>
        <v>0</v>
      </c>
    </row>
    <row r="535" spans="1:47" x14ac:dyDescent="0.25">
      <c r="A535" s="381" t="s">
        <v>890</v>
      </c>
      <c r="B535" s="127"/>
      <c r="C535" s="21" t="s">
        <v>1446</v>
      </c>
      <c r="D535" s="128"/>
      <c r="E535" s="128"/>
      <c r="F535" s="128"/>
      <c r="G535" s="128"/>
      <c r="H535" s="128"/>
      <c r="I535" s="128"/>
      <c r="J535" s="128"/>
      <c r="K535" s="128"/>
      <c r="L535" s="128"/>
      <c r="M535" s="128"/>
      <c r="N535" s="128"/>
      <c r="O535" s="128"/>
      <c r="P535" s="128"/>
      <c r="Q535" s="128"/>
      <c r="R535" s="128"/>
      <c r="S535" s="128"/>
      <c r="T535" s="128"/>
      <c r="U535" s="128"/>
      <c r="V535" s="128">
        <f t="shared" si="111"/>
        <v>0</v>
      </c>
      <c r="W535" s="128">
        <f t="shared" si="111"/>
        <v>0</v>
      </c>
      <c r="X535" s="128"/>
      <c r="Y535" s="128"/>
      <c r="Z535" s="128"/>
      <c r="AA535" s="128"/>
      <c r="AB535" s="128"/>
      <c r="AC535" s="128"/>
      <c r="AD535" s="128"/>
      <c r="AE535" s="128"/>
      <c r="AF535" s="128"/>
      <c r="AG535" s="128"/>
      <c r="AH535" s="128"/>
      <c r="AI535" s="128"/>
      <c r="AJ535" s="128"/>
      <c r="AK535" s="128"/>
      <c r="AL535" s="128"/>
      <c r="AM535" s="128"/>
      <c r="AN535" s="128">
        <v>11.41</v>
      </c>
      <c r="AO535" s="128"/>
      <c r="AP535" s="128">
        <f t="shared" si="112"/>
        <v>11.41</v>
      </c>
      <c r="AQ535" s="128">
        <f t="shared" si="112"/>
        <v>0</v>
      </c>
      <c r="AR535" s="128" t="e">
        <f>#REF!+#REF!+#REF!+#REF!</f>
        <v>#REF!</v>
      </c>
      <c r="AS535" s="128">
        <f t="shared" si="113"/>
        <v>22.82</v>
      </c>
      <c r="AT535" s="128" t="e">
        <f>#REF!+#REF!+#REF!+#REF!</f>
        <v>#REF!</v>
      </c>
      <c r="AU535" s="128">
        <f t="shared" si="114"/>
        <v>0</v>
      </c>
    </row>
    <row r="536" spans="1:47" ht="94.5" x14ac:dyDescent="0.25">
      <c r="A536" s="381" t="s">
        <v>1054</v>
      </c>
      <c r="B536" s="127" t="s">
        <v>1447</v>
      </c>
      <c r="C536" s="21" t="s">
        <v>1448</v>
      </c>
      <c r="D536" s="128"/>
      <c r="E536" s="128"/>
      <c r="F536" s="128"/>
      <c r="G536" s="128"/>
      <c r="H536" s="128"/>
      <c r="I536" s="128"/>
      <c r="J536" s="128"/>
      <c r="K536" s="128"/>
      <c r="L536" s="128"/>
      <c r="M536" s="128"/>
      <c r="N536" s="128">
        <v>0.13</v>
      </c>
      <c r="O536" s="128">
        <v>0</v>
      </c>
      <c r="P536" s="128"/>
      <c r="Q536" s="128"/>
      <c r="R536" s="128"/>
      <c r="S536" s="128"/>
      <c r="T536" s="128"/>
      <c r="U536" s="128"/>
      <c r="V536" s="128">
        <f t="shared" si="111"/>
        <v>0.13</v>
      </c>
      <c r="W536" s="128">
        <f t="shared" si="111"/>
        <v>0</v>
      </c>
      <c r="X536" s="128"/>
      <c r="Y536" s="128"/>
      <c r="Z536" s="128"/>
      <c r="AA536" s="128"/>
      <c r="AB536" s="128"/>
      <c r="AC536" s="128"/>
      <c r="AD536" s="128"/>
      <c r="AE536" s="128"/>
      <c r="AF536" s="128"/>
      <c r="AG536" s="128"/>
      <c r="AH536" s="128"/>
      <c r="AI536" s="128"/>
      <c r="AJ536" s="128"/>
      <c r="AK536" s="128"/>
      <c r="AL536" s="128"/>
      <c r="AM536" s="128"/>
      <c r="AN536" s="128"/>
      <c r="AO536" s="128"/>
      <c r="AP536" s="128">
        <f t="shared" si="112"/>
        <v>0</v>
      </c>
      <c r="AQ536" s="128">
        <f t="shared" si="112"/>
        <v>0</v>
      </c>
      <c r="AR536" s="128" t="e">
        <f>#REF!+#REF!+#REF!+#REF!</f>
        <v>#REF!</v>
      </c>
      <c r="AS536" s="128">
        <f t="shared" si="113"/>
        <v>0</v>
      </c>
      <c r="AT536" s="128" t="e">
        <f>#REF!+#REF!+#REF!+#REF!</f>
        <v>#REF!</v>
      </c>
      <c r="AU536" s="128">
        <f t="shared" si="114"/>
        <v>0</v>
      </c>
    </row>
    <row r="537" spans="1:47" ht="94.5" x14ac:dyDescent="0.25">
      <c r="A537" s="381" t="s">
        <v>1054</v>
      </c>
      <c r="B537" s="127" t="s">
        <v>1449</v>
      </c>
      <c r="C537" s="21" t="s">
        <v>1450</v>
      </c>
      <c r="D537" s="128"/>
      <c r="E537" s="128"/>
      <c r="F537" s="128"/>
      <c r="G537" s="128"/>
      <c r="H537" s="128"/>
      <c r="I537" s="128"/>
      <c r="J537" s="128"/>
      <c r="K537" s="128"/>
      <c r="L537" s="128"/>
      <c r="M537" s="128"/>
      <c r="N537" s="128">
        <v>0</v>
      </c>
      <c r="O537" s="128">
        <v>0</v>
      </c>
      <c r="P537" s="128"/>
      <c r="Q537" s="128"/>
      <c r="R537" s="128"/>
      <c r="S537" s="128"/>
      <c r="T537" s="128"/>
      <c r="U537" s="128"/>
      <c r="V537" s="128">
        <f t="shared" ref="V537:W600" si="115">N537+P537+R537+T537</f>
        <v>0</v>
      </c>
      <c r="W537" s="128">
        <f t="shared" si="115"/>
        <v>0</v>
      </c>
      <c r="X537" s="128"/>
      <c r="Y537" s="128"/>
      <c r="Z537" s="128"/>
      <c r="AA537" s="128"/>
      <c r="AB537" s="128"/>
      <c r="AC537" s="128"/>
      <c r="AD537" s="128"/>
      <c r="AE537" s="128"/>
      <c r="AF537" s="128"/>
      <c r="AG537" s="128"/>
      <c r="AH537" s="128"/>
      <c r="AI537" s="128"/>
      <c r="AJ537" s="128"/>
      <c r="AK537" s="128"/>
      <c r="AL537" s="128"/>
      <c r="AM537" s="128"/>
      <c r="AN537" s="128"/>
      <c r="AO537" s="128"/>
      <c r="AP537" s="128">
        <f t="shared" si="112"/>
        <v>0</v>
      </c>
      <c r="AQ537" s="128">
        <f t="shared" si="112"/>
        <v>0</v>
      </c>
      <c r="AR537" s="128" t="e">
        <f>#REF!+#REF!+#REF!+#REF!</f>
        <v>#REF!</v>
      </c>
      <c r="AS537" s="128">
        <f t="shared" si="113"/>
        <v>0</v>
      </c>
      <c r="AT537" s="128" t="e">
        <f>#REF!+#REF!+#REF!+#REF!</f>
        <v>#REF!</v>
      </c>
      <c r="AU537" s="128">
        <f t="shared" si="114"/>
        <v>0</v>
      </c>
    </row>
    <row r="538" spans="1:47" ht="94.5" x14ac:dyDescent="0.25">
      <c r="A538" s="381" t="s">
        <v>1054</v>
      </c>
      <c r="B538" s="127" t="s">
        <v>1451</v>
      </c>
      <c r="C538" s="21" t="s">
        <v>1452</v>
      </c>
      <c r="D538" s="128"/>
      <c r="E538" s="128"/>
      <c r="F538" s="128"/>
      <c r="G538" s="128"/>
      <c r="H538" s="128"/>
      <c r="I538" s="128"/>
      <c r="J538" s="128"/>
      <c r="K538" s="128"/>
      <c r="L538" s="128"/>
      <c r="M538" s="128"/>
      <c r="N538" s="128">
        <v>0.06</v>
      </c>
      <c r="O538" s="128">
        <v>0</v>
      </c>
      <c r="P538" s="128"/>
      <c r="Q538" s="128"/>
      <c r="R538" s="128"/>
      <c r="S538" s="128"/>
      <c r="T538" s="128"/>
      <c r="U538" s="128"/>
      <c r="V538" s="128">
        <f t="shared" si="115"/>
        <v>0.06</v>
      </c>
      <c r="W538" s="128">
        <f t="shared" si="115"/>
        <v>0</v>
      </c>
      <c r="X538" s="128"/>
      <c r="Y538" s="128"/>
      <c r="Z538" s="128"/>
      <c r="AA538" s="128"/>
      <c r="AB538" s="128"/>
      <c r="AC538" s="128"/>
      <c r="AD538" s="128"/>
      <c r="AE538" s="128"/>
      <c r="AF538" s="128"/>
      <c r="AG538" s="128"/>
      <c r="AH538" s="128"/>
      <c r="AI538" s="128"/>
      <c r="AJ538" s="128"/>
      <c r="AK538" s="128"/>
      <c r="AL538" s="128"/>
      <c r="AM538" s="128"/>
      <c r="AN538" s="128"/>
      <c r="AO538" s="128"/>
      <c r="AP538" s="128">
        <f t="shared" si="112"/>
        <v>0</v>
      </c>
      <c r="AQ538" s="128">
        <f t="shared" si="112"/>
        <v>0</v>
      </c>
      <c r="AR538" s="128" t="e">
        <f>#REF!+#REF!+#REF!+#REF!</f>
        <v>#REF!</v>
      </c>
      <c r="AS538" s="128">
        <f t="shared" si="113"/>
        <v>0</v>
      </c>
      <c r="AT538" s="128" t="e">
        <f>#REF!+#REF!+#REF!+#REF!</f>
        <v>#REF!</v>
      </c>
      <c r="AU538" s="128">
        <f t="shared" si="114"/>
        <v>0</v>
      </c>
    </row>
    <row r="539" spans="1:47" ht="94.5" x14ac:dyDescent="0.25">
      <c r="A539" s="381" t="s">
        <v>1054</v>
      </c>
      <c r="B539" s="127" t="s">
        <v>1453</v>
      </c>
      <c r="C539" s="21" t="s">
        <v>1454</v>
      </c>
      <c r="D539" s="128"/>
      <c r="E539" s="128"/>
      <c r="F539" s="128"/>
      <c r="G539" s="128"/>
      <c r="H539" s="128"/>
      <c r="I539" s="128"/>
      <c r="J539" s="128"/>
      <c r="K539" s="128"/>
      <c r="L539" s="128"/>
      <c r="M539" s="128"/>
      <c r="N539" s="128">
        <v>9.5000000000000001E-2</v>
      </c>
      <c r="O539" s="128">
        <v>0</v>
      </c>
      <c r="P539" s="128"/>
      <c r="Q539" s="128"/>
      <c r="R539" s="128"/>
      <c r="S539" s="128"/>
      <c r="T539" s="128"/>
      <c r="U539" s="128"/>
      <c r="V539" s="128">
        <f t="shared" si="115"/>
        <v>9.5000000000000001E-2</v>
      </c>
      <c r="W539" s="128">
        <f t="shared" si="115"/>
        <v>0</v>
      </c>
      <c r="X539" s="128"/>
      <c r="Y539" s="128"/>
      <c r="Z539" s="128"/>
      <c r="AA539" s="128"/>
      <c r="AB539" s="128"/>
      <c r="AC539" s="128"/>
      <c r="AD539" s="128"/>
      <c r="AE539" s="128"/>
      <c r="AF539" s="128"/>
      <c r="AG539" s="128"/>
      <c r="AH539" s="128"/>
      <c r="AI539" s="128"/>
      <c r="AJ539" s="128"/>
      <c r="AK539" s="128"/>
      <c r="AL539" s="128"/>
      <c r="AM539" s="128"/>
      <c r="AN539" s="128"/>
      <c r="AO539" s="128"/>
      <c r="AP539" s="128">
        <f t="shared" si="112"/>
        <v>0</v>
      </c>
      <c r="AQ539" s="128">
        <f t="shared" si="112"/>
        <v>0</v>
      </c>
      <c r="AR539" s="128" t="e">
        <f>#REF!+#REF!+#REF!+#REF!</f>
        <v>#REF!</v>
      </c>
      <c r="AS539" s="128">
        <f t="shared" si="113"/>
        <v>0</v>
      </c>
      <c r="AT539" s="128" t="e">
        <f>#REF!+#REF!+#REF!+#REF!</f>
        <v>#REF!</v>
      </c>
      <c r="AU539" s="128">
        <f t="shared" si="114"/>
        <v>0</v>
      </c>
    </row>
    <row r="540" spans="1:47" ht="110.25" x14ac:dyDescent="0.25">
      <c r="A540" s="381" t="s">
        <v>1054</v>
      </c>
      <c r="B540" s="127" t="s">
        <v>1455</v>
      </c>
      <c r="C540" s="21" t="s">
        <v>1456</v>
      </c>
      <c r="D540" s="128"/>
      <c r="E540" s="128"/>
      <c r="F540" s="128"/>
      <c r="G540" s="128"/>
      <c r="H540" s="128"/>
      <c r="I540" s="128"/>
      <c r="J540" s="128"/>
      <c r="K540" s="128"/>
      <c r="L540" s="128"/>
      <c r="M540" s="128"/>
      <c r="N540" s="128">
        <v>3.6999999999999998E-2</v>
      </c>
      <c r="O540" s="128">
        <v>0</v>
      </c>
      <c r="P540" s="128"/>
      <c r="Q540" s="128"/>
      <c r="R540" s="128"/>
      <c r="S540" s="128"/>
      <c r="T540" s="128"/>
      <c r="U540" s="128"/>
      <c r="V540" s="128">
        <f t="shared" si="115"/>
        <v>3.6999999999999998E-2</v>
      </c>
      <c r="W540" s="128">
        <f t="shared" si="115"/>
        <v>0</v>
      </c>
      <c r="X540" s="128"/>
      <c r="Y540" s="128"/>
      <c r="Z540" s="128"/>
      <c r="AA540" s="128"/>
      <c r="AB540" s="128"/>
      <c r="AC540" s="128"/>
      <c r="AD540" s="128"/>
      <c r="AE540" s="128"/>
      <c r="AF540" s="128"/>
      <c r="AG540" s="128"/>
      <c r="AH540" s="128"/>
      <c r="AI540" s="128"/>
      <c r="AJ540" s="128"/>
      <c r="AK540" s="128"/>
      <c r="AL540" s="128"/>
      <c r="AM540" s="128"/>
      <c r="AN540" s="128"/>
      <c r="AO540" s="128"/>
      <c r="AP540" s="128">
        <f t="shared" si="112"/>
        <v>0</v>
      </c>
      <c r="AQ540" s="128">
        <f t="shared" si="112"/>
        <v>0</v>
      </c>
      <c r="AR540" s="128" t="e">
        <f>#REF!+#REF!+#REF!+#REF!</f>
        <v>#REF!</v>
      </c>
      <c r="AS540" s="128">
        <f t="shared" si="113"/>
        <v>0</v>
      </c>
      <c r="AT540" s="128" t="e">
        <f>#REF!+#REF!+#REF!+#REF!</f>
        <v>#REF!</v>
      </c>
      <c r="AU540" s="128">
        <f t="shared" si="114"/>
        <v>0</v>
      </c>
    </row>
    <row r="541" spans="1:47" ht="94.5" x14ac:dyDescent="0.25">
      <c r="A541" s="381" t="s">
        <v>1054</v>
      </c>
      <c r="B541" s="127" t="s">
        <v>1457</v>
      </c>
      <c r="C541" s="21" t="s">
        <v>1458</v>
      </c>
      <c r="D541" s="128"/>
      <c r="E541" s="128"/>
      <c r="F541" s="128"/>
      <c r="G541" s="128"/>
      <c r="H541" s="128"/>
      <c r="I541" s="128"/>
      <c r="J541" s="128"/>
      <c r="K541" s="128"/>
      <c r="L541" s="128"/>
      <c r="M541" s="128"/>
      <c r="N541" s="128">
        <v>0.09</v>
      </c>
      <c r="O541" s="128">
        <v>0</v>
      </c>
      <c r="P541" s="128"/>
      <c r="Q541" s="128"/>
      <c r="R541" s="128"/>
      <c r="S541" s="128"/>
      <c r="T541" s="128"/>
      <c r="U541" s="128"/>
      <c r="V541" s="128">
        <f t="shared" si="115"/>
        <v>0.09</v>
      </c>
      <c r="W541" s="128">
        <f t="shared" si="115"/>
        <v>0</v>
      </c>
      <c r="X541" s="128"/>
      <c r="Y541" s="128"/>
      <c r="Z541" s="128"/>
      <c r="AA541" s="128"/>
      <c r="AB541" s="128"/>
      <c r="AC541" s="128"/>
      <c r="AD541" s="128"/>
      <c r="AE541" s="128"/>
      <c r="AF541" s="128"/>
      <c r="AG541" s="128"/>
      <c r="AH541" s="128"/>
      <c r="AI541" s="128"/>
      <c r="AJ541" s="128"/>
      <c r="AK541" s="128"/>
      <c r="AL541" s="128"/>
      <c r="AM541" s="128"/>
      <c r="AN541" s="128"/>
      <c r="AO541" s="128"/>
      <c r="AP541" s="128">
        <f t="shared" si="112"/>
        <v>0</v>
      </c>
      <c r="AQ541" s="128">
        <f t="shared" si="112"/>
        <v>0</v>
      </c>
      <c r="AR541" s="128" t="e">
        <f>#REF!+#REF!+#REF!+#REF!</f>
        <v>#REF!</v>
      </c>
      <c r="AS541" s="128">
        <f t="shared" si="113"/>
        <v>0</v>
      </c>
      <c r="AT541" s="128" t="e">
        <f>#REF!+#REF!+#REF!+#REF!</f>
        <v>#REF!</v>
      </c>
      <c r="AU541" s="128">
        <f t="shared" si="114"/>
        <v>0</v>
      </c>
    </row>
    <row r="542" spans="1:47" ht="110.25" x14ac:dyDescent="0.25">
      <c r="A542" s="381" t="s">
        <v>1054</v>
      </c>
      <c r="B542" s="127" t="s">
        <v>1459</v>
      </c>
      <c r="C542" s="21" t="s">
        <v>1460</v>
      </c>
      <c r="D542" s="128"/>
      <c r="E542" s="128"/>
      <c r="F542" s="128"/>
      <c r="G542" s="128"/>
      <c r="H542" s="128"/>
      <c r="I542" s="128"/>
      <c r="J542" s="128"/>
      <c r="K542" s="128"/>
      <c r="L542" s="128"/>
      <c r="M542" s="128"/>
      <c r="N542" s="128">
        <v>0.33100000000000002</v>
      </c>
      <c r="O542" s="128">
        <v>0</v>
      </c>
      <c r="P542" s="128"/>
      <c r="Q542" s="128"/>
      <c r="R542" s="128"/>
      <c r="S542" s="128"/>
      <c r="T542" s="128"/>
      <c r="U542" s="128"/>
      <c r="V542" s="128">
        <f t="shared" si="115"/>
        <v>0.33100000000000002</v>
      </c>
      <c r="W542" s="128">
        <f t="shared" si="115"/>
        <v>0</v>
      </c>
      <c r="X542" s="128"/>
      <c r="Y542" s="128"/>
      <c r="Z542" s="128"/>
      <c r="AA542" s="128"/>
      <c r="AB542" s="128"/>
      <c r="AC542" s="128"/>
      <c r="AD542" s="128"/>
      <c r="AE542" s="128"/>
      <c r="AF542" s="128"/>
      <c r="AG542" s="128"/>
      <c r="AH542" s="128"/>
      <c r="AI542" s="128"/>
      <c r="AJ542" s="128"/>
      <c r="AK542" s="128"/>
      <c r="AL542" s="128"/>
      <c r="AM542" s="128"/>
      <c r="AN542" s="128"/>
      <c r="AO542" s="128"/>
      <c r="AP542" s="128">
        <f t="shared" si="112"/>
        <v>0</v>
      </c>
      <c r="AQ542" s="128">
        <f t="shared" si="112"/>
        <v>0</v>
      </c>
      <c r="AR542" s="128" t="e">
        <f>#REF!+#REF!+#REF!+#REF!</f>
        <v>#REF!</v>
      </c>
      <c r="AS542" s="128">
        <f t="shared" si="113"/>
        <v>0</v>
      </c>
      <c r="AT542" s="128" t="e">
        <f>#REF!+#REF!+#REF!+#REF!</f>
        <v>#REF!</v>
      </c>
      <c r="AU542" s="128">
        <f t="shared" si="114"/>
        <v>0</v>
      </c>
    </row>
    <row r="543" spans="1:47" ht="110.25" x14ac:dyDescent="0.25">
      <c r="A543" s="381" t="s">
        <v>1054</v>
      </c>
      <c r="B543" s="127" t="s">
        <v>1461</v>
      </c>
      <c r="C543" s="21" t="s">
        <v>1462</v>
      </c>
      <c r="D543" s="128"/>
      <c r="E543" s="128"/>
      <c r="F543" s="128"/>
      <c r="G543" s="128"/>
      <c r="H543" s="128"/>
      <c r="I543" s="128"/>
      <c r="J543" s="128"/>
      <c r="K543" s="128"/>
      <c r="L543" s="128"/>
      <c r="M543" s="128"/>
      <c r="N543" s="128">
        <v>3.2000000000000001E-2</v>
      </c>
      <c r="O543" s="128">
        <v>0</v>
      </c>
      <c r="P543" s="128"/>
      <c r="Q543" s="128"/>
      <c r="R543" s="128"/>
      <c r="S543" s="128"/>
      <c r="T543" s="128"/>
      <c r="U543" s="128"/>
      <c r="V543" s="128">
        <f t="shared" si="115"/>
        <v>3.2000000000000001E-2</v>
      </c>
      <c r="W543" s="128">
        <f t="shared" si="115"/>
        <v>0</v>
      </c>
      <c r="X543" s="128"/>
      <c r="Y543" s="128"/>
      <c r="Z543" s="128"/>
      <c r="AA543" s="128"/>
      <c r="AB543" s="128"/>
      <c r="AC543" s="128"/>
      <c r="AD543" s="128"/>
      <c r="AE543" s="128"/>
      <c r="AF543" s="128"/>
      <c r="AG543" s="128"/>
      <c r="AH543" s="128"/>
      <c r="AI543" s="128"/>
      <c r="AJ543" s="128"/>
      <c r="AK543" s="128"/>
      <c r="AL543" s="128"/>
      <c r="AM543" s="128"/>
      <c r="AN543" s="128"/>
      <c r="AO543" s="128"/>
      <c r="AP543" s="128">
        <f t="shared" si="112"/>
        <v>0</v>
      </c>
      <c r="AQ543" s="128">
        <f t="shared" si="112"/>
        <v>0</v>
      </c>
      <c r="AR543" s="128" t="e">
        <f>#REF!+#REF!+#REF!+#REF!</f>
        <v>#REF!</v>
      </c>
      <c r="AS543" s="128">
        <f t="shared" si="113"/>
        <v>0</v>
      </c>
      <c r="AT543" s="128" t="e">
        <f>#REF!+#REF!+#REF!+#REF!</f>
        <v>#REF!</v>
      </c>
      <c r="AU543" s="128">
        <f t="shared" si="114"/>
        <v>0</v>
      </c>
    </row>
    <row r="544" spans="1:47" ht="141.75" x14ac:dyDescent="0.25">
      <c r="A544" s="381" t="s">
        <v>1054</v>
      </c>
      <c r="B544" s="127" t="s">
        <v>1463</v>
      </c>
      <c r="C544" s="21" t="s">
        <v>1464</v>
      </c>
      <c r="D544" s="128"/>
      <c r="E544" s="128"/>
      <c r="F544" s="128"/>
      <c r="G544" s="128"/>
      <c r="H544" s="128"/>
      <c r="I544" s="128"/>
      <c r="J544" s="128"/>
      <c r="K544" s="128"/>
      <c r="L544" s="128"/>
      <c r="M544" s="128"/>
      <c r="N544" s="128">
        <v>1.6E-2</v>
      </c>
      <c r="O544" s="128">
        <v>0</v>
      </c>
      <c r="P544" s="128"/>
      <c r="Q544" s="128"/>
      <c r="R544" s="128"/>
      <c r="S544" s="128"/>
      <c r="T544" s="128"/>
      <c r="U544" s="128"/>
      <c r="V544" s="128">
        <f t="shared" si="115"/>
        <v>1.6E-2</v>
      </c>
      <c r="W544" s="128">
        <f t="shared" si="115"/>
        <v>0</v>
      </c>
      <c r="X544" s="128"/>
      <c r="Y544" s="128"/>
      <c r="Z544" s="128"/>
      <c r="AA544" s="128"/>
      <c r="AB544" s="128"/>
      <c r="AC544" s="128"/>
      <c r="AD544" s="128"/>
      <c r="AE544" s="128"/>
      <c r="AF544" s="128"/>
      <c r="AG544" s="128"/>
      <c r="AH544" s="128"/>
      <c r="AI544" s="128"/>
      <c r="AJ544" s="128"/>
      <c r="AK544" s="128"/>
      <c r="AL544" s="128"/>
      <c r="AM544" s="128"/>
      <c r="AN544" s="128"/>
      <c r="AO544" s="128"/>
      <c r="AP544" s="128">
        <f t="shared" si="112"/>
        <v>0</v>
      </c>
      <c r="AQ544" s="128">
        <f t="shared" si="112"/>
        <v>0</v>
      </c>
      <c r="AR544" s="128" t="e">
        <f>#REF!+#REF!+#REF!+#REF!</f>
        <v>#REF!</v>
      </c>
      <c r="AS544" s="128">
        <f t="shared" si="113"/>
        <v>0</v>
      </c>
      <c r="AT544" s="128" t="e">
        <f>#REF!+#REF!+#REF!+#REF!</f>
        <v>#REF!</v>
      </c>
      <c r="AU544" s="128">
        <f t="shared" si="114"/>
        <v>0</v>
      </c>
    </row>
    <row r="545" spans="1:47" ht="78.75" x14ac:dyDescent="0.25">
      <c r="A545" s="381" t="s">
        <v>1054</v>
      </c>
      <c r="B545" s="127" t="s">
        <v>1465</v>
      </c>
      <c r="C545" s="21" t="s">
        <v>1466</v>
      </c>
      <c r="D545" s="128"/>
      <c r="E545" s="128"/>
      <c r="F545" s="128"/>
      <c r="G545" s="128"/>
      <c r="H545" s="128"/>
      <c r="I545" s="128"/>
      <c r="J545" s="128"/>
      <c r="K545" s="128"/>
      <c r="L545" s="128"/>
      <c r="M545" s="128"/>
      <c r="N545" s="128">
        <v>8.5000000000000006E-2</v>
      </c>
      <c r="O545" s="128">
        <v>0</v>
      </c>
      <c r="P545" s="128"/>
      <c r="Q545" s="128"/>
      <c r="R545" s="128"/>
      <c r="S545" s="128"/>
      <c r="T545" s="128"/>
      <c r="U545" s="128"/>
      <c r="V545" s="128">
        <f t="shared" si="115"/>
        <v>8.5000000000000006E-2</v>
      </c>
      <c r="W545" s="128">
        <f t="shared" si="115"/>
        <v>0</v>
      </c>
      <c r="X545" s="128"/>
      <c r="Y545" s="128"/>
      <c r="Z545" s="128"/>
      <c r="AA545" s="128"/>
      <c r="AB545" s="128"/>
      <c r="AC545" s="128"/>
      <c r="AD545" s="128"/>
      <c r="AE545" s="128"/>
      <c r="AF545" s="128"/>
      <c r="AG545" s="128"/>
      <c r="AH545" s="128"/>
      <c r="AI545" s="128"/>
      <c r="AJ545" s="128"/>
      <c r="AK545" s="128"/>
      <c r="AL545" s="128"/>
      <c r="AM545" s="128"/>
      <c r="AN545" s="128"/>
      <c r="AO545" s="128"/>
      <c r="AP545" s="128">
        <f t="shared" si="112"/>
        <v>0</v>
      </c>
      <c r="AQ545" s="128">
        <f t="shared" si="112"/>
        <v>0</v>
      </c>
      <c r="AR545" s="128" t="e">
        <f>#REF!+#REF!+#REF!+#REF!</f>
        <v>#REF!</v>
      </c>
      <c r="AS545" s="128">
        <f t="shared" si="113"/>
        <v>0</v>
      </c>
      <c r="AT545" s="128" t="e">
        <f>#REF!+#REF!+#REF!+#REF!</f>
        <v>#REF!</v>
      </c>
      <c r="AU545" s="128">
        <f t="shared" si="114"/>
        <v>0</v>
      </c>
    </row>
    <row r="546" spans="1:47" ht="94.5" x14ac:dyDescent="0.25">
      <c r="A546" s="381" t="s">
        <v>1054</v>
      </c>
      <c r="B546" s="127" t="s">
        <v>1467</v>
      </c>
      <c r="C546" s="21" t="s">
        <v>1468</v>
      </c>
      <c r="D546" s="128"/>
      <c r="E546" s="128"/>
      <c r="F546" s="128"/>
      <c r="G546" s="128"/>
      <c r="H546" s="128"/>
      <c r="I546" s="128"/>
      <c r="J546" s="128"/>
      <c r="K546" s="128"/>
      <c r="L546" s="128"/>
      <c r="M546" s="128"/>
      <c r="N546" s="128">
        <v>6.2E-2</v>
      </c>
      <c r="O546" s="128">
        <v>0</v>
      </c>
      <c r="P546" s="128"/>
      <c r="Q546" s="128"/>
      <c r="R546" s="128"/>
      <c r="S546" s="128"/>
      <c r="T546" s="128"/>
      <c r="U546" s="128"/>
      <c r="V546" s="128">
        <f t="shared" si="115"/>
        <v>6.2E-2</v>
      </c>
      <c r="W546" s="128">
        <f t="shared" si="115"/>
        <v>0</v>
      </c>
      <c r="X546" s="128"/>
      <c r="Y546" s="128"/>
      <c r="Z546" s="128"/>
      <c r="AA546" s="128"/>
      <c r="AB546" s="128"/>
      <c r="AC546" s="128"/>
      <c r="AD546" s="128"/>
      <c r="AE546" s="128"/>
      <c r="AF546" s="128"/>
      <c r="AG546" s="128"/>
      <c r="AH546" s="128"/>
      <c r="AI546" s="128"/>
      <c r="AJ546" s="128"/>
      <c r="AK546" s="128"/>
      <c r="AL546" s="128"/>
      <c r="AM546" s="128"/>
      <c r="AN546" s="128"/>
      <c r="AO546" s="128"/>
      <c r="AP546" s="128">
        <f t="shared" si="112"/>
        <v>0</v>
      </c>
      <c r="AQ546" s="128">
        <f t="shared" si="112"/>
        <v>0</v>
      </c>
      <c r="AR546" s="128" t="e">
        <f>#REF!+#REF!+#REF!+#REF!</f>
        <v>#REF!</v>
      </c>
      <c r="AS546" s="128">
        <f t="shared" si="113"/>
        <v>0</v>
      </c>
      <c r="AT546" s="128" t="e">
        <f>#REF!+#REF!+#REF!+#REF!</f>
        <v>#REF!</v>
      </c>
      <c r="AU546" s="128">
        <f t="shared" si="114"/>
        <v>0</v>
      </c>
    </row>
    <row r="547" spans="1:47" ht="94.5" x14ac:dyDescent="0.25">
      <c r="A547" s="381" t="s">
        <v>1054</v>
      </c>
      <c r="B547" s="127" t="s">
        <v>1469</v>
      </c>
      <c r="C547" s="21" t="s">
        <v>1470</v>
      </c>
      <c r="D547" s="128"/>
      <c r="E547" s="128"/>
      <c r="F547" s="128"/>
      <c r="G547" s="128"/>
      <c r="H547" s="128"/>
      <c r="I547" s="128"/>
      <c r="J547" s="128"/>
      <c r="K547" s="128"/>
      <c r="L547" s="128"/>
      <c r="M547" s="128"/>
      <c r="N547" s="128">
        <v>4.2999999999999997E-2</v>
      </c>
      <c r="O547" s="128">
        <v>0</v>
      </c>
      <c r="P547" s="128"/>
      <c r="Q547" s="128"/>
      <c r="R547" s="128"/>
      <c r="S547" s="128"/>
      <c r="T547" s="128"/>
      <c r="U547" s="128"/>
      <c r="V547" s="128">
        <f t="shared" si="115"/>
        <v>4.2999999999999997E-2</v>
      </c>
      <c r="W547" s="128">
        <f t="shared" si="115"/>
        <v>0</v>
      </c>
      <c r="X547" s="128"/>
      <c r="Y547" s="128"/>
      <c r="Z547" s="128"/>
      <c r="AA547" s="128"/>
      <c r="AB547" s="128"/>
      <c r="AC547" s="128"/>
      <c r="AD547" s="128"/>
      <c r="AE547" s="128"/>
      <c r="AF547" s="128"/>
      <c r="AG547" s="128"/>
      <c r="AH547" s="128"/>
      <c r="AI547" s="128"/>
      <c r="AJ547" s="128"/>
      <c r="AK547" s="128"/>
      <c r="AL547" s="128"/>
      <c r="AM547" s="128"/>
      <c r="AN547" s="128"/>
      <c r="AO547" s="128"/>
      <c r="AP547" s="128">
        <f t="shared" si="112"/>
        <v>0</v>
      </c>
      <c r="AQ547" s="128">
        <f t="shared" si="112"/>
        <v>0</v>
      </c>
      <c r="AR547" s="128" t="e">
        <f>#REF!+#REF!+#REF!+#REF!</f>
        <v>#REF!</v>
      </c>
      <c r="AS547" s="128">
        <f t="shared" si="113"/>
        <v>0</v>
      </c>
      <c r="AT547" s="128" t="e">
        <f>#REF!+#REF!+#REF!+#REF!</f>
        <v>#REF!</v>
      </c>
      <c r="AU547" s="128">
        <f t="shared" si="114"/>
        <v>0</v>
      </c>
    </row>
    <row r="548" spans="1:47" ht="94.5" x14ac:dyDescent="0.25">
      <c r="A548" s="381" t="s">
        <v>1054</v>
      </c>
      <c r="B548" s="127" t="s">
        <v>1471</v>
      </c>
      <c r="C548" s="21" t="s">
        <v>1472</v>
      </c>
      <c r="D548" s="128"/>
      <c r="E548" s="128"/>
      <c r="F548" s="128"/>
      <c r="G548" s="128"/>
      <c r="H548" s="128"/>
      <c r="I548" s="128"/>
      <c r="J548" s="128"/>
      <c r="K548" s="128"/>
      <c r="L548" s="128"/>
      <c r="M548" s="128"/>
      <c r="N548" s="128">
        <v>4.8000000000000001E-2</v>
      </c>
      <c r="O548" s="128">
        <v>0</v>
      </c>
      <c r="P548" s="128"/>
      <c r="Q548" s="128"/>
      <c r="R548" s="128"/>
      <c r="S548" s="128"/>
      <c r="T548" s="128"/>
      <c r="U548" s="128"/>
      <c r="V548" s="128">
        <f t="shared" si="115"/>
        <v>4.8000000000000001E-2</v>
      </c>
      <c r="W548" s="128">
        <f t="shared" si="115"/>
        <v>0</v>
      </c>
      <c r="X548" s="128"/>
      <c r="Y548" s="128"/>
      <c r="Z548" s="128"/>
      <c r="AA548" s="128"/>
      <c r="AB548" s="128"/>
      <c r="AC548" s="128"/>
      <c r="AD548" s="128"/>
      <c r="AE548" s="128"/>
      <c r="AF548" s="128"/>
      <c r="AG548" s="128"/>
      <c r="AH548" s="128"/>
      <c r="AI548" s="128"/>
      <c r="AJ548" s="128"/>
      <c r="AK548" s="128"/>
      <c r="AL548" s="128"/>
      <c r="AM548" s="128"/>
      <c r="AN548" s="128"/>
      <c r="AO548" s="128"/>
      <c r="AP548" s="128">
        <f t="shared" si="112"/>
        <v>0</v>
      </c>
      <c r="AQ548" s="128">
        <f t="shared" si="112"/>
        <v>0</v>
      </c>
      <c r="AR548" s="128" t="e">
        <f>#REF!+#REF!+#REF!+#REF!</f>
        <v>#REF!</v>
      </c>
      <c r="AS548" s="128">
        <f t="shared" si="113"/>
        <v>0</v>
      </c>
      <c r="AT548" s="128" t="e">
        <f>#REF!+#REF!+#REF!+#REF!</f>
        <v>#REF!</v>
      </c>
      <c r="AU548" s="128">
        <f t="shared" si="114"/>
        <v>0</v>
      </c>
    </row>
    <row r="549" spans="1:47" ht="94.5" x14ac:dyDescent="0.25">
      <c r="A549" s="381" t="s">
        <v>1054</v>
      </c>
      <c r="B549" s="127" t="s">
        <v>1473</v>
      </c>
      <c r="C549" s="21" t="s">
        <v>1474</v>
      </c>
      <c r="D549" s="128"/>
      <c r="E549" s="128"/>
      <c r="F549" s="128"/>
      <c r="G549" s="128"/>
      <c r="H549" s="128"/>
      <c r="I549" s="128"/>
      <c r="J549" s="128"/>
      <c r="K549" s="128"/>
      <c r="L549" s="128"/>
      <c r="M549" s="128"/>
      <c r="N549" s="128">
        <v>0</v>
      </c>
      <c r="O549" s="128">
        <v>0</v>
      </c>
      <c r="P549" s="128"/>
      <c r="Q549" s="128"/>
      <c r="R549" s="128"/>
      <c r="S549" s="128"/>
      <c r="T549" s="128"/>
      <c r="U549" s="128"/>
      <c r="V549" s="128">
        <f t="shared" si="115"/>
        <v>0</v>
      </c>
      <c r="W549" s="128">
        <f t="shared" si="115"/>
        <v>0</v>
      </c>
      <c r="X549" s="128"/>
      <c r="Y549" s="128"/>
      <c r="Z549" s="128"/>
      <c r="AA549" s="128"/>
      <c r="AB549" s="128"/>
      <c r="AC549" s="128"/>
      <c r="AD549" s="128"/>
      <c r="AE549" s="128"/>
      <c r="AF549" s="128"/>
      <c r="AG549" s="128"/>
      <c r="AH549" s="128"/>
      <c r="AI549" s="128"/>
      <c r="AJ549" s="128"/>
      <c r="AK549" s="128"/>
      <c r="AL549" s="128"/>
      <c r="AM549" s="128"/>
      <c r="AN549" s="128"/>
      <c r="AO549" s="128"/>
      <c r="AP549" s="128">
        <f t="shared" si="112"/>
        <v>0</v>
      </c>
      <c r="AQ549" s="128">
        <f t="shared" si="112"/>
        <v>0</v>
      </c>
      <c r="AR549" s="128" t="e">
        <f>#REF!+#REF!+#REF!+#REF!</f>
        <v>#REF!</v>
      </c>
      <c r="AS549" s="128">
        <f t="shared" si="113"/>
        <v>0</v>
      </c>
      <c r="AT549" s="128" t="e">
        <f>#REF!+#REF!+#REF!+#REF!</f>
        <v>#REF!</v>
      </c>
      <c r="AU549" s="128">
        <f t="shared" si="114"/>
        <v>0</v>
      </c>
    </row>
    <row r="550" spans="1:47" ht="78.75" x14ac:dyDescent="0.25">
      <c r="A550" s="381" t="s">
        <v>1054</v>
      </c>
      <c r="B550" s="127" t="s">
        <v>1475</v>
      </c>
      <c r="C550" s="21" t="s">
        <v>1476</v>
      </c>
      <c r="D550" s="128"/>
      <c r="E550" s="128"/>
      <c r="F550" s="128"/>
      <c r="G550" s="128"/>
      <c r="H550" s="128"/>
      <c r="I550" s="128"/>
      <c r="J550" s="128"/>
      <c r="K550" s="128"/>
      <c r="L550" s="128"/>
      <c r="M550" s="128"/>
      <c r="N550" s="128">
        <v>0</v>
      </c>
      <c r="O550" s="128">
        <v>0</v>
      </c>
      <c r="P550" s="128"/>
      <c r="Q550" s="128"/>
      <c r="R550" s="128"/>
      <c r="S550" s="128"/>
      <c r="T550" s="128"/>
      <c r="U550" s="128"/>
      <c r="V550" s="128">
        <f t="shared" si="115"/>
        <v>0</v>
      </c>
      <c r="W550" s="128">
        <f t="shared" si="115"/>
        <v>0</v>
      </c>
      <c r="X550" s="128"/>
      <c r="Y550" s="128"/>
      <c r="Z550" s="128"/>
      <c r="AA550" s="128"/>
      <c r="AB550" s="128"/>
      <c r="AC550" s="128"/>
      <c r="AD550" s="128"/>
      <c r="AE550" s="128"/>
      <c r="AF550" s="128"/>
      <c r="AG550" s="128"/>
      <c r="AH550" s="128"/>
      <c r="AI550" s="128"/>
      <c r="AJ550" s="128"/>
      <c r="AK550" s="128"/>
      <c r="AL550" s="128"/>
      <c r="AM550" s="128"/>
      <c r="AN550" s="128"/>
      <c r="AO550" s="128"/>
      <c r="AP550" s="128">
        <f t="shared" si="112"/>
        <v>0</v>
      </c>
      <c r="AQ550" s="128">
        <f t="shared" si="112"/>
        <v>0</v>
      </c>
      <c r="AR550" s="128" t="e">
        <f>#REF!+#REF!+#REF!+#REF!</f>
        <v>#REF!</v>
      </c>
      <c r="AS550" s="128">
        <f t="shared" si="113"/>
        <v>0</v>
      </c>
      <c r="AT550" s="128" t="e">
        <f>#REF!+#REF!+#REF!+#REF!</f>
        <v>#REF!</v>
      </c>
      <c r="AU550" s="128">
        <f t="shared" si="114"/>
        <v>0</v>
      </c>
    </row>
    <row r="551" spans="1:47" ht="78.75" x14ac:dyDescent="0.25">
      <c r="A551" s="381" t="s">
        <v>1054</v>
      </c>
      <c r="B551" s="127" t="s">
        <v>1477</v>
      </c>
      <c r="C551" s="21" t="s">
        <v>1478</v>
      </c>
      <c r="D551" s="128"/>
      <c r="E551" s="128"/>
      <c r="F551" s="128"/>
      <c r="G551" s="128"/>
      <c r="H551" s="128"/>
      <c r="I551" s="128"/>
      <c r="J551" s="128"/>
      <c r="K551" s="128"/>
      <c r="L551" s="128"/>
      <c r="M551" s="128"/>
      <c r="N551" s="128">
        <v>0</v>
      </c>
      <c r="O551" s="128">
        <v>0</v>
      </c>
      <c r="P551" s="128"/>
      <c r="Q551" s="128"/>
      <c r="R551" s="128"/>
      <c r="S551" s="128"/>
      <c r="T551" s="128"/>
      <c r="U551" s="128"/>
      <c r="V551" s="128">
        <f t="shared" si="115"/>
        <v>0</v>
      </c>
      <c r="W551" s="128">
        <f t="shared" si="115"/>
        <v>0</v>
      </c>
      <c r="X551" s="128"/>
      <c r="Y551" s="128"/>
      <c r="Z551" s="128"/>
      <c r="AA551" s="128"/>
      <c r="AB551" s="128"/>
      <c r="AC551" s="128"/>
      <c r="AD551" s="128"/>
      <c r="AE551" s="128"/>
      <c r="AF551" s="128"/>
      <c r="AG551" s="128"/>
      <c r="AH551" s="128"/>
      <c r="AI551" s="128"/>
      <c r="AJ551" s="128"/>
      <c r="AK551" s="128"/>
      <c r="AL551" s="128"/>
      <c r="AM551" s="128"/>
      <c r="AN551" s="128"/>
      <c r="AO551" s="128"/>
      <c r="AP551" s="128">
        <f t="shared" si="112"/>
        <v>0</v>
      </c>
      <c r="AQ551" s="128">
        <f t="shared" si="112"/>
        <v>0</v>
      </c>
      <c r="AR551" s="128" t="e">
        <f>#REF!+#REF!+#REF!+#REF!</f>
        <v>#REF!</v>
      </c>
      <c r="AS551" s="128">
        <f t="shared" si="113"/>
        <v>0</v>
      </c>
      <c r="AT551" s="128" t="e">
        <f>#REF!+#REF!+#REF!+#REF!</f>
        <v>#REF!</v>
      </c>
      <c r="AU551" s="128">
        <f t="shared" si="114"/>
        <v>0</v>
      </c>
    </row>
    <row r="552" spans="1:47" ht="78.75" x14ac:dyDescent="0.25">
      <c r="A552" s="381" t="s">
        <v>1054</v>
      </c>
      <c r="B552" s="127" t="s">
        <v>1479</v>
      </c>
      <c r="C552" s="21" t="s">
        <v>1480</v>
      </c>
      <c r="D552" s="128"/>
      <c r="E552" s="128"/>
      <c r="F552" s="128"/>
      <c r="G552" s="128"/>
      <c r="H552" s="128"/>
      <c r="I552" s="128"/>
      <c r="J552" s="128"/>
      <c r="K552" s="128"/>
      <c r="L552" s="128"/>
      <c r="M552" s="128"/>
      <c r="N552" s="128">
        <v>0</v>
      </c>
      <c r="O552" s="128">
        <v>0</v>
      </c>
      <c r="P552" s="128"/>
      <c r="Q552" s="128"/>
      <c r="R552" s="128"/>
      <c r="S552" s="128"/>
      <c r="T552" s="128"/>
      <c r="U552" s="128"/>
      <c r="V552" s="128">
        <f t="shared" si="115"/>
        <v>0</v>
      </c>
      <c r="W552" s="128">
        <f t="shared" si="115"/>
        <v>0</v>
      </c>
      <c r="X552" s="128"/>
      <c r="Y552" s="128"/>
      <c r="Z552" s="128"/>
      <c r="AA552" s="128"/>
      <c r="AB552" s="128"/>
      <c r="AC552" s="128"/>
      <c r="AD552" s="128"/>
      <c r="AE552" s="128"/>
      <c r="AF552" s="128"/>
      <c r="AG552" s="128"/>
      <c r="AH552" s="128"/>
      <c r="AI552" s="128"/>
      <c r="AJ552" s="128"/>
      <c r="AK552" s="128"/>
      <c r="AL552" s="128"/>
      <c r="AM552" s="128"/>
      <c r="AN552" s="128"/>
      <c r="AO552" s="128"/>
      <c r="AP552" s="128">
        <f t="shared" si="112"/>
        <v>0</v>
      </c>
      <c r="AQ552" s="128">
        <f t="shared" si="112"/>
        <v>0</v>
      </c>
      <c r="AR552" s="128" t="e">
        <f>#REF!+#REF!+#REF!+#REF!</f>
        <v>#REF!</v>
      </c>
      <c r="AS552" s="128">
        <f t="shared" si="113"/>
        <v>0</v>
      </c>
      <c r="AT552" s="128" t="e">
        <f>#REF!+#REF!+#REF!+#REF!</f>
        <v>#REF!</v>
      </c>
      <c r="AU552" s="128">
        <f t="shared" si="114"/>
        <v>0</v>
      </c>
    </row>
    <row r="553" spans="1:47" ht="78.75" x14ac:dyDescent="0.25">
      <c r="A553" s="381" t="s">
        <v>1054</v>
      </c>
      <c r="B553" s="127" t="s">
        <v>1481</v>
      </c>
      <c r="C553" s="21" t="s">
        <v>1482</v>
      </c>
      <c r="D553" s="128"/>
      <c r="E553" s="128"/>
      <c r="F553" s="128"/>
      <c r="G553" s="128"/>
      <c r="H553" s="128"/>
      <c r="I553" s="128"/>
      <c r="J553" s="128"/>
      <c r="K553" s="128"/>
      <c r="L553" s="128"/>
      <c r="M553" s="128"/>
      <c r="N553" s="128">
        <v>0</v>
      </c>
      <c r="O553" s="128">
        <v>0</v>
      </c>
      <c r="P553" s="128"/>
      <c r="Q553" s="128"/>
      <c r="R553" s="128"/>
      <c r="S553" s="128"/>
      <c r="T553" s="128"/>
      <c r="U553" s="128"/>
      <c r="V553" s="128">
        <f t="shared" si="115"/>
        <v>0</v>
      </c>
      <c r="W553" s="128">
        <f t="shared" si="115"/>
        <v>0</v>
      </c>
      <c r="X553" s="128"/>
      <c r="Y553" s="128"/>
      <c r="Z553" s="128"/>
      <c r="AA553" s="128"/>
      <c r="AB553" s="128"/>
      <c r="AC553" s="128"/>
      <c r="AD553" s="128"/>
      <c r="AE553" s="128"/>
      <c r="AF553" s="128"/>
      <c r="AG553" s="128"/>
      <c r="AH553" s="128"/>
      <c r="AI553" s="128"/>
      <c r="AJ553" s="128"/>
      <c r="AK553" s="128"/>
      <c r="AL553" s="128"/>
      <c r="AM553" s="128"/>
      <c r="AN553" s="128"/>
      <c r="AO553" s="128"/>
      <c r="AP553" s="128">
        <f t="shared" si="112"/>
        <v>0</v>
      </c>
      <c r="AQ553" s="128">
        <f t="shared" si="112"/>
        <v>0</v>
      </c>
      <c r="AR553" s="128" t="e">
        <f>#REF!+#REF!+#REF!+#REF!</f>
        <v>#REF!</v>
      </c>
      <c r="AS553" s="128">
        <f t="shared" si="113"/>
        <v>0</v>
      </c>
      <c r="AT553" s="128" t="e">
        <f>#REF!+#REF!+#REF!+#REF!</f>
        <v>#REF!</v>
      </c>
      <c r="AU553" s="128">
        <f t="shared" si="114"/>
        <v>0</v>
      </c>
    </row>
    <row r="554" spans="1:47" ht="94.5" x14ac:dyDescent="0.25">
      <c r="A554" s="381" t="s">
        <v>1054</v>
      </c>
      <c r="B554" s="127" t="s">
        <v>1483</v>
      </c>
      <c r="C554" s="21" t="s">
        <v>1484</v>
      </c>
      <c r="D554" s="128"/>
      <c r="E554" s="128"/>
      <c r="F554" s="128"/>
      <c r="G554" s="128"/>
      <c r="H554" s="128"/>
      <c r="I554" s="128"/>
      <c r="J554" s="128"/>
      <c r="K554" s="128"/>
      <c r="L554" s="128"/>
      <c r="M554" s="128"/>
      <c r="N554" s="128">
        <v>0</v>
      </c>
      <c r="O554" s="128">
        <v>0</v>
      </c>
      <c r="P554" s="128"/>
      <c r="Q554" s="128"/>
      <c r="R554" s="128"/>
      <c r="S554" s="128"/>
      <c r="T554" s="128"/>
      <c r="U554" s="128"/>
      <c r="V554" s="128">
        <f t="shared" si="115"/>
        <v>0</v>
      </c>
      <c r="W554" s="128">
        <f t="shared" si="115"/>
        <v>0</v>
      </c>
      <c r="X554" s="128"/>
      <c r="Y554" s="128"/>
      <c r="Z554" s="128"/>
      <c r="AA554" s="128"/>
      <c r="AB554" s="128"/>
      <c r="AC554" s="128"/>
      <c r="AD554" s="128"/>
      <c r="AE554" s="128"/>
      <c r="AF554" s="128"/>
      <c r="AG554" s="128"/>
      <c r="AH554" s="128"/>
      <c r="AI554" s="128"/>
      <c r="AJ554" s="128"/>
      <c r="AK554" s="128"/>
      <c r="AL554" s="128"/>
      <c r="AM554" s="128"/>
      <c r="AN554" s="128"/>
      <c r="AO554" s="128"/>
      <c r="AP554" s="128">
        <f t="shared" si="112"/>
        <v>0</v>
      </c>
      <c r="AQ554" s="128">
        <f t="shared" si="112"/>
        <v>0</v>
      </c>
      <c r="AR554" s="128" t="e">
        <f>#REF!+#REF!+#REF!+#REF!</f>
        <v>#REF!</v>
      </c>
      <c r="AS554" s="128">
        <f t="shared" si="113"/>
        <v>0</v>
      </c>
      <c r="AT554" s="128" t="e">
        <f>#REF!+#REF!+#REF!+#REF!</f>
        <v>#REF!</v>
      </c>
      <c r="AU554" s="128">
        <f t="shared" si="114"/>
        <v>0</v>
      </c>
    </row>
    <row r="555" spans="1:47" ht="94.5" x14ac:dyDescent="0.25">
      <c r="A555" s="381" t="s">
        <v>1054</v>
      </c>
      <c r="B555" s="127" t="s">
        <v>1485</v>
      </c>
      <c r="C555" s="21" t="s">
        <v>1486</v>
      </c>
      <c r="D555" s="128"/>
      <c r="E555" s="128"/>
      <c r="F555" s="128"/>
      <c r="G555" s="128"/>
      <c r="H555" s="128"/>
      <c r="I555" s="128"/>
      <c r="J555" s="128"/>
      <c r="K555" s="128"/>
      <c r="L555" s="128"/>
      <c r="M555" s="128"/>
      <c r="N555" s="128">
        <v>7.4999999999999997E-2</v>
      </c>
      <c r="O555" s="128">
        <v>0</v>
      </c>
      <c r="P555" s="128"/>
      <c r="Q555" s="128"/>
      <c r="R555" s="128"/>
      <c r="S555" s="128"/>
      <c r="T555" s="128"/>
      <c r="U555" s="128"/>
      <c r="V555" s="128">
        <f t="shared" si="115"/>
        <v>7.4999999999999997E-2</v>
      </c>
      <c r="W555" s="128">
        <f t="shared" si="115"/>
        <v>0</v>
      </c>
      <c r="X555" s="128"/>
      <c r="Y555" s="128"/>
      <c r="Z555" s="128"/>
      <c r="AA555" s="128"/>
      <c r="AB555" s="128"/>
      <c r="AC555" s="128"/>
      <c r="AD555" s="128"/>
      <c r="AE555" s="128"/>
      <c r="AF555" s="128"/>
      <c r="AG555" s="128"/>
      <c r="AH555" s="128"/>
      <c r="AI555" s="128"/>
      <c r="AJ555" s="128"/>
      <c r="AK555" s="128"/>
      <c r="AL555" s="128"/>
      <c r="AM555" s="128"/>
      <c r="AN555" s="128"/>
      <c r="AO555" s="128"/>
      <c r="AP555" s="128">
        <f t="shared" si="112"/>
        <v>0</v>
      </c>
      <c r="AQ555" s="128">
        <f t="shared" si="112"/>
        <v>0</v>
      </c>
      <c r="AR555" s="128" t="e">
        <f>#REF!+#REF!+#REF!+#REF!</f>
        <v>#REF!</v>
      </c>
      <c r="AS555" s="128">
        <f t="shared" si="113"/>
        <v>0</v>
      </c>
      <c r="AT555" s="128" t="e">
        <f>#REF!+#REF!+#REF!+#REF!</f>
        <v>#REF!</v>
      </c>
      <c r="AU555" s="128">
        <f t="shared" si="114"/>
        <v>0</v>
      </c>
    </row>
    <row r="556" spans="1:47" ht="126" x14ac:dyDescent="0.25">
      <c r="A556" s="381" t="s">
        <v>1054</v>
      </c>
      <c r="B556" s="127" t="s">
        <v>1487</v>
      </c>
      <c r="C556" s="21" t="s">
        <v>1488</v>
      </c>
      <c r="D556" s="128"/>
      <c r="E556" s="128"/>
      <c r="F556" s="128"/>
      <c r="G556" s="128"/>
      <c r="H556" s="128"/>
      <c r="I556" s="128"/>
      <c r="J556" s="128"/>
      <c r="K556" s="128"/>
      <c r="L556" s="128"/>
      <c r="M556" s="128"/>
      <c r="N556" s="128">
        <v>0</v>
      </c>
      <c r="O556" s="128">
        <v>0</v>
      </c>
      <c r="P556" s="128"/>
      <c r="Q556" s="128"/>
      <c r="R556" s="128"/>
      <c r="S556" s="128"/>
      <c r="T556" s="128"/>
      <c r="U556" s="128"/>
      <c r="V556" s="128">
        <f t="shared" si="115"/>
        <v>0</v>
      </c>
      <c r="W556" s="128">
        <f t="shared" si="115"/>
        <v>0</v>
      </c>
      <c r="X556" s="128"/>
      <c r="Y556" s="128"/>
      <c r="Z556" s="128"/>
      <c r="AA556" s="128"/>
      <c r="AB556" s="128"/>
      <c r="AC556" s="128"/>
      <c r="AD556" s="128"/>
      <c r="AE556" s="128"/>
      <c r="AF556" s="128"/>
      <c r="AG556" s="128"/>
      <c r="AH556" s="128"/>
      <c r="AI556" s="128"/>
      <c r="AJ556" s="128"/>
      <c r="AK556" s="128"/>
      <c r="AL556" s="128"/>
      <c r="AM556" s="128"/>
      <c r="AN556" s="128"/>
      <c r="AO556" s="128"/>
      <c r="AP556" s="128">
        <f t="shared" si="112"/>
        <v>0</v>
      </c>
      <c r="AQ556" s="128">
        <f t="shared" si="112"/>
        <v>0</v>
      </c>
      <c r="AR556" s="128" t="e">
        <f>#REF!+#REF!+#REF!+#REF!</f>
        <v>#REF!</v>
      </c>
      <c r="AS556" s="128">
        <f t="shared" si="113"/>
        <v>0</v>
      </c>
      <c r="AT556" s="128" t="e">
        <f>#REF!+#REF!+#REF!+#REF!</f>
        <v>#REF!</v>
      </c>
      <c r="AU556" s="128">
        <f t="shared" si="114"/>
        <v>0</v>
      </c>
    </row>
    <row r="557" spans="1:47" ht="94.5" x14ac:dyDescent="0.25">
      <c r="A557" s="381" t="s">
        <v>1054</v>
      </c>
      <c r="B557" s="127" t="s">
        <v>1489</v>
      </c>
      <c r="C557" s="21" t="s">
        <v>1490</v>
      </c>
      <c r="D557" s="128"/>
      <c r="E557" s="128"/>
      <c r="F557" s="128"/>
      <c r="G557" s="128"/>
      <c r="H557" s="128"/>
      <c r="I557" s="128"/>
      <c r="J557" s="128"/>
      <c r="K557" s="128"/>
      <c r="L557" s="128"/>
      <c r="M557" s="128"/>
      <c r="N557" s="128">
        <v>0</v>
      </c>
      <c r="O557" s="128">
        <v>0.25</v>
      </c>
      <c r="P557" s="128"/>
      <c r="Q557" s="128"/>
      <c r="R557" s="128"/>
      <c r="S557" s="128"/>
      <c r="T557" s="128"/>
      <c r="U557" s="128"/>
      <c r="V557" s="128">
        <f t="shared" si="115"/>
        <v>0</v>
      </c>
      <c r="W557" s="128">
        <f t="shared" si="115"/>
        <v>0.25</v>
      </c>
      <c r="X557" s="128"/>
      <c r="Y557" s="128"/>
      <c r="Z557" s="128"/>
      <c r="AA557" s="128"/>
      <c r="AB557" s="128"/>
      <c r="AC557" s="128"/>
      <c r="AD557" s="128"/>
      <c r="AE557" s="128"/>
      <c r="AF557" s="128"/>
      <c r="AG557" s="128"/>
      <c r="AH557" s="128"/>
      <c r="AI557" s="128"/>
      <c r="AJ557" s="128"/>
      <c r="AK557" s="128"/>
      <c r="AL557" s="128"/>
      <c r="AM557" s="128"/>
      <c r="AN557" s="128"/>
      <c r="AO557" s="128"/>
      <c r="AP557" s="128">
        <f t="shared" si="112"/>
        <v>0</v>
      </c>
      <c r="AQ557" s="128">
        <f t="shared" si="112"/>
        <v>0</v>
      </c>
      <c r="AR557" s="128" t="e">
        <f>#REF!+#REF!+#REF!+#REF!</f>
        <v>#REF!</v>
      </c>
      <c r="AS557" s="128">
        <f t="shared" si="113"/>
        <v>0</v>
      </c>
      <c r="AT557" s="128" t="e">
        <f>#REF!+#REF!+#REF!+#REF!</f>
        <v>#REF!</v>
      </c>
      <c r="AU557" s="128">
        <f t="shared" si="114"/>
        <v>0</v>
      </c>
    </row>
    <row r="558" spans="1:47" ht="126" x14ac:dyDescent="0.25">
      <c r="A558" s="381" t="s">
        <v>1054</v>
      </c>
      <c r="B558" s="127" t="s">
        <v>1491</v>
      </c>
      <c r="C558" s="21" t="s">
        <v>1492</v>
      </c>
      <c r="D558" s="128"/>
      <c r="E558" s="128"/>
      <c r="F558" s="128"/>
      <c r="G558" s="128"/>
      <c r="H558" s="128"/>
      <c r="I558" s="128"/>
      <c r="J558" s="128"/>
      <c r="K558" s="128"/>
      <c r="L558" s="128"/>
      <c r="M558" s="128"/>
      <c r="N558" s="128">
        <v>0.38</v>
      </c>
      <c r="O558" s="128">
        <v>6.3E-2</v>
      </c>
      <c r="P558" s="128"/>
      <c r="Q558" s="128"/>
      <c r="R558" s="128"/>
      <c r="S558" s="128"/>
      <c r="T558" s="128"/>
      <c r="U558" s="128"/>
      <c r="V558" s="128">
        <f t="shared" si="115"/>
        <v>0.38</v>
      </c>
      <c r="W558" s="128">
        <f t="shared" si="115"/>
        <v>6.3E-2</v>
      </c>
      <c r="X558" s="128"/>
      <c r="Y558" s="128"/>
      <c r="Z558" s="128"/>
      <c r="AA558" s="128"/>
      <c r="AB558" s="128"/>
      <c r="AC558" s="128"/>
      <c r="AD558" s="128"/>
      <c r="AE558" s="128"/>
      <c r="AF558" s="128"/>
      <c r="AG558" s="128"/>
      <c r="AH558" s="128"/>
      <c r="AI558" s="128"/>
      <c r="AJ558" s="128"/>
      <c r="AK558" s="128"/>
      <c r="AL558" s="128"/>
      <c r="AM558" s="128"/>
      <c r="AN558" s="128"/>
      <c r="AO558" s="128"/>
      <c r="AP558" s="128">
        <f t="shared" si="112"/>
        <v>0</v>
      </c>
      <c r="AQ558" s="128">
        <f t="shared" si="112"/>
        <v>0</v>
      </c>
      <c r="AR558" s="128" t="e">
        <f>#REF!+#REF!+#REF!+#REF!</f>
        <v>#REF!</v>
      </c>
      <c r="AS558" s="128">
        <f t="shared" si="113"/>
        <v>0</v>
      </c>
      <c r="AT558" s="128" t="e">
        <f>#REF!+#REF!+#REF!+#REF!</f>
        <v>#REF!</v>
      </c>
      <c r="AU558" s="128">
        <f t="shared" si="114"/>
        <v>0</v>
      </c>
    </row>
    <row r="559" spans="1:47" ht="78.75" x14ac:dyDescent="0.25">
      <c r="A559" s="381" t="s">
        <v>1054</v>
      </c>
      <c r="B559" s="127" t="s">
        <v>1493</v>
      </c>
      <c r="C559" s="21" t="s">
        <v>1494</v>
      </c>
      <c r="D559" s="128"/>
      <c r="E559" s="128"/>
      <c r="F559" s="128"/>
      <c r="G559" s="128"/>
      <c r="H559" s="128"/>
      <c r="I559" s="128"/>
      <c r="J559" s="128"/>
      <c r="K559" s="128"/>
      <c r="L559" s="128"/>
      <c r="M559" s="128"/>
      <c r="N559" s="128">
        <v>0</v>
      </c>
      <c r="O559" s="128">
        <v>0</v>
      </c>
      <c r="P559" s="128"/>
      <c r="Q559" s="128"/>
      <c r="R559" s="128"/>
      <c r="S559" s="128"/>
      <c r="T559" s="128"/>
      <c r="U559" s="128"/>
      <c r="V559" s="128">
        <f t="shared" si="115"/>
        <v>0</v>
      </c>
      <c r="W559" s="128">
        <f t="shared" si="115"/>
        <v>0</v>
      </c>
      <c r="X559" s="128"/>
      <c r="Y559" s="128"/>
      <c r="Z559" s="128"/>
      <c r="AA559" s="128"/>
      <c r="AB559" s="128"/>
      <c r="AC559" s="128"/>
      <c r="AD559" s="128"/>
      <c r="AE559" s="128"/>
      <c r="AF559" s="128"/>
      <c r="AG559" s="128"/>
      <c r="AH559" s="128"/>
      <c r="AI559" s="128"/>
      <c r="AJ559" s="128"/>
      <c r="AK559" s="128"/>
      <c r="AL559" s="128"/>
      <c r="AM559" s="128"/>
      <c r="AN559" s="128"/>
      <c r="AO559" s="128"/>
      <c r="AP559" s="128">
        <f t="shared" si="112"/>
        <v>0</v>
      </c>
      <c r="AQ559" s="128">
        <f t="shared" si="112"/>
        <v>0</v>
      </c>
      <c r="AR559" s="128" t="e">
        <f>#REF!+#REF!+#REF!+#REF!</f>
        <v>#REF!</v>
      </c>
      <c r="AS559" s="128">
        <f t="shared" si="113"/>
        <v>0</v>
      </c>
      <c r="AT559" s="128" t="e">
        <f>#REF!+#REF!+#REF!+#REF!</f>
        <v>#REF!</v>
      </c>
      <c r="AU559" s="128">
        <f t="shared" si="114"/>
        <v>0</v>
      </c>
    </row>
    <row r="560" spans="1:47" ht="126" x14ac:dyDescent="0.25">
      <c r="A560" s="381" t="s">
        <v>1054</v>
      </c>
      <c r="B560" s="127" t="s">
        <v>1495</v>
      </c>
      <c r="C560" s="21" t="s">
        <v>1496</v>
      </c>
      <c r="D560" s="128"/>
      <c r="E560" s="128"/>
      <c r="F560" s="128"/>
      <c r="G560" s="128"/>
      <c r="H560" s="128"/>
      <c r="I560" s="128"/>
      <c r="J560" s="128"/>
      <c r="K560" s="128"/>
      <c r="L560" s="128"/>
      <c r="M560" s="128"/>
      <c r="N560" s="128">
        <v>0.22900000000000001</v>
      </c>
      <c r="O560" s="128">
        <v>0.04</v>
      </c>
      <c r="P560" s="128"/>
      <c r="Q560" s="128"/>
      <c r="R560" s="128"/>
      <c r="S560" s="128"/>
      <c r="T560" s="128"/>
      <c r="U560" s="128"/>
      <c r="V560" s="128">
        <f t="shared" si="115"/>
        <v>0.22900000000000001</v>
      </c>
      <c r="W560" s="128">
        <f t="shared" si="115"/>
        <v>0.04</v>
      </c>
      <c r="X560" s="128"/>
      <c r="Y560" s="128"/>
      <c r="Z560" s="128"/>
      <c r="AA560" s="128"/>
      <c r="AB560" s="128"/>
      <c r="AC560" s="128"/>
      <c r="AD560" s="128"/>
      <c r="AE560" s="128"/>
      <c r="AF560" s="128"/>
      <c r="AG560" s="128"/>
      <c r="AH560" s="128"/>
      <c r="AI560" s="128"/>
      <c r="AJ560" s="128"/>
      <c r="AK560" s="128"/>
      <c r="AL560" s="128"/>
      <c r="AM560" s="128"/>
      <c r="AN560" s="128"/>
      <c r="AO560" s="128"/>
      <c r="AP560" s="128">
        <f t="shared" si="112"/>
        <v>0</v>
      </c>
      <c r="AQ560" s="128">
        <f t="shared" si="112"/>
        <v>0</v>
      </c>
      <c r="AR560" s="128" t="e">
        <f>#REF!+#REF!+#REF!+#REF!</f>
        <v>#REF!</v>
      </c>
      <c r="AS560" s="128">
        <f t="shared" si="113"/>
        <v>0</v>
      </c>
      <c r="AT560" s="128" t="e">
        <f>#REF!+#REF!+#REF!+#REF!</f>
        <v>#REF!</v>
      </c>
      <c r="AU560" s="128">
        <f t="shared" si="114"/>
        <v>0</v>
      </c>
    </row>
    <row r="561" spans="1:47" ht="110.25" x14ac:dyDescent="0.25">
      <c r="A561" s="381" t="s">
        <v>1054</v>
      </c>
      <c r="B561" s="127" t="s">
        <v>1497</v>
      </c>
      <c r="C561" s="21" t="s">
        <v>1498</v>
      </c>
      <c r="D561" s="128"/>
      <c r="E561" s="128"/>
      <c r="F561" s="128"/>
      <c r="G561" s="128"/>
      <c r="H561" s="128"/>
      <c r="I561" s="128"/>
      <c r="J561" s="128"/>
      <c r="K561" s="128"/>
      <c r="L561" s="128"/>
      <c r="M561" s="128"/>
      <c r="N561" s="128">
        <v>0</v>
      </c>
      <c r="O561" s="128">
        <v>0.1</v>
      </c>
      <c r="P561" s="128"/>
      <c r="Q561" s="128"/>
      <c r="R561" s="128"/>
      <c r="S561" s="128"/>
      <c r="T561" s="128"/>
      <c r="U561" s="128"/>
      <c r="V561" s="128">
        <f t="shared" si="115"/>
        <v>0</v>
      </c>
      <c r="W561" s="128">
        <f t="shared" si="115"/>
        <v>0.1</v>
      </c>
      <c r="X561" s="128"/>
      <c r="Y561" s="128"/>
      <c r="Z561" s="128"/>
      <c r="AA561" s="128"/>
      <c r="AB561" s="128"/>
      <c r="AC561" s="128"/>
      <c r="AD561" s="128"/>
      <c r="AE561" s="128"/>
      <c r="AF561" s="128"/>
      <c r="AG561" s="128"/>
      <c r="AH561" s="128"/>
      <c r="AI561" s="128"/>
      <c r="AJ561" s="128"/>
      <c r="AK561" s="128"/>
      <c r="AL561" s="128"/>
      <c r="AM561" s="128"/>
      <c r="AN561" s="128"/>
      <c r="AO561" s="128"/>
      <c r="AP561" s="128">
        <f t="shared" si="112"/>
        <v>0</v>
      </c>
      <c r="AQ561" s="128">
        <f t="shared" si="112"/>
        <v>0</v>
      </c>
      <c r="AR561" s="128" t="e">
        <f>#REF!+#REF!+#REF!+#REF!</f>
        <v>#REF!</v>
      </c>
      <c r="AS561" s="128">
        <f t="shared" si="113"/>
        <v>0</v>
      </c>
      <c r="AT561" s="128" t="e">
        <f>#REF!+#REF!+#REF!+#REF!</f>
        <v>#REF!</v>
      </c>
      <c r="AU561" s="128">
        <f t="shared" si="114"/>
        <v>0</v>
      </c>
    </row>
    <row r="562" spans="1:47" ht="126" x14ac:dyDescent="0.25">
      <c r="A562" s="381" t="s">
        <v>1054</v>
      </c>
      <c r="B562" s="127" t="s">
        <v>1499</v>
      </c>
      <c r="C562" s="21" t="s">
        <v>1500</v>
      </c>
      <c r="D562" s="128"/>
      <c r="E562" s="128"/>
      <c r="F562" s="128"/>
      <c r="G562" s="128"/>
      <c r="H562" s="128"/>
      <c r="I562" s="128"/>
      <c r="J562" s="128"/>
      <c r="K562" s="128"/>
      <c r="L562" s="128"/>
      <c r="M562" s="128"/>
      <c r="N562" s="128">
        <v>0</v>
      </c>
      <c r="O562" s="128">
        <v>0.16</v>
      </c>
      <c r="P562" s="128"/>
      <c r="Q562" s="128"/>
      <c r="R562" s="128"/>
      <c r="S562" s="128"/>
      <c r="T562" s="128"/>
      <c r="U562" s="128"/>
      <c r="V562" s="128">
        <f t="shared" si="115"/>
        <v>0</v>
      </c>
      <c r="W562" s="128">
        <f t="shared" si="115"/>
        <v>0.16</v>
      </c>
      <c r="X562" s="128"/>
      <c r="Y562" s="128"/>
      <c r="Z562" s="128"/>
      <c r="AA562" s="128"/>
      <c r="AB562" s="128"/>
      <c r="AC562" s="128"/>
      <c r="AD562" s="128"/>
      <c r="AE562" s="128"/>
      <c r="AF562" s="128"/>
      <c r="AG562" s="128"/>
      <c r="AH562" s="128"/>
      <c r="AI562" s="128"/>
      <c r="AJ562" s="128"/>
      <c r="AK562" s="128"/>
      <c r="AL562" s="128"/>
      <c r="AM562" s="128"/>
      <c r="AN562" s="128"/>
      <c r="AO562" s="128"/>
      <c r="AP562" s="128">
        <f t="shared" si="112"/>
        <v>0</v>
      </c>
      <c r="AQ562" s="128">
        <f t="shared" si="112"/>
        <v>0</v>
      </c>
      <c r="AR562" s="128" t="e">
        <f>#REF!+#REF!+#REF!+#REF!</f>
        <v>#REF!</v>
      </c>
      <c r="AS562" s="128">
        <f t="shared" si="113"/>
        <v>0</v>
      </c>
      <c r="AT562" s="128" t="e">
        <f>#REF!+#REF!+#REF!+#REF!</f>
        <v>#REF!</v>
      </c>
      <c r="AU562" s="128">
        <f t="shared" si="114"/>
        <v>0</v>
      </c>
    </row>
    <row r="563" spans="1:47" ht="94.5" x14ac:dyDescent="0.25">
      <c r="A563" s="381" t="s">
        <v>1054</v>
      </c>
      <c r="B563" s="127" t="s">
        <v>1501</v>
      </c>
      <c r="C563" s="21" t="s">
        <v>1502</v>
      </c>
      <c r="D563" s="128"/>
      <c r="E563" s="128"/>
      <c r="F563" s="128"/>
      <c r="G563" s="128"/>
      <c r="H563" s="128"/>
      <c r="I563" s="128"/>
      <c r="J563" s="128"/>
      <c r="K563" s="128"/>
      <c r="L563" s="128"/>
      <c r="M563" s="128"/>
      <c r="N563" s="128">
        <v>1.0999999999999999E-2</v>
      </c>
      <c r="O563" s="128">
        <v>0</v>
      </c>
      <c r="P563" s="128"/>
      <c r="Q563" s="128"/>
      <c r="R563" s="128"/>
      <c r="S563" s="128"/>
      <c r="T563" s="128"/>
      <c r="U563" s="128"/>
      <c r="V563" s="128">
        <f t="shared" si="115"/>
        <v>1.0999999999999999E-2</v>
      </c>
      <c r="W563" s="128">
        <f t="shared" si="115"/>
        <v>0</v>
      </c>
      <c r="X563" s="128"/>
      <c r="Y563" s="128"/>
      <c r="Z563" s="128"/>
      <c r="AA563" s="128"/>
      <c r="AB563" s="128"/>
      <c r="AC563" s="128"/>
      <c r="AD563" s="128"/>
      <c r="AE563" s="128"/>
      <c r="AF563" s="128"/>
      <c r="AG563" s="128"/>
      <c r="AH563" s="128"/>
      <c r="AI563" s="128"/>
      <c r="AJ563" s="128"/>
      <c r="AK563" s="128"/>
      <c r="AL563" s="128"/>
      <c r="AM563" s="128"/>
      <c r="AN563" s="128"/>
      <c r="AO563" s="128"/>
      <c r="AP563" s="128">
        <f t="shared" si="112"/>
        <v>0</v>
      </c>
      <c r="AQ563" s="128">
        <f t="shared" si="112"/>
        <v>0</v>
      </c>
      <c r="AR563" s="128" t="e">
        <f>#REF!+#REF!+#REF!+#REF!</f>
        <v>#REF!</v>
      </c>
      <c r="AS563" s="128">
        <f t="shared" si="113"/>
        <v>0</v>
      </c>
      <c r="AT563" s="128" t="e">
        <f>#REF!+#REF!+#REF!+#REF!</f>
        <v>#REF!</v>
      </c>
      <c r="AU563" s="128">
        <f t="shared" si="114"/>
        <v>0</v>
      </c>
    </row>
    <row r="564" spans="1:47" ht="94.5" x14ac:dyDescent="0.25">
      <c r="A564" s="381" t="s">
        <v>1054</v>
      </c>
      <c r="B564" s="127" t="s">
        <v>1503</v>
      </c>
      <c r="C564" s="21" t="s">
        <v>1504</v>
      </c>
      <c r="D564" s="128"/>
      <c r="E564" s="128"/>
      <c r="F564" s="128"/>
      <c r="G564" s="128"/>
      <c r="H564" s="128"/>
      <c r="I564" s="128"/>
      <c r="J564" s="128"/>
      <c r="K564" s="128"/>
      <c r="L564" s="128"/>
      <c r="M564" s="128"/>
      <c r="N564" s="128">
        <v>0.14299999999999999</v>
      </c>
      <c r="O564" s="128">
        <v>0.1</v>
      </c>
      <c r="P564" s="128"/>
      <c r="Q564" s="128"/>
      <c r="R564" s="128"/>
      <c r="S564" s="128"/>
      <c r="T564" s="128"/>
      <c r="U564" s="128"/>
      <c r="V564" s="128">
        <f t="shared" si="115"/>
        <v>0.14299999999999999</v>
      </c>
      <c r="W564" s="128">
        <f t="shared" si="115"/>
        <v>0.1</v>
      </c>
      <c r="X564" s="128"/>
      <c r="Y564" s="128"/>
      <c r="Z564" s="128"/>
      <c r="AA564" s="128"/>
      <c r="AB564" s="128"/>
      <c r="AC564" s="128"/>
      <c r="AD564" s="128"/>
      <c r="AE564" s="128"/>
      <c r="AF564" s="128"/>
      <c r="AG564" s="128"/>
      <c r="AH564" s="128"/>
      <c r="AI564" s="128"/>
      <c r="AJ564" s="128"/>
      <c r="AK564" s="128"/>
      <c r="AL564" s="128"/>
      <c r="AM564" s="128"/>
      <c r="AN564" s="128"/>
      <c r="AO564" s="128"/>
      <c r="AP564" s="128">
        <f t="shared" si="112"/>
        <v>0</v>
      </c>
      <c r="AQ564" s="128">
        <f t="shared" si="112"/>
        <v>0</v>
      </c>
      <c r="AR564" s="128" t="e">
        <f>#REF!+#REF!+#REF!+#REF!</f>
        <v>#REF!</v>
      </c>
      <c r="AS564" s="128">
        <f t="shared" si="113"/>
        <v>0</v>
      </c>
      <c r="AT564" s="128" t="e">
        <f>#REF!+#REF!+#REF!+#REF!</f>
        <v>#REF!</v>
      </c>
      <c r="AU564" s="128">
        <f t="shared" si="114"/>
        <v>0</v>
      </c>
    </row>
    <row r="565" spans="1:47" ht="94.5" x14ac:dyDescent="0.25">
      <c r="A565" s="381" t="s">
        <v>1054</v>
      </c>
      <c r="B565" s="127" t="s">
        <v>1505</v>
      </c>
      <c r="C565" s="21" t="s">
        <v>1506</v>
      </c>
      <c r="D565" s="128"/>
      <c r="E565" s="128"/>
      <c r="F565" s="128"/>
      <c r="G565" s="128"/>
      <c r="H565" s="128"/>
      <c r="I565" s="128"/>
      <c r="J565" s="128"/>
      <c r="K565" s="128"/>
      <c r="L565" s="128"/>
      <c r="M565" s="128"/>
      <c r="N565" s="128">
        <v>0</v>
      </c>
      <c r="O565" s="128">
        <v>0</v>
      </c>
      <c r="P565" s="128"/>
      <c r="Q565" s="128"/>
      <c r="R565" s="128"/>
      <c r="S565" s="128"/>
      <c r="T565" s="128"/>
      <c r="U565" s="128"/>
      <c r="V565" s="128">
        <f t="shared" si="115"/>
        <v>0</v>
      </c>
      <c r="W565" s="128">
        <f t="shared" si="115"/>
        <v>0</v>
      </c>
      <c r="X565" s="128"/>
      <c r="Y565" s="128"/>
      <c r="Z565" s="128"/>
      <c r="AA565" s="128"/>
      <c r="AB565" s="128"/>
      <c r="AC565" s="128"/>
      <c r="AD565" s="128"/>
      <c r="AE565" s="128"/>
      <c r="AF565" s="128"/>
      <c r="AG565" s="128"/>
      <c r="AH565" s="128"/>
      <c r="AI565" s="128"/>
      <c r="AJ565" s="128"/>
      <c r="AK565" s="128"/>
      <c r="AL565" s="128"/>
      <c r="AM565" s="128"/>
      <c r="AN565" s="128"/>
      <c r="AO565" s="128"/>
      <c r="AP565" s="128">
        <f t="shared" si="112"/>
        <v>0</v>
      </c>
      <c r="AQ565" s="128">
        <f t="shared" si="112"/>
        <v>0</v>
      </c>
      <c r="AR565" s="128" t="e">
        <f>#REF!+#REF!+#REF!+#REF!</f>
        <v>#REF!</v>
      </c>
      <c r="AS565" s="128">
        <f t="shared" si="113"/>
        <v>0</v>
      </c>
      <c r="AT565" s="128" t="e">
        <f>#REF!+#REF!+#REF!+#REF!</f>
        <v>#REF!</v>
      </c>
      <c r="AU565" s="128">
        <f t="shared" si="114"/>
        <v>0</v>
      </c>
    </row>
    <row r="566" spans="1:47" ht="141.75" x14ac:dyDescent="0.25">
      <c r="A566" s="381" t="s">
        <v>1054</v>
      </c>
      <c r="B566" s="127" t="s">
        <v>1507</v>
      </c>
      <c r="C566" s="21" t="s">
        <v>1508</v>
      </c>
      <c r="D566" s="128"/>
      <c r="E566" s="128"/>
      <c r="F566" s="128"/>
      <c r="G566" s="128"/>
      <c r="H566" s="128"/>
      <c r="I566" s="128"/>
      <c r="J566" s="128"/>
      <c r="K566" s="128"/>
      <c r="L566" s="128"/>
      <c r="M566" s="128"/>
      <c r="N566" s="128">
        <v>0.29499999999999998</v>
      </c>
      <c r="O566" s="128">
        <v>0</v>
      </c>
      <c r="P566" s="128"/>
      <c r="Q566" s="128"/>
      <c r="R566" s="128"/>
      <c r="S566" s="128"/>
      <c r="T566" s="128"/>
      <c r="U566" s="128"/>
      <c r="V566" s="128">
        <f t="shared" si="115"/>
        <v>0.29499999999999998</v>
      </c>
      <c r="W566" s="128">
        <f t="shared" si="115"/>
        <v>0</v>
      </c>
      <c r="X566" s="128"/>
      <c r="Y566" s="128"/>
      <c r="Z566" s="128"/>
      <c r="AA566" s="128"/>
      <c r="AB566" s="128"/>
      <c r="AC566" s="128"/>
      <c r="AD566" s="128"/>
      <c r="AE566" s="128"/>
      <c r="AF566" s="128"/>
      <c r="AG566" s="128"/>
      <c r="AH566" s="128"/>
      <c r="AI566" s="128"/>
      <c r="AJ566" s="128"/>
      <c r="AK566" s="128"/>
      <c r="AL566" s="128"/>
      <c r="AM566" s="128"/>
      <c r="AN566" s="128"/>
      <c r="AO566" s="128"/>
      <c r="AP566" s="128">
        <f t="shared" si="112"/>
        <v>0</v>
      </c>
      <c r="AQ566" s="128">
        <f t="shared" si="112"/>
        <v>0</v>
      </c>
      <c r="AR566" s="128" t="e">
        <f>#REF!+#REF!+#REF!+#REF!</f>
        <v>#REF!</v>
      </c>
      <c r="AS566" s="128">
        <f t="shared" si="113"/>
        <v>0</v>
      </c>
      <c r="AT566" s="128" t="e">
        <f>#REF!+#REF!+#REF!+#REF!</f>
        <v>#REF!</v>
      </c>
      <c r="AU566" s="128">
        <f t="shared" si="114"/>
        <v>0</v>
      </c>
    </row>
    <row r="567" spans="1:47" ht="78.75" x14ac:dyDescent="0.25">
      <c r="A567" s="381" t="s">
        <v>1054</v>
      </c>
      <c r="B567" s="127" t="s">
        <v>1509</v>
      </c>
      <c r="C567" s="21" t="s">
        <v>1510</v>
      </c>
      <c r="D567" s="128"/>
      <c r="E567" s="128"/>
      <c r="F567" s="128"/>
      <c r="G567" s="128"/>
      <c r="H567" s="128"/>
      <c r="I567" s="128"/>
      <c r="J567" s="128"/>
      <c r="K567" s="128"/>
      <c r="L567" s="128"/>
      <c r="M567" s="128"/>
      <c r="N567" s="128">
        <v>0.25900000000000001</v>
      </c>
      <c r="O567" s="128">
        <v>0</v>
      </c>
      <c r="P567" s="128"/>
      <c r="Q567" s="128"/>
      <c r="R567" s="128"/>
      <c r="S567" s="128"/>
      <c r="T567" s="128"/>
      <c r="U567" s="128"/>
      <c r="V567" s="128">
        <f t="shared" si="115"/>
        <v>0.25900000000000001</v>
      </c>
      <c r="W567" s="128">
        <f t="shared" si="115"/>
        <v>0</v>
      </c>
      <c r="X567" s="128"/>
      <c r="Y567" s="128"/>
      <c r="Z567" s="128"/>
      <c r="AA567" s="128"/>
      <c r="AB567" s="128"/>
      <c r="AC567" s="128"/>
      <c r="AD567" s="128"/>
      <c r="AE567" s="128"/>
      <c r="AF567" s="128"/>
      <c r="AG567" s="128"/>
      <c r="AH567" s="128"/>
      <c r="AI567" s="128"/>
      <c r="AJ567" s="128"/>
      <c r="AK567" s="128"/>
      <c r="AL567" s="128"/>
      <c r="AM567" s="128"/>
      <c r="AN567" s="128"/>
      <c r="AO567" s="128"/>
      <c r="AP567" s="128">
        <f t="shared" si="112"/>
        <v>0</v>
      </c>
      <c r="AQ567" s="128">
        <f t="shared" si="112"/>
        <v>0</v>
      </c>
      <c r="AR567" s="128" t="e">
        <f>#REF!+#REF!+#REF!+#REF!</f>
        <v>#REF!</v>
      </c>
      <c r="AS567" s="128">
        <f t="shared" si="113"/>
        <v>0</v>
      </c>
      <c r="AT567" s="128" t="e">
        <f>#REF!+#REF!+#REF!+#REF!</f>
        <v>#REF!</v>
      </c>
      <c r="AU567" s="128">
        <f t="shared" si="114"/>
        <v>0</v>
      </c>
    </row>
    <row r="568" spans="1:47" ht="110.25" x14ac:dyDescent="0.25">
      <c r="A568" s="381" t="s">
        <v>1054</v>
      </c>
      <c r="B568" s="127" t="s">
        <v>1511</v>
      </c>
      <c r="C568" s="21" t="s">
        <v>1512</v>
      </c>
      <c r="D568" s="128"/>
      <c r="E568" s="128"/>
      <c r="F568" s="128"/>
      <c r="G568" s="128"/>
      <c r="H568" s="128"/>
      <c r="I568" s="128"/>
      <c r="J568" s="128"/>
      <c r="K568" s="128"/>
      <c r="L568" s="128"/>
      <c r="M568" s="128"/>
      <c r="N568" s="128">
        <v>0.86499999999999999</v>
      </c>
      <c r="O568" s="128">
        <v>0</v>
      </c>
      <c r="P568" s="128"/>
      <c r="Q568" s="128"/>
      <c r="R568" s="128"/>
      <c r="S568" s="128"/>
      <c r="T568" s="128"/>
      <c r="U568" s="128"/>
      <c r="V568" s="128">
        <f t="shared" si="115"/>
        <v>0.86499999999999999</v>
      </c>
      <c r="W568" s="128">
        <f t="shared" si="115"/>
        <v>0</v>
      </c>
      <c r="X568" s="128"/>
      <c r="Y568" s="128"/>
      <c r="Z568" s="128"/>
      <c r="AA568" s="128"/>
      <c r="AB568" s="128"/>
      <c r="AC568" s="128"/>
      <c r="AD568" s="128"/>
      <c r="AE568" s="128"/>
      <c r="AF568" s="128"/>
      <c r="AG568" s="128"/>
      <c r="AH568" s="128"/>
      <c r="AI568" s="128"/>
      <c r="AJ568" s="128"/>
      <c r="AK568" s="128"/>
      <c r="AL568" s="128"/>
      <c r="AM568" s="128"/>
      <c r="AN568" s="128"/>
      <c r="AO568" s="128"/>
      <c r="AP568" s="128">
        <f t="shared" si="112"/>
        <v>0</v>
      </c>
      <c r="AQ568" s="128">
        <f t="shared" si="112"/>
        <v>0</v>
      </c>
      <c r="AR568" s="128" t="e">
        <f>#REF!+#REF!+#REF!+#REF!</f>
        <v>#REF!</v>
      </c>
      <c r="AS568" s="128">
        <f t="shared" si="113"/>
        <v>0</v>
      </c>
      <c r="AT568" s="128" t="e">
        <f>#REF!+#REF!+#REF!+#REF!</f>
        <v>#REF!</v>
      </c>
      <c r="AU568" s="128">
        <f t="shared" si="114"/>
        <v>0</v>
      </c>
    </row>
    <row r="569" spans="1:47" ht="78.75" x14ac:dyDescent="0.25">
      <c r="A569" s="381" t="s">
        <v>1054</v>
      </c>
      <c r="B569" s="127" t="s">
        <v>1513</v>
      </c>
      <c r="C569" s="21" t="s">
        <v>1514</v>
      </c>
      <c r="D569" s="128"/>
      <c r="E569" s="128"/>
      <c r="F569" s="128"/>
      <c r="G569" s="128"/>
      <c r="H569" s="128"/>
      <c r="I569" s="128"/>
      <c r="J569" s="128"/>
      <c r="K569" s="128"/>
      <c r="L569" s="128"/>
      <c r="M569" s="128"/>
      <c r="N569" s="128">
        <v>2.1000000000000001E-2</v>
      </c>
      <c r="O569" s="128">
        <v>0</v>
      </c>
      <c r="P569" s="128"/>
      <c r="Q569" s="128"/>
      <c r="R569" s="128"/>
      <c r="S569" s="128"/>
      <c r="T569" s="128"/>
      <c r="U569" s="128"/>
      <c r="V569" s="128">
        <f t="shared" si="115"/>
        <v>2.1000000000000001E-2</v>
      </c>
      <c r="W569" s="128">
        <f t="shared" si="115"/>
        <v>0</v>
      </c>
      <c r="X569" s="128"/>
      <c r="Y569" s="128"/>
      <c r="Z569" s="128"/>
      <c r="AA569" s="128"/>
      <c r="AB569" s="128"/>
      <c r="AC569" s="128"/>
      <c r="AD569" s="128"/>
      <c r="AE569" s="128"/>
      <c r="AF569" s="128"/>
      <c r="AG569" s="128"/>
      <c r="AH569" s="128"/>
      <c r="AI569" s="128"/>
      <c r="AJ569" s="128"/>
      <c r="AK569" s="128"/>
      <c r="AL569" s="128"/>
      <c r="AM569" s="128"/>
      <c r="AN569" s="128"/>
      <c r="AO569" s="128"/>
      <c r="AP569" s="128">
        <f t="shared" si="112"/>
        <v>0</v>
      </c>
      <c r="AQ569" s="128">
        <f t="shared" si="112"/>
        <v>0</v>
      </c>
      <c r="AR569" s="128" t="e">
        <f>#REF!+#REF!+#REF!+#REF!</f>
        <v>#REF!</v>
      </c>
      <c r="AS569" s="128">
        <f t="shared" si="113"/>
        <v>0</v>
      </c>
      <c r="AT569" s="128" t="e">
        <f>#REF!+#REF!+#REF!+#REF!</f>
        <v>#REF!</v>
      </c>
      <c r="AU569" s="128">
        <f t="shared" si="114"/>
        <v>0</v>
      </c>
    </row>
    <row r="570" spans="1:47" ht="94.5" x14ac:dyDescent="0.25">
      <c r="A570" s="381" t="s">
        <v>1054</v>
      </c>
      <c r="B570" s="127" t="s">
        <v>1515</v>
      </c>
      <c r="C570" s="21" t="s">
        <v>1516</v>
      </c>
      <c r="D570" s="128"/>
      <c r="E570" s="128"/>
      <c r="F570" s="128"/>
      <c r="G570" s="128"/>
      <c r="H570" s="128"/>
      <c r="I570" s="128"/>
      <c r="J570" s="128"/>
      <c r="K570" s="128"/>
      <c r="L570" s="128"/>
      <c r="M570" s="128"/>
      <c r="N570" s="128">
        <v>0</v>
      </c>
      <c r="O570" s="128">
        <v>0</v>
      </c>
      <c r="P570" s="128"/>
      <c r="Q570" s="128"/>
      <c r="R570" s="128"/>
      <c r="S570" s="128"/>
      <c r="T570" s="128"/>
      <c r="U570" s="128"/>
      <c r="V570" s="128">
        <f t="shared" si="115"/>
        <v>0</v>
      </c>
      <c r="W570" s="128">
        <f t="shared" si="115"/>
        <v>0</v>
      </c>
      <c r="X570" s="128"/>
      <c r="Y570" s="128"/>
      <c r="Z570" s="128"/>
      <c r="AA570" s="128"/>
      <c r="AB570" s="128"/>
      <c r="AC570" s="128"/>
      <c r="AD570" s="128"/>
      <c r="AE570" s="128"/>
      <c r="AF570" s="128"/>
      <c r="AG570" s="128"/>
      <c r="AH570" s="128"/>
      <c r="AI570" s="128"/>
      <c r="AJ570" s="128"/>
      <c r="AK570" s="128"/>
      <c r="AL570" s="128"/>
      <c r="AM570" s="128"/>
      <c r="AN570" s="128"/>
      <c r="AO570" s="128"/>
      <c r="AP570" s="128">
        <f t="shared" si="112"/>
        <v>0</v>
      </c>
      <c r="AQ570" s="128">
        <f t="shared" si="112"/>
        <v>0</v>
      </c>
      <c r="AR570" s="128" t="e">
        <f>#REF!+#REF!+#REF!+#REF!</f>
        <v>#REF!</v>
      </c>
      <c r="AS570" s="128">
        <f t="shared" si="113"/>
        <v>0</v>
      </c>
      <c r="AT570" s="128" t="e">
        <f>#REF!+#REF!+#REF!+#REF!</f>
        <v>#REF!</v>
      </c>
      <c r="AU570" s="128">
        <f t="shared" si="114"/>
        <v>0</v>
      </c>
    </row>
    <row r="571" spans="1:47" ht="78.75" x14ac:dyDescent="0.25">
      <c r="A571" s="381" t="s">
        <v>1054</v>
      </c>
      <c r="B571" s="127" t="s">
        <v>1517</v>
      </c>
      <c r="C571" s="21" t="s">
        <v>1518</v>
      </c>
      <c r="D571" s="128"/>
      <c r="E571" s="128"/>
      <c r="F571" s="128"/>
      <c r="G571" s="128"/>
      <c r="H571" s="128"/>
      <c r="I571" s="128"/>
      <c r="J571" s="128"/>
      <c r="K571" s="128"/>
      <c r="L571" s="128"/>
      <c r="M571" s="128"/>
      <c r="N571" s="128">
        <v>0</v>
      </c>
      <c r="O571" s="128">
        <v>0</v>
      </c>
      <c r="P571" s="128"/>
      <c r="Q571" s="128"/>
      <c r="R571" s="128"/>
      <c r="S571" s="128"/>
      <c r="T571" s="128"/>
      <c r="U571" s="128"/>
      <c r="V571" s="128">
        <f t="shared" si="115"/>
        <v>0</v>
      </c>
      <c r="W571" s="128">
        <f t="shared" si="115"/>
        <v>0</v>
      </c>
      <c r="X571" s="128"/>
      <c r="Y571" s="128"/>
      <c r="Z571" s="128"/>
      <c r="AA571" s="128"/>
      <c r="AB571" s="128"/>
      <c r="AC571" s="128"/>
      <c r="AD571" s="128"/>
      <c r="AE571" s="128"/>
      <c r="AF571" s="128"/>
      <c r="AG571" s="128"/>
      <c r="AH571" s="128"/>
      <c r="AI571" s="128"/>
      <c r="AJ571" s="128"/>
      <c r="AK571" s="128"/>
      <c r="AL571" s="128"/>
      <c r="AM571" s="128"/>
      <c r="AN571" s="128"/>
      <c r="AO571" s="128"/>
      <c r="AP571" s="128">
        <f t="shared" ref="AP571:AQ634" si="116">AJ571+AH571+AL571+AN571</f>
        <v>0</v>
      </c>
      <c r="AQ571" s="128">
        <f t="shared" si="116"/>
        <v>0</v>
      </c>
      <c r="AR571" s="128" t="e">
        <f>#REF!+#REF!+#REF!+#REF!</f>
        <v>#REF!</v>
      </c>
      <c r="AS571" s="128">
        <f t="shared" ref="AS571:AS634" si="117">AL571+AJ571+AN571+AP571</f>
        <v>0</v>
      </c>
      <c r="AT571" s="128" t="e">
        <f>#REF!+#REF!+#REF!+#REF!</f>
        <v>#REF!</v>
      </c>
      <c r="AU571" s="128">
        <f t="shared" ref="AU571:AU634" si="118">AM571+AK571+AO571+AQ571</f>
        <v>0</v>
      </c>
    </row>
    <row r="572" spans="1:47" ht="94.5" x14ac:dyDescent="0.25">
      <c r="A572" s="381" t="s">
        <v>1054</v>
      </c>
      <c r="B572" s="127" t="s">
        <v>1519</v>
      </c>
      <c r="C572" s="21" t="s">
        <v>1520</v>
      </c>
      <c r="D572" s="128"/>
      <c r="E572" s="128"/>
      <c r="F572" s="128"/>
      <c r="G572" s="128"/>
      <c r="H572" s="128"/>
      <c r="I572" s="128"/>
      <c r="J572" s="128"/>
      <c r="K572" s="128"/>
      <c r="L572" s="128"/>
      <c r="M572" s="128"/>
      <c r="N572" s="128">
        <v>0.15</v>
      </c>
      <c r="O572" s="128">
        <v>0</v>
      </c>
      <c r="P572" s="128"/>
      <c r="Q572" s="128"/>
      <c r="R572" s="128"/>
      <c r="S572" s="128"/>
      <c r="T572" s="128"/>
      <c r="U572" s="128"/>
      <c r="V572" s="128">
        <f t="shared" si="115"/>
        <v>0.15</v>
      </c>
      <c r="W572" s="128">
        <f t="shared" si="115"/>
        <v>0</v>
      </c>
      <c r="X572" s="128"/>
      <c r="Y572" s="128"/>
      <c r="Z572" s="128"/>
      <c r="AA572" s="128"/>
      <c r="AB572" s="128"/>
      <c r="AC572" s="128"/>
      <c r="AD572" s="128"/>
      <c r="AE572" s="128"/>
      <c r="AF572" s="128"/>
      <c r="AG572" s="128"/>
      <c r="AH572" s="128"/>
      <c r="AI572" s="128"/>
      <c r="AJ572" s="128"/>
      <c r="AK572" s="128"/>
      <c r="AL572" s="128"/>
      <c r="AM572" s="128"/>
      <c r="AN572" s="128"/>
      <c r="AO572" s="128"/>
      <c r="AP572" s="128">
        <f t="shared" si="116"/>
        <v>0</v>
      </c>
      <c r="AQ572" s="128">
        <f t="shared" si="116"/>
        <v>0</v>
      </c>
      <c r="AR572" s="128" t="e">
        <f>#REF!+#REF!+#REF!+#REF!</f>
        <v>#REF!</v>
      </c>
      <c r="AS572" s="128">
        <f t="shared" si="117"/>
        <v>0</v>
      </c>
      <c r="AT572" s="128" t="e">
        <f>#REF!+#REF!+#REF!+#REF!</f>
        <v>#REF!</v>
      </c>
      <c r="AU572" s="128">
        <f t="shared" si="118"/>
        <v>0</v>
      </c>
    </row>
    <row r="573" spans="1:47" ht="94.5" x14ac:dyDescent="0.25">
      <c r="A573" s="381" t="s">
        <v>1054</v>
      </c>
      <c r="B573" s="127" t="s">
        <v>1521</v>
      </c>
      <c r="C573" s="21" t="s">
        <v>1522</v>
      </c>
      <c r="D573" s="128"/>
      <c r="E573" s="128"/>
      <c r="F573" s="128"/>
      <c r="G573" s="128"/>
      <c r="H573" s="128"/>
      <c r="I573" s="128"/>
      <c r="J573" s="128"/>
      <c r="K573" s="128"/>
      <c r="L573" s="128"/>
      <c r="M573" s="128"/>
      <c r="N573" s="128">
        <v>0</v>
      </c>
      <c r="O573" s="128">
        <v>0</v>
      </c>
      <c r="P573" s="128"/>
      <c r="Q573" s="128"/>
      <c r="R573" s="128"/>
      <c r="S573" s="128"/>
      <c r="T573" s="128"/>
      <c r="U573" s="128"/>
      <c r="V573" s="128">
        <f t="shared" si="115"/>
        <v>0</v>
      </c>
      <c r="W573" s="128">
        <f t="shared" si="115"/>
        <v>0</v>
      </c>
      <c r="X573" s="128"/>
      <c r="Y573" s="128"/>
      <c r="Z573" s="128"/>
      <c r="AA573" s="128"/>
      <c r="AB573" s="128"/>
      <c r="AC573" s="128"/>
      <c r="AD573" s="128"/>
      <c r="AE573" s="128"/>
      <c r="AF573" s="128"/>
      <c r="AG573" s="128"/>
      <c r="AH573" s="128"/>
      <c r="AI573" s="128"/>
      <c r="AJ573" s="128"/>
      <c r="AK573" s="128"/>
      <c r="AL573" s="128"/>
      <c r="AM573" s="128"/>
      <c r="AN573" s="128"/>
      <c r="AO573" s="128"/>
      <c r="AP573" s="128">
        <f t="shared" si="116"/>
        <v>0</v>
      </c>
      <c r="AQ573" s="128">
        <f t="shared" si="116"/>
        <v>0</v>
      </c>
      <c r="AR573" s="128" t="e">
        <f>#REF!+#REF!+#REF!+#REF!</f>
        <v>#REF!</v>
      </c>
      <c r="AS573" s="128">
        <f t="shared" si="117"/>
        <v>0</v>
      </c>
      <c r="AT573" s="128" t="e">
        <f>#REF!+#REF!+#REF!+#REF!</f>
        <v>#REF!</v>
      </c>
      <c r="AU573" s="128">
        <f t="shared" si="118"/>
        <v>0</v>
      </c>
    </row>
    <row r="574" spans="1:47" ht="78.75" x14ac:dyDescent="0.25">
      <c r="A574" s="381" t="s">
        <v>1054</v>
      </c>
      <c r="B574" s="127" t="s">
        <v>1523</v>
      </c>
      <c r="C574" s="21" t="s">
        <v>1524</v>
      </c>
      <c r="D574" s="128"/>
      <c r="E574" s="128"/>
      <c r="F574" s="128"/>
      <c r="G574" s="128"/>
      <c r="H574" s="128"/>
      <c r="I574" s="128"/>
      <c r="J574" s="128"/>
      <c r="K574" s="128"/>
      <c r="L574" s="128"/>
      <c r="M574" s="128"/>
      <c r="N574" s="128">
        <v>7.0000000000000007E-2</v>
      </c>
      <c r="O574" s="128">
        <v>0</v>
      </c>
      <c r="P574" s="128"/>
      <c r="Q574" s="128"/>
      <c r="R574" s="128"/>
      <c r="S574" s="128"/>
      <c r="T574" s="128"/>
      <c r="U574" s="128"/>
      <c r="V574" s="128">
        <f t="shared" si="115"/>
        <v>7.0000000000000007E-2</v>
      </c>
      <c r="W574" s="128">
        <f t="shared" si="115"/>
        <v>0</v>
      </c>
      <c r="X574" s="128"/>
      <c r="Y574" s="128"/>
      <c r="Z574" s="128"/>
      <c r="AA574" s="128"/>
      <c r="AB574" s="128"/>
      <c r="AC574" s="128"/>
      <c r="AD574" s="128"/>
      <c r="AE574" s="128"/>
      <c r="AF574" s="128"/>
      <c r="AG574" s="128"/>
      <c r="AH574" s="128"/>
      <c r="AI574" s="128"/>
      <c r="AJ574" s="128"/>
      <c r="AK574" s="128"/>
      <c r="AL574" s="128"/>
      <c r="AM574" s="128"/>
      <c r="AN574" s="128"/>
      <c r="AO574" s="128"/>
      <c r="AP574" s="128">
        <f t="shared" si="116"/>
        <v>0</v>
      </c>
      <c r="AQ574" s="128">
        <f t="shared" si="116"/>
        <v>0</v>
      </c>
      <c r="AR574" s="128" t="e">
        <f>#REF!+#REF!+#REF!+#REF!</f>
        <v>#REF!</v>
      </c>
      <c r="AS574" s="128">
        <f t="shared" si="117"/>
        <v>0</v>
      </c>
      <c r="AT574" s="128" t="e">
        <f>#REF!+#REF!+#REF!+#REF!</f>
        <v>#REF!</v>
      </c>
      <c r="AU574" s="128">
        <f t="shared" si="118"/>
        <v>0</v>
      </c>
    </row>
    <row r="575" spans="1:47" ht="157.5" x14ac:dyDescent="0.25">
      <c r="A575" s="381" t="s">
        <v>1054</v>
      </c>
      <c r="B575" s="127" t="s">
        <v>1525</v>
      </c>
      <c r="C575" s="21" t="s">
        <v>1526</v>
      </c>
      <c r="D575" s="128"/>
      <c r="E575" s="128"/>
      <c r="F575" s="128"/>
      <c r="G575" s="128"/>
      <c r="H575" s="128"/>
      <c r="I575" s="128"/>
      <c r="J575" s="128"/>
      <c r="K575" s="128"/>
      <c r="L575" s="128"/>
      <c r="M575" s="128"/>
      <c r="N575" s="128">
        <v>0.125</v>
      </c>
      <c r="O575" s="128">
        <v>0.16</v>
      </c>
      <c r="P575" s="128"/>
      <c r="Q575" s="128"/>
      <c r="R575" s="128"/>
      <c r="S575" s="128"/>
      <c r="T575" s="128"/>
      <c r="U575" s="128"/>
      <c r="V575" s="128">
        <f t="shared" si="115"/>
        <v>0.125</v>
      </c>
      <c r="W575" s="128">
        <f t="shared" si="115"/>
        <v>0.16</v>
      </c>
      <c r="X575" s="128"/>
      <c r="Y575" s="128"/>
      <c r="Z575" s="128"/>
      <c r="AA575" s="128"/>
      <c r="AB575" s="128"/>
      <c r="AC575" s="128"/>
      <c r="AD575" s="128"/>
      <c r="AE575" s="128"/>
      <c r="AF575" s="128"/>
      <c r="AG575" s="128"/>
      <c r="AH575" s="128"/>
      <c r="AI575" s="128"/>
      <c r="AJ575" s="128"/>
      <c r="AK575" s="128"/>
      <c r="AL575" s="128"/>
      <c r="AM575" s="128"/>
      <c r="AN575" s="128"/>
      <c r="AO575" s="128"/>
      <c r="AP575" s="128">
        <f t="shared" si="116"/>
        <v>0</v>
      </c>
      <c r="AQ575" s="128">
        <f t="shared" si="116"/>
        <v>0</v>
      </c>
      <c r="AR575" s="128" t="e">
        <f>#REF!+#REF!+#REF!+#REF!</f>
        <v>#REF!</v>
      </c>
      <c r="AS575" s="128">
        <f t="shared" si="117"/>
        <v>0</v>
      </c>
      <c r="AT575" s="128" t="e">
        <f>#REF!+#REF!+#REF!+#REF!</f>
        <v>#REF!</v>
      </c>
      <c r="AU575" s="128">
        <f t="shared" si="118"/>
        <v>0</v>
      </c>
    </row>
    <row r="576" spans="1:47" ht="94.5" x14ac:dyDescent="0.25">
      <c r="A576" s="381" t="s">
        <v>1054</v>
      </c>
      <c r="B576" s="127" t="s">
        <v>1527</v>
      </c>
      <c r="C576" s="21" t="s">
        <v>1528</v>
      </c>
      <c r="D576" s="128"/>
      <c r="E576" s="128"/>
      <c r="F576" s="128"/>
      <c r="G576" s="128"/>
      <c r="H576" s="128"/>
      <c r="I576" s="128"/>
      <c r="J576" s="128"/>
      <c r="K576" s="128"/>
      <c r="L576" s="128"/>
      <c r="M576" s="128"/>
      <c r="N576" s="128">
        <v>0.05</v>
      </c>
      <c r="O576" s="128">
        <v>0</v>
      </c>
      <c r="P576" s="128"/>
      <c r="Q576" s="128"/>
      <c r="R576" s="128"/>
      <c r="S576" s="128"/>
      <c r="T576" s="128"/>
      <c r="U576" s="128"/>
      <c r="V576" s="128">
        <f t="shared" si="115"/>
        <v>0.05</v>
      </c>
      <c r="W576" s="128">
        <f t="shared" si="115"/>
        <v>0</v>
      </c>
      <c r="X576" s="128"/>
      <c r="Y576" s="128"/>
      <c r="Z576" s="128"/>
      <c r="AA576" s="128"/>
      <c r="AB576" s="128"/>
      <c r="AC576" s="128"/>
      <c r="AD576" s="128"/>
      <c r="AE576" s="128"/>
      <c r="AF576" s="128"/>
      <c r="AG576" s="128"/>
      <c r="AH576" s="128"/>
      <c r="AI576" s="128"/>
      <c r="AJ576" s="128"/>
      <c r="AK576" s="128"/>
      <c r="AL576" s="128"/>
      <c r="AM576" s="128"/>
      <c r="AN576" s="128"/>
      <c r="AO576" s="128"/>
      <c r="AP576" s="128">
        <f t="shared" si="116"/>
        <v>0</v>
      </c>
      <c r="AQ576" s="128">
        <f t="shared" si="116"/>
        <v>0</v>
      </c>
      <c r="AR576" s="128" t="e">
        <f>#REF!+#REF!+#REF!+#REF!</f>
        <v>#REF!</v>
      </c>
      <c r="AS576" s="128">
        <f t="shared" si="117"/>
        <v>0</v>
      </c>
      <c r="AT576" s="128" t="e">
        <f>#REF!+#REF!+#REF!+#REF!</f>
        <v>#REF!</v>
      </c>
      <c r="AU576" s="128">
        <f t="shared" si="118"/>
        <v>0</v>
      </c>
    </row>
    <row r="577" spans="1:47" ht="110.25" x14ac:dyDescent="0.25">
      <c r="A577" s="381" t="s">
        <v>1054</v>
      </c>
      <c r="B577" s="127" t="s">
        <v>1529</v>
      </c>
      <c r="C577" s="21" t="s">
        <v>1530</v>
      </c>
      <c r="D577" s="128"/>
      <c r="E577" s="128"/>
      <c r="F577" s="128"/>
      <c r="G577" s="128"/>
      <c r="H577" s="128"/>
      <c r="I577" s="128"/>
      <c r="J577" s="128"/>
      <c r="K577" s="128"/>
      <c r="L577" s="128"/>
      <c r="M577" s="128"/>
      <c r="N577" s="128">
        <v>0</v>
      </c>
      <c r="O577" s="128">
        <v>0</v>
      </c>
      <c r="P577" s="128"/>
      <c r="Q577" s="128"/>
      <c r="R577" s="128"/>
      <c r="S577" s="128"/>
      <c r="T577" s="128"/>
      <c r="U577" s="128"/>
      <c r="V577" s="128">
        <f t="shared" si="115"/>
        <v>0</v>
      </c>
      <c r="W577" s="128">
        <f t="shared" si="115"/>
        <v>0</v>
      </c>
      <c r="X577" s="128"/>
      <c r="Y577" s="128"/>
      <c r="Z577" s="128"/>
      <c r="AA577" s="128"/>
      <c r="AB577" s="128"/>
      <c r="AC577" s="128"/>
      <c r="AD577" s="128"/>
      <c r="AE577" s="128"/>
      <c r="AF577" s="128"/>
      <c r="AG577" s="128"/>
      <c r="AH577" s="128"/>
      <c r="AI577" s="128"/>
      <c r="AJ577" s="128"/>
      <c r="AK577" s="128"/>
      <c r="AL577" s="128"/>
      <c r="AM577" s="128"/>
      <c r="AN577" s="128"/>
      <c r="AO577" s="128"/>
      <c r="AP577" s="128">
        <f t="shared" si="116"/>
        <v>0</v>
      </c>
      <c r="AQ577" s="128">
        <f t="shared" si="116"/>
        <v>0</v>
      </c>
      <c r="AR577" s="128" t="e">
        <f>#REF!+#REF!+#REF!+#REF!</f>
        <v>#REF!</v>
      </c>
      <c r="AS577" s="128">
        <f t="shared" si="117"/>
        <v>0</v>
      </c>
      <c r="AT577" s="128" t="e">
        <f>#REF!+#REF!+#REF!+#REF!</f>
        <v>#REF!</v>
      </c>
      <c r="AU577" s="128">
        <f t="shared" si="118"/>
        <v>0</v>
      </c>
    </row>
    <row r="578" spans="1:47" ht="94.5" x14ac:dyDescent="0.25">
      <c r="A578" s="381" t="s">
        <v>1054</v>
      </c>
      <c r="B578" s="127" t="s">
        <v>1531</v>
      </c>
      <c r="C578" s="21" t="s">
        <v>1532</v>
      </c>
      <c r="D578" s="128"/>
      <c r="E578" s="128"/>
      <c r="F578" s="128"/>
      <c r="G578" s="128"/>
      <c r="H578" s="128"/>
      <c r="I578" s="128"/>
      <c r="J578" s="128"/>
      <c r="K578" s="128"/>
      <c r="L578" s="128"/>
      <c r="M578" s="128"/>
      <c r="N578" s="128">
        <v>0</v>
      </c>
      <c r="O578" s="128">
        <v>0</v>
      </c>
      <c r="P578" s="128"/>
      <c r="Q578" s="128"/>
      <c r="R578" s="128"/>
      <c r="S578" s="128"/>
      <c r="T578" s="128"/>
      <c r="U578" s="128"/>
      <c r="V578" s="128">
        <f t="shared" si="115"/>
        <v>0</v>
      </c>
      <c r="W578" s="128">
        <f t="shared" si="115"/>
        <v>0</v>
      </c>
      <c r="X578" s="128"/>
      <c r="Y578" s="128"/>
      <c r="Z578" s="128"/>
      <c r="AA578" s="128"/>
      <c r="AB578" s="128"/>
      <c r="AC578" s="128"/>
      <c r="AD578" s="128"/>
      <c r="AE578" s="128"/>
      <c r="AF578" s="128"/>
      <c r="AG578" s="128"/>
      <c r="AH578" s="128"/>
      <c r="AI578" s="128"/>
      <c r="AJ578" s="128"/>
      <c r="AK578" s="128"/>
      <c r="AL578" s="128"/>
      <c r="AM578" s="128"/>
      <c r="AN578" s="128"/>
      <c r="AO578" s="128"/>
      <c r="AP578" s="128">
        <f t="shared" si="116"/>
        <v>0</v>
      </c>
      <c r="AQ578" s="128">
        <f t="shared" si="116"/>
        <v>0</v>
      </c>
      <c r="AR578" s="128" t="e">
        <f>#REF!+#REF!+#REF!+#REF!</f>
        <v>#REF!</v>
      </c>
      <c r="AS578" s="128">
        <f t="shared" si="117"/>
        <v>0</v>
      </c>
      <c r="AT578" s="128" t="e">
        <f>#REF!+#REF!+#REF!+#REF!</f>
        <v>#REF!</v>
      </c>
      <c r="AU578" s="128">
        <f t="shared" si="118"/>
        <v>0</v>
      </c>
    </row>
    <row r="579" spans="1:47" ht="78.75" x14ac:dyDescent="0.25">
      <c r="A579" s="381" t="s">
        <v>1054</v>
      </c>
      <c r="B579" s="127" t="s">
        <v>1533</v>
      </c>
      <c r="C579" s="21" t="s">
        <v>1534</v>
      </c>
      <c r="D579" s="128"/>
      <c r="E579" s="128"/>
      <c r="F579" s="128"/>
      <c r="G579" s="128"/>
      <c r="H579" s="128"/>
      <c r="I579" s="128"/>
      <c r="J579" s="128"/>
      <c r="K579" s="128"/>
      <c r="L579" s="128"/>
      <c r="M579" s="128"/>
      <c r="N579" s="128">
        <v>0</v>
      </c>
      <c r="O579" s="128">
        <v>0</v>
      </c>
      <c r="P579" s="128"/>
      <c r="Q579" s="128"/>
      <c r="R579" s="128"/>
      <c r="S579" s="128"/>
      <c r="T579" s="128"/>
      <c r="U579" s="128"/>
      <c r="V579" s="128">
        <f t="shared" si="115"/>
        <v>0</v>
      </c>
      <c r="W579" s="128">
        <f t="shared" si="115"/>
        <v>0</v>
      </c>
      <c r="X579" s="128"/>
      <c r="Y579" s="128"/>
      <c r="Z579" s="128"/>
      <c r="AA579" s="128"/>
      <c r="AB579" s="128"/>
      <c r="AC579" s="128"/>
      <c r="AD579" s="128"/>
      <c r="AE579" s="128"/>
      <c r="AF579" s="128"/>
      <c r="AG579" s="128"/>
      <c r="AH579" s="128"/>
      <c r="AI579" s="128"/>
      <c r="AJ579" s="128"/>
      <c r="AK579" s="128"/>
      <c r="AL579" s="128"/>
      <c r="AM579" s="128"/>
      <c r="AN579" s="128"/>
      <c r="AO579" s="128"/>
      <c r="AP579" s="128">
        <f t="shared" si="116"/>
        <v>0</v>
      </c>
      <c r="AQ579" s="128">
        <f t="shared" si="116"/>
        <v>0</v>
      </c>
      <c r="AR579" s="128" t="e">
        <f>#REF!+#REF!+#REF!+#REF!</f>
        <v>#REF!</v>
      </c>
      <c r="AS579" s="128">
        <f t="shared" si="117"/>
        <v>0</v>
      </c>
      <c r="AT579" s="128" t="e">
        <f>#REF!+#REF!+#REF!+#REF!</f>
        <v>#REF!</v>
      </c>
      <c r="AU579" s="128">
        <f t="shared" si="118"/>
        <v>0</v>
      </c>
    </row>
    <row r="580" spans="1:47" ht="110.25" x14ac:dyDescent="0.25">
      <c r="A580" s="381" t="s">
        <v>1054</v>
      </c>
      <c r="B580" s="127" t="s">
        <v>1535</v>
      </c>
      <c r="C580" s="21" t="s">
        <v>1536</v>
      </c>
      <c r="D580" s="128"/>
      <c r="E580" s="128"/>
      <c r="F580" s="128"/>
      <c r="G580" s="128"/>
      <c r="H580" s="128"/>
      <c r="I580" s="128"/>
      <c r="J580" s="128"/>
      <c r="K580" s="128"/>
      <c r="L580" s="128"/>
      <c r="M580" s="128"/>
      <c r="N580" s="128">
        <v>0</v>
      </c>
      <c r="O580" s="128">
        <v>0.16</v>
      </c>
      <c r="P580" s="128"/>
      <c r="Q580" s="128"/>
      <c r="R580" s="128"/>
      <c r="S580" s="128"/>
      <c r="T580" s="128"/>
      <c r="U580" s="128"/>
      <c r="V580" s="128">
        <f t="shared" si="115"/>
        <v>0</v>
      </c>
      <c r="W580" s="128">
        <f t="shared" si="115"/>
        <v>0.16</v>
      </c>
      <c r="X580" s="128"/>
      <c r="Y580" s="128"/>
      <c r="Z580" s="128"/>
      <c r="AA580" s="128"/>
      <c r="AB580" s="128"/>
      <c r="AC580" s="128"/>
      <c r="AD580" s="128"/>
      <c r="AE580" s="128"/>
      <c r="AF580" s="128"/>
      <c r="AG580" s="128"/>
      <c r="AH580" s="128"/>
      <c r="AI580" s="128"/>
      <c r="AJ580" s="128"/>
      <c r="AK580" s="128"/>
      <c r="AL580" s="128"/>
      <c r="AM580" s="128"/>
      <c r="AN580" s="128"/>
      <c r="AO580" s="128"/>
      <c r="AP580" s="128">
        <f t="shared" si="116"/>
        <v>0</v>
      </c>
      <c r="AQ580" s="128">
        <f t="shared" si="116"/>
        <v>0</v>
      </c>
      <c r="AR580" s="128" t="e">
        <f>#REF!+#REF!+#REF!+#REF!</f>
        <v>#REF!</v>
      </c>
      <c r="AS580" s="128">
        <f t="shared" si="117"/>
        <v>0</v>
      </c>
      <c r="AT580" s="128" t="e">
        <f>#REF!+#REF!+#REF!+#REF!</f>
        <v>#REF!</v>
      </c>
      <c r="AU580" s="128">
        <f t="shared" si="118"/>
        <v>0</v>
      </c>
    </row>
    <row r="581" spans="1:47" ht="94.5" x14ac:dyDescent="0.25">
      <c r="A581" s="381" t="s">
        <v>1054</v>
      </c>
      <c r="B581" s="127" t="s">
        <v>1537</v>
      </c>
      <c r="C581" s="21" t="s">
        <v>1538</v>
      </c>
      <c r="D581" s="128"/>
      <c r="E581" s="128"/>
      <c r="F581" s="128"/>
      <c r="G581" s="128"/>
      <c r="H581" s="128"/>
      <c r="I581" s="128"/>
      <c r="J581" s="128"/>
      <c r="K581" s="128"/>
      <c r="L581" s="128"/>
      <c r="M581" s="128"/>
      <c r="N581" s="128">
        <v>0</v>
      </c>
      <c r="O581" s="128">
        <v>0</v>
      </c>
      <c r="P581" s="128"/>
      <c r="Q581" s="128"/>
      <c r="R581" s="128"/>
      <c r="S581" s="128"/>
      <c r="T581" s="128"/>
      <c r="U581" s="128"/>
      <c r="V581" s="128">
        <f t="shared" si="115"/>
        <v>0</v>
      </c>
      <c r="W581" s="128">
        <f t="shared" si="115"/>
        <v>0</v>
      </c>
      <c r="X581" s="128"/>
      <c r="Y581" s="128"/>
      <c r="Z581" s="128"/>
      <c r="AA581" s="128"/>
      <c r="AB581" s="128"/>
      <c r="AC581" s="128"/>
      <c r="AD581" s="128"/>
      <c r="AE581" s="128"/>
      <c r="AF581" s="128"/>
      <c r="AG581" s="128"/>
      <c r="AH581" s="128"/>
      <c r="AI581" s="128"/>
      <c r="AJ581" s="128"/>
      <c r="AK581" s="128"/>
      <c r="AL581" s="128"/>
      <c r="AM581" s="128"/>
      <c r="AN581" s="128"/>
      <c r="AO581" s="128"/>
      <c r="AP581" s="128">
        <f t="shared" si="116"/>
        <v>0</v>
      </c>
      <c r="AQ581" s="128">
        <f t="shared" si="116"/>
        <v>0</v>
      </c>
      <c r="AR581" s="128" t="e">
        <f>#REF!+#REF!+#REF!+#REF!</f>
        <v>#REF!</v>
      </c>
      <c r="AS581" s="128">
        <f t="shared" si="117"/>
        <v>0</v>
      </c>
      <c r="AT581" s="128" t="e">
        <f>#REF!+#REF!+#REF!+#REF!</f>
        <v>#REF!</v>
      </c>
      <c r="AU581" s="128">
        <f t="shared" si="118"/>
        <v>0</v>
      </c>
    </row>
    <row r="582" spans="1:47" ht="78.75" x14ac:dyDescent="0.25">
      <c r="A582" s="381" t="s">
        <v>1054</v>
      </c>
      <c r="B582" s="127" t="s">
        <v>1539</v>
      </c>
      <c r="C582" s="21" t="s">
        <v>1540</v>
      </c>
      <c r="D582" s="128"/>
      <c r="E582" s="128"/>
      <c r="F582" s="128"/>
      <c r="G582" s="128"/>
      <c r="H582" s="128"/>
      <c r="I582" s="128"/>
      <c r="J582" s="128"/>
      <c r="K582" s="128"/>
      <c r="L582" s="128"/>
      <c r="M582" s="128"/>
      <c r="N582" s="128">
        <v>0</v>
      </c>
      <c r="O582" s="128">
        <v>0</v>
      </c>
      <c r="P582" s="128"/>
      <c r="Q582" s="128"/>
      <c r="R582" s="128"/>
      <c r="S582" s="128"/>
      <c r="T582" s="128"/>
      <c r="U582" s="128"/>
      <c r="V582" s="128">
        <f t="shared" si="115"/>
        <v>0</v>
      </c>
      <c r="W582" s="128">
        <f t="shared" si="115"/>
        <v>0</v>
      </c>
      <c r="X582" s="128"/>
      <c r="Y582" s="128"/>
      <c r="Z582" s="128"/>
      <c r="AA582" s="128"/>
      <c r="AB582" s="128"/>
      <c r="AC582" s="128"/>
      <c r="AD582" s="128"/>
      <c r="AE582" s="128"/>
      <c r="AF582" s="128"/>
      <c r="AG582" s="128"/>
      <c r="AH582" s="128"/>
      <c r="AI582" s="128"/>
      <c r="AJ582" s="128"/>
      <c r="AK582" s="128"/>
      <c r="AL582" s="128"/>
      <c r="AM582" s="128"/>
      <c r="AN582" s="128"/>
      <c r="AO582" s="128"/>
      <c r="AP582" s="128">
        <f t="shared" si="116"/>
        <v>0</v>
      </c>
      <c r="AQ582" s="128">
        <f t="shared" si="116"/>
        <v>0</v>
      </c>
      <c r="AR582" s="128" t="e">
        <f>#REF!+#REF!+#REF!+#REF!</f>
        <v>#REF!</v>
      </c>
      <c r="AS582" s="128">
        <f t="shared" si="117"/>
        <v>0</v>
      </c>
      <c r="AT582" s="128" t="e">
        <f>#REF!+#REF!+#REF!+#REF!</f>
        <v>#REF!</v>
      </c>
      <c r="AU582" s="128">
        <f t="shared" si="118"/>
        <v>0</v>
      </c>
    </row>
    <row r="583" spans="1:47" ht="94.5" x14ac:dyDescent="0.25">
      <c r="A583" s="381" t="s">
        <v>1054</v>
      </c>
      <c r="B583" s="127" t="s">
        <v>1541</v>
      </c>
      <c r="C583" s="21" t="s">
        <v>1542</v>
      </c>
      <c r="D583" s="128"/>
      <c r="E583" s="128"/>
      <c r="F583" s="128"/>
      <c r="G583" s="128"/>
      <c r="H583" s="128"/>
      <c r="I583" s="128"/>
      <c r="J583" s="128"/>
      <c r="K583" s="128"/>
      <c r="L583" s="128"/>
      <c r="M583" s="128"/>
      <c r="N583" s="128">
        <v>0</v>
      </c>
      <c r="O583" s="128">
        <v>0.16</v>
      </c>
      <c r="P583" s="128"/>
      <c r="Q583" s="128"/>
      <c r="R583" s="128"/>
      <c r="S583" s="128"/>
      <c r="T583" s="128"/>
      <c r="U583" s="128"/>
      <c r="V583" s="128">
        <f t="shared" si="115"/>
        <v>0</v>
      </c>
      <c r="W583" s="128">
        <f t="shared" si="115"/>
        <v>0.16</v>
      </c>
      <c r="X583" s="128"/>
      <c r="Y583" s="128"/>
      <c r="Z583" s="128"/>
      <c r="AA583" s="128"/>
      <c r="AB583" s="128"/>
      <c r="AC583" s="128"/>
      <c r="AD583" s="128"/>
      <c r="AE583" s="128"/>
      <c r="AF583" s="128"/>
      <c r="AG583" s="128"/>
      <c r="AH583" s="128"/>
      <c r="AI583" s="128"/>
      <c r="AJ583" s="128"/>
      <c r="AK583" s="128"/>
      <c r="AL583" s="128"/>
      <c r="AM583" s="128"/>
      <c r="AN583" s="128"/>
      <c r="AO583" s="128"/>
      <c r="AP583" s="128">
        <f t="shared" si="116"/>
        <v>0</v>
      </c>
      <c r="AQ583" s="128">
        <f t="shared" si="116"/>
        <v>0</v>
      </c>
      <c r="AR583" s="128" t="e">
        <f>#REF!+#REF!+#REF!+#REF!</f>
        <v>#REF!</v>
      </c>
      <c r="AS583" s="128">
        <f t="shared" si="117"/>
        <v>0</v>
      </c>
      <c r="AT583" s="128" t="e">
        <f>#REF!+#REF!+#REF!+#REF!</f>
        <v>#REF!</v>
      </c>
      <c r="AU583" s="128">
        <f t="shared" si="118"/>
        <v>0</v>
      </c>
    </row>
    <row r="584" spans="1:47" ht="78.75" x14ac:dyDescent="0.25">
      <c r="A584" s="381" t="s">
        <v>1054</v>
      </c>
      <c r="B584" s="127" t="s">
        <v>1543</v>
      </c>
      <c r="C584" s="21" t="s">
        <v>1544</v>
      </c>
      <c r="D584" s="128"/>
      <c r="E584" s="128"/>
      <c r="F584" s="128"/>
      <c r="G584" s="128"/>
      <c r="H584" s="128"/>
      <c r="I584" s="128"/>
      <c r="J584" s="128"/>
      <c r="K584" s="128"/>
      <c r="L584" s="128"/>
      <c r="M584" s="128"/>
      <c r="N584" s="128">
        <v>0</v>
      </c>
      <c r="O584" s="128">
        <v>0</v>
      </c>
      <c r="P584" s="128"/>
      <c r="Q584" s="128"/>
      <c r="R584" s="128"/>
      <c r="S584" s="128"/>
      <c r="T584" s="128"/>
      <c r="U584" s="128"/>
      <c r="V584" s="128">
        <f t="shared" si="115"/>
        <v>0</v>
      </c>
      <c r="W584" s="128">
        <f t="shared" si="115"/>
        <v>0</v>
      </c>
      <c r="X584" s="128"/>
      <c r="Y584" s="128"/>
      <c r="Z584" s="128"/>
      <c r="AA584" s="128"/>
      <c r="AB584" s="128"/>
      <c r="AC584" s="128"/>
      <c r="AD584" s="128"/>
      <c r="AE584" s="128"/>
      <c r="AF584" s="128"/>
      <c r="AG584" s="128"/>
      <c r="AH584" s="128"/>
      <c r="AI584" s="128"/>
      <c r="AJ584" s="128"/>
      <c r="AK584" s="128"/>
      <c r="AL584" s="128"/>
      <c r="AM584" s="128"/>
      <c r="AN584" s="128"/>
      <c r="AO584" s="128"/>
      <c r="AP584" s="128">
        <f t="shared" si="116"/>
        <v>0</v>
      </c>
      <c r="AQ584" s="128">
        <f t="shared" si="116"/>
        <v>0</v>
      </c>
      <c r="AR584" s="128" t="e">
        <f>#REF!+#REF!+#REF!+#REF!</f>
        <v>#REF!</v>
      </c>
      <c r="AS584" s="128">
        <f t="shared" si="117"/>
        <v>0</v>
      </c>
      <c r="AT584" s="128" t="e">
        <f>#REF!+#REF!+#REF!+#REF!</f>
        <v>#REF!</v>
      </c>
      <c r="AU584" s="128">
        <f t="shared" si="118"/>
        <v>0</v>
      </c>
    </row>
    <row r="585" spans="1:47" ht="94.5" x14ac:dyDescent="0.25">
      <c r="A585" s="381" t="s">
        <v>1054</v>
      </c>
      <c r="B585" s="127" t="s">
        <v>1545</v>
      </c>
      <c r="C585" s="21" t="s">
        <v>1546</v>
      </c>
      <c r="D585" s="128"/>
      <c r="E585" s="128"/>
      <c r="F585" s="128"/>
      <c r="G585" s="128"/>
      <c r="H585" s="128"/>
      <c r="I585" s="128"/>
      <c r="J585" s="128"/>
      <c r="K585" s="128"/>
      <c r="L585" s="128"/>
      <c r="M585" s="128"/>
      <c r="N585" s="128">
        <v>0.11</v>
      </c>
      <c r="O585" s="128">
        <v>0</v>
      </c>
      <c r="P585" s="128"/>
      <c r="Q585" s="128"/>
      <c r="R585" s="128"/>
      <c r="S585" s="128"/>
      <c r="T585" s="128"/>
      <c r="U585" s="128"/>
      <c r="V585" s="128">
        <f t="shared" si="115"/>
        <v>0.11</v>
      </c>
      <c r="W585" s="128">
        <f t="shared" si="115"/>
        <v>0</v>
      </c>
      <c r="X585" s="128"/>
      <c r="Y585" s="128"/>
      <c r="Z585" s="128"/>
      <c r="AA585" s="128"/>
      <c r="AB585" s="128"/>
      <c r="AC585" s="128"/>
      <c r="AD585" s="128"/>
      <c r="AE585" s="128"/>
      <c r="AF585" s="128"/>
      <c r="AG585" s="128"/>
      <c r="AH585" s="128"/>
      <c r="AI585" s="128"/>
      <c r="AJ585" s="128"/>
      <c r="AK585" s="128"/>
      <c r="AL585" s="128"/>
      <c r="AM585" s="128"/>
      <c r="AN585" s="128"/>
      <c r="AO585" s="128"/>
      <c r="AP585" s="128">
        <f t="shared" si="116"/>
        <v>0</v>
      </c>
      <c r="AQ585" s="128">
        <f t="shared" si="116"/>
        <v>0</v>
      </c>
      <c r="AR585" s="128" t="e">
        <f>#REF!+#REF!+#REF!+#REF!</f>
        <v>#REF!</v>
      </c>
      <c r="AS585" s="128">
        <f t="shared" si="117"/>
        <v>0</v>
      </c>
      <c r="AT585" s="128" t="e">
        <f>#REF!+#REF!+#REF!+#REF!</f>
        <v>#REF!</v>
      </c>
      <c r="AU585" s="128">
        <f t="shared" si="118"/>
        <v>0</v>
      </c>
    </row>
    <row r="586" spans="1:47" ht="94.5" x14ac:dyDescent="0.25">
      <c r="A586" s="381" t="s">
        <v>1054</v>
      </c>
      <c r="B586" s="127" t="s">
        <v>1547</v>
      </c>
      <c r="C586" s="21" t="s">
        <v>1548</v>
      </c>
      <c r="D586" s="128"/>
      <c r="E586" s="128"/>
      <c r="F586" s="128"/>
      <c r="G586" s="128"/>
      <c r="H586" s="128"/>
      <c r="I586" s="128"/>
      <c r="J586" s="128"/>
      <c r="K586" s="128"/>
      <c r="L586" s="128"/>
      <c r="M586" s="128"/>
      <c r="N586" s="128">
        <v>0</v>
      </c>
      <c r="O586" s="128">
        <v>0</v>
      </c>
      <c r="P586" s="128"/>
      <c r="Q586" s="128"/>
      <c r="R586" s="128"/>
      <c r="S586" s="128"/>
      <c r="T586" s="128"/>
      <c r="U586" s="128"/>
      <c r="V586" s="128">
        <f t="shared" si="115"/>
        <v>0</v>
      </c>
      <c r="W586" s="128">
        <f t="shared" si="115"/>
        <v>0</v>
      </c>
      <c r="X586" s="128"/>
      <c r="Y586" s="128"/>
      <c r="Z586" s="128"/>
      <c r="AA586" s="128"/>
      <c r="AB586" s="128"/>
      <c r="AC586" s="128"/>
      <c r="AD586" s="128"/>
      <c r="AE586" s="128"/>
      <c r="AF586" s="128"/>
      <c r="AG586" s="128"/>
      <c r="AH586" s="128"/>
      <c r="AI586" s="128"/>
      <c r="AJ586" s="128"/>
      <c r="AK586" s="128"/>
      <c r="AL586" s="128"/>
      <c r="AM586" s="128"/>
      <c r="AN586" s="128"/>
      <c r="AO586" s="128"/>
      <c r="AP586" s="128">
        <f t="shared" si="116"/>
        <v>0</v>
      </c>
      <c r="AQ586" s="128">
        <f t="shared" si="116"/>
        <v>0</v>
      </c>
      <c r="AR586" s="128" t="e">
        <f>#REF!+#REF!+#REF!+#REF!</f>
        <v>#REF!</v>
      </c>
      <c r="AS586" s="128">
        <f t="shared" si="117"/>
        <v>0</v>
      </c>
      <c r="AT586" s="128" t="e">
        <f>#REF!+#REF!+#REF!+#REF!</f>
        <v>#REF!</v>
      </c>
      <c r="AU586" s="128">
        <f t="shared" si="118"/>
        <v>0</v>
      </c>
    </row>
    <row r="587" spans="1:47" ht="94.5" x14ac:dyDescent="0.25">
      <c r="A587" s="381" t="s">
        <v>1054</v>
      </c>
      <c r="B587" s="127" t="s">
        <v>1549</v>
      </c>
      <c r="C587" s="21" t="s">
        <v>1550</v>
      </c>
      <c r="D587" s="128"/>
      <c r="E587" s="128"/>
      <c r="F587" s="128"/>
      <c r="G587" s="128"/>
      <c r="H587" s="128"/>
      <c r="I587" s="128"/>
      <c r="J587" s="128"/>
      <c r="K587" s="128"/>
      <c r="L587" s="128"/>
      <c r="M587" s="128"/>
      <c r="N587" s="128">
        <v>0.03</v>
      </c>
      <c r="O587" s="128">
        <v>0</v>
      </c>
      <c r="P587" s="128"/>
      <c r="Q587" s="128"/>
      <c r="R587" s="128"/>
      <c r="S587" s="128"/>
      <c r="T587" s="128"/>
      <c r="U587" s="128"/>
      <c r="V587" s="128">
        <f t="shared" si="115"/>
        <v>0.03</v>
      </c>
      <c r="W587" s="128">
        <f t="shared" si="115"/>
        <v>0</v>
      </c>
      <c r="X587" s="128"/>
      <c r="Y587" s="128"/>
      <c r="Z587" s="128"/>
      <c r="AA587" s="128"/>
      <c r="AB587" s="128"/>
      <c r="AC587" s="128"/>
      <c r="AD587" s="128"/>
      <c r="AE587" s="128"/>
      <c r="AF587" s="128"/>
      <c r="AG587" s="128"/>
      <c r="AH587" s="128"/>
      <c r="AI587" s="128"/>
      <c r="AJ587" s="128"/>
      <c r="AK587" s="128"/>
      <c r="AL587" s="128"/>
      <c r="AM587" s="128"/>
      <c r="AN587" s="128"/>
      <c r="AO587" s="128"/>
      <c r="AP587" s="128">
        <f t="shared" si="116"/>
        <v>0</v>
      </c>
      <c r="AQ587" s="128">
        <f t="shared" si="116"/>
        <v>0</v>
      </c>
      <c r="AR587" s="128" t="e">
        <f>#REF!+#REF!+#REF!+#REF!</f>
        <v>#REF!</v>
      </c>
      <c r="AS587" s="128">
        <f t="shared" si="117"/>
        <v>0</v>
      </c>
      <c r="AT587" s="128" t="e">
        <f>#REF!+#REF!+#REF!+#REF!</f>
        <v>#REF!</v>
      </c>
      <c r="AU587" s="128">
        <f t="shared" si="118"/>
        <v>0</v>
      </c>
    </row>
    <row r="588" spans="1:47" ht="78.75" x14ac:dyDescent="0.25">
      <c r="A588" s="381" t="s">
        <v>1054</v>
      </c>
      <c r="B588" s="127" t="s">
        <v>1551</v>
      </c>
      <c r="C588" s="21" t="s">
        <v>1552</v>
      </c>
      <c r="D588" s="128"/>
      <c r="E588" s="128"/>
      <c r="F588" s="128"/>
      <c r="G588" s="128"/>
      <c r="H588" s="128"/>
      <c r="I588" s="128"/>
      <c r="J588" s="128"/>
      <c r="K588" s="128"/>
      <c r="L588" s="128"/>
      <c r="M588" s="128"/>
      <c r="N588" s="128">
        <v>0</v>
      </c>
      <c r="O588" s="128">
        <v>0</v>
      </c>
      <c r="P588" s="128"/>
      <c r="Q588" s="128"/>
      <c r="R588" s="128"/>
      <c r="S588" s="128"/>
      <c r="T588" s="128"/>
      <c r="U588" s="128"/>
      <c r="V588" s="128">
        <f t="shared" si="115"/>
        <v>0</v>
      </c>
      <c r="W588" s="128">
        <f t="shared" si="115"/>
        <v>0</v>
      </c>
      <c r="X588" s="128"/>
      <c r="Y588" s="128"/>
      <c r="Z588" s="128"/>
      <c r="AA588" s="128"/>
      <c r="AB588" s="128"/>
      <c r="AC588" s="128"/>
      <c r="AD588" s="128"/>
      <c r="AE588" s="128"/>
      <c r="AF588" s="128"/>
      <c r="AG588" s="128"/>
      <c r="AH588" s="128"/>
      <c r="AI588" s="128"/>
      <c r="AJ588" s="128"/>
      <c r="AK588" s="128"/>
      <c r="AL588" s="128"/>
      <c r="AM588" s="128"/>
      <c r="AN588" s="128"/>
      <c r="AO588" s="128"/>
      <c r="AP588" s="128">
        <f t="shared" si="116"/>
        <v>0</v>
      </c>
      <c r="AQ588" s="128">
        <f t="shared" si="116"/>
        <v>0</v>
      </c>
      <c r="AR588" s="128" t="e">
        <f>#REF!+#REF!+#REF!+#REF!</f>
        <v>#REF!</v>
      </c>
      <c r="AS588" s="128">
        <f t="shared" si="117"/>
        <v>0</v>
      </c>
      <c r="AT588" s="128" t="e">
        <f>#REF!+#REF!+#REF!+#REF!</f>
        <v>#REF!</v>
      </c>
      <c r="AU588" s="128">
        <f t="shared" si="118"/>
        <v>0</v>
      </c>
    </row>
    <row r="589" spans="1:47" ht="94.5" x14ac:dyDescent="0.25">
      <c r="A589" s="381" t="s">
        <v>1054</v>
      </c>
      <c r="B589" s="127" t="s">
        <v>1553</v>
      </c>
      <c r="C589" s="21" t="s">
        <v>1554</v>
      </c>
      <c r="D589" s="128"/>
      <c r="E589" s="128"/>
      <c r="F589" s="128"/>
      <c r="G589" s="128"/>
      <c r="H589" s="128"/>
      <c r="I589" s="128"/>
      <c r="J589" s="128"/>
      <c r="K589" s="128"/>
      <c r="L589" s="128"/>
      <c r="M589" s="128"/>
      <c r="N589" s="128">
        <v>0</v>
      </c>
      <c r="O589" s="128">
        <v>0</v>
      </c>
      <c r="P589" s="128"/>
      <c r="Q589" s="128"/>
      <c r="R589" s="128"/>
      <c r="S589" s="128"/>
      <c r="T589" s="128"/>
      <c r="U589" s="128"/>
      <c r="V589" s="128">
        <f t="shared" si="115"/>
        <v>0</v>
      </c>
      <c r="W589" s="128">
        <f t="shared" si="115"/>
        <v>0</v>
      </c>
      <c r="X589" s="128"/>
      <c r="Y589" s="128"/>
      <c r="Z589" s="128"/>
      <c r="AA589" s="128"/>
      <c r="AB589" s="128"/>
      <c r="AC589" s="128"/>
      <c r="AD589" s="128"/>
      <c r="AE589" s="128"/>
      <c r="AF589" s="128"/>
      <c r="AG589" s="128"/>
      <c r="AH589" s="128"/>
      <c r="AI589" s="128"/>
      <c r="AJ589" s="128"/>
      <c r="AK589" s="128"/>
      <c r="AL589" s="128"/>
      <c r="AM589" s="128"/>
      <c r="AN589" s="128"/>
      <c r="AO589" s="128"/>
      <c r="AP589" s="128">
        <f t="shared" si="116"/>
        <v>0</v>
      </c>
      <c r="AQ589" s="128">
        <f t="shared" si="116"/>
        <v>0</v>
      </c>
      <c r="AR589" s="128" t="e">
        <f>#REF!+#REF!+#REF!+#REF!</f>
        <v>#REF!</v>
      </c>
      <c r="AS589" s="128">
        <f t="shared" si="117"/>
        <v>0</v>
      </c>
      <c r="AT589" s="128" t="e">
        <f>#REF!+#REF!+#REF!+#REF!</f>
        <v>#REF!</v>
      </c>
      <c r="AU589" s="128">
        <f t="shared" si="118"/>
        <v>0</v>
      </c>
    </row>
    <row r="590" spans="1:47" ht="94.5" x14ac:dyDescent="0.25">
      <c r="A590" s="381" t="s">
        <v>1054</v>
      </c>
      <c r="B590" s="127" t="s">
        <v>1555</v>
      </c>
      <c r="C590" s="21" t="s">
        <v>1556</v>
      </c>
      <c r="D590" s="128"/>
      <c r="E590" s="128"/>
      <c r="F590" s="128"/>
      <c r="G590" s="128"/>
      <c r="H590" s="128"/>
      <c r="I590" s="128"/>
      <c r="J590" s="128"/>
      <c r="K590" s="128"/>
      <c r="L590" s="128"/>
      <c r="M590" s="128"/>
      <c r="N590" s="128">
        <v>0</v>
      </c>
      <c r="O590" s="128">
        <v>0</v>
      </c>
      <c r="P590" s="128"/>
      <c r="Q590" s="128"/>
      <c r="R590" s="128"/>
      <c r="S590" s="128"/>
      <c r="T590" s="128"/>
      <c r="U590" s="128"/>
      <c r="V590" s="128">
        <f t="shared" si="115"/>
        <v>0</v>
      </c>
      <c r="W590" s="128">
        <f t="shared" si="115"/>
        <v>0</v>
      </c>
      <c r="X590" s="128"/>
      <c r="Y590" s="128"/>
      <c r="Z590" s="128"/>
      <c r="AA590" s="128"/>
      <c r="AB590" s="128"/>
      <c r="AC590" s="128"/>
      <c r="AD590" s="128"/>
      <c r="AE590" s="128"/>
      <c r="AF590" s="128"/>
      <c r="AG590" s="128"/>
      <c r="AH590" s="128"/>
      <c r="AI590" s="128"/>
      <c r="AJ590" s="128"/>
      <c r="AK590" s="128"/>
      <c r="AL590" s="128"/>
      <c r="AM590" s="128"/>
      <c r="AN590" s="128"/>
      <c r="AO590" s="128"/>
      <c r="AP590" s="128">
        <f t="shared" si="116"/>
        <v>0</v>
      </c>
      <c r="AQ590" s="128">
        <f t="shared" si="116"/>
        <v>0</v>
      </c>
      <c r="AR590" s="128" t="e">
        <f>#REF!+#REF!+#REF!+#REF!</f>
        <v>#REF!</v>
      </c>
      <c r="AS590" s="128">
        <f t="shared" si="117"/>
        <v>0</v>
      </c>
      <c r="AT590" s="128" t="e">
        <f>#REF!+#REF!+#REF!+#REF!</f>
        <v>#REF!</v>
      </c>
      <c r="AU590" s="128">
        <f t="shared" si="118"/>
        <v>0</v>
      </c>
    </row>
    <row r="591" spans="1:47" ht="78.75" x14ac:dyDescent="0.25">
      <c r="A591" s="381" t="s">
        <v>1054</v>
      </c>
      <c r="B591" s="127" t="s">
        <v>1557</v>
      </c>
      <c r="C591" s="21" t="s">
        <v>1558</v>
      </c>
      <c r="D591" s="128"/>
      <c r="E591" s="128"/>
      <c r="F591" s="128"/>
      <c r="G591" s="128"/>
      <c r="H591" s="128"/>
      <c r="I591" s="128"/>
      <c r="J591" s="128"/>
      <c r="K591" s="128"/>
      <c r="L591" s="128"/>
      <c r="M591" s="128"/>
      <c r="N591" s="128">
        <v>0</v>
      </c>
      <c r="O591" s="128">
        <v>0</v>
      </c>
      <c r="P591" s="128"/>
      <c r="Q591" s="128"/>
      <c r="R591" s="128"/>
      <c r="S591" s="128"/>
      <c r="T591" s="128"/>
      <c r="U591" s="128"/>
      <c r="V591" s="128">
        <f t="shared" si="115"/>
        <v>0</v>
      </c>
      <c r="W591" s="128">
        <f t="shared" si="115"/>
        <v>0</v>
      </c>
      <c r="X591" s="128"/>
      <c r="Y591" s="128"/>
      <c r="Z591" s="128"/>
      <c r="AA591" s="128"/>
      <c r="AB591" s="128"/>
      <c r="AC591" s="128"/>
      <c r="AD591" s="128"/>
      <c r="AE591" s="128"/>
      <c r="AF591" s="128"/>
      <c r="AG591" s="128"/>
      <c r="AH591" s="128"/>
      <c r="AI591" s="128"/>
      <c r="AJ591" s="128"/>
      <c r="AK591" s="128"/>
      <c r="AL591" s="128"/>
      <c r="AM591" s="128"/>
      <c r="AN591" s="128"/>
      <c r="AO591" s="128"/>
      <c r="AP591" s="128">
        <f t="shared" si="116"/>
        <v>0</v>
      </c>
      <c r="AQ591" s="128">
        <f t="shared" si="116"/>
        <v>0</v>
      </c>
      <c r="AR591" s="128" t="e">
        <f>#REF!+#REF!+#REF!+#REF!</f>
        <v>#REF!</v>
      </c>
      <c r="AS591" s="128">
        <f t="shared" si="117"/>
        <v>0</v>
      </c>
      <c r="AT591" s="128" t="e">
        <f>#REF!+#REF!+#REF!+#REF!</f>
        <v>#REF!</v>
      </c>
      <c r="AU591" s="128">
        <f t="shared" si="118"/>
        <v>0</v>
      </c>
    </row>
    <row r="592" spans="1:47" ht="94.5" x14ac:dyDescent="0.25">
      <c r="A592" s="381" t="s">
        <v>1054</v>
      </c>
      <c r="B592" s="127" t="s">
        <v>1559</v>
      </c>
      <c r="C592" s="21" t="s">
        <v>1560</v>
      </c>
      <c r="D592" s="128"/>
      <c r="E592" s="128"/>
      <c r="F592" s="128"/>
      <c r="G592" s="128"/>
      <c r="H592" s="128"/>
      <c r="I592" s="128"/>
      <c r="J592" s="128"/>
      <c r="K592" s="128"/>
      <c r="L592" s="128"/>
      <c r="M592" s="128"/>
      <c r="N592" s="128">
        <v>0.18</v>
      </c>
      <c r="O592" s="128">
        <v>0</v>
      </c>
      <c r="P592" s="128"/>
      <c r="Q592" s="128"/>
      <c r="R592" s="128"/>
      <c r="S592" s="128"/>
      <c r="T592" s="128"/>
      <c r="U592" s="128"/>
      <c r="V592" s="128">
        <f t="shared" si="115"/>
        <v>0.18</v>
      </c>
      <c r="W592" s="128">
        <f t="shared" si="115"/>
        <v>0</v>
      </c>
      <c r="X592" s="128"/>
      <c r="Y592" s="128"/>
      <c r="Z592" s="128"/>
      <c r="AA592" s="128"/>
      <c r="AB592" s="128"/>
      <c r="AC592" s="128"/>
      <c r="AD592" s="128"/>
      <c r="AE592" s="128"/>
      <c r="AF592" s="128"/>
      <c r="AG592" s="128"/>
      <c r="AH592" s="128"/>
      <c r="AI592" s="128"/>
      <c r="AJ592" s="128"/>
      <c r="AK592" s="128"/>
      <c r="AL592" s="128"/>
      <c r="AM592" s="128"/>
      <c r="AN592" s="128"/>
      <c r="AO592" s="128"/>
      <c r="AP592" s="128">
        <f t="shared" si="116"/>
        <v>0</v>
      </c>
      <c r="AQ592" s="128">
        <f t="shared" si="116"/>
        <v>0</v>
      </c>
      <c r="AR592" s="128" t="e">
        <f>#REF!+#REF!+#REF!+#REF!</f>
        <v>#REF!</v>
      </c>
      <c r="AS592" s="128">
        <f t="shared" si="117"/>
        <v>0</v>
      </c>
      <c r="AT592" s="128" t="e">
        <f>#REF!+#REF!+#REF!+#REF!</f>
        <v>#REF!</v>
      </c>
      <c r="AU592" s="128">
        <f t="shared" si="118"/>
        <v>0</v>
      </c>
    </row>
    <row r="593" spans="1:47" ht="94.5" x14ac:dyDescent="0.25">
      <c r="A593" s="381" t="s">
        <v>1054</v>
      </c>
      <c r="B593" s="127" t="s">
        <v>1561</v>
      </c>
      <c r="C593" s="21" t="s">
        <v>1562</v>
      </c>
      <c r="D593" s="128"/>
      <c r="E593" s="128"/>
      <c r="F593" s="128"/>
      <c r="G593" s="128"/>
      <c r="H593" s="128"/>
      <c r="I593" s="128"/>
      <c r="J593" s="128"/>
      <c r="K593" s="128"/>
      <c r="L593" s="128"/>
      <c r="M593" s="128"/>
      <c r="N593" s="128">
        <v>2.089</v>
      </c>
      <c r="O593" s="128">
        <v>0.25</v>
      </c>
      <c r="P593" s="128"/>
      <c r="Q593" s="128"/>
      <c r="R593" s="128"/>
      <c r="S593" s="128"/>
      <c r="T593" s="128"/>
      <c r="U593" s="128"/>
      <c r="V593" s="128">
        <f t="shared" si="115"/>
        <v>2.089</v>
      </c>
      <c r="W593" s="128">
        <f t="shared" si="115"/>
        <v>0.25</v>
      </c>
      <c r="X593" s="128"/>
      <c r="Y593" s="128"/>
      <c r="Z593" s="128"/>
      <c r="AA593" s="128"/>
      <c r="AB593" s="128"/>
      <c r="AC593" s="128"/>
      <c r="AD593" s="128"/>
      <c r="AE593" s="128"/>
      <c r="AF593" s="128"/>
      <c r="AG593" s="128"/>
      <c r="AH593" s="128"/>
      <c r="AI593" s="128"/>
      <c r="AJ593" s="128"/>
      <c r="AK593" s="128"/>
      <c r="AL593" s="128"/>
      <c r="AM593" s="128"/>
      <c r="AN593" s="128"/>
      <c r="AO593" s="128"/>
      <c r="AP593" s="128">
        <f t="shared" si="116"/>
        <v>0</v>
      </c>
      <c r="AQ593" s="128">
        <f t="shared" si="116"/>
        <v>0</v>
      </c>
      <c r="AR593" s="128" t="e">
        <f>#REF!+#REF!+#REF!+#REF!</f>
        <v>#REF!</v>
      </c>
      <c r="AS593" s="128">
        <f t="shared" si="117"/>
        <v>0</v>
      </c>
      <c r="AT593" s="128" t="e">
        <f>#REF!+#REF!+#REF!+#REF!</f>
        <v>#REF!</v>
      </c>
      <c r="AU593" s="128">
        <f t="shared" si="118"/>
        <v>0</v>
      </c>
    </row>
    <row r="594" spans="1:47" ht="94.5" x14ac:dyDescent="0.25">
      <c r="A594" s="381" t="s">
        <v>1054</v>
      </c>
      <c r="B594" s="127" t="s">
        <v>1563</v>
      </c>
      <c r="C594" s="21" t="s">
        <v>1564</v>
      </c>
      <c r="D594" s="128"/>
      <c r="E594" s="128"/>
      <c r="F594" s="128"/>
      <c r="G594" s="128"/>
      <c r="H594" s="128"/>
      <c r="I594" s="128"/>
      <c r="J594" s="128"/>
      <c r="K594" s="128"/>
      <c r="L594" s="128"/>
      <c r="M594" s="128"/>
      <c r="N594" s="128">
        <v>0.04</v>
      </c>
      <c r="O594" s="128">
        <v>0</v>
      </c>
      <c r="P594" s="128"/>
      <c r="Q594" s="128"/>
      <c r="R594" s="128"/>
      <c r="S594" s="128"/>
      <c r="T594" s="128"/>
      <c r="U594" s="128"/>
      <c r="V594" s="128">
        <f t="shared" si="115"/>
        <v>0.04</v>
      </c>
      <c r="W594" s="128">
        <f t="shared" si="115"/>
        <v>0</v>
      </c>
      <c r="X594" s="128"/>
      <c r="Y594" s="128"/>
      <c r="Z594" s="128"/>
      <c r="AA594" s="128"/>
      <c r="AB594" s="128"/>
      <c r="AC594" s="128"/>
      <c r="AD594" s="128"/>
      <c r="AE594" s="128"/>
      <c r="AF594" s="128"/>
      <c r="AG594" s="128"/>
      <c r="AH594" s="128"/>
      <c r="AI594" s="128"/>
      <c r="AJ594" s="128"/>
      <c r="AK594" s="128"/>
      <c r="AL594" s="128"/>
      <c r="AM594" s="128"/>
      <c r="AN594" s="128"/>
      <c r="AO594" s="128"/>
      <c r="AP594" s="128">
        <f t="shared" si="116"/>
        <v>0</v>
      </c>
      <c r="AQ594" s="128">
        <f t="shared" si="116"/>
        <v>0</v>
      </c>
      <c r="AR594" s="128" t="e">
        <f>#REF!+#REF!+#REF!+#REF!</f>
        <v>#REF!</v>
      </c>
      <c r="AS594" s="128">
        <f t="shared" si="117"/>
        <v>0</v>
      </c>
      <c r="AT594" s="128" t="e">
        <f>#REF!+#REF!+#REF!+#REF!</f>
        <v>#REF!</v>
      </c>
      <c r="AU594" s="128">
        <f t="shared" si="118"/>
        <v>0</v>
      </c>
    </row>
    <row r="595" spans="1:47" ht="94.5" x14ac:dyDescent="0.25">
      <c r="A595" s="381" t="s">
        <v>1054</v>
      </c>
      <c r="B595" s="127" t="s">
        <v>1565</v>
      </c>
      <c r="C595" s="21" t="s">
        <v>1566</v>
      </c>
      <c r="D595" s="128"/>
      <c r="E595" s="128"/>
      <c r="F595" s="128"/>
      <c r="G595" s="128"/>
      <c r="H595" s="128"/>
      <c r="I595" s="128"/>
      <c r="J595" s="128"/>
      <c r="K595" s="128"/>
      <c r="L595" s="128"/>
      <c r="M595" s="128"/>
      <c r="N595" s="128">
        <v>0</v>
      </c>
      <c r="O595" s="128">
        <v>0</v>
      </c>
      <c r="P595" s="128"/>
      <c r="Q595" s="128"/>
      <c r="R595" s="128"/>
      <c r="S595" s="128"/>
      <c r="T595" s="128"/>
      <c r="U595" s="128"/>
      <c r="V595" s="128">
        <f t="shared" si="115"/>
        <v>0</v>
      </c>
      <c r="W595" s="128">
        <f t="shared" si="115"/>
        <v>0</v>
      </c>
      <c r="X595" s="128"/>
      <c r="Y595" s="128"/>
      <c r="Z595" s="128"/>
      <c r="AA595" s="128"/>
      <c r="AB595" s="128"/>
      <c r="AC595" s="128"/>
      <c r="AD595" s="128"/>
      <c r="AE595" s="128"/>
      <c r="AF595" s="128"/>
      <c r="AG595" s="128"/>
      <c r="AH595" s="128"/>
      <c r="AI595" s="128"/>
      <c r="AJ595" s="128"/>
      <c r="AK595" s="128"/>
      <c r="AL595" s="128"/>
      <c r="AM595" s="128"/>
      <c r="AN595" s="128"/>
      <c r="AO595" s="128"/>
      <c r="AP595" s="128">
        <f t="shared" si="116"/>
        <v>0</v>
      </c>
      <c r="AQ595" s="128">
        <f t="shared" si="116"/>
        <v>0</v>
      </c>
      <c r="AR595" s="128" t="e">
        <f>#REF!+#REF!+#REF!+#REF!</f>
        <v>#REF!</v>
      </c>
      <c r="AS595" s="128">
        <f t="shared" si="117"/>
        <v>0</v>
      </c>
      <c r="AT595" s="128" t="e">
        <f>#REF!+#REF!+#REF!+#REF!</f>
        <v>#REF!</v>
      </c>
      <c r="AU595" s="128">
        <f t="shared" si="118"/>
        <v>0</v>
      </c>
    </row>
    <row r="596" spans="1:47" ht="94.5" x14ac:dyDescent="0.25">
      <c r="A596" s="381" t="s">
        <v>1054</v>
      </c>
      <c r="B596" s="127" t="s">
        <v>1567</v>
      </c>
      <c r="C596" s="21" t="s">
        <v>1568</v>
      </c>
      <c r="D596" s="128"/>
      <c r="E596" s="128"/>
      <c r="F596" s="128"/>
      <c r="G596" s="128"/>
      <c r="H596" s="128"/>
      <c r="I596" s="128"/>
      <c r="J596" s="128"/>
      <c r="K596" s="128"/>
      <c r="L596" s="128"/>
      <c r="M596" s="128"/>
      <c r="N596" s="128">
        <v>0.03</v>
      </c>
      <c r="O596" s="128">
        <v>0</v>
      </c>
      <c r="P596" s="128"/>
      <c r="Q596" s="128"/>
      <c r="R596" s="128"/>
      <c r="S596" s="128"/>
      <c r="T596" s="128"/>
      <c r="U596" s="128"/>
      <c r="V596" s="128">
        <f t="shared" si="115"/>
        <v>0.03</v>
      </c>
      <c r="W596" s="128">
        <f t="shared" si="115"/>
        <v>0</v>
      </c>
      <c r="X596" s="128"/>
      <c r="Y596" s="128"/>
      <c r="Z596" s="128"/>
      <c r="AA596" s="128"/>
      <c r="AB596" s="128"/>
      <c r="AC596" s="128"/>
      <c r="AD596" s="128"/>
      <c r="AE596" s="128"/>
      <c r="AF596" s="128"/>
      <c r="AG596" s="128"/>
      <c r="AH596" s="128"/>
      <c r="AI596" s="128"/>
      <c r="AJ596" s="128"/>
      <c r="AK596" s="128"/>
      <c r="AL596" s="128"/>
      <c r="AM596" s="128"/>
      <c r="AN596" s="128"/>
      <c r="AO596" s="128"/>
      <c r="AP596" s="128">
        <f t="shared" si="116"/>
        <v>0</v>
      </c>
      <c r="AQ596" s="128">
        <f t="shared" si="116"/>
        <v>0</v>
      </c>
      <c r="AR596" s="128" t="e">
        <f>#REF!+#REF!+#REF!+#REF!</f>
        <v>#REF!</v>
      </c>
      <c r="AS596" s="128">
        <f t="shared" si="117"/>
        <v>0</v>
      </c>
      <c r="AT596" s="128" t="e">
        <f>#REF!+#REF!+#REF!+#REF!</f>
        <v>#REF!</v>
      </c>
      <c r="AU596" s="128">
        <f t="shared" si="118"/>
        <v>0</v>
      </c>
    </row>
    <row r="597" spans="1:47" ht="94.5" x14ac:dyDescent="0.25">
      <c r="A597" s="381" t="s">
        <v>1054</v>
      </c>
      <c r="B597" s="127" t="s">
        <v>1569</v>
      </c>
      <c r="C597" s="21" t="s">
        <v>1570</v>
      </c>
      <c r="D597" s="128"/>
      <c r="E597" s="128"/>
      <c r="F597" s="128"/>
      <c r="G597" s="128"/>
      <c r="H597" s="128"/>
      <c r="I597" s="128"/>
      <c r="J597" s="128"/>
      <c r="K597" s="128"/>
      <c r="L597" s="128"/>
      <c r="M597" s="128"/>
      <c r="N597" s="128">
        <v>8.5000000000000006E-2</v>
      </c>
      <c r="O597" s="128">
        <v>0</v>
      </c>
      <c r="P597" s="128"/>
      <c r="Q597" s="128"/>
      <c r="R597" s="128"/>
      <c r="S597" s="128"/>
      <c r="T597" s="128"/>
      <c r="U597" s="128"/>
      <c r="V597" s="128">
        <f t="shared" si="115"/>
        <v>8.5000000000000006E-2</v>
      </c>
      <c r="W597" s="128">
        <f t="shared" si="115"/>
        <v>0</v>
      </c>
      <c r="X597" s="128"/>
      <c r="Y597" s="128"/>
      <c r="Z597" s="128"/>
      <c r="AA597" s="128"/>
      <c r="AB597" s="128"/>
      <c r="AC597" s="128"/>
      <c r="AD597" s="128"/>
      <c r="AE597" s="128"/>
      <c r="AF597" s="128"/>
      <c r="AG597" s="128"/>
      <c r="AH597" s="128"/>
      <c r="AI597" s="128"/>
      <c r="AJ597" s="128"/>
      <c r="AK597" s="128"/>
      <c r="AL597" s="128"/>
      <c r="AM597" s="128"/>
      <c r="AN597" s="128"/>
      <c r="AO597" s="128"/>
      <c r="AP597" s="128">
        <f t="shared" si="116"/>
        <v>0</v>
      </c>
      <c r="AQ597" s="128">
        <f t="shared" si="116"/>
        <v>0</v>
      </c>
      <c r="AR597" s="128" t="e">
        <f>#REF!+#REF!+#REF!+#REF!</f>
        <v>#REF!</v>
      </c>
      <c r="AS597" s="128">
        <f t="shared" si="117"/>
        <v>0</v>
      </c>
      <c r="AT597" s="128" t="e">
        <f>#REF!+#REF!+#REF!+#REF!</f>
        <v>#REF!</v>
      </c>
      <c r="AU597" s="128">
        <f t="shared" si="118"/>
        <v>0</v>
      </c>
    </row>
    <row r="598" spans="1:47" ht="94.5" x14ac:dyDescent="0.25">
      <c r="A598" s="381" t="s">
        <v>1054</v>
      </c>
      <c r="B598" s="127" t="s">
        <v>1571</v>
      </c>
      <c r="C598" s="21" t="s">
        <v>1572</v>
      </c>
      <c r="D598" s="128"/>
      <c r="E598" s="128"/>
      <c r="F598" s="128"/>
      <c r="G598" s="128"/>
      <c r="H598" s="128"/>
      <c r="I598" s="128"/>
      <c r="J598" s="128"/>
      <c r="K598" s="128"/>
      <c r="L598" s="128"/>
      <c r="M598" s="128"/>
      <c r="N598" s="128">
        <v>0</v>
      </c>
      <c r="O598" s="128">
        <v>0.1</v>
      </c>
      <c r="P598" s="128"/>
      <c r="Q598" s="128"/>
      <c r="R598" s="128"/>
      <c r="S598" s="128"/>
      <c r="T598" s="128"/>
      <c r="U598" s="128"/>
      <c r="V598" s="128">
        <f t="shared" si="115"/>
        <v>0</v>
      </c>
      <c r="W598" s="128">
        <f t="shared" si="115"/>
        <v>0.1</v>
      </c>
      <c r="X598" s="128"/>
      <c r="Y598" s="128"/>
      <c r="Z598" s="128"/>
      <c r="AA598" s="128"/>
      <c r="AB598" s="128"/>
      <c r="AC598" s="128"/>
      <c r="AD598" s="128"/>
      <c r="AE598" s="128"/>
      <c r="AF598" s="128"/>
      <c r="AG598" s="128"/>
      <c r="AH598" s="128"/>
      <c r="AI598" s="128"/>
      <c r="AJ598" s="128"/>
      <c r="AK598" s="128"/>
      <c r="AL598" s="128"/>
      <c r="AM598" s="128"/>
      <c r="AN598" s="128"/>
      <c r="AO598" s="128"/>
      <c r="AP598" s="128">
        <f t="shared" si="116"/>
        <v>0</v>
      </c>
      <c r="AQ598" s="128">
        <f t="shared" si="116"/>
        <v>0</v>
      </c>
      <c r="AR598" s="128" t="e">
        <f>#REF!+#REF!+#REF!+#REF!</f>
        <v>#REF!</v>
      </c>
      <c r="AS598" s="128">
        <f t="shared" si="117"/>
        <v>0</v>
      </c>
      <c r="AT598" s="128" t="e">
        <f>#REF!+#REF!+#REF!+#REF!</f>
        <v>#REF!</v>
      </c>
      <c r="AU598" s="128">
        <f t="shared" si="118"/>
        <v>0</v>
      </c>
    </row>
    <row r="599" spans="1:47" ht="78.75" x14ac:dyDescent="0.25">
      <c r="A599" s="381" t="s">
        <v>1054</v>
      </c>
      <c r="B599" s="127" t="s">
        <v>1573</v>
      </c>
      <c r="C599" s="21" t="s">
        <v>1574</v>
      </c>
      <c r="D599" s="128"/>
      <c r="E599" s="128"/>
      <c r="F599" s="128"/>
      <c r="G599" s="128"/>
      <c r="H599" s="128"/>
      <c r="I599" s="128"/>
      <c r="J599" s="128"/>
      <c r="K599" s="128"/>
      <c r="L599" s="128"/>
      <c r="M599" s="128"/>
      <c r="N599" s="128">
        <v>0.12</v>
      </c>
      <c r="O599" s="128">
        <v>0</v>
      </c>
      <c r="P599" s="128"/>
      <c r="Q599" s="128"/>
      <c r="R599" s="128"/>
      <c r="S599" s="128"/>
      <c r="T599" s="128"/>
      <c r="U599" s="128"/>
      <c r="V599" s="128">
        <f t="shared" si="115"/>
        <v>0.12</v>
      </c>
      <c r="W599" s="128">
        <f t="shared" si="115"/>
        <v>0</v>
      </c>
      <c r="X599" s="128"/>
      <c r="Y599" s="128"/>
      <c r="Z599" s="128"/>
      <c r="AA599" s="128"/>
      <c r="AB599" s="128"/>
      <c r="AC599" s="128"/>
      <c r="AD599" s="128"/>
      <c r="AE599" s="128"/>
      <c r="AF599" s="128"/>
      <c r="AG599" s="128"/>
      <c r="AH599" s="128"/>
      <c r="AI599" s="128"/>
      <c r="AJ599" s="128"/>
      <c r="AK599" s="128"/>
      <c r="AL599" s="128"/>
      <c r="AM599" s="128"/>
      <c r="AN599" s="128"/>
      <c r="AO599" s="128"/>
      <c r="AP599" s="128">
        <f t="shared" si="116"/>
        <v>0</v>
      </c>
      <c r="AQ599" s="128">
        <f t="shared" si="116"/>
        <v>0</v>
      </c>
      <c r="AR599" s="128" t="e">
        <f>#REF!+#REF!+#REF!+#REF!</f>
        <v>#REF!</v>
      </c>
      <c r="AS599" s="128">
        <f t="shared" si="117"/>
        <v>0</v>
      </c>
      <c r="AT599" s="128" t="e">
        <f>#REF!+#REF!+#REF!+#REF!</f>
        <v>#REF!</v>
      </c>
      <c r="AU599" s="128">
        <f t="shared" si="118"/>
        <v>0</v>
      </c>
    </row>
    <row r="600" spans="1:47" ht="78.75" x14ac:dyDescent="0.25">
      <c r="A600" s="381" t="s">
        <v>1054</v>
      </c>
      <c r="B600" s="127" t="s">
        <v>1575</v>
      </c>
      <c r="C600" s="21" t="s">
        <v>1576</v>
      </c>
      <c r="D600" s="128"/>
      <c r="E600" s="128"/>
      <c r="F600" s="128"/>
      <c r="G600" s="128"/>
      <c r="H600" s="128"/>
      <c r="I600" s="128"/>
      <c r="J600" s="128"/>
      <c r="K600" s="128"/>
      <c r="L600" s="128"/>
      <c r="M600" s="128"/>
      <c r="N600" s="128">
        <v>0</v>
      </c>
      <c r="O600" s="128">
        <v>0</v>
      </c>
      <c r="P600" s="128"/>
      <c r="Q600" s="128"/>
      <c r="R600" s="128"/>
      <c r="S600" s="128"/>
      <c r="T600" s="128"/>
      <c r="U600" s="128"/>
      <c r="V600" s="128">
        <f t="shared" si="115"/>
        <v>0</v>
      </c>
      <c r="W600" s="128">
        <f t="shared" si="115"/>
        <v>0</v>
      </c>
      <c r="X600" s="128"/>
      <c r="Y600" s="128"/>
      <c r="Z600" s="128"/>
      <c r="AA600" s="128"/>
      <c r="AB600" s="128"/>
      <c r="AC600" s="128"/>
      <c r="AD600" s="128"/>
      <c r="AE600" s="128"/>
      <c r="AF600" s="128"/>
      <c r="AG600" s="128"/>
      <c r="AH600" s="128"/>
      <c r="AI600" s="128"/>
      <c r="AJ600" s="128"/>
      <c r="AK600" s="128"/>
      <c r="AL600" s="128"/>
      <c r="AM600" s="128"/>
      <c r="AN600" s="128"/>
      <c r="AO600" s="128"/>
      <c r="AP600" s="128">
        <f t="shared" si="116"/>
        <v>0</v>
      </c>
      <c r="AQ600" s="128">
        <f t="shared" si="116"/>
        <v>0</v>
      </c>
      <c r="AR600" s="128" t="e">
        <f>#REF!+#REF!+#REF!+#REF!</f>
        <v>#REF!</v>
      </c>
      <c r="AS600" s="128">
        <f t="shared" si="117"/>
        <v>0</v>
      </c>
      <c r="AT600" s="128" t="e">
        <f>#REF!+#REF!+#REF!+#REF!</f>
        <v>#REF!</v>
      </c>
      <c r="AU600" s="128">
        <f t="shared" si="118"/>
        <v>0</v>
      </c>
    </row>
    <row r="601" spans="1:47" ht="126" x14ac:dyDescent="0.25">
      <c r="A601" s="381" t="s">
        <v>1054</v>
      </c>
      <c r="B601" s="127" t="s">
        <v>1577</v>
      </c>
      <c r="C601" s="21" t="s">
        <v>1578</v>
      </c>
      <c r="D601" s="128"/>
      <c r="E601" s="128"/>
      <c r="F601" s="128"/>
      <c r="G601" s="128"/>
      <c r="H601" s="128"/>
      <c r="I601" s="128"/>
      <c r="J601" s="128"/>
      <c r="K601" s="128"/>
      <c r="L601" s="128"/>
      <c r="M601" s="128"/>
      <c r="N601" s="128">
        <v>0.44500000000000001</v>
      </c>
      <c r="O601" s="128">
        <v>0</v>
      </c>
      <c r="P601" s="128"/>
      <c r="Q601" s="128"/>
      <c r="R601" s="128"/>
      <c r="S601" s="128"/>
      <c r="T601" s="128"/>
      <c r="U601" s="128"/>
      <c r="V601" s="128">
        <f t="shared" ref="V601:W664" si="119">N601+P601+R601+T601</f>
        <v>0.44500000000000001</v>
      </c>
      <c r="W601" s="128">
        <f t="shared" si="119"/>
        <v>0</v>
      </c>
      <c r="X601" s="128"/>
      <c r="Y601" s="128"/>
      <c r="Z601" s="128"/>
      <c r="AA601" s="128"/>
      <c r="AB601" s="128"/>
      <c r="AC601" s="128"/>
      <c r="AD601" s="128"/>
      <c r="AE601" s="128"/>
      <c r="AF601" s="128"/>
      <c r="AG601" s="128"/>
      <c r="AH601" s="128"/>
      <c r="AI601" s="128"/>
      <c r="AJ601" s="128"/>
      <c r="AK601" s="128"/>
      <c r="AL601" s="128"/>
      <c r="AM601" s="128"/>
      <c r="AN601" s="128"/>
      <c r="AO601" s="128"/>
      <c r="AP601" s="128">
        <f t="shared" si="116"/>
        <v>0</v>
      </c>
      <c r="AQ601" s="128">
        <f t="shared" si="116"/>
        <v>0</v>
      </c>
      <c r="AR601" s="128" t="e">
        <f>#REF!+#REF!+#REF!+#REF!</f>
        <v>#REF!</v>
      </c>
      <c r="AS601" s="128">
        <f t="shared" si="117"/>
        <v>0</v>
      </c>
      <c r="AT601" s="128" t="e">
        <f>#REF!+#REF!+#REF!+#REF!</f>
        <v>#REF!</v>
      </c>
      <c r="AU601" s="128">
        <f t="shared" si="118"/>
        <v>0</v>
      </c>
    </row>
    <row r="602" spans="1:47" ht="78.75" x14ac:dyDescent="0.25">
      <c r="A602" s="381" t="s">
        <v>1054</v>
      </c>
      <c r="B602" s="127" t="s">
        <v>1579</v>
      </c>
      <c r="C602" s="21" t="s">
        <v>1580</v>
      </c>
      <c r="D602" s="128"/>
      <c r="E602" s="128"/>
      <c r="F602" s="128"/>
      <c r="G602" s="128"/>
      <c r="H602" s="128"/>
      <c r="I602" s="128"/>
      <c r="J602" s="128"/>
      <c r="K602" s="128"/>
      <c r="L602" s="128"/>
      <c r="M602" s="128"/>
      <c r="N602" s="128">
        <v>0</v>
      </c>
      <c r="O602" s="128">
        <v>0</v>
      </c>
      <c r="P602" s="128"/>
      <c r="Q602" s="128"/>
      <c r="R602" s="128"/>
      <c r="S602" s="128"/>
      <c r="T602" s="128"/>
      <c r="U602" s="128"/>
      <c r="V602" s="128">
        <f t="shared" si="119"/>
        <v>0</v>
      </c>
      <c r="W602" s="128">
        <f t="shared" si="119"/>
        <v>0</v>
      </c>
      <c r="X602" s="128"/>
      <c r="Y602" s="128"/>
      <c r="Z602" s="128"/>
      <c r="AA602" s="128"/>
      <c r="AB602" s="128"/>
      <c r="AC602" s="128"/>
      <c r="AD602" s="128"/>
      <c r="AE602" s="128"/>
      <c r="AF602" s="128"/>
      <c r="AG602" s="128"/>
      <c r="AH602" s="128"/>
      <c r="AI602" s="128"/>
      <c r="AJ602" s="128"/>
      <c r="AK602" s="128"/>
      <c r="AL602" s="128"/>
      <c r="AM602" s="128"/>
      <c r="AN602" s="128"/>
      <c r="AO602" s="128"/>
      <c r="AP602" s="128">
        <f t="shared" si="116"/>
        <v>0</v>
      </c>
      <c r="AQ602" s="128">
        <f t="shared" si="116"/>
        <v>0</v>
      </c>
      <c r="AR602" s="128" t="e">
        <f>#REF!+#REF!+#REF!+#REF!</f>
        <v>#REF!</v>
      </c>
      <c r="AS602" s="128">
        <f t="shared" si="117"/>
        <v>0</v>
      </c>
      <c r="AT602" s="128" t="e">
        <f>#REF!+#REF!+#REF!+#REF!</f>
        <v>#REF!</v>
      </c>
      <c r="AU602" s="128">
        <f t="shared" si="118"/>
        <v>0</v>
      </c>
    </row>
    <row r="603" spans="1:47" ht="94.5" x14ac:dyDescent="0.25">
      <c r="A603" s="381" t="s">
        <v>1054</v>
      </c>
      <c r="B603" s="127" t="s">
        <v>1581</v>
      </c>
      <c r="C603" s="21" t="s">
        <v>1582</v>
      </c>
      <c r="D603" s="128"/>
      <c r="E603" s="128"/>
      <c r="F603" s="128"/>
      <c r="G603" s="128"/>
      <c r="H603" s="128"/>
      <c r="I603" s="128"/>
      <c r="J603" s="128"/>
      <c r="K603" s="128"/>
      <c r="L603" s="128"/>
      <c r="M603" s="128"/>
      <c r="N603" s="128">
        <v>0</v>
      </c>
      <c r="O603" s="128">
        <v>0.16</v>
      </c>
      <c r="P603" s="128"/>
      <c r="Q603" s="128"/>
      <c r="R603" s="128"/>
      <c r="S603" s="128"/>
      <c r="T603" s="128"/>
      <c r="U603" s="128"/>
      <c r="V603" s="128">
        <f t="shared" si="119"/>
        <v>0</v>
      </c>
      <c r="W603" s="128">
        <f t="shared" si="119"/>
        <v>0.16</v>
      </c>
      <c r="X603" s="128"/>
      <c r="Y603" s="128"/>
      <c r="Z603" s="128"/>
      <c r="AA603" s="128"/>
      <c r="AB603" s="128"/>
      <c r="AC603" s="128"/>
      <c r="AD603" s="128"/>
      <c r="AE603" s="128"/>
      <c r="AF603" s="128"/>
      <c r="AG603" s="128"/>
      <c r="AH603" s="128"/>
      <c r="AI603" s="128"/>
      <c r="AJ603" s="128"/>
      <c r="AK603" s="128"/>
      <c r="AL603" s="128"/>
      <c r="AM603" s="128"/>
      <c r="AN603" s="128"/>
      <c r="AO603" s="128"/>
      <c r="AP603" s="128">
        <f t="shared" si="116"/>
        <v>0</v>
      </c>
      <c r="AQ603" s="128">
        <f t="shared" si="116"/>
        <v>0</v>
      </c>
      <c r="AR603" s="128" t="e">
        <f>#REF!+#REF!+#REF!+#REF!</f>
        <v>#REF!</v>
      </c>
      <c r="AS603" s="128">
        <f t="shared" si="117"/>
        <v>0</v>
      </c>
      <c r="AT603" s="128" t="e">
        <f>#REF!+#REF!+#REF!+#REF!</f>
        <v>#REF!</v>
      </c>
      <c r="AU603" s="128">
        <f t="shared" si="118"/>
        <v>0</v>
      </c>
    </row>
    <row r="604" spans="1:47" ht="78.75" x14ac:dyDescent="0.25">
      <c r="A604" s="381" t="s">
        <v>1054</v>
      </c>
      <c r="B604" s="127" t="s">
        <v>1583</v>
      </c>
      <c r="C604" s="21" t="s">
        <v>1584</v>
      </c>
      <c r="D604" s="128"/>
      <c r="E604" s="128"/>
      <c r="F604" s="128"/>
      <c r="G604" s="128"/>
      <c r="H604" s="128"/>
      <c r="I604" s="128"/>
      <c r="J604" s="128"/>
      <c r="K604" s="128"/>
      <c r="L604" s="128"/>
      <c r="M604" s="128"/>
      <c r="N604" s="128">
        <v>0</v>
      </c>
      <c r="O604" s="128">
        <v>0</v>
      </c>
      <c r="P604" s="128"/>
      <c r="Q604" s="128"/>
      <c r="R604" s="128"/>
      <c r="S604" s="128"/>
      <c r="T604" s="128"/>
      <c r="U604" s="128"/>
      <c r="V604" s="128">
        <f t="shared" si="119"/>
        <v>0</v>
      </c>
      <c r="W604" s="128">
        <f t="shared" si="119"/>
        <v>0</v>
      </c>
      <c r="X604" s="128"/>
      <c r="Y604" s="128"/>
      <c r="Z604" s="128"/>
      <c r="AA604" s="128"/>
      <c r="AB604" s="128"/>
      <c r="AC604" s="128"/>
      <c r="AD604" s="128"/>
      <c r="AE604" s="128"/>
      <c r="AF604" s="128"/>
      <c r="AG604" s="128"/>
      <c r="AH604" s="128"/>
      <c r="AI604" s="128"/>
      <c r="AJ604" s="128"/>
      <c r="AK604" s="128"/>
      <c r="AL604" s="128"/>
      <c r="AM604" s="128"/>
      <c r="AN604" s="128"/>
      <c r="AO604" s="128"/>
      <c r="AP604" s="128">
        <f t="shared" si="116"/>
        <v>0</v>
      </c>
      <c r="AQ604" s="128">
        <f t="shared" si="116"/>
        <v>0</v>
      </c>
      <c r="AR604" s="128" t="e">
        <f>#REF!+#REF!+#REF!+#REF!</f>
        <v>#REF!</v>
      </c>
      <c r="AS604" s="128">
        <f t="shared" si="117"/>
        <v>0</v>
      </c>
      <c r="AT604" s="128" t="e">
        <f>#REF!+#REF!+#REF!+#REF!</f>
        <v>#REF!</v>
      </c>
      <c r="AU604" s="128">
        <f t="shared" si="118"/>
        <v>0</v>
      </c>
    </row>
    <row r="605" spans="1:47" ht="110.25" x14ac:dyDescent="0.25">
      <c r="A605" s="381" t="s">
        <v>1054</v>
      </c>
      <c r="B605" s="127" t="s">
        <v>1585</v>
      </c>
      <c r="C605" s="21" t="s">
        <v>1586</v>
      </c>
      <c r="D605" s="128"/>
      <c r="E605" s="128"/>
      <c r="F605" s="128"/>
      <c r="G605" s="128"/>
      <c r="H605" s="128"/>
      <c r="I605" s="128"/>
      <c r="J605" s="128"/>
      <c r="K605" s="128"/>
      <c r="L605" s="128"/>
      <c r="M605" s="128"/>
      <c r="N605" s="128">
        <v>7.5999999999999998E-2</v>
      </c>
      <c r="O605" s="128">
        <v>0</v>
      </c>
      <c r="P605" s="128"/>
      <c r="Q605" s="128"/>
      <c r="R605" s="128"/>
      <c r="S605" s="128"/>
      <c r="T605" s="128"/>
      <c r="U605" s="128"/>
      <c r="V605" s="128">
        <f t="shared" si="119"/>
        <v>7.5999999999999998E-2</v>
      </c>
      <c r="W605" s="128">
        <f t="shared" si="119"/>
        <v>0</v>
      </c>
      <c r="X605" s="128"/>
      <c r="Y605" s="128"/>
      <c r="Z605" s="128"/>
      <c r="AA605" s="128"/>
      <c r="AB605" s="128"/>
      <c r="AC605" s="128"/>
      <c r="AD605" s="128"/>
      <c r="AE605" s="128"/>
      <c r="AF605" s="128"/>
      <c r="AG605" s="128"/>
      <c r="AH605" s="128"/>
      <c r="AI605" s="128"/>
      <c r="AJ605" s="128"/>
      <c r="AK605" s="128"/>
      <c r="AL605" s="128"/>
      <c r="AM605" s="128"/>
      <c r="AN605" s="128"/>
      <c r="AO605" s="128"/>
      <c r="AP605" s="128">
        <f t="shared" si="116"/>
        <v>0</v>
      </c>
      <c r="AQ605" s="128">
        <f t="shared" si="116"/>
        <v>0</v>
      </c>
      <c r="AR605" s="128" t="e">
        <f>#REF!+#REF!+#REF!+#REF!</f>
        <v>#REF!</v>
      </c>
      <c r="AS605" s="128">
        <f t="shared" si="117"/>
        <v>0</v>
      </c>
      <c r="AT605" s="128" t="e">
        <f>#REF!+#REF!+#REF!+#REF!</f>
        <v>#REF!</v>
      </c>
      <c r="AU605" s="128">
        <f t="shared" si="118"/>
        <v>0</v>
      </c>
    </row>
    <row r="606" spans="1:47" ht="78.75" x14ac:dyDescent="0.25">
      <c r="A606" s="381" t="s">
        <v>1054</v>
      </c>
      <c r="B606" s="127" t="s">
        <v>1587</v>
      </c>
      <c r="C606" s="21" t="s">
        <v>1588</v>
      </c>
      <c r="D606" s="128"/>
      <c r="E606" s="128"/>
      <c r="F606" s="128"/>
      <c r="G606" s="128"/>
      <c r="H606" s="128"/>
      <c r="I606" s="128"/>
      <c r="J606" s="128"/>
      <c r="K606" s="128"/>
      <c r="L606" s="128"/>
      <c r="M606" s="128"/>
      <c r="N606" s="128">
        <v>0</v>
      </c>
      <c r="O606" s="128">
        <v>0</v>
      </c>
      <c r="P606" s="128"/>
      <c r="Q606" s="128"/>
      <c r="R606" s="128"/>
      <c r="S606" s="128"/>
      <c r="T606" s="128"/>
      <c r="U606" s="128"/>
      <c r="V606" s="128">
        <f t="shared" si="119"/>
        <v>0</v>
      </c>
      <c r="W606" s="128">
        <f t="shared" si="119"/>
        <v>0</v>
      </c>
      <c r="X606" s="128"/>
      <c r="Y606" s="128"/>
      <c r="Z606" s="128"/>
      <c r="AA606" s="128"/>
      <c r="AB606" s="128"/>
      <c r="AC606" s="128"/>
      <c r="AD606" s="128"/>
      <c r="AE606" s="128"/>
      <c r="AF606" s="128"/>
      <c r="AG606" s="128"/>
      <c r="AH606" s="128"/>
      <c r="AI606" s="128"/>
      <c r="AJ606" s="128"/>
      <c r="AK606" s="128"/>
      <c r="AL606" s="128"/>
      <c r="AM606" s="128"/>
      <c r="AN606" s="128"/>
      <c r="AO606" s="128"/>
      <c r="AP606" s="128">
        <f t="shared" si="116"/>
        <v>0</v>
      </c>
      <c r="AQ606" s="128">
        <f t="shared" si="116"/>
        <v>0</v>
      </c>
      <c r="AR606" s="128" t="e">
        <f>#REF!+#REF!+#REF!+#REF!</f>
        <v>#REF!</v>
      </c>
      <c r="AS606" s="128">
        <f t="shared" si="117"/>
        <v>0</v>
      </c>
      <c r="AT606" s="128" t="e">
        <f>#REF!+#REF!+#REF!+#REF!</f>
        <v>#REF!</v>
      </c>
      <c r="AU606" s="128">
        <f t="shared" si="118"/>
        <v>0</v>
      </c>
    </row>
    <row r="607" spans="1:47" ht="78.75" x14ac:dyDescent="0.25">
      <c r="A607" s="381" t="s">
        <v>1054</v>
      </c>
      <c r="B607" s="127" t="s">
        <v>1589</v>
      </c>
      <c r="C607" s="21" t="s">
        <v>1590</v>
      </c>
      <c r="D607" s="128"/>
      <c r="E607" s="128"/>
      <c r="F607" s="128"/>
      <c r="G607" s="128"/>
      <c r="H607" s="128"/>
      <c r="I607" s="128"/>
      <c r="J607" s="128"/>
      <c r="K607" s="128"/>
      <c r="L607" s="128"/>
      <c r="M607" s="128"/>
      <c r="N607" s="128">
        <v>0</v>
      </c>
      <c r="O607" s="128">
        <v>0</v>
      </c>
      <c r="P607" s="128"/>
      <c r="Q607" s="128"/>
      <c r="R607" s="128"/>
      <c r="S607" s="128"/>
      <c r="T607" s="128"/>
      <c r="U607" s="128"/>
      <c r="V607" s="128">
        <f t="shared" si="119"/>
        <v>0</v>
      </c>
      <c r="W607" s="128">
        <f t="shared" si="119"/>
        <v>0</v>
      </c>
      <c r="X607" s="128"/>
      <c r="Y607" s="128"/>
      <c r="Z607" s="128"/>
      <c r="AA607" s="128"/>
      <c r="AB607" s="128"/>
      <c r="AC607" s="128"/>
      <c r="AD607" s="128"/>
      <c r="AE607" s="128"/>
      <c r="AF607" s="128"/>
      <c r="AG607" s="128"/>
      <c r="AH607" s="128"/>
      <c r="AI607" s="128"/>
      <c r="AJ607" s="128"/>
      <c r="AK607" s="128"/>
      <c r="AL607" s="128"/>
      <c r="AM607" s="128"/>
      <c r="AN607" s="128"/>
      <c r="AO607" s="128"/>
      <c r="AP607" s="128">
        <f t="shared" si="116"/>
        <v>0</v>
      </c>
      <c r="AQ607" s="128">
        <f t="shared" si="116"/>
        <v>0</v>
      </c>
      <c r="AR607" s="128" t="e">
        <f>#REF!+#REF!+#REF!+#REF!</f>
        <v>#REF!</v>
      </c>
      <c r="AS607" s="128">
        <f t="shared" si="117"/>
        <v>0</v>
      </c>
      <c r="AT607" s="128" t="e">
        <f>#REF!+#REF!+#REF!+#REF!</f>
        <v>#REF!</v>
      </c>
      <c r="AU607" s="128">
        <f t="shared" si="118"/>
        <v>0</v>
      </c>
    </row>
    <row r="608" spans="1:47" ht="94.5" x14ac:dyDescent="0.25">
      <c r="A608" s="381" t="s">
        <v>1054</v>
      </c>
      <c r="B608" s="127" t="s">
        <v>1591</v>
      </c>
      <c r="C608" s="21" t="s">
        <v>1592</v>
      </c>
      <c r="D608" s="128"/>
      <c r="E608" s="128"/>
      <c r="F608" s="128"/>
      <c r="G608" s="128"/>
      <c r="H608" s="128"/>
      <c r="I608" s="128"/>
      <c r="J608" s="128"/>
      <c r="K608" s="128"/>
      <c r="L608" s="128"/>
      <c r="M608" s="128"/>
      <c r="N608" s="128">
        <v>0</v>
      </c>
      <c r="O608" s="128">
        <v>0</v>
      </c>
      <c r="P608" s="128"/>
      <c r="Q608" s="128"/>
      <c r="R608" s="128"/>
      <c r="S608" s="128"/>
      <c r="T608" s="128"/>
      <c r="U608" s="128"/>
      <c r="V608" s="128">
        <f t="shared" si="119"/>
        <v>0</v>
      </c>
      <c r="W608" s="128">
        <f t="shared" si="119"/>
        <v>0</v>
      </c>
      <c r="X608" s="128"/>
      <c r="Y608" s="128"/>
      <c r="Z608" s="128"/>
      <c r="AA608" s="128"/>
      <c r="AB608" s="128"/>
      <c r="AC608" s="128"/>
      <c r="AD608" s="128"/>
      <c r="AE608" s="128"/>
      <c r="AF608" s="128"/>
      <c r="AG608" s="128"/>
      <c r="AH608" s="128"/>
      <c r="AI608" s="128"/>
      <c r="AJ608" s="128"/>
      <c r="AK608" s="128"/>
      <c r="AL608" s="128"/>
      <c r="AM608" s="128"/>
      <c r="AN608" s="128"/>
      <c r="AO608" s="128"/>
      <c r="AP608" s="128">
        <f t="shared" si="116"/>
        <v>0</v>
      </c>
      <c r="AQ608" s="128">
        <f t="shared" si="116"/>
        <v>0</v>
      </c>
      <c r="AR608" s="128" t="e">
        <f>#REF!+#REF!+#REF!+#REF!</f>
        <v>#REF!</v>
      </c>
      <c r="AS608" s="128">
        <f t="shared" si="117"/>
        <v>0</v>
      </c>
      <c r="AT608" s="128" t="e">
        <f>#REF!+#REF!+#REF!+#REF!</f>
        <v>#REF!</v>
      </c>
      <c r="AU608" s="128">
        <f t="shared" si="118"/>
        <v>0</v>
      </c>
    </row>
    <row r="609" spans="1:47" ht="110.25" x14ac:dyDescent="0.25">
      <c r="A609" s="381" t="s">
        <v>1054</v>
      </c>
      <c r="B609" s="127" t="s">
        <v>1593</v>
      </c>
      <c r="C609" s="21" t="s">
        <v>1594</v>
      </c>
      <c r="D609" s="128"/>
      <c r="E609" s="128"/>
      <c r="F609" s="128"/>
      <c r="G609" s="128"/>
      <c r="H609" s="128"/>
      <c r="I609" s="128"/>
      <c r="J609" s="128"/>
      <c r="K609" s="128"/>
      <c r="L609" s="128"/>
      <c r="M609" s="128"/>
      <c r="N609" s="128">
        <v>0.58499999999999996</v>
      </c>
      <c r="O609" s="128">
        <v>0</v>
      </c>
      <c r="P609" s="128"/>
      <c r="Q609" s="128"/>
      <c r="R609" s="128"/>
      <c r="S609" s="128"/>
      <c r="T609" s="128"/>
      <c r="U609" s="128"/>
      <c r="V609" s="128">
        <f t="shared" si="119"/>
        <v>0.58499999999999996</v>
      </c>
      <c r="W609" s="128">
        <f t="shared" si="119"/>
        <v>0</v>
      </c>
      <c r="X609" s="128"/>
      <c r="Y609" s="128"/>
      <c r="Z609" s="128"/>
      <c r="AA609" s="128"/>
      <c r="AB609" s="128"/>
      <c r="AC609" s="128"/>
      <c r="AD609" s="128"/>
      <c r="AE609" s="128"/>
      <c r="AF609" s="128"/>
      <c r="AG609" s="128"/>
      <c r="AH609" s="128"/>
      <c r="AI609" s="128"/>
      <c r="AJ609" s="128"/>
      <c r="AK609" s="128"/>
      <c r="AL609" s="128"/>
      <c r="AM609" s="128"/>
      <c r="AN609" s="128"/>
      <c r="AO609" s="128"/>
      <c r="AP609" s="128">
        <f t="shared" si="116"/>
        <v>0</v>
      </c>
      <c r="AQ609" s="128">
        <f t="shared" si="116"/>
        <v>0</v>
      </c>
      <c r="AR609" s="128" t="e">
        <f>#REF!+#REF!+#REF!+#REF!</f>
        <v>#REF!</v>
      </c>
      <c r="AS609" s="128">
        <f t="shared" si="117"/>
        <v>0</v>
      </c>
      <c r="AT609" s="128" t="e">
        <f>#REF!+#REF!+#REF!+#REF!</f>
        <v>#REF!</v>
      </c>
      <c r="AU609" s="128">
        <f t="shared" si="118"/>
        <v>0</v>
      </c>
    </row>
    <row r="610" spans="1:47" ht="78.75" x14ac:dyDescent="0.25">
      <c r="A610" s="381" t="s">
        <v>1054</v>
      </c>
      <c r="B610" s="127" t="s">
        <v>1595</v>
      </c>
      <c r="C610" s="21" t="s">
        <v>1596</v>
      </c>
      <c r="D610" s="128"/>
      <c r="E610" s="128"/>
      <c r="F610" s="128"/>
      <c r="G610" s="128"/>
      <c r="H610" s="128"/>
      <c r="I610" s="128"/>
      <c r="J610" s="128"/>
      <c r="K610" s="128"/>
      <c r="L610" s="128"/>
      <c r="M610" s="128"/>
      <c r="N610" s="128">
        <v>0.44</v>
      </c>
      <c r="O610" s="128">
        <v>0</v>
      </c>
      <c r="P610" s="128"/>
      <c r="Q610" s="128"/>
      <c r="R610" s="128"/>
      <c r="S610" s="128"/>
      <c r="T610" s="128"/>
      <c r="U610" s="128"/>
      <c r="V610" s="128">
        <f t="shared" si="119"/>
        <v>0.44</v>
      </c>
      <c r="W610" s="128">
        <f t="shared" si="119"/>
        <v>0</v>
      </c>
      <c r="X610" s="128"/>
      <c r="Y610" s="128"/>
      <c r="Z610" s="128"/>
      <c r="AA610" s="128"/>
      <c r="AB610" s="128"/>
      <c r="AC610" s="128"/>
      <c r="AD610" s="128"/>
      <c r="AE610" s="128"/>
      <c r="AF610" s="128"/>
      <c r="AG610" s="128"/>
      <c r="AH610" s="128"/>
      <c r="AI610" s="128"/>
      <c r="AJ610" s="128"/>
      <c r="AK610" s="128"/>
      <c r="AL610" s="128"/>
      <c r="AM610" s="128"/>
      <c r="AN610" s="128"/>
      <c r="AO610" s="128"/>
      <c r="AP610" s="128">
        <f t="shared" si="116"/>
        <v>0</v>
      </c>
      <c r="AQ610" s="128">
        <f t="shared" si="116"/>
        <v>0</v>
      </c>
      <c r="AR610" s="128" t="e">
        <f>#REF!+#REF!+#REF!+#REF!</f>
        <v>#REF!</v>
      </c>
      <c r="AS610" s="128">
        <f t="shared" si="117"/>
        <v>0</v>
      </c>
      <c r="AT610" s="128" t="e">
        <f>#REF!+#REF!+#REF!+#REF!</f>
        <v>#REF!</v>
      </c>
      <c r="AU610" s="128">
        <f t="shared" si="118"/>
        <v>0</v>
      </c>
    </row>
    <row r="611" spans="1:47" ht="94.5" x14ac:dyDescent="0.25">
      <c r="A611" s="381" t="s">
        <v>1054</v>
      </c>
      <c r="B611" s="127" t="s">
        <v>1597</v>
      </c>
      <c r="C611" s="21" t="s">
        <v>1598</v>
      </c>
      <c r="D611" s="128"/>
      <c r="E611" s="128"/>
      <c r="F611" s="128"/>
      <c r="G611" s="128"/>
      <c r="H611" s="128"/>
      <c r="I611" s="128"/>
      <c r="J611" s="128"/>
      <c r="K611" s="128"/>
      <c r="L611" s="128"/>
      <c r="M611" s="128"/>
      <c r="N611" s="128">
        <v>0.23699999999999999</v>
      </c>
      <c r="O611" s="128">
        <v>0</v>
      </c>
      <c r="P611" s="128"/>
      <c r="Q611" s="128"/>
      <c r="R611" s="128"/>
      <c r="S611" s="128"/>
      <c r="T611" s="128"/>
      <c r="U611" s="128"/>
      <c r="V611" s="128">
        <f t="shared" si="119"/>
        <v>0.23699999999999999</v>
      </c>
      <c r="W611" s="128">
        <f t="shared" si="119"/>
        <v>0</v>
      </c>
      <c r="X611" s="128"/>
      <c r="Y611" s="128"/>
      <c r="Z611" s="128"/>
      <c r="AA611" s="128"/>
      <c r="AB611" s="128"/>
      <c r="AC611" s="128"/>
      <c r="AD611" s="128"/>
      <c r="AE611" s="128"/>
      <c r="AF611" s="128"/>
      <c r="AG611" s="128"/>
      <c r="AH611" s="128"/>
      <c r="AI611" s="128"/>
      <c r="AJ611" s="128"/>
      <c r="AK611" s="128"/>
      <c r="AL611" s="128"/>
      <c r="AM611" s="128"/>
      <c r="AN611" s="128"/>
      <c r="AO611" s="128"/>
      <c r="AP611" s="128">
        <f t="shared" si="116"/>
        <v>0</v>
      </c>
      <c r="AQ611" s="128">
        <f t="shared" si="116"/>
        <v>0</v>
      </c>
      <c r="AR611" s="128" t="e">
        <f>#REF!+#REF!+#REF!+#REF!</f>
        <v>#REF!</v>
      </c>
      <c r="AS611" s="128">
        <f t="shared" si="117"/>
        <v>0</v>
      </c>
      <c r="AT611" s="128" t="e">
        <f>#REF!+#REF!+#REF!+#REF!</f>
        <v>#REF!</v>
      </c>
      <c r="AU611" s="128">
        <f t="shared" si="118"/>
        <v>0</v>
      </c>
    </row>
    <row r="612" spans="1:47" ht="94.5" x14ac:dyDescent="0.25">
      <c r="A612" s="381" t="s">
        <v>1054</v>
      </c>
      <c r="B612" s="127"/>
      <c r="C612" s="21" t="s">
        <v>1599</v>
      </c>
      <c r="D612" s="128"/>
      <c r="E612" s="128"/>
      <c r="F612" s="128"/>
      <c r="G612" s="128"/>
      <c r="H612" s="128"/>
      <c r="I612" s="128"/>
      <c r="J612" s="128"/>
      <c r="K612" s="128"/>
      <c r="L612" s="128"/>
      <c r="M612" s="128"/>
      <c r="N612" s="128"/>
      <c r="O612" s="128"/>
      <c r="P612" s="128"/>
      <c r="Q612" s="128"/>
      <c r="R612" s="128">
        <v>0.46</v>
      </c>
      <c r="S612" s="128">
        <v>0</v>
      </c>
      <c r="T612" s="128"/>
      <c r="U612" s="128"/>
      <c r="V612" s="128">
        <f t="shared" si="119"/>
        <v>0.46</v>
      </c>
      <c r="W612" s="128">
        <f t="shared" si="119"/>
        <v>0</v>
      </c>
      <c r="X612" s="128"/>
      <c r="Y612" s="128"/>
      <c r="Z612" s="128"/>
      <c r="AA612" s="128"/>
      <c r="AB612" s="128"/>
      <c r="AC612" s="128"/>
      <c r="AD612" s="128"/>
      <c r="AE612" s="128"/>
      <c r="AF612" s="128"/>
      <c r="AG612" s="128"/>
      <c r="AH612" s="128"/>
      <c r="AI612" s="128"/>
      <c r="AJ612" s="128"/>
      <c r="AK612" s="128"/>
      <c r="AL612" s="128"/>
      <c r="AM612" s="128"/>
      <c r="AN612" s="128"/>
      <c r="AO612" s="128"/>
      <c r="AP612" s="128">
        <f t="shared" si="116"/>
        <v>0</v>
      </c>
      <c r="AQ612" s="128">
        <f t="shared" si="116"/>
        <v>0</v>
      </c>
      <c r="AR612" s="128" t="e">
        <f>#REF!+#REF!+#REF!+#REF!</f>
        <v>#REF!</v>
      </c>
      <c r="AS612" s="128">
        <f t="shared" si="117"/>
        <v>0</v>
      </c>
      <c r="AT612" s="128" t="e">
        <f>#REF!+#REF!+#REF!+#REF!</f>
        <v>#REF!</v>
      </c>
      <c r="AU612" s="128">
        <f t="shared" si="118"/>
        <v>0</v>
      </c>
    </row>
    <row r="613" spans="1:47" ht="78.75" x14ac:dyDescent="0.25">
      <c r="A613" s="381" t="s">
        <v>1054</v>
      </c>
      <c r="B613" s="127"/>
      <c r="C613" s="21" t="s">
        <v>1600</v>
      </c>
      <c r="D613" s="128"/>
      <c r="E613" s="128"/>
      <c r="F613" s="128"/>
      <c r="G613" s="128"/>
      <c r="H613" s="128"/>
      <c r="I613" s="128"/>
      <c r="J613" s="128"/>
      <c r="K613" s="128"/>
      <c r="L613" s="128"/>
      <c r="M613" s="128"/>
      <c r="N613" s="128"/>
      <c r="O613" s="128"/>
      <c r="P613" s="128"/>
      <c r="Q613" s="128"/>
      <c r="R613" s="128">
        <v>0.13</v>
      </c>
      <c r="S613" s="128">
        <v>0</v>
      </c>
      <c r="T613" s="128"/>
      <c r="U613" s="128"/>
      <c r="V613" s="128">
        <f t="shared" si="119"/>
        <v>0.13</v>
      </c>
      <c r="W613" s="128">
        <f t="shared" si="119"/>
        <v>0</v>
      </c>
      <c r="X613" s="128"/>
      <c r="Y613" s="128"/>
      <c r="Z613" s="128"/>
      <c r="AA613" s="128"/>
      <c r="AB613" s="128"/>
      <c r="AC613" s="128"/>
      <c r="AD613" s="128"/>
      <c r="AE613" s="128"/>
      <c r="AF613" s="128"/>
      <c r="AG613" s="128"/>
      <c r="AH613" s="128"/>
      <c r="AI613" s="128"/>
      <c r="AJ613" s="128"/>
      <c r="AK613" s="128"/>
      <c r="AL613" s="128"/>
      <c r="AM613" s="128"/>
      <c r="AN613" s="128"/>
      <c r="AO613" s="128"/>
      <c r="AP613" s="128">
        <f t="shared" si="116"/>
        <v>0</v>
      </c>
      <c r="AQ613" s="128">
        <f t="shared" si="116"/>
        <v>0</v>
      </c>
      <c r="AR613" s="128" t="e">
        <f>#REF!+#REF!+#REF!+#REF!</f>
        <v>#REF!</v>
      </c>
      <c r="AS613" s="128">
        <f t="shared" si="117"/>
        <v>0</v>
      </c>
      <c r="AT613" s="128" t="e">
        <f>#REF!+#REF!+#REF!+#REF!</f>
        <v>#REF!</v>
      </c>
      <c r="AU613" s="128">
        <f t="shared" si="118"/>
        <v>0</v>
      </c>
    </row>
    <row r="614" spans="1:47" ht="94.5" x14ac:dyDescent="0.25">
      <c r="A614" s="381" t="s">
        <v>1054</v>
      </c>
      <c r="B614" s="127"/>
      <c r="C614" s="21" t="s">
        <v>1601</v>
      </c>
      <c r="D614" s="128"/>
      <c r="E614" s="128"/>
      <c r="F614" s="128"/>
      <c r="G614" s="128"/>
      <c r="H614" s="128"/>
      <c r="I614" s="128"/>
      <c r="J614" s="128"/>
      <c r="K614" s="128"/>
      <c r="L614" s="128"/>
      <c r="M614" s="128"/>
      <c r="N614" s="128"/>
      <c r="O614" s="128"/>
      <c r="P614" s="128"/>
      <c r="Q614" s="128"/>
      <c r="R614" s="128">
        <v>7.0000000000000007E-2</v>
      </c>
      <c r="S614" s="128">
        <v>0.16</v>
      </c>
      <c r="T614" s="128"/>
      <c r="U614" s="128"/>
      <c r="V614" s="128">
        <f t="shared" si="119"/>
        <v>7.0000000000000007E-2</v>
      </c>
      <c r="W614" s="128">
        <f t="shared" si="119"/>
        <v>0.16</v>
      </c>
      <c r="X614" s="128"/>
      <c r="Y614" s="128"/>
      <c r="Z614" s="128"/>
      <c r="AA614" s="128"/>
      <c r="AB614" s="128"/>
      <c r="AC614" s="128"/>
      <c r="AD614" s="128"/>
      <c r="AE614" s="128"/>
      <c r="AF614" s="128"/>
      <c r="AG614" s="128"/>
      <c r="AH614" s="128"/>
      <c r="AI614" s="128"/>
      <c r="AJ614" s="128"/>
      <c r="AK614" s="128"/>
      <c r="AL614" s="128"/>
      <c r="AM614" s="128"/>
      <c r="AN614" s="128"/>
      <c r="AO614" s="128"/>
      <c r="AP614" s="128">
        <f t="shared" si="116"/>
        <v>0</v>
      </c>
      <c r="AQ614" s="128">
        <f t="shared" si="116"/>
        <v>0</v>
      </c>
      <c r="AR614" s="128" t="e">
        <f>#REF!+#REF!+#REF!+#REF!</f>
        <v>#REF!</v>
      </c>
      <c r="AS614" s="128">
        <f t="shared" si="117"/>
        <v>0</v>
      </c>
      <c r="AT614" s="128" t="e">
        <f>#REF!+#REF!+#REF!+#REF!</f>
        <v>#REF!</v>
      </c>
      <c r="AU614" s="128">
        <f t="shared" si="118"/>
        <v>0</v>
      </c>
    </row>
    <row r="615" spans="1:47" ht="94.5" x14ac:dyDescent="0.25">
      <c r="A615" s="381" t="s">
        <v>1054</v>
      </c>
      <c r="B615" s="127"/>
      <c r="C615" s="21" t="s">
        <v>1602</v>
      </c>
      <c r="D615" s="128"/>
      <c r="E615" s="128"/>
      <c r="F615" s="128"/>
      <c r="G615" s="128"/>
      <c r="H615" s="128"/>
      <c r="I615" s="128"/>
      <c r="J615" s="128"/>
      <c r="K615" s="128"/>
      <c r="L615" s="128"/>
      <c r="M615" s="128"/>
      <c r="N615" s="128"/>
      <c r="O615" s="128"/>
      <c r="P615" s="128"/>
      <c r="Q615" s="128"/>
      <c r="R615" s="128">
        <v>0.106</v>
      </c>
      <c r="S615" s="128">
        <v>0</v>
      </c>
      <c r="T615" s="128"/>
      <c r="U615" s="128"/>
      <c r="V615" s="128">
        <f t="shared" si="119"/>
        <v>0.106</v>
      </c>
      <c r="W615" s="128">
        <f t="shared" si="119"/>
        <v>0</v>
      </c>
      <c r="X615" s="128"/>
      <c r="Y615" s="128"/>
      <c r="Z615" s="128"/>
      <c r="AA615" s="128"/>
      <c r="AB615" s="128"/>
      <c r="AC615" s="128"/>
      <c r="AD615" s="128"/>
      <c r="AE615" s="128"/>
      <c r="AF615" s="128"/>
      <c r="AG615" s="128"/>
      <c r="AH615" s="128"/>
      <c r="AI615" s="128"/>
      <c r="AJ615" s="128"/>
      <c r="AK615" s="128"/>
      <c r="AL615" s="128"/>
      <c r="AM615" s="128"/>
      <c r="AN615" s="128"/>
      <c r="AO615" s="128"/>
      <c r="AP615" s="128">
        <f t="shared" si="116"/>
        <v>0</v>
      </c>
      <c r="AQ615" s="128">
        <f t="shared" si="116"/>
        <v>0</v>
      </c>
      <c r="AR615" s="128" t="e">
        <f>#REF!+#REF!+#REF!+#REF!</f>
        <v>#REF!</v>
      </c>
      <c r="AS615" s="128">
        <f t="shared" si="117"/>
        <v>0</v>
      </c>
      <c r="AT615" s="128" t="e">
        <f>#REF!+#REF!+#REF!+#REF!</f>
        <v>#REF!</v>
      </c>
      <c r="AU615" s="128">
        <f t="shared" si="118"/>
        <v>0</v>
      </c>
    </row>
    <row r="616" spans="1:47" ht="110.25" x14ac:dyDescent="0.25">
      <c r="A616" s="381" t="s">
        <v>1054</v>
      </c>
      <c r="B616" s="127"/>
      <c r="C616" s="21" t="s">
        <v>1603</v>
      </c>
      <c r="D616" s="128"/>
      <c r="E616" s="128"/>
      <c r="F616" s="128"/>
      <c r="G616" s="128"/>
      <c r="H616" s="128"/>
      <c r="I616" s="128"/>
      <c r="J616" s="128"/>
      <c r="K616" s="128"/>
      <c r="L616" s="128"/>
      <c r="M616" s="128"/>
      <c r="N616" s="128"/>
      <c r="O616" s="128"/>
      <c r="P616" s="128"/>
      <c r="Q616" s="128"/>
      <c r="R616" s="128">
        <v>0.44</v>
      </c>
      <c r="S616" s="128">
        <v>0</v>
      </c>
      <c r="T616" s="128"/>
      <c r="U616" s="128"/>
      <c r="V616" s="128">
        <f t="shared" si="119"/>
        <v>0.44</v>
      </c>
      <c r="W616" s="128">
        <f t="shared" si="119"/>
        <v>0</v>
      </c>
      <c r="X616" s="128"/>
      <c r="Y616" s="128"/>
      <c r="Z616" s="128"/>
      <c r="AA616" s="128"/>
      <c r="AB616" s="128"/>
      <c r="AC616" s="128"/>
      <c r="AD616" s="128"/>
      <c r="AE616" s="128"/>
      <c r="AF616" s="128"/>
      <c r="AG616" s="128"/>
      <c r="AH616" s="128"/>
      <c r="AI616" s="128"/>
      <c r="AJ616" s="128"/>
      <c r="AK616" s="128"/>
      <c r="AL616" s="128"/>
      <c r="AM616" s="128"/>
      <c r="AN616" s="128"/>
      <c r="AO616" s="128"/>
      <c r="AP616" s="128">
        <f t="shared" si="116"/>
        <v>0</v>
      </c>
      <c r="AQ616" s="128">
        <f t="shared" si="116"/>
        <v>0</v>
      </c>
      <c r="AR616" s="128" t="e">
        <f>#REF!+#REF!+#REF!+#REF!</f>
        <v>#REF!</v>
      </c>
      <c r="AS616" s="128">
        <f t="shared" si="117"/>
        <v>0</v>
      </c>
      <c r="AT616" s="128" t="e">
        <f>#REF!+#REF!+#REF!+#REF!</f>
        <v>#REF!</v>
      </c>
      <c r="AU616" s="128">
        <f t="shared" si="118"/>
        <v>0</v>
      </c>
    </row>
    <row r="617" spans="1:47" ht="94.5" x14ac:dyDescent="0.25">
      <c r="A617" s="381" t="s">
        <v>1054</v>
      </c>
      <c r="B617" s="127"/>
      <c r="C617" s="21" t="s">
        <v>1604</v>
      </c>
      <c r="D617" s="128"/>
      <c r="E617" s="128"/>
      <c r="F617" s="128"/>
      <c r="G617" s="128"/>
      <c r="H617" s="128"/>
      <c r="I617" s="128"/>
      <c r="J617" s="128"/>
      <c r="K617" s="128"/>
      <c r="L617" s="128"/>
      <c r="M617" s="128"/>
      <c r="N617" s="128"/>
      <c r="O617" s="128"/>
      <c r="P617" s="128"/>
      <c r="Q617" s="128"/>
      <c r="R617" s="128">
        <v>0.22</v>
      </c>
      <c r="S617" s="128">
        <v>0</v>
      </c>
      <c r="T617" s="128"/>
      <c r="U617" s="128"/>
      <c r="V617" s="128">
        <f t="shared" si="119"/>
        <v>0.22</v>
      </c>
      <c r="W617" s="128">
        <f t="shared" si="119"/>
        <v>0</v>
      </c>
      <c r="X617" s="128"/>
      <c r="Y617" s="128"/>
      <c r="Z617" s="128"/>
      <c r="AA617" s="128"/>
      <c r="AB617" s="128"/>
      <c r="AC617" s="128"/>
      <c r="AD617" s="128"/>
      <c r="AE617" s="128"/>
      <c r="AF617" s="128"/>
      <c r="AG617" s="128"/>
      <c r="AH617" s="128"/>
      <c r="AI617" s="128"/>
      <c r="AJ617" s="128"/>
      <c r="AK617" s="128"/>
      <c r="AL617" s="128"/>
      <c r="AM617" s="128"/>
      <c r="AN617" s="128"/>
      <c r="AO617" s="128"/>
      <c r="AP617" s="128">
        <f t="shared" si="116"/>
        <v>0</v>
      </c>
      <c r="AQ617" s="128">
        <f t="shared" si="116"/>
        <v>0</v>
      </c>
      <c r="AR617" s="128" t="e">
        <f>#REF!+#REF!+#REF!+#REF!</f>
        <v>#REF!</v>
      </c>
      <c r="AS617" s="128">
        <f t="shared" si="117"/>
        <v>0</v>
      </c>
      <c r="AT617" s="128" t="e">
        <f>#REF!+#REF!+#REF!+#REF!</f>
        <v>#REF!</v>
      </c>
      <c r="AU617" s="128">
        <f t="shared" si="118"/>
        <v>0</v>
      </c>
    </row>
    <row r="618" spans="1:47" ht="110.25" x14ac:dyDescent="0.25">
      <c r="A618" s="381" t="s">
        <v>1054</v>
      </c>
      <c r="B618" s="127"/>
      <c r="C618" s="21" t="s">
        <v>1605</v>
      </c>
      <c r="D618" s="128"/>
      <c r="E618" s="128"/>
      <c r="F618" s="128"/>
      <c r="G618" s="128"/>
      <c r="H618" s="128"/>
      <c r="I618" s="128"/>
      <c r="J618" s="128"/>
      <c r="K618" s="128"/>
      <c r="L618" s="128"/>
      <c r="M618" s="128"/>
      <c r="N618" s="128"/>
      <c r="O618" s="128"/>
      <c r="P618" s="128"/>
      <c r="Q618" s="128"/>
      <c r="R618" s="128">
        <v>0.38900000000000001</v>
      </c>
      <c r="S618" s="128">
        <v>0</v>
      </c>
      <c r="T618" s="128"/>
      <c r="U618" s="128"/>
      <c r="V618" s="128">
        <f t="shared" si="119"/>
        <v>0.38900000000000001</v>
      </c>
      <c r="W618" s="128">
        <f t="shared" si="119"/>
        <v>0</v>
      </c>
      <c r="X618" s="128"/>
      <c r="Y618" s="128"/>
      <c r="Z618" s="128"/>
      <c r="AA618" s="128"/>
      <c r="AB618" s="128"/>
      <c r="AC618" s="128"/>
      <c r="AD618" s="128"/>
      <c r="AE618" s="128"/>
      <c r="AF618" s="128"/>
      <c r="AG618" s="128"/>
      <c r="AH618" s="128"/>
      <c r="AI618" s="128"/>
      <c r="AJ618" s="128"/>
      <c r="AK618" s="128"/>
      <c r="AL618" s="128"/>
      <c r="AM618" s="128"/>
      <c r="AN618" s="128"/>
      <c r="AO618" s="128"/>
      <c r="AP618" s="128">
        <f t="shared" si="116"/>
        <v>0</v>
      </c>
      <c r="AQ618" s="128">
        <f t="shared" si="116"/>
        <v>0</v>
      </c>
      <c r="AR618" s="128" t="e">
        <f>#REF!+#REF!+#REF!+#REF!</f>
        <v>#REF!</v>
      </c>
      <c r="AS618" s="128">
        <f t="shared" si="117"/>
        <v>0</v>
      </c>
      <c r="AT618" s="128" t="e">
        <f>#REF!+#REF!+#REF!+#REF!</f>
        <v>#REF!</v>
      </c>
      <c r="AU618" s="128">
        <f t="shared" si="118"/>
        <v>0</v>
      </c>
    </row>
    <row r="619" spans="1:47" ht="110.25" x14ac:dyDescent="0.25">
      <c r="A619" s="381" t="s">
        <v>1054</v>
      </c>
      <c r="B619" s="127"/>
      <c r="C619" s="21" t="s">
        <v>1606</v>
      </c>
      <c r="D619" s="128"/>
      <c r="E619" s="128"/>
      <c r="F619" s="128"/>
      <c r="G619" s="128"/>
      <c r="H619" s="128"/>
      <c r="I619" s="128"/>
      <c r="J619" s="128"/>
      <c r="K619" s="128"/>
      <c r="L619" s="128"/>
      <c r="M619" s="128"/>
      <c r="N619" s="128"/>
      <c r="O619" s="128"/>
      <c r="P619" s="128"/>
      <c r="Q619" s="128"/>
      <c r="R619" s="128">
        <v>0.72499999999999998</v>
      </c>
      <c r="S619" s="128">
        <v>0</v>
      </c>
      <c r="T619" s="128"/>
      <c r="U619" s="128"/>
      <c r="V619" s="128">
        <f t="shared" si="119"/>
        <v>0.72499999999999998</v>
      </c>
      <c r="W619" s="128">
        <f t="shared" si="119"/>
        <v>0</v>
      </c>
      <c r="X619" s="128"/>
      <c r="Y619" s="128"/>
      <c r="Z619" s="128"/>
      <c r="AA619" s="128"/>
      <c r="AB619" s="128"/>
      <c r="AC619" s="128"/>
      <c r="AD619" s="128"/>
      <c r="AE619" s="128"/>
      <c r="AF619" s="128"/>
      <c r="AG619" s="128"/>
      <c r="AH619" s="128"/>
      <c r="AI619" s="128"/>
      <c r="AJ619" s="128"/>
      <c r="AK619" s="128"/>
      <c r="AL619" s="128"/>
      <c r="AM619" s="128"/>
      <c r="AN619" s="128"/>
      <c r="AO619" s="128"/>
      <c r="AP619" s="128">
        <f t="shared" si="116"/>
        <v>0</v>
      </c>
      <c r="AQ619" s="128">
        <f t="shared" si="116"/>
        <v>0</v>
      </c>
      <c r="AR619" s="128" t="e">
        <f>#REF!+#REF!+#REF!+#REF!</f>
        <v>#REF!</v>
      </c>
      <c r="AS619" s="128">
        <f t="shared" si="117"/>
        <v>0</v>
      </c>
      <c r="AT619" s="128" t="e">
        <f>#REF!+#REF!+#REF!+#REF!</f>
        <v>#REF!</v>
      </c>
      <c r="AU619" s="128">
        <f t="shared" si="118"/>
        <v>0</v>
      </c>
    </row>
    <row r="620" spans="1:47" ht="94.5" x14ac:dyDescent="0.25">
      <c r="A620" s="381" t="s">
        <v>1054</v>
      </c>
      <c r="B620" s="127"/>
      <c r="C620" s="21" t="s">
        <v>1607</v>
      </c>
      <c r="D620" s="128"/>
      <c r="E620" s="128"/>
      <c r="F620" s="128"/>
      <c r="G620" s="128"/>
      <c r="H620" s="128"/>
      <c r="I620" s="128"/>
      <c r="J620" s="128"/>
      <c r="K620" s="128"/>
      <c r="L620" s="128"/>
      <c r="M620" s="128"/>
      <c r="N620" s="128"/>
      <c r="O620" s="128"/>
      <c r="P620" s="128"/>
      <c r="Q620" s="128"/>
      <c r="R620" s="128">
        <v>0.45</v>
      </c>
      <c r="S620" s="128">
        <v>0</v>
      </c>
      <c r="T620" s="128"/>
      <c r="U620" s="128"/>
      <c r="V620" s="128">
        <f t="shared" si="119"/>
        <v>0.45</v>
      </c>
      <c r="W620" s="128">
        <f t="shared" si="119"/>
        <v>0</v>
      </c>
      <c r="X620" s="128"/>
      <c r="Y620" s="128"/>
      <c r="Z620" s="128"/>
      <c r="AA620" s="128"/>
      <c r="AB620" s="128"/>
      <c r="AC620" s="128"/>
      <c r="AD620" s="128"/>
      <c r="AE620" s="128"/>
      <c r="AF620" s="128"/>
      <c r="AG620" s="128"/>
      <c r="AH620" s="128"/>
      <c r="AI620" s="128"/>
      <c r="AJ620" s="128"/>
      <c r="AK620" s="128"/>
      <c r="AL620" s="128"/>
      <c r="AM620" s="128"/>
      <c r="AN620" s="128"/>
      <c r="AO620" s="128"/>
      <c r="AP620" s="128">
        <f t="shared" si="116"/>
        <v>0</v>
      </c>
      <c r="AQ620" s="128">
        <f t="shared" si="116"/>
        <v>0</v>
      </c>
      <c r="AR620" s="128" t="e">
        <f>#REF!+#REF!+#REF!+#REF!</f>
        <v>#REF!</v>
      </c>
      <c r="AS620" s="128">
        <f t="shared" si="117"/>
        <v>0</v>
      </c>
      <c r="AT620" s="128" t="e">
        <f>#REF!+#REF!+#REF!+#REF!</f>
        <v>#REF!</v>
      </c>
      <c r="AU620" s="128">
        <f t="shared" si="118"/>
        <v>0</v>
      </c>
    </row>
    <row r="621" spans="1:47" ht="110.25" x14ac:dyDescent="0.25">
      <c r="A621" s="381" t="s">
        <v>1054</v>
      </c>
      <c r="B621" s="127"/>
      <c r="C621" s="21" t="s">
        <v>1608</v>
      </c>
      <c r="D621" s="128"/>
      <c r="E621" s="128"/>
      <c r="F621" s="128"/>
      <c r="G621" s="128"/>
      <c r="H621" s="128"/>
      <c r="I621" s="128"/>
      <c r="J621" s="128"/>
      <c r="K621" s="128"/>
      <c r="L621" s="128"/>
      <c r="M621" s="128"/>
      <c r="N621" s="128"/>
      <c r="O621" s="128"/>
      <c r="P621" s="128"/>
      <c r="Q621" s="128"/>
      <c r="R621" s="128">
        <v>0.56999999999999995</v>
      </c>
      <c r="S621" s="128">
        <v>0</v>
      </c>
      <c r="T621" s="128"/>
      <c r="U621" s="128"/>
      <c r="V621" s="128">
        <f t="shared" si="119"/>
        <v>0.56999999999999995</v>
      </c>
      <c r="W621" s="128">
        <f t="shared" si="119"/>
        <v>0</v>
      </c>
      <c r="X621" s="128"/>
      <c r="Y621" s="128"/>
      <c r="Z621" s="128"/>
      <c r="AA621" s="128"/>
      <c r="AB621" s="128"/>
      <c r="AC621" s="128"/>
      <c r="AD621" s="128"/>
      <c r="AE621" s="128"/>
      <c r="AF621" s="128"/>
      <c r="AG621" s="128"/>
      <c r="AH621" s="128"/>
      <c r="AI621" s="128"/>
      <c r="AJ621" s="128"/>
      <c r="AK621" s="128"/>
      <c r="AL621" s="128"/>
      <c r="AM621" s="128"/>
      <c r="AN621" s="128"/>
      <c r="AO621" s="128"/>
      <c r="AP621" s="128">
        <f t="shared" si="116"/>
        <v>0</v>
      </c>
      <c r="AQ621" s="128">
        <f t="shared" si="116"/>
        <v>0</v>
      </c>
      <c r="AR621" s="128" t="e">
        <f>#REF!+#REF!+#REF!+#REF!</f>
        <v>#REF!</v>
      </c>
      <c r="AS621" s="128">
        <f t="shared" si="117"/>
        <v>0</v>
      </c>
      <c r="AT621" s="128" t="e">
        <f>#REF!+#REF!+#REF!+#REF!</f>
        <v>#REF!</v>
      </c>
      <c r="AU621" s="128">
        <f t="shared" si="118"/>
        <v>0</v>
      </c>
    </row>
    <row r="622" spans="1:47" ht="94.5" x14ac:dyDescent="0.25">
      <c r="A622" s="381" t="s">
        <v>1054</v>
      </c>
      <c r="B622" s="127"/>
      <c r="C622" s="21" t="s">
        <v>1609</v>
      </c>
      <c r="D622" s="128"/>
      <c r="E622" s="128"/>
      <c r="F622" s="128"/>
      <c r="G622" s="128"/>
      <c r="H622" s="128"/>
      <c r="I622" s="128"/>
      <c r="J622" s="128"/>
      <c r="K622" s="128"/>
      <c r="L622" s="128"/>
      <c r="M622" s="128"/>
      <c r="N622" s="128"/>
      <c r="O622" s="128"/>
      <c r="P622" s="128"/>
      <c r="Q622" s="128"/>
      <c r="R622" s="128">
        <v>4.9000000000000002E-2</v>
      </c>
      <c r="S622" s="128">
        <v>0</v>
      </c>
      <c r="T622" s="128"/>
      <c r="U622" s="128"/>
      <c r="V622" s="128">
        <f t="shared" si="119"/>
        <v>4.9000000000000002E-2</v>
      </c>
      <c r="W622" s="128">
        <f t="shared" si="119"/>
        <v>0</v>
      </c>
      <c r="X622" s="128"/>
      <c r="Y622" s="128"/>
      <c r="Z622" s="128"/>
      <c r="AA622" s="128"/>
      <c r="AB622" s="128"/>
      <c r="AC622" s="128"/>
      <c r="AD622" s="128"/>
      <c r="AE622" s="128"/>
      <c r="AF622" s="128"/>
      <c r="AG622" s="128"/>
      <c r="AH622" s="128"/>
      <c r="AI622" s="128"/>
      <c r="AJ622" s="128"/>
      <c r="AK622" s="128"/>
      <c r="AL622" s="128"/>
      <c r="AM622" s="128"/>
      <c r="AN622" s="128"/>
      <c r="AO622" s="128"/>
      <c r="AP622" s="128">
        <f t="shared" si="116"/>
        <v>0</v>
      </c>
      <c r="AQ622" s="128">
        <f t="shared" si="116"/>
        <v>0</v>
      </c>
      <c r="AR622" s="128" t="e">
        <f>#REF!+#REF!+#REF!+#REF!</f>
        <v>#REF!</v>
      </c>
      <c r="AS622" s="128">
        <f t="shared" si="117"/>
        <v>0</v>
      </c>
      <c r="AT622" s="128" t="e">
        <f>#REF!+#REF!+#REF!+#REF!</f>
        <v>#REF!</v>
      </c>
      <c r="AU622" s="128">
        <f t="shared" si="118"/>
        <v>0</v>
      </c>
    </row>
    <row r="623" spans="1:47" ht="94.5" x14ac:dyDescent="0.25">
      <c r="A623" s="381" t="s">
        <v>1054</v>
      </c>
      <c r="B623" s="127"/>
      <c r="C623" s="21" t="s">
        <v>1610</v>
      </c>
      <c r="D623" s="128"/>
      <c r="E623" s="128"/>
      <c r="F623" s="128"/>
      <c r="G623" s="128"/>
      <c r="H623" s="128"/>
      <c r="I623" s="128"/>
      <c r="J623" s="128"/>
      <c r="K623" s="128"/>
      <c r="L623" s="128"/>
      <c r="M623" s="128"/>
      <c r="N623" s="128"/>
      <c r="O623" s="128"/>
      <c r="P623" s="128"/>
      <c r="Q623" s="128"/>
      <c r="R623" s="128">
        <v>8.7999999999999995E-2</v>
      </c>
      <c r="S623" s="128">
        <v>0</v>
      </c>
      <c r="T623" s="128"/>
      <c r="U623" s="128"/>
      <c r="V623" s="128">
        <f t="shared" si="119"/>
        <v>8.7999999999999995E-2</v>
      </c>
      <c r="W623" s="128">
        <f t="shared" si="119"/>
        <v>0</v>
      </c>
      <c r="X623" s="128"/>
      <c r="Y623" s="128"/>
      <c r="Z623" s="128"/>
      <c r="AA623" s="128"/>
      <c r="AB623" s="128"/>
      <c r="AC623" s="128"/>
      <c r="AD623" s="128"/>
      <c r="AE623" s="128"/>
      <c r="AF623" s="128"/>
      <c r="AG623" s="128"/>
      <c r="AH623" s="128"/>
      <c r="AI623" s="128"/>
      <c r="AJ623" s="128"/>
      <c r="AK623" s="128"/>
      <c r="AL623" s="128"/>
      <c r="AM623" s="128"/>
      <c r="AN623" s="128"/>
      <c r="AO623" s="128"/>
      <c r="AP623" s="128">
        <f t="shared" si="116"/>
        <v>0</v>
      </c>
      <c r="AQ623" s="128">
        <f t="shared" si="116"/>
        <v>0</v>
      </c>
      <c r="AR623" s="128" t="e">
        <f>#REF!+#REF!+#REF!+#REF!</f>
        <v>#REF!</v>
      </c>
      <c r="AS623" s="128">
        <f t="shared" si="117"/>
        <v>0</v>
      </c>
      <c r="AT623" s="128" t="e">
        <f>#REF!+#REF!+#REF!+#REF!</f>
        <v>#REF!</v>
      </c>
      <c r="AU623" s="128">
        <f t="shared" si="118"/>
        <v>0</v>
      </c>
    </row>
    <row r="624" spans="1:47" ht="94.5" x14ac:dyDescent="0.25">
      <c r="A624" s="381" t="s">
        <v>1054</v>
      </c>
      <c r="B624" s="127"/>
      <c r="C624" s="21" t="s">
        <v>1611</v>
      </c>
      <c r="D624" s="128"/>
      <c r="E624" s="128"/>
      <c r="F624" s="128"/>
      <c r="G624" s="128"/>
      <c r="H624" s="128"/>
      <c r="I624" s="128"/>
      <c r="J624" s="128"/>
      <c r="K624" s="128"/>
      <c r="L624" s="128"/>
      <c r="M624" s="128"/>
      <c r="N624" s="128"/>
      <c r="O624" s="128"/>
      <c r="P624" s="128"/>
      <c r="Q624" s="128"/>
      <c r="R624" s="128">
        <v>6.8000000000000005E-2</v>
      </c>
      <c r="S624" s="128">
        <v>0</v>
      </c>
      <c r="T624" s="128"/>
      <c r="U624" s="128"/>
      <c r="V624" s="128">
        <f t="shared" si="119"/>
        <v>6.8000000000000005E-2</v>
      </c>
      <c r="W624" s="128">
        <f t="shared" si="119"/>
        <v>0</v>
      </c>
      <c r="X624" s="128"/>
      <c r="Y624" s="128"/>
      <c r="Z624" s="128"/>
      <c r="AA624" s="128"/>
      <c r="AB624" s="128"/>
      <c r="AC624" s="128"/>
      <c r="AD624" s="128"/>
      <c r="AE624" s="128"/>
      <c r="AF624" s="128"/>
      <c r="AG624" s="128"/>
      <c r="AH624" s="128"/>
      <c r="AI624" s="128"/>
      <c r="AJ624" s="128"/>
      <c r="AK624" s="128"/>
      <c r="AL624" s="128"/>
      <c r="AM624" s="128"/>
      <c r="AN624" s="128"/>
      <c r="AO624" s="128"/>
      <c r="AP624" s="128">
        <f t="shared" si="116"/>
        <v>0</v>
      </c>
      <c r="AQ624" s="128">
        <f t="shared" si="116"/>
        <v>0</v>
      </c>
      <c r="AR624" s="128" t="e">
        <f>#REF!+#REF!+#REF!+#REF!</f>
        <v>#REF!</v>
      </c>
      <c r="AS624" s="128">
        <f t="shared" si="117"/>
        <v>0</v>
      </c>
      <c r="AT624" s="128" t="e">
        <f>#REF!+#REF!+#REF!+#REF!</f>
        <v>#REF!</v>
      </c>
      <c r="AU624" s="128">
        <f t="shared" si="118"/>
        <v>0</v>
      </c>
    </row>
    <row r="625" spans="1:47" ht="94.5" x14ac:dyDescent="0.25">
      <c r="A625" s="381" t="s">
        <v>1054</v>
      </c>
      <c r="B625" s="127"/>
      <c r="C625" s="21" t="s">
        <v>1612</v>
      </c>
      <c r="D625" s="128"/>
      <c r="E625" s="128"/>
      <c r="F625" s="128"/>
      <c r="G625" s="128"/>
      <c r="H625" s="128"/>
      <c r="I625" s="128"/>
      <c r="J625" s="128"/>
      <c r="K625" s="128"/>
      <c r="L625" s="128"/>
      <c r="M625" s="128"/>
      <c r="N625" s="128"/>
      <c r="O625" s="128"/>
      <c r="P625" s="128"/>
      <c r="Q625" s="128"/>
      <c r="R625" s="128">
        <v>0.121</v>
      </c>
      <c r="S625" s="128">
        <v>0</v>
      </c>
      <c r="T625" s="128"/>
      <c r="U625" s="128"/>
      <c r="V625" s="128">
        <f t="shared" si="119"/>
        <v>0.121</v>
      </c>
      <c r="W625" s="128">
        <f t="shared" si="119"/>
        <v>0</v>
      </c>
      <c r="X625" s="128"/>
      <c r="Y625" s="128"/>
      <c r="Z625" s="128"/>
      <c r="AA625" s="128"/>
      <c r="AB625" s="128"/>
      <c r="AC625" s="128"/>
      <c r="AD625" s="128"/>
      <c r="AE625" s="128"/>
      <c r="AF625" s="128"/>
      <c r="AG625" s="128"/>
      <c r="AH625" s="128"/>
      <c r="AI625" s="128"/>
      <c r="AJ625" s="128"/>
      <c r="AK625" s="128"/>
      <c r="AL625" s="128"/>
      <c r="AM625" s="128"/>
      <c r="AN625" s="128"/>
      <c r="AO625" s="128"/>
      <c r="AP625" s="128">
        <f t="shared" si="116"/>
        <v>0</v>
      </c>
      <c r="AQ625" s="128">
        <f t="shared" si="116"/>
        <v>0</v>
      </c>
      <c r="AR625" s="128" t="e">
        <f>#REF!+#REF!+#REF!+#REF!</f>
        <v>#REF!</v>
      </c>
      <c r="AS625" s="128">
        <f t="shared" si="117"/>
        <v>0</v>
      </c>
      <c r="AT625" s="128" t="e">
        <f>#REF!+#REF!+#REF!+#REF!</f>
        <v>#REF!</v>
      </c>
      <c r="AU625" s="128">
        <f t="shared" si="118"/>
        <v>0</v>
      </c>
    </row>
    <row r="626" spans="1:47" ht="110.25" x14ac:dyDescent="0.25">
      <c r="A626" s="381" t="s">
        <v>1054</v>
      </c>
      <c r="B626" s="127"/>
      <c r="C626" s="21" t="s">
        <v>1613</v>
      </c>
      <c r="D626" s="128"/>
      <c r="E626" s="128"/>
      <c r="F626" s="128"/>
      <c r="G626" s="128"/>
      <c r="H626" s="128"/>
      <c r="I626" s="128"/>
      <c r="J626" s="128"/>
      <c r="K626" s="128"/>
      <c r="L626" s="128"/>
      <c r="M626" s="128"/>
      <c r="N626" s="128"/>
      <c r="O626" s="128"/>
      <c r="P626" s="128"/>
      <c r="Q626" s="128"/>
      <c r="R626" s="128">
        <v>0.14199999999999999</v>
      </c>
      <c r="S626" s="128">
        <v>0.16</v>
      </c>
      <c r="T626" s="128"/>
      <c r="U626" s="128"/>
      <c r="V626" s="128">
        <f t="shared" si="119"/>
        <v>0.14199999999999999</v>
      </c>
      <c r="W626" s="128">
        <f t="shared" si="119"/>
        <v>0.16</v>
      </c>
      <c r="X626" s="128"/>
      <c r="Y626" s="128"/>
      <c r="Z626" s="128"/>
      <c r="AA626" s="128"/>
      <c r="AB626" s="128"/>
      <c r="AC626" s="128"/>
      <c r="AD626" s="128"/>
      <c r="AE626" s="128"/>
      <c r="AF626" s="128"/>
      <c r="AG626" s="128"/>
      <c r="AH626" s="128"/>
      <c r="AI626" s="128"/>
      <c r="AJ626" s="128"/>
      <c r="AK626" s="128"/>
      <c r="AL626" s="128"/>
      <c r="AM626" s="128"/>
      <c r="AN626" s="128"/>
      <c r="AO626" s="128"/>
      <c r="AP626" s="128">
        <f t="shared" si="116"/>
        <v>0</v>
      </c>
      <c r="AQ626" s="128">
        <f t="shared" si="116"/>
        <v>0</v>
      </c>
      <c r="AR626" s="128" t="e">
        <f>#REF!+#REF!+#REF!+#REF!</f>
        <v>#REF!</v>
      </c>
      <c r="AS626" s="128">
        <f t="shared" si="117"/>
        <v>0</v>
      </c>
      <c r="AT626" s="128" t="e">
        <f>#REF!+#REF!+#REF!+#REF!</f>
        <v>#REF!</v>
      </c>
      <c r="AU626" s="128">
        <f t="shared" si="118"/>
        <v>0</v>
      </c>
    </row>
    <row r="627" spans="1:47" ht="94.5" x14ac:dyDescent="0.25">
      <c r="A627" s="381" t="s">
        <v>1054</v>
      </c>
      <c r="B627" s="127"/>
      <c r="C627" s="21" t="s">
        <v>1614</v>
      </c>
      <c r="D627" s="128"/>
      <c r="E627" s="128"/>
      <c r="F627" s="128"/>
      <c r="G627" s="128"/>
      <c r="H627" s="128"/>
      <c r="I627" s="128"/>
      <c r="J627" s="128"/>
      <c r="K627" s="128"/>
      <c r="L627" s="128"/>
      <c r="M627" s="128"/>
      <c r="N627" s="128"/>
      <c r="O627" s="128"/>
      <c r="P627" s="128"/>
      <c r="Q627" s="128"/>
      <c r="R627" s="128">
        <v>0.23599999999999999</v>
      </c>
      <c r="S627" s="128">
        <v>0</v>
      </c>
      <c r="T627" s="128"/>
      <c r="U627" s="128"/>
      <c r="V627" s="128">
        <f t="shared" si="119"/>
        <v>0.23599999999999999</v>
      </c>
      <c r="W627" s="128">
        <f t="shared" si="119"/>
        <v>0</v>
      </c>
      <c r="X627" s="128"/>
      <c r="Y627" s="128"/>
      <c r="Z627" s="128"/>
      <c r="AA627" s="128"/>
      <c r="AB627" s="128"/>
      <c r="AC627" s="128"/>
      <c r="AD627" s="128"/>
      <c r="AE627" s="128"/>
      <c r="AF627" s="128"/>
      <c r="AG627" s="128"/>
      <c r="AH627" s="128"/>
      <c r="AI627" s="128"/>
      <c r="AJ627" s="128"/>
      <c r="AK627" s="128"/>
      <c r="AL627" s="128"/>
      <c r="AM627" s="128"/>
      <c r="AN627" s="128"/>
      <c r="AO627" s="128"/>
      <c r="AP627" s="128">
        <f t="shared" si="116"/>
        <v>0</v>
      </c>
      <c r="AQ627" s="128">
        <f t="shared" si="116"/>
        <v>0</v>
      </c>
      <c r="AR627" s="128" t="e">
        <f>#REF!+#REF!+#REF!+#REF!</f>
        <v>#REF!</v>
      </c>
      <c r="AS627" s="128">
        <f t="shared" si="117"/>
        <v>0</v>
      </c>
      <c r="AT627" s="128" t="e">
        <f>#REF!+#REF!+#REF!+#REF!</f>
        <v>#REF!</v>
      </c>
      <c r="AU627" s="128">
        <f t="shared" si="118"/>
        <v>0</v>
      </c>
    </row>
    <row r="628" spans="1:47" ht="110.25" x14ac:dyDescent="0.25">
      <c r="A628" s="381" t="s">
        <v>1054</v>
      </c>
      <c r="B628" s="127"/>
      <c r="C628" s="21" t="s">
        <v>1615</v>
      </c>
      <c r="D628" s="128"/>
      <c r="E628" s="128"/>
      <c r="F628" s="128"/>
      <c r="G628" s="128"/>
      <c r="H628" s="128"/>
      <c r="I628" s="128"/>
      <c r="J628" s="128"/>
      <c r="K628" s="128"/>
      <c r="L628" s="128"/>
      <c r="M628" s="128"/>
      <c r="N628" s="128"/>
      <c r="O628" s="128"/>
      <c r="P628" s="128"/>
      <c r="Q628" s="128"/>
      <c r="R628" s="128">
        <v>0.32100000000000001</v>
      </c>
      <c r="S628" s="128">
        <v>2.5000000000000001E-2</v>
      </c>
      <c r="T628" s="128"/>
      <c r="U628" s="128"/>
      <c r="V628" s="128">
        <f t="shared" si="119"/>
        <v>0.32100000000000001</v>
      </c>
      <c r="W628" s="128">
        <f t="shared" si="119"/>
        <v>2.5000000000000001E-2</v>
      </c>
      <c r="X628" s="128"/>
      <c r="Y628" s="128"/>
      <c r="Z628" s="128"/>
      <c r="AA628" s="128"/>
      <c r="AB628" s="128"/>
      <c r="AC628" s="128"/>
      <c r="AD628" s="128"/>
      <c r="AE628" s="128"/>
      <c r="AF628" s="128"/>
      <c r="AG628" s="128"/>
      <c r="AH628" s="128"/>
      <c r="AI628" s="128"/>
      <c r="AJ628" s="128"/>
      <c r="AK628" s="128"/>
      <c r="AL628" s="128"/>
      <c r="AM628" s="128"/>
      <c r="AN628" s="128"/>
      <c r="AO628" s="128"/>
      <c r="AP628" s="128">
        <f t="shared" si="116"/>
        <v>0</v>
      </c>
      <c r="AQ628" s="128">
        <f t="shared" si="116"/>
        <v>0</v>
      </c>
      <c r="AR628" s="128" t="e">
        <f>#REF!+#REF!+#REF!+#REF!</f>
        <v>#REF!</v>
      </c>
      <c r="AS628" s="128">
        <f t="shared" si="117"/>
        <v>0</v>
      </c>
      <c r="AT628" s="128" t="e">
        <f>#REF!+#REF!+#REF!+#REF!</f>
        <v>#REF!</v>
      </c>
      <c r="AU628" s="128">
        <f t="shared" si="118"/>
        <v>0</v>
      </c>
    </row>
    <row r="629" spans="1:47" ht="94.5" x14ac:dyDescent="0.25">
      <c r="A629" s="381" t="s">
        <v>1054</v>
      </c>
      <c r="B629" s="127"/>
      <c r="C629" s="21" t="s">
        <v>1616</v>
      </c>
      <c r="D629" s="128"/>
      <c r="E629" s="128"/>
      <c r="F629" s="128"/>
      <c r="G629" s="128"/>
      <c r="H629" s="128"/>
      <c r="I629" s="128"/>
      <c r="J629" s="128"/>
      <c r="K629" s="128"/>
      <c r="L629" s="128"/>
      <c r="M629" s="128"/>
      <c r="N629" s="128"/>
      <c r="O629" s="128"/>
      <c r="P629" s="128"/>
      <c r="Q629" s="128"/>
      <c r="R629" s="128">
        <v>0.1</v>
      </c>
      <c r="S629" s="128">
        <v>0</v>
      </c>
      <c r="T629" s="128"/>
      <c r="U629" s="128"/>
      <c r="V629" s="128">
        <f t="shared" si="119"/>
        <v>0.1</v>
      </c>
      <c r="W629" s="128">
        <f t="shared" si="119"/>
        <v>0</v>
      </c>
      <c r="X629" s="128"/>
      <c r="Y629" s="128"/>
      <c r="Z629" s="128"/>
      <c r="AA629" s="128"/>
      <c r="AB629" s="128"/>
      <c r="AC629" s="128"/>
      <c r="AD629" s="128"/>
      <c r="AE629" s="128"/>
      <c r="AF629" s="128"/>
      <c r="AG629" s="128"/>
      <c r="AH629" s="128"/>
      <c r="AI629" s="128"/>
      <c r="AJ629" s="128"/>
      <c r="AK629" s="128"/>
      <c r="AL629" s="128"/>
      <c r="AM629" s="128"/>
      <c r="AN629" s="128"/>
      <c r="AO629" s="128"/>
      <c r="AP629" s="128">
        <f t="shared" si="116"/>
        <v>0</v>
      </c>
      <c r="AQ629" s="128">
        <f t="shared" si="116"/>
        <v>0</v>
      </c>
      <c r="AR629" s="128" t="e">
        <f>#REF!+#REF!+#REF!+#REF!</f>
        <v>#REF!</v>
      </c>
      <c r="AS629" s="128">
        <f t="shared" si="117"/>
        <v>0</v>
      </c>
      <c r="AT629" s="128" t="e">
        <f>#REF!+#REF!+#REF!+#REF!</f>
        <v>#REF!</v>
      </c>
      <c r="AU629" s="128">
        <f t="shared" si="118"/>
        <v>0</v>
      </c>
    </row>
    <row r="630" spans="1:47" ht="252" x14ac:dyDescent="0.25">
      <c r="A630" s="381" t="s">
        <v>1054</v>
      </c>
      <c r="B630" s="127"/>
      <c r="C630" s="21" t="s">
        <v>1617</v>
      </c>
      <c r="D630" s="128"/>
      <c r="E630" s="128"/>
      <c r="F630" s="128"/>
      <c r="G630" s="128"/>
      <c r="H630" s="128"/>
      <c r="I630" s="128"/>
      <c r="J630" s="128"/>
      <c r="K630" s="128"/>
      <c r="L630" s="128"/>
      <c r="M630" s="128"/>
      <c r="N630" s="128"/>
      <c r="O630" s="128"/>
      <c r="P630" s="128"/>
      <c r="Q630" s="128"/>
      <c r="R630" s="128">
        <v>2.7349999999999999</v>
      </c>
      <c r="S630" s="128">
        <v>0</v>
      </c>
      <c r="T630" s="128"/>
      <c r="U630" s="128"/>
      <c r="V630" s="128">
        <f t="shared" si="119"/>
        <v>2.7349999999999999</v>
      </c>
      <c r="W630" s="128">
        <f t="shared" si="119"/>
        <v>0</v>
      </c>
      <c r="X630" s="128"/>
      <c r="Y630" s="128"/>
      <c r="Z630" s="128"/>
      <c r="AA630" s="128"/>
      <c r="AB630" s="128"/>
      <c r="AC630" s="128"/>
      <c r="AD630" s="128"/>
      <c r="AE630" s="128"/>
      <c r="AF630" s="128"/>
      <c r="AG630" s="128"/>
      <c r="AH630" s="128"/>
      <c r="AI630" s="128"/>
      <c r="AJ630" s="128"/>
      <c r="AK630" s="128"/>
      <c r="AL630" s="128"/>
      <c r="AM630" s="128"/>
      <c r="AN630" s="128"/>
      <c r="AO630" s="128"/>
      <c r="AP630" s="128">
        <f t="shared" si="116"/>
        <v>0</v>
      </c>
      <c r="AQ630" s="128">
        <f t="shared" si="116"/>
        <v>0</v>
      </c>
      <c r="AR630" s="128" t="e">
        <f>#REF!+#REF!+#REF!+#REF!</f>
        <v>#REF!</v>
      </c>
      <c r="AS630" s="128">
        <f t="shared" si="117"/>
        <v>0</v>
      </c>
      <c r="AT630" s="128" t="e">
        <f>#REF!+#REF!+#REF!+#REF!</f>
        <v>#REF!</v>
      </c>
      <c r="AU630" s="128">
        <f t="shared" si="118"/>
        <v>0</v>
      </c>
    </row>
    <row r="631" spans="1:47" ht="78.75" x14ac:dyDescent="0.25">
      <c r="A631" s="381" t="s">
        <v>1054</v>
      </c>
      <c r="B631" s="127"/>
      <c r="C631" s="21" t="s">
        <v>1618</v>
      </c>
      <c r="D631" s="128"/>
      <c r="E631" s="128"/>
      <c r="F631" s="128"/>
      <c r="G631" s="128"/>
      <c r="H631" s="128"/>
      <c r="I631" s="128"/>
      <c r="J631" s="128"/>
      <c r="K631" s="128"/>
      <c r="L631" s="128"/>
      <c r="M631" s="128"/>
      <c r="N631" s="128"/>
      <c r="O631" s="128"/>
      <c r="P631" s="128"/>
      <c r="Q631" s="128"/>
      <c r="R631" s="128">
        <v>0.115</v>
      </c>
      <c r="S631" s="128">
        <v>0</v>
      </c>
      <c r="T631" s="128"/>
      <c r="U631" s="128"/>
      <c r="V631" s="128">
        <f t="shared" si="119"/>
        <v>0.115</v>
      </c>
      <c r="W631" s="128">
        <f t="shared" si="119"/>
        <v>0</v>
      </c>
      <c r="X631" s="128"/>
      <c r="Y631" s="128"/>
      <c r="Z631" s="128"/>
      <c r="AA631" s="128"/>
      <c r="AB631" s="128"/>
      <c r="AC631" s="128"/>
      <c r="AD631" s="128"/>
      <c r="AE631" s="128"/>
      <c r="AF631" s="128"/>
      <c r="AG631" s="128"/>
      <c r="AH631" s="128"/>
      <c r="AI631" s="128"/>
      <c r="AJ631" s="128"/>
      <c r="AK631" s="128"/>
      <c r="AL631" s="128"/>
      <c r="AM631" s="128"/>
      <c r="AN631" s="128"/>
      <c r="AO631" s="128"/>
      <c r="AP631" s="128">
        <f t="shared" si="116"/>
        <v>0</v>
      </c>
      <c r="AQ631" s="128">
        <f t="shared" si="116"/>
        <v>0</v>
      </c>
      <c r="AR631" s="128" t="e">
        <f>#REF!+#REF!+#REF!+#REF!</f>
        <v>#REF!</v>
      </c>
      <c r="AS631" s="128">
        <f t="shared" si="117"/>
        <v>0</v>
      </c>
      <c r="AT631" s="128" t="e">
        <f>#REF!+#REF!+#REF!+#REF!</f>
        <v>#REF!</v>
      </c>
      <c r="AU631" s="128">
        <f t="shared" si="118"/>
        <v>0</v>
      </c>
    </row>
    <row r="632" spans="1:47" ht="94.5" x14ac:dyDescent="0.25">
      <c r="A632" s="381" t="s">
        <v>1054</v>
      </c>
      <c r="B632" s="127"/>
      <c r="C632" s="21" t="s">
        <v>1619</v>
      </c>
      <c r="D632" s="128"/>
      <c r="E632" s="128"/>
      <c r="F632" s="128"/>
      <c r="G632" s="128"/>
      <c r="H632" s="128"/>
      <c r="I632" s="128"/>
      <c r="J632" s="128"/>
      <c r="K632" s="128"/>
      <c r="L632" s="128"/>
      <c r="M632" s="128"/>
      <c r="N632" s="128"/>
      <c r="O632" s="128"/>
      <c r="P632" s="128"/>
      <c r="Q632" s="128"/>
      <c r="R632" s="128">
        <v>2.1000000000000001E-2</v>
      </c>
      <c r="S632" s="128">
        <v>0</v>
      </c>
      <c r="T632" s="128"/>
      <c r="U632" s="128"/>
      <c r="V632" s="128">
        <f t="shared" si="119"/>
        <v>2.1000000000000001E-2</v>
      </c>
      <c r="W632" s="128">
        <f t="shared" si="119"/>
        <v>0</v>
      </c>
      <c r="X632" s="128"/>
      <c r="Y632" s="128"/>
      <c r="Z632" s="128"/>
      <c r="AA632" s="128"/>
      <c r="AB632" s="128"/>
      <c r="AC632" s="128"/>
      <c r="AD632" s="128"/>
      <c r="AE632" s="128"/>
      <c r="AF632" s="128"/>
      <c r="AG632" s="128"/>
      <c r="AH632" s="128"/>
      <c r="AI632" s="128"/>
      <c r="AJ632" s="128"/>
      <c r="AK632" s="128"/>
      <c r="AL632" s="128"/>
      <c r="AM632" s="128"/>
      <c r="AN632" s="128"/>
      <c r="AO632" s="128"/>
      <c r="AP632" s="128">
        <f t="shared" si="116"/>
        <v>0</v>
      </c>
      <c r="AQ632" s="128">
        <f t="shared" si="116"/>
        <v>0</v>
      </c>
      <c r="AR632" s="128" t="e">
        <f>#REF!+#REF!+#REF!+#REF!</f>
        <v>#REF!</v>
      </c>
      <c r="AS632" s="128">
        <f t="shared" si="117"/>
        <v>0</v>
      </c>
      <c r="AT632" s="128" t="e">
        <f>#REF!+#REF!+#REF!+#REF!</f>
        <v>#REF!</v>
      </c>
      <c r="AU632" s="128">
        <f t="shared" si="118"/>
        <v>0</v>
      </c>
    </row>
    <row r="633" spans="1:47" ht="94.5" x14ac:dyDescent="0.25">
      <c r="A633" s="381" t="s">
        <v>1054</v>
      </c>
      <c r="B633" s="127"/>
      <c r="C633" s="21" t="s">
        <v>1620</v>
      </c>
      <c r="D633" s="128"/>
      <c r="E633" s="128"/>
      <c r="F633" s="128"/>
      <c r="G633" s="128"/>
      <c r="H633" s="128"/>
      <c r="I633" s="128"/>
      <c r="J633" s="128"/>
      <c r="K633" s="128"/>
      <c r="L633" s="128"/>
      <c r="M633" s="128"/>
      <c r="N633" s="128"/>
      <c r="O633" s="128"/>
      <c r="P633" s="128"/>
      <c r="Q633" s="128"/>
      <c r="R633" s="128">
        <v>0.04</v>
      </c>
      <c r="S633" s="128">
        <v>0</v>
      </c>
      <c r="T633" s="128"/>
      <c r="U633" s="128"/>
      <c r="V633" s="128">
        <f t="shared" si="119"/>
        <v>0.04</v>
      </c>
      <c r="W633" s="128">
        <f t="shared" si="119"/>
        <v>0</v>
      </c>
      <c r="X633" s="128"/>
      <c r="Y633" s="128"/>
      <c r="Z633" s="128"/>
      <c r="AA633" s="128"/>
      <c r="AB633" s="128"/>
      <c r="AC633" s="128"/>
      <c r="AD633" s="128"/>
      <c r="AE633" s="128"/>
      <c r="AF633" s="128"/>
      <c r="AG633" s="128"/>
      <c r="AH633" s="128"/>
      <c r="AI633" s="128"/>
      <c r="AJ633" s="128"/>
      <c r="AK633" s="128"/>
      <c r="AL633" s="128"/>
      <c r="AM633" s="128"/>
      <c r="AN633" s="128"/>
      <c r="AO633" s="128"/>
      <c r="AP633" s="128">
        <f t="shared" si="116"/>
        <v>0</v>
      </c>
      <c r="AQ633" s="128">
        <f t="shared" si="116"/>
        <v>0</v>
      </c>
      <c r="AR633" s="128" t="e">
        <f>#REF!+#REF!+#REF!+#REF!</f>
        <v>#REF!</v>
      </c>
      <c r="AS633" s="128">
        <f t="shared" si="117"/>
        <v>0</v>
      </c>
      <c r="AT633" s="128" t="e">
        <f>#REF!+#REF!+#REF!+#REF!</f>
        <v>#REF!</v>
      </c>
      <c r="AU633" s="128">
        <f t="shared" si="118"/>
        <v>0</v>
      </c>
    </row>
    <row r="634" spans="1:47" ht="94.5" x14ac:dyDescent="0.25">
      <c r="A634" s="381" t="s">
        <v>1054</v>
      </c>
      <c r="B634" s="127"/>
      <c r="C634" s="21" t="s">
        <v>1621</v>
      </c>
      <c r="D634" s="128"/>
      <c r="E634" s="128"/>
      <c r="F634" s="128"/>
      <c r="G634" s="128"/>
      <c r="H634" s="128"/>
      <c r="I634" s="128"/>
      <c r="J634" s="128"/>
      <c r="K634" s="128"/>
      <c r="L634" s="128"/>
      <c r="M634" s="128"/>
      <c r="N634" s="128"/>
      <c r="O634" s="128"/>
      <c r="P634" s="128"/>
      <c r="Q634" s="128"/>
      <c r="R634" s="128">
        <v>1.4E-2</v>
      </c>
      <c r="S634" s="128">
        <v>0</v>
      </c>
      <c r="T634" s="128"/>
      <c r="U634" s="128"/>
      <c r="V634" s="128">
        <f t="shared" si="119"/>
        <v>1.4E-2</v>
      </c>
      <c r="W634" s="128">
        <f t="shared" si="119"/>
        <v>0</v>
      </c>
      <c r="X634" s="128"/>
      <c r="Y634" s="128"/>
      <c r="Z634" s="128"/>
      <c r="AA634" s="128"/>
      <c r="AB634" s="128"/>
      <c r="AC634" s="128"/>
      <c r="AD634" s="128"/>
      <c r="AE634" s="128"/>
      <c r="AF634" s="128"/>
      <c r="AG634" s="128"/>
      <c r="AH634" s="128"/>
      <c r="AI634" s="128"/>
      <c r="AJ634" s="128"/>
      <c r="AK634" s="128"/>
      <c r="AL634" s="128"/>
      <c r="AM634" s="128"/>
      <c r="AN634" s="128"/>
      <c r="AO634" s="128"/>
      <c r="AP634" s="128">
        <f t="shared" si="116"/>
        <v>0</v>
      </c>
      <c r="AQ634" s="128">
        <f t="shared" si="116"/>
        <v>0</v>
      </c>
      <c r="AR634" s="128" t="e">
        <f>#REF!+#REF!+#REF!+#REF!</f>
        <v>#REF!</v>
      </c>
      <c r="AS634" s="128">
        <f t="shared" si="117"/>
        <v>0</v>
      </c>
      <c r="AT634" s="128" t="e">
        <f>#REF!+#REF!+#REF!+#REF!</f>
        <v>#REF!</v>
      </c>
      <c r="AU634" s="128">
        <f t="shared" si="118"/>
        <v>0</v>
      </c>
    </row>
    <row r="635" spans="1:47" ht="94.5" x14ac:dyDescent="0.25">
      <c r="A635" s="381" t="s">
        <v>1054</v>
      </c>
      <c r="B635" s="127"/>
      <c r="C635" s="21" t="s">
        <v>1622</v>
      </c>
      <c r="D635" s="128"/>
      <c r="E635" s="128"/>
      <c r="F635" s="128"/>
      <c r="G635" s="128"/>
      <c r="H635" s="128"/>
      <c r="I635" s="128"/>
      <c r="J635" s="128"/>
      <c r="K635" s="128"/>
      <c r="L635" s="128"/>
      <c r="M635" s="128"/>
      <c r="N635" s="128"/>
      <c r="O635" s="128"/>
      <c r="P635" s="128"/>
      <c r="Q635" s="128"/>
      <c r="R635" s="128">
        <v>0.02</v>
      </c>
      <c r="S635" s="128">
        <v>0</v>
      </c>
      <c r="T635" s="128"/>
      <c r="U635" s="128"/>
      <c r="V635" s="128">
        <f t="shared" si="119"/>
        <v>0.02</v>
      </c>
      <c r="W635" s="128">
        <f t="shared" si="119"/>
        <v>0</v>
      </c>
      <c r="X635" s="128"/>
      <c r="Y635" s="128"/>
      <c r="Z635" s="128"/>
      <c r="AA635" s="128"/>
      <c r="AB635" s="128"/>
      <c r="AC635" s="128"/>
      <c r="AD635" s="128"/>
      <c r="AE635" s="128"/>
      <c r="AF635" s="128"/>
      <c r="AG635" s="128"/>
      <c r="AH635" s="128"/>
      <c r="AI635" s="128"/>
      <c r="AJ635" s="128"/>
      <c r="AK635" s="128"/>
      <c r="AL635" s="128"/>
      <c r="AM635" s="128"/>
      <c r="AN635" s="128"/>
      <c r="AO635" s="128"/>
      <c r="AP635" s="128">
        <f t="shared" ref="AP635:AQ698" si="120">AJ635+AH635+AL635+AN635</f>
        <v>0</v>
      </c>
      <c r="AQ635" s="128">
        <f t="shared" si="120"/>
        <v>0</v>
      </c>
      <c r="AR635" s="128" t="e">
        <f>#REF!+#REF!+#REF!+#REF!</f>
        <v>#REF!</v>
      </c>
      <c r="AS635" s="128">
        <f t="shared" ref="AS635:AS698" si="121">AL635+AJ635+AN635+AP635</f>
        <v>0</v>
      </c>
      <c r="AT635" s="128" t="e">
        <f>#REF!+#REF!+#REF!+#REF!</f>
        <v>#REF!</v>
      </c>
      <c r="AU635" s="128">
        <f t="shared" ref="AU635:AU698" si="122">AM635+AK635+AO635+AQ635</f>
        <v>0</v>
      </c>
    </row>
    <row r="636" spans="1:47" ht="94.5" x14ac:dyDescent="0.25">
      <c r="A636" s="381" t="s">
        <v>1054</v>
      </c>
      <c r="B636" s="127"/>
      <c r="C636" s="21" t="s">
        <v>1623</v>
      </c>
      <c r="D636" s="128"/>
      <c r="E636" s="128"/>
      <c r="F636" s="128"/>
      <c r="G636" s="128"/>
      <c r="H636" s="128"/>
      <c r="I636" s="128"/>
      <c r="J636" s="128"/>
      <c r="K636" s="128"/>
      <c r="L636" s="128"/>
      <c r="M636" s="128"/>
      <c r="N636" s="128"/>
      <c r="O636" s="128"/>
      <c r="P636" s="128"/>
      <c r="Q636" s="128"/>
      <c r="R636" s="128">
        <v>4.4999999999999998E-2</v>
      </c>
      <c r="S636" s="128">
        <v>0</v>
      </c>
      <c r="T636" s="128"/>
      <c r="U636" s="128"/>
      <c r="V636" s="128">
        <f t="shared" si="119"/>
        <v>4.4999999999999998E-2</v>
      </c>
      <c r="W636" s="128">
        <f t="shared" si="119"/>
        <v>0</v>
      </c>
      <c r="X636" s="128"/>
      <c r="Y636" s="128"/>
      <c r="Z636" s="128"/>
      <c r="AA636" s="128"/>
      <c r="AB636" s="128"/>
      <c r="AC636" s="128"/>
      <c r="AD636" s="128"/>
      <c r="AE636" s="128"/>
      <c r="AF636" s="128"/>
      <c r="AG636" s="128"/>
      <c r="AH636" s="128"/>
      <c r="AI636" s="128"/>
      <c r="AJ636" s="128"/>
      <c r="AK636" s="128"/>
      <c r="AL636" s="128"/>
      <c r="AM636" s="128"/>
      <c r="AN636" s="128"/>
      <c r="AO636" s="128"/>
      <c r="AP636" s="128">
        <f t="shared" si="120"/>
        <v>0</v>
      </c>
      <c r="AQ636" s="128">
        <f t="shared" si="120"/>
        <v>0</v>
      </c>
      <c r="AR636" s="128" t="e">
        <f>#REF!+#REF!+#REF!+#REF!</f>
        <v>#REF!</v>
      </c>
      <c r="AS636" s="128">
        <f t="shared" si="121"/>
        <v>0</v>
      </c>
      <c r="AT636" s="128" t="e">
        <f>#REF!+#REF!+#REF!+#REF!</f>
        <v>#REF!</v>
      </c>
      <c r="AU636" s="128">
        <f t="shared" si="122"/>
        <v>0</v>
      </c>
    </row>
    <row r="637" spans="1:47" ht="94.5" x14ac:dyDescent="0.25">
      <c r="A637" s="381" t="s">
        <v>1054</v>
      </c>
      <c r="B637" s="127"/>
      <c r="C637" s="21" t="s">
        <v>1624</v>
      </c>
      <c r="D637" s="128"/>
      <c r="E637" s="128"/>
      <c r="F637" s="128"/>
      <c r="G637" s="128"/>
      <c r="H637" s="128"/>
      <c r="I637" s="128"/>
      <c r="J637" s="128"/>
      <c r="K637" s="128"/>
      <c r="L637" s="128"/>
      <c r="M637" s="128"/>
      <c r="N637" s="128"/>
      <c r="O637" s="128"/>
      <c r="P637" s="128"/>
      <c r="Q637" s="128"/>
      <c r="R637" s="128">
        <v>2.5000000000000001E-2</v>
      </c>
      <c r="S637" s="128">
        <v>0</v>
      </c>
      <c r="T637" s="128"/>
      <c r="U637" s="128"/>
      <c r="V637" s="128">
        <f t="shared" si="119"/>
        <v>2.5000000000000001E-2</v>
      </c>
      <c r="W637" s="128">
        <f t="shared" si="119"/>
        <v>0</v>
      </c>
      <c r="X637" s="128"/>
      <c r="Y637" s="128"/>
      <c r="Z637" s="128"/>
      <c r="AA637" s="128"/>
      <c r="AB637" s="128"/>
      <c r="AC637" s="128"/>
      <c r="AD637" s="128"/>
      <c r="AE637" s="128"/>
      <c r="AF637" s="128"/>
      <c r="AG637" s="128"/>
      <c r="AH637" s="128"/>
      <c r="AI637" s="128"/>
      <c r="AJ637" s="128"/>
      <c r="AK637" s="128"/>
      <c r="AL637" s="128"/>
      <c r="AM637" s="128"/>
      <c r="AN637" s="128"/>
      <c r="AO637" s="128"/>
      <c r="AP637" s="128">
        <f t="shared" si="120"/>
        <v>0</v>
      </c>
      <c r="AQ637" s="128">
        <f t="shared" si="120"/>
        <v>0</v>
      </c>
      <c r="AR637" s="128" t="e">
        <f>#REF!+#REF!+#REF!+#REF!</f>
        <v>#REF!</v>
      </c>
      <c r="AS637" s="128">
        <f t="shared" si="121"/>
        <v>0</v>
      </c>
      <c r="AT637" s="128" t="e">
        <f>#REF!+#REF!+#REF!+#REF!</f>
        <v>#REF!</v>
      </c>
      <c r="AU637" s="128">
        <f t="shared" si="122"/>
        <v>0</v>
      </c>
    </row>
    <row r="638" spans="1:47" ht="110.25" x14ac:dyDescent="0.25">
      <c r="A638" s="381" t="s">
        <v>1054</v>
      </c>
      <c r="B638" s="127"/>
      <c r="C638" s="21" t="s">
        <v>1625</v>
      </c>
      <c r="D638" s="128"/>
      <c r="E638" s="128"/>
      <c r="F638" s="128"/>
      <c r="G638" s="128"/>
      <c r="H638" s="128"/>
      <c r="I638" s="128"/>
      <c r="J638" s="128"/>
      <c r="K638" s="128"/>
      <c r="L638" s="128"/>
      <c r="M638" s="128"/>
      <c r="N638" s="128"/>
      <c r="O638" s="128"/>
      <c r="P638" s="128"/>
      <c r="Q638" s="128"/>
      <c r="R638" s="128">
        <v>0.1</v>
      </c>
      <c r="S638" s="128">
        <v>0</v>
      </c>
      <c r="T638" s="128"/>
      <c r="U638" s="128"/>
      <c r="V638" s="128">
        <f t="shared" si="119"/>
        <v>0.1</v>
      </c>
      <c r="W638" s="128">
        <f t="shared" si="119"/>
        <v>0</v>
      </c>
      <c r="X638" s="128"/>
      <c r="Y638" s="128"/>
      <c r="Z638" s="128"/>
      <c r="AA638" s="128"/>
      <c r="AB638" s="128"/>
      <c r="AC638" s="128"/>
      <c r="AD638" s="128"/>
      <c r="AE638" s="128"/>
      <c r="AF638" s="128"/>
      <c r="AG638" s="128"/>
      <c r="AH638" s="128"/>
      <c r="AI638" s="128"/>
      <c r="AJ638" s="128"/>
      <c r="AK638" s="128"/>
      <c r="AL638" s="128"/>
      <c r="AM638" s="128"/>
      <c r="AN638" s="128"/>
      <c r="AO638" s="128"/>
      <c r="AP638" s="128">
        <f t="shared" si="120"/>
        <v>0</v>
      </c>
      <c r="AQ638" s="128">
        <f t="shared" si="120"/>
        <v>0</v>
      </c>
      <c r="AR638" s="128" t="e">
        <f>#REF!+#REF!+#REF!+#REF!</f>
        <v>#REF!</v>
      </c>
      <c r="AS638" s="128">
        <f t="shared" si="121"/>
        <v>0</v>
      </c>
      <c r="AT638" s="128" t="e">
        <f>#REF!+#REF!+#REF!+#REF!</f>
        <v>#REF!</v>
      </c>
      <c r="AU638" s="128">
        <f t="shared" si="122"/>
        <v>0</v>
      </c>
    </row>
    <row r="639" spans="1:47" ht="94.5" x14ac:dyDescent="0.25">
      <c r="A639" s="381" t="s">
        <v>1054</v>
      </c>
      <c r="B639" s="127"/>
      <c r="C639" s="21" t="s">
        <v>1626</v>
      </c>
      <c r="D639" s="128"/>
      <c r="E639" s="128"/>
      <c r="F639" s="128"/>
      <c r="G639" s="128"/>
      <c r="H639" s="128"/>
      <c r="I639" s="128"/>
      <c r="J639" s="128"/>
      <c r="K639" s="128"/>
      <c r="L639" s="128"/>
      <c r="M639" s="128"/>
      <c r="N639" s="128"/>
      <c r="O639" s="128"/>
      <c r="P639" s="128"/>
      <c r="Q639" s="128"/>
      <c r="R639" s="128">
        <v>0.34100000000000003</v>
      </c>
      <c r="S639" s="128">
        <v>0</v>
      </c>
      <c r="T639" s="128"/>
      <c r="U639" s="128"/>
      <c r="V639" s="128">
        <f t="shared" si="119"/>
        <v>0.34100000000000003</v>
      </c>
      <c r="W639" s="128">
        <f t="shared" si="119"/>
        <v>0</v>
      </c>
      <c r="X639" s="128"/>
      <c r="Y639" s="128"/>
      <c r="Z639" s="128"/>
      <c r="AA639" s="128"/>
      <c r="AB639" s="128"/>
      <c r="AC639" s="128"/>
      <c r="AD639" s="128"/>
      <c r="AE639" s="128"/>
      <c r="AF639" s="128"/>
      <c r="AG639" s="128"/>
      <c r="AH639" s="128"/>
      <c r="AI639" s="128"/>
      <c r="AJ639" s="128"/>
      <c r="AK639" s="128"/>
      <c r="AL639" s="128"/>
      <c r="AM639" s="128"/>
      <c r="AN639" s="128"/>
      <c r="AO639" s="128"/>
      <c r="AP639" s="128">
        <f t="shared" si="120"/>
        <v>0</v>
      </c>
      <c r="AQ639" s="128">
        <f t="shared" si="120"/>
        <v>0</v>
      </c>
      <c r="AR639" s="128" t="e">
        <f>#REF!+#REF!+#REF!+#REF!</f>
        <v>#REF!</v>
      </c>
      <c r="AS639" s="128">
        <f t="shared" si="121"/>
        <v>0</v>
      </c>
      <c r="AT639" s="128" t="e">
        <f>#REF!+#REF!+#REF!+#REF!</f>
        <v>#REF!</v>
      </c>
      <c r="AU639" s="128">
        <f t="shared" si="122"/>
        <v>0</v>
      </c>
    </row>
    <row r="640" spans="1:47" ht="78.75" x14ac:dyDescent="0.25">
      <c r="A640" s="381" t="s">
        <v>1054</v>
      </c>
      <c r="B640" s="127"/>
      <c r="C640" s="21" t="s">
        <v>1627</v>
      </c>
      <c r="D640" s="128"/>
      <c r="E640" s="128"/>
      <c r="F640" s="128"/>
      <c r="G640" s="128"/>
      <c r="H640" s="128"/>
      <c r="I640" s="128"/>
      <c r="J640" s="128"/>
      <c r="K640" s="128"/>
      <c r="L640" s="128"/>
      <c r="M640" s="128"/>
      <c r="N640" s="128"/>
      <c r="O640" s="128"/>
      <c r="P640" s="128"/>
      <c r="Q640" s="128"/>
      <c r="R640" s="128">
        <v>0.03</v>
      </c>
      <c r="S640" s="128">
        <v>0</v>
      </c>
      <c r="T640" s="128"/>
      <c r="U640" s="128"/>
      <c r="V640" s="128">
        <f t="shared" si="119"/>
        <v>0.03</v>
      </c>
      <c r="W640" s="128">
        <f t="shared" si="119"/>
        <v>0</v>
      </c>
      <c r="X640" s="128"/>
      <c r="Y640" s="128"/>
      <c r="Z640" s="128"/>
      <c r="AA640" s="128"/>
      <c r="AB640" s="128"/>
      <c r="AC640" s="128"/>
      <c r="AD640" s="128"/>
      <c r="AE640" s="128"/>
      <c r="AF640" s="128"/>
      <c r="AG640" s="128"/>
      <c r="AH640" s="128"/>
      <c r="AI640" s="128"/>
      <c r="AJ640" s="128"/>
      <c r="AK640" s="128"/>
      <c r="AL640" s="128"/>
      <c r="AM640" s="128"/>
      <c r="AN640" s="128"/>
      <c r="AO640" s="128"/>
      <c r="AP640" s="128">
        <f t="shared" si="120"/>
        <v>0</v>
      </c>
      <c r="AQ640" s="128">
        <f t="shared" si="120"/>
        <v>0</v>
      </c>
      <c r="AR640" s="128" t="e">
        <f>#REF!+#REF!+#REF!+#REF!</f>
        <v>#REF!</v>
      </c>
      <c r="AS640" s="128">
        <f t="shared" si="121"/>
        <v>0</v>
      </c>
      <c r="AT640" s="128" t="e">
        <f>#REF!+#REF!+#REF!+#REF!</f>
        <v>#REF!</v>
      </c>
      <c r="AU640" s="128">
        <f t="shared" si="122"/>
        <v>0</v>
      </c>
    </row>
    <row r="641" spans="1:47" ht="126" x14ac:dyDescent="0.25">
      <c r="A641" s="381" t="s">
        <v>1054</v>
      </c>
      <c r="B641" s="127"/>
      <c r="C641" s="21" t="s">
        <v>1628</v>
      </c>
      <c r="D641" s="128"/>
      <c r="E641" s="128"/>
      <c r="F641" s="128"/>
      <c r="G641" s="128"/>
      <c r="H641" s="128"/>
      <c r="I641" s="128"/>
      <c r="J641" s="128"/>
      <c r="K641" s="128"/>
      <c r="L641" s="128"/>
      <c r="M641" s="128"/>
      <c r="N641" s="128"/>
      <c r="O641" s="128"/>
      <c r="P641" s="128"/>
      <c r="Q641" s="128"/>
      <c r="R641" s="128">
        <v>0.53800000000000003</v>
      </c>
      <c r="S641" s="128">
        <v>0</v>
      </c>
      <c r="T641" s="128"/>
      <c r="U641" s="128"/>
      <c r="V641" s="128">
        <f t="shared" si="119"/>
        <v>0.53800000000000003</v>
      </c>
      <c r="W641" s="128">
        <f t="shared" si="119"/>
        <v>0</v>
      </c>
      <c r="X641" s="128"/>
      <c r="Y641" s="128"/>
      <c r="Z641" s="128"/>
      <c r="AA641" s="128"/>
      <c r="AB641" s="128"/>
      <c r="AC641" s="128"/>
      <c r="AD641" s="128"/>
      <c r="AE641" s="128"/>
      <c r="AF641" s="128"/>
      <c r="AG641" s="128"/>
      <c r="AH641" s="128"/>
      <c r="AI641" s="128"/>
      <c r="AJ641" s="128"/>
      <c r="AK641" s="128"/>
      <c r="AL641" s="128"/>
      <c r="AM641" s="128"/>
      <c r="AN641" s="128"/>
      <c r="AO641" s="128"/>
      <c r="AP641" s="128">
        <f t="shared" si="120"/>
        <v>0</v>
      </c>
      <c r="AQ641" s="128">
        <f t="shared" si="120"/>
        <v>0</v>
      </c>
      <c r="AR641" s="128" t="e">
        <f>#REF!+#REF!+#REF!+#REF!</f>
        <v>#REF!</v>
      </c>
      <c r="AS641" s="128">
        <f t="shared" si="121"/>
        <v>0</v>
      </c>
      <c r="AT641" s="128" t="e">
        <f>#REF!+#REF!+#REF!+#REF!</f>
        <v>#REF!</v>
      </c>
      <c r="AU641" s="128">
        <f t="shared" si="122"/>
        <v>0</v>
      </c>
    </row>
    <row r="642" spans="1:47" ht="94.5" x14ac:dyDescent="0.25">
      <c r="A642" s="381" t="s">
        <v>1054</v>
      </c>
      <c r="B642" s="127"/>
      <c r="C642" s="21" t="s">
        <v>1629</v>
      </c>
      <c r="D642" s="128"/>
      <c r="E642" s="128"/>
      <c r="F642" s="128"/>
      <c r="G642" s="128"/>
      <c r="H642" s="128"/>
      <c r="I642" s="128"/>
      <c r="J642" s="128"/>
      <c r="K642" s="128"/>
      <c r="L642" s="128"/>
      <c r="M642" s="128"/>
      <c r="N642" s="128"/>
      <c r="O642" s="128"/>
      <c r="P642" s="128"/>
      <c r="Q642" s="128"/>
      <c r="R642" s="128">
        <v>0.05</v>
      </c>
      <c r="S642" s="128">
        <v>0</v>
      </c>
      <c r="T642" s="128"/>
      <c r="U642" s="128"/>
      <c r="V642" s="128">
        <f t="shared" si="119"/>
        <v>0.05</v>
      </c>
      <c r="W642" s="128">
        <f t="shared" si="119"/>
        <v>0</v>
      </c>
      <c r="X642" s="128"/>
      <c r="Y642" s="128"/>
      <c r="Z642" s="128"/>
      <c r="AA642" s="128"/>
      <c r="AB642" s="128"/>
      <c r="AC642" s="128"/>
      <c r="AD642" s="128"/>
      <c r="AE642" s="128"/>
      <c r="AF642" s="128"/>
      <c r="AG642" s="128"/>
      <c r="AH642" s="128"/>
      <c r="AI642" s="128"/>
      <c r="AJ642" s="128"/>
      <c r="AK642" s="128"/>
      <c r="AL642" s="128"/>
      <c r="AM642" s="128"/>
      <c r="AN642" s="128"/>
      <c r="AO642" s="128"/>
      <c r="AP642" s="128">
        <f t="shared" si="120"/>
        <v>0</v>
      </c>
      <c r="AQ642" s="128">
        <f t="shared" si="120"/>
        <v>0</v>
      </c>
      <c r="AR642" s="128" t="e">
        <f>#REF!+#REF!+#REF!+#REF!</f>
        <v>#REF!</v>
      </c>
      <c r="AS642" s="128">
        <f t="shared" si="121"/>
        <v>0</v>
      </c>
      <c r="AT642" s="128" t="e">
        <f>#REF!+#REF!+#REF!+#REF!</f>
        <v>#REF!</v>
      </c>
      <c r="AU642" s="128">
        <f t="shared" si="122"/>
        <v>0</v>
      </c>
    </row>
    <row r="643" spans="1:47" ht="94.5" x14ac:dyDescent="0.25">
      <c r="A643" s="381" t="s">
        <v>1054</v>
      </c>
      <c r="B643" s="127"/>
      <c r="C643" s="21" t="s">
        <v>1630</v>
      </c>
      <c r="D643" s="128"/>
      <c r="E643" s="128"/>
      <c r="F643" s="128"/>
      <c r="G643" s="128"/>
      <c r="H643" s="128"/>
      <c r="I643" s="128"/>
      <c r="J643" s="128"/>
      <c r="K643" s="128"/>
      <c r="L643" s="128"/>
      <c r="M643" s="128"/>
      <c r="N643" s="128"/>
      <c r="O643" s="128"/>
      <c r="P643" s="128"/>
      <c r="Q643" s="128"/>
      <c r="R643" s="128">
        <v>0.04</v>
      </c>
      <c r="S643" s="128">
        <v>0</v>
      </c>
      <c r="T643" s="128"/>
      <c r="U643" s="128"/>
      <c r="V643" s="128">
        <f t="shared" si="119"/>
        <v>0.04</v>
      </c>
      <c r="W643" s="128">
        <f t="shared" si="119"/>
        <v>0</v>
      </c>
      <c r="X643" s="128"/>
      <c r="Y643" s="128"/>
      <c r="Z643" s="128"/>
      <c r="AA643" s="128"/>
      <c r="AB643" s="128"/>
      <c r="AC643" s="128"/>
      <c r="AD643" s="128"/>
      <c r="AE643" s="128"/>
      <c r="AF643" s="128"/>
      <c r="AG643" s="128"/>
      <c r="AH643" s="128"/>
      <c r="AI643" s="128"/>
      <c r="AJ643" s="128"/>
      <c r="AK643" s="128"/>
      <c r="AL643" s="128"/>
      <c r="AM643" s="128"/>
      <c r="AN643" s="128"/>
      <c r="AO643" s="128"/>
      <c r="AP643" s="128">
        <f t="shared" si="120"/>
        <v>0</v>
      </c>
      <c r="AQ643" s="128">
        <f t="shared" si="120"/>
        <v>0</v>
      </c>
      <c r="AR643" s="128" t="e">
        <f>#REF!+#REF!+#REF!+#REF!</f>
        <v>#REF!</v>
      </c>
      <c r="AS643" s="128">
        <f t="shared" si="121"/>
        <v>0</v>
      </c>
      <c r="AT643" s="128" t="e">
        <f>#REF!+#REF!+#REF!+#REF!</f>
        <v>#REF!</v>
      </c>
      <c r="AU643" s="128">
        <f t="shared" si="122"/>
        <v>0</v>
      </c>
    </row>
    <row r="644" spans="1:47" ht="94.5" x14ac:dyDescent="0.25">
      <c r="A644" s="381" t="s">
        <v>1054</v>
      </c>
      <c r="B644" s="127"/>
      <c r="C644" s="21" t="s">
        <v>1631</v>
      </c>
      <c r="D644" s="128"/>
      <c r="E644" s="128"/>
      <c r="F644" s="128"/>
      <c r="G644" s="128"/>
      <c r="H644" s="128"/>
      <c r="I644" s="128"/>
      <c r="J644" s="128"/>
      <c r="K644" s="128"/>
      <c r="L644" s="128"/>
      <c r="M644" s="128"/>
      <c r="N644" s="128"/>
      <c r="O644" s="128"/>
      <c r="P644" s="128"/>
      <c r="Q644" s="128"/>
      <c r="R644" s="128">
        <v>3.6999999999999998E-2</v>
      </c>
      <c r="S644" s="128">
        <v>0</v>
      </c>
      <c r="T644" s="128"/>
      <c r="U644" s="128"/>
      <c r="V644" s="128">
        <f t="shared" si="119"/>
        <v>3.6999999999999998E-2</v>
      </c>
      <c r="W644" s="128">
        <f t="shared" si="119"/>
        <v>0</v>
      </c>
      <c r="X644" s="128"/>
      <c r="Y644" s="128"/>
      <c r="Z644" s="128"/>
      <c r="AA644" s="128"/>
      <c r="AB644" s="128"/>
      <c r="AC644" s="128"/>
      <c r="AD644" s="128"/>
      <c r="AE644" s="128"/>
      <c r="AF644" s="128"/>
      <c r="AG644" s="128"/>
      <c r="AH644" s="128"/>
      <c r="AI644" s="128"/>
      <c r="AJ644" s="128"/>
      <c r="AK644" s="128"/>
      <c r="AL644" s="128"/>
      <c r="AM644" s="128"/>
      <c r="AN644" s="128"/>
      <c r="AO644" s="128"/>
      <c r="AP644" s="128">
        <f t="shared" si="120"/>
        <v>0</v>
      </c>
      <c r="AQ644" s="128">
        <f t="shared" si="120"/>
        <v>0</v>
      </c>
      <c r="AR644" s="128" t="e">
        <f>#REF!+#REF!+#REF!+#REF!</f>
        <v>#REF!</v>
      </c>
      <c r="AS644" s="128">
        <f t="shared" si="121"/>
        <v>0</v>
      </c>
      <c r="AT644" s="128" t="e">
        <f>#REF!+#REF!+#REF!+#REF!</f>
        <v>#REF!</v>
      </c>
      <c r="AU644" s="128">
        <f t="shared" si="122"/>
        <v>0</v>
      </c>
    </row>
    <row r="645" spans="1:47" ht="94.5" x14ac:dyDescent="0.25">
      <c r="A645" s="381" t="s">
        <v>1054</v>
      </c>
      <c r="B645" s="127"/>
      <c r="C645" s="21" t="s">
        <v>1632</v>
      </c>
      <c r="D645" s="128"/>
      <c r="E645" s="128"/>
      <c r="F645" s="128"/>
      <c r="G645" s="128"/>
      <c r="H645" s="128"/>
      <c r="I645" s="128"/>
      <c r="J645" s="128"/>
      <c r="K645" s="128"/>
      <c r="L645" s="128"/>
      <c r="M645" s="128"/>
      <c r="N645" s="128"/>
      <c r="O645" s="128"/>
      <c r="P645" s="128"/>
      <c r="Q645" s="128"/>
      <c r="R645" s="128">
        <v>3.2000000000000001E-2</v>
      </c>
      <c r="S645" s="128">
        <v>0</v>
      </c>
      <c r="T645" s="128"/>
      <c r="U645" s="128"/>
      <c r="V645" s="128">
        <f t="shared" si="119"/>
        <v>3.2000000000000001E-2</v>
      </c>
      <c r="W645" s="128">
        <f t="shared" si="119"/>
        <v>0</v>
      </c>
      <c r="X645" s="128"/>
      <c r="Y645" s="128"/>
      <c r="Z645" s="128"/>
      <c r="AA645" s="128"/>
      <c r="AB645" s="128"/>
      <c r="AC645" s="128"/>
      <c r="AD645" s="128"/>
      <c r="AE645" s="128"/>
      <c r="AF645" s="128"/>
      <c r="AG645" s="128"/>
      <c r="AH645" s="128"/>
      <c r="AI645" s="128"/>
      <c r="AJ645" s="128"/>
      <c r="AK645" s="128"/>
      <c r="AL645" s="128"/>
      <c r="AM645" s="128"/>
      <c r="AN645" s="128"/>
      <c r="AO645" s="128"/>
      <c r="AP645" s="128">
        <f t="shared" si="120"/>
        <v>0</v>
      </c>
      <c r="AQ645" s="128">
        <f t="shared" si="120"/>
        <v>0</v>
      </c>
      <c r="AR645" s="128" t="e">
        <f>#REF!+#REF!+#REF!+#REF!</f>
        <v>#REF!</v>
      </c>
      <c r="AS645" s="128">
        <f t="shared" si="121"/>
        <v>0</v>
      </c>
      <c r="AT645" s="128" t="e">
        <f>#REF!+#REF!+#REF!+#REF!</f>
        <v>#REF!</v>
      </c>
      <c r="AU645" s="128">
        <f t="shared" si="122"/>
        <v>0</v>
      </c>
    </row>
    <row r="646" spans="1:47" ht="94.5" x14ac:dyDescent="0.25">
      <c r="A646" s="381" t="s">
        <v>1054</v>
      </c>
      <c r="B646" s="127"/>
      <c r="C646" s="21" t="s">
        <v>1633</v>
      </c>
      <c r="D646" s="128"/>
      <c r="E646" s="128"/>
      <c r="F646" s="128"/>
      <c r="G646" s="128"/>
      <c r="H646" s="128"/>
      <c r="I646" s="128"/>
      <c r="J646" s="128"/>
      <c r="K646" s="128"/>
      <c r="L646" s="128"/>
      <c r="M646" s="128"/>
      <c r="N646" s="128"/>
      <c r="O646" s="128"/>
      <c r="P646" s="128"/>
      <c r="Q646" s="128"/>
      <c r="R646" s="128">
        <v>0.02</v>
      </c>
      <c r="S646" s="128">
        <v>0</v>
      </c>
      <c r="T646" s="128"/>
      <c r="U646" s="128"/>
      <c r="V646" s="128">
        <f t="shared" si="119"/>
        <v>0.02</v>
      </c>
      <c r="W646" s="128">
        <f t="shared" si="119"/>
        <v>0</v>
      </c>
      <c r="X646" s="128"/>
      <c r="Y646" s="128"/>
      <c r="Z646" s="128"/>
      <c r="AA646" s="128"/>
      <c r="AB646" s="128"/>
      <c r="AC646" s="128"/>
      <c r="AD646" s="128"/>
      <c r="AE646" s="128"/>
      <c r="AF646" s="128"/>
      <c r="AG646" s="128"/>
      <c r="AH646" s="128"/>
      <c r="AI646" s="128"/>
      <c r="AJ646" s="128"/>
      <c r="AK646" s="128"/>
      <c r="AL646" s="128"/>
      <c r="AM646" s="128"/>
      <c r="AN646" s="128"/>
      <c r="AO646" s="128"/>
      <c r="AP646" s="128">
        <f t="shared" si="120"/>
        <v>0</v>
      </c>
      <c r="AQ646" s="128">
        <f t="shared" si="120"/>
        <v>0</v>
      </c>
      <c r="AR646" s="128" t="e">
        <f>#REF!+#REF!+#REF!+#REF!</f>
        <v>#REF!</v>
      </c>
      <c r="AS646" s="128">
        <f t="shared" si="121"/>
        <v>0</v>
      </c>
      <c r="AT646" s="128" t="e">
        <f>#REF!+#REF!+#REF!+#REF!</f>
        <v>#REF!</v>
      </c>
      <c r="AU646" s="128">
        <f t="shared" si="122"/>
        <v>0</v>
      </c>
    </row>
    <row r="647" spans="1:47" ht="94.5" x14ac:dyDescent="0.25">
      <c r="A647" s="381" t="s">
        <v>1054</v>
      </c>
      <c r="B647" s="127"/>
      <c r="C647" s="21" t="s">
        <v>1634</v>
      </c>
      <c r="D647" s="128"/>
      <c r="E647" s="128"/>
      <c r="F647" s="128"/>
      <c r="G647" s="128"/>
      <c r="H647" s="128"/>
      <c r="I647" s="128"/>
      <c r="J647" s="128"/>
      <c r="K647" s="128"/>
      <c r="L647" s="128"/>
      <c r="M647" s="128"/>
      <c r="N647" s="128"/>
      <c r="O647" s="128"/>
      <c r="P647" s="128"/>
      <c r="Q647" s="128"/>
      <c r="R647" s="128">
        <v>4.4999999999999998E-2</v>
      </c>
      <c r="S647" s="128">
        <v>0</v>
      </c>
      <c r="T647" s="128"/>
      <c r="U647" s="128"/>
      <c r="V647" s="128">
        <f t="shared" si="119"/>
        <v>4.4999999999999998E-2</v>
      </c>
      <c r="W647" s="128">
        <f t="shared" si="119"/>
        <v>0</v>
      </c>
      <c r="X647" s="128"/>
      <c r="Y647" s="128"/>
      <c r="Z647" s="128"/>
      <c r="AA647" s="128"/>
      <c r="AB647" s="128"/>
      <c r="AC647" s="128"/>
      <c r="AD647" s="128"/>
      <c r="AE647" s="128"/>
      <c r="AF647" s="128"/>
      <c r="AG647" s="128"/>
      <c r="AH647" s="128"/>
      <c r="AI647" s="128"/>
      <c r="AJ647" s="128"/>
      <c r="AK647" s="128"/>
      <c r="AL647" s="128"/>
      <c r="AM647" s="128"/>
      <c r="AN647" s="128"/>
      <c r="AO647" s="128"/>
      <c r="AP647" s="128">
        <f t="shared" si="120"/>
        <v>0</v>
      </c>
      <c r="AQ647" s="128">
        <f t="shared" si="120"/>
        <v>0</v>
      </c>
      <c r="AR647" s="128" t="e">
        <f>#REF!+#REF!+#REF!+#REF!</f>
        <v>#REF!</v>
      </c>
      <c r="AS647" s="128">
        <f t="shared" si="121"/>
        <v>0</v>
      </c>
      <c r="AT647" s="128" t="e">
        <f>#REF!+#REF!+#REF!+#REF!</f>
        <v>#REF!</v>
      </c>
      <c r="AU647" s="128">
        <f t="shared" si="122"/>
        <v>0</v>
      </c>
    </row>
    <row r="648" spans="1:47" ht="94.5" x14ac:dyDescent="0.25">
      <c r="A648" s="381" t="s">
        <v>1054</v>
      </c>
      <c r="B648" s="127"/>
      <c r="C648" s="21" t="s">
        <v>1635</v>
      </c>
      <c r="D648" s="128"/>
      <c r="E648" s="128"/>
      <c r="F648" s="128"/>
      <c r="G648" s="128"/>
      <c r="H648" s="128"/>
      <c r="I648" s="128"/>
      <c r="J648" s="128"/>
      <c r="K648" s="128"/>
      <c r="L648" s="128"/>
      <c r="M648" s="128"/>
      <c r="N648" s="128"/>
      <c r="O648" s="128"/>
      <c r="P648" s="128"/>
      <c r="Q648" s="128"/>
      <c r="R648" s="128">
        <v>0.04</v>
      </c>
      <c r="S648" s="128">
        <v>0</v>
      </c>
      <c r="T648" s="128"/>
      <c r="U648" s="128"/>
      <c r="V648" s="128">
        <f t="shared" si="119"/>
        <v>0.04</v>
      </c>
      <c r="W648" s="128">
        <f t="shared" si="119"/>
        <v>0</v>
      </c>
      <c r="X648" s="128"/>
      <c r="Y648" s="128"/>
      <c r="Z648" s="128"/>
      <c r="AA648" s="128"/>
      <c r="AB648" s="128"/>
      <c r="AC648" s="128"/>
      <c r="AD648" s="128"/>
      <c r="AE648" s="128"/>
      <c r="AF648" s="128"/>
      <c r="AG648" s="128"/>
      <c r="AH648" s="128"/>
      <c r="AI648" s="128"/>
      <c r="AJ648" s="128"/>
      <c r="AK648" s="128"/>
      <c r="AL648" s="128"/>
      <c r="AM648" s="128"/>
      <c r="AN648" s="128"/>
      <c r="AO648" s="128"/>
      <c r="AP648" s="128">
        <f t="shared" si="120"/>
        <v>0</v>
      </c>
      <c r="AQ648" s="128">
        <f t="shared" si="120"/>
        <v>0</v>
      </c>
      <c r="AR648" s="128" t="e">
        <f>#REF!+#REF!+#REF!+#REF!</f>
        <v>#REF!</v>
      </c>
      <c r="AS648" s="128">
        <f t="shared" si="121"/>
        <v>0</v>
      </c>
      <c r="AT648" s="128" t="e">
        <f>#REF!+#REF!+#REF!+#REF!</f>
        <v>#REF!</v>
      </c>
      <c r="AU648" s="128">
        <f t="shared" si="122"/>
        <v>0</v>
      </c>
    </row>
    <row r="649" spans="1:47" ht="141.75" x14ac:dyDescent="0.25">
      <c r="A649" s="381" t="s">
        <v>1054</v>
      </c>
      <c r="B649" s="127"/>
      <c r="C649" s="21" t="s">
        <v>1636</v>
      </c>
      <c r="D649" s="128"/>
      <c r="E649" s="128"/>
      <c r="F649" s="128"/>
      <c r="G649" s="128"/>
      <c r="H649" s="128"/>
      <c r="I649" s="128"/>
      <c r="J649" s="128"/>
      <c r="K649" s="128"/>
      <c r="L649" s="128"/>
      <c r="M649" s="128"/>
      <c r="N649" s="128"/>
      <c r="O649" s="128"/>
      <c r="P649" s="128"/>
      <c r="Q649" s="128"/>
      <c r="R649" s="128">
        <v>0.04</v>
      </c>
      <c r="S649" s="128">
        <v>0</v>
      </c>
      <c r="T649" s="128"/>
      <c r="U649" s="128"/>
      <c r="V649" s="128">
        <f t="shared" si="119"/>
        <v>0.04</v>
      </c>
      <c r="W649" s="128">
        <f t="shared" si="119"/>
        <v>0</v>
      </c>
      <c r="X649" s="128"/>
      <c r="Y649" s="128"/>
      <c r="Z649" s="128"/>
      <c r="AA649" s="128"/>
      <c r="AB649" s="128"/>
      <c r="AC649" s="128"/>
      <c r="AD649" s="128"/>
      <c r="AE649" s="128"/>
      <c r="AF649" s="128"/>
      <c r="AG649" s="128"/>
      <c r="AH649" s="128"/>
      <c r="AI649" s="128"/>
      <c r="AJ649" s="128"/>
      <c r="AK649" s="128"/>
      <c r="AL649" s="128"/>
      <c r="AM649" s="128"/>
      <c r="AN649" s="128"/>
      <c r="AO649" s="128"/>
      <c r="AP649" s="128">
        <f t="shared" si="120"/>
        <v>0</v>
      </c>
      <c r="AQ649" s="128">
        <f t="shared" si="120"/>
        <v>0</v>
      </c>
      <c r="AR649" s="128" t="e">
        <f>#REF!+#REF!+#REF!+#REF!</f>
        <v>#REF!</v>
      </c>
      <c r="AS649" s="128">
        <f t="shared" si="121"/>
        <v>0</v>
      </c>
      <c r="AT649" s="128" t="e">
        <f>#REF!+#REF!+#REF!+#REF!</f>
        <v>#REF!</v>
      </c>
      <c r="AU649" s="128">
        <f t="shared" si="122"/>
        <v>0</v>
      </c>
    </row>
    <row r="650" spans="1:47" ht="94.5" x14ac:dyDescent="0.25">
      <c r="A650" s="381" t="s">
        <v>1054</v>
      </c>
      <c r="B650" s="127"/>
      <c r="C650" s="21" t="s">
        <v>1637</v>
      </c>
      <c r="D650" s="128"/>
      <c r="E650" s="128"/>
      <c r="F650" s="128"/>
      <c r="G650" s="128"/>
      <c r="H650" s="128"/>
      <c r="I650" s="128"/>
      <c r="J650" s="128"/>
      <c r="K650" s="128"/>
      <c r="L650" s="128"/>
      <c r="M650" s="128"/>
      <c r="N650" s="128"/>
      <c r="O650" s="128"/>
      <c r="P650" s="128"/>
      <c r="Q650" s="128"/>
      <c r="R650" s="128">
        <v>4.4999999999999998E-2</v>
      </c>
      <c r="S650" s="128">
        <v>0</v>
      </c>
      <c r="T650" s="128"/>
      <c r="U650" s="128"/>
      <c r="V650" s="128">
        <f t="shared" si="119"/>
        <v>4.4999999999999998E-2</v>
      </c>
      <c r="W650" s="128">
        <f t="shared" si="119"/>
        <v>0</v>
      </c>
      <c r="X650" s="128"/>
      <c r="Y650" s="128"/>
      <c r="Z650" s="128"/>
      <c r="AA650" s="128"/>
      <c r="AB650" s="128"/>
      <c r="AC650" s="128"/>
      <c r="AD650" s="128"/>
      <c r="AE650" s="128"/>
      <c r="AF650" s="128"/>
      <c r="AG650" s="128"/>
      <c r="AH650" s="128"/>
      <c r="AI650" s="128"/>
      <c r="AJ650" s="128"/>
      <c r="AK650" s="128"/>
      <c r="AL650" s="128"/>
      <c r="AM650" s="128"/>
      <c r="AN650" s="128"/>
      <c r="AO650" s="128"/>
      <c r="AP650" s="128">
        <f t="shared" si="120"/>
        <v>0</v>
      </c>
      <c r="AQ650" s="128">
        <f t="shared" si="120"/>
        <v>0</v>
      </c>
      <c r="AR650" s="128" t="e">
        <f>#REF!+#REF!+#REF!+#REF!</f>
        <v>#REF!</v>
      </c>
      <c r="AS650" s="128">
        <f t="shared" si="121"/>
        <v>0</v>
      </c>
      <c r="AT650" s="128" t="e">
        <f>#REF!+#REF!+#REF!+#REF!</f>
        <v>#REF!</v>
      </c>
      <c r="AU650" s="128">
        <f t="shared" si="122"/>
        <v>0</v>
      </c>
    </row>
    <row r="651" spans="1:47" ht="78.75" x14ac:dyDescent="0.25">
      <c r="A651" s="381" t="s">
        <v>1054</v>
      </c>
      <c r="B651" s="127"/>
      <c r="C651" s="21" t="s">
        <v>1638</v>
      </c>
      <c r="D651" s="128"/>
      <c r="E651" s="128"/>
      <c r="F651" s="128"/>
      <c r="G651" s="128"/>
      <c r="H651" s="128"/>
      <c r="I651" s="128"/>
      <c r="J651" s="128"/>
      <c r="K651" s="128"/>
      <c r="L651" s="128"/>
      <c r="M651" s="128"/>
      <c r="N651" s="128"/>
      <c r="O651" s="128"/>
      <c r="P651" s="128"/>
      <c r="Q651" s="128"/>
      <c r="R651" s="128">
        <v>3.2000000000000001E-2</v>
      </c>
      <c r="S651" s="128">
        <v>0</v>
      </c>
      <c r="T651" s="128"/>
      <c r="U651" s="128"/>
      <c r="V651" s="128">
        <f t="shared" si="119"/>
        <v>3.2000000000000001E-2</v>
      </c>
      <c r="W651" s="128">
        <f t="shared" si="119"/>
        <v>0</v>
      </c>
      <c r="X651" s="128"/>
      <c r="Y651" s="128"/>
      <c r="Z651" s="128"/>
      <c r="AA651" s="128"/>
      <c r="AB651" s="128"/>
      <c r="AC651" s="128"/>
      <c r="AD651" s="128"/>
      <c r="AE651" s="128"/>
      <c r="AF651" s="128"/>
      <c r="AG651" s="128"/>
      <c r="AH651" s="128"/>
      <c r="AI651" s="128"/>
      <c r="AJ651" s="128"/>
      <c r="AK651" s="128"/>
      <c r="AL651" s="128"/>
      <c r="AM651" s="128"/>
      <c r="AN651" s="128"/>
      <c r="AO651" s="128"/>
      <c r="AP651" s="128">
        <f t="shared" si="120"/>
        <v>0</v>
      </c>
      <c r="AQ651" s="128">
        <f t="shared" si="120"/>
        <v>0</v>
      </c>
      <c r="AR651" s="128" t="e">
        <f>#REF!+#REF!+#REF!+#REF!</f>
        <v>#REF!</v>
      </c>
      <c r="AS651" s="128">
        <f t="shared" si="121"/>
        <v>0</v>
      </c>
      <c r="AT651" s="128" t="e">
        <f>#REF!+#REF!+#REF!+#REF!</f>
        <v>#REF!</v>
      </c>
      <c r="AU651" s="128">
        <f t="shared" si="122"/>
        <v>0</v>
      </c>
    </row>
    <row r="652" spans="1:47" ht="94.5" x14ac:dyDescent="0.25">
      <c r="A652" s="381" t="s">
        <v>1054</v>
      </c>
      <c r="B652" s="127"/>
      <c r="C652" s="21" t="s">
        <v>1639</v>
      </c>
      <c r="D652" s="128"/>
      <c r="E652" s="128"/>
      <c r="F652" s="128"/>
      <c r="G652" s="128"/>
      <c r="H652" s="128"/>
      <c r="I652" s="128"/>
      <c r="J652" s="128"/>
      <c r="K652" s="128"/>
      <c r="L652" s="128"/>
      <c r="M652" s="128"/>
      <c r="N652" s="128"/>
      <c r="O652" s="128"/>
      <c r="P652" s="128"/>
      <c r="Q652" s="128"/>
      <c r="R652" s="128">
        <v>0.04</v>
      </c>
      <c r="S652" s="128">
        <v>0</v>
      </c>
      <c r="T652" s="128"/>
      <c r="U652" s="128"/>
      <c r="V652" s="128">
        <f t="shared" si="119"/>
        <v>0.04</v>
      </c>
      <c r="W652" s="128">
        <f t="shared" si="119"/>
        <v>0</v>
      </c>
      <c r="X652" s="128"/>
      <c r="Y652" s="128"/>
      <c r="Z652" s="128"/>
      <c r="AA652" s="128"/>
      <c r="AB652" s="128"/>
      <c r="AC652" s="128"/>
      <c r="AD652" s="128"/>
      <c r="AE652" s="128"/>
      <c r="AF652" s="128"/>
      <c r="AG652" s="128"/>
      <c r="AH652" s="128"/>
      <c r="AI652" s="128"/>
      <c r="AJ652" s="128"/>
      <c r="AK652" s="128"/>
      <c r="AL652" s="128"/>
      <c r="AM652" s="128"/>
      <c r="AN652" s="128"/>
      <c r="AO652" s="128"/>
      <c r="AP652" s="128">
        <f t="shared" si="120"/>
        <v>0</v>
      </c>
      <c r="AQ652" s="128">
        <f t="shared" si="120"/>
        <v>0</v>
      </c>
      <c r="AR652" s="128" t="e">
        <f>#REF!+#REF!+#REF!+#REF!</f>
        <v>#REF!</v>
      </c>
      <c r="AS652" s="128">
        <f t="shared" si="121"/>
        <v>0</v>
      </c>
      <c r="AT652" s="128" t="e">
        <f>#REF!+#REF!+#REF!+#REF!</f>
        <v>#REF!</v>
      </c>
      <c r="AU652" s="128">
        <f t="shared" si="122"/>
        <v>0</v>
      </c>
    </row>
    <row r="653" spans="1:47" ht="78.75" x14ac:dyDescent="0.25">
      <c r="A653" s="381" t="s">
        <v>1054</v>
      </c>
      <c r="B653" s="127"/>
      <c r="C653" s="21" t="s">
        <v>1640</v>
      </c>
      <c r="D653" s="128"/>
      <c r="E653" s="128"/>
      <c r="F653" s="128"/>
      <c r="G653" s="128"/>
      <c r="H653" s="128"/>
      <c r="I653" s="128"/>
      <c r="J653" s="128"/>
      <c r="K653" s="128"/>
      <c r="L653" s="128"/>
      <c r="M653" s="128"/>
      <c r="N653" s="128"/>
      <c r="O653" s="128"/>
      <c r="P653" s="128"/>
      <c r="Q653" s="128"/>
      <c r="R653" s="128">
        <v>0.04</v>
      </c>
      <c r="S653" s="128">
        <v>0</v>
      </c>
      <c r="T653" s="128"/>
      <c r="U653" s="128"/>
      <c r="V653" s="128">
        <f t="shared" si="119"/>
        <v>0.04</v>
      </c>
      <c r="W653" s="128">
        <f t="shared" si="119"/>
        <v>0</v>
      </c>
      <c r="X653" s="128"/>
      <c r="Y653" s="128"/>
      <c r="Z653" s="128"/>
      <c r="AA653" s="128"/>
      <c r="AB653" s="128"/>
      <c r="AC653" s="128"/>
      <c r="AD653" s="128"/>
      <c r="AE653" s="128"/>
      <c r="AF653" s="128"/>
      <c r="AG653" s="128"/>
      <c r="AH653" s="128"/>
      <c r="AI653" s="128"/>
      <c r="AJ653" s="128"/>
      <c r="AK653" s="128"/>
      <c r="AL653" s="128"/>
      <c r="AM653" s="128"/>
      <c r="AN653" s="128"/>
      <c r="AO653" s="128"/>
      <c r="AP653" s="128">
        <f t="shared" si="120"/>
        <v>0</v>
      </c>
      <c r="AQ653" s="128">
        <f t="shared" si="120"/>
        <v>0</v>
      </c>
      <c r="AR653" s="128" t="e">
        <f>#REF!+#REF!+#REF!+#REF!</f>
        <v>#REF!</v>
      </c>
      <c r="AS653" s="128">
        <f t="shared" si="121"/>
        <v>0</v>
      </c>
      <c r="AT653" s="128" t="e">
        <f>#REF!+#REF!+#REF!+#REF!</f>
        <v>#REF!</v>
      </c>
      <c r="AU653" s="128">
        <f t="shared" si="122"/>
        <v>0</v>
      </c>
    </row>
    <row r="654" spans="1:47" ht="94.5" x14ac:dyDescent="0.25">
      <c r="A654" s="381" t="s">
        <v>1054</v>
      </c>
      <c r="B654" s="127"/>
      <c r="C654" s="21" t="s">
        <v>1641</v>
      </c>
      <c r="D654" s="128"/>
      <c r="E654" s="128"/>
      <c r="F654" s="128"/>
      <c r="G654" s="128"/>
      <c r="H654" s="128"/>
      <c r="I654" s="128"/>
      <c r="J654" s="128"/>
      <c r="K654" s="128"/>
      <c r="L654" s="128"/>
      <c r="M654" s="128"/>
      <c r="N654" s="128"/>
      <c r="O654" s="128"/>
      <c r="P654" s="128"/>
      <c r="Q654" s="128"/>
      <c r="R654" s="128">
        <v>0.06</v>
      </c>
      <c r="S654" s="128">
        <v>0</v>
      </c>
      <c r="T654" s="128"/>
      <c r="U654" s="128"/>
      <c r="V654" s="128">
        <f t="shared" si="119"/>
        <v>0.06</v>
      </c>
      <c r="W654" s="128">
        <f t="shared" si="119"/>
        <v>0</v>
      </c>
      <c r="X654" s="128"/>
      <c r="Y654" s="128"/>
      <c r="Z654" s="128"/>
      <c r="AA654" s="128"/>
      <c r="AB654" s="128"/>
      <c r="AC654" s="128"/>
      <c r="AD654" s="128"/>
      <c r="AE654" s="128"/>
      <c r="AF654" s="128"/>
      <c r="AG654" s="128"/>
      <c r="AH654" s="128"/>
      <c r="AI654" s="128"/>
      <c r="AJ654" s="128"/>
      <c r="AK654" s="128"/>
      <c r="AL654" s="128"/>
      <c r="AM654" s="128"/>
      <c r="AN654" s="128"/>
      <c r="AO654" s="128"/>
      <c r="AP654" s="128">
        <f t="shared" si="120"/>
        <v>0</v>
      </c>
      <c r="AQ654" s="128">
        <f t="shared" si="120"/>
        <v>0</v>
      </c>
      <c r="AR654" s="128" t="e">
        <f>#REF!+#REF!+#REF!+#REF!</f>
        <v>#REF!</v>
      </c>
      <c r="AS654" s="128">
        <f t="shared" si="121"/>
        <v>0</v>
      </c>
      <c r="AT654" s="128" t="e">
        <f>#REF!+#REF!+#REF!+#REF!</f>
        <v>#REF!</v>
      </c>
      <c r="AU654" s="128">
        <f t="shared" si="122"/>
        <v>0</v>
      </c>
    </row>
    <row r="655" spans="1:47" ht="110.25" x14ac:dyDescent="0.25">
      <c r="A655" s="381" t="s">
        <v>1054</v>
      </c>
      <c r="B655" s="127"/>
      <c r="C655" s="21" t="s">
        <v>1642</v>
      </c>
      <c r="D655" s="128"/>
      <c r="E655" s="128"/>
      <c r="F655" s="128"/>
      <c r="G655" s="128"/>
      <c r="H655" s="128"/>
      <c r="I655" s="128"/>
      <c r="J655" s="128"/>
      <c r="K655" s="128"/>
      <c r="L655" s="128"/>
      <c r="M655" s="128"/>
      <c r="N655" s="128"/>
      <c r="O655" s="128"/>
      <c r="P655" s="128"/>
      <c r="Q655" s="128"/>
      <c r="R655" s="128">
        <v>2.1999999999999999E-2</v>
      </c>
      <c r="S655" s="128">
        <v>0</v>
      </c>
      <c r="T655" s="128"/>
      <c r="U655" s="128"/>
      <c r="V655" s="128">
        <f t="shared" si="119"/>
        <v>2.1999999999999999E-2</v>
      </c>
      <c r="W655" s="128">
        <f t="shared" si="119"/>
        <v>0</v>
      </c>
      <c r="X655" s="128"/>
      <c r="Y655" s="128"/>
      <c r="Z655" s="128"/>
      <c r="AA655" s="128"/>
      <c r="AB655" s="128"/>
      <c r="AC655" s="128"/>
      <c r="AD655" s="128"/>
      <c r="AE655" s="128"/>
      <c r="AF655" s="128"/>
      <c r="AG655" s="128"/>
      <c r="AH655" s="128"/>
      <c r="AI655" s="128"/>
      <c r="AJ655" s="128"/>
      <c r="AK655" s="128"/>
      <c r="AL655" s="128"/>
      <c r="AM655" s="128"/>
      <c r="AN655" s="128"/>
      <c r="AO655" s="128"/>
      <c r="AP655" s="128">
        <f t="shared" si="120"/>
        <v>0</v>
      </c>
      <c r="AQ655" s="128">
        <f t="shared" si="120"/>
        <v>0</v>
      </c>
      <c r="AR655" s="128" t="e">
        <f>#REF!+#REF!+#REF!+#REF!</f>
        <v>#REF!</v>
      </c>
      <c r="AS655" s="128">
        <f t="shared" si="121"/>
        <v>0</v>
      </c>
      <c r="AT655" s="128" t="e">
        <f>#REF!+#REF!+#REF!+#REF!</f>
        <v>#REF!</v>
      </c>
      <c r="AU655" s="128">
        <f t="shared" si="122"/>
        <v>0</v>
      </c>
    </row>
    <row r="656" spans="1:47" ht="110.25" x14ac:dyDescent="0.25">
      <c r="A656" s="381" t="s">
        <v>1054</v>
      </c>
      <c r="B656" s="127"/>
      <c r="C656" s="21" t="s">
        <v>1643</v>
      </c>
      <c r="D656" s="128"/>
      <c r="E656" s="128"/>
      <c r="F656" s="128"/>
      <c r="G656" s="128"/>
      <c r="H656" s="128"/>
      <c r="I656" s="128"/>
      <c r="J656" s="128"/>
      <c r="K656" s="128"/>
      <c r="L656" s="128"/>
      <c r="M656" s="128"/>
      <c r="N656" s="128"/>
      <c r="O656" s="128"/>
      <c r="P656" s="128"/>
      <c r="Q656" s="128"/>
      <c r="R656" s="128">
        <v>0</v>
      </c>
      <c r="S656" s="128">
        <v>0.25</v>
      </c>
      <c r="T656" s="128"/>
      <c r="U656" s="128"/>
      <c r="V656" s="128">
        <f t="shared" si="119"/>
        <v>0</v>
      </c>
      <c r="W656" s="128">
        <f t="shared" si="119"/>
        <v>0.25</v>
      </c>
      <c r="X656" s="128"/>
      <c r="Y656" s="128"/>
      <c r="Z656" s="128"/>
      <c r="AA656" s="128"/>
      <c r="AB656" s="128"/>
      <c r="AC656" s="128"/>
      <c r="AD656" s="128"/>
      <c r="AE656" s="128"/>
      <c r="AF656" s="128"/>
      <c r="AG656" s="128"/>
      <c r="AH656" s="128"/>
      <c r="AI656" s="128"/>
      <c r="AJ656" s="128"/>
      <c r="AK656" s="128"/>
      <c r="AL656" s="128"/>
      <c r="AM656" s="128"/>
      <c r="AN656" s="128"/>
      <c r="AO656" s="128"/>
      <c r="AP656" s="128">
        <f t="shared" si="120"/>
        <v>0</v>
      </c>
      <c r="AQ656" s="128">
        <f t="shared" si="120"/>
        <v>0</v>
      </c>
      <c r="AR656" s="128" t="e">
        <f>#REF!+#REF!+#REF!+#REF!</f>
        <v>#REF!</v>
      </c>
      <c r="AS656" s="128">
        <f t="shared" si="121"/>
        <v>0</v>
      </c>
      <c r="AT656" s="128" t="e">
        <f>#REF!+#REF!+#REF!+#REF!</f>
        <v>#REF!</v>
      </c>
      <c r="AU656" s="128">
        <f t="shared" si="122"/>
        <v>0</v>
      </c>
    </row>
    <row r="657" spans="1:47" ht="94.5" x14ac:dyDescent="0.25">
      <c r="A657" s="381" t="s">
        <v>1054</v>
      </c>
      <c r="B657" s="127"/>
      <c r="C657" s="21" t="s">
        <v>1644</v>
      </c>
      <c r="D657" s="128"/>
      <c r="E657" s="128"/>
      <c r="F657" s="128"/>
      <c r="G657" s="128"/>
      <c r="H657" s="128"/>
      <c r="I657" s="128"/>
      <c r="J657" s="128"/>
      <c r="K657" s="128"/>
      <c r="L657" s="128"/>
      <c r="M657" s="128"/>
      <c r="N657" s="128"/>
      <c r="O657" s="128"/>
      <c r="P657" s="128"/>
      <c r="Q657" s="128"/>
      <c r="R657" s="128">
        <v>0</v>
      </c>
      <c r="S657" s="128">
        <v>0.1</v>
      </c>
      <c r="T657" s="128"/>
      <c r="U657" s="128"/>
      <c r="V657" s="128">
        <f t="shared" si="119"/>
        <v>0</v>
      </c>
      <c r="W657" s="128">
        <f t="shared" si="119"/>
        <v>0.1</v>
      </c>
      <c r="X657" s="128"/>
      <c r="Y657" s="128"/>
      <c r="Z657" s="128"/>
      <c r="AA657" s="128"/>
      <c r="AB657" s="128"/>
      <c r="AC657" s="128"/>
      <c r="AD657" s="128"/>
      <c r="AE657" s="128"/>
      <c r="AF657" s="128"/>
      <c r="AG657" s="128"/>
      <c r="AH657" s="128"/>
      <c r="AI657" s="128"/>
      <c r="AJ657" s="128"/>
      <c r="AK657" s="128"/>
      <c r="AL657" s="128"/>
      <c r="AM657" s="128"/>
      <c r="AN657" s="128"/>
      <c r="AO657" s="128"/>
      <c r="AP657" s="128">
        <f t="shared" si="120"/>
        <v>0</v>
      </c>
      <c r="AQ657" s="128">
        <f t="shared" si="120"/>
        <v>0</v>
      </c>
      <c r="AR657" s="128" t="e">
        <f>#REF!+#REF!+#REF!+#REF!</f>
        <v>#REF!</v>
      </c>
      <c r="AS657" s="128">
        <f t="shared" si="121"/>
        <v>0</v>
      </c>
      <c r="AT657" s="128" t="e">
        <f>#REF!+#REF!+#REF!+#REF!</f>
        <v>#REF!</v>
      </c>
      <c r="AU657" s="128">
        <f t="shared" si="122"/>
        <v>0</v>
      </c>
    </row>
    <row r="658" spans="1:47" ht="126" x14ac:dyDescent="0.25">
      <c r="A658" s="381" t="s">
        <v>1054</v>
      </c>
      <c r="B658" s="127"/>
      <c r="C658" s="21" t="s">
        <v>1645</v>
      </c>
      <c r="D658" s="128"/>
      <c r="E658" s="128"/>
      <c r="F658" s="128"/>
      <c r="G658" s="128"/>
      <c r="H658" s="128"/>
      <c r="I658" s="128"/>
      <c r="J658" s="128"/>
      <c r="K658" s="128"/>
      <c r="L658" s="128"/>
      <c r="M658" s="128"/>
      <c r="N658" s="128"/>
      <c r="O658" s="128"/>
      <c r="P658" s="128"/>
      <c r="Q658" s="128"/>
      <c r="R658" s="128">
        <v>0.13500000000000001</v>
      </c>
      <c r="S658" s="128">
        <v>0.1</v>
      </c>
      <c r="T658" s="128"/>
      <c r="U658" s="128"/>
      <c r="V658" s="128">
        <f t="shared" si="119"/>
        <v>0.13500000000000001</v>
      </c>
      <c r="W658" s="128">
        <f t="shared" si="119"/>
        <v>0.1</v>
      </c>
      <c r="X658" s="128"/>
      <c r="Y658" s="128"/>
      <c r="Z658" s="128"/>
      <c r="AA658" s="128"/>
      <c r="AB658" s="128"/>
      <c r="AC658" s="128"/>
      <c r="AD658" s="128"/>
      <c r="AE658" s="128"/>
      <c r="AF658" s="128"/>
      <c r="AG658" s="128"/>
      <c r="AH658" s="128"/>
      <c r="AI658" s="128"/>
      <c r="AJ658" s="128"/>
      <c r="AK658" s="128"/>
      <c r="AL658" s="128"/>
      <c r="AM658" s="128"/>
      <c r="AN658" s="128"/>
      <c r="AO658" s="128"/>
      <c r="AP658" s="128">
        <f t="shared" si="120"/>
        <v>0</v>
      </c>
      <c r="AQ658" s="128">
        <f t="shared" si="120"/>
        <v>0</v>
      </c>
      <c r="AR658" s="128" t="e">
        <f>#REF!+#REF!+#REF!+#REF!</f>
        <v>#REF!</v>
      </c>
      <c r="AS658" s="128">
        <f t="shared" si="121"/>
        <v>0</v>
      </c>
      <c r="AT658" s="128" t="e">
        <f>#REF!+#REF!+#REF!+#REF!</f>
        <v>#REF!</v>
      </c>
      <c r="AU658" s="128">
        <f t="shared" si="122"/>
        <v>0</v>
      </c>
    </row>
    <row r="659" spans="1:47" ht="110.25" x14ac:dyDescent="0.25">
      <c r="A659" s="381" t="s">
        <v>1054</v>
      </c>
      <c r="B659" s="127"/>
      <c r="C659" s="21" t="s">
        <v>1646</v>
      </c>
      <c r="D659" s="128"/>
      <c r="E659" s="128"/>
      <c r="F659" s="128"/>
      <c r="G659" s="128"/>
      <c r="H659" s="128"/>
      <c r="I659" s="128"/>
      <c r="J659" s="128"/>
      <c r="K659" s="128"/>
      <c r="L659" s="128"/>
      <c r="M659" s="128"/>
      <c r="N659" s="128"/>
      <c r="O659" s="128"/>
      <c r="P659" s="128"/>
      <c r="Q659" s="128"/>
      <c r="R659" s="128">
        <v>0.12</v>
      </c>
      <c r="S659" s="128">
        <v>0</v>
      </c>
      <c r="T659" s="128"/>
      <c r="U659" s="128"/>
      <c r="V659" s="128">
        <f t="shared" si="119"/>
        <v>0.12</v>
      </c>
      <c r="W659" s="128">
        <f t="shared" si="119"/>
        <v>0</v>
      </c>
      <c r="X659" s="128"/>
      <c r="Y659" s="128"/>
      <c r="Z659" s="128"/>
      <c r="AA659" s="128"/>
      <c r="AB659" s="128"/>
      <c r="AC659" s="128"/>
      <c r="AD659" s="128"/>
      <c r="AE659" s="128"/>
      <c r="AF659" s="128"/>
      <c r="AG659" s="128"/>
      <c r="AH659" s="128"/>
      <c r="AI659" s="128"/>
      <c r="AJ659" s="128"/>
      <c r="AK659" s="128"/>
      <c r="AL659" s="128"/>
      <c r="AM659" s="128"/>
      <c r="AN659" s="128"/>
      <c r="AO659" s="128"/>
      <c r="AP659" s="128">
        <f t="shared" si="120"/>
        <v>0</v>
      </c>
      <c r="AQ659" s="128">
        <f t="shared" si="120"/>
        <v>0</v>
      </c>
      <c r="AR659" s="128" t="e">
        <f>#REF!+#REF!+#REF!+#REF!</f>
        <v>#REF!</v>
      </c>
      <c r="AS659" s="128">
        <f t="shared" si="121"/>
        <v>0</v>
      </c>
      <c r="AT659" s="128" t="e">
        <f>#REF!+#REF!+#REF!+#REF!</f>
        <v>#REF!</v>
      </c>
      <c r="AU659" s="128">
        <f t="shared" si="122"/>
        <v>0</v>
      </c>
    </row>
    <row r="660" spans="1:47" ht="110.25" x14ac:dyDescent="0.25">
      <c r="A660" s="381" t="s">
        <v>1054</v>
      </c>
      <c r="B660" s="127"/>
      <c r="C660" s="21" t="s">
        <v>1647</v>
      </c>
      <c r="D660" s="128"/>
      <c r="E660" s="128"/>
      <c r="F660" s="128"/>
      <c r="G660" s="128"/>
      <c r="H660" s="128"/>
      <c r="I660" s="128"/>
      <c r="J660" s="128"/>
      <c r="K660" s="128"/>
      <c r="L660" s="128"/>
      <c r="M660" s="128"/>
      <c r="N660" s="128"/>
      <c r="O660" s="128"/>
      <c r="P660" s="128"/>
      <c r="Q660" s="128"/>
      <c r="R660" s="128">
        <v>0.03</v>
      </c>
      <c r="S660" s="128">
        <v>0</v>
      </c>
      <c r="T660" s="128"/>
      <c r="U660" s="128"/>
      <c r="V660" s="128">
        <f t="shared" si="119"/>
        <v>0.03</v>
      </c>
      <c r="W660" s="128">
        <f t="shared" si="119"/>
        <v>0</v>
      </c>
      <c r="X660" s="128"/>
      <c r="Y660" s="128"/>
      <c r="Z660" s="128"/>
      <c r="AA660" s="128"/>
      <c r="AB660" s="128"/>
      <c r="AC660" s="128"/>
      <c r="AD660" s="128"/>
      <c r="AE660" s="128"/>
      <c r="AF660" s="128"/>
      <c r="AG660" s="128"/>
      <c r="AH660" s="128"/>
      <c r="AI660" s="128"/>
      <c r="AJ660" s="128"/>
      <c r="AK660" s="128"/>
      <c r="AL660" s="128"/>
      <c r="AM660" s="128"/>
      <c r="AN660" s="128"/>
      <c r="AO660" s="128"/>
      <c r="AP660" s="128">
        <f t="shared" si="120"/>
        <v>0</v>
      </c>
      <c r="AQ660" s="128">
        <f t="shared" si="120"/>
        <v>0</v>
      </c>
      <c r="AR660" s="128" t="e">
        <f>#REF!+#REF!+#REF!+#REF!</f>
        <v>#REF!</v>
      </c>
      <c r="AS660" s="128">
        <f t="shared" si="121"/>
        <v>0</v>
      </c>
      <c r="AT660" s="128" t="e">
        <f>#REF!+#REF!+#REF!+#REF!</f>
        <v>#REF!</v>
      </c>
      <c r="AU660" s="128">
        <f t="shared" si="122"/>
        <v>0</v>
      </c>
    </row>
    <row r="661" spans="1:47" ht="94.5" x14ac:dyDescent="0.25">
      <c r="A661" s="381" t="s">
        <v>1054</v>
      </c>
      <c r="B661" s="127"/>
      <c r="C661" s="21" t="s">
        <v>1648</v>
      </c>
      <c r="D661" s="128"/>
      <c r="E661" s="128"/>
      <c r="F661" s="128"/>
      <c r="G661" s="128"/>
      <c r="H661" s="128"/>
      <c r="I661" s="128"/>
      <c r="J661" s="128"/>
      <c r="K661" s="128"/>
      <c r="L661" s="128"/>
      <c r="M661" s="128"/>
      <c r="N661" s="128"/>
      <c r="O661" s="128"/>
      <c r="P661" s="128"/>
      <c r="Q661" s="128"/>
      <c r="R661" s="128">
        <v>0</v>
      </c>
      <c r="S661" s="128">
        <v>0.16</v>
      </c>
      <c r="T661" s="128"/>
      <c r="U661" s="128"/>
      <c r="V661" s="128">
        <f t="shared" si="119"/>
        <v>0</v>
      </c>
      <c r="W661" s="128">
        <f t="shared" si="119"/>
        <v>0.16</v>
      </c>
      <c r="X661" s="128"/>
      <c r="Y661" s="128"/>
      <c r="Z661" s="128"/>
      <c r="AA661" s="128"/>
      <c r="AB661" s="128"/>
      <c r="AC661" s="128"/>
      <c r="AD661" s="128"/>
      <c r="AE661" s="128"/>
      <c r="AF661" s="128"/>
      <c r="AG661" s="128"/>
      <c r="AH661" s="128"/>
      <c r="AI661" s="128"/>
      <c r="AJ661" s="128"/>
      <c r="AK661" s="128"/>
      <c r="AL661" s="128"/>
      <c r="AM661" s="128"/>
      <c r="AN661" s="128"/>
      <c r="AO661" s="128"/>
      <c r="AP661" s="128">
        <f t="shared" si="120"/>
        <v>0</v>
      </c>
      <c r="AQ661" s="128">
        <f t="shared" si="120"/>
        <v>0</v>
      </c>
      <c r="AR661" s="128" t="e">
        <f>#REF!+#REF!+#REF!+#REF!</f>
        <v>#REF!</v>
      </c>
      <c r="AS661" s="128">
        <f t="shared" si="121"/>
        <v>0</v>
      </c>
      <c r="AT661" s="128" t="e">
        <f>#REF!+#REF!+#REF!+#REF!</f>
        <v>#REF!</v>
      </c>
      <c r="AU661" s="128">
        <f t="shared" si="122"/>
        <v>0</v>
      </c>
    </row>
    <row r="662" spans="1:47" ht="110.25" x14ac:dyDescent="0.25">
      <c r="A662" s="381" t="s">
        <v>1054</v>
      </c>
      <c r="B662" s="127"/>
      <c r="C662" s="21" t="s">
        <v>1649</v>
      </c>
      <c r="D662" s="128"/>
      <c r="E662" s="128"/>
      <c r="F662" s="128"/>
      <c r="G662" s="128"/>
      <c r="H662" s="128"/>
      <c r="I662" s="128"/>
      <c r="J662" s="128"/>
      <c r="K662" s="128"/>
      <c r="L662" s="128"/>
      <c r="M662" s="128"/>
      <c r="N662" s="128"/>
      <c r="O662" s="128"/>
      <c r="P662" s="128"/>
      <c r="Q662" s="128"/>
      <c r="R662" s="128">
        <v>0.32100000000000001</v>
      </c>
      <c r="S662" s="128">
        <v>0.16</v>
      </c>
      <c r="T662" s="128"/>
      <c r="U662" s="128"/>
      <c r="V662" s="128">
        <f t="shared" si="119"/>
        <v>0.32100000000000001</v>
      </c>
      <c r="W662" s="128">
        <f t="shared" si="119"/>
        <v>0.16</v>
      </c>
      <c r="X662" s="128"/>
      <c r="Y662" s="128"/>
      <c r="Z662" s="128"/>
      <c r="AA662" s="128"/>
      <c r="AB662" s="128"/>
      <c r="AC662" s="128"/>
      <c r="AD662" s="128"/>
      <c r="AE662" s="128"/>
      <c r="AF662" s="128"/>
      <c r="AG662" s="128"/>
      <c r="AH662" s="128"/>
      <c r="AI662" s="128"/>
      <c r="AJ662" s="128"/>
      <c r="AK662" s="128"/>
      <c r="AL662" s="128"/>
      <c r="AM662" s="128"/>
      <c r="AN662" s="128"/>
      <c r="AO662" s="128"/>
      <c r="AP662" s="128">
        <f t="shared" si="120"/>
        <v>0</v>
      </c>
      <c r="AQ662" s="128">
        <f t="shared" si="120"/>
        <v>0</v>
      </c>
      <c r="AR662" s="128" t="e">
        <f>#REF!+#REF!+#REF!+#REF!</f>
        <v>#REF!</v>
      </c>
      <c r="AS662" s="128">
        <f t="shared" si="121"/>
        <v>0</v>
      </c>
      <c r="AT662" s="128" t="e">
        <f>#REF!+#REF!+#REF!+#REF!</f>
        <v>#REF!</v>
      </c>
      <c r="AU662" s="128">
        <f t="shared" si="122"/>
        <v>0</v>
      </c>
    </row>
    <row r="663" spans="1:47" ht="141.75" x14ac:dyDescent="0.25">
      <c r="A663" s="381" t="s">
        <v>1054</v>
      </c>
      <c r="B663" s="127"/>
      <c r="C663" s="21" t="s">
        <v>1650</v>
      </c>
      <c r="D663" s="128"/>
      <c r="E663" s="128"/>
      <c r="F663" s="128"/>
      <c r="G663" s="128"/>
      <c r="H663" s="128"/>
      <c r="I663" s="128"/>
      <c r="J663" s="128"/>
      <c r="K663" s="128"/>
      <c r="L663" s="128"/>
      <c r="M663" s="128"/>
      <c r="N663" s="128"/>
      <c r="O663" s="128"/>
      <c r="P663" s="128"/>
      <c r="Q663" s="128"/>
      <c r="R663" s="128">
        <v>0</v>
      </c>
      <c r="S663" s="128">
        <v>0.4</v>
      </c>
      <c r="T663" s="128"/>
      <c r="U663" s="128"/>
      <c r="V663" s="128">
        <f t="shared" si="119"/>
        <v>0</v>
      </c>
      <c r="W663" s="128">
        <f t="shared" si="119"/>
        <v>0.4</v>
      </c>
      <c r="X663" s="128"/>
      <c r="Y663" s="128"/>
      <c r="Z663" s="128"/>
      <c r="AA663" s="128"/>
      <c r="AB663" s="128"/>
      <c r="AC663" s="128"/>
      <c r="AD663" s="128"/>
      <c r="AE663" s="128"/>
      <c r="AF663" s="128"/>
      <c r="AG663" s="128"/>
      <c r="AH663" s="128"/>
      <c r="AI663" s="128"/>
      <c r="AJ663" s="128"/>
      <c r="AK663" s="128"/>
      <c r="AL663" s="128"/>
      <c r="AM663" s="128"/>
      <c r="AN663" s="128"/>
      <c r="AO663" s="128"/>
      <c r="AP663" s="128">
        <f t="shared" si="120"/>
        <v>0</v>
      </c>
      <c r="AQ663" s="128">
        <f t="shared" si="120"/>
        <v>0</v>
      </c>
      <c r="AR663" s="128" t="e">
        <f>#REF!+#REF!+#REF!+#REF!</f>
        <v>#REF!</v>
      </c>
      <c r="AS663" s="128">
        <f t="shared" si="121"/>
        <v>0</v>
      </c>
      <c r="AT663" s="128" t="e">
        <f>#REF!+#REF!+#REF!+#REF!</f>
        <v>#REF!</v>
      </c>
      <c r="AU663" s="128">
        <f t="shared" si="122"/>
        <v>0</v>
      </c>
    </row>
    <row r="664" spans="1:47" ht="157.5" x14ac:dyDescent="0.25">
      <c r="A664" s="381" t="s">
        <v>1054</v>
      </c>
      <c r="B664" s="127"/>
      <c r="C664" s="21" t="s">
        <v>1651</v>
      </c>
      <c r="D664" s="128"/>
      <c r="E664" s="128"/>
      <c r="F664" s="128"/>
      <c r="G664" s="128"/>
      <c r="H664" s="128"/>
      <c r="I664" s="128"/>
      <c r="J664" s="128"/>
      <c r="K664" s="128"/>
      <c r="L664" s="128"/>
      <c r="M664" s="128"/>
      <c r="N664" s="128"/>
      <c r="O664" s="128"/>
      <c r="P664" s="128"/>
      <c r="Q664" s="128"/>
      <c r="R664" s="128">
        <v>0.69799999999999995</v>
      </c>
      <c r="S664" s="128">
        <v>0</v>
      </c>
      <c r="T664" s="128"/>
      <c r="U664" s="128"/>
      <c r="V664" s="128">
        <f t="shared" si="119"/>
        <v>0.69799999999999995</v>
      </c>
      <c r="W664" s="128">
        <f t="shared" si="119"/>
        <v>0</v>
      </c>
      <c r="X664" s="128"/>
      <c r="Y664" s="128"/>
      <c r="Z664" s="128"/>
      <c r="AA664" s="128"/>
      <c r="AB664" s="128"/>
      <c r="AC664" s="128"/>
      <c r="AD664" s="128"/>
      <c r="AE664" s="128"/>
      <c r="AF664" s="128"/>
      <c r="AG664" s="128"/>
      <c r="AH664" s="128"/>
      <c r="AI664" s="128"/>
      <c r="AJ664" s="128"/>
      <c r="AK664" s="128"/>
      <c r="AL664" s="128"/>
      <c r="AM664" s="128"/>
      <c r="AN664" s="128"/>
      <c r="AO664" s="128"/>
      <c r="AP664" s="128">
        <f t="shared" si="120"/>
        <v>0</v>
      </c>
      <c r="AQ664" s="128">
        <f t="shared" si="120"/>
        <v>0</v>
      </c>
      <c r="AR664" s="128" t="e">
        <f>#REF!+#REF!+#REF!+#REF!</f>
        <v>#REF!</v>
      </c>
      <c r="AS664" s="128">
        <f t="shared" si="121"/>
        <v>0</v>
      </c>
      <c r="AT664" s="128" t="e">
        <f>#REF!+#REF!+#REF!+#REF!</f>
        <v>#REF!</v>
      </c>
      <c r="AU664" s="128">
        <f t="shared" si="122"/>
        <v>0</v>
      </c>
    </row>
    <row r="665" spans="1:47" ht="110.25" x14ac:dyDescent="0.25">
      <c r="A665" s="381" t="s">
        <v>1054</v>
      </c>
      <c r="B665" s="127"/>
      <c r="C665" s="21" t="s">
        <v>1652</v>
      </c>
      <c r="D665" s="128"/>
      <c r="E665" s="128"/>
      <c r="F665" s="128"/>
      <c r="G665" s="128"/>
      <c r="H665" s="128"/>
      <c r="I665" s="128"/>
      <c r="J665" s="128"/>
      <c r="K665" s="128"/>
      <c r="L665" s="128"/>
      <c r="M665" s="128"/>
      <c r="N665" s="128"/>
      <c r="O665" s="128"/>
      <c r="P665" s="128"/>
      <c r="Q665" s="128"/>
      <c r="R665" s="128">
        <v>0</v>
      </c>
      <c r="S665" s="128">
        <v>0.25</v>
      </c>
      <c r="T665" s="128"/>
      <c r="U665" s="128"/>
      <c r="V665" s="128">
        <f t="shared" ref="V665:W728" si="123">N665+P665+R665+T665</f>
        <v>0</v>
      </c>
      <c r="W665" s="128">
        <f t="shared" si="123"/>
        <v>0.25</v>
      </c>
      <c r="X665" s="128"/>
      <c r="Y665" s="128"/>
      <c r="Z665" s="128"/>
      <c r="AA665" s="128"/>
      <c r="AB665" s="128"/>
      <c r="AC665" s="128"/>
      <c r="AD665" s="128"/>
      <c r="AE665" s="128"/>
      <c r="AF665" s="128"/>
      <c r="AG665" s="128"/>
      <c r="AH665" s="128"/>
      <c r="AI665" s="128"/>
      <c r="AJ665" s="128"/>
      <c r="AK665" s="128"/>
      <c r="AL665" s="128"/>
      <c r="AM665" s="128"/>
      <c r="AN665" s="128"/>
      <c r="AO665" s="128"/>
      <c r="AP665" s="128">
        <f t="shared" si="120"/>
        <v>0</v>
      </c>
      <c r="AQ665" s="128">
        <f t="shared" si="120"/>
        <v>0</v>
      </c>
      <c r="AR665" s="128" t="e">
        <f>#REF!+#REF!+#REF!+#REF!</f>
        <v>#REF!</v>
      </c>
      <c r="AS665" s="128">
        <f t="shared" si="121"/>
        <v>0</v>
      </c>
      <c r="AT665" s="128" t="e">
        <f>#REF!+#REF!+#REF!+#REF!</f>
        <v>#REF!</v>
      </c>
      <c r="AU665" s="128">
        <f t="shared" si="122"/>
        <v>0</v>
      </c>
    </row>
    <row r="666" spans="1:47" ht="141.75" x14ac:dyDescent="0.25">
      <c r="A666" s="381" t="s">
        <v>1054</v>
      </c>
      <c r="B666" s="127"/>
      <c r="C666" s="21" t="s">
        <v>1653</v>
      </c>
      <c r="D666" s="128"/>
      <c r="E666" s="128"/>
      <c r="F666" s="128"/>
      <c r="G666" s="128"/>
      <c r="H666" s="128"/>
      <c r="I666" s="128"/>
      <c r="J666" s="128"/>
      <c r="K666" s="128"/>
      <c r="L666" s="128"/>
      <c r="M666" s="128"/>
      <c r="N666" s="128"/>
      <c r="O666" s="128"/>
      <c r="P666" s="128"/>
      <c r="Q666" s="128"/>
      <c r="R666" s="128">
        <v>0</v>
      </c>
      <c r="S666" s="128">
        <v>0.4</v>
      </c>
      <c r="T666" s="128"/>
      <c r="U666" s="128"/>
      <c r="V666" s="128">
        <f t="shared" si="123"/>
        <v>0</v>
      </c>
      <c r="W666" s="128">
        <f t="shared" si="123"/>
        <v>0.4</v>
      </c>
      <c r="X666" s="128"/>
      <c r="Y666" s="128"/>
      <c r="Z666" s="128"/>
      <c r="AA666" s="128"/>
      <c r="AB666" s="128"/>
      <c r="AC666" s="128"/>
      <c r="AD666" s="128"/>
      <c r="AE666" s="128"/>
      <c r="AF666" s="128"/>
      <c r="AG666" s="128"/>
      <c r="AH666" s="128"/>
      <c r="AI666" s="128"/>
      <c r="AJ666" s="128"/>
      <c r="AK666" s="128"/>
      <c r="AL666" s="128"/>
      <c r="AM666" s="128"/>
      <c r="AN666" s="128"/>
      <c r="AO666" s="128"/>
      <c r="AP666" s="128">
        <f t="shared" si="120"/>
        <v>0</v>
      </c>
      <c r="AQ666" s="128">
        <f t="shared" si="120"/>
        <v>0</v>
      </c>
      <c r="AR666" s="128" t="e">
        <f>#REF!+#REF!+#REF!+#REF!</f>
        <v>#REF!</v>
      </c>
      <c r="AS666" s="128">
        <f t="shared" si="121"/>
        <v>0</v>
      </c>
      <c r="AT666" s="128" t="e">
        <f>#REF!+#REF!+#REF!+#REF!</f>
        <v>#REF!</v>
      </c>
      <c r="AU666" s="128">
        <f t="shared" si="122"/>
        <v>0</v>
      </c>
    </row>
    <row r="667" spans="1:47" ht="126" x14ac:dyDescent="0.25">
      <c r="A667" s="381" t="s">
        <v>1054</v>
      </c>
      <c r="B667" s="127"/>
      <c r="C667" s="21" t="s">
        <v>1654</v>
      </c>
      <c r="D667" s="128"/>
      <c r="E667" s="128"/>
      <c r="F667" s="128"/>
      <c r="G667" s="128"/>
      <c r="H667" s="128"/>
      <c r="I667" s="128"/>
      <c r="J667" s="128"/>
      <c r="K667" s="128"/>
      <c r="L667" s="128"/>
      <c r="M667" s="128"/>
      <c r="N667" s="128"/>
      <c r="O667" s="128"/>
      <c r="P667" s="128"/>
      <c r="Q667" s="128"/>
      <c r="R667" s="128">
        <v>0</v>
      </c>
      <c r="S667" s="128">
        <v>0.1</v>
      </c>
      <c r="T667" s="128"/>
      <c r="U667" s="128"/>
      <c r="V667" s="128">
        <f t="shared" si="123"/>
        <v>0</v>
      </c>
      <c r="W667" s="128">
        <f t="shared" si="123"/>
        <v>0.1</v>
      </c>
      <c r="X667" s="128"/>
      <c r="Y667" s="128"/>
      <c r="Z667" s="128"/>
      <c r="AA667" s="128"/>
      <c r="AB667" s="128"/>
      <c r="AC667" s="128"/>
      <c r="AD667" s="128"/>
      <c r="AE667" s="128"/>
      <c r="AF667" s="128"/>
      <c r="AG667" s="128"/>
      <c r="AH667" s="128"/>
      <c r="AI667" s="128"/>
      <c r="AJ667" s="128"/>
      <c r="AK667" s="128"/>
      <c r="AL667" s="128"/>
      <c r="AM667" s="128"/>
      <c r="AN667" s="128"/>
      <c r="AO667" s="128"/>
      <c r="AP667" s="128">
        <f t="shared" si="120"/>
        <v>0</v>
      </c>
      <c r="AQ667" s="128">
        <f t="shared" si="120"/>
        <v>0</v>
      </c>
      <c r="AR667" s="128" t="e">
        <f>#REF!+#REF!+#REF!+#REF!</f>
        <v>#REF!</v>
      </c>
      <c r="AS667" s="128">
        <f t="shared" si="121"/>
        <v>0</v>
      </c>
      <c r="AT667" s="128" t="e">
        <f>#REF!+#REF!+#REF!+#REF!</f>
        <v>#REF!</v>
      </c>
      <c r="AU667" s="128">
        <f t="shared" si="122"/>
        <v>0</v>
      </c>
    </row>
    <row r="668" spans="1:47" ht="141.75" x14ac:dyDescent="0.25">
      <c r="A668" s="381" t="s">
        <v>1054</v>
      </c>
      <c r="B668" s="127"/>
      <c r="C668" s="21" t="s">
        <v>1655</v>
      </c>
      <c r="D668" s="128"/>
      <c r="E668" s="128"/>
      <c r="F668" s="128"/>
      <c r="G668" s="128"/>
      <c r="H668" s="128"/>
      <c r="I668" s="128"/>
      <c r="J668" s="128"/>
      <c r="K668" s="128"/>
      <c r="L668" s="128"/>
      <c r="M668" s="128"/>
      <c r="N668" s="128"/>
      <c r="O668" s="128"/>
      <c r="P668" s="128"/>
      <c r="Q668" s="128"/>
      <c r="R668" s="128">
        <v>0</v>
      </c>
      <c r="S668" s="128">
        <v>0.16</v>
      </c>
      <c r="T668" s="128"/>
      <c r="U668" s="128"/>
      <c r="V668" s="128">
        <f t="shared" si="123"/>
        <v>0</v>
      </c>
      <c r="W668" s="128">
        <f t="shared" si="123"/>
        <v>0.16</v>
      </c>
      <c r="X668" s="128"/>
      <c r="Y668" s="128"/>
      <c r="Z668" s="128"/>
      <c r="AA668" s="128"/>
      <c r="AB668" s="128"/>
      <c r="AC668" s="128"/>
      <c r="AD668" s="128"/>
      <c r="AE668" s="128"/>
      <c r="AF668" s="128"/>
      <c r="AG668" s="128"/>
      <c r="AH668" s="128"/>
      <c r="AI668" s="128"/>
      <c r="AJ668" s="128"/>
      <c r="AK668" s="128"/>
      <c r="AL668" s="128"/>
      <c r="AM668" s="128"/>
      <c r="AN668" s="128"/>
      <c r="AO668" s="128"/>
      <c r="AP668" s="128">
        <f t="shared" si="120"/>
        <v>0</v>
      </c>
      <c r="AQ668" s="128">
        <f t="shared" si="120"/>
        <v>0</v>
      </c>
      <c r="AR668" s="128" t="e">
        <f>#REF!+#REF!+#REF!+#REF!</f>
        <v>#REF!</v>
      </c>
      <c r="AS668" s="128">
        <f t="shared" si="121"/>
        <v>0</v>
      </c>
      <c r="AT668" s="128" t="e">
        <f>#REF!+#REF!+#REF!+#REF!</f>
        <v>#REF!</v>
      </c>
      <c r="AU668" s="128">
        <f t="shared" si="122"/>
        <v>0</v>
      </c>
    </row>
    <row r="669" spans="1:47" ht="141.75" x14ac:dyDescent="0.25">
      <c r="A669" s="381" t="s">
        <v>1054</v>
      </c>
      <c r="B669" s="127"/>
      <c r="C669" s="21" t="s">
        <v>1656</v>
      </c>
      <c r="D669" s="128"/>
      <c r="E669" s="128"/>
      <c r="F669" s="128"/>
      <c r="G669" s="128"/>
      <c r="H669" s="128"/>
      <c r="I669" s="128"/>
      <c r="J669" s="128"/>
      <c r="K669" s="128"/>
      <c r="L669" s="128"/>
      <c r="M669" s="128"/>
      <c r="N669" s="128"/>
      <c r="O669" s="128"/>
      <c r="P669" s="128"/>
      <c r="Q669" s="128"/>
      <c r="R669" s="128">
        <v>0.72399999999999998</v>
      </c>
      <c r="S669" s="128">
        <v>0</v>
      </c>
      <c r="T669" s="128"/>
      <c r="U669" s="128"/>
      <c r="V669" s="128">
        <f t="shared" si="123"/>
        <v>0.72399999999999998</v>
      </c>
      <c r="W669" s="128">
        <f t="shared" si="123"/>
        <v>0</v>
      </c>
      <c r="X669" s="128"/>
      <c r="Y669" s="128"/>
      <c r="Z669" s="128"/>
      <c r="AA669" s="128"/>
      <c r="AB669" s="128"/>
      <c r="AC669" s="128"/>
      <c r="AD669" s="128"/>
      <c r="AE669" s="128"/>
      <c r="AF669" s="128"/>
      <c r="AG669" s="128"/>
      <c r="AH669" s="128"/>
      <c r="AI669" s="128"/>
      <c r="AJ669" s="128"/>
      <c r="AK669" s="128"/>
      <c r="AL669" s="128"/>
      <c r="AM669" s="128"/>
      <c r="AN669" s="128"/>
      <c r="AO669" s="128"/>
      <c r="AP669" s="128">
        <f t="shared" si="120"/>
        <v>0</v>
      </c>
      <c r="AQ669" s="128">
        <f t="shared" si="120"/>
        <v>0</v>
      </c>
      <c r="AR669" s="128" t="e">
        <f>#REF!+#REF!+#REF!+#REF!</f>
        <v>#REF!</v>
      </c>
      <c r="AS669" s="128">
        <f t="shared" si="121"/>
        <v>0</v>
      </c>
      <c r="AT669" s="128" t="e">
        <f>#REF!+#REF!+#REF!+#REF!</f>
        <v>#REF!</v>
      </c>
      <c r="AU669" s="128">
        <f t="shared" si="122"/>
        <v>0</v>
      </c>
    </row>
    <row r="670" spans="1:47" ht="78.75" x14ac:dyDescent="0.25">
      <c r="A670" s="381" t="s">
        <v>1054</v>
      </c>
      <c r="B670" s="127"/>
      <c r="C670" s="21" t="s">
        <v>1657</v>
      </c>
      <c r="D670" s="128"/>
      <c r="E670" s="128"/>
      <c r="F670" s="128"/>
      <c r="G670" s="128"/>
      <c r="H670" s="128"/>
      <c r="I670" s="128"/>
      <c r="J670" s="128"/>
      <c r="K670" s="128"/>
      <c r="L670" s="128"/>
      <c r="M670" s="128"/>
      <c r="N670" s="128"/>
      <c r="O670" s="128"/>
      <c r="P670" s="128"/>
      <c r="Q670" s="128"/>
      <c r="R670" s="128">
        <v>0.73699999999999999</v>
      </c>
      <c r="S670" s="128">
        <v>0</v>
      </c>
      <c r="T670" s="128"/>
      <c r="U670" s="128"/>
      <c r="V670" s="128">
        <f t="shared" si="123"/>
        <v>0.73699999999999999</v>
      </c>
      <c r="W670" s="128">
        <f t="shared" si="123"/>
        <v>0</v>
      </c>
      <c r="X670" s="128"/>
      <c r="Y670" s="128"/>
      <c r="Z670" s="128"/>
      <c r="AA670" s="128"/>
      <c r="AB670" s="128"/>
      <c r="AC670" s="128"/>
      <c r="AD670" s="128"/>
      <c r="AE670" s="128"/>
      <c r="AF670" s="128"/>
      <c r="AG670" s="128"/>
      <c r="AH670" s="128"/>
      <c r="AI670" s="128"/>
      <c r="AJ670" s="128"/>
      <c r="AK670" s="128"/>
      <c r="AL670" s="128"/>
      <c r="AM670" s="128"/>
      <c r="AN670" s="128"/>
      <c r="AO670" s="128"/>
      <c r="AP670" s="128">
        <f t="shared" si="120"/>
        <v>0</v>
      </c>
      <c r="AQ670" s="128">
        <f t="shared" si="120"/>
        <v>0</v>
      </c>
      <c r="AR670" s="128" t="e">
        <f>#REF!+#REF!+#REF!+#REF!</f>
        <v>#REF!</v>
      </c>
      <c r="AS670" s="128">
        <f t="shared" si="121"/>
        <v>0</v>
      </c>
      <c r="AT670" s="128" t="e">
        <f>#REF!+#REF!+#REF!+#REF!</f>
        <v>#REF!</v>
      </c>
      <c r="AU670" s="128">
        <f t="shared" si="122"/>
        <v>0</v>
      </c>
    </row>
    <row r="671" spans="1:47" ht="126" x14ac:dyDescent="0.25">
      <c r="A671" s="381" t="s">
        <v>1054</v>
      </c>
      <c r="B671" s="127"/>
      <c r="C671" s="21" t="s">
        <v>1658</v>
      </c>
      <c r="D671" s="128"/>
      <c r="E671" s="128"/>
      <c r="F671" s="128"/>
      <c r="G671" s="128"/>
      <c r="H671" s="128"/>
      <c r="I671" s="128"/>
      <c r="J671" s="128"/>
      <c r="K671" s="128"/>
      <c r="L671" s="128"/>
      <c r="M671" s="128"/>
      <c r="N671" s="128"/>
      <c r="O671" s="128"/>
      <c r="P671" s="128"/>
      <c r="Q671" s="128"/>
      <c r="R671" s="128">
        <v>0</v>
      </c>
      <c r="S671" s="128">
        <v>0.16</v>
      </c>
      <c r="T671" s="128"/>
      <c r="U671" s="128"/>
      <c r="V671" s="128">
        <f t="shared" si="123"/>
        <v>0</v>
      </c>
      <c r="W671" s="128">
        <f t="shared" si="123"/>
        <v>0.16</v>
      </c>
      <c r="X671" s="128"/>
      <c r="Y671" s="128"/>
      <c r="Z671" s="128"/>
      <c r="AA671" s="128"/>
      <c r="AB671" s="128"/>
      <c r="AC671" s="128"/>
      <c r="AD671" s="128"/>
      <c r="AE671" s="128"/>
      <c r="AF671" s="128"/>
      <c r="AG671" s="128"/>
      <c r="AH671" s="128"/>
      <c r="AI671" s="128"/>
      <c r="AJ671" s="128"/>
      <c r="AK671" s="128"/>
      <c r="AL671" s="128"/>
      <c r="AM671" s="128"/>
      <c r="AN671" s="128"/>
      <c r="AO671" s="128"/>
      <c r="AP671" s="128">
        <f t="shared" si="120"/>
        <v>0</v>
      </c>
      <c r="AQ671" s="128">
        <f t="shared" si="120"/>
        <v>0</v>
      </c>
      <c r="AR671" s="128" t="e">
        <f>#REF!+#REF!+#REF!+#REF!</f>
        <v>#REF!</v>
      </c>
      <c r="AS671" s="128">
        <f t="shared" si="121"/>
        <v>0</v>
      </c>
      <c r="AT671" s="128" t="e">
        <f>#REF!+#REF!+#REF!+#REF!</f>
        <v>#REF!</v>
      </c>
      <c r="AU671" s="128">
        <f t="shared" si="122"/>
        <v>0</v>
      </c>
    </row>
    <row r="672" spans="1:47" ht="94.5" x14ac:dyDescent="0.25">
      <c r="A672" s="381" t="s">
        <v>1054</v>
      </c>
      <c r="B672" s="127"/>
      <c r="C672" s="21" t="s">
        <v>1659</v>
      </c>
      <c r="D672" s="128"/>
      <c r="E672" s="128"/>
      <c r="F672" s="128"/>
      <c r="G672" s="128"/>
      <c r="H672" s="128"/>
      <c r="I672" s="128"/>
      <c r="J672" s="128"/>
      <c r="K672" s="128"/>
      <c r="L672" s="128"/>
      <c r="M672" s="128"/>
      <c r="N672" s="128"/>
      <c r="O672" s="128"/>
      <c r="P672" s="128"/>
      <c r="Q672" s="128"/>
      <c r="R672" s="128">
        <v>0</v>
      </c>
      <c r="S672" s="128">
        <v>0.25</v>
      </c>
      <c r="T672" s="128"/>
      <c r="U672" s="128"/>
      <c r="V672" s="128">
        <f t="shared" si="123"/>
        <v>0</v>
      </c>
      <c r="W672" s="128">
        <f t="shared" si="123"/>
        <v>0.25</v>
      </c>
      <c r="X672" s="128"/>
      <c r="Y672" s="128"/>
      <c r="Z672" s="128"/>
      <c r="AA672" s="128"/>
      <c r="AB672" s="128"/>
      <c r="AC672" s="128"/>
      <c r="AD672" s="128"/>
      <c r="AE672" s="128"/>
      <c r="AF672" s="128"/>
      <c r="AG672" s="128"/>
      <c r="AH672" s="128"/>
      <c r="AI672" s="128"/>
      <c r="AJ672" s="128"/>
      <c r="AK672" s="128"/>
      <c r="AL672" s="128"/>
      <c r="AM672" s="128"/>
      <c r="AN672" s="128"/>
      <c r="AO672" s="128"/>
      <c r="AP672" s="128">
        <f t="shared" si="120"/>
        <v>0</v>
      </c>
      <c r="AQ672" s="128">
        <f t="shared" si="120"/>
        <v>0</v>
      </c>
      <c r="AR672" s="128" t="e">
        <f>#REF!+#REF!+#REF!+#REF!</f>
        <v>#REF!</v>
      </c>
      <c r="AS672" s="128">
        <f t="shared" si="121"/>
        <v>0</v>
      </c>
      <c r="AT672" s="128" t="e">
        <f>#REF!+#REF!+#REF!+#REF!</f>
        <v>#REF!</v>
      </c>
      <c r="AU672" s="128">
        <f t="shared" si="122"/>
        <v>0</v>
      </c>
    </row>
    <row r="673" spans="1:47" ht="94.5" x14ac:dyDescent="0.25">
      <c r="A673" s="381" t="s">
        <v>1054</v>
      </c>
      <c r="B673" s="127"/>
      <c r="C673" s="21" t="s">
        <v>1660</v>
      </c>
      <c r="D673" s="128"/>
      <c r="E673" s="128"/>
      <c r="F673" s="128"/>
      <c r="G673" s="128"/>
      <c r="H673" s="128"/>
      <c r="I673" s="128"/>
      <c r="J673" s="128"/>
      <c r="K673" s="128"/>
      <c r="L673" s="128"/>
      <c r="M673" s="128"/>
      <c r="N673" s="128"/>
      <c r="O673" s="128"/>
      <c r="P673" s="128"/>
      <c r="Q673" s="128"/>
      <c r="R673" s="128">
        <v>0</v>
      </c>
      <c r="S673" s="128">
        <v>0.25</v>
      </c>
      <c r="T673" s="128"/>
      <c r="U673" s="128"/>
      <c r="V673" s="128">
        <f t="shared" si="123"/>
        <v>0</v>
      </c>
      <c r="W673" s="128">
        <f t="shared" si="123"/>
        <v>0.25</v>
      </c>
      <c r="X673" s="128"/>
      <c r="Y673" s="128"/>
      <c r="Z673" s="128"/>
      <c r="AA673" s="128"/>
      <c r="AB673" s="128"/>
      <c r="AC673" s="128"/>
      <c r="AD673" s="128"/>
      <c r="AE673" s="128"/>
      <c r="AF673" s="128"/>
      <c r="AG673" s="128"/>
      <c r="AH673" s="128"/>
      <c r="AI673" s="128"/>
      <c r="AJ673" s="128"/>
      <c r="AK673" s="128"/>
      <c r="AL673" s="128"/>
      <c r="AM673" s="128"/>
      <c r="AN673" s="128"/>
      <c r="AO673" s="128"/>
      <c r="AP673" s="128">
        <f t="shared" si="120"/>
        <v>0</v>
      </c>
      <c r="AQ673" s="128">
        <f t="shared" si="120"/>
        <v>0</v>
      </c>
      <c r="AR673" s="128" t="e">
        <f>#REF!+#REF!+#REF!+#REF!</f>
        <v>#REF!</v>
      </c>
      <c r="AS673" s="128">
        <f t="shared" si="121"/>
        <v>0</v>
      </c>
      <c r="AT673" s="128" t="e">
        <f>#REF!+#REF!+#REF!+#REF!</f>
        <v>#REF!</v>
      </c>
      <c r="AU673" s="128">
        <f t="shared" si="122"/>
        <v>0</v>
      </c>
    </row>
    <row r="674" spans="1:47" ht="94.5" x14ac:dyDescent="0.25">
      <c r="A674" s="381" t="s">
        <v>1054</v>
      </c>
      <c r="B674" s="127"/>
      <c r="C674" s="21" t="s">
        <v>1661</v>
      </c>
      <c r="D674" s="128"/>
      <c r="E674" s="128"/>
      <c r="F674" s="128"/>
      <c r="G674" s="128"/>
      <c r="H674" s="128"/>
      <c r="I674" s="128"/>
      <c r="J674" s="128"/>
      <c r="K674" s="128"/>
      <c r="L674" s="128"/>
      <c r="M674" s="128"/>
      <c r="N674" s="128"/>
      <c r="O674" s="128"/>
      <c r="P674" s="128"/>
      <c r="Q674" s="128"/>
      <c r="R674" s="128">
        <v>0</v>
      </c>
      <c r="S674" s="128">
        <v>0.16</v>
      </c>
      <c r="T674" s="128"/>
      <c r="U674" s="128"/>
      <c r="V674" s="128">
        <f t="shared" si="123"/>
        <v>0</v>
      </c>
      <c r="W674" s="128">
        <f t="shared" si="123"/>
        <v>0.16</v>
      </c>
      <c r="X674" s="128"/>
      <c r="Y674" s="128"/>
      <c r="Z674" s="128"/>
      <c r="AA674" s="128"/>
      <c r="AB674" s="128"/>
      <c r="AC674" s="128"/>
      <c r="AD674" s="128"/>
      <c r="AE674" s="128"/>
      <c r="AF674" s="128"/>
      <c r="AG674" s="128"/>
      <c r="AH674" s="128"/>
      <c r="AI674" s="128"/>
      <c r="AJ674" s="128"/>
      <c r="AK674" s="128"/>
      <c r="AL674" s="128"/>
      <c r="AM674" s="128"/>
      <c r="AN674" s="128"/>
      <c r="AO674" s="128"/>
      <c r="AP674" s="128">
        <f t="shared" si="120"/>
        <v>0</v>
      </c>
      <c r="AQ674" s="128">
        <f t="shared" si="120"/>
        <v>0</v>
      </c>
      <c r="AR674" s="128" t="e">
        <f>#REF!+#REF!+#REF!+#REF!</f>
        <v>#REF!</v>
      </c>
      <c r="AS674" s="128">
        <f t="shared" si="121"/>
        <v>0</v>
      </c>
      <c r="AT674" s="128" t="e">
        <f>#REF!+#REF!+#REF!+#REF!</f>
        <v>#REF!</v>
      </c>
      <c r="AU674" s="128">
        <f t="shared" si="122"/>
        <v>0</v>
      </c>
    </row>
    <row r="675" spans="1:47" ht="126" x14ac:dyDescent="0.25">
      <c r="A675" s="381" t="s">
        <v>1054</v>
      </c>
      <c r="B675" s="127"/>
      <c r="C675" s="21" t="s">
        <v>1662</v>
      </c>
      <c r="D675" s="128"/>
      <c r="E675" s="128"/>
      <c r="F675" s="128"/>
      <c r="G675" s="128"/>
      <c r="H675" s="128"/>
      <c r="I675" s="128"/>
      <c r="J675" s="128"/>
      <c r="K675" s="128"/>
      <c r="L675" s="128"/>
      <c r="M675" s="128"/>
      <c r="N675" s="128"/>
      <c r="O675" s="128"/>
      <c r="P675" s="128"/>
      <c r="Q675" s="128"/>
      <c r="R675" s="128">
        <v>0</v>
      </c>
      <c r="S675" s="128">
        <v>0.16</v>
      </c>
      <c r="T675" s="128"/>
      <c r="U675" s="128"/>
      <c r="V675" s="128">
        <f t="shared" si="123"/>
        <v>0</v>
      </c>
      <c r="W675" s="128">
        <f t="shared" si="123"/>
        <v>0.16</v>
      </c>
      <c r="X675" s="128"/>
      <c r="Y675" s="128"/>
      <c r="Z675" s="128"/>
      <c r="AA675" s="128"/>
      <c r="AB675" s="128"/>
      <c r="AC675" s="128"/>
      <c r="AD675" s="128"/>
      <c r="AE675" s="128"/>
      <c r="AF675" s="128"/>
      <c r="AG675" s="128"/>
      <c r="AH675" s="128"/>
      <c r="AI675" s="128"/>
      <c r="AJ675" s="128"/>
      <c r="AK675" s="128"/>
      <c r="AL675" s="128"/>
      <c r="AM675" s="128"/>
      <c r="AN675" s="128"/>
      <c r="AO675" s="128"/>
      <c r="AP675" s="128">
        <f t="shared" si="120"/>
        <v>0</v>
      </c>
      <c r="AQ675" s="128">
        <f t="shared" si="120"/>
        <v>0</v>
      </c>
      <c r="AR675" s="128" t="e">
        <f>#REF!+#REF!+#REF!+#REF!</f>
        <v>#REF!</v>
      </c>
      <c r="AS675" s="128">
        <f t="shared" si="121"/>
        <v>0</v>
      </c>
      <c r="AT675" s="128" t="e">
        <f>#REF!+#REF!+#REF!+#REF!</f>
        <v>#REF!</v>
      </c>
      <c r="AU675" s="128">
        <f t="shared" si="122"/>
        <v>0</v>
      </c>
    </row>
    <row r="676" spans="1:47" ht="94.5" x14ac:dyDescent="0.25">
      <c r="A676" s="381" t="s">
        <v>1054</v>
      </c>
      <c r="B676" s="127"/>
      <c r="C676" s="21" t="s">
        <v>1663</v>
      </c>
      <c r="D676" s="128"/>
      <c r="E676" s="128"/>
      <c r="F676" s="128"/>
      <c r="G676" s="128"/>
      <c r="H676" s="128"/>
      <c r="I676" s="128"/>
      <c r="J676" s="128"/>
      <c r="K676" s="128"/>
      <c r="L676" s="128"/>
      <c r="M676" s="128"/>
      <c r="N676" s="128"/>
      <c r="O676" s="128"/>
      <c r="P676" s="128"/>
      <c r="Q676" s="128"/>
      <c r="R676" s="128">
        <v>0</v>
      </c>
      <c r="S676" s="128">
        <v>0.1</v>
      </c>
      <c r="T676" s="128"/>
      <c r="U676" s="128"/>
      <c r="V676" s="128">
        <f t="shared" si="123"/>
        <v>0</v>
      </c>
      <c r="W676" s="128">
        <f t="shared" si="123"/>
        <v>0.1</v>
      </c>
      <c r="X676" s="128"/>
      <c r="Y676" s="128"/>
      <c r="Z676" s="128"/>
      <c r="AA676" s="128"/>
      <c r="AB676" s="128"/>
      <c r="AC676" s="128"/>
      <c r="AD676" s="128"/>
      <c r="AE676" s="128"/>
      <c r="AF676" s="128"/>
      <c r="AG676" s="128"/>
      <c r="AH676" s="128"/>
      <c r="AI676" s="128"/>
      <c r="AJ676" s="128"/>
      <c r="AK676" s="128"/>
      <c r="AL676" s="128"/>
      <c r="AM676" s="128"/>
      <c r="AN676" s="128"/>
      <c r="AO676" s="128"/>
      <c r="AP676" s="128">
        <f t="shared" si="120"/>
        <v>0</v>
      </c>
      <c r="AQ676" s="128">
        <f t="shared" si="120"/>
        <v>0</v>
      </c>
      <c r="AR676" s="128" t="e">
        <f>#REF!+#REF!+#REF!+#REF!</f>
        <v>#REF!</v>
      </c>
      <c r="AS676" s="128">
        <f t="shared" si="121"/>
        <v>0</v>
      </c>
      <c r="AT676" s="128" t="e">
        <f>#REF!+#REF!+#REF!+#REF!</f>
        <v>#REF!</v>
      </c>
      <c r="AU676" s="128">
        <f t="shared" si="122"/>
        <v>0</v>
      </c>
    </row>
    <row r="677" spans="1:47" ht="110.25" x14ac:dyDescent="0.25">
      <c r="A677" s="381" t="s">
        <v>1054</v>
      </c>
      <c r="B677" s="127"/>
      <c r="C677" s="21" t="s">
        <v>1664</v>
      </c>
      <c r="D677" s="128"/>
      <c r="E677" s="128"/>
      <c r="F677" s="128"/>
      <c r="G677" s="128"/>
      <c r="H677" s="128"/>
      <c r="I677" s="128"/>
      <c r="J677" s="128"/>
      <c r="K677" s="128"/>
      <c r="L677" s="128"/>
      <c r="M677" s="128"/>
      <c r="N677" s="128"/>
      <c r="O677" s="128"/>
      <c r="P677" s="128"/>
      <c r="Q677" s="128"/>
      <c r="R677" s="128">
        <v>0</v>
      </c>
      <c r="S677" s="128">
        <v>0.16</v>
      </c>
      <c r="T677" s="128"/>
      <c r="U677" s="128"/>
      <c r="V677" s="128">
        <f t="shared" si="123"/>
        <v>0</v>
      </c>
      <c r="W677" s="128">
        <f t="shared" si="123"/>
        <v>0.16</v>
      </c>
      <c r="X677" s="128"/>
      <c r="Y677" s="128"/>
      <c r="Z677" s="128"/>
      <c r="AA677" s="128"/>
      <c r="AB677" s="128"/>
      <c r="AC677" s="128"/>
      <c r="AD677" s="128"/>
      <c r="AE677" s="128"/>
      <c r="AF677" s="128"/>
      <c r="AG677" s="128"/>
      <c r="AH677" s="128"/>
      <c r="AI677" s="128"/>
      <c r="AJ677" s="128"/>
      <c r="AK677" s="128"/>
      <c r="AL677" s="128"/>
      <c r="AM677" s="128"/>
      <c r="AN677" s="128"/>
      <c r="AO677" s="128"/>
      <c r="AP677" s="128">
        <f t="shared" si="120"/>
        <v>0</v>
      </c>
      <c r="AQ677" s="128">
        <f t="shared" si="120"/>
        <v>0</v>
      </c>
      <c r="AR677" s="128" t="e">
        <f>#REF!+#REF!+#REF!+#REF!</f>
        <v>#REF!</v>
      </c>
      <c r="AS677" s="128">
        <f t="shared" si="121"/>
        <v>0</v>
      </c>
      <c r="AT677" s="128" t="e">
        <f>#REF!+#REF!+#REF!+#REF!</f>
        <v>#REF!</v>
      </c>
      <c r="AU677" s="128">
        <f t="shared" si="122"/>
        <v>0</v>
      </c>
    </row>
    <row r="678" spans="1:47" ht="173.25" x14ac:dyDescent="0.25">
      <c r="A678" s="381" t="s">
        <v>1054</v>
      </c>
      <c r="B678" s="127"/>
      <c r="C678" s="21" t="s">
        <v>1665</v>
      </c>
      <c r="D678" s="128"/>
      <c r="E678" s="128"/>
      <c r="F678" s="128"/>
      <c r="G678" s="128"/>
      <c r="H678" s="128"/>
      <c r="I678" s="128"/>
      <c r="J678" s="128"/>
      <c r="K678" s="128"/>
      <c r="L678" s="128"/>
      <c r="M678" s="128"/>
      <c r="N678" s="128"/>
      <c r="O678" s="128"/>
      <c r="P678" s="128"/>
      <c r="Q678" s="128"/>
      <c r="R678" s="128">
        <v>0.77900000000000003</v>
      </c>
      <c r="S678" s="128">
        <v>0</v>
      </c>
      <c r="T678" s="128"/>
      <c r="U678" s="128"/>
      <c r="V678" s="128">
        <f t="shared" si="123"/>
        <v>0.77900000000000003</v>
      </c>
      <c r="W678" s="128">
        <f t="shared" si="123"/>
        <v>0</v>
      </c>
      <c r="X678" s="128"/>
      <c r="Y678" s="128"/>
      <c r="Z678" s="128"/>
      <c r="AA678" s="128"/>
      <c r="AB678" s="128"/>
      <c r="AC678" s="128"/>
      <c r="AD678" s="128"/>
      <c r="AE678" s="128"/>
      <c r="AF678" s="128"/>
      <c r="AG678" s="128"/>
      <c r="AH678" s="128"/>
      <c r="AI678" s="128"/>
      <c r="AJ678" s="128"/>
      <c r="AK678" s="128"/>
      <c r="AL678" s="128"/>
      <c r="AM678" s="128"/>
      <c r="AN678" s="128"/>
      <c r="AO678" s="128"/>
      <c r="AP678" s="128">
        <f t="shared" si="120"/>
        <v>0</v>
      </c>
      <c r="AQ678" s="128">
        <f t="shared" si="120"/>
        <v>0</v>
      </c>
      <c r="AR678" s="128" t="e">
        <f>#REF!+#REF!+#REF!+#REF!</f>
        <v>#REF!</v>
      </c>
      <c r="AS678" s="128">
        <f t="shared" si="121"/>
        <v>0</v>
      </c>
      <c r="AT678" s="128" t="e">
        <f>#REF!+#REF!+#REF!+#REF!</f>
        <v>#REF!</v>
      </c>
      <c r="AU678" s="128">
        <f t="shared" si="122"/>
        <v>0</v>
      </c>
    </row>
    <row r="679" spans="1:47" ht="126" x14ac:dyDescent="0.25">
      <c r="A679" s="381" t="s">
        <v>1054</v>
      </c>
      <c r="B679" s="127"/>
      <c r="C679" s="21" t="s">
        <v>1666</v>
      </c>
      <c r="D679" s="128"/>
      <c r="E679" s="128"/>
      <c r="F679" s="128"/>
      <c r="G679" s="128"/>
      <c r="H679" s="128"/>
      <c r="I679" s="128"/>
      <c r="J679" s="128"/>
      <c r="K679" s="128"/>
      <c r="L679" s="128"/>
      <c r="M679" s="128"/>
      <c r="N679" s="128"/>
      <c r="O679" s="128"/>
      <c r="P679" s="128"/>
      <c r="Q679" s="128"/>
      <c r="R679" s="128">
        <v>0</v>
      </c>
      <c r="S679" s="128">
        <v>0.4</v>
      </c>
      <c r="T679" s="128"/>
      <c r="U679" s="128"/>
      <c r="V679" s="128">
        <f t="shared" si="123"/>
        <v>0</v>
      </c>
      <c r="W679" s="128">
        <f t="shared" si="123"/>
        <v>0.4</v>
      </c>
      <c r="X679" s="128"/>
      <c r="Y679" s="128"/>
      <c r="Z679" s="128"/>
      <c r="AA679" s="128"/>
      <c r="AB679" s="128"/>
      <c r="AC679" s="128"/>
      <c r="AD679" s="128"/>
      <c r="AE679" s="128"/>
      <c r="AF679" s="128"/>
      <c r="AG679" s="128"/>
      <c r="AH679" s="128"/>
      <c r="AI679" s="128"/>
      <c r="AJ679" s="128"/>
      <c r="AK679" s="128"/>
      <c r="AL679" s="128"/>
      <c r="AM679" s="128"/>
      <c r="AN679" s="128"/>
      <c r="AO679" s="128"/>
      <c r="AP679" s="128">
        <f t="shared" si="120"/>
        <v>0</v>
      </c>
      <c r="AQ679" s="128">
        <f t="shared" si="120"/>
        <v>0</v>
      </c>
      <c r="AR679" s="128" t="e">
        <f>#REF!+#REF!+#REF!+#REF!</f>
        <v>#REF!</v>
      </c>
      <c r="AS679" s="128">
        <f t="shared" si="121"/>
        <v>0</v>
      </c>
      <c r="AT679" s="128" t="e">
        <f>#REF!+#REF!+#REF!+#REF!</f>
        <v>#REF!</v>
      </c>
      <c r="AU679" s="128">
        <f t="shared" si="122"/>
        <v>0</v>
      </c>
    </row>
    <row r="680" spans="1:47" ht="173.25" x14ac:dyDescent="0.25">
      <c r="A680" s="381" t="s">
        <v>1054</v>
      </c>
      <c r="B680" s="127"/>
      <c r="C680" s="21" t="s">
        <v>1667</v>
      </c>
      <c r="D680" s="128"/>
      <c r="E680" s="128"/>
      <c r="F680" s="128"/>
      <c r="G680" s="128"/>
      <c r="H680" s="128"/>
      <c r="I680" s="128"/>
      <c r="J680" s="128"/>
      <c r="K680" s="128"/>
      <c r="L680" s="128"/>
      <c r="M680" s="128"/>
      <c r="N680" s="128"/>
      <c r="O680" s="128"/>
      <c r="P680" s="128"/>
      <c r="Q680" s="128"/>
      <c r="R680" s="128">
        <v>6.8000000000000005E-2</v>
      </c>
      <c r="S680" s="128">
        <v>0.25</v>
      </c>
      <c r="T680" s="128"/>
      <c r="U680" s="128"/>
      <c r="V680" s="128">
        <f t="shared" si="123"/>
        <v>6.8000000000000005E-2</v>
      </c>
      <c r="W680" s="128">
        <f t="shared" si="123"/>
        <v>0.25</v>
      </c>
      <c r="X680" s="128"/>
      <c r="Y680" s="128"/>
      <c r="Z680" s="128"/>
      <c r="AA680" s="128"/>
      <c r="AB680" s="128"/>
      <c r="AC680" s="128"/>
      <c r="AD680" s="128"/>
      <c r="AE680" s="128"/>
      <c r="AF680" s="128"/>
      <c r="AG680" s="128"/>
      <c r="AH680" s="128"/>
      <c r="AI680" s="128"/>
      <c r="AJ680" s="128"/>
      <c r="AK680" s="128"/>
      <c r="AL680" s="128"/>
      <c r="AM680" s="128"/>
      <c r="AN680" s="128"/>
      <c r="AO680" s="128"/>
      <c r="AP680" s="128">
        <f t="shared" si="120"/>
        <v>0</v>
      </c>
      <c r="AQ680" s="128">
        <f t="shared" si="120"/>
        <v>0</v>
      </c>
      <c r="AR680" s="128" t="e">
        <f>#REF!+#REF!+#REF!+#REF!</f>
        <v>#REF!</v>
      </c>
      <c r="AS680" s="128">
        <f t="shared" si="121"/>
        <v>0</v>
      </c>
      <c r="AT680" s="128" t="e">
        <f>#REF!+#REF!+#REF!+#REF!</f>
        <v>#REF!</v>
      </c>
      <c r="AU680" s="128">
        <f t="shared" si="122"/>
        <v>0</v>
      </c>
    </row>
    <row r="681" spans="1:47" ht="94.5" x14ac:dyDescent="0.25">
      <c r="A681" s="381" t="s">
        <v>1054</v>
      </c>
      <c r="B681" s="127"/>
      <c r="C681" s="21" t="s">
        <v>1668</v>
      </c>
      <c r="D681" s="128"/>
      <c r="E681" s="128"/>
      <c r="F681" s="128"/>
      <c r="G681" s="128"/>
      <c r="H681" s="128"/>
      <c r="I681" s="128"/>
      <c r="J681" s="128"/>
      <c r="K681" s="128"/>
      <c r="L681" s="128"/>
      <c r="M681" s="128"/>
      <c r="N681" s="128"/>
      <c r="O681" s="128"/>
      <c r="P681" s="128"/>
      <c r="Q681" s="128"/>
      <c r="R681" s="128">
        <v>0</v>
      </c>
      <c r="S681" s="128">
        <v>0.16</v>
      </c>
      <c r="T681" s="128"/>
      <c r="U681" s="128"/>
      <c r="V681" s="128">
        <f t="shared" si="123"/>
        <v>0</v>
      </c>
      <c r="W681" s="128">
        <f t="shared" si="123"/>
        <v>0.16</v>
      </c>
      <c r="X681" s="128"/>
      <c r="Y681" s="128"/>
      <c r="Z681" s="128"/>
      <c r="AA681" s="128"/>
      <c r="AB681" s="128"/>
      <c r="AC681" s="128"/>
      <c r="AD681" s="128"/>
      <c r="AE681" s="128"/>
      <c r="AF681" s="128"/>
      <c r="AG681" s="128"/>
      <c r="AH681" s="128"/>
      <c r="AI681" s="128"/>
      <c r="AJ681" s="128"/>
      <c r="AK681" s="128"/>
      <c r="AL681" s="128"/>
      <c r="AM681" s="128"/>
      <c r="AN681" s="128"/>
      <c r="AO681" s="128"/>
      <c r="AP681" s="128">
        <f t="shared" si="120"/>
        <v>0</v>
      </c>
      <c r="AQ681" s="128">
        <f t="shared" si="120"/>
        <v>0</v>
      </c>
      <c r="AR681" s="128" t="e">
        <f>#REF!+#REF!+#REF!+#REF!</f>
        <v>#REF!</v>
      </c>
      <c r="AS681" s="128">
        <f t="shared" si="121"/>
        <v>0</v>
      </c>
      <c r="AT681" s="128" t="e">
        <f>#REF!+#REF!+#REF!+#REF!</f>
        <v>#REF!</v>
      </c>
      <c r="AU681" s="128">
        <f t="shared" si="122"/>
        <v>0</v>
      </c>
    </row>
    <row r="682" spans="1:47" ht="110.25" x14ac:dyDescent="0.25">
      <c r="A682" s="381" t="s">
        <v>1054</v>
      </c>
      <c r="B682" s="127"/>
      <c r="C682" s="21" t="s">
        <v>1669</v>
      </c>
      <c r="D682" s="128"/>
      <c r="E682" s="128"/>
      <c r="F682" s="128"/>
      <c r="G682" s="128"/>
      <c r="H682" s="128"/>
      <c r="I682" s="128"/>
      <c r="J682" s="128"/>
      <c r="K682" s="128"/>
      <c r="L682" s="128"/>
      <c r="M682" s="128"/>
      <c r="N682" s="128"/>
      <c r="O682" s="128"/>
      <c r="P682" s="128"/>
      <c r="Q682" s="128"/>
      <c r="R682" s="128"/>
      <c r="S682" s="128"/>
      <c r="T682" s="128">
        <v>0</v>
      </c>
      <c r="U682" s="128">
        <v>0.16</v>
      </c>
      <c r="V682" s="128">
        <f t="shared" si="123"/>
        <v>0</v>
      </c>
      <c r="W682" s="128">
        <f t="shared" si="123"/>
        <v>0.16</v>
      </c>
      <c r="X682" s="128"/>
      <c r="Y682" s="128"/>
      <c r="Z682" s="128"/>
      <c r="AA682" s="128"/>
      <c r="AB682" s="128"/>
      <c r="AC682" s="128"/>
      <c r="AD682" s="128"/>
      <c r="AE682" s="128"/>
      <c r="AF682" s="128"/>
      <c r="AG682" s="128"/>
      <c r="AH682" s="128"/>
      <c r="AI682" s="128"/>
      <c r="AJ682" s="128"/>
      <c r="AK682" s="128"/>
      <c r="AL682" s="128"/>
      <c r="AM682" s="128"/>
      <c r="AN682" s="128"/>
      <c r="AO682" s="128"/>
      <c r="AP682" s="128">
        <f t="shared" si="120"/>
        <v>0</v>
      </c>
      <c r="AQ682" s="128">
        <f t="shared" si="120"/>
        <v>0</v>
      </c>
      <c r="AR682" s="128" t="e">
        <f>#REF!+#REF!+#REF!+#REF!</f>
        <v>#REF!</v>
      </c>
      <c r="AS682" s="128">
        <f t="shared" si="121"/>
        <v>0</v>
      </c>
      <c r="AT682" s="128" t="e">
        <f>#REF!+#REF!+#REF!+#REF!</f>
        <v>#REF!</v>
      </c>
      <c r="AU682" s="128">
        <f t="shared" si="122"/>
        <v>0</v>
      </c>
    </row>
    <row r="683" spans="1:47" ht="204.75" x14ac:dyDescent="0.25">
      <c r="A683" s="381" t="s">
        <v>1054</v>
      </c>
      <c r="B683" s="127"/>
      <c r="C683" s="21" t="s">
        <v>1670</v>
      </c>
      <c r="D683" s="128"/>
      <c r="E683" s="128"/>
      <c r="F683" s="128"/>
      <c r="G683" s="128"/>
      <c r="H683" s="128"/>
      <c r="I683" s="128"/>
      <c r="J683" s="128"/>
      <c r="K683" s="128"/>
      <c r="L683" s="128"/>
      <c r="M683" s="128"/>
      <c r="N683" s="128"/>
      <c r="O683" s="128"/>
      <c r="P683" s="128"/>
      <c r="Q683" s="128"/>
      <c r="R683" s="128"/>
      <c r="S683" s="128"/>
      <c r="T683" s="128">
        <v>0.36199999999999999</v>
      </c>
      <c r="U683" s="128">
        <v>0</v>
      </c>
      <c r="V683" s="128">
        <f t="shared" si="123"/>
        <v>0.36199999999999999</v>
      </c>
      <c r="W683" s="128">
        <f t="shared" si="123"/>
        <v>0</v>
      </c>
      <c r="X683" s="128"/>
      <c r="Y683" s="128"/>
      <c r="Z683" s="128"/>
      <c r="AA683" s="128"/>
      <c r="AB683" s="128"/>
      <c r="AC683" s="128"/>
      <c r="AD683" s="128"/>
      <c r="AE683" s="128"/>
      <c r="AF683" s="128"/>
      <c r="AG683" s="128"/>
      <c r="AH683" s="128"/>
      <c r="AI683" s="128"/>
      <c r="AJ683" s="128"/>
      <c r="AK683" s="128"/>
      <c r="AL683" s="128"/>
      <c r="AM683" s="128"/>
      <c r="AN683" s="128"/>
      <c r="AO683" s="128"/>
      <c r="AP683" s="128">
        <f t="shared" si="120"/>
        <v>0</v>
      </c>
      <c r="AQ683" s="128">
        <f t="shared" si="120"/>
        <v>0</v>
      </c>
      <c r="AR683" s="128" t="e">
        <f>#REF!+#REF!+#REF!+#REF!</f>
        <v>#REF!</v>
      </c>
      <c r="AS683" s="128">
        <f t="shared" si="121"/>
        <v>0</v>
      </c>
      <c r="AT683" s="128" t="e">
        <f>#REF!+#REF!+#REF!+#REF!</f>
        <v>#REF!</v>
      </c>
      <c r="AU683" s="128">
        <f t="shared" si="122"/>
        <v>0</v>
      </c>
    </row>
    <row r="684" spans="1:47" ht="94.5" x14ac:dyDescent="0.25">
      <c r="A684" s="381" t="s">
        <v>1054</v>
      </c>
      <c r="B684" s="127"/>
      <c r="C684" s="21" t="s">
        <v>1671</v>
      </c>
      <c r="D684" s="128"/>
      <c r="E684" s="128"/>
      <c r="F684" s="128"/>
      <c r="G684" s="128"/>
      <c r="H684" s="128"/>
      <c r="I684" s="128"/>
      <c r="J684" s="128"/>
      <c r="K684" s="128"/>
      <c r="L684" s="128"/>
      <c r="M684" s="128"/>
      <c r="N684" s="128"/>
      <c r="O684" s="128"/>
      <c r="P684" s="128"/>
      <c r="Q684" s="128"/>
      <c r="R684" s="128"/>
      <c r="S684" s="128"/>
      <c r="T684" s="128">
        <v>0.56999999999999995</v>
      </c>
      <c r="U684" s="128">
        <v>0.04</v>
      </c>
      <c r="V684" s="128">
        <f t="shared" si="123"/>
        <v>0.56999999999999995</v>
      </c>
      <c r="W684" s="128">
        <f t="shared" si="123"/>
        <v>0.04</v>
      </c>
      <c r="X684" s="128"/>
      <c r="Y684" s="128"/>
      <c r="Z684" s="128"/>
      <c r="AA684" s="128"/>
      <c r="AB684" s="128"/>
      <c r="AC684" s="128"/>
      <c r="AD684" s="128"/>
      <c r="AE684" s="128"/>
      <c r="AF684" s="128"/>
      <c r="AG684" s="128"/>
      <c r="AH684" s="128"/>
      <c r="AI684" s="128"/>
      <c r="AJ684" s="128"/>
      <c r="AK684" s="128"/>
      <c r="AL684" s="128"/>
      <c r="AM684" s="128"/>
      <c r="AN684" s="128"/>
      <c r="AO684" s="128"/>
      <c r="AP684" s="128">
        <f t="shared" si="120"/>
        <v>0</v>
      </c>
      <c r="AQ684" s="128">
        <f t="shared" si="120"/>
        <v>0</v>
      </c>
      <c r="AR684" s="128" t="e">
        <f>#REF!+#REF!+#REF!+#REF!</f>
        <v>#REF!</v>
      </c>
      <c r="AS684" s="128">
        <f t="shared" si="121"/>
        <v>0</v>
      </c>
      <c r="AT684" s="128" t="e">
        <f>#REF!+#REF!+#REF!+#REF!</f>
        <v>#REF!</v>
      </c>
      <c r="AU684" s="128">
        <f t="shared" si="122"/>
        <v>0</v>
      </c>
    </row>
    <row r="685" spans="1:47" ht="189" x14ac:dyDescent="0.25">
      <c r="A685" s="381" t="s">
        <v>1054</v>
      </c>
      <c r="B685" s="127"/>
      <c r="C685" s="21" t="s">
        <v>1672</v>
      </c>
      <c r="D685" s="128"/>
      <c r="E685" s="128"/>
      <c r="F685" s="128"/>
      <c r="G685" s="128"/>
      <c r="H685" s="128"/>
      <c r="I685" s="128"/>
      <c r="J685" s="128"/>
      <c r="K685" s="128"/>
      <c r="L685" s="128"/>
      <c r="M685" s="128"/>
      <c r="N685" s="128"/>
      <c r="O685" s="128"/>
      <c r="P685" s="128"/>
      <c r="Q685" s="128"/>
      <c r="R685" s="128"/>
      <c r="S685" s="128"/>
      <c r="T685" s="128">
        <v>0.45</v>
      </c>
      <c r="U685" s="128">
        <v>0</v>
      </c>
      <c r="V685" s="128">
        <f t="shared" si="123"/>
        <v>0.45</v>
      </c>
      <c r="W685" s="128">
        <f t="shared" si="123"/>
        <v>0</v>
      </c>
      <c r="X685" s="128"/>
      <c r="Y685" s="128"/>
      <c r="Z685" s="128"/>
      <c r="AA685" s="128"/>
      <c r="AB685" s="128"/>
      <c r="AC685" s="128"/>
      <c r="AD685" s="128"/>
      <c r="AE685" s="128"/>
      <c r="AF685" s="128"/>
      <c r="AG685" s="128"/>
      <c r="AH685" s="128"/>
      <c r="AI685" s="128"/>
      <c r="AJ685" s="128"/>
      <c r="AK685" s="128"/>
      <c r="AL685" s="128"/>
      <c r="AM685" s="128"/>
      <c r="AN685" s="128"/>
      <c r="AO685" s="128"/>
      <c r="AP685" s="128">
        <f t="shared" si="120"/>
        <v>0</v>
      </c>
      <c r="AQ685" s="128">
        <f t="shared" si="120"/>
        <v>0</v>
      </c>
      <c r="AR685" s="128" t="e">
        <f>#REF!+#REF!+#REF!+#REF!</f>
        <v>#REF!</v>
      </c>
      <c r="AS685" s="128">
        <f t="shared" si="121"/>
        <v>0</v>
      </c>
      <c r="AT685" s="128" t="e">
        <f>#REF!+#REF!+#REF!+#REF!</f>
        <v>#REF!</v>
      </c>
      <c r="AU685" s="128">
        <f t="shared" si="122"/>
        <v>0</v>
      </c>
    </row>
    <row r="686" spans="1:47" ht="157.5" x14ac:dyDescent="0.25">
      <c r="A686" s="381" t="s">
        <v>1054</v>
      </c>
      <c r="B686" s="127"/>
      <c r="C686" s="21" t="s">
        <v>1673</v>
      </c>
      <c r="D686" s="128"/>
      <c r="E686" s="128"/>
      <c r="F686" s="128"/>
      <c r="G686" s="128"/>
      <c r="H686" s="128"/>
      <c r="I686" s="128"/>
      <c r="J686" s="128"/>
      <c r="K686" s="128"/>
      <c r="L686" s="128"/>
      <c r="M686" s="128"/>
      <c r="N686" s="128"/>
      <c r="O686" s="128"/>
      <c r="P686" s="128"/>
      <c r="Q686" s="128"/>
      <c r="R686" s="128"/>
      <c r="S686" s="128"/>
      <c r="T686" s="128">
        <v>1.4999999999999999E-2</v>
      </c>
      <c r="U686" s="128">
        <v>0.1</v>
      </c>
      <c r="V686" s="128">
        <f t="shared" si="123"/>
        <v>1.4999999999999999E-2</v>
      </c>
      <c r="W686" s="128">
        <f t="shared" si="123"/>
        <v>0.1</v>
      </c>
      <c r="X686" s="128"/>
      <c r="Y686" s="128"/>
      <c r="Z686" s="128"/>
      <c r="AA686" s="128"/>
      <c r="AB686" s="128"/>
      <c r="AC686" s="128"/>
      <c r="AD686" s="128"/>
      <c r="AE686" s="128"/>
      <c r="AF686" s="128"/>
      <c r="AG686" s="128"/>
      <c r="AH686" s="128"/>
      <c r="AI686" s="128"/>
      <c r="AJ686" s="128"/>
      <c r="AK686" s="128"/>
      <c r="AL686" s="128"/>
      <c r="AM686" s="128"/>
      <c r="AN686" s="128"/>
      <c r="AO686" s="128"/>
      <c r="AP686" s="128">
        <f t="shared" si="120"/>
        <v>0</v>
      </c>
      <c r="AQ686" s="128">
        <f t="shared" si="120"/>
        <v>0</v>
      </c>
      <c r="AR686" s="128" t="e">
        <f>#REF!+#REF!+#REF!+#REF!</f>
        <v>#REF!</v>
      </c>
      <c r="AS686" s="128">
        <f t="shared" si="121"/>
        <v>0</v>
      </c>
      <c r="AT686" s="128" t="e">
        <f>#REF!+#REF!+#REF!+#REF!</f>
        <v>#REF!</v>
      </c>
      <c r="AU686" s="128">
        <f t="shared" si="122"/>
        <v>0</v>
      </c>
    </row>
    <row r="687" spans="1:47" ht="346.5" x14ac:dyDescent="0.25">
      <c r="A687" s="381" t="s">
        <v>1054</v>
      </c>
      <c r="B687" s="127"/>
      <c r="C687" s="21" t="s">
        <v>1674</v>
      </c>
      <c r="D687" s="128"/>
      <c r="E687" s="128"/>
      <c r="F687" s="128"/>
      <c r="G687" s="128"/>
      <c r="H687" s="128"/>
      <c r="I687" s="128"/>
      <c r="J687" s="128"/>
      <c r="K687" s="128"/>
      <c r="L687" s="128"/>
      <c r="M687" s="128"/>
      <c r="N687" s="128"/>
      <c r="O687" s="128"/>
      <c r="P687" s="128"/>
      <c r="Q687" s="128"/>
      <c r="R687" s="128"/>
      <c r="S687" s="128"/>
      <c r="T687" s="128">
        <v>0.93899999999999995</v>
      </c>
      <c r="U687" s="128">
        <v>0</v>
      </c>
      <c r="V687" s="128">
        <f t="shared" si="123"/>
        <v>0.93899999999999995</v>
      </c>
      <c r="W687" s="128">
        <f t="shared" si="123"/>
        <v>0</v>
      </c>
      <c r="X687" s="128"/>
      <c r="Y687" s="128"/>
      <c r="Z687" s="128"/>
      <c r="AA687" s="128"/>
      <c r="AB687" s="128"/>
      <c r="AC687" s="128"/>
      <c r="AD687" s="128"/>
      <c r="AE687" s="128"/>
      <c r="AF687" s="128"/>
      <c r="AG687" s="128"/>
      <c r="AH687" s="128"/>
      <c r="AI687" s="128"/>
      <c r="AJ687" s="128"/>
      <c r="AK687" s="128"/>
      <c r="AL687" s="128"/>
      <c r="AM687" s="128"/>
      <c r="AN687" s="128"/>
      <c r="AO687" s="128"/>
      <c r="AP687" s="128">
        <f t="shared" si="120"/>
        <v>0</v>
      </c>
      <c r="AQ687" s="128">
        <f t="shared" si="120"/>
        <v>0</v>
      </c>
      <c r="AR687" s="128" t="e">
        <f>#REF!+#REF!+#REF!+#REF!</f>
        <v>#REF!</v>
      </c>
      <c r="AS687" s="128">
        <f t="shared" si="121"/>
        <v>0</v>
      </c>
      <c r="AT687" s="128" t="e">
        <f>#REF!+#REF!+#REF!+#REF!</f>
        <v>#REF!</v>
      </c>
      <c r="AU687" s="128">
        <f t="shared" si="122"/>
        <v>0</v>
      </c>
    </row>
    <row r="688" spans="1:47" ht="78.75" x14ac:dyDescent="0.25">
      <c r="A688" s="381" t="s">
        <v>1054</v>
      </c>
      <c r="B688" s="127"/>
      <c r="C688" s="21" t="s">
        <v>1675</v>
      </c>
      <c r="D688" s="128"/>
      <c r="E688" s="128"/>
      <c r="F688" s="128"/>
      <c r="G688" s="128"/>
      <c r="H688" s="128"/>
      <c r="I688" s="128"/>
      <c r="J688" s="128"/>
      <c r="K688" s="128"/>
      <c r="L688" s="128"/>
      <c r="M688" s="128"/>
      <c r="N688" s="128"/>
      <c r="O688" s="128"/>
      <c r="P688" s="128"/>
      <c r="Q688" s="128"/>
      <c r="R688" s="128"/>
      <c r="S688" s="128"/>
      <c r="T688" s="128">
        <v>0.24</v>
      </c>
      <c r="U688" s="128">
        <v>0</v>
      </c>
      <c r="V688" s="128">
        <f t="shared" si="123"/>
        <v>0.24</v>
      </c>
      <c r="W688" s="128">
        <f t="shared" si="123"/>
        <v>0</v>
      </c>
      <c r="X688" s="128"/>
      <c r="Y688" s="128"/>
      <c r="Z688" s="128"/>
      <c r="AA688" s="128"/>
      <c r="AB688" s="128"/>
      <c r="AC688" s="128"/>
      <c r="AD688" s="128"/>
      <c r="AE688" s="128"/>
      <c r="AF688" s="128"/>
      <c r="AG688" s="128"/>
      <c r="AH688" s="128"/>
      <c r="AI688" s="128"/>
      <c r="AJ688" s="128"/>
      <c r="AK688" s="128"/>
      <c r="AL688" s="128"/>
      <c r="AM688" s="128"/>
      <c r="AN688" s="128"/>
      <c r="AO688" s="128"/>
      <c r="AP688" s="128">
        <f t="shared" si="120"/>
        <v>0</v>
      </c>
      <c r="AQ688" s="128">
        <f t="shared" si="120"/>
        <v>0</v>
      </c>
      <c r="AR688" s="128" t="e">
        <f>#REF!+#REF!+#REF!+#REF!</f>
        <v>#REF!</v>
      </c>
      <c r="AS688" s="128">
        <f t="shared" si="121"/>
        <v>0</v>
      </c>
      <c r="AT688" s="128" t="e">
        <f>#REF!+#REF!+#REF!+#REF!</f>
        <v>#REF!</v>
      </c>
      <c r="AU688" s="128">
        <f t="shared" si="122"/>
        <v>0</v>
      </c>
    </row>
    <row r="689" spans="1:47" ht="94.5" x14ac:dyDescent="0.25">
      <c r="A689" s="381" t="s">
        <v>1054</v>
      </c>
      <c r="B689" s="127"/>
      <c r="C689" s="21" t="s">
        <v>1676</v>
      </c>
      <c r="D689" s="128"/>
      <c r="E689" s="128"/>
      <c r="F689" s="128"/>
      <c r="G689" s="128"/>
      <c r="H689" s="128"/>
      <c r="I689" s="128"/>
      <c r="J689" s="128"/>
      <c r="K689" s="128"/>
      <c r="L689" s="128"/>
      <c r="M689" s="128"/>
      <c r="N689" s="128"/>
      <c r="O689" s="128"/>
      <c r="P689" s="128"/>
      <c r="Q689" s="128"/>
      <c r="R689" s="128"/>
      <c r="S689" s="128"/>
      <c r="T689" s="128">
        <v>0.04</v>
      </c>
      <c r="U689" s="128">
        <v>0</v>
      </c>
      <c r="V689" s="128">
        <f t="shared" si="123"/>
        <v>0.04</v>
      </c>
      <c r="W689" s="128">
        <f t="shared" si="123"/>
        <v>0</v>
      </c>
      <c r="X689" s="128"/>
      <c r="Y689" s="128"/>
      <c r="Z689" s="128"/>
      <c r="AA689" s="128"/>
      <c r="AB689" s="128"/>
      <c r="AC689" s="128"/>
      <c r="AD689" s="128"/>
      <c r="AE689" s="128"/>
      <c r="AF689" s="128"/>
      <c r="AG689" s="128"/>
      <c r="AH689" s="128"/>
      <c r="AI689" s="128"/>
      <c r="AJ689" s="128"/>
      <c r="AK689" s="128"/>
      <c r="AL689" s="128"/>
      <c r="AM689" s="128"/>
      <c r="AN689" s="128"/>
      <c r="AO689" s="128"/>
      <c r="AP689" s="128">
        <f t="shared" si="120"/>
        <v>0</v>
      </c>
      <c r="AQ689" s="128">
        <f t="shared" si="120"/>
        <v>0</v>
      </c>
      <c r="AR689" s="128" t="e">
        <f>#REF!+#REF!+#REF!+#REF!</f>
        <v>#REF!</v>
      </c>
      <c r="AS689" s="128">
        <f t="shared" si="121"/>
        <v>0</v>
      </c>
      <c r="AT689" s="128" t="e">
        <f>#REF!+#REF!+#REF!+#REF!</f>
        <v>#REF!</v>
      </c>
      <c r="AU689" s="128">
        <f t="shared" si="122"/>
        <v>0</v>
      </c>
    </row>
    <row r="690" spans="1:47" ht="94.5" x14ac:dyDescent="0.25">
      <c r="A690" s="381" t="s">
        <v>1054</v>
      </c>
      <c r="B690" s="127"/>
      <c r="C690" s="21" t="s">
        <v>1677</v>
      </c>
      <c r="D690" s="128"/>
      <c r="E690" s="128"/>
      <c r="F690" s="128"/>
      <c r="G690" s="128"/>
      <c r="H690" s="128"/>
      <c r="I690" s="128"/>
      <c r="J690" s="128"/>
      <c r="K690" s="128"/>
      <c r="L690" s="128"/>
      <c r="M690" s="128"/>
      <c r="N690" s="128"/>
      <c r="O690" s="128"/>
      <c r="P690" s="128"/>
      <c r="Q690" s="128"/>
      <c r="R690" s="128"/>
      <c r="S690" s="128"/>
      <c r="T690" s="128">
        <v>9.6000000000000002E-2</v>
      </c>
      <c r="U690" s="128">
        <v>0</v>
      </c>
      <c r="V690" s="128">
        <f t="shared" si="123"/>
        <v>9.6000000000000002E-2</v>
      </c>
      <c r="W690" s="128">
        <f t="shared" si="123"/>
        <v>0</v>
      </c>
      <c r="X690" s="128"/>
      <c r="Y690" s="128"/>
      <c r="Z690" s="128"/>
      <c r="AA690" s="128"/>
      <c r="AB690" s="128"/>
      <c r="AC690" s="128"/>
      <c r="AD690" s="128"/>
      <c r="AE690" s="128"/>
      <c r="AF690" s="128"/>
      <c r="AG690" s="128"/>
      <c r="AH690" s="128"/>
      <c r="AI690" s="128"/>
      <c r="AJ690" s="128"/>
      <c r="AK690" s="128"/>
      <c r="AL690" s="128"/>
      <c r="AM690" s="128"/>
      <c r="AN690" s="128"/>
      <c r="AO690" s="128"/>
      <c r="AP690" s="128">
        <f t="shared" si="120"/>
        <v>0</v>
      </c>
      <c r="AQ690" s="128">
        <f t="shared" si="120"/>
        <v>0</v>
      </c>
      <c r="AR690" s="128" t="e">
        <f>#REF!+#REF!+#REF!+#REF!</f>
        <v>#REF!</v>
      </c>
      <c r="AS690" s="128">
        <f t="shared" si="121"/>
        <v>0</v>
      </c>
      <c r="AT690" s="128" t="e">
        <f>#REF!+#REF!+#REF!+#REF!</f>
        <v>#REF!</v>
      </c>
      <c r="AU690" s="128">
        <f t="shared" si="122"/>
        <v>0</v>
      </c>
    </row>
    <row r="691" spans="1:47" ht="94.5" x14ac:dyDescent="0.25">
      <c r="A691" s="381" t="s">
        <v>1054</v>
      </c>
      <c r="B691" s="127"/>
      <c r="C691" s="21" t="s">
        <v>1678</v>
      </c>
      <c r="D691" s="128"/>
      <c r="E691" s="128"/>
      <c r="F691" s="128"/>
      <c r="G691" s="128"/>
      <c r="H691" s="128"/>
      <c r="I691" s="128"/>
      <c r="J691" s="128"/>
      <c r="K691" s="128"/>
      <c r="L691" s="128"/>
      <c r="M691" s="128"/>
      <c r="N691" s="128"/>
      <c r="O691" s="128"/>
      <c r="P691" s="128"/>
      <c r="Q691" s="128"/>
      <c r="R691" s="128"/>
      <c r="S691" s="128"/>
      <c r="T691" s="128">
        <v>0.115</v>
      </c>
      <c r="U691" s="128">
        <v>0</v>
      </c>
      <c r="V691" s="128">
        <f t="shared" si="123"/>
        <v>0.115</v>
      </c>
      <c r="W691" s="128">
        <f t="shared" si="123"/>
        <v>0</v>
      </c>
      <c r="X691" s="128"/>
      <c r="Y691" s="128"/>
      <c r="Z691" s="128"/>
      <c r="AA691" s="128"/>
      <c r="AB691" s="128"/>
      <c r="AC691" s="128"/>
      <c r="AD691" s="128"/>
      <c r="AE691" s="128"/>
      <c r="AF691" s="128"/>
      <c r="AG691" s="128"/>
      <c r="AH691" s="128"/>
      <c r="AI691" s="128"/>
      <c r="AJ691" s="128"/>
      <c r="AK691" s="128"/>
      <c r="AL691" s="128"/>
      <c r="AM691" s="128"/>
      <c r="AN691" s="128"/>
      <c r="AO691" s="128"/>
      <c r="AP691" s="128">
        <f t="shared" si="120"/>
        <v>0</v>
      </c>
      <c r="AQ691" s="128">
        <f t="shared" si="120"/>
        <v>0</v>
      </c>
      <c r="AR691" s="128" t="e">
        <f>#REF!+#REF!+#REF!+#REF!</f>
        <v>#REF!</v>
      </c>
      <c r="AS691" s="128">
        <f t="shared" si="121"/>
        <v>0</v>
      </c>
      <c r="AT691" s="128" t="e">
        <f>#REF!+#REF!+#REF!+#REF!</f>
        <v>#REF!</v>
      </c>
      <c r="AU691" s="128">
        <f t="shared" si="122"/>
        <v>0</v>
      </c>
    </row>
    <row r="692" spans="1:47" ht="110.25" x14ac:dyDescent="0.25">
      <c r="A692" s="381" t="s">
        <v>1054</v>
      </c>
      <c r="B692" s="127"/>
      <c r="C692" s="21" t="s">
        <v>1679</v>
      </c>
      <c r="D692" s="128"/>
      <c r="E692" s="128"/>
      <c r="F692" s="128"/>
      <c r="G692" s="128"/>
      <c r="H692" s="128"/>
      <c r="I692" s="128"/>
      <c r="J692" s="128"/>
      <c r="K692" s="128"/>
      <c r="L692" s="128"/>
      <c r="M692" s="128"/>
      <c r="N692" s="128"/>
      <c r="O692" s="128"/>
      <c r="P692" s="128"/>
      <c r="Q692" s="128"/>
      <c r="R692" s="128"/>
      <c r="S692" s="128"/>
      <c r="T692" s="128">
        <v>3.2000000000000001E-2</v>
      </c>
      <c r="U692" s="128">
        <v>0</v>
      </c>
      <c r="V692" s="128">
        <f t="shared" si="123"/>
        <v>3.2000000000000001E-2</v>
      </c>
      <c r="W692" s="128">
        <f t="shared" si="123"/>
        <v>0</v>
      </c>
      <c r="X692" s="128"/>
      <c r="Y692" s="128"/>
      <c r="Z692" s="128"/>
      <c r="AA692" s="128"/>
      <c r="AB692" s="128"/>
      <c r="AC692" s="128"/>
      <c r="AD692" s="128"/>
      <c r="AE692" s="128"/>
      <c r="AF692" s="128"/>
      <c r="AG692" s="128"/>
      <c r="AH692" s="128"/>
      <c r="AI692" s="128"/>
      <c r="AJ692" s="128"/>
      <c r="AK692" s="128"/>
      <c r="AL692" s="128"/>
      <c r="AM692" s="128"/>
      <c r="AN692" s="128"/>
      <c r="AO692" s="128"/>
      <c r="AP692" s="128">
        <f t="shared" si="120"/>
        <v>0</v>
      </c>
      <c r="AQ692" s="128">
        <f t="shared" si="120"/>
        <v>0</v>
      </c>
      <c r="AR692" s="128" t="e">
        <f>#REF!+#REF!+#REF!+#REF!</f>
        <v>#REF!</v>
      </c>
      <c r="AS692" s="128">
        <f t="shared" si="121"/>
        <v>0</v>
      </c>
      <c r="AT692" s="128" t="e">
        <f>#REF!+#REF!+#REF!+#REF!</f>
        <v>#REF!</v>
      </c>
      <c r="AU692" s="128">
        <f t="shared" si="122"/>
        <v>0</v>
      </c>
    </row>
    <row r="693" spans="1:47" ht="94.5" x14ac:dyDescent="0.25">
      <c r="A693" s="381" t="s">
        <v>1054</v>
      </c>
      <c r="B693" s="127"/>
      <c r="C693" s="21" t="s">
        <v>1680</v>
      </c>
      <c r="D693" s="128"/>
      <c r="E693" s="128"/>
      <c r="F693" s="128"/>
      <c r="G693" s="128"/>
      <c r="H693" s="128"/>
      <c r="I693" s="128"/>
      <c r="J693" s="128"/>
      <c r="K693" s="128"/>
      <c r="L693" s="128"/>
      <c r="M693" s="128"/>
      <c r="N693" s="128"/>
      <c r="O693" s="128"/>
      <c r="P693" s="128"/>
      <c r="Q693" s="128"/>
      <c r="R693" s="128"/>
      <c r="S693" s="128"/>
      <c r="T693" s="128">
        <v>4.9000000000000002E-2</v>
      </c>
      <c r="U693" s="128">
        <v>0</v>
      </c>
      <c r="V693" s="128">
        <f t="shared" si="123"/>
        <v>4.9000000000000002E-2</v>
      </c>
      <c r="W693" s="128">
        <f t="shared" si="123"/>
        <v>0</v>
      </c>
      <c r="X693" s="128"/>
      <c r="Y693" s="128"/>
      <c r="Z693" s="128"/>
      <c r="AA693" s="128"/>
      <c r="AB693" s="128"/>
      <c r="AC693" s="128"/>
      <c r="AD693" s="128"/>
      <c r="AE693" s="128"/>
      <c r="AF693" s="128"/>
      <c r="AG693" s="128"/>
      <c r="AH693" s="128"/>
      <c r="AI693" s="128"/>
      <c r="AJ693" s="128"/>
      <c r="AK693" s="128"/>
      <c r="AL693" s="128"/>
      <c r="AM693" s="128"/>
      <c r="AN693" s="128"/>
      <c r="AO693" s="128"/>
      <c r="AP693" s="128">
        <f t="shared" si="120"/>
        <v>0</v>
      </c>
      <c r="AQ693" s="128">
        <f t="shared" si="120"/>
        <v>0</v>
      </c>
      <c r="AR693" s="128" t="e">
        <f>#REF!+#REF!+#REF!+#REF!</f>
        <v>#REF!</v>
      </c>
      <c r="AS693" s="128">
        <f t="shared" si="121"/>
        <v>0</v>
      </c>
      <c r="AT693" s="128" t="e">
        <f>#REF!+#REF!+#REF!+#REF!</f>
        <v>#REF!</v>
      </c>
      <c r="AU693" s="128">
        <f t="shared" si="122"/>
        <v>0</v>
      </c>
    </row>
    <row r="694" spans="1:47" ht="94.5" x14ac:dyDescent="0.25">
      <c r="A694" s="381" t="s">
        <v>1054</v>
      </c>
      <c r="B694" s="127"/>
      <c r="C694" s="21" t="s">
        <v>1681</v>
      </c>
      <c r="D694" s="128"/>
      <c r="E694" s="128"/>
      <c r="F694" s="128"/>
      <c r="G694" s="128"/>
      <c r="H694" s="128"/>
      <c r="I694" s="128"/>
      <c r="J694" s="128"/>
      <c r="K694" s="128"/>
      <c r="L694" s="128"/>
      <c r="M694" s="128"/>
      <c r="N694" s="128"/>
      <c r="O694" s="128"/>
      <c r="P694" s="128"/>
      <c r="Q694" s="128"/>
      <c r="R694" s="128"/>
      <c r="S694" s="128"/>
      <c r="T694" s="128">
        <v>0.127</v>
      </c>
      <c r="U694" s="128">
        <v>0</v>
      </c>
      <c r="V694" s="128">
        <f t="shared" si="123"/>
        <v>0.127</v>
      </c>
      <c r="W694" s="128">
        <f t="shared" si="123"/>
        <v>0</v>
      </c>
      <c r="X694" s="128"/>
      <c r="Y694" s="128"/>
      <c r="Z694" s="128"/>
      <c r="AA694" s="128"/>
      <c r="AB694" s="128"/>
      <c r="AC694" s="128"/>
      <c r="AD694" s="128"/>
      <c r="AE694" s="128"/>
      <c r="AF694" s="128"/>
      <c r="AG694" s="128"/>
      <c r="AH694" s="128"/>
      <c r="AI694" s="128"/>
      <c r="AJ694" s="128"/>
      <c r="AK694" s="128"/>
      <c r="AL694" s="128"/>
      <c r="AM694" s="128"/>
      <c r="AN694" s="128"/>
      <c r="AO694" s="128"/>
      <c r="AP694" s="128">
        <f t="shared" si="120"/>
        <v>0</v>
      </c>
      <c r="AQ694" s="128">
        <f t="shared" si="120"/>
        <v>0</v>
      </c>
      <c r="AR694" s="128" t="e">
        <f>#REF!+#REF!+#REF!+#REF!</f>
        <v>#REF!</v>
      </c>
      <c r="AS694" s="128">
        <f t="shared" si="121"/>
        <v>0</v>
      </c>
      <c r="AT694" s="128" t="e">
        <f>#REF!+#REF!+#REF!+#REF!</f>
        <v>#REF!</v>
      </c>
      <c r="AU694" s="128">
        <f t="shared" si="122"/>
        <v>0</v>
      </c>
    </row>
    <row r="695" spans="1:47" ht="94.5" x14ac:dyDescent="0.25">
      <c r="A695" s="381" t="s">
        <v>1054</v>
      </c>
      <c r="B695" s="127"/>
      <c r="C695" s="21" t="s">
        <v>1682</v>
      </c>
      <c r="D695" s="128"/>
      <c r="E695" s="128"/>
      <c r="F695" s="128"/>
      <c r="G695" s="128"/>
      <c r="H695" s="128"/>
      <c r="I695" s="128"/>
      <c r="J695" s="128"/>
      <c r="K695" s="128"/>
      <c r="L695" s="128"/>
      <c r="M695" s="128"/>
      <c r="N695" s="128"/>
      <c r="O695" s="128"/>
      <c r="P695" s="128"/>
      <c r="Q695" s="128"/>
      <c r="R695" s="128"/>
      <c r="S695" s="128"/>
      <c r="T695" s="128">
        <v>0.03</v>
      </c>
      <c r="U695" s="128">
        <v>0</v>
      </c>
      <c r="V695" s="128">
        <f t="shared" si="123"/>
        <v>0.03</v>
      </c>
      <c r="W695" s="128">
        <f t="shared" si="123"/>
        <v>0</v>
      </c>
      <c r="X695" s="128"/>
      <c r="Y695" s="128"/>
      <c r="Z695" s="128"/>
      <c r="AA695" s="128"/>
      <c r="AB695" s="128"/>
      <c r="AC695" s="128"/>
      <c r="AD695" s="128"/>
      <c r="AE695" s="128"/>
      <c r="AF695" s="128"/>
      <c r="AG695" s="128"/>
      <c r="AH695" s="128"/>
      <c r="AI695" s="128"/>
      <c r="AJ695" s="128"/>
      <c r="AK695" s="128"/>
      <c r="AL695" s="128"/>
      <c r="AM695" s="128"/>
      <c r="AN695" s="128"/>
      <c r="AO695" s="128"/>
      <c r="AP695" s="128">
        <f t="shared" si="120"/>
        <v>0</v>
      </c>
      <c r="AQ695" s="128">
        <f t="shared" si="120"/>
        <v>0</v>
      </c>
      <c r="AR695" s="128" t="e">
        <f>#REF!+#REF!+#REF!+#REF!</f>
        <v>#REF!</v>
      </c>
      <c r="AS695" s="128">
        <f t="shared" si="121"/>
        <v>0</v>
      </c>
      <c r="AT695" s="128" t="e">
        <f>#REF!+#REF!+#REF!+#REF!</f>
        <v>#REF!</v>
      </c>
      <c r="AU695" s="128">
        <f t="shared" si="122"/>
        <v>0</v>
      </c>
    </row>
    <row r="696" spans="1:47" ht="126" x14ac:dyDescent="0.25">
      <c r="A696" s="381" t="s">
        <v>1054</v>
      </c>
      <c r="B696" s="127"/>
      <c r="C696" s="21" t="s">
        <v>1683</v>
      </c>
      <c r="D696" s="128"/>
      <c r="E696" s="128"/>
      <c r="F696" s="128"/>
      <c r="G696" s="128"/>
      <c r="H696" s="128"/>
      <c r="I696" s="128"/>
      <c r="J696" s="128"/>
      <c r="K696" s="128"/>
      <c r="L696" s="128"/>
      <c r="M696" s="128"/>
      <c r="N696" s="128"/>
      <c r="O696" s="128"/>
      <c r="P696" s="128"/>
      <c r="Q696" s="128"/>
      <c r="R696" s="128"/>
      <c r="S696" s="128"/>
      <c r="T696" s="128">
        <v>0.314</v>
      </c>
      <c r="U696" s="128">
        <v>0</v>
      </c>
      <c r="V696" s="128">
        <f t="shared" si="123"/>
        <v>0.314</v>
      </c>
      <c r="W696" s="128">
        <f t="shared" si="123"/>
        <v>0</v>
      </c>
      <c r="X696" s="128"/>
      <c r="Y696" s="128"/>
      <c r="Z696" s="128"/>
      <c r="AA696" s="128"/>
      <c r="AB696" s="128"/>
      <c r="AC696" s="128"/>
      <c r="AD696" s="128"/>
      <c r="AE696" s="128"/>
      <c r="AF696" s="128"/>
      <c r="AG696" s="128"/>
      <c r="AH696" s="128"/>
      <c r="AI696" s="128"/>
      <c r="AJ696" s="128"/>
      <c r="AK696" s="128"/>
      <c r="AL696" s="128"/>
      <c r="AM696" s="128"/>
      <c r="AN696" s="128"/>
      <c r="AO696" s="128"/>
      <c r="AP696" s="128">
        <f t="shared" si="120"/>
        <v>0</v>
      </c>
      <c r="AQ696" s="128">
        <f t="shared" si="120"/>
        <v>0</v>
      </c>
      <c r="AR696" s="128" t="e">
        <f>#REF!+#REF!+#REF!+#REF!</f>
        <v>#REF!</v>
      </c>
      <c r="AS696" s="128">
        <f t="shared" si="121"/>
        <v>0</v>
      </c>
      <c r="AT696" s="128" t="e">
        <f>#REF!+#REF!+#REF!+#REF!</f>
        <v>#REF!</v>
      </c>
      <c r="AU696" s="128">
        <f t="shared" si="122"/>
        <v>0</v>
      </c>
    </row>
    <row r="697" spans="1:47" ht="94.5" x14ac:dyDescent="0.25">
      <c r="A697" s="381" t="s">
        <v>1054</v>
      </c>
      <c r="B697" s="127"/>
      <c r="C697" s="21" t="s">
        <v>1684</v>
      </c>
      <c r="D697" s="128"/>
      <c r="E697" s="128"/>
      <c r="F697" s="128"/>
      <c r="G697" s="128"/>
      <c r="H697" s="128"/>
      <c r="I697" s="128"/>
      <c r="J697" s="128"/>
      <c r="K697" s="128"/>
      <c r="L697" s="128"/>
      <c r="M697" s="128"/>
      <c r="N697" s="128"/>
      <c r="O697" s="128"/>
      <c r="P697" s="128"/>
      <c r="Q697" s="128"/>
      <c r="R697" s="128"/>
      <c r="S697" s="128"/>
      <c r="T697" s="128">
        <v>0.17</v>
      </c>
      <c r="U697" s="128">
        <v>0</v>
      </c>
      <c r="V697" s="128">
        <f t="shared" si="123"/>
        <v>0.17</v>
      </c>
      <c r="W697" s="128">
        <f t="shared" si="123"/>
        <v>0</v>
      </c>
      <c r="X697" s="128"/>
      <c r="Y697" s="128"/>
      <c r="Z697" s="128"/>
      <c r="AA697" s="128"/>
      <c r="AB697" s="128"/>
      <c r="AC697" s="128"/>
      <c r="AD697" s="128"/>
      <c r="AE697" s="128"/>
      <c r="AF697" s="128"/>
      <c r="AG697" s="128"/>
      <c r="AH697" s="128"/>
      <c r="AI697" s="128"/>
      <c r="AJ697" s="128"/>
      <c r="AK697" s="128"/>
      <c r="AL697" s="128"/>
      <c r="AM697" s="128"/>
      <c r="AN697" s="128"/>
      <c r="AO697" s="128"/>
      <c r="AP697" s="128">
        <f t="shared" si="120"/>
        <v>0</v>
      </c>
      <c r="AQ697" s="128">
        <f t="shared" si="120"/>
        <v>0</v>
      </c>
      <c r="AR697" s="128" t="e">
        <f>#REF!+#REF!+#REF!+#REF!</f>
        <v>#REF!</v>
      </c>
      <c r="AS697" s="128">
        <f t="shared" si="121"/>
        <v>0</v>
      </c>
      <c r="AT697" s="128" t="e">
        <f>#REF!+#REF!+#REF!+#REF!</f>
        <v>#REF!</v>
      </c>
      <c r="AU697" s="128">
        <f t="shared" si="122"/>
        <v>0</v>
      </c>
    </row>
    <row r="698" spans="1:47" ht="94.5" x14ac:dyDescent="0.25">
      <c r="A698" s="381" t="s">
        <v>1054</v>
      </c>
      <c r="B698" s="127"/>
      <c r="C698" s="21" t="s">
        <v>1685</v>
      </c>
      <c r="D698" s="128"/>
      <c r="E698" s="128"/>
      <c r="F698" s="128"/>
      <c r="G698" s="128"/>
      <c r="H698" s="128"/>
      <c r="I698" s="128"/>
      <c r="J698" s="128"/>
      <c r="K698" s="128"/>
      <c r="L698" s="128"/>
      <c r="M698" s="128"/>
      <c r="N698" s="128"/>
      <c r="O698" s="128"/>
      <c r="P698" s="128"/>
      <c r="Q698" s="128"/>
      <c r="R698" s="128"/>
      <c r="S698" s="128"/>
      <c r="T698" s="128">
        <v>0.08</v>
      </c>
      <c r="U698" s="128">
        <v>0</v>
      </c>
      <c r="V698" s="128">
        <f t="shared" si="123"/>
        <v>0.08</v>
      </c>
      <c r="W698" s="128">
        <f t="shared" si="123"/>
        <v>0</v>
      </c>
      <c r="X698" s="128"/>
      <c r="Y698" s="128"/>
      <c r="Z698" s="128"/>
      <c r="AA698" s="128"/>
      <c r="AB698" s="128"/>
      <c r="AC698" s="128"/>
      <c r="AD698" s="128"/>
      <c r="AE698" s="128"/>
      <c r="AF698" s="128"/>
      <c r="AG698" s="128"/>
      <c r="AH698" s="128"/>
      <c r="AI698" s="128"/>
      <c r="AJ698" s="128"/>
      <c r="AK698" s="128"/>
      <c r="AL698" s="128"/>
      <c r="AM698" s="128"/>
      <c r="AN698" s="128"/>
      <c r="AO698" s="128"/>
      <c r="AP698" s="128">
        <f t="shared" si="120"/>
        <v>0</v>
      </c>
      <c r="AQ698" s="128">
        <f t="shared" si="120"/>
        <v>0</v>
      </c>
      <c r="AR698" s="128" t="e">
        <f>#REF!+#REF!+#REF!+#REF!</f>
        <v>#REF!</v>
      </c>
      <c r="AS698" s="128">
        <f t="shared" si="121"/>
        <v>0</v>
      </c>
      <c r="AT698" s="128" t="e">
        <f>#REF!+#REF!+#REF!+#REF!</f>
        <v>#REF!</v>
      </c>
      <c r="AU698" s="128">
        <f t="shared" si="122"/>
        <v>0</v>
      </c>
    </row>
    <row r="699" spans="1:47" ht="94.5" x14ac:dyDescent="0.25">
      <c r="A699" s="381" t="s">
        <v>1054</v>
      </c>
      <c r="B699" s="127"/>
      <c r="C699" s="21" t="s">
        <v>1686</v>
      </c>
      <c r="D699" s="128"/>
      <c r="E699" s="128"/>
      <c r="F699" s="128"/>
      <c r="G699" s="128"/>
      <c r="H699" s="128"/>
      <c r="I699" s="128"/>
      <c r="J699" s="128"/>
      <c r="K699" s="128"/>
      <c r="L699" s="128"/>
      <c r="M699" s="128"/>
      <c r="N699" s="128"/>
      <c r="O699" s="128"/>
      <c r="P699" s="128"/>
      <c r="Q699" s="128"/>
      <c r="R699" s="128"/>
      <c r="S699" s="128"/>
      <c r="T699" s="128">
        <v>3.5000000000000003E-2</v>
      </c>
      <c r="U699" s="128">
        <v>0</v>
      </c>
      <c r="V699" s="128">
        <f t="shared" si="123"/>
        <v>3.5000000000000003E-2</v>
      </c>
      <c r="W699" s="128">
        <f t="shared" si="123"/>
        <v>0</v>
      </c>
      <c r="X699" s="128"/>
      <c r="Y699" s="128"/>
      <c r="Z699" s="128"/>
      <c r="AA699" s="128"/>
      <c r="AB699" s="128"/>
      <c r="AC699" s="128"/>
      <c r="AD699" s="128"/>
      <c r="AE699" s="128"/>
      <c r="AF699" s="128"/>
      <c r="AG699" s="128"/>
      <c r="AH699" s="128"/>
      <c r="AI699" s="128"/>
      <c r="AJ699" s="128"/>
      <c r="AK699" s="128"/>
      <c r="AL699" s="128"/>
      <c r="AM699" s="128"/>
      <c r="AN699" s="128"/>
      <c r="AO699" s="128"/>
      <c r="AP699" s="128">
        <f t="shared" ref="AP699:AQ762" si="124">AJ699+AH699+AL699+AN699</f>
        <v>0</v>
      </c>
      <c r="AQ699" s="128">
        <f t="shared" si="124"/>
        <v>0</v>
      </c>
      <c r="AR699" s="128" t="e">
        <f>#REF!+#REF!+#REF!+#REF!</f>
        <v>#REF!</v>
      </c>
      <c r="AS699" s="128">
        <f t="shared" ref="AS699:AS762" si="125">AL699+AJ699+AN699+AP699</f>
        <v>0</v>
      </c>
      <c r="AT699" s="128" t="e">
        <f>#REF!+#REF!+#REF!+#REF!</f>
        <v>#REF!</v>
      </c>
      <c r="AU699" s="128">
        <f t="shared" ref="AU699:AU762" si="126">AM699+AK699+AO699+AQ699</f>
        <v>0</v>
      </c>
    </row>
    <row r="700" spans="1:47" ht="94.5" x14ac:dyDescent="0.25">
      <c r="A700" s="381" t="s">
        <v>1054</v>
      </c>
      <c r="B700" s="127"/>
      <c r="C700" s="21" t="s">
        <v>1687</v>
      </c>
      <c r="D700" s="128"/>
      <c r="E700" s="128"/>
      <c r="F700" s="128"/>
      <c r="G700" s="128"/>
      <c r="H700" s="128"/>
      <c r="I700" s="128"/>
      <c r="J700" s="128"/>
      <c r="K700" s="128"/>
      <c r="L700" s="128"/>
      <c r="M700" s="128"/>
      <c r="N700" s="128"/>
      <c r="O700" s="128"/>
      <c r="P700" s="128"/>
      <c r="Q700" s="128"/>
      <c r="R700" s="128"/>
      <c r="S700" s="128"/>
      <c r="T700" s="128">
        <v>2.8000000000000001E-2</v>
      </c>
      <c r="U700" s="128">
        <v>0</v>
      </c>
      <c r="V700" s="128">
        <f t="shared" si="123"/>
        <v>2.8000000000000001E-2</v>
      </c>
      <c r="W700" s="128">
        <f t="shared" si="123"/>
        <v>0</v>
      </c>
      <c r="X700" s="128"/>
      <c r="Y700" s="128"/>
      <c r="Z700" s="128"/>
      <c r="AA700" s="128"/>
      <c r="AB700" s="128"/>
      <c r="AC700" s="128"/>
      <c r="AD700" s="128"/>
      <c r="AE700" s="128"/>
      <c r="AF700" s="128"/>
      <c r="AG700" s="128"/>
      <c r="AH700" s="128"/>
      <c r="AI700" s="128"/>
      <c r="AJ700" s="128"/>
      <c r="AK700" s="128"/>
      <c r="AL700" s="128"/>
      <c r="AM700" s="128"/>
      <c r="AN700" s="128"/>
      <c r="AO700" s="128"/>
      <c r="AP700" s="128">
        <f t="shared" si="124"/>
        <v>0</v>
      </c>
      <c r="AQ700" s="128">
        <f t="shared" si="124"/>
        <v>0</v>
      </c>
      <c r="AR700" s="128" t="e">
        <f>#REF!+#REF!+#REF!+#REF!</f>
        <v>#REF!</v>
      </c>
      <c r="AS700" s="128">
        <f t="shared" si="125"/>
        <v>0</v>
      </c>
      <c r="AT700" s="128" t="e">
        <f>#REF!+#REF!+#REF!+#REF!</f>
        <v>#REF!</v>
      </c>
      <c r="AU700" s="128">
        <f t="shared" si="126"/>
        <v>0</v>
      </c>
    </row>
    <row r="701" spans="1:47" ht="110.25" x14ac:dyDescent="0.25">
      <c r="A701" s="381" t="s">
        <v>1054</v>
      </c>
      <c r="B701" s="127"/>
      <c r="C701" s="21" t="s">
        <v>1688</v>
      </c>
      <c r="D701" s="128"/>
      <c r="E701" s="128"/>
      <c r="F701" s="128"/>
      <c r="G701" s="128"/>
      <c r="H701" s="128"/>
      <c r="I701" s="128"/>
      <c r="J701" s="128"/>
      <c r="K701" s="128"/>
      <c r="L701" s="128"/>
      <c r="M701" s="128"/>
      <c r="N701" s="128"/>
      <c r="O701" s="128"/>
      <c r="P701" s="128"/>
      <c r="Q701" s="128"/>
      <c r="R701" s="128"/>
      <c r="S701" s="128"/>
      <c r="T701" s="128">
        <v>4.1000000000000002E-2</v>
      </c>
      <c r="U701" s="128">
        <v>0</v>
      </c>
      <c r="V701" s="128">
        <f t="shared" si="123"/>
        <v>4.1000000000000002E-2</v>
      </c>
      <c r="W701" s="128">
        <f t="shared" si="123"/>
        <v>0</v>
      </c>
      <c r="X701" s="128"/>
      <c r="Y701" s="128"/>
      <c r="Z701" s="128"/>
      <c r="AA701" s="128"/>
      <c r="AB701" s="128"/>
      <c r="AC701" s="128"/>
      <c r="AD701" s="128"/>
      <c r="AE701" s="128"/>
      <c r="AF701" s="128"/>
      <c r="AG701" s="128"/>
      <c r="AH701" s="128"/>
      <c r="AI701" s="128"/>
      <c r="AJ701" s="128"/>
      <c r="AK701" s="128"/>
      <c r="AL701" s="128"/>
      <c r="AM701" s="128"/>
      <c r="AN701" s="128"/>
      <c r="AO701" s="128"/>
      <c r="AP701" s="128">
        <f t="shared" si="124"/>
        <v>0</v>
      </c>
      <c r="AQ701" s="128">
        <f t="shared" si="124"/>
        <v>0</v>
      </c>
      <c r="AR701" s="128" t="e">
        <f>#REF!+#REF!+#REF!+#REF!</f>
        <v>#REF!</v>
      </c>
      <c r="AS701" s="128">
        <f t="shared" si="125"/>
        <v>0</v>
      </c>
      <c r="AT701" s="128" t="e">
        <f>#REF!+#REF!+#REF!+#REF!</f>
        <v>#REF!</v>
      </c>
      <c r="AU701" s="128">
        <f t="shared" si="126"/>
        <v>0</v>
      </c>
    </row>
    <row r="702" spans="1:47" ht="283.5" x14ac:dyDescent="0.25">
      <c r="A702" s="381" t="s">
        <v>1054</v>
      </c>
      <c r="B702" s="127"/>
      <c r="C702" s="21" t="s">
        <v>1689</v>
      </c>
      <c r="D702" s="128"/>
      <c r="E702" s="128"/>
      <c r="F702" s="128"/>
      <c r="G702" s="128"/>
      <c r="H702" s="128"/>
      <c r="I702" s="128"/>
      <c r="J702" s="128"/>
      <c r="K702" s="128"/>
      <c r="L702" s="128"/>
      <c r="M702" s="128"/>
      <c r="N702" s="128"/>
      <c r="O702" s="128"/>
      <c r="P702" s="128"/>
      <c r="Q702" s="128"/>
      <c r="R702" s="128"/>
      <c r="S702" s="128"/>
      <c r="T702" s="128">
        <v>0.93</v>
      </c>
      <c r="U702" s="128">
        <v>0.25</v>
      </c>
      <c r="V702" s="128">
        <f t="shared" si="123"/>
        <v>0.93</v>
      </c>
      <c r="W702" s="128">
        <f t="shared" si="123"/>
        <v>0.25</v>
      </c>
      <c r="X702" s="128"/>
      <c r="Y702" s="128"/>
      <c r="Z702" s="128"/>
      <c r="AA702" s="128"/>
      <c r="AB702" s="128"/>
      <c r="AC702" s="128"/>
      <c r="AD702" s="128"/>
      <c r="AE702" s="128"/>
      <c r="AF702" s="128"/>
      <c r="AG702" s="128"/>
      <c r="AH702" s="128"/>
      <c r="AI702" s="128"/>
      <c r="AJ702" s="128"/>
      <c r="AK702" s="128"/>
      <c r="AL702" s="128"/>
      <c r="AM702" s="128"/>
      <c r="AN702" s="128"/>
      <c r="AO702" s="128"/>
      <c r="AP702" s="128">
        <f t="shared" si="124"/>
        <v>0</v>
      </c>
      <c r="AQ702" s="128">
        <f t="shared" si="124"/>
        <v>0</v>
      </c>
      <c r="AR702" s="128" t="e">
        <f>#REF!+#REF!+#REF!+#REF!</f>
        <v>#REF!</v>
      </c>
      <c r="AS702" s="128">
        <f t="shared" si="125"/>
        <v>0</v>
      </c>
      <c r="AT702" s="128" t="e">
        <f>#REF!+#REF!+#REF!+#REF!</f>
        <v>#REF!</v>
      </c>
      <c r="AU702" s="128">
        <f t="shared" si="126"/>
        <v>0</v>
      </c>
    </row>
    <row r="703" spans="1:47" ht="78.75" x14ac:dyDescent="0.25">
      <c r="A703" s="381" t="s">
        <v>1054</v>
      </c>
      <c r="B703" s="127"/>
      <c r="C703" s="21" t="s">
        <v>1690</v>
      </c>
      <c r="D703" s="128"/>
      <c r="E703" s="128"/>
      <c r="F703" s="128"/>
      <c r="G703" s="128"/>
      <c r="H703" s="128"/>
      <c r="I703" s="128"/>
      <c r="J703" s="128"/>
      <c r="K703" s="128"/>
      <c r="L703" s="128"/>
      <c r="M703" s="128"/>
      <c r="N703" s="128"/>
      <c r="O703" s="128"/>
      <c r="P703" s="128"/>
      <c r="Q703" s="128"/>
      <c r="R703" s="128"/>
      <c r="S703" s="128"/>
      <c r="T703" s="128">
        <v>0.14399999999999999</v>
      </c>
      <c r="U703" s="128">
        <v>0</v>
      </c>
      <c r="V703" s="128">
        <f t="shared" si="123"/>
        <v>0.14399999999999999</v>
      </c>
      <c r="W703" s="128">
        <f t="shared" si="123"/>
        <v>0</v>
      </c>
      <c r="X703" s="128"/>
      <c r="Y703" s="128"/>
      <c r="Z703" s="128"/>
      <c r="AA703" s="128"/>
      <c r="AB703" s="128"/>
      <c r="AC703" s="128"/>
      <c r="AD703" s="128"/>
      <c r="AE703" s="128"/>
      <c r="AF703" s="128"/>
      <c r="AG703" s="128"/>
      <c r="AH703" s="128"/>
      <c r="AI703" s="128"/>
      <c r="AJ703" s="128"/>
      <c r="AK703" s="128"/>
      <c r="AL703" s="128"/>
      <c r="AM703" s="128"/>
      <c r="AN703" s="128"/>
      <c r="AO703" s="128"/>
      <c r="AP703" s="128">
        <f t="shared" si="124"/>
        <v>0</v>
      </c>
      <c r="AQ703" s="128">
        <f t="shared" si="124"/>
        <v>0</v>
      </c>
      <c r="AR703" s="128" t="e">
        <f>#REF!+#REF!+#REF!+#REF!</f>
        <v>#REF!</v>
      </c>
      <c r="AS703" s="128">
        <f t="shared" si="125"/>
        <v>0</v>
      </c>
      <c r="AT703" s="128" t="e">
        <f>#REF!+#REF!+#REF!+#REF!</f>
        <v>#REF!</v>
      </c>
      <c r="AU703" s="128">
        <f t="shared" si="126"/>
        <v>0</v>
      </c>
    </row>
    <row r="704" spans="1:47" ht="126" x14ac:dyDescent="0.25">
      <c r="A704" s="381" t="s">
        <v>1054</v>
      </c>
      <c r="B704" s="127"/>
      <c r="C704" s="21" t="s">
        <v>1691</v>
      </c>
      <c r="D704" s="128"/>
      <c r="E704" s="128"/>
      <c r="F704" s="128"/>
      <c r="G704" s="128"/>
      <c r="H704" s="128"/>
      <c r="I704" s="128"/>
      <c r="J704" s="128"/>
      <c r="K704" s="128"/>
      <c r="L704" s="128"/>
      <c r="M704" s="128"/>
      <c r="N704" s="128"/>
      <c r="O704" s="128"/>
      <c r="P704" s="128"/>
      <c r="Q704" s="128"/>
      <c r="R704" s="128"/>
      <c r="S704" s="128"/>
      <c r="T704" s="128">
        <v>0.16700000000000001</v>
      </c>
      <c r="U704" s="128">
        <v>0</v>
      </c>
      <c r="V704" s="128">
        <f t="shared" si="123"/>
        <v>0.16700000000000001</v>
      </c>
      <c r="W704" s="128">
        <f t="shared" si="123"/>
        <v>0</v>
      </c>
      <c r="X704" s="128"/>
      <c r="Y704" s="128"/>
      <c r="Z704" s="128"/>
      <c r="AA704" s="128"/>
      <c r="AB704" s="128"/>
      <c r="AC704" s="128"/>
      <c r="AD704" s="128"/>
      <c r="AE704" s="128"/>
      <c r="AF704" s="128"/>
      <c r="AG704" s="128"/>
      <c r="AH704" s="128"/>
      <c r="AI704" s="128"/>
      <c r="AJ704" s="128"/>
      <c r="AK704" s="128"/>
      <c r="AL704" s="128"/>
      <c r="AM704" s="128"/>
      <c r="AN704" s="128"/>
      <c r="AO704" s="128"/>
      <c r="AP704" s="128">
        <f t="shared" si="124"/>
        <v>0</v>
      </c>
      <c r="AQ704" s="128">
        <f t="shared" si="124"/>
        <v>0</v>
      </c>
      <c r="AR704" s="128" t="e">
        <f>#REF!+#REF!+#REF!+#REF!</f>
        <v>#REF!</v>
      </c>
      <c r="AS704" s="128">
        <f t="shared" si="125"/>
        <v>0</v>
      </c>
      <c r="AT704" s="128" t="e">
        <f>#REF!+#REF!+#REF!+#REF!</f>
        <v>#REF!</v>
      </c>
      <c r="AU704" s="128">
        <f t="shared" si="126"/>
        <v>0</v>
      </c>
    </row>
    <row r="705" spans="1:47" ht="126" x14ac:dyDescent="0.25">
      <c r="A705" s="381" t="s">
        <v>1054</v>
      </c>
      <c r="B705" s="127"/>
      <c r="C705" s="21" t="s">
        <v>1692</v>
      </c>
      <c r="D705" s="128"/>
      <c r="E705" s="128"/>
      <c r="F705" s="128"/>
      <c r="G705" s="128"/>
      <c r="H705" s="128"/>
      <c r="I705" s="128"/>
      <c r="J705" s="128"/>
      <c r="K705" s="128"/>
      <c r="L705" s="128"/>
      <c r="M705" s="128"/>
      <c r="N705" s="128"/>
      <c r="O705" s="128"/>
      <c r="P705" s="128"/>
      <c r="Q705" s="128"/>
      <c r="R705" s="128"/>
      <c r="S705" s="128"/>
      <c r="T705" s="128">
        <v>0.187</v>
      </c>
      <c r="U705" s="128">
        <v>0</v>
      </c>
      <c r="V705" s="128">
        <f t="shared" si="123"/>
        <v>0.187</v>
      </c>
      <c r="W705" s="128">
        <f t="shared" si="123"/>
        <v>0</v>
      </c>
      <c r="X705" s="128"/>
      <c r="Y705" s="128"/>
      <c r="Z705" s="128"/>
      <c r="AA705" s="128"/>
      <c r="AB705" s="128"/>
      <c r="AC705" s="128"/>
      <c r="AD705" s="128"/>
      <c r="AE705" s="128"/>
      <c r="AF705" s="128"/>
      <c r="AG705" s="128"/>
      <c r="AH705" s="128"/>
      <c r="AI705" s="128"/>
      <c r="AJ705" s="128"/>
      <c r="AK705" s="128"/>
      <c r="AL705" s="128"/>
      <c r="AM705" s="128"/>
      <c r="AN705" s="128"/>
      <c r="AO705" s="128"/>
      <c r="AP705" s="128">
        <f t="shared" si="124"/>
        <v>0</v>
      </c>
      <c r="AQ705" s="128">
        <f t="shared" si="124"/>
        <v>0</v>
      </c>
      <c r="AR705" s="128" t="e">
        <f>#REF!+#REF!+#REF!+#REF!</f>
        <v>#REF!</v>
      </c>
      <c r="AS705" s="128">
        <f t="shared" si="125"/>
        <v>0</v>
      </c>
      <c r="AT705" s="128" t="e">
        <f>#REF!+#REF!+#REF!+#REF!</f>
        <v>#REF!</v>
      </c>
      <c r="AU705" s="128">
        <f t="shared" si="126"/>
        <v>0</v>
      </c>
    </row>
    <row r="706" spans="1:47" ht="110.25" x14ac:dyDescent="0.25">
      <c r="A706" s="381" t="s">
        <v>1054</v>
      </c>
      <c r="B706" s="127"/>
      <c r="C706" s="21" t="s">
        <v>1693</v>
      </c>
      <c r="D706" s="128"/>
      <c r="E706" s="128"/>
      <c r="F706" s="128"/>
      <c r="G706" s="128"/>
      <c r="H706" s="128"/>
      <c r="I706" s="128"/>
      <c r="J706" s="128"/>
      <c r="K706" s="128"/>
      <c r="L706" s="128"/>
      <c r="M706" s="128"/>
      <c r="N706" s="128"/>
      <c r="O706" s="128"/>
      <c r="P706" s="128"/>
      <c r="Q706" s="128"/>
      <c r="R706" s="128"/>
      <c r="S706" s="128"/>
      <c r="T706" s="128">
        <v>0.11600000000000001</v>
      </c>
      <c r="U706" s="128">
        <v>0</v>
      </c>
      <c r="V706" s="128">
        <f t="shared" si="123"/>
        <v>0.11600000000000001</v>
      </c>
      <c r="W706" s="128">
        <f t="shared" si="123"/>
        <v>0</v>
      </c>
      <c r="X706" s="128"/>
      <c r="Y706" s="128"/>
      <c r="Z706" s="128"/>
      <c r="AA706" s="128"/>
      <c r="AB706" s="128"/>
      <c r="AC706" s="128"/>
      <c r="AD706" s="128"/>
      <c r="AE706" s="128"/>
      <c r="AF706" s="128"/>
      <c r="AG706" s="128"/>
      <c r="AH706" s="128"/>
      <c r="AI706" s="128"/>
      <c r="AJ706" s="128"/>
      <c r="AK706" s="128"/>
      <c r="AL706" s="128"/>
      <c r="AM706" s="128"/>
      <c r="AN706" s="128"/>
      <c r="AO706" s="128"/>
      <c r="AP706" s="128">
        <f t="shared" si="124"/>
        <v>0</v>
      </c>
      <c r="AQ706" s="128">
        <f t="shared" si="124"/>
        <v>0</v>
      </c>
      <c r="AR706" s="128" t="e">
        <f>#REF!+#REF!+#REF!+#REF!</f>
        <v>#REF!</v>
      </c>
      <c r="AS706" s="128">
        <f t="shared" si="125"/>
        <v>0</v>
      </c>
      <c r="AT706" s="128" t="e">
        <f>#REF!+#REF!+#REF!+#REF!</f>
        <v>#REF!</v>
      </c>
      <c r="AU706" s="128">
        <f t="shared" si="126"/>
        <v>0</v>
      </c>
    </row>
    <row r="707" spans="1:47" ht="94.5" x14ac:dyDescent="0.25">
      <c r="A707" s="381" t="s">
        <v>1054</v>
      </c>
      <c r="B707" s="127"/>
      <c r="C707" s="21" t="s">
        <v>1694</v>
      </c>
      <c r="D707" s="128"/>
      <c r="E707" s="128"/>
      <c r="F707" s="128"/>
      <c r="G707" s="128"/>
      <c r="H707" s="128"/>
      <c r="I707" s="128"/>
      <c r="J707" s="128"/>
      <c r="K707" s="128"/>
      <c r="L707" s="128"/>
      <c r="M707" s="128"/>
      <c r="N707" s="128"/>
      <c r="O707" s="128"/>
      <c r="P707" s="128"/>
      <c r="Q707" s="128"/>
      <c r="R707" s="128"/>
      <c r="S707" s="128"/>
      <c r="T707" s="128">
        <v>0.32500000000000001</v>
      </c>
      <c r="U707" s="128">
        <v>0</v>
      </c>
      <c r="V707" s="128">
        <f t="shared" si="123"/>
        <v>0.32500000000000001</v>
      </c>
      <c r="W707" s="128">
        <f t="shared" si="123"/>
        <v>0</v>
      </c>
      <c r="X707" s="128"/>
      <c r="Y707" s="128"/>
      <c r="Z707" s="128"/>
      <c r="AA707" s="128"/>
      <c r="AB707" s="128"/>
      <c r="AC707" s="128"/>
      <c r="AD707" s="128"/>
      <c r="AE707" s="128"/>
      <c r="AF707" s="128"/>
      <c r="AG707" s="128"/>
      <c r="AH707" s="128"/>
      <c r="AI707" s="128"/>
      <c r="AJ707" s="128"/>
      <c r="AK707" s="128"/>
      <c r="AL707" s="128"/>
      <c r="AM707" s="128"/>
      <c r="AN707" s="128"/>
      <c r="AO707" s="128"/>
      <c r="AP707" s="128">
        <f t="shared" si="124"/>
        <v>0</v>
      </c>
      <c r="AQ707" s="128">
        <f t="shared" si="124"/>
        <v>0</v>
      </c>
      <c r="AR707" s="128" t="e">
        <f>#REF!+#REF!+#REF!+#REF!</f>
        <v>#REF!</v>
      </c>
      <c r="AS707" s="128">
        <f t="shared" si="125"/>
        <v>0</v>
      </c>
      <c r="AT707" s="128" t="e">
        <f>#REF!+#REF!+#REF!+#REF!</f>
        <v>#REF!</v>
      </c>
      <c r="AU707" s="128">
        <f t="shared" si="126"/>
        <v>0</v>
      </c>
    </row>
    <row r="708" spans="1:47" ht="94.5" x14ac:dyDescent="0.25">
      <c r="A708" s="381" t="s">
        <v>1054</v>
      </c>
      <c r="B708" s="127"/>
      <c r="C708" s="21" t="s">
        <v>1695</v>
      </c>
      <c r="D708" s="128"/>
      <c r="E708" s="128"/>
      <c r="F708" s="128"/>
      <c r="G708" s="128"/>
      <c r="H708" s="128"/>
      <c r="I708" s="128"/>
      <c r="J708" s="128"/>
      <c r="K708" s="128"/>
      <c r="L708" s="128"/>
      <c r="M708" s="128"/>
      <c r="N708" s="128"/>
      <c r="O708" s="128"/>
      <c r="P708" s="128"/>
      <c r="Q708" s="128"/>
      <c r="R708" s="128"/>
      <c r="S708" s="128"/>
      <c r="T708" s="128">
        <v>8.5000000000000006E-2</v>
      </c>
      <c r="U708" s="128">
        <v>0</v>
      </c>
      <c r="V708" s="128">
        <f t="shared" si="123"/>
        <v>8.5000000000000006E-2</v>
      </c>
      <c r="W708" s="128">
        <f t="shared" si="123"/>
        <v>0</v>
      </c>
      <c r="X708" s="128"/>
      <c r="Y708" s="128"/>
      <c r="Z708" s="128"/>
      <c r="AA708" s="128"/>
      <c r="AB708" s="128"/>
      <c r="AC708" s="128"/>
      <c r="AD708" s="128"/>
      <c r="AE708" s="128"/>
      <c r="AF708" s="128"/>
      <c r="AG708" s="128"/>
      <c r="AH708" s="128"/>
      <c r="AI708" s="128"/>
      <c r="AJ708" s="128"/>
      <c r="AK708" s="128"/>
      <c r="AL708" s="128"/>
      <c r="AM708" s="128"/>
      <c r="AN708" s="128"/>
      <c r="AO708" s="128"/>
      <c r="AP708" s="128">
        <f t="shared" si="124"/>
        <v>0</v>
      </c>
      <c r="AQ708" s="128">
        <f t="shared" si="124"/>
        <v>0</v>
      </c>
      <c r="AR708" s="128" t="e">
        <f>#REF!+#REF!+#REF!+#REF!</f>
        <v>#REF!</v>
      </c>
      <c r="AS708" s="128">
        <f t="shared" si="125"/>
        <v>0</v>
      </c>
      <c r="AT708" s="128" t="e">
        <f>#REF!+#REF!+#REF!+#REF!</f>
        <v>#REF!</v>
      </c>
      <c r="AU708" s="128">
        <f t="shared" si="126"/>
        <v>0</v>
      </c>
    </row>
    <row r="709" spans="1:47" ht="157.5" x14ac:dyDescent="0.25">
      <c r="A709" s="381" t="s">
        <v>1054</v>
      </c>
      <c r="B709" s="127"/>
      <c r="C709" s="21" t="s">
        <v>1696</v>
      </c>
      <c r="D709" s="128"/>
      <c r="E709" s="128"/>
      <c r="F709" s="128"/>
      <c r="G709" s="128"/>
      <c r="H709" s="128"/>
      <c r="I709" s="128"/>
      <c r="J709" s="128"/>
      <c r="K709" s="128"/>
      <c r="L709" s="128"/>
      <c r="M709" s="128"/>
      <c r="N709" s="128"/>
      <c r="O709" s="128"/>
      <c r="P709" s="128"/>
      <c r="Q709" s="128"/>
      <c r="R709" s="128"/>
      <c r="S709" s="128"/>
      <c r="T709" s="128">
        <v>0.13900000000000001</v>
      </c>
      <c r="U709" s="128">
        <v>0.25</v>
      </c>
      <c r="V709" s="128">
        <f t="shared" si="123"/>
        <v>0.13900000000000001</v>
      </c>
      <c r="W709" s="128">
        <f t="shared" si="123"/>
        <v>0.25</v>
      </c>
      <c r="X709" s="128"/>
      <c r="Y709" s="128"/>
      <c r="Z709" s="128"/>
      <c r="AA709" s="128"/>
      <c r="AB709" s="128"/>
      <c r="AC709" s="128"/>
      <c r="AD709" s="128"/>
      <c r="AE709" s="128"/>
      <c r="AF709" s="128"/>
      <c r="AG709" s="128"/>
      <c r="AH709" s="128"/>
      <c r="AI709" s="128"/>
      <c r="AJ709" s="128"/>
      <c r="AK709" s="128"/>
      <c r="AL709" s="128"/>
      <c r="AM709" s="128"/>
      <c r="AN709" s="128"/>
      <c r="AO709" s="128"/>
      <c r="AP709" s="128">
        <f t="shared" si="124"/>
        <v>0</v>
      </c>
      <c r="AQ709" s="128">
        <f t="shared" si="124"/>
        <v>0</v>
      </c>
      <c r="AR709" s="128" t="e">
        <f>#REF!+#REF!+#REF!+#REF!</f>
        <v>#REF!</v>
      </c>
      <c r="AS709" s="128">
        <f t="shared" si="125"/>
        <v>0</v>
      </c>
      <c r="AT709" s="128" t="e">
        <f>#REF!+#REF!+#REF!+#REF!</f>
        <v>#REF!</v>
      </c>
      <c r="AU709" s="128">
        <f t="shared" si="126"/>
        <v>0</v>
      </c>
    </row>
    <row r="710" spans="1:47" ht="110.25" x14ac:dyDescent="0.25">
      <c r="A710" s="381" t="s">
        <v>1054</v>
      </c>
      <c r="B710" s="127"/>
      <c r="C710" s="21" t="s">
        <v>1697</v>
      </c>
      <c r="D710" s="128"/>
      <c r="E710" s="128"/>
      <c r="F710" s="128"/>
      <c r="G710" s="128"/>
      <c r="H710" s="128"/>
      <c r="I710" s="128"/>
      <c r="J710" s="128"/>
      <c r="K710" s="128"/>
      <c r="L710" s="128"/>
      <c r="M710" s="128"/>
      <c r="N710" s="128"/>
      <c r="O710" s="128"/>
      <c r="P710" s="128"/>
      <c r="Q710" s="128"/>
      <c r="R710" s="128"/>
      <c r="S710" s="128"/>
      <c r="T710" s="128">
        <v>4.3999999999999997E-2</v>
      </c>
      <c r="U710" s="128">
        <v>0</v>
      </c>
      <c r="V710" s="128">
        <f t="shared" si="123"/>
        <v>4.3999999999999997E-2</v>
      </c>
      <c r="W710" s="128">
        <f t="shared" si="123"/>
        <v>0</v>
      </c>
      <c r="X710" s="128"/>
      <c r="Y710" s="128"/>
      <c r="Z710" s="128"/>
      <c r="AA710" s="128"/>
      <c r="AB710" s="128"/>
      <c r="AC710" s="128"/>
      <c r="AD710" s="128"/>
      <c r="AE710" s="128"/>
      <c r="AF710" s="128"/>
      <c r="AG710" s="128"/>
      <c r="AH710" s="128"/>
      <c r="AI710" s="128"/>
      <c r="AJ710" s="128"/>
      <c r="AK710" s="128"/>
      <c r="AL710" s="128"/>
      <c r="AM710" s="128"/>
      <c r="AN710" s="128"/>
      <c r="AO710" s="128"/>
      <c r="AP710" s="128">
        <f t="shared" si="124"/>
        <v>0</v>
      </c>
      <c r="AQ710" s="128">
        <f t="shared" si="124"/>
        <v>0</v>
      </c>
      <c r="AR710" s="128" t="e">
        <f>#REF!+#REF!+#REF!+#REF!</f>
        <v>#REF!</v>
      </c>
      <c r="AS710" s="128">
        <f t="shared" si="125"/>
        <v>0</v>
      </c>
      <c r="AT710" s="128" t="e">
        <f>#REF!+#REF!+#REF!+#REF!</f>
        <v>#REF!</v>
      </c>
      <c r="AU710" s="128">
        <f t="shared" si="126"/>
        <v>0</v>
      </c>
    </row>
    <row r="711" spans="1:47" ht="94.5" x14ac:dyDescent="0.25">
      <c r="A711" s="381" t="s">
        <v>1054</v>
      </c>
      <c r="B711" s="127"/>
      <c r="C711" s="21" t="s">
        <v>1698</v>
      </c>
      <c r="D711" s="128"/>
      <c r="E711" s="128"/>
      <c r="F711" s="128"/>
      <c r="G711" s="128"/>
      <c r="H711" s="128"/>
      <c r="I711" s="128"/>
      <c r="J711" s="128"/>
      <c r="K711" s="128"/>
      <c r="L711" s="128"/>
      <c r="M711" s="128"/>
      <c r="N711" s="128"/>
      <c r="O711" s="128"/>
      <c r="P711" s="128"/>
      <c r="Q711" s="128"/>
      <c r="R711" s="128"/>
      <c r="S711" s="128"/>
      <c r="T711" s="128">
        <v>0.16700000000000001</v>
      </c>
      <c r="U711" s="128">
        <v>0</v>
      </c>
      <c r="V711" s="128">
        <f t="shared" si="123"/>
        <v>0.16700000000000001</v>
      </c>
      <c r="W711" s="128">
        <f t="shared" si="123"/>
        <v>0</v>
      </c>
      <c r="X711" s="128"/>
      <c r="Y711" s="128"/>
      <c r="Z711" s="128"/>
      <c r="AA711" s="128"/>
      <c r="AB711" s="128"/>
      <c r="AC711" s="128"/>
      <c r="AD711" s="128"/>
      <c r="AE711" s="128"/>
      <c r="AF711" s="128"/>
      <c r="AG711" s="128"/>
      <c r="AH711" s="128"/>
      <c r="AI711" s="128"/>
      <c r="AJ711" s="128"/>
      <c r="AK711" s="128"/>
      <c r="AL711" s="128"/>
      <c r="AM711" s="128"/>
      <c r="AN711" s="128"/>
      <c r="AO711" s="128"/>
      <c r="AP711" s="128">
        <f t="shared" si="124"/>
        <v>0</v>
      </c>
      <c r="AQ711" s="128">
        <f t="shared" si="124"/>
        <v>0</v>
      </c>
      <c r="AR711" s="128" t="e">
        <f>#REF!+#REF!+#REF!+#REF!</f>
        <v>#REF!</v>
      </c>
      <c r="AS711" s="128">
        <f t="shared" si="125"/>
        <v>0</v>
      </c>
      <c r="AT711" s="128" t="e">
        <f>#REF!+#REF!+#REF!+#REF!</f>
        <v>#REF!</v>
      </c>
      <c r="AU711" s="128">
        <f t="shared" si="126"/>
        <v>0</v>
      </c>
    </row>
    <row r="712" spans="1:47" ht="126" x14ac:dyDescent="0.25">
      <c r="A712" s="381" t="s">
        <v>1054</v>
      </c>
      <c r="B712" s="127"/>
      <c r="C712" s="21" t="s">
        <v>1699</v>
      </c>
      <c r="D712" s="128"/>
      <c r="E712" s="128"/>
      <c r="F712" s="128"/>
      <c r="G712" s="128"/>
      <c r="H712" s="128"/>
      <c r="I712" s="128"/>
      <c r="J712" s="128"/>
      <c r="K712" s="128"/>
      <c r="L712" s="128"/>
      <c r="M712" s="128"/>
      <c r="N712" s="128"/>
      <c r="O712" s="128"/>
      <c r="P712" s="128"/>
      <c r="Q712" s="128"/>
      <c r="R712" s="128"/>
      <c r="S712" s="128"/>
      <c r="T712" s="128">
        <v>0.40300000000000002</v>
      </c>
      <c r="U712" s="128">
        <v>0</v>
      </c>
      <c r="V712" s="128">
        <f t="shared" si="123"/>
        <v>0.40300000000000002</v>
      </c>
      <c r="W712" s="128">
        <f t="shared" si="123"/>
        <v>0</v>
      </c>
      <c r="X712" s="128"/>
      <c r="Y712" s="128"/>
      <c r="Z712" s="128"/>
      <c r="AA712" s="128"/>
      <c r="AB712" s="128"/>
      <c r="AC712" s="128"/>
      <c r="AD712" s="128"/>
      <c r="AE712" s="128"/>
      <c r="AF712" s="128"/>
      <c r="AG712" s="128"/>
      <c r="AH712" s="128"/>
      <c r="AI712" s="128"/>
      <c r="AJ712" s="128"/>
      <c r="AK712" s="128"/>
      <c r="AL712" s="128"/>
      <c r="AM712" s="128"/>
      <c r="AN712" s="128"/>
      <c r="AO712" s="128"/>
      <c r="AP712" s="128">
        <f t="shared" si="124"/>
        <v>0</v>
      </c>
      <c r="AQ712" s="128">
        <f t="shared" si="124"/>
        <v>0</v>
      </c>
      <c r="AR712" s="128" t="e">
        <f>#REF!+#REF!+#REF!+#REF!</f>
        <v>#REF!</v>
      </c>
      <c r="AS712" s="128">
        <f t="shared" si="125"/>
        <v>0</v>
      </c>
      <c r="AT712" s="128" t="e">
        <f>#REF!+#REF!+#REF!+#REF!</f>
        <v>#REF!</v>
      </c>
      <c r="AU712" s="128">
        <f t="shared" si="126"/>
        <v>0</v>
      </c>
    </row>
    <row r="713" spans="1:47" ht="94.5" x14ac:dyDescent="0.25">
      <c r="A713" s="381" t="s">
        <v>1054</v>
      </c>
      <c r="B713" s="127"/>
      <c r="C713" s="21" t="s">
        <v>1700</v>
      </c>
      <c r="D713" s="128"/>
      <c r="E713" s="128"/>
      <c r="F713" s="128"/>
      <c r="G713" s="128"/>
      <c r="H713" s="128"/>
      <c r="I713" s="128"/>
      <c r="J713" s="128"/>
      <c r="K713" s="128"/>
      <c r="L713" s="128"/>
      <c r="M713" s="128"/>
      <c r="N713" s="128"/>
      <c r="O713" s="128"/>
      <c r="P713" s="128"/>
      <c r="Q713" s="128"/>
      <c r="R713" s="128"/>
      <c r="S713" s="128"/>
      <c r="T713" s="128">
        <v>0.03</v>
      </c>
      <c r="U713" s="128">
        <v>0</v>
      </c>
      <c r="V713" s="128">
        <f t="shared" si="123"/>
        <v>0.03</v>
      </c>
      <c r="W713" s="128">
        <f t="shared" si="123"/>
        <v>0</v>
      </c>
      <c r="X713" s="128"/>
      <c r="Y713" s="128"/>
      <c r="Z713" s="128"/>
      <c r="AA713" s="128"/>
      <c r="AB713" s="128"/>
      <c r="AC713" s="128"/>
      <c r="AD713" s="128"/>
      <c r="AE713" s="128"/>
      <c r="AF713" s="128"/>
      <c r="AG713" s="128"/>
      <c r="AH713" s="128"/>
      <c r="AI713" s="128"/>
      <c r="AJ713" s="128"/>
      <c r="AK713" s="128"/>
      <c r="AL713" s="128"/>
      <c r="AM713" s="128"/>
      <c r="AN713" s="128"/>
      <c r="AO713" s="128"/>
      <c r="AP713" s="128">
        <f t="shared" si="124"/>
        <v>0</v>
      </c>
      <c r="AQ713" s="128">
        <f t="shared" si="124"/>
        <v>0</v>
      </c>
      <c r="AR713" s="128" t="e">
        <f>#REF!+#REF!+#REF!+#REF!</f>
        <v>#REF!</v>
      </c>
      <c r="AS713" s="128">
        <f t="shared" si="125"/>
        <v>0</v>
      </c>
      <c r="AT713" s="128" t="e">
        <f>#REF!+#REF!+#REF!+#REF!</f>
        <v>#REF!</v>
      </c>
      <c r="AU713" s="128">
        <f t="shared" si="126"/>
        <v>0</v>
      </c>
    </row>
    <row r="714" spans="1:47" ht="78.75" x14ac:dyDescent="0.25">
      <c r="A714" s="381" t="s">
        <v>1054</v>
      </c>
      <c r="B714" s="127"/>
      <c r="C714" s="21" t="s">
        <v>1701</v>
      </c>
      <c r="D714" s="128"/>
      <c r="E714" s="128"/>
      <c r="F714" s="128"/>
      <c r="G714" s="128"/>
      <c r="H714" s="128"/>
      <c r="I714" s="128"/>
      <c r="J714" s="128"/>
      <c r="K714" s="128"/>
      <c r="L714" s="128"/>
      <c r="M714" s="128"/>
      <c r="N714" s="128"/>
      <c r="O714" s="128"/>
      <c r="P714" s="128"/>
      <c r="Q714" s="128"/>
      <c r="R714" s="128"/>
      <c r="S714" s="128"/>
      <c r="T714" s="128">
        <v>8.5000000000000006E-2</v>
      </c>
      <c r="U714" s="128">
        <v>0</v>
      </c>
      <c r="V714" s="128">
        <f t="shared" si="123"/>
        <v>8.5000000000000006E-2</v>
      </c>
      <c r="W714" s="128">
        <f t="shared" si="123"/>
        <v>0</v>
      </c>
      <c r="X714" s="128"/>
      <c r="Y714" s="128"/>
      <c r="Z714" s="128"/>
      <c r="AA714" s="128"/>
      <c r="AB714" s="128"/>
      <c r="AC714" s="128"/>
      <c r="AD714" s="128"/>
      <c r="AE714" s="128"/>
      <c r="AF714" s="128"/>
      <c r="AG714" s="128"/>
      <c r="AH714" s="128"/>
      <c r="AI714" s="128"/>
      <c r="AJ714" s="128"/>
      <c r="AK714" s="128"/>
      <c r="AL714" s="128"/>
      <c r="AM714" s="128"/>
      <c r="AN714" s="128"/>
      <c r="AO714" s="128"/>
      <c r="AP714" s="128">
        <f t="shared" si="124"/>
        <v>0</v>
      </c>
      <c r="AQ714" s="128">
        <f t="shared" si="124"/>
        <v>0</v>
      </c>
      <c r="AR714" s="128" t="e">
        <f>#REF!+#REF!+#REF!+#REF!</f>
        <v>#REF!</v>
      </c>
      <c r="AS714" s="128">
        <f t="shared" si="125"/>
        <v>0</v>
      </c>
      <c r="AT714" s="128" t="e">
        <f>#REF!+#REF!+#REF!+#REF!</f>
        <v>#REF!</v>
      </c>
      <c r="AU714" s="128">
        <f t="shared" si="126"/>
        <v>0</v>
      </c>
    </row>
    <row r="715" spans="1:47" ht="78.75" x14ac:dyDescent="0.25">
      <c r="A715" s="381" t="s">
        <v>1054</v>
      </c>
      <c r="B715" s="127"/>
      <c r="C715" s="21" t="s">
        <v>1702</v>
      </c>
      <c r="D715" s="128"/>
      <c r="E715" s="128"/>
      <c r="F715" s="128"/>
      <c r="G715" s="128"/>
      <c r="H715" s="128"/>
      <c r="I715" s="128"/>
      <c r="J715" s="128"/>
      <c r="K715" s="128"/>
      <c r="L715" s="128"/>
      <c r="M715" s="128"/>
      <c r="N715" s="128"/>
      <c r="O715" s="128"/>
      <c r="P715" s="128"/>
      <c r="Q715" s="128"/>
      <c r="R715" s="128"/>
      <c r="S715" s="128"/>
      <c r="T715" s="128">
        <v>7.0000000000000007E-2</v>
      </c>
      <c r="U715" s="128">
        <v>0</v>
      </c>
      <c r="V715" s="128">
        <f t="shared" si="123"/>
        <v>7.0000000000000007E-2</v>
      </c>
      <c r="W715" s="128">
        <f t="shared" si="123"/>
        <v>0</v>
      </c>
      <c r="X715" s="128"/>
      <c r="Y715" s="128"/>
      <c r="Z715" s="128"/>
      <c r="AA715" s="128"/>
      <c r="AB715" s="128"/>
      <c r="AC715" s="128"/>
      <c r="AD715" s="128"/>
      <c r="AE715" s="128"/>
      <c r="AF715" s="128"/>
      <c r="AG715" s="128"/>
      <c r="AH715" s="128"/>
      <c r="AI715" s="128"/>
      <c r="AJ715" s="128"/>
      <c r="AK715" s="128"/>
      <c r="AL715" s="128"/>
      <c r="AM715" s="128"/>
      <c r="AN715" s="128"/>
      <c r="AO715" s="128"/>
      <c r="AP715" s="128">
        <f t="shared" si="124"/>
        <v>0</v>
      </c>
      <c r="AQ715" s="128">
        <f t="shared" si="124"/>
        <v>0</v>
      </c>
      <c r="AR715" s="128" t="e">
        <f>#REF!+#REF!+#REF!+#REF!</f>
        <v>#REF!</v>
      </c>
      <c r="AS715" s="128">
        <f t="shared" si="125"/>
        <v>0</v>
      </c>
      <c r="AT715" s="128" t="e">
        <f>#REF!+#REF!+#REF!+#REF!</f>
        <v>#REF!</v>
      </c>
      <c r="AU715" s="128">
        <f t="shared" si="126"/>
        <v>0</v>
      </c>
    </row>
    <row r="716" spans="1:47" ht="141.75" x14ac:dyDescent="0.25">
      <c r="A716" s="381" t="s">
        <v>1054</v>
      </c>
      <c r="B716" s="127"/>
      <c r="C716" s="21" t="s">
        <v>1703</v>
      </c>
      <c r="D716" s="128"/>
      <c r="E716" s="128"/>
      <c r="F716" s="128"/>
      <c r="G716" s="128"/>
      <c r="H716" s="128"/>
      <c r="I716" s="128"/>
      <c r="J716" s="128"/>
      <c r="K716" s="128"/>
      <c r="L716" s="128"/>
      <c r="M716" s="128"/>
      <c r="N716" s="128"/>
      <c r="O716" s="128"/>
      <c r="P716" s="128"/>
      <c r="Q716" s="128"/>
      <c r="R716" s="128"/>
      <c r="S716" s="128"/>
      <c r="T716" s="128">
        <v>0</v>
      </c>
      <c r="U716" s="128">
        <v>0.16</v>
      </c>
      <c r="V716" s="128">
        <f t="shared" si="123"/>
        <v>0</v>
      </c>
      <c r="W716" s="128">
        <f t="shared" si="123"/>
        <v>0.16</v>
      </c>
      <c r="X716" s="128"/>
      <c r="Y716" s="128"/>
      <c r="Z716" s="128"/>
      <c r="AA716" s="128"/>
      <c r="AB716" s="128"/>
      <c r="AC716" s="128"/>
      <c r="AD716" s="128"/>
      <c r="AE716" s="128"/>
      <c r="AF716" s="128"/>
      <c r="AG716" s="128"/>
      <c r="AH716" s="128"/>
      <c r="AI716" s="128"/>
      <c r="AJ716" s="128"/>
      <c r="AK716" s="128"/>
      <c r="AL716" s="128"/>
      <c r="AM716" s="128"/>
      <c r="AN716" s="128"/>
      <c r="AO716" s="128"/>
      <c r="AP716" s="128">
        <f t="shared" si="124"/>
        <v>0</v>
      </c>
      <c r="AQ716" s="128">
        <f t="shared" si="124"/>
        <v>0</v>
      </c>
      <c r="AR716" s="128" t="e">
        <f>#REF!+#REF!+#REF!+#REF!</f>
        <v>#REF!</v>
      </c>
      <c r="AS716" s="128">
        <f t="shared" si="125"/>
        <v>0</v>
      </c>
      <c r="AT716" s="128" t="e">
        <f>#REF!+#REF!+#REF!+#REF!</f>
        <v>#REF!</v>
      </c>
      <c r="AU716" s="128">
        <f t="shared" si="126"/>
        <v>0</v>
      </c>
    </row>
    <row r="717" spans="1:47" ht="94.5" x14ac:dyDescent="0.25">
      <c r="A717" s="381" t="s">
        <v>1054</v>
      </c>
      <c r="B717" s="127"/>
      <c r="C717" s="21" t="s">
        <v>1704</v>
      </c>
      <c r="D717" s="128"/>
      <c r="E717" s="128"/>
      <c r="F717" s="128"/>
      <c r="G717" s="128"/>
      <c r="H717" s="128"/>
      <c r="I717" s="128"/>
      <c r="J717" s="128"/>
      <c r="K717" s="128"/>
      <c r="L717" s="128"/>
      <c r="M717" s="128"/>
      <c r="N717" s="128"/>
      <c r="O717" s="128"/>
      <c r="P717" s="128"/>
      <c r="Q717" s="128"/>
      <c r="R717" s="128"/>
      <c r="S717" s="128"/>
      <c r="T717" s="128">
        <v>9.5000000000000001E-2</v>
      </c>
      <c r="U717" s="128">
        <v>0</v>
      </c>
      <c r="V717" s="128">
        <f t="shared" si="123"/>
        <v>9.5000000000000001E-2</v>
      </c>
      <c r="W717" s="128">
        <f t="shared" si="123"/>
        <v>0</v>
      </c>
      <c r="X717" s="128"/>
      <c r="Y717" s="128"/>
      <c r="Z717" s="128"/>
      <c r="AA717" s="128"/>
      <c r="AB717" s="128"/>
      <c r="AC717" s="128"/>
      <c r="AD717" s="128"/>
      <c r="AE717" s="128"/>
      <c r="AF717" s="128"/>
      <c r="AG717" s="128"/>
      <c r="AH717" s="128"/>
      <c r="AI717" s="128"/>
      <c r="AJ717" s="128"/>
      <c r="AK717" s="128"/>
      <c r="AL717" s="128"/>
      <c r="AM717" s="128"/>
      <c r="AN717" s="128"/>
      <c r="AO717" s="128"/>
      <c r="AP717" s="128">
        <f t="shared" si="124"/>
        <v>0</v>
      </c>
      <c r="AQ717" s="128">
        <f t="shared" si="124"/>
        <v>0</v>
      </c>
      <c r="AR717" s="128" t="e">
        <f>#REF!+#REF!+#REF!+#REF!</f>
        <v>#REF!</v>
      </c>
      <c r="AS717" s="128">
        <f t="shared" si="125"/>
        <v>0</v>
      </c>
      <c r="AT717" s="128" t="e">
        <f>#REF!+#REF!+#REF!+#REF!</f>
        <v>#REF!</v>
      </c>
      <c r="AU717" s="128">
        <f t="shared" si="126"/>
        <v>0</v>
      </c>
    </row>
    <row r="718" spans="1:47" ht="94.5" x14ac:dyDescent="0.25">
      <c r="A718" s="381" t="s">
        <v>1054</v>
      </c>
      <c r="B718" s="127"/>
      <c r="C718" s="21" t="s">
        <v>1705</v>
      </c>
      <c r="D718" s="128"/>
      <c r="E718" s="128"/>
      <c r="F718" s="128"/>
      <c r="G718" s="128"/>
      <c r="H718" s="128"/>
      <c r="I718" s="128"/>
      <c r="J718" s="128"/>
      <c r="K718" s="128"/>
      <c r="L718" s="128"/>
      <c r="M718" s="128"/>
      <c r="N718" s="128"/>
      <c r="O718" s="128"/>
      <c r="P718" s="128"/>
      <c r="Q718" s="128"/>
      <c r="R718" s="128"/>
      <c r="S718" s="128"/>
      <c r="T718" s="128">
        <v>0.1</v>
      </c>
      <c r="U718" s="128">
        <v>0</v>
      </c>
      <c r="V718" s="128">
        <f t="shared" si="123"/>
        <v>0.1</v>
      </c>
      <c r="W718" s="128">
        <f t="shared" si="123"/>
        <v>0</v>
      </c>
      <c r="X718" s="128"/>
      <c r="Y718" s="128"/>
      <c r="Z718" s="128"/>
      <c r="AA718" s="128"/>
      <c r="AB718" s="128"/>
      <c r="AC718" s="128"/>
      <c r="AD718" s="128"/>
      <c r="AE718" s="128"/>
      <c r="AF718" s="128"/>
      <c r="AG718" s="128"/>
      <c r="AH718" s="128"/>
      <c r="AI718" s="128"/>
      <c r="AJ718" s="128"/>
      <c r="AK718" s="128"/>
      <c r="AL718" s="128"/>
      <c r="AM718" s="128"/>
      <c r="AN718" s="128"/>
      <c r="AO718" s="128"/>
      <c r="AP718" s="128">
        <f t="shared" si="124"/>
        <v>0</v>
      </c>
      <c r="AQ718" s="128">
        <f t="shared" si="124"/>
        <v>0</v>
      </c>
      <c r="AR718" s="128" t="e">
        <f>#REF!+#REF!+#REF!+#REF!</f>
        <v>#REF!</v>
      </c>
      <c r="AS718" s="128">
        <f t="shared" si="125"/>
        <v>0</v>
      </c>
      <c r="AT718" s="128" t="e">
        <f>#REF!+#REF!+#REF!+#REF!</f>
        <v>#REF!</v>
      </c>
      <c r="AU718" s="128">
        <f t="shared" si="126"/>
        <v>0</v>
      </c>
    </row>
    <row r="719" spans="1:47" ht="78.75" x14ac:dyDescent="0.25">
      <c r="A719" s="381" t="s">
        <v>1054</v>
      </c>
      <c r="B719" s="127"/>
      <c r="C719" s="21" t="s">
        <v>1706</v>
      </c>
      <c r="D719" s="128"/>
      <c r="E719" s="128"/>
      <c r="F719" s="128"/>
      <c r="G719" s="128"/>
      <c r="H719" s="128"/>
      <c r="I719" s="128"/>
      <c r="J719" s="128"/>
      <c r="K719" s="128"/>
      <c r="L719" s="128"/>
      <c r="M719" s="128"/>
      <c r="N719" s="128"/>
      <c r="O719" s="128"/>
      <c r="P719" s="128"/>
      <c r="Q719" s="128"/>
      <c r="R719" s="128"/>
      <c r="S719" s="128"/>
      <c r="T719" s="128">
        <v>0.6</v>
      </c>
      <c r="U719" s="128">
        <v>0</v>
      </c>
      <c r="V719" s="128">
        <f t="shared" si="123"/>
        <v>0.6</v>
      </c>
      <c r="W719" s="128">
        <f t="shared" si="123"/>
        <v>0</v>
      </c>
      <c r="X719" s="128"/>
      <c r="Y719" s="128"/>
      <c r="Z719" s="128"/>
      <c r="AA719" s="128"/>
      <c r="AB719" s="128"/>
      <c r="AC719" s="128"/>
      <c r="AD719" s="128"/>
      <c r="AE719" s="128"/>
      <c r="AF719" s="128"/>
      <c r="AG719" s="128"/>
      <c r="AH719" s="128"/>
      <c r="AI719" s="128"/>
      <c r="AJ719" s="128"/>
      <c r="AK719" s="128"/>
      <c r="AL719" s="128"/>
      <c r="AM719" s="128"/>
      <c r="AN719" s="128"/>
      <c r="AO719" s="128"/>
      <c r="AP719" s="128">
        <f t="shared" si="124"/>
        <v>0</v>
      </c>
      <c r="AQ719" s="128">
        <f t="shared" si="124"/>
        <v>0</v>
      </c>
      <c r="AR719" s="128" t="e">
        <f>#REF!+#REF!+#REF!+#REF!</f>
        <v>#REF!</v>
      </c>
      <c r="AS719" s="128">
        <f t="shared" si="125"/>
        <v>0</v>
      </c>
      <c r="AT719" s="128" t="e">
        <f>#REF!+#REF!+#REF!+#REF!</f>
        <v>#REF!</v>
      </c>
      <c r="AU719" s="128">
        <f t="shared" si="126"/>
        <v>0</v>
      </c>
    </row>
    <row r="720" spans="1:47" ht="126" x14ac:dyDescent="0.25">
      <c r="A720" s="381" t="s">
        <v>1054</v>
      </c>
      <c r="B720" s="127"/>
      <c r="C720" s="21" t="s">
        <v>1707</v>
      </c>
      <c r="D720" s="128"/>
      <c r="E720" s="128"/>
      <c r="F720" s="128"/>
      <c r="G720" s="128"/>
      <c r="H720" s="128"/>
      <c r="I720" s="128"/>
      <c r="J720" s="128"/>
      <c r="K720" s="128"/>
      <c r="L720" s="128"/>
      <c r="M720" s="128"/>
      <c r="N720" s="128"/>
      <c r="O720" s="128"/>
      <c r="P720" s="128"/>
      <c r="Q720" s="128"/>
      <c r="R720" s="128"/>
      <c r="S720" s="128"/>
      <c r="T720" s="128">
        <v>0</v>
      </c>
      <c r="U720" s="128">
        <v>0.16</v>
      </c>
      <c r="V720" s="128">
        <f t="shared" si="123"/>
        <v>0</v>
      </c>
      <c r="W720" s="128">
        <f t="shared" si="123"/>
        <v>0.16</v>
      </c>
      <c r="X720" s="128"/>
      <c r="Y720" s="128"/>
      <c r="Z720" s="128"/>
      <c r="AA720" s="128"/>
      <c r="AB720" s="128"/>
      <c r="AC720" s="128"/>
      <c r="AD720" s="128"/>
      <c r="AE720" s="128"/>
      <c r="AF720" s="128"/>
      <c r="AG720" s="128"/>
      <c r="AH720" s="128"/>
      <c r="AI720" s="128"/>
      <c r="AJ720" s="128"/>
      <c r="AK720" s="128"/>
      <c r="AL720" s="128"/>
      <c r="AM720" s="128"/>
      <c r="AN720" s="128"/>
      <c r="AO720" s="128"/>
      <c r="AP720" s="128">
        <f t="shared" si="124"/>
        <v>0</v>
      </c>
      <c r="AQ720" s="128">
        <f t="shared" si="124"/>
        <v>0</v>
      </c>
      <c r="AR720" s="128" t="e">
        <f>#REF!+#REF!+#REF!+#REF!</f>
        <v>#REF!</v>
      </c>
      <c r="AS720" s="128">
        <f t="shared" si="125"/>
        <v>0</v>
      </c>
      <c r="AT720" s="128" t="e">
        <f>#REF!+#REF!+#REF!+#REF!</f>
        <v>#REF!</v>
      </c>
      <c r="AU720" s="128">
        <f t="shared" si="126"/>
        <v>0</v>
      </c>
    </row>
    <row r="721" spans="1:47" ht="94.5" x14ac:dyDescent="0.25">
      <c r="A721" s="381" t="s">
        <v>1054</v>
      </c>
      <c r="B721" s="127"/>
      <c r="C721" s="21" t="s">
        <v>1708</v>
      </c>
      <c r="D721" s="128"/>
      <c r="E721" s="128"/>
      <c r="F721" s="128"/>
      <c r="G721" s="128"/>
      <c r="H721" s="128"/>
      <c r="I721" s="128"/>
      <c r="J721" s="128"/>
      <c r="K721" s="128"/>
      <c r="L721" s="128"/>
      <c r="M721" s="128"/>
      <c r="N721" s="128"/>
      <c r="O721" s="128"/>
      <c r="P721" s="128"/>
      <c r="Q721" s="128"/>
      <c r="R721" s="128"/>
      <c r="S721" s="128"/>
      <c r="T721" s="128">
        <v>0</v>
      </c>
      <c r="U721" s="128">
        <v>0.25</v>
      </c>
      <c r="V721" s="128">
        <f t="shared" si="123"/>
        <v>0</v>
      </c>
      <c r="W721" s="128">
        <f t="shared" si="123"/>
        <v>0.25</v>
      </c>
      <c r="X721" s="128"/>
      <c r="Y721" s="128"/>
      <c r="Z721" s="128"/>
      <c r="AA721" s="128"/>
      <c r="AB721" s="128"/>
      <c r="AC721" s="128"/>
      <c r="AD721" s="128"/>
      <c r="AE721" s="128"/>
      <c r="AF721" s="128"/>
      <c r="AG721" s="128"/>
      <c r="AH721" s="128"/>
      <c r="AI721" s="128"/>
      <c r="AJ721" s="128"/>
      <c r="AK721" s="128"/>
      <c r="AL721" s="128"/>
      <c r="AM721" s="128"/>
      <c r="AN721" s="128"/>
      <c r="AO721" s="128"/>
      <c r="AP721" s="128">
        <f t="shared" si="124"/>
        <v>0</v>
      </c>
      <c r="AQ721" s="128">
        <f t="shared" si="124"/>
        <v>0</v>
      </c>
      <c r="AR721" s="128" t="e">
        <f>#REF!+#REF!+#REF!+#REF!</f>
        <v>#REF!</v>
      </c>
      <c r="AS721" s="128">
        <f t="shared" si="125"/>
        <v>0</v>
      </c>
      <c r="AT721" s="128" t="e">
        <f>#REF!+#REF!+#REF!+#REF!</f>
        <v>#REF!</v>
      </c>
      <c r="AU721" s="128">
        <f t="shared" si="126"/>
        <v>0</v>
      </c>
    </row>
    <row r="722" spans="1:47" ht="157.5" x14ac:dyDescent="0.25">
      <c r="A722" s="381" t="s">
        <v>1054</v>
      </c>
      <c r="B722" s="127"/>
      <c r="C722" s="21" t="s">
        <v>1709</v>
      </c>
      <c r="D722" s="128"/>
      <c r="E722" s="128"/>
      <c r="F722" s="128"/>
      <c r="G722" s="128"/>
      <c r="H722" s="128"/>
      <c r="I722" s="128"/>
      <c r="J722" s="128"/>
      <c r="K722" s="128"/>
      <c r="L722" s="128"/>
      <c r="M722" s="128"/>
      <c r="N722" s="128"/>
      <c r="O722" s="128"/>
      <c r="P722" s="128"/>
      <c r="Q722" s="128"/>
      <c r="R722" s="128"/>
      <c r="S722" s="128"/>
      <c r="T722" s="128">
        <v>0.14699999999999999</v>
      </c>
      <c r="U722" s="128">
        <v>0.1</v>
      </c>
      <c r="V722" s="128">
        <f t="shared" si="123"/>
        <v>0.14699999999999999</v>
      </c>
      <c r="W722" s="128">
        <f t="shared" si="123"/>
        <v>0.1</v>
      </c>
      <c r="X722" s="128"/>
      <c r="Y722" s="128"/>
      <c r="Z722" s="128"/>
      <c r="AA722" s="128"/>
      <c r="AB722" s="128"/>
      <c r="AC722" s="128"/>
      <c r="AD722" s="128"/>
      <c r="AE722" s="128"/>
      <c r="AF722" s="128"/>
      <c r="AG722" s="128"/>
      <c r="AH722" s="128"/>
      <c r="AI722" s="128"/>
      <c r="AJ722" s="128"/>
      <c r="AK722" s="128"/>
      <c r="AL722" s="128"/>
      <c r="AM722" s="128"/>
      <c r="AN722" s="128"/>
      <c r="AO722" s="128"/>
      <c r="AP722" s="128">
        <f t="shared" si="124"/>
        <v>0</v>
      </c>
      <c r="AQ722" s="128">
        <f t="shared" si="124"/>
        <v>0</v>
      </c>
      <c r="AR722" s="128" t="e">
        <f>#REF!+#REF!+#REF!+#REF!</f>
        <v>#REF!</v>
      </c>
      <c r="AS722" s="128">
        <f t="shared" si="125"/>
        <v>0</v>
      </c>
      <c r="AT722" s="128" t="e">
        <f>#REF!+#REF!+#REF!+#REF!</f>
        <v>#REF!</v>
      </c>
      <c r="AU722" s="128">
        <f t="shared" si="126"/>
        <v>0</v>
      </c>
    </row>
    <row r="723" spans="1:47" ht="110.25" x14ac:dyDescent="0.25">
      <c r="A723" s="381" t="s">
        <v>1054</v>
      </c>
      <c r="B723" s="127"/>
      <c r="C723" s="21" t="s">
        <v>1710</v>
      </c>
      <c r="D723" s="128"/>
      <c r="E723" s="128"/>
      <c r="F723" s="128"/>
      <c r="G723" s="128"/>
      <c r="H723" s="128"/>
      <c r="I723" s="128"/>
      <c r="J723" s="128"/>
      <c r="K723" s="128"/>
      <c r="L723" s="128"/>
      <c r="M723" s="128"/>
      <c r="N723" s="128"/>
      <c r="O723" s="128"/>
      <c r="P723" s="128"/>
      <c r="Q723" s="128"/>
      <c r="R723" s="128"/>
      <c r="S723" s="128"/>
      <c r="T723" s="128">
        <v>0.124</v>
      </c>
      <c r="U723" s="128">
        <v>0</v>
      </c>
      <c r="V723" s="128">
        <f t="shared" si="123"/>
        <v>0.124</v>
      </c>
      <c r="W723" s="128">
        <f t="shared" si="123"/>
        <v>0</v>
      </c>
      <c r="X723" s="128"/>
      <c r="Y723" s="128"/>
      <c r="Z723" s="128"/>
      <c r="AA723" s="128"/>
      <c r="AB723" s="128"/>
      <c r="AC723" s="128"/>
      <c r="AD723" s="128"/>
      <c r="AE723" s="128"/>
      <c r="AF723" s="128"/>
      <c r="AG723" s="128"/>
      <c r="AH723" s="128"/>
      <c r="AI723" s="128"/>
      <c r="AJ723" s="128"/>
      <c r="AK723" s="128"/>
      <c r="AL723" s="128"/>
      <c r="AM723" s="128"/>
      <c r="AN723" s="128"/>
      <c r="AO723" s="128"/>
      <c r="AP723" s="128">
        <f t="shared" si="124"/>
        <v>0</v>
      </c>
      <c r="AQ723" s="128">
        <f t="shared" si="124"/>
        <v>0</v>
      </c>
      <c r="AR723" s="128" t="e">
        <f>#REF!+#REF!+#REF!+#REF!</f>
        <v>#REF!</v>
      </c>
      <c r="AS723" s="128">
        <f t="shared" si="125"/>
        <v>0</v>
      </c>
      <c r="AT723" s="128" t="e">
        <f>#REF!+#REF!+#REF!+#REF!</f>
        <v>#REF!</v>
      </c>
      <c r="AU723" s="128">
        <f t="shared" si="126"/>
        <v>0</v>
      </c>
    </row>
    <row r="724" spans="1:47" ht="94.5" x14ac:dyDescent="0.25">
      <c r="A724" s="381" t="s">
        <v>1054</v>
      </c>
      <c r="B724" s="127"/>
      <c r="C724" s="21" t="s">
        <v>1711</v>
      </c>
      <c r="D724" s="128"/>
      <c r="E724" s="128"/>
      <c r="F724" s="128"/>
      <c r="G724" s="128"/>
      <c r="H724" s="128"/>
      <c r="I724" s="128"/>
      <c r="J724" s="128"/>
      <c r="K724" s="128"/>
      <c r="L724" s="128"/>
      <c r="M724" s="128"/>
      <c r="N724" s="128"/>
      <c r="O724" s="128"/>
      <c r="P724" s="128"/>
      <c r="Q724" s="128"/>
      <c r="R724" s="128"/>
      <c r="S724" s="128"/>
      <c r="T724" s="128">
        <v>0.48599999999999999</v>
      </c>
      <c r="U724" s="128">
        <v>0</v>
      </c>
      <c r="V724" s="128">
        <f t="shared" si="123"/>
        <v>0.48599999999999999</v>
      </c>
      <c r="W724" s="128">
        <f t="shared" si="123"/>
        <v>0</v>
      </c>
      <c r="X724" s="128"/>
      <c r="Y724" s="128"/>
      <c r="Z724" s="128"/>
      <c r="AA724" s="128"/>
      <c r="AB724" s="128"/>
      <c r="AC724" s="128"/>
      <c r="AD724" s="128"/>
      <c r="AE724" s="128"/>
      <c r="AF724" s="128"/>
      <c r="AG724" s="128"/>
      <c r="AH724" s="128"/>
      <c r="AI724" s="128"/>
      <c r="AJ724" s="128"/>
      <c r="AK724" s="128"/>
      <c r="AL724" s="128"/>
      <c r="AM724" s="128"/>
      <c r="AN724" s="128"/>
      <c r="AO724" s="128"/>
      <c r="AP724" s="128">
        <f t="shared" si="124"/>
        <v>0</v>
      </c>
      <c r="AQ724" s="128">
        <f t="shared" si="124"/>
        <v>0</v>
      </c>
      <c r="AR724" s="128" t="e">
        <f>#REF!+#REF!+#REF!+#REF!</f>
        <v>#REF!</v>
      </c>
      <c r="AS724" s="128">
        <f t="shared" si="125"/>
        <v>0</v>
      </c>
      <c r="AT724" s="128" t="e">
        <f>#REF!+#REF!+#REF!+#REF!</f>
        <v>#REF!</v>
      </c>
      <c r="AU724" s="128">
        <f t="shared" si="126"/>
        <v>0</v>
      </c>
    </row>
    <row r="725" spans="1:47" ht="94.5" x14ac:dyDescent="0.25">
      <c r="A725" s="381" t="s">
        <v>1054</v>
      </c>
      <c r="B725" s="127"/>
      <c r="C725" s="21" t="s">
        <v>1712</v>
      </c>
      <c r="D725" s="128"/>
      <c r="E725" s="128"/>
      <c r="F725" s="128"/>
      <c r="G725" s="128"/>
      <c r="H725" s="128"/>
      <c r="I725" s="128"/>
      <c r="J725" s="128"/>
      <c r="K725" s="128"/>
      <c r="L725" s="128"/>
      <c r="M725" s="128"/>
      <c r="N725" s="128"/>
      <c r="O725" s="128"/>
      <c r="P725" s="128"/>
      <c r="Q725" s="128"/>
      <c r="R725" s="128"/>
      <c r="S725" s="128"/>
      <c r="T725" s="128">
        <v>0</v>
      </c>
      <c r="U725" s="128">
        <v>0.4</v>
      </c>
      <c r="V725" s="128">
        <f t="shared" si="123"/>
        <v>0</v>
      </c>
      <c r="W725" s="128">
        <f t="shared" si="123"/>
        <v>0.4</v>
      </c>
      <c r="X725" s="128"/>
      <c r="Y725" s="128"/>
      <c r="Z725" s="128"/>
      <c r="AA725" s="128"/>
      <c r="AB725" s="128"/>
      <c r="AC725" s="128"/>
      <c r="AD725" s="128"/>
      <c r="AE725" s="128"/>
      <c r="AF725" s="128"/>
      <c r="AG725" s="128"/>
      <c r="AH725" s="128"/>
      <c r="AI725" s="128"/>
      <c r="AJ725" s="128"/>
      <c r="AK725" s="128"/>
      <c r="AL725" s="128"/>
      <c r="AM725" s="128"/>
      <c r="AN725" s="128"/>
      <c r="AO725" s="128"/>
      <c r="AP725" s="128">
        <f t="shared" si="124"/>
        <v>0</v>
      </c>
      <c r="AQ725" s="128">
        <f t="shared" si="124"/>
        <v>0</v>
      </c>
      <c r="AR725" s="128" t="e">
        <f>#REF!+#REF!+#REF!+#REF!</f>
        <v>#REF!</v>
      </c>
      <c r="AS725" s="128">
        <f t="shared" si="125"/>
        <v>0</v>
      </c>
      <c r="AT725" s="128" t="e">
        <f>#REF!+#REF!+#REF!+#REF!</f>
        <v>#REF!</v>
      </c>
      <c r="AU725" s="128">
        <f t="shared" si="126"/>
        <v>0</v>
      </c>
    </row>
    <row r="726" spans="1:47" ht="94.5" x14ac:dyDescent="0.25">
      <c r="A726" s="381" t="s">
        <v>1054</v>
      </c>
      <c r="B726" s="127"/>
      <c r="C726" s="21" t="s">
        <v>1713</v>
      </c>
      <c r="D726" s="128"/>
      <c r="E726" s="128"/>
      <c r="F726" s="128"/>
      <c r="G726" s="128"/>
      <c r="H726" s="128"/>
      <c r="I726" s="128"/>
      <c r="J726" s="128"/>
      <c r="K726" s="128"/>
      <c r="L726" s="128"/>
      <c r="M726" s="128"/>
      <c r="N726" s="128"/>
      <c r="O726" s="128"/>
      <c r="P726" s="128"/>
      <c r="Q726" s="128"/>
      <c r="R726" s="128"/>
      <c r="S726" s="128"/>
      <c r="T726" s="128">
        <v>0</v>
      </c>
      <c r="U726" s="128">
        <v>0.25</v>
      </c>
      <c r="V726" s="128">
        <f t="shared" si="123"/>
        <v>0</v>
      </c>
      <c r="W726" s="128">
        <f t="shared" si="123"/>
        <v>0.25</v>
      </c>
      <c r="X726" s="128"/>
      <c r="Y726" s="128"/>
      <c r="Z726" s="128"/>
      <c r="AA726" s="128"/>
      <c r="AB726" s="128"/>
      <c r="AC726" s="128"/>
      <c r="AD726" s="128"/>
      <c r="AE726" s="128"/>
      <c r="AF726" s="128"/>
      <c r="AG726" s="128"/>
      <c r="AH726" s="128"/>
      <c r="AI726" s="128"/>
      <c r="AJ726" s="128"/>
      <c r="AK726" s="128"/>
      <c r="AL726" s="128"/>
      <c r="AM726" s="128"/>
      <c r="AN726" s="128"/>
      <c r="AO726" s="128"/>
      <c r="AP726" s="128">
        <f t="shared" si="124"/>
        <v>0</v>
      </c>
      <c r="AQ726" s="128">
        <f t="shared" si="124"/>
        <v>0</v>
      </c>
      <c r="AR726" s="128" t="e">
        <f>#REF!+#REF!+#REF!+#REF!</f>
        <v>#REF!</v>
      </c>
      <c r="AS726" s="128">
        <f t="shared" si="125"/>
        <v>0</v>
      </c>
      <c r="AT726" s="128" t="e">
        <f>#REF!+#REF!+#REF!+#REF!</f>
        <v>#REF!</v>
      </c>
      <c r="AU726" s="128">
        <f t="shared" si="126"/>
        <v>0</v>
      </c>
    </row>
    <row r="727" spans="1:47" ht="94.5" x14ac:dyDescent="0.25">
      <c r="A727" s="381" t="s">
        <v>1054</v>
      </c>
      <c r="B727" s="127"/>
      <c r="C727" s="21" t="s">
        <v>1714</v>
      </c>
      <c r="D727" s="128"/>
      <c r="E727" s="128"/>
      <c r="F727" s="128"/>
      <c r="G727" s="128"/>
      <c r="H727" s="128"/>
      <c r="I727" s="128"/>
      <c r="J727" s="128"/>
      <c r="K727" s="128"/>
      <c r="L727" s="128"/>
      <c r="M727" s="128"/>
      <c r="N727" s="128"/>
      <c r="O727" s="128"/>
      <c r="P727" s="128"/>
      <c r="Q727" s="128"/>
      <c r="R727" s="128"/>
      <c r="S727" s="128"/>
      <c r="T727" s="128">
        <v>0</v>
      </c>
      <c r="U727" s="128">
        <v>0.25</v>
      </c>
      <c r="V727" s="128">
        <f t="shared" si="123"/>
        <v>0</v>
      </c>
      <c r="W727" s="128">
        <f t="shared" si="123"/>
        <v>0.25</v>
      </c>
      <c r="X727" s="128"/>
      <c r="Y727" s="128"/>
      <c r="Z727" s="128"/>
      <c r="AA727" s="128"/>
      <c r="AB727" s="128"/>
      <c r="AC727" s="128"/>
      <c r="AD727" s="128"/>
      <c r="AE727" s="128"/>
      <c r="AF727" s="128"/>
      <c r="AG727" s="128"/>
      <c r="AH727" s="128"/>
      <c r="AI727" s="128"/>
      <c r="AJ727" s="128"/>
      <c r="AK727" s="128"/>
      <c r="AL727" s="128"/>
      <c r="AM727" s="128"/>
      <c r="AN727" s="128"/>
      <c r="AO727" s="128"/>
      <c r="AP727" s="128">
        <f t="shared" si="124"/>
        <v>0</v>
      </c>
      <c r="AQ727" s="128">
        <f t="shared" si="124"/>
        <v>0</v>
      </c>
      <c r="AR727" s="128" t="e">
        <f>#REF!+#REF!+#REF!+#REF!</f>
        <v>#REF!</v>
      </c>
      <c r="AS727" s="128">
        <f t="shared" si="125"/>
        <v>0</v>
      </c>
      <c r="AT727" s="128" t="e">
        <f>#REF!+#REF!+#REF!+#REF!</f>
        <v>#REF!</v>
      </c>
      <c r="AU727" s="128">
        <f t="shared" si="126"/>
        <v>0</v>
      </c>
    </row>
    <row r="728" spans="1:47" ht="94.5" x14ac:dyDescent="0.25">
      <c r="A728" s="381" t="s">
        <v>1054</v>
      </c>
      <c r="B728" s="127"/>
      <c r="C728" s="21" t="s">
        <v>1715</v>
      </c>
      <c r="D728" s="128"/>
      <c r="E728" s="128"/>
      <c r="F728" s="128"/>
      <c r="G728" s="128"/>
      <c r="H728" s="128"/>
      <c r="I728" s="128"/>
      <c r="J728" s="128"/>
      <c r="K728" s="128"/>
      <c r="L728" s="128"/>
      <c r="M728" s="128"/>
      <c r="N728" s="128"/>
      <c r="O728" s="128"/>
      <c r="P728" s="128"/>
      <c r="Q728" s="128"/>
      <c r="R728" s="128"/>
      <c r="S728" s="128"/>
      <c r="T728" s="128">
        <v>0</v>
      </c>
      <c r="U728" s="128">
        <v>0.25</v>
      </c>
      <c r="V728" s="128">
        <f t="shared" si="123"/>
        <v>0</v>
      </c>
      <c r="W728" s="128">
        <f t="shared" si="123"/>
        <v>0.25</v>
      </c>
      <c r="X728" s="128"/>
      <c r="Y728" s="128"/>
      <c r="Z728" s="128"/>
      <c r="AA728" s="128"/>
      <c r="AB728" s="128"/>
      <c r="AC728" s="128"/>
      <c r="AD728" s="128"/>
      <c r="AE728" s="128"/>
      <c r="AF728" s="128"/>
      <c r="AG728" s="128"/>
      <c r="AH728" s="128"/>
      <c r="AI728" s="128"/>
      <c r="AJ728" s="128"/>
      <c r="AK728" s="128"/>
      <c r="AL728" s="128"/>
      <c r="AM728" s="128"/>
      <c r="AN728" s="128"/>
      <c r="AO728" s="128"/>
      <c r="AP728" s="128">
        <f t="shared" si="124"/>
        <v>0</v>
      </c>
      <c r="AQ728" s="128">
        <f t="shared" si="124"/>
        <v>0</v>
      </c>
      <c r="AR728" s="128" t="e">
        <f>#REF!+#REF!+#REF!+#REF!</f>
        <v>#REF!</v>
      </c>
      <c r="AS728" s="128">
        <f t="shared" si="125"/>
        <v>0</v>
      </c>
      <c r="AT728" s="128" t="e">
        <f>#REF!+#REF!+#REF!+#REF!</f>
        <v>#REF!</v>
      </c>
      <c r="AU728" s="128">
        <f t="shared" si="126"/>
        <v>0</v>
      </c>
    </row>
    <row r="729" spans="1:47" ht="110.25" x14ac:dyDescent="0.25">
      <c r="A729" s="381" t="s">
        <v>1054</v>
      </c>
      <c r="B729" s="127"/>
      <c r="C729" s="21" t="s">
        <v>1716</v>
      </c>
      <c r="D729" s="128"/>
      <c r="E729" s="128"/>
      <c r="F729" s="128"/>
      <c r="G729" s="128"/>
      <c r="H729" s="128"/>
      <c r="I729" s="128"/>
      <c r="J729" s="128"/>
      <c r="K729" s="128"/>
      <c r="L729" s="128"/>
      <c r="M729" s="128"/>
      <c r="N729" s="128"/>
      <c r="O729" s="128"/>
      <c r="P729" s="128"/>
      <c r="Q729" s="128"/>
      <c r="R729" s="128"/>
      <c r="S729" s="128"/>
      <c r="T729" s="128">
        <v>0</v>
      </c>
      <c r="U729" s="128">
        <v>0.25</v>
      </c>
      <c r="V729" s="128">
        <f t="shared" ref="V729:W792" si="127">N729+P729+R729+T729</f>
        <v>0</v>
      </c>
      <c r="W729" s="128">
        <f t="shared" si="127"/>
        <v>0.25</v>
      </c>
      <c r="X729" s="128"/>
      <c r="Y729" s="128"/>
      <c r="Z729" s="128"/>
      <c r="AA729" s="128"/>
      <c r="AB729" s="128"/>
      <c r="AC729" s="128"/>
      <c r="AD729" s="128"/>
      <c r="AE729" s="128"/>
      <c r="AF729" s="128"/>
      <c r="AG729" s="128"/>
      <c r="AH729" s="128"/>
      <c r="AI729" s="128"/>
      <c r="AJ729" s="128"/>
      <c r="AK729" s="128"/>
      <c r="AL729" s="128"/>
      <c r="AM729" s="128"/>
      <c r="AN729" s="128"/>
      <c r="AO729" s="128"/>
      <c r="AP729" s="128">
        <f t="shared" si="124"/>
        <v>0</v>
      </c>
      <c r="AQ729" s="128">
        <f t="shared" si="124"/>
        <v>0</v>
      </c>
      <c r="AR729" s="128" t="e">
        <f>#REF!+#REF!+#REF!+#REF!</f>
        <v>#REF!</v>
      </c>
      <c r="AS729" s="128">
        <f t="shared" si="125"/>
        <v>0</v>
      </c>
      <c r="AT729" s="128" t="e">
        <f>#REF!+#REF!+#REF!+#REF!</f>
        <v>#REF!</v>
      </c>
      <c r="AU729" s="128">
        <f t="shared" si="126"/>
        <v>0</v>
      </c>
    </row>
    <row r="730" spans="1:47" ht="94.5" x14ac:dyDescent="0.25">
      <c r="A730" s="381" t="s">
        <v>1054</v>
      </c>
      <c r="B730" s="127"/>
      <c r="C730" s="21" t="s">
        <v>1717</v>
      </c>
      <c r="D730" s="128"/>
      <c r="E730" s="128"/>
      <c r="F730" s="128"/>
      <c r="G730" s="128"/>
      <c r="H730" s="128"/>
      <c r="I730" s="128"/>
      <c r="J730" s="128"/>
      <c r="K730" s="128"/>
      <c r="L730" s="128"/>
      <c r="M730" s="128"/>
      <c r="N730" s="128"/>
      <c r="O730" s="128"/>
      <c r="P730" s="128"/>
      <c r="Q730" s="128"/>
      <c r="R730" s="128"/>
      <c r="S730" s="128"/>
      <c r="T730" s="128">
        <v>0</v>
      </c>
      <c r="U730" s="128">
        <v>0.16</v>
      </c>
      <c r="V730" s="128">
        <f t="shared" si="127"/>
        <v>0</v>
      </c>
      <c r="W730" s="128">
        <f t="shared" si="127"/>
        <v>0.16</v>
      </c>
      <c r="X730" s="128"/>
      <c r="Y730" s="128"/>
      <c r="Z730" s="128"/>
      <c r="AA730" s="128"/>
      <c r="AB730" s="128"/>
      <c r="AC730" s="128"/>
      <c r="AD730" s="128"/>
      <c r="AE730" s="128"/>
      <c r="AF730" s="128"/>
      <c r="AG730" s="128"/>
      <c r="AH730" s="128"/>
      <c r="AI730" s="128"/>
      <c r="AJ730" s="128"/>
      <c r="AK730" s="128"/>
      <c r="AL730" s="128"/>
      <c r="AM730" s="128"/>
      <c r="AN730" s="128"/>
      <c r="AO730" s="128"/>
      <c r="AP730" s="128">
        <f t="shared" si="124"/>
        <v>0</v>
      </c>
      <c r="AQ730" s="128">
        <f t="shared" si="124"/>
        <v>0</v>
      </c>
      <c r="AR730" s="128" t="e">
        <f>#REF!+#REF!+#REF!+#REF!</f>
        <v>#REF!</v>
      </c>
      <c r="AS730" s="128">
        <f t="shared" si="125"/>
        <v>0</v>
      </c>
      <c r="AT730" s="128" t="e">
        <f>#REF!+#REF!+#REF!+#REF!</f>
        <v>#REF!</v>
      </c>
      <c r="AU730" s="128">
        <f t="shared" si="126"/>
        <v>0</v>
      </c>
    </row>
    <row r="731" spans="1:47" ht="94.5" x14ac:dyDescent="0.25">
      <c r="A731" s="381" t="s">
        <v>1054</v>
      </c>
      <c r="B731" s="127"/>
      <c r="C731" s="21" t="s">
        <v>1718</v>
      </c>
      <c r="D731" s="128"/>
      <c r="E731" s="128"/>
      <c r="F731" s="128"/>
      <c r="G731" s="128"/>
      <c r="H731" s="128"/>
      <c r="I731" s="128"/>
      <c r="J731" s="128"/>
      <c r="K731" s="128"/>
      <c r="L731" s="128"/>
      <c r="M731" s="128"/>
      <c r="N731" s="128"/>
      <c r="O731" s="128"/>
      <c r="P731" s="128"/>
      <c r="Q731" s="128"/>
      <c r="R731" s="128"/>
      <c r="S731" s="128"/>
      <c r="T731" s="128">
        <v>0</v>
      </c>
      <c r="U731" s="128">
        <v>0.25</v>
      </c>
      <c r="V731" s="128">
        <f t="shared" si="127"/>
        <v>0</v>
      </c>
      <c r="W731" s="128">
        <f t="shared" si="127"/>
        <v>0.25</v>
      </c>
      <c r="X731" s="128"/>
      <c r="Y731" s="128"/>
      <c r="Z731" s="128"/>
      <c r="AA731" s="128"/>
      <c r="AB731" s="128"/>
      <c r="AC731" s="128"/>
      <c r="AD731" s="128"/>
      <c r="AE731" s="128"/>
      <c r="AF731" s="128"/>
      <c r="AG731" s="128"/>
      <c r="AH731" s="128"/>
      <c r="AI731" s="128"/>
      <c r="AJ731" s="128"/>
      <c r="AK731" s="128"/>
      <c r="AL731" s="128"/>
      <c r="AM731" s="128"/>
      <c r="AN731" s="128"/>
      <c r="AO731" s="128"/>
      <c r="AP731" s="128">
        <f t="shared" si="124"/>
        <v>0</v>
      </c>
      <c r="AQ731" s="128">
        <f t="shared" si="124"/>
        <v>0</v>
      </c>
      <c r="AR731" s="128" t="e">
        <f>#REF!+#REF!+#REF!+#REF!</f>
        <v>#REF!</v>
      </c>
      <c r="AS731" s="128">
        <f t="shared" si="125"/>
        <v>0</v>
      </c>
      <c r="AT731" s="128" t="e">
        <f>#REF!+#REF!+#REF!+#REF!</f>
        <v>#REF!</v>
      </c>
      <c r="AU731" s="128">
        <f t="shared" si="126"/>
        <v>0</v>
      </c>
    </row>
    <row r="732" spans="1:47" ht="141.75" x14ac:dyDescent="0.25">
      <c r="A732" s="381" t="s">
        <v>1054</v>
      </c>
      <c r="B732" s="127"/>
      <c r="C732" s="21" t="s">
        <v>1719</v>
      </c>
      <c r="D732" s="128"/>
      <c r="E732" s="128"/>
      <c r="F732" s="128"/>
      <c r="G732" s="128"/>
      <c r="H732" s="128"/>
      <c r="I732" s="128"/>
      <c r="J732" s="128"/>
      <c r="K732" s="128"/>
      <c r="L732" s="128"/>
      <c r="M732" s="128"/>
      <c r="N732" s="128"/>
      <c r="O732" s="128"/>
      <c r="P732" s="128"/>
      <c r="Q732" s="128"/>
      <c r="R732" s="128"/>
      <c r="S732" s="128"/>
      <c r="T732" s="128">
        <v>0</v>
      </c>
      <c r="U732" s="128">
        <v>0.1</v>
      </c>
      <c r="V732" s="128">
        <f t="shared" si="127"/>
        <v>0</v>
      </c>
      <c r="W732" s="128">
        <f t="shared" si="127"/>
        <v>0.1</v>
      </c>
      <c r="X732" s="128"/>
      <c r="Y732" s="128"/>
      <c r="Z732" s="128"/>
      <c r="AA732" s="128"/>
      <c r="AB732" s="128"/>
      <c r="AC732" s="128"/>
      <c r="AD732" s="128"/>
      <c r="AE732" s="128"/>
      <c r="AF732" s="128"/>
      <c r="AG732" s="128"/>
      <c r="AH732" s="128"/>
      <c r="AI732" s="128"/>
      <c r="AJ732" s="128"/>
      <c r="AK732" s="128"/>
      <c r="AL732" s="128"/>
      <c r="AM732" s="128"/>
      <c r="AN732" s="128"/>
      <c r="AO732" s="128"/>
      <c r="AP732" s="128">
        <f t="shared" si="124"/>
        <v>0</v>
      </c>
      <c r="AQ732" s="128">
        <f t="shared" si="124"/>
        <v>0</v>
      </c>
      <c r="AR732" s="128" t="e">
        <f>#REF!+#REF!+#REF!+#REF!</f>
        <v>#REF!</v>
      </c>
      <c r="AS732" s="128">
        <f t="shared" si="125"/>
        <v>0</v>
      </c>
      <c r="AT732" s="128" t="e">
        <f>#REF!+#REF!+#REF!+#REF!</f>
        <v>#REF!</v>
      </c>
      <c r="AU732" s="128">
        <f t="shared" si="126"/>
        <v>0</v>
      </c>
    </row>
    <row r="733" spans="1:47" ht="94.5" x14ac:dyDescent="0.25">
      <c r="A733" s="381" t="s">
        <v>1054</v>
      </c>
      <c r="B733" s="127"/>
      <c r="C733" s="21" t="s">
        <v>1720</v>
      </c>
      <c r="D733" s="128"/>
      <c r="E733" s="128"/>
      <c r="F733" s="128"/>
      <c r="G733" s="128"/>
      <c r="H733" s="128"/>
      <c r="I733" s="128"/>
      <c r="J733" s="128"/>
      <c r="K733" s="128"/>
      <c r="L733" s="128"/>
      <c r="M733" s="128"/>
      <c r="N733" s="128"/>
      <c r="O733" s="128"/>
      <c r="P733" s="128"/>
      <c r="Q733" s="128"/>
      <c r="R733" s="128"/>
      <c r="S733" s="128"/>
      <c r="T733" s="128">
        <v>0.28000000000000003</v>
      </c>
      <c r="U733" s="128">
        <v>0</v>
      </c>
      <c r="V733" s="128">
        <f t="shared" si="127"/>
        <v>0.28000000000000003</v>
      </c>
      <c r="W733" s="128">
        <f t="shared" si="127"/>
        <v>0</v>
      </c>
      <c r="X733" s="128"/>
      <c r="Y733" s="128"/>
      <c r="Z733" s="128"/>
      <c r="AA733" s="128"/>
      <c r="AB733" s="128"/>
      <c r="AC733" s="128"/>
      <c r="AD733" s="128"/>
      <c r="AE733" s="128"/>
      <c r="AF733" s="128"/>
      <c r="AG733" s="128"/>
      <c r="AH733" s="128"/>
      <c r="AI733" s="128"/>
      <c r="AJ733" s="128"/>
      <c r="AK733" s="128"/>
      <c r="AL733" s="128"/>
      <c r="AM733" s="128"/>
      <c r="AN733" s="128"/>
      <c r="AO733" s="128"/>
      <c r="AP733" s="128">
        <f t="shared" si="124"/>
        <v>0</v>
      </c>
      <c r="AQ733" s="128">
        <f t="shared" si="124"/>
        <v>0</v>
      </c>
      <c r="AR733" s="128" t="e">
        <f>#REF!+#REF!+#REF!+#REF!</f>
        <v>#REF!</v>
      </c>
      <c r="AS733" s="128">
        <f t="shared" si="125"/>
        <v>0</v>
      </c>
      <c r="AT733" s="128" t="e">
        <f>#REF!+#REF!+#REF!+#REF!</f>
        <v>#REF!</v>
      </c>
      <c r="AU733" s="128">
        <f t="shared" si="126"/>
        <v>0</v>
      </c>
    </row>
    <row r="734" spans="1:47" ht="126" x14ac:dyDescent="0.25">
      <c r="A734" s="381" t="s">
        <v>1054</v>
      </c>
      <c r="B734" s="127"/>
      <c r="C734" s="21" t="s">
        <v>1721</v>
      </c>
      <c r="D734" s="128"/>
      <c r="E734" s="128"/>
      <c r="F734" s="128"/>
      <c r="G734" s="128"/>
      <c r="H734" s="128"/>
      <c r="I734" s="128"/>
      <c r="J734" s="128"/>
      <c r="K734" s="128"/>
      <c r="L734" s="128"/>
      <c r="M734" s="128"/>
      <c r="N734" s="128"/>
      <c r="O734" s="128"/>
      <c r="P734" s="128"/>
      <c r="Q734" s="128"/>
      <c r="R734" s="128"/>
      <c r="S734" s="128"/>
      <c r="T734" s="128">
        <v>0</v>
      </c>
      <c r="U734" s="128">
        <v>0.1</v>
      </c>
      <c r="V734" s="128">
        <f t="shared" si="127"/>
        <v>0</v>
      </c>
      <c r="W734" s="128">
        <f t="shared" si="127"/>
        <v>0.1</v>
      </c>
      <c r="X734" s="128"/>
      <c r="Y734" s="128"/>
      <c r="Z734" s="128"/>
      <c r="AA734" s="128"/>
      <c r="AB734" s="128"/>
      <c r="AC734" s="128"/>
      <c r="AD734" s="128"/>
      <c r="AE734" s="128"/>
      <c r="AF734" s="128"/>
      <c r="AG734" s="128"/>
      <c r="AH734" s="128"/>
      <c r="AI734" s="128"/>
      <c r="AJ734" s="128"/>
      <c r="AK734" s="128"/>
      <c r="AL734" s="128"/>
      <c r="AM734" s="128"/>
      <c r="AN734" s="128"/>
      <c r="AO734" s="128"/>
      <c r="AP734" s="128">
        <f t="shared" si="124"/>
        <v>0</v>
      </c>
      <c r="AQ734" s="128">
        <f t="shared" si="124"/>
        <v>0</v>
      </c>
      <c r="AR734" s="128" t="e">
        <f>#REF!+#REF!+#REF!+#REF!</f>
        <v>#REF!</v>
      </c>
      <c r="AS734" s="128">
        <f t="shared" si="125"/>
        <v>0</v>
      </c>
      <c r="AT734" s="128" t="e">
        <f>#REF!+#REF!+#REF!+#REF!</f>
        <v>#REF!</v>
      </c>
      <c r="AU734" s="128">
        <f t="shared" si="126"/>
        <v>0</v>
      </c>
    </row>
    <row r="735" spans="1:47" ht="94.5" x14ac:dyDescent="0.25">
      <c r="A735" s="381" t="s">
        <v>1054</v>
      </c>
      <c r="B735" s="127"/>
      <c r="C735" s="21" t="s">
        <v>1722</v>
      </c>
      <c r="D735" s="128"/>
      <c r="E735" s="128"/>
      <c r="F735" s="128"/>
      <c r="G735" s="128"/>
      <c r="H735" s="128"/>
      <c r="I735" s="128"/>
      <c r="J735" s="128"/>
      <c r="K735" s="128"/>
      <c r="L735" s="128"/>
      <c r="M735" s="128"/>
      <c r="N735" s="128"/>
      <c r="O735" s="128"/>
      <c r="P735" s="128"/>
      <c r="Q735" s="128"/>
      <c r="R735" s="128"/>
      <c r="S735" s="128"/>
      <c r="T735" s="128">
        <v>0</v>
      </c>
      <c r="U735" s="128">
        <v>0.16</v>
      </c>
      <c r="V735" s="128">
        <f t="shared" si="127"/>
        <v>0</v>
      </c>
      <c r="W735" s="128">
        <f t="shared" si="127"/>
        <v>0.16</v>
      </c>
      <c r="X735" s="128"/>
      <c r="Y735" s="128"/>
      <c r="Z735" s="128"/>
      <c r="AA735" s="128"/>
      <c r="AB735" s="128"/>
      <c r="AC735" s="128"/>
      <c r="AD735" s="128"/>
      <c r="AE735" s="128"/>
      <c r="AF735" s="128"/>
      <c r="AG735" s="128"/>
      <c r="AH735" s="128"/>
      <c r="AI735" s="128"/>
      <c r="AJ735" s="128"/>
      <c r="AK735" s="128"/>
      <c r="AL735" s="128"/>
      <c r="AM735" s="128"/>
      <c r="AN735" s="128"/>
      <c r="AO735" s="128"/>
      <c r="AP735" s="128">
        <f t="shared" si="124"/>
        <v>0</v>
      </c>
      <c r="AQ735" s="128">
        <f t="shared" si="124"/>
        <v>0</v>
      </c>
      <c r="AR735" s="128" t="e">
        <f>#REF!+#REF!+#REF!+#REF!</f>
        <v>#REF!</v>
      </c>
      <c r="AS735" s="128">
        <f t="shared" si="125"/>
        <v>0</v>
      </c>
      <c r="AT735" s="128" t="e">
        <f>#REF!+#REF!+#REF!+#REF!</f>
        <v>#REF!</v>
      </c>
      <c r="AU735" s="128">
        <f t="shared" si="126"/>
        <v>0</v>
      </c>
    </row>
    <row r="736" spans="1:47" ht="141.75" x14ac:dyDescent="0.25">
      <c r="A736" s="381" t="s">
        <v>1054</v>
      </c>
      <c r="B736" s="127"/>
      <c r="C736" s="21" t="s">
        <v>1723</v>
      </c>
      <c r="D736" s="128"/>
      <c r="E736" s="128"/>
      <c r="F736" s="128"/>
      <c r="G736" s="128"/>
      <c r="H736" s="128"/>
      <c r="I736" s="128"/>
      <c r="J736" s="128"/>
      <c r="K736" s="128"/>
      <c r="L736" s="128"/>
      <c r="M736" s="128"/>
      <c r="N736" s="128"/>
      <c r="O736" s="128"/>
      <c r="P736" s="128"/>
      <c r="Q736" s="128"/>
      <c r="R736" s="128"/>
      <c r="S736" s="128"/>
      <c r="T736" s="128">
        <v>0.11</v>
      </c>
      <c r="U736" s="128">
        <v>0</v>
      </c>
      <c r="V736" s="128">
        <f t="shared" si="127"/>
        <v>0.11</v>
      </c>
      <c r="W736" s="128">
        <f t="shared" si="127"/>
        <v>0</v>
      </c>
      <c r="X736" s="128"/>
      <c r="Y736" s="128"/>
      <c r="Z736" s="128"/>
      <c r="AA736" s="128"/>
      <c r="AB736" s="128"/>
      <c r="AC736" s="128"/>
      <c r="AD736" s="128"/>
      <c r="AE736" s="128"/>
      <c r="AF736" s="128"/>
      <c r="AG736" s="128"/>
      <c r="AH736" s="128"/>
      <c r="AI736" s="128"/>
      <c r="AJ736" s="128"/>
      <c r="AK736" s="128"/>
      <c r="AL736" s="128"/>
      <c r="AM736" s="128"/>
      <c r="AN736" s="128"/>
      <c r="AO736" s="128"/>
      <c r="AP736" s="128">
        <f t="shared" si="124"/>
        <v>0</v>
      </c>
      <c r="AQ736" s="128">
        <f t="shared" si="124"/>
        <v>0</v>
      </c>
      <c r="AR736" s="128" t="e">
        <f>#REF!+#REF!+#REF!+#REF!</f>
        <v>#REF!</v>
      </c>
      <c r="AS736" s="128">
        <f t="shared" si="125"/>
        <v>0</v>
      </c>
      <c r="AT736" s="128" t="e">
        <f>#REF!+#REF!+#REF!+#REF!</f>
        <v>#REF!</v>
      </c>
      <c r="AU736" s="128">
        <f t="shared" si="126"/>
        <v>0</v>
      </c>
    </row>
    <row r="737" spans="1:47" ht="94.5" x14ac:dyDescent="0.25">
      <c r="A737" s="381" t="s">
        <v>1054</v>
      </c>
      <c r="B737" s="127"/>
      <c r="C737" s="21" t="s">
        <v>1724</v>
      </c>
      <c r="D737" s="128"/>
      <c r="E737" s="128"/>
      <c r="F737" s="128"/>
      <c r="G737" s="128"/>
      <c r="H737" s="128"/>
      <c r="I737" s="128"/>
      <c r="J737" s="128"/>
      <c r="K737" s="128"/>
      <c r="L737" s="128"/>
      <c r="M737" s="128"/>
      <c r="N737" s="128"/>
      <c r="O737" s="128"/>
      <c r="P737" s="128"/>
      <c r="Q737" s="128"/>
      <c r="R737" s="128"/>
      <c r="S737" s="128"/>
      <c r="T737" s="128">
        <v>6.3E-2</v>
      </c>
      <c r="U737" s="128">
        <v>0</v>
      </c>
      <c r="V737" s="128">
        <f t="shared" si="127"/>
        <v>6.3E-2</v>
      </c>
      <c r="W737" s="128">
        <f t="shared" si="127"/>
        <v>0</v>
      </c>
      <c r="X737" s="128"/>
      <c r="Y737" s="128"/>
      <c r="Z737" s="128"/>
      <c r="AA737" s="128"/>
      <c r="AB737" s="128"/>
      <c r="AC737" s="128"/>
      <c r="AD737" s="128"/>
      <c r="AE737" s="128"/>
      <c r="AF737" s="128"/>
      <c r="AG737" s="128"/>
      <c r="AH737" s="128"/>
      <c r="AI737" s="128"/>
      <c r="AJ737" s="128"/>
      <c r="AK737" s="128"/>
      <c r="AL737" s="128"/>
      <c r="AM737" s="128"/>
      <c r="AN737" s="128"/>
      <c r="AO737" s="128"/>
      <c r="AP737" s="128">
        <f t="shared" si="124"/>
        <v>0</v>
      </c>
      <c r="AQ737" s="128">
        <f t="shared" si="124"/>
        <v>0</v>
      </c>
      <c r="AR737" s="128" t="e">
        <f>#REF!+#REF!+#REF!+#REF!</f>
        <v>#REF!</v>
      </c>
      <c r="AS737" s="128">
        <f t="shared" si="125"/>
        <v>0</v>
      </c>
      <c r="AT737" s="128" t="e">
        <f>#REF!+#REF!+#REF!+#REF!</f>
        <v>#REF!</v>
      </c>
      <c r="AU737" s="128">
        <f t="shared" si="126"/>
        <v>0</v>
      </c>
    </row>
    <row r="738" spans="1:47" ht="126" x14ac:dyDescent="0.25">
      <c r="A738" s="381" t="s">
        <v>1054</v>
      </c>
      <c r="B738" s="127"/>
      <c r="C738" s="21" t="s">
        <v>1725</v>
      </c>
      <c r="D738" s="128"/>
      <c r="E738" s="128"/>
      <c r="F738" s="128"/>
      <c r="G738" s="128"/>
      <c r="H738" s="128"/>
      <c r="I738" s="128"/>
      <c r="J738" s="128"/>
      <c r="K738" s="128"/>
      <c r="L738" s="128"/>
      <c r="M738" s="128"/>
      <c r="N738" s="128"/>
      <c r="O738" s="128"/>
      <c r="P738" s="128"/>
      <c r="Q738" s="128"/>
      <c r="R738" s="128"/>
      <c r="S738" s="128"/>
      <c r="T738" s="128">
        <v>0</v>
      </c>
      <c r="U738" s="128">
        <v>0.16</v>
      </c>
      <c r="V738" s="128">
        <f t="shared" si="127"/>
        <v>0</v>
      </c>
      <c r="W738" s="128">
        <f t="shared" si="127"/>
        <v>0.16</v>
      </c>
      <c r="X738" s="128"/>
      <c r="Y738" s="128"/>
      <c r="Z738" s="128"/>
      <c r="AA738" s="128"/>
      <c r="AB738" s="128"/>
      <c r="AC738" s="128"/>
      <c r="AD738" s="128"/>
      <c r="AE738" s="128"/>
      <c r="AF738" s="128"/>
      <c r="AG738" s="128"/>
      <c r="AH738" s="128"/>
      <c r="AI738" s="128"/>
      <c r="AJ738" s="128"/>
      <c r="AK738" s="128"/>
      <c r="AL738" s="128"/>
      <c r="AM738" s="128"/>
      <c r="AN738" s="128"/>
      <c r="AO738" s="128"/>
      <c r="AP738" s="128">
        <f t="shared" si="124"/>
        <v>0</v>
      </c>
      <c r="AQ738" s="128">
        <f t="shared" si="124"/>
        <v>0</v>
      </c>
      <c r="AR738" s="128" t="e">
        <f>#REF!+#REF!+#REF!+#REF!</f>
        <v>#REF!</v>
      </c>
      <c r="AS738" s="128">
        <f t="shared" si="125"/>
        <v>0</v>
      </c>
      <c r="AT738" s="128" t="e">
        <f>#REF!+#REF!+#REF!+#REF!</f>
        <v>#REF!</v>
      </c>
      <c r="AU738" s="128">
        <f t="shared" si="126"/>
        <v>0</v>
      </c>
    </row>
    <row r="739" spans="1:47" x14ac:dyDescent="0.25">
      <c r="A739" s="381" t="s">
        <v>1054</v>
      </c>
      <c r="B739" s="127"/>
      <c r="C739" s="21"/>
      <c r="D739" s="128"/>
      <c r="E739" s="128"/>
      <c r="F739" s="128"/>
      <c r="G739" s="128"/>
      <c r="H739" s="128"/>
      <c r="I739" s="128"/>
      <c r="J739" s="128"/>
      <c r="K739" s="128"/>
      <c r="L739" s="128"/>
      <c r="M739" s="128"/>
      <c r="N739" s="128"/>
      <c r="O739" s="128"/>
      <c r="P739" s="128"/>
      <c r="Q739" s="128"/>
      <c r="R739" s="128"/>
      <c r="S739" s="128"/>
      <c r="T739" s="128"/>
      <c r="U739" s="128"/>
      <c r="V739" s="128">
        <f t="shared" si="127"/>
        <v>0</v>
      </c>
      <c r="W739" s="128">
        <f t="shared" si="127"/>
        <v>0</v>
      </c>
      <c r="X739" s="128"/>
      <c r="Y739" s="128"/>
      <c r="Z739" s="128"/>
      <c r="AA739" s="128"/>
      <c r="AB739" s="128"/>
      <c r="AC739" s="128"/>
      <c r="AD739" s="128"/>
      <c r="AE739" s="128"/>
      <c r="AF739" s="128"/>
      <c r="AG739" s="128"/>
      <c r="AH739" s="128"/>
      <c r="AI739" s="128"/>
      <c r="AJ739" s="128"/>
      <c r="AK739" s="128"/>
      <c r="AL739" s="128"/>
      <c r="AM739" s="128"/>
      <c r="AN739" s="128"/>
      <c r="AO739" s="128"/>
      <c r="AP739" s="128">
        <f t="shared" si="124"/>
        <v>0</v>
      </c>
      <c r="AQ739" s="128">
        <f t="shared" si="124"/>
        <v>0</v>
      </c>
      <c r="AR739" s="128" t="e">
        <f>#REF!+#REF!+#REF!+#REF!</f>
        <v>#REF!</v>
      </c>
      <c r="AS739" s="128">
        <f t="shared" si="125"/>
        <v>0</v>
      </c>
      <c r="AT739" s="128" t="e">
        <f>#REF!+#REF!+#REF!+#REF!</f>
        <v>#REF!</v>
      </c>
      <c r="AU739" s="128">
        <f t="shared" si="126"/>
        <v>0</v>
      </c>
    </row>
    <row r="740" spans="1:47" ht="63" x14ac:dyDescent="0.25">
      <c r="A740" s="381" t="s">
        <v>891</v>
      </c>
      <c r="B740" s="127"/>
      <c r="C740" s="21" t="s">
        <v>1726</v>
      </c>
      <c r="D740" s="128"/>
      <c r="E740" s="128"/>
      <c r="F740" s="128"/>
      <c r="G740" s="128"/>
      <c r="H740" s="128"/>
      <c r="I740" s="128"/>
      <c r="J740" s="128"/>
      <c r="K740" s="128"/>
      <c r="L740" s="128"/>
      <c r="M740" s="128"/>
      <c r="N740" s="128"/>
      <c r="O740" s="128"/>
      <c r="P740" s="128"/>
      <c r="Q740" s="128"/>
      <c r="R740" s="128">
        <v>0.32500000000000001</v>
      </c>
      <c r="S740" s="128"/>
      <c r="T740" s="128"/>
      <c r="U740" s="128"/>
      <c r="V740" s="128">
        <f t="shared" si="127"/>
        <v>0.32500000000000001</v>
      </c>
      <c r="W740" s="128">
        <f t="shared" si="127"/>
        <v>0</v>
      </c>
      <c r="X740" s="128"/>
      <c r="Y740" s="128"/>
      <c r="Z740" s="128"/>
      <c r="AA740" s="128"/>
      <c r="AB740" s="128"/>
      <c r="AC740" s="128"/>
      <c r="AD740" s="128"/>
      <c r="AE740" s="128"/>
      <c r="AF740" s="128"/>
      <c r="AG740" s="128"/>
      <c r="AH740" s="128"/>
      <c r="AI740" s="128"/>
      <c r="AJ740" s="128"/>
      <c r="AK740" s="128"/>
      <c r="AL740" s="128"/>
      <c r="AM740" s="128"/>
      <c r="AN740" s="128"/>
      <c r="AO740" s="128"/>
      <c r="AP740" s="128">
        <f t="shared" si="124"/>
        <v>0</v>
      </c>
      <c r="AQ740" s="128">
        <f t="shared" si="124"/>
        <v>0</v>
      </c>
      <c r="AR740" s="128" t="e">
        <f>#REF!+#REF!+#REF!+#REF!</f>
        <v>#REF!</v>
      </c>
      <c r="AS740" s="128">
        <f t="shared" si="125"/>
        <v>0</v>
      </c>
      <c r="AT740" s="128" t="e">
        <f>#REF!+#REF!+#REF!+#REF!</f>
        <v>#REF!</v>
      </c>
      <c r="AU740" s="128">
        <f t="shared" si="126"/>
        <v>0</v>
      </c>
    </row>
    <row r="741" spans="1:47" ht="63" x14ac:dyDescent="0.25">
      <c r="A741" s="381" t="s">
        <v>891</v>
      </c>
      <c r="B741" s="127"/>
      <c r="C741" s="21" t="s">
        <v>1727</v>
      </c>
      <c r="D741" s="128"/>
      <c r="E741" s="128"/>
      <c r="F741" s="128"/>
      <c r="G741" s="128"/>
      <c r="H741" s="128"/>
      <c r="I741" s="128"/>
      <c r="J741" s="128"/>
      <c r="K741" s="128"/>
      <c r="L741" s="128"/>
      <c r="M741" s="128"/>
      <c r="N741" s="128"/>
      <c r="O741" s="128"/>
      <c r="P741" s="128"/>
      <c r="Q741" s="128"/>
      <c r="R741" s="128">
        <v>0.46</v>
      </c>
      <c r="S741" s="128"/>
      <c r="T741" s="128"/>
      <c r="U741" s="128"/>
      <c r="V741" s="128">
        <f t="shared" si="127"/>
        <v>0.46</v>
      </c>
      <c r="W741" s="128">
        <f t="shared" si="127"/>
        <v>0</v>
      </c>
      <c r="X741" s="128"/>
      <c r="Y741" s="128"/>
      <c r="Z741" s="128"/>
      <c r="AA741" s="128"/>
      <c r="AB741" s="128"/>
      <c r="AC741" s="128"/>
      <c r="AD741" s="128"/>
      <c r="AE741" s="128"/>
      <c r="AF741" s="128"/>
      <c r="AG741" s="128"/>
      <c r="AH741" s="128"/>
      <c r="AI741" s="128"/>
      <c r="AJ741" s="128"/>
      <c r="AK741" s="128"/>
      <c r="AL741" s="128"/>
      <c r="AM741" s="128"/>
      <c r="AN741" s="128"/>
      <c r="AO741" s="128"/>
      <c r="AP741" s="128">
        <f t="shared" si="124"/>
        <v>0</v>
      </c>
      <c r="AQ741" s="128">
        <f t="shared" si="124"/>
        <v>0</v>
      </c>
      <c r="AR741" s="128" t="e">
        <f>#REF!+#REF!+#REF!+#REF!</f>
        <v>#REF!</v>
      </c>
      <c r="AS741" s="128">
        <f t="shared" si="125"/>
        <v>0</v>
      </c>
      <c r="AT741" s="128" t="e">
        <f>#REF!+#REF!+#REF!+#REF!</f>
        <v>#REF!</v>
      </c>
      <c r="AU741" s="128">
        <f t="shared" si="126"/>
        <v>0</v>
      </c>
    </row>
    <row r="742" spans="1:47" ht="31.5" x14ac:dyDescent="0.25">
      <c r="A742" s="381" t="s">
        <v>891</v>
      </c>
      <c r="B742" s="127"/>
      <c r="C742" s="21" t="s">
        <v>1728</v>
      </c>
      <c r="D742" s="128"/>
      <c r="E742" s="128"/>
      <c r="F742" s="128"/>
      <c r="G742" s="128"/>
      <c r="H742" s="128"/>
      <c r="I742" s="128"/>
      <c r="J742" s="128"/>
      <c r="K742" s="128"/>
      <c r="L742" s="128"/>
      <c r="M742" s="128"/>
      <c r="N742" s="128"/>
      <c r="O742" s="128"/>
      <c r="P742" s="128"/>
      <c r="Q742" s="128"/>
      <c r="R742" s="128">
        <v>0.4</v>
      </c>
      <c r="S742" s="128"/>
      <c r="T742" s="128"/>
      <c r="U742" s="128"/>
      <c r="V742" s="128">
        <f t="shared" si="127"/>
        <v>0.4</v>
      </c>
      <c r="W742" s="128">
        <f t="shared" si="127"/>
        <v>0</v>
      </c>
      <c r="X742" s="128"/>
      <c r="Y742" s="128"/>
      <c r="Z742" s="128"/>
      <c r="AA742" s="128"/>
      <c r="AB742" s="128"/>
      <c r="AC742" s="128"/>
      <c r="AD742" s="128"/>
      <c r="AE742" s="128"/>
      <c r="AF742" s="128"/>
      <c r="AG742" s="128"/>
      <c r="AH742" s="128"/>
      <c r="AI742" s="128"/>
      <c r="AJ742" s="128"/>
      <c r="AK742" s="128"/>
      <c r="AL742" s="128"/>
      <c r="AM742" s="128"/>
      <c r="AN742" s="128"/>
      <c r="AO742" s="128"/>
      <c r="AP742" s="128">
        <f t="shared" si="124"/>
        <v>0</v>
      </c>
      <c r="AQ742" s="128">
        <f t="shared" si="124"/>
        <v>0</v>
      </c>
      <c r="AR742" s="128" t="e">
        <f>#REF!+#REF!+#REF!+#REF!</f>
        <v>#REF!</v>
      </c>
      <c r="AS742" s="128">
        <f t="shared" si="125"/>
        <v>0</v>
      </c>
      <c r="AT742" s="128" t="e">
        <f>#REF!+#REF!+#REF!+#REF!</f>
        <v>#REF!</v>
      </c>
      <c r="AU742" s="128">
        <f t="shared" si="126"/>
        <v>0</v>
      </c>
    </row>
    <row r="743" spans="1:47" ht="63" x14ac:dyDescent="0.25">
      <c r="A743" s="381" t="s">
        <v>891</v>
      </c>
      <c r="B743" s="127"/>
      <c r="C743" s="21" t="s">
        <v>1729</v>
      </c>
      <c r="D743" s="128"/>
      <c r="E743" s="128"/>
      <c r="F743" s="128"/>
      <c r="G743" s="128"/>
      <c r="H743" s="128"/>
      <c r="I743" s="128"/>
      <c r="J743" s="128"/>
      <c r="K743" s="128"/>
      <c r="L743" s="128"/>
      <c r="M743" s="128"/>
      <c r="N743" s="128"/>
      <c r="O743" s="128"/>
      <c r="P743" s="128"/>
      <c r="Q743" s="128"/>
      <c r="R743" s="128">
        <v>0.152</v>
      </c>
      <c r="S743" s="128"/>
      <c r="T743" s="128"/>
      <c r="U743" s="128"/>
      <c r="V743" s="128">
        <f t="shared" si="127"/>
        <v>0.152</v>
      </c>
      <c r="W743" s="128">
        <f t="shared" si="127"/>
        <v>0</v>
      </c>
      <c r="X743" s="128"/>
      <c r="Y743" s="128"/>
      <c r="Z743" s="128"/>
      <c r="AA743" s="128"/>
      <c r="AB743" s="128"/>
      <c r="AC743" s="128"/>
      <c r="AD743" s="128"/>
      <c r="AE743" s="128"/>
      <c r="AF743" s="128"/>
      <c r="AG743" s="128"/>
      <c r="AH743" s="128"/>
      <c r="AI743" s="128"/>
      <c r="AJ743" s="128"/>
      <c r="AK743" s="128"/>
      <c r="AL743" s="128"/>
      <c r="AM743" s="128"/>
      <c r="AN743" s="128"/>
      <c r="AO743" s="128"/>
      <c r="AP743" s="128">
        <f t="shared" si="124"/>
        <v>0</v>
      </c>
      <c r="AQ743" s="128">
        <f t="shared" si="124"/>
        <v>0</v>
      </c>
      <c r="AR743" s="128" t="e">
        <f>#REF!+#REF!+#REF!+#REF!</f>
        <v>#REF!</v>
      </c>
      <c r="AS743" s="128">
        <f t="shared" si="125"/>
        <v>0</v>
      </c>
      <c r="AT743" s="128" t="e">
        <f>#REF!+#REF!+#REF!+#REF!</f>
        <v>#REF!</v>
      </c>
      <c r="AU743" s="128">
        <f t="shared" si="126"/>
        <v>0</v>
      </c>
    </row>
    <row r="744" spans="1:47" ht="47.25" x14ac:dyDescent="0.25">
      <c r="A744" s="381" t="s">
        <v>891</v>
      </c>
      <c r="B744" s="127" t="s">
        <v>1730</v>
      </c>
      <c r="C744" s="21" t="s">
        <v>1731</v>
      </c>
      <c r="D744" s="128"/>
      <c r="E744" s="128"/>
      <c r="F744" s="128"/>
      <c r="G744" s="128"/>
      <c r="H744" s="128"/>
      <c r="I744" s="128"/>
      <c r="J744" s="128"/>
      <c r="K744" s="128"/>
      <c r="L744" s="128"/>
      <c r="M744" s="128"/>
      <c r="N744" s="128"/>
      <c r="O744" s="128"/>
      <c r="P744" s="128">
        <v>0.15</v>
      </c>
      <c r="Q744" s="128"/>
      <c r="R744" s="128"/>
      <c r="S744" s="128"/>
      <c r="T744" s="128"/>
      <c r="U744" s="128"/>
      <c r="V744" s="128">
        <f t="shared" si="127"/>
        <v>0.15</v>
      </c>
      <c r="W744" s="128">
        <f t="shared" si="127"/>
        <v>0</v>
      </c>
      <c r="X744" s="128"/>
      <c r="Y744" s="128"/>
      <c r="Z744" s="128"/>
      <c r="AA744" s="128"/>
      <c r="AB744" s="128"/>
      <c r="AC744" s="128"/>
      <c r="AD744" s="128"/>
      <c r="AE744" s="128"/>
      <c r="AF744" s="128"/>
      <c r="AG744" s="128"/>
      <c r="AH744" s="128"/>
      <c r="AI744" s="128"/>
      <c r="AJ744" s="128"/>
      <c r="AK744" s="128"/>
      <c r="AL744" s="128"/>
      <c r="AM744" s="128"/>
      <c r="AN744" s="128"/>
      <c r="AO744" s="128"/>
      <c r="AP744" s="128">
        <f t="shared" si="124"/>
        <v>0</v>
      </c>
      <c r="AQ744" s="128">
        <f t="shared" si="124"/>
        <v>0</v>
      </c>
      <c r="AR744" s="128" t="e">
        <f>#REF!+#REF!+#REF!+#REF!</f>
        <v>#REF!</v>
      </c>
      <c r="AS744" s="128">
        <f t="shared" si="125"/>
        <v>0</v>
      </c>
      <c r="AT744" s="128" t="e">
        <f>#REF!+#REF!+#REF!+#REF!</f>
        <v>#REF!</v>
      </c>
      <c r="AU744" s="128">
        <f t="shared" si="126"/>
        <v>0</v>
      </c>
    </row>
    <row r="745" spans="1:47" ht="47.25" x14ac:dyDescent="0.25">
      <c r="A745" s="381" t="s">
        <v>891</v>
      </c>
      <c r="B745" s="127" t="s">
        <v>1732</v>
      </c>
      <c r="C745" s="21" t="s">
        <v>1733</v>
      </c>
      <c r="D745" s="128"/>
      <c r="E745" s="128"/>
      <c r="F745" s="128"/>
      <c r="G745" s="128"/>
      <c r="H745" s="128"/>
      <c r="I745" s="128"/>
      <c r="J745" s="128"/>
      <c r="K745" s="128"/>
      <c r="L745" s="128"/>
      <c r="M745" s="128"/>
      <c r="N745" s="128"/>
      <c r="O745" s="128"/>
      <c r="P745" s="128">
        <v>0.13</v>
      </c>
      <c r="Q745" s="128"/>
      <c r="R745" s="128"/>
      <c r="S745" s="128"/>
      <c r="T745" s="128"/>
      <c r="U745" s="128"/>
      <c r="V745" s="128">
        <f t="shared" si="127"/>
        <v>0.13</v>
      </c>
      <c r="W745" s="128">
        <f t="shared" si="127"/>
        <v>0</v>
      </c>
      <c r="X745" s="128"/>
      <c r="Y745" s="128"/>
      <c r="Z745" s="128"/>
      <c r="AA745" s="128"/>
      <c r="AB745" s="128"/>
      <c r="AC745" s="128"/>
      <c r="AD745" s="128"/>
      <c r="AE745" s="128"/>
      <c r="AF745" s="128"/>
      <c r="AG745" s="128"/>
      <c r="AH745" s="128"/>
      <c r="AI745" s="128"/>
      <c r="AJ745" s="128"/>
      <c r="AK745" s="128"/>
      <c r="AL745" s="128"/>
      <c r="AM745" s="128"/>
      <c r="AN745" s="128"/>
      <c r="AO745" s="128"/>
      <c r="AP745" s="128">
        <f t="shared" si="124"/>
        <v>0</v>
      </c>
      <c r="AQ745" s="128">
        <f t="shared" si="124"/>
        <v>0</v>
      </c>
      <c r="AR745" s="128" t="e">
        <f>#REF!+#REF!+#REF!+#REF!</f>
        <v>#REF!</v>
      </c>
      <c r="AS745" s="128">
        <f t="shared" si="125"/>
        <v>0</v>
      </c>
      <c r="AT745" s="128" t="e">
        <f>#REF!+#REF!+#REF!+#REF!</f>
        <v>#REF!</v>
      </c>
      <c r="AU745" s="128">
        <f t="shared" si="126"/>
        <v>0</v>
      </c>
    </row>
    <row r="746" spans="1:47" ht="31.5" x14ac:dyDescent="0.25">
      <c r="A746" s="381" t="s">
        <v>891</v>
      </c>
      <c r="B746" s="127" t="s">
        <v>1734</v>
      </c>
      <c r="C746" s="21" t="s">
        <v>1735</v>
      </c>
      <c r="D746" s="128"/>
      <c r="E746" s="128"/>
      <c r="F746" s="128"/>
      <c r="G746" s="128"/>
      <c r="H746" s="128"/>
      <c r="I746" s="128"/>
      <c r="J746" s="128"/>
      <c r="K746" s="128"/>
      <c r="L746" s="128"/>
      <c r="M746" s="128"/>
      <c r="N746" s="128"/>
      <c r="O746" s="128"/>
      <c r="P746" s="128"/>
      <c r="Q746" s="128">
        <v>0.63</v>
      </c>
      <c r="R746" s="128"/>
      <c r="S746" s="128"/>
      <c r="T746" s="128"/>
      <c r="U746" s="128"/>
      <c r="V746" s="128">
        <f t="shared" si="127"/>
        <v>0</v>
      </c>
      <c r="W746" s="128">
        <f t="shared" si="127"/>
        <v>0.63</v>
      </c>
      <c r="X746" s="128"/>
      <c r="Y746" s="128"/>
      <c r="Z746" s="128"/>
      <c r="AA746" s="128"/>
      <c r="AB746" s="128"/>
      <c r="AC746" s="128"/>
      <c r="AD746" s="128"/>
      <c r="AE746" s="128"/>
      <c r="AF746" s="128"/>
      <c r="AG746" s="128"/>
      <c r="AH746" s="128"/>
      <c r="AI746" s="128"/>
      <c r="AJ746" s="128"/>
      <c r="AK746" s="128"/>
      <c r="AL746" s="128"/>
      <c r="AM746" s="128"/>
      <c r="AN746" s="128"/>
      <c r="AO746" s="128"/>
      <c r="AP746" s="128">
        <f t="shared" si="124"/>
        <v>0</v>
      </c>
      <c r="AQ746" s="128">
        <f t="shared" si="124"/>
        <v>0</v>
      </c>
      <c r="AR746" s="128" t="e">
        <f>#REF!+#REF!+#REF!+#REF!</f>
        <v>#REF!</v>
      </c>
      <c r="AS746" s="128">
        <f t="shared" si="125"/>
        <v>0</v>
      </c>
      <c r="AT746" s="128" t="e">
        <f>#REF!+#REF!+#REF!+#REF!</f>
        <v>#REF!</v>
      </c>
      <c r="AU746" s="128">
        <f t="shared" si="126"/>
        <v>0</v>
      </c>
    </row>
    <row r="747" spans="1:47" ht="31.5" x14ac:dyDescent="0.25">
      <c r="A747" s="381" t="s">
        <v>891</v>
      </c>
      <c r="B747" s="127" t="s">
        <v>1736</v>
      </c>
      <c r="C747" s="21" t="s">
        <v>1735</v>
      </c>
      <c r="D747" s="128"/>
      <c r="E747" s="128"/>
      <c r="F747" s="128"/>
      <c r="G747" s="128"/>
      <c r="H747" s="128"/>
      <c r="I747" s="128"/>
      <c r="J747" s="128"/>
      <c r="K747" s="128"/>
      <c r="L747" s="128"/>
      <c r="M747" s="128"/>
      <c r="N747" s="128"/>
      <c r="O747" s="128"/>
      <c r="P747" s="128">
        <v>0.95</v>
      </c>
      <c r="Q747" s="128"/>
      <c r="R747" s="128"/>
      <c r="S747" s="128"/>
      <c r="T747" s="128"/>
      <c r="U747" s="128"/>
      <c r="V747" s="128">
        <f t="shared" si="127"/>
        <v>0.95</v>
      </c>
      <c r="W747" s="128">
        <f t="shared" si="127"/>
        <v>0</v>
      </c>
      <c r="X747" s="128"/>
      <c r="Y747" s="128"/>
      <c r="Z747" s="128"/>
      <c r="AA747" s="128"/>
      <c r="AB747" s="128"/>
      <c r="AC747" s="128"/>
      <c r="AD747" s="128"/>
      <c r="AE747" s="128"/>
      <c r="AF747" s="128"/>
      <c r="AG747" s="128"/>
      <c r="AH747" s="128"/>
      <c r="AI747" s="128"/>
      <c r="AJ747" s="128"/>
      <c r="AK747" s="128"/>
      <c r="AL747" s="128"/>
      <c r="AM747" s="128"/>
      <c r="AN747" s="128"/>
      <c r="AO747" s="128"/>
      <c r="AP747" s="128">
        <f t="shared" si="124"/>
        <v>0</v>
      </c>
      <c r="AQ747" s="128">
        <f t="shared" si="124"/>
        <v>0</v>
      </c>
      <c r="AR747" s="128" t="e">
        <f>#REF!+#REF!+#REF!+#REF!</f>
        <v>#REF!</v>
      </c>
      <c r="AS747" s="128">
        <f t="shared" si="125"/>
        <v>0</v>
      </c>
      <c r="AT747" s="128" t="e">
        <f>#REF!+#REF!+#REF!+#REF!</f>
        <v>#REF!</v>
      </c>
      <c r="AU747" s="128">
        <f t="shared" si="126"/>
        <v>0</v>
      </c>
    </row>
    <row r="748" spans="1:47" ht="31.5" x14ac:dyDescent="0.25">
      <c r="A748" s="381" t="s">
        <v>891</v>
      </c>
      <c r="B748" s="127" t="s">
        <v>1737</v>
      </c>
      <c r="C748" s="21" t="s">
        <v>1735</v>
      </c>
      <c r="D748" s="128"/>
      <c r="E748" s="128"/>
      <c r="F748" s="128"/>
      <c r="G748" s="128"/>
      <c r="H748" s="128"/>
      <c r="I748" s="128"/>
      <c r="J748" s="128"/>
      <c r="K748" s="128"/>
      <c r="L748" s="128"/>
      <c r="M748" s="128"/>
      <c r="N748" s="128"/>
      <c r="O748" s="128"/>
      <c r="P748" s="128">
        <v>1.32</v>
      </c>
      <c r="Q748" s="128"/>
      <c r="R748" s="128"/>
      <c r="S748" s="128"/>
      <c r="T748" s="128"/>
      <c r="U748" s="128"/>
      <c r="V748" s="128">
        <f t="shared" si="127"/>
        <v>1.32</v>
      </c>
      <c r="W748" s="128">
        <f t="shared" si="127"/>
        <v>0</v>
      </c>
      <c r="X748" s="128"/>
      <c r="Y748" s="128"/>
      <c r="Z748" s="128"/>
      <c r="AA748" s="128"/>
      <c r="AB748" s="128"/>
      <c r="AC748" s="128"/>
      <c r="AD748" s="128"/>
      <c r="AE748" s="128"/>
      <c r="AF748" s="128"/>
      <c r="AG748" s="128"/>
      <c r="AH748" s="128"/>
      <c r="AI748" s="128"/>
      <c r="AJ748" s="128"/>
      <c r="AK748" s="128"/>
      <c r="AL748" s="128"/>
      <c r="AM748" s="128"/>
      <c r="AN748" s="128"/>
      <c r="AO748" s="128"/>
      <c r="AP748" s="128">
        <f t="shared" si="124"/>
        <v>0</v>
      </c>
      <c r="AQ748" s="128">
        <f t="shared" si="124"/>
        <v>0</v>
      </c>
      <c r="AR748" s="128" t="e">
        <f>#REF!+#REF!+#REF!+#REF!</f>
        <v>#REF!</v>
      </c>
      <c r="AS748" s="128">
        <f t="shared" si="125"/>
        <v>0</v>
      </c>
      <c r="AT748" s="128" t="e">
        <f>#REF!+#REF!+#REF!+#REF!</f>
        <v>#REF!</v>
      </c>
      <c r="AU748" s="128">
        <f t="shared" si="126"/>
        <v>0</v>
      </c>
    </row>
    <row r="749" spans="1:47" ht="47.25" x14ac:dyDescent="0.25">
      <c r="A749" s="381" t="s">
        <v>891</v>
      </c>
      <c r="B749" s="127" t="s">
        <v>1738</v>
      </c>
      <c r="C749" s="21" t="s">
        <v>1739</v>
      </c>
      <c r="D749" s="128"/>
      <c r="E749" s="128"/>
      <c r="F749" s="128"/>
      <c r="G749" s="128"/>
      <c r="H749" s="128"/>
      <c r="I749" s="128"/>
      <c r="J749" s="128"/>
      <c r="K749" s="128"/>
      <c r="L749" s="128"/>
      <c r="M749" s="128"/>
      <c r="N749" s="128"/>
      <c r="O749" s="128"/>
      <c r="P749" s="128">
        <v>0.13</v>
      </c>
      <c r="Q749" s="128"/>
      <c r="R749" s="128"/>
      <c r="S749" s="128"/>
      <c r="T749" s="128"/>
      <c r="U749" s="128"/>
      <c r="V749" s="128">
        <f t="shared" si="127"/>
        <v>0.13</v>
      </c>
      <c r="W749" s="128">
        <f t="shared" si="127"/>
        <v>0</v>
      </c>
      <c r="X749" s="128"/>
      <c r="Y749" s="128"/>
      <c r="Z749" s="128"/>
      <c r="AA749" s="128"/>
      <c r="AB749" s="128"/>
      <c r="AC749" s="128"/>
      <c r="AD749" s="128"/>
      <c r="AE749" s="128"/>
      <c r="AF749" s="128"/>
      <c r="AG749" s="128"/>
      <c r="AH749" s="128"/>
      <c r="AI749" s="128"/>
      <c r="AJ749" s="128"/>
      <c r="AK749" s="128"/>
      <c r="AL749" s="128"/>
      <c r="AM749" s="128"/>
      <c r="AN749" s="128"/>
      <c r="AO749" s="128"/>
      <c r="AP749" s="128">
        <f t="shared" si="124"/>
        <v>0</v>
      </c>
      <c r="AQ749" s="128">
        <f t="shared" si="124"/>
        <v>0</v>
      </c>
      <c r="AR749" s="128" t="e">
        <f>#REF!+#REF!+#REF!+#REF!</f>
        <v>#REF!</v>
      </c>
      <c r="AS749" s="128">
        <f t="shared" si="125"/>
        <v>0</v>
      </c>
      <c r="AT749" s="128" t="e">
        <f>#REF!+#REF!+#REF!+#REF!</f>
        <v>#REF!</v>
      </c>
      <c r="AU749" s="128">
        <f t="shared" si="126"/>
        <v>0</v>
      </c>
    </row>
    <row r="750" spans="1:47" ht="47.25" x14ac:dyDescent="0.25">
      <c r="A750" s="381" t="s">
        <v>891</v>
      </c>
      <c r="B750" s="127" t="s">
        <v>1740</v>
      </c>
      <c r="C750" s="21" t="s">
        <v>1739</v>
      </c>
      <c r="D750" s="128"/>
      <c r="E750" s="128"/>
      <c r="F750" s="128"/>
      <c r="G750" s="128"/>
      <c r="H750" s="128"/>
      <c r="I750" s="128"/>
      <c r="J750" s="128"/>
      <c r="K750" s="128"/>
      <c r="L750" s="128"/>
      <c r="M750" s="128"/>
      <c r="N750" s="128"/>
      <c r="O750" s="128"/>
      <c r="P750" s="128">
        <v>0.04</v>
      </c>
      <c r="Q750" s="128"/>
      <c r="R750" s="128"/>
      <c r="S750" s="128"/>
      <c r="T750" s="128"/>
      <c r="U750" s="128"/>
      <c r="V750" s="128">
        <f t="shared" si="127"/>
        <v>0.04</v>
      </c>
      <c r="W750" s="128">
        <f t="shared" si="127"/>
        <v>0</v>
      </c>
      <c r="X750" s="128"/>
      <c r="Y750" s="128"/>
      <c r="Z750" s="128"/>
      <c r="AA750" s="128"/>
      <c r="AB750" s="128"/>
      <c r="AC750" s="128"/>
      <c r="AD750" s="128"/>
      <c r="AE750" s="128"/>
      <c r="AF750" s="128"/>
      <c r="AG750" s="128"/>
      <c r="AH750" s="128"/>
      <c r="AI750" s="128"/>
      <c r="AJ750" s="128"/>
      <c r="AK750" s="128"/>
      <c r="AL750" s="128"/>
      <c r="AM750" s="128"/>
      <c r="AN750" s="128"/>
      <c r="AO750" s="128"/>
      <c r="AP750" s="128">
        <f t="shared" si="124"/>
        <v>0</v>
      </c>
      <c r="AQ750" s="128">
        <f t="shared" si="124"/>
        <v>0</v>
      </c>
      <c r="AR750" s="128" t="e">
        <f>#REF!+#REF!+#REF!+#REF!</f>
        <v>#REF!</v>
      </c>
      <c r="AS750" s="128">
        <f t="shared" si="125"/>
        <v>0</v>
      </c>
      <c r="AT750" s="128" t="e">
        <f>#REF!+#REF!+#REF!+#REF!</f>
        <v>#REF!</v>
      </c>
      <c r="AU750" s="128">
        <f t="shared" si="126"/>
        <v>0</v>
      </c>
    </row>
    <row r="751" spans="1:47" ht="47.25" x14ac:dyDescent="0.25">
      <c r="A751" s="381" t="s">
        <v>891</v>
      </c>
      <c r="B751" s="127" t="s">
        <v>1741</v>
      </c>
      <c r="C751" s="21" t="s">
        <v>1739</v>
      </c>
      <c r="D751" s="128"/>
      <c r="E751" s="128"/>
      <c r="F751" s="128"/>
      <c r="G751" s="128"/>
      <c r="H751" s="128"/>
      <c r="I751" s="128"/>
      <c r="J751" s="128"/>
      <c r="K751" s="128"/>
      <c r="L751" s="128"/>
      <c r="M751" s="128"/>
      <c r="N751" s="128"/>
      <c r="O751" s="128"/>
      <c r="P751" s="128"/>
      <c r="Q751" s="128">
        <v>0.4</v>
      </c>
      <c r="R751" s="128"/>
      <c r="S751" s="128"/>
      <c r="T751" s="128"/>
      <c r="U751" s="128"/>
      <c r="V751" s="128">
        <f t="shared" si="127"/>
        <v>0</v>
      </c>
      <c r="W751" s="128">
        <f t="shared" si="127"/>
        <v>0.4</v>
      </c>
      <c r="X751" s="128"/>
      <c r="Y751" s="128"/>
      <c r="Z751" s="128"/>
      <c r="AA751" s="128"/>
      <c r="AB751" s="128"/>
      <c r="AC751" s="128"/>
      <c r="AD751" s="128"/>
      <c r="AE751" s="128"/>
      <c r="AF751" s="128"/>
      <c r="AG751" s="128"/>
      <c r="AH751" s="128"/>
      <c r="AI751" s="128"/>
      <c r="AJ751" s="128"/>
      <c r="AK751" s="128"/>
      <c r="AL751" s="128"/>
      <c r="AM751" s="128"/>
      <c r="AN751" s="128"/>
      <c r="AO751" s="128"/>
      <c r="AP751" s="128">
        <f t="shared" si="124"/>
        <v>0</v>
      </c>
      <c r="AQ751" s="128">
        <f t="shared" si="124"/>
        <v>0</v>
      </c>
      <c r="AR751" s="128" t="e">
        <f>#REF!+#REF!+#REF!+#REF!</f>
        <v>#REF!</v>
      </c>
      <c r="AS751" s="128">
        <f t="shared" si="125"/>
        <v>0</v>
      </c>
      <c r="AT751" s="128" t="e">
        <f>#REF!+#REF!+#REF!+#REF!</f>
        <v>#REF!</v>
      </c>
      <c r="AU751" s="128">
        <f t="shared" si="126"/>
        <v>0</v>
      </c>
    </row>
    <row r="752" spans="1:47" ht="78.75" x14ac:dyDescent="0.25">
      <c r="A752" s="381" t="s">
        <v>891</v>
      </c>
      <c r="B752" s="127" t="s">
        <v>1742</v>
      </c>
      <c r="C752" s="21" t="s">
        <v>1743</v>
      </c>
      <c r="D752" s="128"/>
      <c r="E752" s="128"/>
      <c r="F752" s="128"/>
      <c r="G752" s="128"/>
      <c r="H752" s="128"/>
      <c r="I752" s="128"/>
      <c r="J752" s="128"/>
      <c r="K752" s="128"/>
      <c r="L752" s="128"/>
      <c r="M752" s="128"/>
      <c r="N752" s="128"/>
      <c r="O752" s="128"/>
      <c r="P752" s="128">
        <v>2.7E-2</v>
      </c>
      <c r="Q752" s="128"/>
      <c r="R752" s="128"/>
      <c r="S752" s="128"/>
      <c r="T752" s="128"/>
      <c r="U752" s="128"/>
      <c r="V752" s="128">
        <f t="shared" si="127"/>
        <v>2.7E-2</v>
      </c>
      <c r="W752" s="128">
        <f t="shared" si="127"/>
        <v>0</v>
      </c>
      <c r="X752" s="128"/>
      <c r="Y752" s="128"/>
      <c r="Z752" s="128"/>
      <c r="AA752" s="128"/>
      <c r="AB752" s="128"/>
      <c r="AC752" s="128"/>
      <c r="AD752" s="128"/>
      <c r="AE752" s="128"/>
      <c r="AF752" s="128"/>
      <c r="AG752" s="128"/>
      <c r="AH752" s="128"/>
      <c r="AI752" s="128"/>
      <c r="AJ752" s="128"/>
      <c r="AK752" s="128"/>
      <c r="AL752" s="128"/>
      <c r="AM752" s="128"/>
      <c r="AN752" s="128"/>
      <c r="AO752" s="128"/>
      <c r="AP752" s="128">
        <f t="shared" si="124"/>
        <v>0</v>
      </c>
      <c r="AQ752" s="128">
        <f t="shared" si="124"/>
        <v>0</v>
      </c>
      <c r="AR752" s="128" t="e">
        <f>#REF!+#REF!+#REF!+#REF!</f>
        <v>#REF!</v>
      </c>
      <c r="AS752" s="128">
        <f t="shared" si="125"/>
        <v>0</v>
      </c>
      <c r="AT752" s="128" t="e">
        <f>#REF!+#REF!+#REF!+#REF!</f>
        <v>#REF!</v>
      </c>
      <c r="AU752" s="128">
        <f t="shared" si="126"/>
        <v>0</v>
      </c>
    </row>
    <row r="753" spans="1:47" ht="78.75" x14ac:dyDescent="0.25">
      <c r="A753" s="381" t="s">
        <v>891</v>
      </c>
      <c r="B753" s="127" t="s">
        <v>1744</v>
      </c>
      <c r="C753" s="21" t="s">
        <v>1743</v>
      </c>
      <c r="D753" s="128"/>
      <c r="E753" s="128"/>
      <c r="F753" s="128"/>
      <c r="G753" s="128"/>
      <c r="H753" s="128"/>
      <c r="I753" s="128"/>
      <c r="J753" s="128"/>
      <c r="K753" s="128"/>
      <c r="L753" s="128"/>
      <c r="M753" s="128"/>
      <c r="N753" s="128"/>
      <c r="O753" s="128"/>
      <c r="P753" s="128">
        <v>0.28999999999999998</v>
      </c>
      <c r="Q753" s="128"/>
      <c r="R753" s="128"/>
      <c r="S753" s="128"/>
      <c r="T753" s="128"/>
      <c r="U753" s="128"/>
      <c r="V753" s="128">
        <f t="shared" si="127"/>
        <v>0.28999999999999998</v>
      </c>
      <c r="W753" s="128">
        <f t="shared" si="127"/>
        <v>0</v>
      </c>
      <c r="X753" s="128"/>
      <c r="Y753" s="128"/>
      <c r="Z753" s="128"/>
      <c r="AA753" s="128"/>
      <c r="AB753" s="128"/>
      <c r="AC753" s="128"/>
      <c r="AD753" s="128"/>
      <c r="AE753" s="128"/>
      <c r="AF753" s="128"/>
      <c r="AG753" s="128"/>
      <c r="AH753" s="128"/>
      <c r="AI753" s="128"/>
      <c r="AJ753" s="128"/>
      <c r="AK753" s="128"/>
      <c r="AL753" s="128"/>
      <c r="AM753" s="128"/>
      <c r="AN753" s="128"/>
      <c r="AO753" s="128"/>
      <c r="AP753" s="128">
        <f t="shared" si="124"/>
        <v>0</v>
      </c>
      <c r="AQ753" s="128">
        <f t="shared" si="124"/>
        <v>0</v>
      </c>
      <c r="AR753" s="128" t="e">
        <f>#REF!+#REF!+#REF!+#REF!</f>
        <v>#REF!</v>
      </c>
      <c r="AS753" s="128">
        <f t="shared" si="125"/>
        <v>0</v>
      </c>
      <c r="AT753" s="128" t="e">
        <f>#REF!+#REF!+#REF!+#REF!</f>
        <v>#REF!</v>
      </c>
      <c r="AU753" s="128">
        <f t="shared" si="126"/>
        <v>0</v>
      </c>
    </row>
    <row r="754" spans="1:47" ht="78.75" x14ac:dyDescent="0.25">
      <c r="A754" s="381" t="s">
        <v>891</v>
      </c>
      <c r="B754" s="127" t="s">
        <v>1745</v>
      </c>
      <c r="C754" s="21" t="s">
        <v>1743</v>
      </c>
      <c r="D754" s="128"/>
      <c r="E754" s="128"/>
      <c r="F754" s="128"/>
      <c r="G754" s="128"/>
      <c r="H754" s="128"/>
      <c r="I754" s="128"/>
      <c r="J754" s="128"/>
      <c r="K754" s="128"/>
      <c r="L754" s="128"/>
      <c r="M754" s="128"/>
      <c r="N754" s="128"/>
      <c r="O754" s="128"/>
      <c r="P754" s="128"/>
      <c r="Q754" s="128">
        <v>0.4</v>
      </c>
      <c r="R754" s="128"/>
      <c r="S754" s="128"/>
      <c r="T754" s="128"/>
      <c r="U754" s="128"/>
      <c r="V754" s="128">
        <f t="shared" si="127"/>
        <v>0</v>
      </c>
      <c r="W754" s="128">
        <f t="shared" si="127"/>
        <v>0.4</v>
      </c>
      <c r="X754" s="128"/>
      <c r="Y754" s="128"/>
      <c r="Z754" s="128"/>
      <c r="AA754" s="128"/>
      <c r="AB754" s="128"/>
      <c r="AC754" s="128"/>
      <c r="AD754" s="128"/>
      <c r="AE754" s="128"/>
      <c r="AF754" s="128"/>
      <c r="AG754" s="128"/>
      <c r="AH754" s="128"/>
      <c r="AI754" s="128"/>
      <c r="AJ754" s="128"/>
      <c r="AK754" s="128"/>
      <c r="AL754" s="128"/>
      <c r="AM754" s="128"/>
      <c r="AN754" s="128"/>
      <c r="AO754" s="128"/>
      <c r="AP754" s="128">
        <f t="shared" si="124"/>
        <v>0</v>
      </c>
      <c r="AQ754" s="128">
        <f t="shared" si="124"/>
        <v>0</v>
      </c>
      <c r="AR754" s="128" t="e">
        <f>#REF!+#REF!+#REF!+#REF!</f>
        <v>#REF!</v>
      </c>
      <c r="AS754" s="128">
        <f t="shared" si="125"/>
        <v>0</v>
      </c>
      <c r="AT754" s="128" t="e">
        <f>#REF!+#REF!+#REF!+#REF!</f>
        <v>#REF!</v>
      </c>
      <c r="AU754" s="128">
        <f t="shared" si="126"/>
        <v>0</v>
      </c>
    </row>
    <row r="755" spans="1:47" ht="78.75" x14ac:dyDescent="0.25">
      <c r="A755" s="381" t="s">
        <v>891</v>
      </c>
      <c r="B755" s="127" t="s">
        <v>1746</v>
      </c>
      <c r="C755" s="21" t="s">
        <v>1747</v>
      </c>
      <c r="D755" s="128"/>
      <c r="E755" s="128"/>
      <c r="F755" s="128"/>
      <c r="G755" s="128"/>
      <c r="H755" s="128"/>
      <c r="I755" s="128"/>
      <c r="J755" s="128"/>
      <c r="K755" s="128"/>
      <c r="L755" s="128"/>
      <c r="M755" s="128"/>
      <c r="N755" s="128"/>
      <c r="O755" s="128"/>
      <c r="P755" s="128">
        <v>0.13</v>
      </c>
      <c r="Q755" s="128"/>
      <c r="R755" s="128"/>
      <c r="S755" s="128"/>
      <c r="T755" s="128"/>
      <c r="U755" s="128"/>
      <c r="V755" s="128">
        <f t="shared" si="127"/>
        <v>0.13</v>
      </c>
      <c r="W755" s="128">
        <f t="shared" si="127"/>
        <v>0</v>
      </c>
      <c r="X755" s="128"/>
      <c r="Y755" s="128"/>
      <c r="Z755" s="128"/>
      <c r="AA755" s="128"/>
      <c r="AB755" s="128"/>
      <c r="AC755" s="128"/>
      <c r="AD755" s="128"/>
      <c r="AE755" s="128"/>
      <c r="AF755" s="128"/>
      <c r="AG755" s="128"/>
      <c r="AH755" s="128"/>
      <c r="AI755" s="128"/>
      <c r="AJ755" s="128"/>
      <c r="AK755" s="128"/>
      <c r="AL755" s="128"/>
      <c r="AM755" s="128"/>
      <c r="AN755" s="128"/>
      <c r="AO755" s="128"/>
      <c r="AP755" s="128">
        <f t="shared" si="124"/>
        <v>0</v>
      </c>
      <c r="AQ755" s="128">
        <f t="shared" si="124"/>
        <v>0</v>
      </c>
      <c r="AR755" s="128" t="e">
        <f>#REF!+#REF!+#REF!+#REF!</f>
        <v>#REF!</v>
      </c>
      <c r="AS755" s="128">
        <f t="shared" si="125"/>
        <v>0</v>
      </c>
      <c r="AT755" s="128" t="e">
        <f>#REF!+#REF!+#REF!+#REF!</f>
        <v>#REF!</v>
      </c>
      <c r="AU755" s="128">
        <f t="shared" si="126"/>
        <v>0</v>
      </c>
    </row>
    <row r="756" spans="1:47" ht="47.25" x14ac:dyDescent="0.25">
      <c r="A756" s="381" t="s">
        <v>891</v>
      </c>
      <c r="B756" s="127" t="s">
        <v>1748</v>
      </c>
      <c r="C756" s="21" t="s">
        <v>1749</v>
      </c>
      <c r="D756" s="128"/>
      <c r="E756" s="128"/>
      <c r="F756" s="128"/>
      <c r="G756" s="128"/>
      <c r="H756" s="128"/>
      <c r="I756" s="128"/>
      <c r="J756" s="128"/>
      <c r="K756" s="128"/>
      <c r="L756" s="128"/>
      <c r="M756" s="128"/>
      <c r="N756" s="128"/>
      <c r="O756" s="128"/>
      <c r="P756" s="128">
        <v>0.24</v>
      </c>
      <c r="Q756" s="128"/>
      <c r="R756" s="128"/>
      <c r="S756" s="128"/>
      <c r="T756" s="128"/>
      <c r="U756" s="128"/>
      <c r="V756" s="128">
        <f t="shared" si="127"/>
        <v>0.24</v>
      </c>
      <c r="W756" s="128">
        <f t="shared" si="127"/>
        <v>0</v>
      </c>
      <c r="X756" s="128"/>
      <c r="Y756" s="128"/>
      <c r="Z756" s="128"/>
      <c r="AA756" s="128"/>
      <c r="AB756" s="128"/>
      <c r="AC756" s="128"/>
      <c r="AD756" s="128"/>
      <c r="AE756" s="128"/>
      <c r="AF756" s="128"/>
      <c r="AG756" s="128"/>
      <c r="AH756" s="128"/>
      <c r="AI756" s="128"/>
      <c r="AJ756" s="128"/>
      <c r="AK756" s="128"/>
      <c r="AL756" s="128"/>
      <c r="AM756" s="128"/>
      <c r="AN756" s="128"/>
      <c r="AO756" s="128"/>
      <c r="AP756" s="128">
        <f t="shared" si="124"/>
        <v>0</v>
      </c>
      <c r="AQ756" s="128">
        <f t="shared" si="124"/>
        <v>0</v>
      </c>
      <c r="AR756" s="128" t="e">
        <f>#REF!+#REF!+#REF!+#REF!</f>
        <v>#REF!</v>
      </c>
      <c r="AS756" s="128">
        <f t="shared" si="125"/>
        <v>0</v>
      </c>
      <c r="AT756" s="128" t="e">
        <f>#REF!+#REF!+#REF!+#REF!</f>
        <v>#REF!</v>
      </c>
      <c r="AU756" s="128">
        <f t="shared" si="126"/>
        <v>0</v>
      </c>
    </row>
    <row r="757" spans="1:47" ht="47.25" x14ac:dyDescent="0.25">
      <c r="A757" s="381" t="s">
        <v>891</v>
      </c>
      <c r="B757" s="127" t="s">
        <v>1750</v>
      </c>
      <c r="C757" s="21" t="s">
        <v>1751</v>
      </c>
      <c r="D757" s="128"/>
      <c r="E757" s="128"/>
      <c r="F757" s="128"/>
      <c r="G757" s="128"/>
      <c r="H757" s="128"/>
      <c r="I757" s="128"/>
      <c r="J757" s="128"/>
      <c r="K757" s="128"/>
      <c r="L757" s="128"/>
      <c r="M757" s="128"/>
      <c r="N757" s="128"/>
      <c r="O757" s="128"/>
      <c r="P757" s="128">
        <v>0.35499999999999998</v>
      </c>
      <c r="Q757" s="128"/>
      <c r="R757" s="128"/>
      <c r="S757" s="128"/>
      <c r="T757" s="128"/>
      <c r="U757" s="128"/>
      <c r="V757" s="128">
        <f t="shared" si="127"/>
        <v>0.35499999999999998</v>
      </c>
      <c r="W757" s="128">
        <f t="shared" si="127"/>
        <v>0</v>
      </c>
      <c r="X757" s="128"/>
      <c r="Y757" s="128"/>
      <c r="Z757" s="128"/>
      <c r="AA757" s="128"/>
      <c r="AB757" s="128"/>
      <c r="AC757" s="128"/>
      <c r="AD757" s="128"/>
      <c r="AE757" s="128"/>
      <c r="AF757" s="128"/>
      <c r="AG757" s="128"/>
      <c r="AH757" s="128"/>
      <c r="AI757" s="128"/>
      <c r="AJ757" s="128"/>
      <c r="AK757" s="128"/>
      <c r="AL757" s="128"/>
      <c r="AM757" s="128"/>
      <c r="AN757" s="128"/>
      <c r="AO757" s="128"/>
      <c r="AP757" s="128">
        <f t="shared" si="124"/>
        <v>0</v>
      </c>
      <c r="AQ757" s="128">
        <f t="shared" si="124"/>
        <v>0</v>
      </c>
      <c r="AR757" s="128" t="e">
        <f>#REF!+#REF!+#REF!+#REF!</f>
        <v>#REF!</v>
      </c>
      <c r="AS757" s="128">
        <f t="shared" si="125"/>
        <v>0</v>
      </c>
      <c r="AT757" s="128" t="e">
        <f>#REF!+#REF!+#REF!+#REF!</f>
        <v>#REF!</v>
      </c>
      <c r="AU757" s="128">
        <f t="shared" si="126"/>
        <v>0</v>
      </c>
    </row>
    <row r="758" spans="1:47" ht="63" x14ac:dyDescent="0.25">
      <c r="A758" s="381" t="s">
        <v>891</v>
      </c>
      <c r="B758" s="127" t="s">
        <v>1752</v>
      </c>
      <c r="C758" s="21" t="s">
        <v>1753</v>
      </c>
      <c r="D758" s="128"/>
      <c r="E758" s="128"/>
      <c r="F758" s="128"/>
      <c r="G758" s="128"/>
      <c r="H758" s="128"/>
      <c r="I758" s="128"/>
      <c r="J758" s="128"/>
      <c r="K758" s="128"/>
      <c r="L758" s="128"/>
      <c r="M758" s="128"/>
      <c r="N758" s="128"/>
      <c r="O758" s="128"/>
      <c r="P758" s="128">
        <v>0.26</v>
      </c>
      <c r="Q758" s="128"/>
      <c r="R758" s="128"/>
      <c r="S758" s="128"/>
      <c r="T758" s="128"/>
      <c r="U758" s="128"/>
      <c r="V758" s="128">
        <f t="shared" si="127"/>
        <v>0.26</v>
      </c>
      <c r="W758" s="128">
        <f t="shared" si="127"/>
        <v>0</v>
      </c>
      <c r="X758" s="128"/>
      <c r="Y758" s="128"/>
      <c r="Z758" s="128"/>
      <c r="AA758" s="128"/>
      <c r="AB758" s="128"/>
      <c r="AC758" s="128"/>
      <c r="AD758" s="128"/>
      <c r="AE758" s="128"/>
      <c r="AF758" s="128"/>
      <c r="AG758" s="128"/>
      <c r="AH758" s="128"/>
      <c r="AI758" s="128"/>
      <c r="AJ758" s="128"/>
      <c r="AK758" s="128"/>
      <c r="AL758" s="128"/>
      <c r="AM758" s="128"/>
      <c r="AN758" s="128"/>
      <c r="AO758" s="128"/>
      <c r="AP758" s="128">
        <f t="shared" si="124"/>
        <v>0</v>
      </c>
      <c r="AQ758" s="128">
        <f t="shared" si="124"/>
        <v>0</v>
      </c>
      <c r="AR758" s="128" t="e">
        <f>#REF!+#REF!+#REF!+#REF!</f>
        <v>#REF!</v>
      </c>
      <c r="AS758" s="128">
        <f t="shared" si="125"/>
        <v>0</v>
      </c>
      <c r="AT758" s="128" t="e">
        <f>#REF!+#REF!+#REF!+#REF!</f>
        <v>#REF!</v>
      </c>
      <c r="AU758" s="128">
        <f t="shared" si="126"/>
        <v>0</v>
      </c>
    </row>
    <row r="759" spans="1:47" ht="94.5" x14ac:dyDescent="0.25">
      <c r="A759" s="381" t="s">
        <v>891</v>
      </c>
      <c r="B759" s="127" t="s">
        <v>1754</v>
      </c>
      <c r="C759" s="21" t="s">
        <v>1755</v>
      </c>
      <c r="D759" s="128"/>
      <c r="E759" s="128"/>
      <c r="F759" s="128"/>
      <c r="G759" s="128"/>
      <c r="H759" s="128"/>
      <c r="I759" s="128"/>
      <c r="J759" s="128"/>
      <c r="K759" s="128"/>
      <c r="L759" s="128"/>
      <c r="M759" s="128"/>
      <c r="N759" s="128"/>
      <c r="O759" s="128"/>
      <c r="P759" s="128">
        <v>0.16</v>
      </c>
      <c r="Q759" s="128"/>
      <c r="R759" s="128"/>
      <c r="S759" s="128"/>
      <c r="T759" s="128"/>
      <c r="U759" s="128"/>
      <c r="V759" s="128">
        <f t="shared" si="127"/>
        <v>0.16</v>
      </c>
      <c r="W759" s="128">
        <f t="shared" si="127"/>
        <v>0</v>
      </c>
      <c r="X759" s="128"/>
      <c r="Y759" s="128"/>
      <c r="Z759" s="128"/>
      <c r="AA759" s="128"/>
      <c r="AB759" s="128"/>
      <c r="AC759" s="128"/>
      <c r="AD759" s="128"/>
      <c r="AE759" s="128"/>
      <c r="AF759" s="128"/>
      <c r="AG759" s="128"/>
      <c r="AH759" s="128"/>
      <c r="AI759" s="128"/>
      <c r="AJ759" s="128"/>
      <c r="AK759" s="128"/>
      <c r="AL759" s="128"/>
      <c r="AM759" s="128"/>
      <c r="AN759" s="128"/>
      <c r="AO759" s="128"/>
      <c r="AP759" s="128">
        <f t="shared" si="124"/>
        <v>0</v>
      </c>
      <c r="AQ759" s="128">
        <f t="shared" si="124"/>
        <v>0</v>
      </c>
      <c r="AR759" s="128" t="e">
        <f>#REF!+#REF!+#REF!+#REF!</f>
        <v>#REF!</v>
      </c>
      <c r="AS759" s="128">
        <f t="shared" si="125"/>
        <v>0</v>
      </c>
      <c r="AT759" s="128" t="e">
        <f>#REF!+#REF!+#REF!+#REF!</f>
        <v>#REF!</v>
      </c>
      <c r="AU759" s="128">
        <f t="shared" si="126"/>
        <v>0</v>
      </c>
    </row>
    <row r="760" spans="1:47" ht="94.5" x14ac:dyDescent="0.25">
      <c r="A760" s="381" t="s">
        <v>891</v>
      </c>
      <c r="B760" s="127" t="s">
        <v>1756</v>
      </c>
      <c r="C760" s="21" t="s">
        <v>1757</v>
      </c>
      <c r="D760" s="128"/>
      <c r="E760" s="128"/>
      <c r="F760" s="128"/>
      <c r="G760" s="128"/>
      <c r="H760" s="128"/>
      <c r="I760" s="128"/>
      <c r="J760" s="128"/>
      <c r="K760" s="128"/>
      <c r="L760" s="128"/>
      <c r="M760" s="128"/>
      <c r="N760" s="128"/>
      <c r="O760" s="128"/>
      <c r="P760" s="128">
        <v>0.38</v>
      </c>
      <c r="Q760" s="128"/>
      <c r="R760" s="128"/>
      <c r="S760" s="128"/>
      <c r="T760" s="128"/>
      <c r="U760" s="128"/>
      <c r="V760" s="128">
        <f t="shared" si="127"/>
        <v>0.38</v>
      </c>
      <c r="W760" s="128">
        <f t="shared" si="127"/>
        <v>0</v>
      </c>
      <c r="X760" s="128"/>
      <c r="Y760" s="128"/>
      <c r="Z760" s="128"/>
      <c r="AA760" s="128"/>
      <c r="AB760" s="128"/>
      <c r="AC760" s="128"/>
      <c r="AD760" s="128"/>
      <c r="AE760" s="128"/>
      <c r="AF760" s="128"/>
      <c r="AG760" s="128"/>
      <c r="AH760" s="128"/>
      <c r="AI760" s="128"/>
      <c r="AJ760" s="128"/>
      <c r="AK760" s="128"/>
      <c r="AL760" s="128"/>
      <c r="AM760" s="128"/>
      <c r="AN760" s="128"/>
      <c r="AO760" s="128"/>
      <c r="AP760" s="128">
        <f t="shared" si="124"/>
        <v>0</v>
      </c>
      <c r="AQ760" s="128">
        <f t="shared" si="124"/>
        <v>0</v>
      </c>
      <c r="AR760" s="128" t="e">
        <f>#REF!+#REF!+#REF!+#REF!</f>
        <v>#REF!</v>
      </c>
      <c r="AS760" s="128">
        <f t="shared" si="125"/>
        <v>0</v>
      </c>
      <c r="AT760" s="128" t="e">
        <f>#REF!+#REF!+#REF!+#REF!</f>
        <v>#REF!</v>
      </c>
      <c r="AU760" s="128">
        <f t="shared" si="126"/>
        <v>0</v>
      </c>
    </row>
    <row r="761" spans="1:47" ht="78.75" x14ac:dyDescent="0.25">
      <c r="A761" s="381" t="s">
        <v>891</v>
      </c>
      <c r="B761" s="127" t="s">
        <v>1758</v>
      </c>
      <c r="C761" s="21" t="s">
        <v>1759</v>
      </c>
      <c r="D761" s="128"/>
      <c r="E761" s="128"/>
      <c r="F761" s="128"/>
      <c r="G761" s="128"/>
      <c r="H761" s="128"/>
      <c r="I761" s="128"/>
      <c r="J761" s="128"/>
      <c r="K761" s="128"/>
      <c r="L761" s="128"/>
      <c r="M761" s="128"/>
      <c r="N761" s="128"/>
      <c r="O761" s="128"/>
      <c r="P761" s="128">
        <v>0.18</v>
      </c>
      <c r="Q761" s="128"/>
      <c r="R761" s="128"/>
      <c r="S761" s="128"/>
      <c r="T761" s="128"/>
      <c r="U761" s="128"/>
      <c r="V761" s="128">
        <f t="shared" si="127"/>
        <v>0.18</v>
      </c>
      <c r="W761" s="128">
        <f t="shared" si="127"/>
        <v>0</v>
      </c>
      <c r="X761" s="128"/>
      <c r="Y761" s="128"/>
      <c r="Z761" s="128"/>
      <c r="AA761" s="128"/>
      <c r="AB761" s="128"/>
      <c r="AC761" s="128"/>
      <c r="AD761" s="128"/>
      <c r="AE761" s="128"/>
      <c r="AF761" s="128"/>
      <c r="AG761" s="128"/>
      <c r="AH761" s="128"/>
      <c r="AI761" s="128"/>
      <c r="AJ761" s="128"/>
      <c r="AK761" s="128"/>
      <c r="AL761" s="128"/>
      <c r="AM761" s="128"/>
      <c r="AN761" s="128"/>
      <c r="AO761" s="128"/>
      <c r="AP761" s="128">
        <f t="shared" si="124"/>
        <v>0</v>
      </c>
      <c r="AQ761" s="128">
        <f t="shared" si="124"/>
        <v>0</v>
      </c>
      <c r="AR761" s="128" t="e">
        <f>#REF!+#REF!+#REF!+#REF!</f>
        <v>#REF!</v>
      </c>
      <c r="AS761" s="128">
        <f t="shared" si="125"/>
        <v>0</v>
      </c>
      <c r="AT761" s="128" t="e">
        <f>#REF!+#REF!+#REF!+#REF!</f>
        <v>#REF!</v>
      </c>
      <c r="AU761" s="128">
        <f t="shared" si="126"/>
        <v>0</v>
      </c>
    </row>
    <row r="762" spans="1:47" ht="31.5" x14ac:dyDescent="0.25">
      <c r="A762" s="381" t="s">
        <v>891</v>
      </c>
      <c r="B762" s="127" t="s">
        <v>1760</v>
      </c>
      <c r="C762" s="21" t="s">
        <v>1761</v>
      </c>
      <c r="D762" s="128"/>
      <c r="E762" s="128"/>
      <c r="F762" s="128"/>
      <c r="G762" s="128"/>
      <c r="H762" s="128"/>
      <c r="I762" s="128"/>
      <c r="J762" s="128"/>
      <c r="K762" s="128"/>
      <c r="L762" s="128"/>
      <c r="M762" s="128"/>
      <c r="N762" s="128"/>
      <c r="O762" s="128"/>
      <c r="P762" s="128">
        <v>0.23</v>
      </c>
      <c r="Q762" s="128"/>
      <c r="R762" s="128"/>
      <c r="S762" s="128"/>
      <c r="T762" s="128"/>
      <c r="U762" s="128"/>
      <c r="V762" s="128">
        <f t="shared" si="127"/>
        <v>0.23</v>
      </c>
      <c r="W762" s="128">
        <f t="shared" si="127"/>
        <v>0</v>
      </c>
      <c r="X762" s="128"/>
      <c r="Y762" s="128"/>
      <c r="Z762" s="128"/>
      <c r="AA762" s="128"/>
      <c r="AB762" s="128"/>
      <c r="AC762" s="128"/>
      <c r="AD762" s="128"/>
      <c r="AE762" s="128"/>
      <c r="AF762" s="128"/>
      <c r="AG762" s="128"/>
      <c r="AH762" s="128"/>
      <c r="AI762" s="128"/>
      <c r="AJ762" s="128"/>
      <c r="AK762" s="128"/>
      <c r="AL762" s="128"/>
      <c r="AM762" s="128"/>
      <c r="AN762" s="128"/>
      <c r="AO762" s="128"/>
      <c r="AP762" s="128">
        <f t="shared" si="124"/>
        <v>0</v>
      </c>
      <c r="AQ762" s="128">
        <f t="shared" si="124"/>
        <v>0</v>
      </c>
      <c r="AR762" s="128" t="e">
        <f>#REF!+#REF!+#REF!+#REF!</f>
        <v>#REF!</v>
      </c>
      <c r="AS762" s="128">
        <f t="shared" si="125"/>
        <v>0</v>
      </c>
      <c r="AT762" s="128" t="e">
        <f>#REF!+#REF!+#REF!+#REF!</f>
        <v>#REF!</v>
      </c>
      <c r="AU762" s="128">
        <f t="shared" si="126"/>
        <v>0</v>
      </c>
    </row>
    <row r="763" spans="1:47" ht="47.25" x14ac:dyDescent="0.25">
      <c r="A763" s="381" t="s">
        <v>891</v>
      </c>
      <c r="B763" s="127"/>
      <c r="C763" s="21" t="s">
        <v>1762</v>
      </c>
      <c r="D763" s="128"/>
      <c r="E763" s="128"/>
      <c r="F763" s="128"/>
      <c r="G763" s="128"/>
      <c r="H763" s="128"/>
      <c r="I763" s="128"/>
      <c r="J763" s="128"/>
      <c r="K763" s="128"/>
      <c r="L763" s="128"/>
      <c r="M763" s="128"/>
      <c r="N763" s="128"/>
      <c r="O763" s="128"/>
      <c r="P763" s="128"/>
      <c r="Q763" s="128"/>
      <c r="R763" s="128"/>
      <c r="S763" s="128"/>
      <c r="T763" s="128">
        <v>0.13200000000000001</v>
      </c>
      <c r="U763" s="128"/>
      <c r="V763" s="128">
        <f t="shared" si="127"/>
        <v>0.13200000000000001</v>
      </c>
      <c r="W763" s="128">
        <f t="shared" si="127"/>
        <v>0</v>
      </c>
      <c r="X763" s="128"/>
      <c r="Y763" s="128"/>
      <c r="Z763" s="128"/>
      <c r="AA763" s="128"/>
      <c r="AB763" s="128"/>
      <c r="AC763" s="128"/>
      <c r="AD763" s="128"/>
      <c r="AE763" s="128"/>
      <c r="AF763" s="128"/>
      <c r="AG763" s="128"/>
      <c r="AH763" s="128"/>
      <c r="AI763" s="128"/>
      <c r="AJ763" s="128"/>
      <c r="AK763" s="128"/>
      <c r="AL763" s="128"/>
      <c r="AM763" s="128"/>
      <c r="AN763" s="128"/>
      <c r="AO763" s="128"/>
      <c r="AP763" s="128">
        <f t="shared" ref="AP763:AQ826" si="128">AJ763+AH763+AL763+AN763</f>
        <v>0</v>
      </c>
      <c r="AQ763" s="128">
        <f t="shared" si="128"/>
        <v>0</v>
      </c>
      <c r="AR763" s="128" t="e">
        <f>#REF!+#REF!+#REF!+#REF!</f>
        <v>#REF!</v>
      </c>
      <c r="AS763" s="128">
        <f t="shared" ref="AS763:AS826" si="129">AL763+AJ763+AN763+AP763</f>
        <v>0</v>
      </c>
      <c r="AT763" s="128" t="e">
        <f>#REF!+#REF!+#REF!+#REF!</f>
        <v>#REF!</v>
      </c>
      <c r="AU763" s="128">
        <f t="shared" ref="AU763:AU826" si="130">AM763+AK763+AO763+AQ763</f>
        <v>0</v>
      </c>
    </row>
    <row r="764" spans="1:47" ht="63" x14ac:dyDescent="0.25">
      <c r="A764" s="381" t="s">
        <v>891</v>
      </c>
      <c r="B764" s="127"/>
      <c r="C764" s="21" t="s">
        <v>1763</v>
      </c>
      <c r="D764" s="128"/>
      <c r="E764" s="128"/>
      <c r="F764" s="128"/>
      <c r="G764" s="128"/>
      <c r="H764" s="128"/>
      <c r="I764" s="128"/>
      <c r="J764" s="128"/>
      <c r="K764" s="128"/>
      <c r="L764" s="128"/>
      <c r="M764" s="128"/>
      <c r="N764" s="128"/>
      <c r="O764" s="128"/>
      <c r="P764" s="128"/>
      <c r="Q764" s="128"/>
      <c r="R764" s="128"/>
      <c r="S764" s="128"/>
      <c r="T764" s="128">
        <v>0.106</v>
      </c>
      <c r="U764" s="128"/>
      <c r="V764" s="128">
        <f t="shared" si="127"/>
        <v>0.106</v>
      </c>
      <c r="W764" s="128">
        <f t="shared" si="127"/>
        <v>0</v>
      </c>
      <c r="X764" s="128"/>
      <c r="Y764" s="128"/>
      <c r="Z764" s="128"/>
      <c r="AA764" s="128"/>
      <c r="AB764" s="128"/>
      <c r="AC764" s="128"/>
      <c r="AD764" s="128"/>
      <c r="AE764" s="128"/>
      <c r="AF764" s="128"/>
      <c r="AG764" s="128"/>
      <c r="AH764" s="128"/>
      <c r="AI764" s="128"/>
      <c r="AJ764" s="128"/>
      <c r="AK764" s="128"/>
      <c r="AL764" s="128"/>
      <c r="AM764" s="128"/>
      <c r="AN764" s="128"/>
      <c r="AO764" s="128"/>
      <c r="AP764" s="128">
        <f t="shared" si="128"/>
        <v>0</v>
      </c>
      <c r="AQ764" s="128">
        <f t="shared" si="128"/>
        <v>0</v>
      </c>
      <c r="AR764" s="128" t="e">
        <f>#REF!+#REF!+#REF!+#REF!</f>
        <v>#REF!</v>
      </c>
      <c r="AS764" s="128">
        <f t="shared" si="129"/>
        <v>0</v>
      </c>
      <c r="AT764" s="128" t="e">
        <f>#REF!+#REF!+#REF!+#REF!</f>
        <v>#REF!</v>
      </c>
      <c r="AU764" s="128">
        <f t="shared" si="130"/>
        <v>0</v>
      </c>
    </row>
    <row r="765" spans="1:47" ht="47.25" x14ac:dyDescent="0.25">
      <c r="A765" s="381" t="s">
        <v>1046</v>
      </c>
      <c r="B765" s="127"/>
      <c r="C765" s="21" t="s">
        <v>1764</v>
      </c>
      <c r="D765" s="128"/>
      <c r="E765" s="128"/>
      <c r="F765" s="128"/>
      <c r="G765" s="128"/>
      <c r="H765" s="128"/>
      <c r="I765" s="128"/>
      <c r="J765" s="128"/>
      <c r="K765" s="128"/>
      <c r="L765" s="128"/>
      <c r="M765" s="128"/>
      <c r="N765" s="128"/>
      <c r="O765" s="128"/>
      <c r="P765" s="128"/>
      <c r="Q765" s="128"/>
      <c r="R765" s="128"/>
      <c r="S765" s="128"/>
      <c r="T765" s="128">
        <v>0.54</v>
      </c>
      <c r="U765" s="128"/>
      <c r="V765" s="128">
        <f t="shared" si="127"/>
        <v>0.54</v>
      </c>
      <c r="W765" s="128">
        <f t="shared" si="127"/>
        <v>0</v>
      </c>
      <c r="X765" s="128"/>
      <c r="Y765" s="128"/>
      <c r="Z765" s="128"/>
      <c r="AA765" s="128"/>
      <c r="AB765" s="128"/>
      <c r="AC765" s="128"/>
      <c r="AD765" s="128"/>
      <c r="AE765" s="128"/>
      <c r="AF765" s="128"/>
      <c r="AG765" s="128"/>
      <c r="AH765" s="128"/>
      <c r="AI765" s="128"/>
      <c r="AJ765" s="128"/>
      <c r="AK765" s="128"/>
      <c r="AL765" s="128"/>
      <c r="AM765" s="128"/>
      <c r="AN765" s="128"/>
      <c r="AO765" s="128"/>
      <c r="AP765" s="128">
        <f t="shared" si="128"/>
        <v>0</v>
      </c>
      <c r="AQ765" s="128">
        <f t="shared" si="128"/>
        <v>0</v>
      </c>
      <c r="AR765" s="128" t="e">
        <f>#REF!+#REF!+#REF!+#REF!</f>
        <v>#REF!</v>
      </c>
      <c r="AS765" s="128">
        <f t="shared" si="129"/>
        <v>0</v>
      </c>
      <c r="AT765" s="128" t="e">
        <f>#REF!+#REF!+#REF!+#REF!</f>
        <v>#REF!</v>
      </c>
      <c r="AU765" s="128">
        <f t="shared" si="130"/>
        <v>0</v>
      </c>
    </row>
    <row r="766" spans="1:47" ht="126" x14ac:dyDescent="0.25">
      <c r="A766" s="381" t="s">
        <v>1046</v>
      </c>
      <c r="B766" s="127"/>
      <c r="C766" s="21" t="s">
        <v>1765</v>
      </c>
      <c r="D766" s="128"/>
      <c r="E766" s="128"/>
      <c r="F766" s="128"/>
      <c r="G766" s="128"/>
      <c r="H766" s="128"/>
      <c r="I766" s="128"/>
      <c r="J766" s="128"/>
      <c r="K766" s="128"/>
      <c r="L766" s="128"/>
      <c r="M766" s="128"/>
      <c r="N766" s="128"/>
      <c r="O766" s="128"/>
      <c r="P766" s="128"/>
      <c r="Q766" s="128"/>
      <c r="R766" s="128"/>
      <c r="S766" s="128"/>
      <c r="T766" s="128">
        <v>0.42099999999999999</v>
      </c>
      <c r="U766" s="128"/>
      <c r="V766" s="128">
        <f t="shared" si="127"/>
        <v>0.42099999999999999</v>
      </c>
      <c r="W766" s="128">
        <f t="shared" si="127"/>
        <v>0</v>
      </c>
      <c r="X766" s="128"/>
      <c r="Y766" s="128"/>
      <c r="Z766" s="128"/>
      <c r="AA766" s="128"/>
      <c r="AB766" s="128"/>
      <c r="AC766" s="128"/>
      <c r="AD766" s="128"/>
      <c r="AE766" s="128"/>
      <c r="AF766" s="128"/>
      <c r="AG766" s="128"/>
      <c r="AH766" s="128"/>
      <c r="AI766" s="128"/>
      <c r="AJ766" s="128"/>
      <c r="AK766" s="128"/>
      <c r="AL766" s="128"/>
      <c r="AM766" s="128"/>
      <c r="AN766" s="128"/>
      <c r="AO766" s="128"/>
      <c r="AP766" s="128">
        <f t="shared" si="128"/>
        <v>0</v>
      </c>
      <c r="AQ766" s="128">
        <f t="shared" si="128"/>
        <v>0</v>
      </c>
      <c r="AR766" s="128" t="e">
        <f>#REF!+#REF!+#REF!+#REF!</f>
        <v>#REF!</v>
      </c>
      <c r="AS766" s="128">
        <f t="shared" si="129"/>
        <v>0</v>
      </c>
      <c r="AT766" s="128" t="e">
        <f>#REF!+#REF!+#REF!+#REF!</f>
        <v>#REF!</v>
      </c>
      <c r="AU766" s="128">
        <f t="shared" si="130"/>
        <v>0</v>
      </c>
    </row>
    <row r="767" spans="1:47" ht="78.75" x14ac:dyDescent="0.25">
      <c r="A767" s="381" t="s">
        <v>1046</v>
      </c>
      <c r="B767" s="127"/>
      <c r="C767" s="21" t="s">
        <v>1766</v>
      </c>
      <c r="D767" s="128"/>
      <c r="E767" s="128"/>
      <c r="F767" s="128"/>
      <c r="G767" s="128"/>
      <c r="H767" s="128"/>
      <c r="I767" s="128"/>
      <c r="J767" s="128"/>
      <c r="K767" s="128"/>
      <c r="L767" s="128"/>
      <c r="M767" s="128"/>
      <c r="N767" s="128"/>
      <c r="O767" s="128"/>
      <c r="P767" s="128"/>
      <c r="Q767" s="128"/>
      <c r="R767" s="128"/>
      <c r="S767" s="128"/>
      <c r="T767" s="128">
        <v>0.30099999999999999</v>
      </c>
      <c r="U767" s="128">
        <v>2.5000000000000001E-2</v>
      </c>
      <c r="V767" s="128">
        <f t="shared" si="127"/>
        <v>0.30099999999999999</v>
      </c>
      <c r="W767" s="128">
        <f t="shared" si="127"/>
        <v>2.5000000000000001E-2</v>
      </c>
      <c r="X767" s="128"/>
      <c r="Y767" s="128"/>
      <c r="Z767" s="128"/>
      <c r="AA767" s="128"/>
      <c r="AB767" s="128"/>
      <c r="AC767" s="128"/>
      <c r="AD767" s="128"/>
      <c r="AE767" s="128"/>
      <c r="AF767" s="128"/>
      <c r="AG767" s="128"/>
      <c r="AH767" s="128"/>
      <c r="AI767" s="128"/>
      <c r="AJ767" s="128"/>
      <c r="AK767" s="128"/>
      <c r="AL767" s="128"/>
      <c r="AM767" s="128"/>
      <c r="AN767" s="128"/>
      <c r="AO767" s="128"/>
      <c r="AP767" s="128">
        <f t="shared" si="128"/>
        <v>0</v>
      </c>
      <c r="AQ767" s="128">
        <f t="shared" si="128"/>
        <v>0</v>
      </c>
      <c r="AR767" s="128" t="e">
        <f>#REF!+#REF!+#REF!+#REF!</f>
        <v>#REF!</v>
      </c>
      <c r="AS767" s="128">
        <f t="shared" si="129"/>
        <v>0</v>
      </c>
      <c r="AT767" s="128" t="e">
        <f>#REF!+#REF!+#REF!+#REF!</f>
        <v>#REF!</v>
      </c>
      <c r="AU767" s="128">
        <f t="shared" si="130"/>
        <v>0</v>
      </c>
    </row>
    <row r="768" spans="1:47" ht="110.25" x14ac:dyDescent="0.25">
      <c r="A768" s="381" t="s">
        <v>1046</v>
      </c>
      <c r="B768" s="127"/>
      <c r="C768" s="21" t="s">
        <v>1767</v>
      </c>
      <c r="D768" s="128"/>
      <c r="E768" s="128"/>
      <c r="F768" s="128"/>
      <c r="G768" s="128"/>
      <c r="H768" s="128"/>
      <c r="I768" s="128"/>
      <c r="J768" s="128"/>
      <c r="K768" s="128"/>
      <c r="L768" s="128"/>
      <c r="M768" s="128"/>
      <c r="N768" s="128"/>
      <c r="O768" s="128"/>
      <c r="P768" s="128"/>
      <c r="Q768" s="128"/>
      <c r="R768" s="128"/>
      <c r="S768" s="128"/>
      <c r="T768" s="128">
        <v>0.46700000000000003</v>
      </c>
      <c r="U768" s="128"/>
      <c r="V768" s="128">
        <f t="shared" si="127"/>
        <v>0.46700000000000003</v>
      </c>
      <c r="W768" s="128">
        <f t="shared" si="127"/>
        <v>0</v>
      </c>
      <c r="X768" s="128"/>
      <c r="Y768" s="128"/>
      <c r="Z768" s="128"/>
      <c r="AA768" s="128"/>
      <c r="AB768" s="128"/>
      <c r="AC768" s="128"/>
      <c r="AD768" s="128"/>
      <c r="AE768" s="128"/>
      <c r="AF768" s="128"/>
      <c r="AG768" s="128"/>
      <c r="AH768" s="128"/>
      <c r="AI768" s="128"/>
      <c r="AJ768" s="128"/>
      <c r="AK768" s="128"/>
      <c r="AL768" s="128"/>
      <c r="AM768" s="128"/>
      <c r="AN768" s="128"/>
      <c r="AO768" s="128"/>
      <c r="AP768" s="128">
        <f t="shared" si="128"/>
        <v>0</v>
      </c>
      <c r="AQ768" s="128">
        <f t="shared" si="128"/>
        <v>0</v>
      </c>
      <c r="AR768" s="128" t="e">
        <f>#REF!+#REF!+#REF!+#REF!</f>
        <v>#REF!</v>
      </c>
      <c r="AS768" s="128">
        <f t="shared" si="129"/>
        <v>0</v>
      </c>
      <c r="AT768" s="128" t="e">
        <f>#REF!+#REF!+#REF!+#REF!</f>
        <v>#REF!</v>
      </c>
      <c r="AU768" s="128">
        <f t="shared" si="130"/>
        <v>0</v>
      </c>
    </row>
    <row r="769" spans="1:47" ht="126" x14ac:dyDescent="0.25">
      <c r="A769" s="381" t="s">
        <v>1046</v>
      </c>
      <c r="B769" s="127"/>
      <c r="C769" s="21" t="s">
        <v>1768</v>
      </c>
      <c r="D769" s="128"/>
      <c r="E769" s="128"/>
      <c r="F769" s="128"/>
      <c r="G769" s="128"/>
      <c r="H769" s="128"/>
      <c r="I769" s="128"/>
      <c r="J769" s="128"/>
      <c r="K769" s="128"/>
      <c r="L769" s="128"/>
      <c r="M769" s="128"/>
      <c r="N769" s="128"/>
      <c r="O769" s="128"/>
      <c r="P769" s="128"/>
      <c r="Q769" s="128"/>
      <c r="R769" s="128"/>
      <c r="S769" s="128"/>
      <c r="T769" s="128">
        <v>9.5000000000000001E-2</v>
      </c>
      <c r="U769" s="128"/>
      <c r="V769" s="128">
        <f t="shared" si="127"/>
        <v>9.5000000000000001E-2</v>
      </c>
      <c r="W769" s="128">
        <f t="shared" si="127"/>
        <v>0</v>
      </c>
      <c r="X769" s="128"/>
      <c r="Y769" s="128"/>
      <c r="Z769" s="128"/>
      <c r="AA769" s="128"/>
      <c r="AB769" s="128"/>
      <c r="AC769" s="128"/>
      <c r="AD769" s="128"/>
      <c r="AE769" s="128"/>
      <c r="AF769" s="128"/>
      <c r="AG769" s="128"/>
      <c r="AH769" s="128"/>
      <c r="AI769" s="128"/>
      <c r="AJ769" s="128"/>
      <c r="AK769" s="128"/>
      <c r="AL769" s="128"/>
      <c r="AM769" s="128"/>
      <c r="AN769" s="128"/>
      <c r="AO769" s="128"/>
      <c r="AP769" s="128">
        <f t="shared" si="128"/>
        <v>0</v>
      </c>
      <c r="AQ769" s="128">
        <f t="shared" si="128"/>
        <v>0</v>
      </c>
      <c r="AR769" s="128" t="e">
        <f>#REF!+#REF!+#REF!+#REF!</f>
        <v>#REF!</v>
      </c>
      <c r="AS769" s="128">
        <f t="shared" si="129"/>
        <v>0</v>
      </c>
      <c r="AT769" s="128" t="e">
        <f>#REF!+#REF!+#REF!+#REF!</f>
        <v>#REF!</v>
      </c>
      <c r="AU769" s="128">
        <f t="shared" si="130"/>
        <v>0</v>
      </c>
    </row>
    <row r="770" spans="1:47" ht="78.75" x14ac:dyDescent="0.25">
      <c r="A770" s="381" t="s">
        <v>1046</v>
      </c>
      <c r="B770" s="127"/>
      <c r="C770" s="21" t="s">
        <v>1769</v>
      </c>
      <c r="D770" s="128"/>
      <c r="E770" s="128"/>
      <c r="F770" s="128"/>
      <c r="G770" s="128"/>
      <c r="H770" s="128"/>
      <c r="I770" s="128"/>
      <c r="J770" s="128"/>
      <c r="K770" s="128"/>
      <c r="L770" s="128"/>
      <c r="M770" s="128"/>
      <c r="N770" s="128"/>
      <c r="O770" s="128"/>
      <c r="P770" s="128"/>
      <c r="Q770" s="128"/>
      <c r="R770" s="128"/>
      <c r="S770" s="128"/>
      <c r="T770" s="128">
        <v>5.5E-2</v>
      </c>
      <c r="U770" s="128">
        <v>2.5000000000000001E-2</v>
      </c>
      <c r="V770" s="128">
        <f t="shared" si="127"/>
        <v>5.5E-2</v>
      </c>
      <c r="W770" s="128">
        <f t="shared" si="127"/>
        <v>2.5000000000000001E-2</v>
      </c>
      <c r="X770" s="128"/>
      <c r="Y770" s="128"/>
      <c r="Z770" s="128"/>
      <c r="AA770" s="128"/>
      <c r="AB770" s="128"/>
      <c r="AC770" s="128"/>
      <c r="AD770" s="128"/>
      <c r="AE770" s="128"/>
      <c r="AF770" s="128"/>
      <c r="AG770" s="128"/>
      <c r="AH770" s="128"/>
      <c r="AI770" s="128"/>
      <c r="AJ770" s="128"/>
      <c r="AK770" s="128"/>
      <c r="AL770" s="128"/>
      <c r="AM770" s="128"/>
      <c r="AN770" s="128"/>
      <c r="AO770" s="128"/>
      <c r="AP770" s="128">
        <f t="shared" si="128"/>
        <v>0</v>
      </c>
      <c r="AQ770" s="128">
        <f t="shared" si="128"/>
        <v>0</v>
      </c>
      <c r="AR770" s="128" t="e">
        <f>#REF!+#REF!+#REF!+#REF!</f>
        <v>#REF!</v>
      </c>
      <c r="AS770" s="128">
        <f t="shared" si="129"/>
        <v>0</v>
      </c>
      <c r="AT770" s="128" t="e">
        <f>#REF!+#REF!+#REF!+#REF!</f>
        <v>#REF!</v>
      </c>
      <c r="AU770" s="128">
        <f t="shared" si="130"/>
        <v>0</v>
      </c>
    </row>
    <row r="771" spans="1:47" ht="47.25" x14ac:dyDescent="0.25">
      <c r="A771" s="381" t="s">
        <v>1046</v>
      </c>
      <c r="B771" s="127"/>
      <c r="C771" s="21" t="s">
        <v>1770</v>
      </c>
      <c r="D771" s="128"/>
      <c r="E771" s="128"/>
      <c r="F771" s="128"/>
      <c r="G771" s="128"/>
      <c r="H771" s="128"/>
      <c r="I771" s="128"/>
      <c r="J771" s="128"/>
      <c r="K771" s="128"/>
      <c r="L771" s="128"/>
      <c r="M771" s="128"/>
      <c r="N771" s="128"/>
      <c r="O771" s="128"/>
      <c r="P771" s="128"/>
      <c r="Q771" s="128"/>
      <c r="R771" s="128"/>
      <c r="S771" s="128"/>
      <c r="T771" s="128">
        <v>0.43099999999999999</v>
      </c>
      <c r="U771" s="128"/>
      <c r="V771" s="128">
        <f t="shared" si="127"/>
        <v>0.43099999999999999</v>
      </c>
      <c r="W771" s="128">
        <f t="shared" si="127"/>
        <v>0</v>
      </c>
      <c r="X771" s="128"/>
      <c r="Y771" s="128"/>
      <c r="Z771" s="128"/>
      <c r="AA771" s="128"/>
      <c r="AB771" s="128"/>
      <c r="AC771" s="128"/>
      <c r="AD771" s="128"/>
      <c r="AE771" s="128"/>
      <c r="AF771" s="128"/>
      <c r="AG771" s="128"/>
      <c r="AH771" s="128"/>
      <c r="AI771" s="128"/>
      <c r="AJ771" s="128"/>
      <c r="AK771" s="128"/>
      <c r="AL771" s="128"/>
      <c r="AM771" s="128"/>
      <c r="AN771" s="128">
        <v>0.42</v>
      </c>
      <c r="AO771" s="128"/>
      <c r="AP771" s="128">
        <f t="shared" si="128"/>
        <v>0.42</v>
      </c>
      <c r="AQ771" s="128">
        <f t="shared" si="128"/>
        <v>0</v>
      </c>
      <c r="AR771" s="128" t="e">
        <f>#REF!+#REF!+#REF!+#REF!</f>
        <v>#REF!</v>
      </c>
      <c r="AS771" s="128">
        <f t="shared" si="129"/>
        <v>0.84</v>
      </c>
      <c r="AT771" s="128" t="e">
        <f>#REF!+#REF!+#REF!+#REF!</f>
        <v>#REF!</v>
      </c>
      <c r="AU771" s="128">
        <f t="shared" si="130"/>
        <v>0</v>
      </c>
    </row>
    <row r="772" spans="1:47" ht="47.25" x14ac:dyDescent="0.25">
      <c r="A772" s="381" t="s">
        <v>1046</v>
      </c>
      <c r="B772" s="127"/>
      <c r="C772" s="21" t="s">
        <v>1771</v>
      </c>
      <c r="D772" s="128"/>
      <c r="E772" s="128"/>
      <c r="F772" s="128"/>
      <c r="G772" s="128"/>
      <c r="H772" s="128"/>
      <c r="I772" s="128"/>
      <c r="J772" s="128"/>
      <c r="K772" s="128"/>
      <c r="L772" s="128"/>
      <c r="M772" s="128"/>
      <c r="N772" s="128"/>
      <c r="O772" s="128"/>
      <c r="P772" s="128"/>
      <c r="Q772" s="128"/>
      <c r="R772" s="128"/>
      <c r="S772" s="128"/>
      <c r="T772" s="128">
        <v>0.25</v>
      </c>
      <c r="U772" s="128"/>
      <c r="V772" s="128">
        <f t="shared" si="127"/>
        <v>0.25</v>
      </c>
      <c r="W772" s="128">
        <f t="shared" si="127"/>
        <v>0</v>
      </c>
      <c r="X772" s="128"/>
      <c r="Y772" s="128"/>
      <c r="Z772" s="128"/>
      <c r="AA772" s="128"/>
      <c r="AB772" s="128"/>
      <c r="AC772" s="128"/>
      <c r="AD772" s="128"/>
      <c r="AE772" s="128"/>
      <c r="AF772" s="128"/>
      <c r="AG772" s="128"/>
      <c r="AH772" s="128"/>
      <c r="AI772" s="128"/>
      <c r="AJ772" s="128"/>
      <c r="AK772" s="128"/>
      <c r="AL772" s="128"/>
      <c r="AM772" s="128"/>
      <c r="AN772" s="128">
        <v>0.25</v>
      </c>
      <c r="AO772" s="128"/>
      <c r="AP772" s="128">
        <f t="shared" si="128"/>
        <v>0.25</v>
      </c>
      <c r="AQ772" s="128">
        <f t="shared" si="128"/>
        <v>0</v>
      </c>
      <c r="AR772" s="128" t="e">
        <f>#REF!+#REF!+#REF!+#REF!</f>
        <v>#REF!</v>
      </c>
      <c r="AS772" s="128">
        <f t="shared" si="129"/>
        <v>0.5</v>
      </c>
      <c r="AT772" s="128" t="e">
        <f>#REF!+#REF!+#REF!+#REF!</f>
        <v>#REF!</v>
      </c>
      <c r="AU772" s="128">
        <f t="shared" si="130"/>
        <v>0</v>
      </c>
    </row>
    <row r="773" spans="1:47" ht="47.25" x14ac:dyDescent="0.25">
      <c r="A773" s="381" t="s">
        <v>1046</v>
      </c>
      <c r="B773" s="127"/>
      <c r="C773" s="21" t="s">
        <v>1772</v>
      </c>
      <c r="D773" s="128"/>
      <c r="E773" s="128"/>
      <c r="F773" s="128"/>
      <c r="G773" s="128"/>
      <c r="H773" s="128"/>
      <c r="I773" s="128"/>
      <c r="J773" s="128"/>
      <c r="K773" s="128"/>
      <c r="L773" s="128"/>
      <c r="M773" s="128"/>
      <c r="N773" s="128"/>
      <c r="O773" s="128"/>
      <c r="P773" s="128"/>
      <c r="Q773" s="128"/>
      <c r="R773" s="128"/>
      <c r="S773" s="128"/>
      <c r="T773" s="128"/>
      <c r="U773" s="128">
        <v>6.3E-2</v>
      </c>
      <c r="V773" s="128">
        <f t="shared" si="127"/>
        <v>0</v>
      </c>
      <c r="W773" s="128">
        <f t="shared" si="127"/>
        <v>6.3E-2</v>
      </c>
      <c r="X773" s="128"/>
      <c r="Y773" s="128"/>
      <c r="Z773" s="128"/>
      <c r="AA773" s="128"/>
      <c r="AB773" s="128"/>
      <c r="AC773" s="128"/>
      <c r="AD773" s="128"/>
      <c r="AE773" s="128"/>
      <c r="AF773" s="128"/>
      <c r="AG773" s="128"/>
      <c r="AH773" s="128"/>
      <c r="AI773" s="128"/>
      <c r="AJ773" s="128"/>
      <c r="AK773" s="128"/>
      <c r="AL773" s="128"/>
      <c r="AM773" s="128"/>
      <c r="AN773" s="128"/>
      <c r="AO773" s="128"/>
      <c r="AP773" s="128">
        <f t="shared" si="128"/>
        <v>0</v>
      </c>
      <c r="AQ773" s="128">
        <f t="shared" si="128"/>
        <v>0</v>
      </c>
      <c r="AR773" s="128" t="e">
        <f>#REF!+#REF!+#REF!+#REF!</f>
        <v>#REF!</v>
      </c>
      <c r="AS773" s="128">
        <f t="shared" si="129"/>
        <v>0</v>
      </c>
      <c r="AT773" s="128" t="e">
        <f>#REF!+#REF!+#REF!+#REF!</f>
        <v>#REF!</v>
      </c>
      <c r="AU773" s="128">
        <f t="shared" si="130"/>
        <v>0</v>
      </c>
    </row>
    <row r="774" spans="1:47" ht="31.5" x14ac:dyDescent="0.25">
      <c r="A774" s="381" t="s">
        <v>1046</v>
      </c>
      <c r="B774" s="127"/>
      <c r="C774" s="21" t="s">
        <v>1773</v>
      </c>
      <c r="D774" s="128"/>
      <c r="E774" s="128"/>
      <c r="F774" s="128"/>
      <c r="G774" s="128"/>
      <c r="H774" s="128"/>
      <c r="I774" s="128"/>
      <c r="J774" s="128"/>
      <c r="K774" s="128"/>
      <c r="L774" s="128"/>
      <c r="M774" s="128"/>
      <c r="N774" s="128"/>
      <c r="O774" s="128"/>
      <c r="P774" s="128"/>
      <c r="Q774" s="128"/>
      <c r="R774" s="128"/>
      <c r="S774" s="128"/>
      <c r="T774" s="128">
        <v>0.70399999999999996</v>
      </c>
      <c r="U774" s="128"/>
      <c r="V774" s="128">
        <f t="shared" si="127"/>
        <v>0.70399999999999996</v>
      </c>
      <c r="W774" s="128">
        <f t="shared" si="127"/>
        <v>0</v>
      </c>
      <c r="X774" s="128"/>
      <c r="Y774" s="128"/>
      <c r="Z774" s="128"/>
      <c r="AA774" s="128"/>
      <c r="AB774" s="128"/>
      <c r="AC774" s="128"/>
      <c r="AD774" s="128"/>
      <c r="AE774" s="128"/>
      <c r="AF774" s="128"/>
      <c r="AG774" s="128"/>
      <c r="AH774" s="128"/>
      <c r="AI774" s="128"/>
      <c r="AJ774" s="128"/>
      <c r="AK774" s="128"/>
      <c r="AL774" s="128"/>
      <c r="AM774" s="128"/>
      <c r="AN774" s="128">
        <v>1</v>
      </c>
      <c r="AO774" s="128"/>
      <c r="AP774" s="128">
        <f t="shared" si="128"/>
        <v>1</v>
      </c>
      <c r="AQ774" s="128">
        <f t="shared" si="128"/>
        <v>0</v>
      </c>
      <c r="AR774" s="128" t="e">
        <f>#REF!+#REF!+#REF!+#REF!</f>
        <v>#REF!</v>
      </c>
      <c r="AS774" s="128">
        <f t="shared" si="129"/>
        <v>2</v>
      </c>
      <c r="AT774" s="128" t="e">
        <f>#REF!+#REF!+#REF!+#REF!</f>
        <v>#REF!</v>
      </c>
      <c r="AU774" s="128">
        <f t="shared" si="130"/>
        <v>0</v>
      </c>
    </row>
    <row r="775" spans="1:47" ht="63" x14ac:dyDescent="0.25">
      <c r="A775" s="381" t="s">
        <v>1046</v>
      </c>
      <c r="B775" s="127"/>
      <c r="C775" s="21" t="s">
        <v>1774</v>
      </c>
      <c r="D775" s="128"/>
      <c r="E775" s="128"/>
      <c r="F775" s="128"/>
      <c r="G775" s="128"/>
      <c r="H775" s="128"/>
      <c r="I775" s="128"/>
      <c r="J775" s="128"/>
      <c r="K775" s="128"/>
      <c r="L775" s="128"/>
      <c r="M775" s="128"/>
      <c r="N775" s="128"/>
      <c r="O775" s="128"/>
      <c r="P775" s="128"/>
      <c r="Q775" s="128"/>
      <c r="R775" s="128"/>
      <c r="S775" s="128"/>
      <c r="T775" s="128">
        <v>0.15</v>
      </c>
      <c r="U775" s="128"/>
      <c r="V775" s="128">
        <f t="shared" si="127"/>
        <v>0.15</v>
      </c>
      <c r="W775" s="128">
        <f t="shared" si="127"/>
        <v>0</v>
      </c>
      <c r="X775" s="128"/>
      <c r="Y775" s="128"/>
      <c r="Z775" s="128"/>
      <c r="AA775" s="128"/>
      <c r="AB775" s="128"/>
      <c r="AC775" s="128"/>
      <c r="AD775" s="128"/>
      <c r="AE775" s="128"/>
      <c r="AF775" s="128"/>
      <c r="AG775" s="128"/>
      <c r="AH775" s="128"/>
      <c r="AI775" s="128"/>
      <c r="AJ775" s="128"/>
      <c r="AK775" s="128"/>
      <c r="AL775" s="128"/>
      <c r="AM775" s="128"/>
      <c r="AN775" s="128"/>
      <c r="AO775" s="128"/>
      <c r="AP775" s="128">
        <f t="shared" si="128"/>
        <v>0</v>
      </c>
      <c r="AQ775" s="128">
        <f t="shared" si="128"/>
        <v>0</v>
      </c>
      <c r="AR775" s="128" t="e">
        <f>#REF!+#REF!+#REF!+#REF!</f>
        <v>#REF!</v>
      </c>
      <c r="AS775" s="128">
        <f t="shared" si="129"/>
        <v>0</v>
      </c>
      <c r="AT775" s="128" t="e">
        <f>#REF!+#REF!+#REF!+#REF!</f>
        <v>#REF!</v>
      </c>
      <c r="AU775" s="128">
        <f t="shared" si="130"/>
        <v>0</v>
      </c>
    </row>
    <row r="776" spans="1:47" ht="63" x14ac:dyDescent="0.25">
      <c r="A776" s="381" t="s">
        <v>1046</v>
      </c>
      <c r="B776" s="127"/>
      <c r="C776" s="21" t="s">
        <v>1775</v>
      </c>
      <c r="D776" s="128"/>
      <c r="E776" s="128"/>
      <c r="F776" s="128"/>
      <c r="G776" s="128"/>
      <c r="H776" s="128"/>
      <c r="I776" s="128"/>
      <c r="J776" s="128"/>
      <c r="K776" s="128"/>
      <c r="L776" s="128"/>
      <c r="M776" s="128"/>
      <c r="N776" s="128"/>
      <c r="O776" s="128"/>
      <c r="P776" s="128"/>
      <c r="Q776" s="128"/>
      <c r="R776" s="128"/>
      <c r="S776" s="128"/>
      <c r="T776" s="128">
        <v>0.12</v>
      </c>
      <c r="U776" s="128"/>
      <c r="V776" s="128">
        <f t="shared" si="127"/>
        <v>0.12</v>
      </c>
      <c r="W776" s="128">
        <f t="shared" si="127"/>
        <v>0</v>
      </c>
      <c r="X776" s="128"/>
      <c r="Y776" s="128"/>
      <c r="Z776" s="128"/>
      <c r="AA776" s="128"/>
      <c r="AB776" s="128"/>
      <c r="AC776" s="128"/>
      <c r="AD776" s="128"/>
      <c r="AE776" s="128"/>
      <c r="AF776" s="128"/>
      <c r="AG776" s="128"/>
      <c r="AH776" s="128"/>
      <c r="AI776" s="128"/>
      <c r="AJ776" s="128"/>
      <c r="AK776" s="128"/>
      <c r="AL776" s="128"/>
      <c r="AM776" s="128"/>
      <c r="AN776" s="128"/>
      <c r="AO776" s="128"/>
      <c r="AP776" s="128">
        <f t="shared" si="128"/>
        <v>0</v>
      </c>
      <c r="AQ776" s="128">
        <f t="shared" si="128"/>
        <v>0</v>
      </c>
      <c r="AR776" s="128" t="e">
        <f>#REF!+#REF!+#REF!+#REF!</f>
        <v>#REF!</v>
      </c>
      <c r="AS776" s="128">
        <f t="shared" si="129"/>
        <v>0</v>
      </c>
      <c r="AT776" s="128" t="e">
        <f>#REF!+#REF!+#REF!+#REF!</f>
        <v>#REF!</v>
      </c>
      <c r="AU776" s="128">
        <f t="shared" si="130"/>
        <v>0</v>
      </c>
    </row>
    <row r="777" spans="1:47" ht="47.25" x14ac:dyDescent="0.25">
      <c r="A777" s="381" t="s">
        <v>1046</v>
      </c>
      <c r="B777" s="127"/>
      <c r="C777" s="21" t="s">
        <v>1776</v>
      </c>
      <c r="D777" s="128"/>
      <c r="E777" s="128"/>
      <c r="F777" s="128"/>
      <c r="G777" s="128"/>
      <c r="H777" s="128"/>
      <c r="I777" s="128"/>
      <c r="J777" s="128"/>
      <c r="K777" s="128"/>
      <c r="L777" s="128"/>
      <c r="M777" s="128"/>
      <c r="N777" s="128"/>
      <c r="O777" s="128"/>
      <c r="P777" s="128"/>
      <c r="Q777" s="128"/>
      <c r="R777" s="128"/>
      <c r="S777" s="128"/>
      <c r="T777" s="128">
        <v>0.109</v>
      </c>
      <c r="U777" s="128"/>
      <c r="V777" s="128">
        <f t="shared" si="127"/>
        <v>0.109</v>
      </c>
      <c r="W777" s="128">
        <f t="shared" si="127"/>
        <v>0</v>
      </c>
      <c r="X777" s="128"/>
      <c r="Y777" s="128"/>
      <c r="Z777" s="128"/>
      <c r="AA777" s="128"/>
      <c r="AB777" s="128"/>
      <c r="AC777" s="128"/>
      <c r="AD777" s="128"/>
      <c r="AE777" s="128"/>
      <c r="AF777" s="128"/>
      <c r="AG777" s="128"/>
      <c r="AH777" s="128"/>
      <c r="AI777" s="128"/>
      <c r="AJ777" s="128"/>
      <c r="AK777" s="128"/>
      <c r="AL777" s="128"/>
      <c r="AM777" s="128"/>
      <c r="AN777" s="128"/>
      <c r="AO777" s="128"/>
      <c r="AP777" s="128">
        <f t="shared" si="128"/>
        <v>0</v>
      </c>
      <c r="AQ777" s="128">
        <f t="shared" si="128"/>
        <v>0</v>
      </c>
      <c r="AR777" s="128" t="e">
        <f>#REF!+#REF!+#REF!+#REF!</f>
        <v>#REF!</v>
      </c>
      <c r="AS777" s="128">
        <f t="shared" si="129"/>
        <v>0</v>
      </c>
      <c r="AT777" s="128" t="e">
        <f>#REF!+#REF!+#REF!+#REF!</f>
        <v>#REF!</v>
      </c>
      <c r="AU777" s="128">
        <f t="shared" si="130"/>
        <v>0</v>
      </c>
    </row>
    <row r="778" spans="1:47" ht="47.25" x14ac:dyDescent="0.25">
      <c r="A778" s="381" t="s">
        <v>1046</v>
      </c>
      <c r="B778" s="127" t="s">
        <v>1777</v>
      </c>
      <c r="C778" s="21" t="s">
        <v>1778</v>
      </c>
      <c r="D778" s="128"/>
      <c r="E778" s="128"/>
      <c r="F778" s="128"/>
      <c r="G778" s="128"/>
      <c r="H778" s="128"/>
      <c r="I778" s="128"/>
      <c r="J778" s="128"/>
      <c r="K778" s="128"/>
      <c r="L778" s="128"/>
      <c r="M778" s="128"/>
      <c r="N778" s="128"/>
      <c r="O778" s="128">
        <v>0.4</v>
      </c>
      <c r="P778" s="128"/>
      <c r="Q778" s="128"/>
      <c r="R778" s="128"/>
      <c r="S778" s="128"/>
      <c r="T778" s="128"/>
      <c r="U778" s="128"/>
      <c r="V778" s="128">
        <f t="shared" si="127"/>
        <v>0</v>
      </c>
      <c r="W778" s="128">
        <f t="shared" si="127"/>
        <v>0.4</v>
      </c>
      <c r="X778" s="128"/>
      <c r="Y778" s="128"/>
      <c r="Z778" s="128"/>
      <c r="AA778" s="128"/>
      <c r="AB778" s="128"/>
      <c r="AC778" s="128"/>
      <c r="AD778" s="128"/>
      <c r="AE778" s="128"/>
      <c r="AF778" s="128"/>
      <c r="AG778" s="128"/>
      <c r="AH778" s="128"/>
      <c r="AI778" s="128"/>
      <c r="AJ778" s="128"/>
      <c r="AK778" s="128"/>
      <c r="AL778" s="128"/>
      <c r="AM778" s="128"/>
      <c r="AN778" s="128"/>
      <c r="AO778" s="128"/>
      <c r="AP778" s="128">
        <f t="shared" si="128"/>
        <v>0</v>
      </c>
      <c r="AQ778" s="128">
        <f t="shared" si="128"/>
        <v>0</v>
      </c>
      <c r="AR778" s="128" t="e">
        <f>#REF!+#REF!+#REF!+#REF!</f>
        <v>#REF!</v>
      </c>
      <c r="AS778" s="128">
        <f t="shared" si="129"/>
        <v>0</v>
      </c>
      <c r="AT778" s="128" t="e">
        <f>#REF!+#REF!+#REF!+#REF!</f>
        <v>#REF!</v>
      </c>
      <c r="AU778" s="128">
        <f t="shared" si="130"/>
        <v>0</v>
      </c>
    </row>
    <row r="779" spans="1:47" ht="78.75" x14ac:dyDescent="0.25">
      <c r="A779" s="381" t="s">
        <v>1046</v>
      </c>
      <c r="B779" s="127" t="s">
        <v>1779</v>
      </c>
      <c r="C779" s="21" t="s">
        <v>1780</v>
      </c>
      <c r="D779" s="128"/>
      <c r="E779" s="128"/>
      <c r="F779" s="128"/>
      <c r="G779" s="128"/>
      <c r="H779" s="128"/>
      <c r="I779" s="128"/>
      <c r="J779" s="128"/>
      <c r="K779" s="128"/>
      <c r="L779" s="128"/>
      <c r="M779" s="128"/>
      <c r="N779" s="128">
        <v>0.877</v>
      </c>
      <c r="O779" s="128"/>
      <c r="P779" s="128"/>
      <c r="Q779" s="128"/>
      <c r="R779" s="128"/>
      <c r="S779" s="128"/>
      <c r="T779" s="128"/>
      <c r="U779" s="128"/>
      <c r="V779" s="128">
        <f t="shared" si="127"/>
        <v>0.877</v>
      </c>
      <c r="W779" s="128">
        <f t="shared" si="127"/>
        <v>0</v>
      </c>
      <c r="X779" s="128"/>
      <c r="Y779" s="128"/>
      <c r="Z779" s="128"/>
      <c r="AA779" s="128"/>
      <c r="AB779" s="128"/>
      <c r="AC779" s="128"/>
      <c r="AD779" s="128"/>
      <c r="AE779" s="128"/>
      <c r="AF779" s="128"/>
      <c r="AG779" s="128"/>
      <c r="AH779" s="128"/>
      <c r="AI779" s="128"/>
      <c r="AJ779" s="128"/>
      <c r="AK779" s="128"/>
      <c r="AL779" s="128"/>
      <c r="AM779" s="128"/>
      <c r="AN779" s="128"/>
      <c r="AO779" s="128"/>
      <c r="AP779" s="128">
        <f t="shared" si="128"/>
        <v>0</v>
      </c>
      <c r="AQ779" s="128">
        <f t="shared" si="128"/>
        <v>0</v>
      </c>
      <c r="AR779" s="128" t="e">
        <f>#REF!+#REF!+#REF!+#REF!</f>
        <v>#REF!</v>
      </c>
      <c r="AS779" s="128">
        <f t="shared" si="129"/>
        <v>0</v>
      </c>
      <c r="AT779" s="128" t="e">
        <f>#REF!+#REF!+#REF!+#REF!</f>
        <v>#REF!</v>
      </c>
      <c r="AU779" s="128">
        <f t="shared" si="130"/>
        <v>0</v>
      </c>
    </row>
    <row r="780" spans="1:47" ht="126" x14ac:dyDescent="0.25">
      <c r="A780" s="381" t="s">
        <v>1046</v>
      </c>
      <c r="B780" s="127" t="s">
        <v>1781</v>
      </c>
      <c r="C780" s="21" t="s">
        <v>1782</v>
      </c>
      <c r="D780" s="128"/>
      <c r="E780" s="128"/>
      <c r="F780" s="128"/>
      <c r="G780" s="128"/>
      <c r="H780" s="128"/>
      <c r="I780" s="128"/>
      <c r="J780" s="128"/>
      <c r="K780" s="128"/>
      <c r="L780" s="128"/>
      <c r="M780" s="128"/>
      <c r="N780" s="128">
        <v>0.55200000000000005</v>
      </c>
      <c r="O780" s="128">
        <v>0.25</v>
      </c>
      <c r="P780" s="128"/>
      <c r="Q780" s="128"/>
      <c r="R780" s="128"/>
      <c r="S780" s="128"/>
      <c r="T780" s="128"/>
      <c r="U780" s="128"/>
      <c r="V780" s="128">
        <f t="shared" si="127"/>
        <v>0.55200000000000005</v>
      </c>
      <c r="W780" s="128">
        <f t="shared" si="127"/>
        <v>0.25</v>
      </c>
      <c r="X780" s="128"/>
      <c r="Y780" s="128"/>
      <c r="Z780" s="128"/>
      <c r="AA780" s="128"/>
      <c r="AB780" s="128"/>
      <c r="AC780" s="128"/>
      <c r="AD780" s="128"/>
      <c r="AE780" s="128"/>
      <c r="AF780" s="128"/>
      <c r="AG780" s="128"/>
      <c r="AH780" s="128"/>
      <c r="AI780" s="128"/>
      <c r="AJ780" s="128"/>
      <c r="AK780" s="128"/>
      <c r="AL780" s="128"/>
      <c r="AM780" s="128"/>
      <c r="AN780" s="128"/>
      <c r="AO780" s="128"/>
      <c r="AP780" s="128">
        <f t="shared" si="128"/>
        <v>0</v>
      </c>
      <c r="AQ780" s="128">
        <f t="shared" si="128"/>
        <v>0</v>
      </c>
      <c r="AR780" s="128" t="e">
        <f>#REF!+#REF!+#REF!+#REF!</f>
        <v>#REF!</v>
      </c>
      <c r="AS780" s="128">
        <f t="shared" si="129"/>
        <v>0</v>
      </c>
      <c r="AT780" s="128" t="e">
        <f>#REF!+#REF!+#REF!+#REF!</f>
        <v>#REF!</v>
      </c>
      <c r="AU780" s="128">
        <f t="shared" si="130"/>
        <v>0</v>
      </c>
    </row>
    <row r="781" spans="1:47" ht="78.75" x14ac:dyDescent="0.25">
      <c r="A781" s="381" t="s">
        <v>1046</v>
      </c>
      <c r="B781" s="127" t="s">
        <v>1783</v>
      </c>
      <c r="C781" s="21" t="s">
        <v>1784</v>
      </c>
      <c r="D781" s="128"/>
      <c r="E781" s="128"/>
      <c r="F781" s="128"/>
      <c r="G781" s="128"/>
      <c r="H781" s="128"/>
      <c r="I781" s="128"/>
      <c r="J781" s="128"/>
      <c r="K781" s="128"/>
      <c r="L781" s="128"/>
      <c r="M781" s="128"/>
      <c r="N781" s="128">
        <v>0.125</v>
      </c>
      <c r="O781" s="128"/>
      <c r="P781" s="128"/>
      <c r="Q781" s="128"/>
      <c r="R781" s="128"/>
      <c r="S781" s="128"/>
      <c r="T781" s="128"/>
      <c r="U781" s="128"/>
      <c r="V781" s="128">
        <f t="shared" si="127"/>
        <v>0.125</v>
      </c>
      <c r="W781" s="128">
        <f t="shared" si="127"/>
        <v>0</v>
      </c>
      <c r="X781" s="128"/>
      <c r="Y781" s="128"/>
      <c r="Z781" s="128"/>
      <c r="AA781" s="128"/>
      <c r="AB781" s="128"/>
      <c r="AC781" s="128"/>
      <c r="AD781" s="128"/>
      <c r="AE781" s="128"/>
      <c r="AF781" s="128"/>
      <c r="AG781" s="128"/>
      <c r="AH781" s="128"/>
      <c r="AI781" s="128"/>
      <c r="AJ781" s="128"/>
      <c r="AK781" s="128"/>
      <c r="AL781" s="128"/>
      <c r="AM781" s="128"/>
      <c r="AN781" s="128"/>
      <c r="AO781" s="128"/>
      <c r="AP781" s="128">
        <f t="shared" si="128"/>
        <v>0</v>
      </c>
      <c r="AQ781" s="128">
        <f t="shared" si="128"/>
        <v>0</v>
      </c>
      <c r="AR781" s="128" t="e">
        <f>#REF!+#REF!+#REF!+#REF!</f>
        <v>#REF!</v>
      </c>
      <c r="AS781" s="128">
        <f t="shared" si="129"/>
        <v>0</v>
      </c>
      <c r="AT781" s="128" t="e">
        <f>#REF!+#REF!+#REF!+#REF!</f>
        <v>#REF!</v>
      </c>
      <c r="AU781" s="128">
        <f t="shared" si="130"/>
        <v>0</v>
      </c>
    </row>
    <row r="782" spans="1:47" ht="78.75" x14ac:dyDescent="0.25">
      <c r="A782" s="381" t="s">
        <v>1046</v>
      </c>
      <c r="B782" s="127" t="s">
        <v>1785</v>
      </c>
      <c r="C782" s="21" t="s">
        <v>1786</v>
      </c>
      <c r="D782" s="128"/>
      <c r="E782" s="128"/>
      <c r="F782" s="128"/>
      <c r="G782" s="128"/>
      <c r="H782" s="128"/>
      <c r="I782" s="128"/>
      <c r="J782" s="128"/>
      <c r="K782" s="128"/>
      <c r="L782" s="128"/>
      <c r="M782" s="128"/>
      <c r="N782" s="128">
        <v>0.40300000000000002</v>
      </c>
      <c r="O782" s="128"/>
      <c r="P782" s="128"/>
      <c r="Q782" s="128"/>
      <c r="R782" s="128"/>
      <c r="S782" s="128"/>
      <c r="T782" s="128"/>
      <c r="U782" s="128"/>
      <c r="V782" s="128">
        <f t="shared" si="127"/>
        <v>0.40300000000000002</v>
      </c>
      <c r="W782" s="128">
        <f t="shared" si="127"/>
        <v>0</v>
      </c>
      <c r="X782" s="128"/>
      <c r="Y782" s="128"/>
      <c r="Z782" s="128"/>
      <c r="AA782" s="128"/>
      <c r="AB782" s="128"/>
      <c r="AC782" s="128"/>
      <c r="AD782" s="128"/>
      <c r="AE782" s="128"/>
      <c r="AF782" s="128"/>
      <c r="AG782" s="128"/>
      <c r="AH782" s="128"/>
      <c r="AI782" s="128"/>
      <c r="AJ782" s="128"/>
      <c r="AK782" s="128"/>
      <c r="AL782" s="128"/>
      <c r="AM782" s="128"/>
      <c r="AN782" s="128"/>
      <c r="AO782" s="128"/>
      <c r="AP782" s="128">
        <f t="shared" si="128"/>
        <v>0</v>
      </c>
      <c r="AQ782" s="128">
        <f t="shared" si="128"/>
        <v>0</v>
      </c>
      <c r="AR782" s="128" t="e">
        <f>#REF!+#REF!+#REF!+#REF!</f>
        <v>#REF!</v>
      </c>
      <c r="AS782" s="128">
        <f t="shared" si="129"/>
        <v>0</v>
      </c>
      <c r="AT782" s="128" t="e">
        <f>#REF!+#REF!+#REF!+#REF!</f>
        <v>#REF!</v>
      </c>
      <c r="AU782" s="128">
        <f t="shared" si="130"/>
        <v>0</v>
      </c>
    </row>
    <row r="783" spans="1:47" ht="78.75" x14ac:dyDescent="0.25">
      <c r="A783" s="381" t="s">
        <v>1046</v>
      </c>
      <c r="B783" s="127" t="s">
        <v>1787</v>
      </c>
      <c r="C783" s="21" t="s">
        <v>1788</v>
      </c>
      <c r="D783" s="128"/>
      <c r="E783" s="128"/>
      <c r="F783" s="128"/>
      <c r="G783" s="128"/>
      <c r="H783" s="128"/>
      <c r="I783" s="128"/>
      <c r="J783" s="128"/>
      <c r="K783" s="128"/>
      <c r="L783" s="128"/>
      <c r="M783" s="128"/>
      <c r="N783" s="128">
        <v>0.73499999999999999</v>
      </c>
      <c r="O783" s="128"/>
      <c r="P783" s="128"/>
      <c r="Q783" s="128"/>
      <c r="R783" s="128"/>
      <c r="S783" s="128"/>
      <c r="T783" s="128"/>
      <c r="U783" s="128"/>
      <c r="V783" s="128">
        <f t="shared" si="127"/>
        <v>0.73499999999999999</v>
      </c>
      <c r="W783" s="128">
        <f t="shared" si="127"/>
        <v>0</v>
      </c>
      <c r="X783" s="128"/>
      <c r="Y783" s="128"/>
      <c r="Z783" s="128"/>
      <c r="AA783" s="128"/>
      <c r="AB783" s="128"/>
      <c r="AC783" s="128"/>
      <c r="AD783" s="128"/>
      <c r="AE783" s="128"/>
      <c r="AF783" s="128"/>
      <c r="AG783" s="128"/>
      <c r="AH783" s="128"/>
      <c r="AI783" s="128"/>
      <c r="AJ783" s="128"/>
      <c r="AK783" s="128"/>
      <c r="AL783" s="128"/>
      <c r="AM783" s="128"/>
      <c r="AN783" s="128"/>
      <c r="AO783" s="128"/>
      <c r="AP783" s="128">
        <f t="shared" si="128"/>
        <v>0</v>
      </c>
      <c r="AQ783" s="128">
        <f t="shared" si="128"/>
        <v>0</v>
      </c>
      <c r="AR783" s="128" t="e">
        <f>#REF!+#REF!+#REF!+#REF!</f>
        <v>#REF!</v>
      </c>
      <c r="AS783" s="128">
        <f t="shared" si="129"/>
        <v>0</v>
      </c>
      <c r="AT783" s="128" t="e">
        <f>#REF!+#REF!+#REF!+#REF!</f>
        <v>#REF!</v>
      </c>
      <c r="AU783" s="128">
        <f t="shared" si="130"/>
        <v>0</v>
      </c>
    </row>
    <row r="784" spans="1:47" ht="220.5" x14ac:dyDescent="0.25">
      <c r="A784" s="381" t="s">
        <v>1046</v>
      </c>
      <c r="B784" s="127" t="s">
        <v>1789</v>
      </c>
      <c r="C784" s="21" t="s">
        <v>1790</v>
      </c>
      <c r="D784" s="128"/>
      <c r="E784" s="128"/>
      <c r="F784" s="128"/>
      <c r="G784" s="128"/>
      <c r="H784" s="128"/>
      <c r="I784" s="128"/>
      <c r="J784" s="128"/>
      <c r="K784" s="128"/>
      <c r="L784" s="128"/>
      <c r="M784" s="128"/>
      <c r="N784" s="128">
        <v>1.2849999999999999</v>
      </c>
      <c r="O784" s="128"/>
      <c r="P784" s="128"/>
      <c r="Q784" s="128"/>
      <c r="R784" s="128"/>
      <c r="S784" s="128"/>
      <c r="T784" s="128"/>
      <c r="U784" s="128"/>
      <c r="V784" s="128">
        <f t="shared" si="127"/>
        <v>1.2849999999999999</v>
      </c>
      <c r="W784" s="128">
        <f t="shared" si="127"/>
        <v>0</v>
      </c>
      <c r="X784" s="128"/>
      <c r="Y784" s="128"/>
      <c r="Z784" s="128"/>
      <c r="AA784" s="128"/>
      <c r="AB784" s="128"/>
      <c r="AC784" s="128"/>
      <c r="AD784" s="128"/>
      <c r="AE784" s="128"/>
      <c r="AF784" s="128"/>
      <c r="AG784" s="128"/>
      <c r="AH784" s="128"/>
      <c r="AI784" s="128"/>
      <c r="AJ784" s="128"/>
      <c r="AK784" s="128"/>
      <c r="AL784" s="128"/>
      <c r="AM784" s="128"/>
      <c r="AN784" s="128"/>
      <c r="AO784" s="128"/>
      <c r="AP784" s="128">
        <f t="shared" si="128"/>
        <v>0</v>
      </c>
      <c r="AQ784" s="128">
        <f t="shared" si="128"/>
        <v>0</v>
      </c>
      <c r="AR784" s="128" t="e">
        <f>#REF!+#REF!+#REF!+#REF!</f>
        <v>#REF!</v>
      </c>
      <c r="AS784" s="128">
        <f t="shared" si="129"/>
        <v>0</v>
      </c>
      <c r="AT784" s="128" t="e">
        <f>#REF!+#REF!+#REF!+#REF!</f>
        <v>#REF!</v>
      </c>
      <c r="AU784" s="128">
        <f t="shared" si="130"/>
        <v>0</v>
      </c>
    </row>
    <row r="785" spans="1:47" ht="78.75" x14ac:dyDescent="0.25">
      <c r="A785" s="381" t="s">
        <v>1046</v>
      </c>
      <c r="B785" s="127"/>
      <c r="C785" s="21" t="s">
        <v>1791</v>
      </c>
      <c r="D785" s="128"/>
      <c r="E785" s="128"/>
      <c r="F785" s="128"/>
      <c r="G785" s="128"/>
      <c r="H785" s="128"/>
      <c r="I785" s="128"/>
      <c r="J785" s="128"/>
      <c r="K785" s="128"/>
      <c r="L785" s="128"/>
      <c r="M785" s="128"/>
      <c r="N785" s="128"/>
      <c r="O785" s="128"/>
      <c r="P785" s="128"/>
      <c r="Q785" s="128"/>
      <c r="R785" s="128">
        <v>0.32400000000000001</v>
      </c>
      <c r="S785" s="128"/>
      <c r="T785" s="128"/>
      <c r="U785" s="128"/>
      <c r="V785" s="128">
        <f t="shared" si="127"/>
        <v>0.32400000000000001</v>
      </c>
      <c r="W785" s="128">
        <f t="shared" si="127"/>
        <v>0</v>
      </c>
      <c r="X785" s="128"/>
      <c r="Y785" s="128"/>
      <c r="Z785" s="128"/>
      <c r="AA785" s="128"/>
      <c r="AB785" s="128"/>
      <c r="AC785" s="128"/>
      <c r="AD785" s="128"/>
      <c r="AE785" s="128"/>
      <c r="AF785" s="128"/>
      <c r="AG785" s="128"/>
      <c r="AH785" s="128"/>
      <c r="AI785" s="128"/>
      <c r="AJ785" s="128"/>
      <c r="AK785" s="128"/>
      <c r="AL785" s="128">
        <v>0.33</v>
      </c>
      <c r="AM785" s="128"/>
      <c r="AN785" s="128"/>
      <c r="AO785" s="128"/>
      <c r="AP785" s="128">
        <f t="shared" si="128"/>
        <v>0.33</v>
      </c>
      <c r="AQ785" s="128">
        <f t="shared" si="128"/>
        <v>0</v>
      </c>
      <c r="AR785" s="128" t="e">
        <f>#REF!+#REF!+#REF!+#REF!</f>
        <v>#REF!</v>
      </c>
      <c r="AS785" s="128">
        <f t="shared" si="129"/>
        <v>0.66</v>
      </c>
      <c r="AT785" s="128" t="e">
        <f>#REF!+#REF!+#REF!+#REF!</f>
        <v>#REF!</v>
      </c>
      <c r="AU785" s="128">
        <f t="shared" si="130"/>
        <v>0</v>
      </c>
    </row>
    <row r="786" spans="1:47" ht="110.25" x14ac:dyDescent="0.25">
      <c r="A786" s="381" t="s">
        <v>1046</v>
      </c>
      <c r="B786" s="127"/>
      <c r="C786" s="21" t="s">
        <v>1792</v>
      </c>
      <c r="D786" s="128"/>
      <c r="E786" s="128"/>
      <c r="F786" s="128"/>
      <c r="G786" s="128"/>
      <c r="H786" s="128"/>
      <c r="I786" s="128"/>
      <c r="J786" s="128"/>
      <c r="K786" s="128"/>
      <c r="L786" s="128"/>
      <c r="M786" s="128"/>
      <c r="N786" s="128"/>
      <c r="O786" s="128"/>
      <c r="P786" s="128"/>
      <c r="Q786" s="128"/>
      <c r="R786" s="129">
        <v>3.4000000000000002E-2</v>
      </c>
      <c r="S786" s="128">
        <v>0.1</v>
      </c>
      <c r="T786" s="128"/>
      <c r="U786" s="128"/>
      <c r="V786" s="128">
        <f t="shared" si="127"/>
        <v>3.4000000000000002E-2</v>
      </c>
      <c r="W786" s="128">
        <f t="shared" si="127"/>
        <v>0.1</v>
      </c>
      <c r="X786" s="128"/>
      <c r="Y786" s="128"/>
      <c r="Z786" s="128"/>
      <c r="AA786" s="128"/>
      <c r="AB786" s="128"/>
      <c r="AC786" s="128"/>
      <c r="AD786" s="128"/>
      <c r="AE786" s="128"/>
      <c r="AF786" s="128"/>
      <c r="AG786" s="128"/>
      <c r="AH786" s="128"/>
      <c r="AI786" s="128"/>
      <c r="AJ786" s="128"/>
      <c r="AK786" s="128"/>
      <c r="AL786" s="128"/>
      <c r="AM786" s="128"/>
      <c r="AN786" s="128"/>
      <c r="AO786" s="128"/>
      <c r="AP786" s="128">
        <f t="shared" si="128"/>
        <v>0</v>
      </c>
      <c r="AQ786" s="128">
        <f t="shared" si="128"/>
        <v>0</v>
      </c>
      <c r="AR786" s="128" t="e">
        <f>#REF!+#REF!+#REF!+#REF!</f>
        <v>#REF!</v>
      </c>
      <c r="AS786" s="128">
        <f t="shared" si="129"/>
        <v>0</v>
      </c>
      <c r="AT786" s="128" t="e">
        <f>#REF!+#REF!+#REF!+#REF!</f>
        <v>#REF!</v>
      </c>
      <c r="AU786" s="128">
        <f t="shared" si="130"/>
        <v>0</v>
      </c>
    </row>
    <row r="787" spans="1:47" ht="252" x14ac:dyDescent="0.25">
      <c r="A787" s="381" t="s">
        <v>1046</v>
      </c>
      <c r="B787" s="127"/>
      <c r="C787" s="21" t="s">
        <v>1793</v>
      </c>
      <c r="D787" s="128"/>
      <c r="E787" s="128"/>
      <c r="F787" s="128"/>
      <c r="G787" s="128"/>
      <c r="H787" s="128"/>
      <c r="I787" s="128"/>
      <c r="J787" s="128"/>
      <c r="K787" s="128"/>
      <c r="L787" s="128"/>
      <c r="M787" s="128"/>
      <c r="N787" s="128"/>
      <c r="O787" s="128"/>
      <c r="P787" s="128"/>
      <c r="Q787" s="128"/>
      <c r="R787" s="128">
        <v>0.28999999999999998</v>
      </c>
      <c r="S787" s="128">
        <v>0.04</v>
      </c>
      <c r="T787" s="128"/>
      <c r="U787" s="128"/>
      <c r="V787" s="128">
        <f t="shared" si="127"/>
        <v>0.28999999999999998</v>
      </c>
      <c r="W787" s="128">
        <f t="shared" si="127"/>
        <v>0.04</v>
      </c>
      <c r="X787" s="128"/>
      <c r="Y787" s="128"/>
      <c r="Z787" s="128"/>
      <c r="AA787" s="128"/>
      <c r="AB787" s="128"/>
      <c r="AC787" s="128"/>
      <c r="AD787" s="128"/>
      <c r="AE787" s="128"/>
      <c r="AF787" s="128"/>
      <c r="AG787" s="128"/>
      <c r="AH787" s="128"/>
      <c r="AI787" s="128"/>
      <c r="AJ787" s="128"/>
      <c r="AK787" s="128"/>
      <c r="AL787" s="128"/>
      <c r="AM787" s="128"/>
      <c r="AN787" s="128"/>
      <c r="AO787" s="128"/>
      <c r="AP787" s="128">
        <f t="shared" si="128"/>
        <v>0</v>
      </c>
      <c r="AQ787" s="128">
        <f t="shared" si="128"/>
        <v>0</v>
      </c>
      <c r="AR787" s="128" t="e">
        <f>#REF!+#REF!+#REF!+#REF!</f>
        <v>#REF!</v>
      </c>
      <c r="AS787" s="128">
        <f t="shared" si="129"/>
        <v>0</v>
      </c>
      <c r="AT787" s="128" t="e">
        <f>#REF!+#REF!+#REF!+#REF!</f>
        <v>#REF!</v>
      </c>
      <c r="AU787" s="128">
        <f t="shared" si="130"/>
        <v>0</v>
      </c>
    </row>
    <row r="788" spans="1:47" ht="110.25" x14ac:dyDescent="0.25">
      <c r="A788" s="381" t="s">
        <v>1046</v>
      </c>
      <c r="B788" s="127"/>
      <c r="C788" s="21" t="s">
        <v>1794</v>
      </c>
      <c r="D788" s="128"/>
      <c r="E788" s="128"/>
      <c r="F788" s="128"/>
      <c r="G788" s="128"/>
      <c r="H788" s="128"/>
      <c r="I788" s="128"/>
      <c r="J788" s="128"/>
      <c r="K788" s="128"/>
      <c r="L788" s="128"/>
      <c r="M788" s="128"/>
      <c r="N788" s="128"/>
      <c r="O788" s="128"/>
      <c r="P788" s="128"/>
      <c r="Q788" s="128"/>
      <c r="R788" s="128">
        <v>0.35199999999999998</v>
      </c>
      <c r="S788" s="128"/>
      <c r="T788" s="128"/>
      <c r="U788" s="128"/>
      <c r="V788" s="128">
        <f t="shared" si="127"/>
        <v>0.35199999999999998</v>
      </c>
      <c r="W788" s="128">
        <f t="shared" si="127"/>
        <v>0</v>
      </c>
      <c r="X788" s="128"/>
      <c r="Y788" s="128"/>
      <c r="Z788" s="128"/>
      <c r="AA788" s="128"/>
      <c r="AB788" s="128"/>
      <c r="AC788" s="128"/>
      <c r="AD788" s="128"/>
      <c r="AE788" s="128"/>
      <c r="AF788" s="128"/>
      <c r="AG788" s="128"/>
      <c r="AH788" s="128"/>
      <c r="AI788" s="128"/>
      <c r="AJ788" s="128"/>
      <c r="AK788" s="128"/>
      <c r="AL788" s="128"/>
      <c r="AM788" s="128"/>
      <c r="AN788" s="128"/>
      <c r="AO788" s="128"/>
      <c r="AP788" s="128">
        <f t="shared" si="128"/>
        <v>0</v>
      </c>
      <c r="AQ788" s="128">
        <f t="shared" si="128"/>
        <v>0</v>
      </c>
      <c r="AR788" s="128" t="e">
        <f>#REF!+#REF!+#REF!+#REF!</f>
        <v>#REF!</v>
      </c>
      <c r="AS788" s="128">
        <f t="shared" si="129"/>
        <v>0</v>
      </c>
      <c r="AT788" s="128" t="e">
        <f>#REF!+#REF!+#REF!+#REF!</f>
        <v>#REF!</v>
      </c>
      <c r="AU788" s="128">
        <f t="shared" si="130"/>
        <v>0</v>
      </c>
    </row>
    <row r="789" spans="1:47" ht="47.25" x14ac:dyDescent="0.25">
      <c r="A789" s="381" t="s">
        <v>1046</v>
      </c>
      <c r="B789" s="127"/>
      <c r="C789" s="21" t="s">
        <v>1795</v>
      </c>
      <c r="D789" s="128"/>
      <c r="E789" s="128"/>
      <c r="F789" s="128"/>
      <c r="G789" s="128"/>
      <c r="H789" s="128"/>
      <c r="I789" s="128"/>
      <c r="J789" s="128"/>
      <c r="K789" s="128"/>
      <c r="L789" s="128"/>
      <c r="M789" s="128"/>
      <c r="N789" s="128"/>
      <c r="O789" s="128"/>
      <c r="P789" s="128"/>
      <c r="Q789" s="128"/>
      <c r="R789" s="128">
        <v>0.13800000000000001</v>
      </c>
      <c r="S789" s="128"/>
      <c r="T789" s="128"/>
      <c r="U789" s="128"/>
      <c r="V789" s="128">
        <f t="shared" si="127"/>
        <v>0.13800000000000001</v>
      </c>
      <c r="W789" s="128">
        <f t="shared" si="127"/>
        <v>0</v>
      </c>
      <c r="X789" s="128"/>
      <c r="Y789" s="128"/>
      <c r="Z789" s="128"/>
      <c r="AA789" s="128"/>
      <c r="AB789" s="128"/>
      <c r="AC789" s="128"/>
      <c r="AD789" s="128"/>
      <c r="AE789" s="128"/>
      <c r="AF789" s="128"/>
      <c r="AG789" s="128"/>
      <c r="AH789" s="128"/>
      <c r="AI789" s="128"/>
      <c r="AJ789" s="128"/>
      <c r="AK789" s="128"/>
      <c r="AL789" s="128"/>
      <c r="AM789" s="128"/>
      <c r="AN789" s="128"/>
      <c r="AO789" s="128"/>
      <c r="AP789" s="128">
        <f t="shared" si="128"/>
        <v>0</v>
      </c>
      <c r="AQ789" s="128">
        <f t="shared" si="128"/>
        <v>0</v>
      </c>
      <c r="AR789" s="128" t="e">
        <f>#REF!+#REF!+#REF!+#REF!</f>
        <v>#REF!</v>
      </c>
      <c r="AS789" s="128">
        <f t="shared" si="129"/>
        <v>0</v>
      </c>
      <c r="AT789" s="128" t="e">
        <f>#REF!+#REF!+#REF!+#REF!</f>
        <v>#REF!</v>
      </c>
      <c r="AU789" s="128">
        <f t="shared" si="130"/>
        <v>0</v>
      </c>
    </row>
    <row r="790" spans="1:47" ht="110.25" x14ac:dyDescent="0.25">
      <c r="A790" s="381" t="s">
        <v>1046</v>
      </c>
      <c r="B790" s="127"/>
      <c r="C790" s="21" t="s">
        <v>1796</v>
      </c>
      <c r="D790" s="128"/>
      <c r="E790" s="128"/>
      <c r="F790" s="128"/>
      <c r="G790" s="128"/>
      <c r="H790" s="128"/>
      <c r="I790" s="128"/>
      <c r="J790" s="128"/>
      <c r="K790" s="128"/>
      <c r="L790" s="128"/>
      <c r="M790" s="128"/>
      <c r="N790" s="128"/>
      <c r="O790" s="128"/>
      <c r="P790" s="128"/>
      <c r="Q790" s="128"/>
      <c r="R790" s="128">
        <v>0.61799999999999999</v>
      </c>
      <c r="S790" s="128"/>
      <c r="T790" s="128"/>
      <c r="U790" s="128"/>
      <c r="V790" s="128">
        <f t="shared" si="127"/>
        <v>0.61799999999999999</v>
      </c>
      <c r="W790" s="128">
        <f t="shared" si="127"/>
        <v>0</v>
      </c>
      <c r="X790" s="128"/>
      <c r="Y790" s="128"/>
      <c r="Z790" s="128"/>
      <c r="AA790" s="128"/>
      <c r="AB790" s="128"/>
      <c r="AC790" s="128"/>
      <c r="AD790" s="128"/>
      <c r="AE790" s="128"/>
      <c r="AF790" s="128"/>
      <c r="AG790" s="128"/>
      <c r="AH790" s="128"/>
      <c r="AI790" s="128"/>
      <c r="AJ790" s="128"/>
      <c r="AK790" s="128"/>
      <c r="AL790" s="128">
        <v>0.12</v>
      </c>
      <c r="AM790" s="128"/>
      <c r="AN790" s="128"/>
      <c r="AO790" s="128"/>
      <c r="AP790" s="128">
        <f t="shared" si="128"/>
        <v>0.12</v>
      </c>
      <c r="AQ790" s="128">
        <f t="shared" si="128"/>
        <v>0</v>
      </c>
      <c r="AR790" s="128" t="e">
        <f>#REF!+#REF!+#REF!+#REF!</f>
        <v>#REF!</v>
      </c>
      <c r="AS790" s="128">
        <f t="shared" si="129"/>
        <v>0.24</v>
      </c>
      <c r="AT790" s="128" t="e">
        <f>#REF!+#REF!+#REF!+#REF!</f>
        <v>#REF!</v>
      </c>
      <c r="AU790" s="128">
        <f t="shared" si="130"/>
        <v>0</v>
      </c>
    </row>
    <row r="791" spans="1:47" ht="63" x14ac:dyDescent="0.25">
      <c r="A791" s="381" t="s">
        <v>1046</v>
      </c>
      <c r="B791" s="127"/>
      <c r="C791" s="21" t="s">
        <v>1797</v>
      </c>
      <c r="D791" s="128"/>
      <c r="E791" s="128"/>
      <c r="F791" s="128"/>
      <c r="G791" s="128"/>
      <c r="H791" s="128"/>
      <c r="I791" s="128"/>
      <c r="J791" s="128"/>
      <c r="K791" s="128"/>
      <c r="L791" s="128"/>
      <c r="M791" s="128"/>
      <c r="N791" s="128"/>
      <c r="O791" s="128"/>
      <c r="P791" s="128"/>
      <c r="Q791" s="128"/>
      <c r="R791" s="128">
        <v>0.123</v>
      </c>
      <c r="S791" s="128"/>
      <c r="T791" s="128"/>
      <c r="U791" s="128"/>
      <c r="V791" s="128">
        <f t="shared" si="127"/>
        <v>0.123</v>
      </c>
      <c r="W791" s="128">
        <f t="shared" si="127"/>
        <v>0</v>
      </c>
      <c r="X791" s="128"/>
      <c r="Y791" s="128"/>
      <c r="Z791" s="128"/>
      <c r="AA791" s="128"/>
      <c r="AB791" s="128"/>
      <c r="AC791" s="128"/>
      <c r="AD791" s="128"/>
      <c r="AE791" s="128"/>
      <c r="AF791" s="128"/>
      <c r="AG791" s="128"/>
      <c r="AH791" s="128"/>
      <c r="AI791" s="128"/>
      <c r="AJ791" s="128"/>
      <c r="AK791" s="128"/>
      <c r="AL791" s="128"/>
      <c r="AM791" s="128"/>
      <c r="AN791" s="128"/>
      <c r="AO791" s="128"/>
      <c r="AP791" s="128">
        <f t="shared" si="128"/>
        <v>0</v>
      </c>
      <c r="AQ791" s="128">
        <f t="shared" si="128"/>
        <v>0</v>
      </c>
      <c r="AR791" s="128" t="e">
        <f>#REF!+#REF!+#REF!+#REF!</f>
        <v>#REF!</v>
      </c>
      <c r="AS791" s="128">
        <f t="shared" si="129"/>
        <v>0</v>
      </c>
      <c r="AT791" s="128" t="e">
        <f>#REF!+#REF!+#REF!+#REF!</f>
        <v>#REF!</v>
      </c>
      <c r="AU791" s="128">
        <f t="shared" si="130"/>
        <v>0</v>
      </c>
    </row>
    <row r="792" spans="1:47" ht="63" x14ac:dyDescent="0.25">
      <c r="A792" s="381" t="s">
        <v>1046</v>
      </c>
      <c r="B792" s="127"/>
      <c r="C792" s="21" t="s">
        <v>1798</v>
      </c>
      <c r="D792" s="128"/>
      <c r="E792" s="128"/>
      <c r="F792" s="128"/>
      <c r="G792" s="128"/>
      <c r="H792" s="128"/>
      <c r="I792" s="128"/>
      <c r="J792" s="128"/>
      <c r="K792" s="128"/>
      <c r="L792" s="128"/>
      <c r="M792" s="128"/>
      <c r="N792" s="128"/>
      <c r="O792" s="128"/>
      <c r="P792" s="128"/>
      <c r="Q792" s="128"/>
      <c r="R792" s="128"/>
      <c r="S792" s="128">
        <v>0.1</v>
      </c>
      <c r="T792" s="128"/>
      <c r="U792" s="128"/>
      <c r="V792" s="128">
        <f t="shared" si="127"/>
        <v>0</v>
      </c>
      <c r="W792" s="128">
        <f t="shared" si="127"/>
        <v>0.1</v>
      </c>
      <c r="X792" s="128"/>
      <c r="Y792" s="128"/>
      <c r="Z792" s="128"/>
      <c r="AA792" s="128"/>
      <c r="AB792" s="128"/>
      <c r="AC792" s="128"/>
      <c r="AD792" s="128"/>
      <c r="AE792" s="128"/>
      <c r="AF792" s="128"/>
      <c r="AG792" s="128"/>
      <c r="AH792" s="128"/>
      <c r="AI792" s="128"/>
      <c r="AJ792" s="128"/>
      <c r="AK792" s="128"/>
      <c r="AL792" s="128"/>
      <c r="AM792" s="128"/>
      <c r="AN792" s="128"/>
      <c r="AO792" s="128"/>
      <c r="AP792" s="128">
        <f t="shared" si="128"/>
        <v>0</v>
      </c>
      <c r="AQ792" s="128">
        <f t="shared" si="128"/>
        <v>0</v>
      </c>
      <c r="AR792" s="128" t="e">
        <f>#REF!+#REF!+#REF!+#REF!</f>
        <v>#REF!</v>
      </c>
      <c r="AS792" s="128">
        <f t="shared" si="129"/>
        <v>0</v>
      </c>
      <c r="AT792" s="128" t="e">
        <f>#REF!+#REF!+#REF!+#REF!</f>
        <v>#REF!</v>
      </c>
      <c r="AU792" s="128">
        <f t="shared" si="130"/>
        <v>0</v>
      </c>
    </row>
    <row r="793" spans="1:47" ht="78.75" x14ac:dyDescent="0.25">
      <c r="A793" s="381" t="s">
        <v>1046</v>
      </c>
      <c r="B793" s="127"/>
      <c r="C793" s="21" t="s">
        <v>1799</v>
      </c>
      <c r="D793" s="128"/>
      <c r="E793" s="128"/>
      <c r="F793" s="128"/>
      <c r="G793" s="128"/>
      <c r="H793" s="128"/>
      <c r="I793" s="128"/>
      <c r="J793" s="128"/>
      <c r="K793" s="128"/>
      <c r="L793" s="128"/>
      <c r="M793" s="128"/>
      <c r="N793" s="128"/>
      <c r="O793" s="128"/>
      <c r="P793" s="128"/>
      <c r="Q793" s="128"/>
      <c r="R793" s="128">
        <v>0.53400000000000003</v>
      </c>
      <c r="S793" s="128"/>
      <c r="T793" s="128"/>
      <c r="U793" s="128"/>
      <c r="V793" s="128">
        <f t="shared" ref="V793:W856" si="131">N793+P793+R793+T793</f>
        <v>0.53400000000000003</v>
      </c>
      <c r="W793" s="128">
        <f t="shared" si="131"/>
        <v>0</v>
      </c>
      <c r="X793" s="128"/>
      <c r="Y793" s="128"/>
      <c r="Z793" s="128"/>
      <c r="AA793" s="128"/>
      <c r="AB793" s="128"/>
      <c r="AC793" s="128"/>
      <c r="AD793" s="128"/>
      <c r="AE793" s="128"/>
      <c r="AF793" s="128"/>
      <c r="AG793" s="128"/>
      <c r="AH793" s="128"/>
      <c r="AI793" s="128"/>
      <c r="AJ793" s="128"/>
      <c r="AK793" s="128"/>
      <c r="AL793" s="128">
        <v>0.3</v>
      </c>
      <c r="AM793" s="128"/>
      <c r="AN793" s="128"/>
      <c r="AO793" s="128"/>
      <c r="AP793" s="128">
        <f t="shared" si="128"/>
        <v>0.3</v>
      </c>
      <c r="AQ793" s="128">
        <f t="shared" si="128"/>
        <v>0</v>
      </c>
      <c r="AR793" s="128" t="e">
        <f>#REF!+#REF!+#REF!+#REF!</f>
        <v>#REF!</v>
      </c>
      <c r="AS793" s="128">
        <f t="shared" si="129"/>
        <v>0.6</v>
      </c>
      <c r="AT793" s="128" t="e">
        <f>#REF!+#REF!+#REF!+#REF!</f>
        <v>#REF!</v>
      </c>
      <c r="AU793" s="128">
        <f t="shared" si="130"/>
        <v>0</v>
      </c>
    </row>
    <row r="794" spans="1:47" ht="47.25" x14ac:dyDescent="0.25">
      <c r="A794" s="381" t="s">
        <v>1046</v>
      </c>
      <c r="B794" s="127"/>
      <c r="C794" s="21" t="s">
        <v>1800</v>
      </c>
      <c r="D794" s="128"/>
      <c r="E794" s="128"/>
      <c r="F794" s="128"/>
      <c r="G794" s="128"/>
      <c r="H794" s="128"/>
      <c r="I794" s="128"/>
      <c r="J794" s="128"/>
      <c r="K794" s="128"/>
      <c r="L794" s="128"/>
      <c r="M794" s="128"/>
      <c r="N794" s="128"/>
      <c r="O794" s="128"/>
      <c r="P794" s="128"/>
      <c r="Q794" s="128"/>
      <c r="R794" s="128">
        <v>0.16</v>
      </c>
      <c r="S794" s="128"/>
      <c r="T794" s="128"/>
      <c r="U794" s="128"/>
      <c r="V794" s="128">
        <f t="shared" si="131"/>
        <v>0.16</v>
      </c>
      <c r="W794" s="128">
        <f t="shared" si="131"/>
        <v>0</v>
      </c>
      <c r="X794" s="128"/>
      <c r="Y794" s="128"/>
      <c r="Z794" s="128"/>
      <c r="AA794" s="128"/>
      <c r="AB794" s="128"/>
      <c r="AC794" s="128"/>
      <c r="AD794" s="128"/>
      <c r="AE794" s="128"/>
      <c r="AF794" s="128"/>
      <c r="AG794" s="128"/>
      <c r="AH794" s="128"/>
      <c r="AI794" s="128"/>
      <c r="AJ794" s="128"/>
      <c r="AK794" s="128"/>
      <c r="AL794" s="128"/>
      <c r="AM794" s="128"/>
      <c r="AN794" s="128"/>
      <c r="AO794" s="128"/>
      <c r="AP794" s="128">
        <f t="shared" si="128"/>
        <v>0</v>
      </c>
      <c r="AQ794" s="128">
        <f t="shared" si="128"/>
        <v>0</v>
      </c>
      <c r="AR794" s="128" t="e">
        <f>#REF!+#REF!+#REF!+#REF!</f>
        <v>#REF!</v>
      </c>
      <c r="AS794" s="128">
        <f t="shared" si="129"/>
        <v>0</v>
      </c>
      <c r="AT794" s="128" t="e">
        <f>#REF!+#REF!+#REF!+#REF!</f>
        <v>#REF!</v>
      </c>
      <c r="AU794" s="128">
        <f t="shared" si="130"/>
        <v>0</v>
      </c>
    </row>
    <row r="795" spans="1:47" ht="63" x14ac:dyDescent="0.25">
      <c r="A795" s="381" t="s">
        <v>1046</v>
      </c>
      <c r="B795" s="127"/>
      <c r="C795" s="21" t="s">
        <v>1801</v>
      </c>
      <c r="D795" s="128"/>
      <c r="E795" s="128"/>
      <c r="F795" s="128"/>
      <c r="G795" s="128"/>
      <c r="H795" s="128"/>
      <c r="I795" s="128"/>
      <c r="J795" s="128"/>
      <c r="K795" s="128"/>
      <c r="L795" s="128"/>
      <c r="M795" s="128"/>
      <c r="N795" s="128"/>
      <c r="O795" s="128"/>
      <c r="P795" s="128"/>
      <c r="Q795" s="128"/>
      <c r="R795" s="128">
        <v>0.128</v>
      </c>
      <c r="S795" s="128"/>
      <c r="T795" s="128"/>
      <c r="U795" s="128"/>
      <c r="V795" s="128">
        <f t="shared" si="131"/>
        <v>0.128</v>
      </c>
      <c r="W795" s="128">
        <f t="shared" si="131"/>
        <v>0</v>
      </c>
      <c r="X795" s="128"/>
      <c r="Y795" s="128"/>
      <c r="Z795" s="128"/>
      <c r="AA795" s="128"/>
      <c r="AB795" s="128"/>
      <c r="AC795" s="128"/>
      <c r="AD795" s="128"/>
      <c r="AE795" s="128"/>
      <c r="AF795" s="128"/>
      <c r="AG795" s="128"/>
      <c r="AH795" s="128"/>
      <c r="AI795" s="128"/>
      <c r="AJ795" s="128"/>
      <c r="AK795" s="128"/>
      <c r="AL795" s="128"/>
      <c r="AM795" s="128"/>
      <c r="AN795" s="128"/>
      <c r="AO795" s="128"/>
      <c r="AP795" s="128">
        <f t="shared" si="128"/>
        <v>0</v>
      </c>
      <c r="AQ795" s="128">
        <f t="shared" si="128"/>
        <v>0</v>
      </c>
      <c r="AR795" s="128" t="e">
        <f>#REF!+#REF!+#REF!+#REF!</f>
        <v>#REF!</v>
      </c>
      <c r="AS795" s="128">
        <f t="shared" si="129"/>
        <v>0</v>
      </c>
      <c r="AT795" s="128" t="e">
        <f>#REF!+#REF!+#REF!+#REF!</f>
        <v>#REF!</v>
      </c>
      <c r="AU795" s="128">
        <f t="shared" si="130"/>
        <v>0</v>
      </c>
    </row>
    <row r="796" spans="1:47" ht="78.75" x14ac:dyDescent="0.25">
      <c r="A796" s="381" t="s">
        <v>113</v>
      </c>
      <c r="B796" s="127" t="s">
        <v>1802</v>
      </c>
      <c r="C796" s="21" t="s">
        <v>1803</v>
      </c>
      <c r="D796" s="128"/>
      <c r="E796" s="128"/>
      <c r="F796" s="128"/>
      <c r="G796" s="128"/>
      <c r="H796" s="128"/>
      <c r="I796" s="128"/>
      <c r="J796" s="128"/>
      <c r="K796" s="128"/>
      <c r="L796" s="128"/>
      <c r="M796" s="128"/>
      <c r="N796" s="128"/>
      <c r="O796" s="128"/>
      <c r="P796" s="128">
        <v>0.76</v>
      </c>
      <c r="Q796" s="128">
        <v>0.1</v>
      </c>
      <c r="R796" s="128"/>
      <c r="S796" s="128"/>
      <c r="T796" s="128"/>
      <c r="U796" s="128"/>
      <c r="V796" s="128">
        <f t="shared" si="131"/>
        <v>0.76</v>
      </c>
      <c r="W796" s="128">
        <f t="shared" si="131"/>
        <v>0.1</v>
      </c>
      <c r="X796" s="128"/>
      <c r="Y796" s="128"/>
      <c r="Z796" s="128"/>
      <c r="AA796" s="128"/>
      <c r="AB796" s="128"/>
      <c r="AC796" s="128"/>
      <c r="AD796" s="128"/>
      <c r="AE796" s="128"/>
      <c r="AF796" s="128"/>
      <c r="AG796" s="128"/>
      <c r="AH796" s="128"/>
      <c r="AI796" s="128"/>
      <c r="AJ796" s="128"/>
      <c r="AK796" s="128"/>
      <c r="AL796" s="128"/>
      <c r="AM796" s="128"/>
      <c r="AN796" s="128"/>
      <c r="AO796" s="128"/>
      <c r="AP796" s="128">
        <f t="shared" si="128"/>
        <v>0</v>
      </c>
      <c r="AQ796" s="128">
        <f t="shared" si="128"/>
        <v>0</v>
      </c>
      <c r="AR796" s="128" t="e">
        <f>#REF!+#REF!+#REF!+#REF!</f>
        <v>#REF!</v>
      </c>
      <c r="AS796" s="128">
        <f t="shared" si="129"/>
        <v>0</v>
      </c>
      <c r="AT796" s="128" t="e">
        <f>#REF!+#REF!+#REF!+#REF!</f>
        <v>#REF!</v>
      </c>
      <c r="AU796" s="128">
        <f t="shared" si="130"/>
        <v>0</v>
      </c>
    </row>
    <row r="797" spans="1:47" ht="110.25" x14ac:dyDescent="0.25">
      <c r="A797" s="381" t="s">
        <v>113</v>
      </c>
      <c r="B797" s="127" t="s">
        <v>1804</v>
      </c>
      <c r="C797" s="21" t="s">
        <v>1805</v>
      </c>
      <c r="D797" s="128"/>
      <c r="E797" s="128"/>
      <c r="F797" s="128"/>
      <c r="G797" s="128"/>
      <c r="H797" s="128"/>
      <c r="I797" s="128"/>
      <c r="J797" s="128"/>
      <c r="K797" s="128"/>
      <c r="L797" s="128"/>
      <c r="M797" s="128"/>
      <c r="N797" s="128"/>
      <c r="O797" s="128"/>
      <c r="P797" s="128">
        <v>1.05</v>
      </c>
      <c r="Q797" s="128">
        <v>0</v>
      </c>
      <c r="R797" s="128"/>
      <c r="S797" s="128"/>
      <c r="T797" s="128"/>
      <c r="U797" s="128"/>
      <c r="V797" s="128">
        <f t="shared" si="131"/>
        <v>1.05</v>
      </c>
      <c r="W797" s="128">
        <f t="shared" si="131"/>
        <v>0</v>
      </c>
      <c r="X797" s="128"/>
      <c r="Y797" s="128"/>
      <c r="Z797" s="128"/>
      <c r="AA797" s="128"/>
      <c r="AB797" s="128"/>
      <c r="AC797" s="128"/>
      <c r="AD797" s="128"/>
      <c r="AE797" s="128"/>
      <c r="AF797" s="128"/>
      <c r="AG797" s="128"/>
      <c r="AH797" s="128"/>
      <c r="AI797" s="128"/>
      <c r="AJ797" s="128"/>
      <c r="AK797" s="128"/>
      <c r="AL797" s="128"/>
      <c r="AM797" s="128"/>
      <c r="AN797" s="128"/>
      <c r="AO797" s="128"/>
      <c r="AP797" s="128">
        <f t="shared" si="128"/>
        <v>0</v>
      </c>
      <c r="AQ797" s="128">
        <f t="shared" si="128"/>
        <v>0</v>
      </c>
      <c r="AR797" s="128" t="e">
        <f>#REF!+#REF!+#REF!+#REF!</f>
        <v>#REF!</v>
      </c>
      <c r="AS797" s="128">
        <f t="shared" si="129"/>
        <v>0</v>
      </c>
      <c r="AT797" s="128" t="e">
        <f>#REF!+#REF!+#REF!+#REF!</f>
        <v>#REF!</v>
      </c>
      <c r="AU797" s="128">
        <f t="shared" si="130"/>
        <v>0</v>
      </c>
    </row>
    <row r="798" spans="1:47" ht="94.5" x14ac:dyDescent="0.25">
      <c r="A798" s="381" t="s">
        <v>113</v>
      </c>
      <c r="B798" s="127" t="s">
        <v>1806</v>
      </c>
      <c r="C798" s="21" t="s">
        <v>1807</v>
      </c>
      <c r="D798" s="128"/>
      <c r="E798" s="128"/>
      <c r="F798" s="128"/>
      <c r="G798" s="128"/>
      <c r="H798" s="128"/>
      <c r="I798" s="128"/>
      <c r="J798" s="128"/>
      <c r="K798" s="128"/>
      <c r="L798" s="128"/>
      <c r="M798" s="128"/>
      <c r="N798" s="128"/>
      <c r="O798" s="128"/>
      <c r="P798" s="128">
        <v>0.52500000000000002</v>
      </c>
      <c r="Q798" s="128">
        <v>0</v>
      </c>
      <c r="R798" s="128"/>
      <c r="S798" s="128"/>
      <c r="T798" s="128"/>
      <c r="U798" s="128"/>
      <c r="V798" s="128">
        <f t="shared" si="131"/>
        <v>0.52500000000000002</v>
      </c>
      <c r="W798" s="128">
        <f t="shared" si="131"/>
        <v>0</v>
      </c>
      <c r="X798" s="128"/>
      <c r="Y798" s="128"/>
      <c r="Z798" s="128"/>
      <c r="AA798" s="128"/>
      <c r="AB798" s="128"/>
      <c r="AC798" s="128"/>
      <c r="AD798" s="128"/>
      <c r="AE798" s="128"/>
      <c r="AF798" s="128"/>
      <c r="AG798" s="128"/>
      <c r="AH798" s="128"/>
      <c r="AI798" s="128"/>
      <c r="AJ798" s="128"/>
      <c r="AK798" s="128"/>
      <c r="AL798" s="128"/>
      <c r="AM798" s="128"/>
      <c r="AN798" s="128"/>
      <c r="AO798" s="128"/>
      <c r="AP798" s="128">
        <f t="shared" si="128"/>
        <v>0</v>
      </c>
      <c r="AQ798" s="128">
        <f t="shared" si="128"/>
        <v>0</v>
      </c>
      <c r="AR798" s="128" t="e">
        <f>#REF!+#REF!+#REF!+#REF!</f>
        <v>#REF!</v>
      </c>
      <c r="AS798" s="128">
        <f t="shared" si="129"/>
        <v>0</v>
      </c>
      <c r="AT798" s="128" t="e">
        <f>#REF!+#REF!+#REF!+#REF!</f>
        <v>#REF!</v>
      </c>
      <c r="AU798" s="128">
        <f t="shared" si="130"/>
        <v>0</v>
      </c>
    </row>
    <row r="799" spans="1:47" ht="78.75" x14ac:dyDescent="0.25">
      <c r="A799" s="381" t="s">
        <v>113</v>
      </c>
      <c r="B799" s="127" t="s">
        <v>1808</v>
      </c>
      <c r="C799" s="21" t="s">
        <v>1809</v>
      </c>
      <c r="D799" s="128"/>
      <c r="E799" s="128"/>
      <c r="F799" s="128"/>
      <c r="G799" s="128"/>
      <c r="H799" s="128"/>
      <c r="I799" s="128"/>
      <c r="J799" s="128"/>
      <c r="K799" s="128"/>
      <c r="L799" s="128"/>
      <c r="M799" s="128"/>
      <c r="N799" s="128"/>
      <c r="O799" s="128"/>
      <c r="P799" s="128">
        <v>0.2</v>
      </c>
      <c r="Q799" s="128">
        <v>0</v>
      </c>
      <c r="R799" s="128"/>
      <c r="S799" s="128"/>
      <c r="T799" s="128"/>
      <c r="U799" s="128"/>
      <c r="V799" s="128">
        <f t="shared" si="131"/>
        <v>0.2</v>
      </c>
      <c r="W799" s="128">
        <f t="shared" si="131"/>
        <v>0</v>
      </c>
      <c r="X799" s="128"/>
      <c r="Y799" s="128"/>
      <c r="Z799" s="128"/>
      <c r="AA799" s="128"/>
      <c r="AB799" s="128"/>
      <c r="AC799" s="128"/>
      <c r="AD799" s="128"/>
      <c r="AE799" s="128"/>
      <c r="AF799" s="128"/>
      <c r="AG799" s="128"/>
      <c r="AH799" s="128"/>
      <c r="AI799" s="128"/>
      <c r="AJ799" s="128"/>
      <c r="AK799" s="128"/>
      <c r="AL799" s="128"/>
      <c r="AM799" s="128"/>
      <c r="AN799" s="128"/>
      <c r="AO799" s="128"/>
      <c r="AP799" s="128">
        <f t="shared" si="128"/>
        <v>0</v>
      </c>
      <c r="AQ799" s="128">
        <f t="shared" si="128"/>
        <v>0</v>
      </c>
      <c r="AR799" s="128" t="e">
        <f>#REF!+#REF!+#REF!+#REF!</f>
        <v>#REF!</v>
      </c>
      <c r="AS799" s="128">
        <f t="shared" si="129"/>
        <v>0</v>
      </c>
      <c r="AT799" s="128" t="e">
        <f>#REF!+#REF!+#REF!+#REF!</f>
        <v>#REF!</v>
      </c>
      <c r="AU799" s="128">
        <f t="shared" si="130"/>
        <v>0</v>
      </c>
    </row>
    <row r="800" spans="1:47" ht="78.75" x14ac:dyDescent="0.25">
      <c r="A800" s="381" t="s">
        <v>113</v>
      </c>
      <c r="B800" s="127" t="s">
        <v>1810</v>
      </c>
      <c r="C800" s="21" t="s">
        <v>1811</v>
      </c>
      <c r="D800" s="128"/>
      <c r="E800" s="128"/>
      <c r="F800" s="128"/>
      <c r="G800" s="128"/>
      <c r="H800" s="128"/>
      <c r="I800" s="128"/>
      <c r="J800" s="128"/>
      <c r="K800" s="128"/>
      <c r="L800" s="128"/>
      <c r="M800" s="128"/>
      <c r="N800" s="128"/>
      <c r="O800" s="128"/>
      <c r="P800" s="128">
        <v>0.48</v>
      </c>
      <c r="Q800" s="128">
        <v>0</v>
      </c>
      <c r="R800" s="128"/>
      <c r="S800" s="128"/>
      <c r="T800" s="128"/>
      <c r="U800" s="128"/>
      <c r="V800" s="128">
        <f t="shared" si="131"/>
        <v>0.48</v>
      </c>
      <c r="W800" s="128">
        <f t="shared" si="131"/>
        <v>0</v>
      </c>
      <c r="X800" s="128"/>
      <c r="Y800" s="128"/>
      <c r="Z800" s="128"/>
      <c r="AA800" s="128"/>
      <c r="AB800" s="128"/>
      <c r="AC800" s="128"/>
      <c r="AD800" s="128"/>
      <c r="AE800" s="128"/>
      <c r="AF800" s="128"/>
      <c r="AG800" s="128"/>
      <c r="AH800" s="128"/>
      <c r="AI800" s="128"/>
      <c r="AJ800" s="128"/>
      <c r="AK800" s="128"/>
      <c r="AL800" s="128"/>
      <c r="AM800" s="128"/>
      <c r="AN800" s="128"/>
      <c r="AO800" s="128"/>
      <c r="AP800" s="128">
        <f t="shared" si="128"/>
        <v>0</v>
      </c>
      <c r="AQ800" s="128">
        <f t="shared" si="128"/>
        <v>0</v>
      </c>
      <c r="AR800" s="128" t="e">
        <f>#REF!+#REF!+#REF!+#REF!</f>
        <v>#REF!</v>
      </c>
      <c r="AS800" s="128">
        <f t="shared" si="129"/>
        <v>0</v>
      </c>
      <c r="AT800" s="128" t="e">
        <f>#REF!+#REF!+#REF!+#REF!</f>
        <v>#REF!</v>
      </c>
      <c r="AU800" s="128">
        <f t="shared" si="130"/>
        <v>0</v>
      </c>
    </row>
    <row r="801" spans="1:47" ht="78.75" x14ac:dyDescent="0.25">
      <c r="A801" s="381" t="s">
        <v>113</v>
      </c>
      <c r="B801" s="127" t="s">
        <v>1812</v>
      </c>
      <c r="C801" s="21" t="s">
        <v>1811</v>
      </c>
      <c r="D801" s="128"/>
      <c r="E801" s="128"/>
      <c r="F801" s="128"/>
      <c r="G801" s="128"/>
      <c r="H801" s="128"/>
      <c r="I801" s="128"/>
      <c r="J801" s="128"/>
      <c r="K801" s="128"/>
      <c r="L801" s="128"/>
      <c r="M801" s="128"/>
      <c r="N801" s="128"/>
      <c r="O801" s="128"/>
      <c r="P801" s="128">
        <v>0.745</v>
      </c>
      <c r="Q801" s="128">
        <v>0.16</v>
      </c>
      <c r="R801" s="128"/>
      <c r="S801" s="128"/>
      <c r="T801" s="128"/>
      <c r="U801" s="128"/>
      <c r="V801" s="128">
        <f t="shared" si="131"/>
        <v>0.745</v>
      </c>
      <c r="W801" s="128">
        <f t="shared" si="131"/>
        <v>0.16</v>
      </c>
      <c r="X801" s="128"/>
      <c r="Y801" s="128"/>
      <c r="Z801" s="128"/>
      <c r="AA801" s="128"/>
      <c r="AB801" s="128"/>
      <c r="AC801" s="128"/>
      <c r="AD801" s="128"/>
      <c r="AE801" s="128"/>
      <c r="AF801" s="128"/>
      <c r="AG801" s="128"/>
      <c r="AH801" s="128"/>
      <c r="AI801" s="128"/>
      <c r="AJ801" s="128"/>
      <c r="AK801" s="128"/>
      <c r="AL801" s="128"/>
      <c r="AM801" s="128"/>
      <c r="AN801" s="128"/>
      <c r="AO801" s="128"/>
      <c r="AP801" s="128">
        <f t="shared" si="128"/>
        <v>0</v>
      </c>
      <c r="AQ801" s="128">
        <f t="shared" si="128"/>
        <v>0</v>
      </c>
      <c r="AR801" s="128" t="e">
        <f>#REF!+#REF!+#REF!+#REF!</f>
        <v>#REF!</v>
      </c>
      <c r="AS801" s="128">
        <f t="shared" si="129"/>
        <v>0</v>
      </c>
      <c r="AT801" s="128" t="e">
        <f>#REF!+#REF!+#REF!+#REF!</f>
        <v>#REF!</v>
      </c>
      <c r="AU801" s="128">
        <f t="shared" si="130"/>
        <v>0</v>
      </c>
    </row>
    <row r="802" spans="1:47" ht="63" x14ac:dyDescent="0.25">
      <c r="A802" s="381" t="s">
        <v>113</v>
      </c>
      <c r="B802" s="127" t="s">
        <v>1813</v>
      </c>
      <c r="C802" s="21" t="s">
        <v>1814</v>
      </c>
      <c r="D802" s="128"/>
      <c r="E802" s="128"/>
      <c r="F802" s="128"/>
      <c r="G802" s="128"/>
      <c r="H802" s="128"/>
      <c r="I802" s="128"/>
      <c r="J802" s="128"/>
      <c r="K802" s="128"/>
      <c r="L802" s="128"/>
      <c r="M802" s="128"/>
      <c r="N802" s="128"/>
      <c r="O802" s="128"/>
      <c r="P802" s="128">
        <v>0.66</v>
      </c>
      <c r="Q802" s="128">
        <v>0</v>
      </c>
      <c r="R802" s="128"/>
      <c r="S802" s="128"/>
      <c r="T802" s="128"/>
      <c r="U802" s="128"/>
      <c r="V802" s="128">
        <f t="shared" si="131"/>
        <v>0.66</v>
      </c>
      <c r="W802" s="128">
        <f t="shared" si="131"/>
        <v>0</v>
      </c>
      <c r="X802" s="128"/>
      <c r="Y802" s="128"/>
      <c r="Z802" s="128"/>
      <c r="AA802" s="128"/>
      <c r="AB802" s="128"/>
      <c r="AC802" s="128"/>
      <c r="AD802" s="128"/>
      <c r="AE802" s="128"/>
      <c r="AF802" s="128"/>
      <c r="AG802" s="128"/>
      <c r="AH802" s="128"/>
      <c r="AI802" s="128"/>
      <c r="AJ802" s="128"/>
      <c r="AK802" s="128"/>
      <c r="AL802" s="128"/>
      <c r="AM802" s="128"/>
      <c r="AN802" s="128"/>
      <c r="AO802" s="128"/>
      <c r="AP802" s="128">
        <f t="shared" si="128"/>
        <v>0</v>
      </c>
      <c r="AQ802" s="128">
        <f t="shared" si="128"/>
        <v>0</v>
      </c>
      <c r="AR802" s="128" t="e">
        <f>#REF!+#REF!+#REF!+#REF!</f>
        <v>#REF!</v>
      </c>
      <c r="AS802" s="128">
        <f t="shared" si="129"/>
        <v>0</v>
      </c>
      <c r="AT802" s="128" t="e">
        <f>#REF!+#REF!+#REF!+#REF!</f>
        <v>#REF!</v>
      </c>
      <c r="AU802" s="128">
        <f t="shared" si="130"/>
        <v>0</v>
      </c>
    </row>
    <row r="803" spans="1:47" ht="78.75" x14ac:dyDescent="0.25">
      <c r="A803" s="381" t="s">
        <v>113</v>
      </c>
      <c r="B803" s="127" t="s">
        <v>1815</v>
      </c>
      <c r="C803" s="21" t="s">
        <v>1816</v>
      </c>
      <c r="D803" s="128"/>
      <c r="E803" s="128"/>
      <c r="F803" s="128"/>
      <c r="G803" s="128"/>
      <c r="H803" s="128"/>
      <c r="I803" s="128"/>
      <c r="J803" s="128"/>
      <c r="K803" s="128"/>
      <c r="L803" s="128"/>
      <c r="M803" s="128"/>
      <c r="N803" s="128"/>
      <c r="O803" s="128"/>
      <c r="P803" s="128">
        <v>0.7</v>
      </c>
      <c r="Q803" s="128">
        <v>0</v>
      </c>
      <c r="R803" s="128"/>
      <c r="S803" s="128"/>
      <c r="T803" s="128"/>
      <c r="U803" s="128"/>
      <c r="V803" s="128">
        <f t="shared" si="131"/>
        <v>0.7</v>
      </c>
      <c r="W803" s="128">
        <f t="shared" si="131"/>
        <v>0</v>
      </c>
      <c r="X803" s="128"/>
      <c r="Y803" s="128"/>
      <c r="Z803" s="128"/>
      <c r="AA803" s="128"/>
      <c r="AB803" s="128"/>
      <c r="AC803" s="128"/>
      <c r="AD803" s="128"/>
      <c r="AE803" s="128"/>
      <c r="AF803" s="128"/>
      <c r="AG803" s="128"/>
      <c r="AH803" s="128"/>
      <c r="AI803" s="128"/>
      <c r="AJ803" s="128"/>
      <c r="AK803" s="128"/>
      <c r="AL803" s="128"/>
      <c r="AM803" s="128"/>
      <c r="AN803" s="128"/>
      <c r="AO803" s="128"/>
      <c r="AP803" s="128">
        <f t="shared" si="128"/>
        <v>0</v>
      </c>
      <c r="AQ803" s="128">
        <f t="shared" si="128"/>
        <v>0</v>
      </c>
      <c r="AR803" s="128" t="e">
        <f>#REF!+#REF!+#REF!+#REF!</f>
        <v>#REF!</v>
      </c>
      <c r="AS803" s="128">
        <f t="shared" si="129"/>
        <v>0</v>
      </c>
      <c r="AT803" s="128" t="e">
        <f>#REF!+#REF!+#REF!+#REF!</f>
        <v>#REF!</v>
      </c>
      <c r="AU803" s="128">
        <f t="shared" si="130"/>
        <v>0</v>
      </c>
    </row>
    <row r="804" spans="1:47" ht="110.25" x14ac:dyDescent="0.25">
      <c r="A804" s="381" t="s">
        <v>113</v>
      </c>
      <c r="B804" s="127" t="s">
        <v>1817</v>
      </c>
      <c r="C804" s="21" t="s">
        <v>1818</v>
      </c>
      <c r="D804" s="128"/>
      <c r="E804" s="128"/>
      <c r="F804" s="128"/>
      <c r="G804" s="128"/>
      <c r="H804" s="128"/>
      <c r="I804" s="128"/>
      <c r="J804" s="128"/>
      <c r="K804" s="128"/>
      <c r="L804" s="128"/>
      <c r="M804" s="128"/>
      <c r="N804" s="128"/>
      <c r="O804" s="128"/>
      <c r="P804" s="128">
        <v>0.36</v>
      </c>
      <c r="Q804" s="128">
        <v>0</v>
      </c>
      <c r="R804" s="128"/>
      <c r="S804" s="128"/>
      <c r="T804" s="128"/>
      <c r="U804" s="128"/>
      <c r="V804" s="128">
        <f t="shared" si="131"/>
        <v>0.36</v>
      </c>
      <c r="W804" s="128">
        <f t="shared" si="131"/>
        <v>0</v>
      </c>
      <c r="X804" s="128"/>
      <c r="Y804" s="128"/>
      <c r="Z804" s="128"/>
      <c r="AA804" s="128"/>
      <c r="AB804" s="128"/>
      <c r="AC804" s="128"/>
      <c r="AD804" s="128"/>
      <c r="AE804" s="128"/>
      <c r="AF804" s="128"/>
      <c r="AG804" s="128"/>
      <c r="AH804" s="128"/>
      <c r="AI804" s="128"/>
      <c r="AJ804" s="128"/>
      <c r="AK804" s="128"/>
      <c r="AL804" s="128"/>
      <c r="AM804" s="128"/>
      <c r="AN804" s="128"/>
      <c r="AO804" s="128"/>
      <c r="AP804" s="128">
        <f t="shared" si="128"/>
        <v>0</v>
      </c>
      <c r="AQ804" s="128">
        <f t="shared" si="128"/>
        <v>0</v>
      </c>
      <c r="AR804" s="128" t="e">
        <f>#REF!+#REF!+#REF!+#REF!</f>
        <v>#REF!</v>
      </c>
      <c r="AS804" s="128">
        <f t="shared" si="129"/>
        <v>0</v>
      </c>
      <c r="AT804" s="128" t="e">
        <f>#REF!+#REF!+#REF!+#REF!</f>
        <v>#REF!</v>
      </c>
      <c r="AU804" s="128">
        <f t="shared" si="130"/>
        <v>0</v>
      </c>
    </row>
    <row r="805" spans="1:47" ht="63" x14ac:dyDescent="0.25">
      <c r="A805" s="381" t="s">
        <v>113</v>
      </c>
      <c r="B805" s="127" t="s">
        <v>1819</v>
      </c>
      <c r="C805" s="21" t="s">
        <v>1820</v>
      </c>
      <c r="D805" s="128"/>
      <c r="E805" s="128"/>
      <c r="F805" s="128"/>
      <c r="G805" s="128"/>
      <c r="H805" s="128"/>
      <c r="I805" s="128"/>
      <c r="J805" s="128"/>
      <c r="K805" s="128"/>
      <c r="L805" s="128"/>
      <c r="M805" s="128"/>
      <c r="N805" s="128"/>
      <c r="O805" s="128"/>
      <c r="P805" s="128">
        <v>0.52500000000000002</v>
      </c>
      <c r="Q805" s="128">
        <v>0</v>
      </c>
      <c r="R805" s="128"/>
      <c r="S805" s="128"/>
      <c r="T805" s="128"/>
      <c r="U805" s="128"/>
      <c r="V805" s="128">
        <f t="shared" si="131"/>
        <v>0.52500000000000002</v>
      </c>
      <c r="W805" s="128">
        <f t="shared" si="131"/>
        <v>0</v>
      </c>
      <c r="X805" s="128"/>
      <c r="Y805" s="128"/>
      <c r="Z805" s="128"/>
      <c r="AA805" s="128"/>
      <c r="AB805" s="128"/>
      <c r="AC805" s="128"/>
      <c r="AD805" s="128"/>
      <c r="AE805" s="128"/>
      <c r="AF805" s="128"/>
      <c r="AG805" s="128"/>
      <c r="AH805" s="128"/>
      <c r="AI805" s="128"/>
      <c r="AJ805" s="128"/>
      <c r="AK805" s="128"/>
      <c r="AL805" s="128"/>
      <c r="AM805" s="128"/>
      <c r="AN805" s="128"/>
      <c r="AO805" s="128"/>
      <c r="AP805" s="128">
        <f t="shared" si="128"/>
        <v>0</v>
      </c>
      <c r="AQ805" s="128">
        <f t="shared" si="128"/>
        <v>0</v>
      </c>
      <c r="AR805" s="128" t="e">
        <f>#REF!+#REF!+#REF!+#REF!</f>
        <v>#REF!</v>
      </c>
      <c r="AS805" s="128">
        <f t="shared" si="129"/>
        <v>0</v>
      </c>
      <c r="AT805" s="128" t="e">
        <f>#REF!+#REF!+#REF!+#REF!</f>
        <v>#REF!</v>
      </c>
      <c r="AU805" s="128">
        <f t="shared" si="130"/>
        <v>0</v>
      </c>
    </row>
    <row r="806" spans="1:47" ht="110.25" x14ac:dyDescent="0.25">
      <c r="A806" s="381" t="s">
        <v>113</v>
      </c>
      <c r="B806" s="127" t="s">
        <v>1821</v>
      </c>
      <c r="C806" s="21" t="s">
        <v>1822</v>
      </c>
      <c r="D806" s="128"/>
      <c r="E806" s="128"/>
      <c r="F806" s="128"/>
      <c r="G806" s="128"/>
      <c r="H806" s="128"/>
      <c r="I806" s="128"/>
      <c r="J806" s="128"/>
      <c r="K806" s="128"/>
      <c r="L806" s="128"/>
      <c r="M806" s="128"/>
      <c r="N806" s="128"/>
      <c r="O806" s="128"/>
      <c r="P806" s="128">
        <v>0.80500000000000005</v>
      </c>
      <c r="Q806" s="128">
        <v>0</v>
      </c>
      <c r="R806" s="128"/>
      <c r="S806" s="128"/>
      <c r="T806" s="128"/>
      <c r="U806" s="128"/>
      <c r="V806" s="128">
        <f t="shared" si="131"/>
        <v>0.80500000000000005</v>
      </c>
      <c r="W806" s="128">
        <f t="shared" si="131"/>
        <v>0</v>
      </c>
      <c r="X806" s="128"/>
      <c r="Y806" s="128"/>
      <c r="Z806" s="128"/>
      <c r="AA806" s="128"/>
      <c r="AB806" s="128"/>
      <c r="AC806" s="128"/>
      <c r="AD806" s="128"/>
      <c r="AE806" s="128"/>
      <c r="AF806" s="128"/>
      <c r="AG806" s="128"/>
      <c r="AH806" s="128"/>
      <c r="AI806" s="128"/>
      <c r="AJ806" s="128"/>
      <c r="AK806" s="128"/>
      <c r="AL806" s="128"/>
      <c r="AM806" s="128"/>
      <c r="AN806" s="128"/>
      <c r="AO806" s="128"/>
      <c r="AP806" s="128">
        <f t="shared" si="128"/>
        <v>0</v>
      </c>
      <c r="AQ806" s="128">
        <f t="shared" si="128"/>
        <v>0</v>
      </c>
      <c r="AR806" s="128" t="e">
        <f>#REF!+#REF!+#REF!+#REF!</f>
        <v>#REF!</v>
      </c>
      <c r="AS806" s="128">
        <f t="shared" si="129"/>
        <v>0</v>
      </c>
      <c r="AT806" s="128" t="e">
        <f>#REF!+#REF!+#REF!+#REF!</f>
        <v>#REF!</v>
      </c>
      <c r="AU806" s="128">
        <f t="shared" si="130"/>
        <v>0</v>
      </c>
    </row>
    <row r="807" spans="1:47" ht="110.25" x14ac:dyDescent="0.25">
      <c r="A807" s="381" t="s">
        <v>113</v>
      </c>
      <c r="B807" s="127" t="s">
        <v>1823</v>
      </c>
      <c r="C807" s="21" t="s">
        <v>1824</v>
      </c>
      <c r="D807" s="128"/>
      <c r="E807" s="128"/>
      <c r="F807" s="128"/>
      <c r="G807" s="128"/>
      <c r="H807" s="128"/>
      <c r="I807" s="128"/>
      <c r="J807" s="128"/>
      <c r="K807" s="128"/>
      <c r="L807" s="128"/>
      <c r="M807" s="128"/>
      <c r="N807" s="128"/>
      <c r="O807" s="128"/>
      <c r="P807" s="128">
        <v>0.65</v>
      </c>
      <c r="Q807" s="128">
        <v>0.16</v>
      </c>
      <c r="R807" s="128"/>
      <c r="S807" s="128"/>
      <c r="T807" s="128"/>
      <c r="U807" s="128"/>
      <c r="V807" s="128">
        <f t="shared" si="131"/>
        <v>0.65</v>
      </c>
      <c r="W807" s="128">
        <f t="shared" si="131"/>
        <v>0.16</v>
      </c>
      <c r="X807" s="128"/>
      <c r="Y807" s="128"/>
      <c r="Z807" s="128"/>
      <c r="AA807" s="128"/>
      <c r="AB807" s="128"/>
      <c r="AC807" s="128"/>
      <c r="AD807" s="128"/>
      <c r="AE807" s="128"/>
      <c r="AF807" s="128"/>
      <c r="AG807" s="128"/>
      <c r="AH807" s="128"/>
      <c r="AI807" s="128"/>
      <c r="AJ807" s="128"/>
      <c r="AK807" s="128"/>
      <c r="AL807" s="128"/>
      <c r="AM807" s="128"/>
      <c r="AN807" s="128"/>
      <c r="AO807" s="128"/>
      <c r="AP807" s="128">
        <f t="shared" si="128"/>
        <v>0</v>
      </c>
      <c r="AQ807" s="128">
        <f t="shared" si="128"/>
        <v>0</v>
      </c>
      <c r="AR807" s="128" t="e">
        <f>#REF!+#REF!+#REF!+#REF!</f>
        <v>#REF!</v>
      </c>
      <c r="AS807" s="128">
        <f t="shared" si="129"/>
        <v>0</v>
      </c>
      <c r="AT807" s="128" t="e">
        <f>#REF!+#REF!+#REF!+#REF!</f>
        <v>#REF!</v>
      </c>
      <c r="AU807" s="128">
        <f t="shared" si="130"/>
        <v>0</v>
      </c>
    </row>
    <row r="808" spans="1:47" ht="78.75" x14ac:dyDescent="0.25">
      <c r="A808" s="381" t="s">
        <v>113</v>
      </c>
      <c r="B808" s="127" t="s">
        <v>1825</v>
      </c>
      <c r="C808" s="21" t="s">
        <v>1826</v>
      </c>
      <c r="D808" s="128"/>
      <c r="E808" s="128"/>
      <c r="F808" s="128"/>
      <c r="G808" s="128"/>
      <c r="H808" s="128"/>
      <c r="I808" s="128"/>
      <c r="J808" s="128"/>
      <c r="K808" s="128"/>
      <c r="L808" s="128"/>
      <c r="M808" s="128"/>
      <c r="N808" s="128"/>
      <c r="O808" s="128"/>
      <c r="P808" s="128">
        <v>0.3</v>
      </c>
      <c r="Q808" s="128">
        <v>0</v>
      </c>
      <c r="R808" s="128"/>
      <c r="S808" s="128"/>
      <c r="T808" s="128"/>
      <c r="U808" s="128"/>
      <c r="V808" s="128">
        <f t="shared" si="131"/>
        <v>0.3</v>
      </c>
      <c r="W808" s="128">
        <f t="shared" si="131"/>
        <v>0</v>
      </c>
      <c r="X808" s="128"/>
      <c r="Y808" s="128"/>
      <c r="Z808" s="128"/>
      <c r="AA808" s="128"/>
      <c r="AB808" s="128"/>
      <c r="AC808" s="128"/>
      <c r="AD808" s="128"/>
      <c r="AE808" s="128"/>
      <c r="AF808" s="128"/>
      <c r="AG808" s="128"/>
      <c r="AH808" s="128"/>
      <c r="AI808" s="128"/>
      <c r="AJ808" s="128"/>
      <c r="AK808" s="128"/>
      <c r="AL808" s="128"/>
      <c r="AM808" s="128"/>
      <c r="AN808" s="128"/>
      <c r="AO808" s="128"/>
      <c r="AP808" s="128">
        <f t="shared" si="128"/>
        <v>0</v>
      </c>
      <c r="AQ808" s="128">
        <f t="shared" si="128"/>
        <v>0</v>
      </c>
      <c r="AR808" s="128" t="e">
        <f>#REF!+#REF!+#REF!+#REF!</f>
        <v>#REF!</v>
      </c>
      <c r="AS808" s="128">
        <f t="shared" si="129"/>
        <v>0</v>
      </c>
      <c r="AT808" s="128" t="e">
        <f>#REF!+#REF!+#REF!+#REF!</f>
        <v>#REF!</v>
      </c>
      <c r="AU808" s="128">
        <f t="shared" si="130"/>
        <v>0</v>
      </c>
    </row>
    <row r="809" spans="1:47" ht="94.5" x14ac:dyDescent="0.25">
      <c r="A809" s="381" t="s">
        <v>113</v>
      </c>
      <c r="B809" s="127" t="s">
        <v>1827</v>
      </c>
      <c r="C809" s="21" t="s">
        <v>1828</v>
      </c>
      <c r="D809" s="128"/>
      <c r="E809" s="128"/>
      <c r="F809" s="128"/>
      <c r="G809" s="128"/>
      <c r="H809" s="128"/>
      <c r="I809" s="128"/>
      <c r="J809" s="128"/>
      <c r="K809" s="128"/>
      <c r="L809" s="128"/>
      <c r="M809" s="128"/>
      <c r="N809" s="128"/>
      <c r="O809" s="128"/>
      <c r="P809" s="128">
        <v>0.48499999999999999</v>
      </c>
      <c r="Q809" s="128">
        <v>0.16</v>
      </c>
      <c r="R809" s="128"/>
      <c r="S809" s="128"/>
      <c r="T809" s="128"/>
      <c r="U809" s="128"/>
      <c r="V809" s="128">
        <f t="shared" si="131"/>
        <v>0.48499999999999999</v>
      </c>
      <c r="W809" s="128">
        <f t="shared" si="131"/>
        <v>0.16</v>
      </c>
      <c r="X809" s="128"/>
      <c r="Y809" s="128"/>
      <c r="Z809" s="128"/>
      <c r="AA809" s="128"/>
      <c r="AB809" s="128"/>
      <c r="AC809" s="128"/>
      <c r="AD809" s="128"/>
      <c r="AE809" s="128"/>
      <c r="AF809" s="128"/>
      <c r="AG809" s="128"/>
      <c r="AH809" s="128"/>
      <c r="AI809" s="128"/>
      <c r="AJ809" s="128"/>
      <c r="AK809" s="128"/>
      <c r="AL809" s="128"/>
      <c r="AM809" s="128"/>
      <c r="AN809" s="128"/>
      <c r="AO809" s="128"/>
      <c r="AP809" s="128">
        <f t="shared" si="128"/>
        <v>0</v>
      </c>
      <c r="AQ809" s="128">
        <f t="shared" si="128"/>
        <v>0</v>
      </c>
      <c r="AR809" s="128" t="e">
        <f>#REF!+#REF!+#REF!+#REF!</f>
        <v>#REF!</v>
      </c>
      <c r="AS809" s="128">
        <f t="shared" si="129"/>
        <v>0</v>
      </c>
      <c r="AT809" s="128" t="e">
        <f>#REF!+#REF!+#REF!+#REF!</f>
        <v>#REF!</v>
      </c>
      <c r="AU809" s="128">
        <f t="shared" si="130"/>
        <v>0</v>
      </c>
    </row>
    <row r="810" spans="1:47" ht="94.5" x14ac:dyDescent="0.25">
      <c r="A810" s="381" t="s">
        <v>113</v>
      </c>
      <c r="B810" s="127" t="s">
        <v>1829</v>
      </c>
      <c r="C810" s="21" t="s">
        <v>1830</v>
      </c>
      <c r="D810" s="128"/>
      <c r="E810" s="128"/>
      <c r="F810" s="128"/>
      <c r="G810" s="128"/>
      <c r="H810" s="128"/>
      <c r="I810" s="128"/>
      <c r="J810" s="128"/>
      <c r="K810" s="128"/>
      <c r="L810" s="128"/>
      <c r="M810" s="128"/>
      <c r="N810" s="128"/>
      <c r="O810" s="128"/>
      <c r="P810" s="128">
        <v>0.38</v>
      </c>
      <c r="Q810" s="128">
        <v>0</v>
      </c>
      <c r="R810" s="128"/>
      <c r="S810" s="128"/>
      <c r="T810" s="128"/>
      <c r="U810" s="128"/>
      <c r="V810" s="128">
        <f t="shared" si="131"/>
        <v>0.38</v>
      </c>
      <c r="W810" s="128">
        <f t="shared" si="131"/>
        <v>0</v>
      </c>
      <c r="X810" s="128"/>
      <c r="Y810" s="128"/>
      <c r="Z810" s="128"/>
      <c r="AA810" s="128"/>
      <c r="AB810" s="128"/>
      <c r="AC810" s="128"/>
      <c r="AD810" s="128"/>
      <c r="AE810" s="128"/>
      <c r="AF810" s="128"/>
      <c r="AG810" s="128"/>
      <c r="AH810" s="128"/>
      <c r="AI810" s="128"/>
      <c r="AJ810" s="128"/>
      <c r="AK810" s="128"/>
      <c r="AL810" s="128"/>
      <c r="AM810" s="128"/>
      <c r="AN810" s="128"/>
      <c r="AO810" s="128"/>
      <c r="AP810" s="128">
        <f t="shared" si="128"/>
        <v>0</v>
      </c>
      <c r="AQ810" s="128">
        <f t="shared" si="128"/>
        <v>0</v>
      </c>
      <c r="AR810" s="128" t="e">
        <f>#REF!+#REF!+#REF!+#REF!</f>
        <v>#REF!</v>
      </c>
      <c r="AS810" s="128">
        <f t="shared" si="129"/>
        <v>0</v>
      </c>
      <c r="AT810" s="128" t="e">
        <f>#REF!+#REF!+#REF!+#REF!</f>
        <v>#REF!</v>
      </c>
      <c r="AU810" s="128">
        <f t="shared" si="130"/>
        <v>0</v>
      </c>
    </row>
    <row r="811" spans="1:47" ht="94.5" x14ac:dyDescent="0.25">
      <c r="A811" s="381" t="s">
        <v>113</v>
      </c>
      <c r="B811" s="127" t="s">
        <v>1831</v>
      </c>
      <c r="C811" s="21" t="s">
        <v>1832</v>
      </c>
      <c r="D811" s="128"/>
      <c r="E811" s="128"/>
      <c r="F811" s="128"/>
      <c r="G811" s="128"/>
      <c r="H811" s="128"/>
      <c r="I811" s="128"/>
      <c r="J811" s="128"/>
      <c r="K811" s="128"/>
      <c r="L811" s="128"/>
      <c r="M811" s="128"/>
      <c r="N811" s="128"/>
      <c r="O811" s="128"/>
      <c r="P811" s="128">
        <v>0.4</v>
      </c>
      <c r="Q811" s="128">
        <v>0</v>
      </c>
      <c r="R811" s="128"/>
      <c r="S811" s="128"/>
      <c r="T811" s="128"/>
      <c r="U811" s="128"/>
      <c r="V811" s="128">
        <f t="shared" si="131"/>
        <v>0.4</v>
      </c>
      <c r="W811" s="128">
        <f t="shared" si="131"/>
        <v>0</v>
      </c>
      <c r="X811" s="128"/>
      <c r="Y811" s="128"/>
      <c r="Z811" s="128"/>
      <c r="AA811" s="128"/>
      <c r="AB811" s="128"/>
      <c r="AC811" s="128"/>
      <c r="AD811" s="128"/>
      <c r="AE811" s="128"/>
      <c r="AF811" s="128"/>
      <c r="AG811" s="128"/>
      <c r="AH811" s="128"/>
      <c r="AI811" s="128"/>
      <c r="AJ811" s="128"/>
      <c r="AK811" s="128"/>
      <c r="AL811" s="128"/>
      <c r="AM811" s="128"/>
      <c r="AN811" s="128"/>
      <c r="AO811" s="128"/>
      <c r="AP811" s="128">
        <f t="shared" si="128"/>
        <v>0</v>
      </c>
      <c r="AQ811" s="128">
        <f t="shared" si="128"/>
        <v>0</v>
      </c>
      <c r="AR811" s="128" t="e">
        <f>#REF!+#REF!+#REF!+#REF!</f>
        <v>#REF!</v>
      </c>
      <c r="AS811" s="128">
        <f t="shared" si="129"/>
        <v>0</v>
      </c>
      <c r="AT811" s="128" t="e">
        <f>#REF!+#REF!+#REF!+#REF!</f>
        <v>#REF!</v>
      </c>
      <c r="AU811" s="128">
        <f t="shared" si="130"/>
        <v>0</v>
      </c>
    </row>
    <row r="812" spans="1:47" ht="94.5" x14ac:dyDescent="0.25">
      <c r="A812" s="381" t="s">
        <v>113</v>
      </c>
      <c r="B812" s="127" t="s">
        <v>1833</v>
      </c>
      <c r="C812" s="21" t="s">
        <v>1834</v>
      </c>
      <c r="D812" s="128"/>
      <c r="E812" s="128"/>
      <c r="F812" s="128"/>
      <c r="G812" s="128"/>
      <c r="H812" s="128"/>
      <c r="I812" s="128"/>
      <c r="J812" s="128"/>
      <c r="K812" s="128"/>
      <c r="L812" s="128"/>
      <c r="M812" s="128"/>
      <c r="N812" s="128"/>
      <c r="O812" s="128"/>
      <c r="P812" s="128">
        <v>0.4</v>
      </c>
      <c r="Q812" s="128">
        <v>0</v>
      </c>
      <c r="R812" s="128"/>
      <c r="S812" s="128"/>
      <c r="T812" s="128"/>
      <c r="U812" s="128"/>
      <c r="V812" s="128">
        <f t="shared" si="131"/>
        <v>0.4</v>
      </c>
      <c r="W812" s="128">
        <f t="shared" si="131"/>
        <v>0</v>
      </c>
      <c r="X812" s="128"/>
      <c r="Y812" s="128"/>
      <c r="Z812" s="128"/>
      <c r="AA812" s="128"/>
      <c r="AB812" s="128"/>
      <c r="AC812" s="128"/>
      <c r="AD812" s="128"/>
      <c r="AE812" s="128"/>
      <c r="AF812" s="128"/>
      <c r="AG812" s="128"/>
      <c r="AH812" s="128"/>
      <c r="AI812" s="128"/>
      <c r="AJ812" s="128"/>
      <c r="AK812" s="128"/>
      <c r="AL812" s="128"/>
      <c r="AM812" s="128"/>
      <c r="AN812" s="128"/>
      <c r="AO812" s="128"/>
      <c r="AP812" s="128">
        <f t="shared" si="128"/>
        <v>0</v>
      </c>
      <c r="AQ812" s="128">
        <f t="shared" si="128"/>
        <v>0</v>
      </c>
      <c r="AR812" s="128" t="e">
        <f>#REF!+#REF!+#REF!+#REF!</f>
        <v>#REF!</v>
      </c>
      <c r="AS812" s="128">
        <f t="shared" si="129"/>
        <v>0</v>
      </c>
      <c r="AT812" s="128" t="e">
        <f>#REF!+#REF!+#REF!+#REF!</f>
        <v>#REF!</v>
      </c>
      <c r="AU812" s="128">
        <f t="shared" si="130"/>
        <v>0</v>
      </c>
    </row>
    <row r="813" spans="1:47" ht="110.25" x14ac:dyDescent="0.25">
      <c r="A813" s="381" t="s">
        <v>113</v>
      </c>
      <c r="B813" s="127" t="s">
        <v>1835</v>
      </c>
      <c r="C813" s="21" t="s">
        <v>1836</v>
      </c>
      <c r="D813" s="128"/>
      <c r="E813" s="128"/>
      <c r="F813" s="128"/>
      <c r="G813" s="128"/>
      <c r="H813" s="128"/>
      <c r="I813" s="128"/>
      <c r="J813" s="128"/>
      <c r="K813" s="128"/>
      <c r="L813" s="128"/>
      <c r="M813" s="128"/>
      <c r="N813" s="128"/>
      <c r="O813" s="128"/>
      <c r="P813" s="128">
        <v>0.61</v>
      </c>
      <c r="Q813" s="128">
        <v>0</v>
      </c>
      <c r="R813" s="128"/>
      <c r="S813" s="128"/>
      <c r="T813" s="128"/>
      <c r="U813" s="128"/>
      <c r="V813" s="128">
        <f t="shared" si="131"/>
        <v>0.61</v>
      </c>
      <c r="W813" s="128">
        <f t="shared" si="131"/>
        <v>0</v>
      </c>
      <c r="X813" s="128"/>
      <c r="Y813" s="128"/>
      <c r="Z813" s="128"/>
      <c r="AA813" s="128"/>
      <c r="AB813" s="128"/>
      <c r="AC813" s="128"/>
      <c r="AD813" s="128"/>
      <c r="AE813" s="128"/>
      <c r="AF813" s="128"/>
      <c r="AG813" s="128"/>
      <c r="AH813" s="128"/>
      <c r="AI813" s="128"/>
      <c r="AJ813" s="128"/>
      <c r="AK813" s="128"/>
      <c r="AL813" s="128"/>
      <c r="AM813" s="128"/>
      <c r="AN813" s="128"/>
      <c r="AO813" s="128"/>
      <c r="AP813" s="128">
        <f t="shared" si="128"/>
        <v>0</v>
      </c>
      <c r="AQ813" s="128">
        <f t="shared" si="128"/>
        <v>0</v>
      </c>
      <c r="AR813" s="128" t="e">
        <f>#REF!+#REF!+#REF!+#REF!</f>
        <v>#REF!</v>
      </c>
      <c r="AS813" s="128">
        <f t="shared" si="129"/>
        <v>0</v>
      </c>
      <c r="AT813" s="128" t="e">
        <f>#REF!+#REF!+#REF!+#REF!</f>
        <v>#REF!</v>
      </c>
      <c r="AU813" s="128">
        <f t="shared" si="130"/>
        <v>0</v>
      </c>
    </row>
    <row r="814" spans="1:47" ht="63" x14ac:dyDescent="0.25">
      <c r="A814" s="381" t="s">
        <v>113</v>
      </c>
      <c r="B814" s="127" t="s">
        <v>1837</v>
      </c>
      <c r="C814" s="21" t="s">
        <v>1838</v>
      </c>
      <c r="D814" s="128"/>
      <c r="E814" s="128"/>
      <c r="F814" s="128"/>
      <c r="G814" s="128"/>
      <c r="H814" s="128"/>
      <c r="I814" s="128"/>
      <c r="J814" s="128"/>
      <c r="K814" s="128"/>
      <c r="L814" s="128"/>
      <c r="M814" s="128"/>
      <c r="N814" s="128"/>
      <c r="O814" s="128"/>
      <c r="P814" s="128">
        <v>0.4</v>
      </c>
      <c r="Q814" s="128">
        <v>0</v>
      </c>
      <c r="R814" s="128"/>
      <c r="S814" s="128"/>
      <c r="T814" s="128"/>
      <c r="U814" s="128"/>
      <c r="V814" s="128">
        <f t="shared" si="131"/>
        <v>0.4</v>
      </c>
      <c r="W814" s="128">
        <f t="shared" si="131"/>
        <v>0</v>
      </c>
      <c r="X814" s="128"/>
      <c r="Y814" s="128"/>
      <c r="Z814" s="128"/>
      <c r="AA814" s="128"/>
      <c r="AB814" s="128"/>
      <c r="AC814" s="128"/>
      <c r="AD814" s="128"/>
      <c r="AE814" s="128"/>
      <c r="AF814" s="128"/>
      <c r="AG814" s="128"/>
      <c r="AH814" s="128"/>
      <c r="AI814" s="128"/>
      <c r="AJ814" s="128"/>
      <c r="AK814" s="128"/>
      <c r="AL814" s="128"/>
      <c r="AM814" s="128"/>
      <c r="AN814" s="128"/>
      <c r="AO814" s="128"/>
      <c r="AP814" s="128">
        <f t="shared" si="128"/>
        <v>0</v>
      </c>
      <c r="AQ814" s="128">
        <f t="shared" si="128"/>
        <v>0</v>
      </c>
      <c r="AR814" s="128" t="e">
        <f>#REF!+#REF!+#REF!+#REF!</f>
        <v>#REF!</v>
      </c>
      <c r="AS814" s="128">
        <f t="shared" si="129"/>
        <v>0</v>
      </c>
      <c r="AT814" s="128" t="e">
        <f>#REF!+#REF!+#REF!+#REF!</f>
        <v>#REF!</v>
      </c>
      <c r="AU814" s="128">
        <f t="shared" si="130"/>
        <v>0</v>
      </c>
    </row>
    <row r="815" spans="1:47" ht="78.75" x14ac:dyDescent="0.25">
      <c r="A815" s="381" t="s">
        <v>113</v>
      </c>
      <c r="B815" s="127" t="s">
        <v>1839</v>
      </c>
      <c r="C815" s="21" t="s">
        <v>1840</v>
      </c>
      <c r="D815" s="128"/>
      <c r="E815" s="128"/>
      <c r="F815" s="128"/>
      <c r="G815" s="128"/>
      <c r="H815" s="128"/>
      <c r="I815" s="128"/>
      <c r="J815" s="128"/>
      <c r="K815" s="128"/>
      <c r="L815" s="128"/>
      <c r="M815" s="128"/>
      <c r="N815" s="128"/>
      <c r="O815" s="128"/>
      <c r="P815" s="128">
        <v>0.43</v>
      </c>
      <c r="Q815" s="128">
        <v>0</v>
      </c>
      <c r="R815" s="128"/>
      <c r="S815" s="128"/>
      <c r="T815" s="128"/>
      <c r="U815" s="128"/>
      <c r="V815" s="128">
        <f t="shared" si="131"/>
        <v>0.43</v>
      </c>
      <c r="W815" s="128">
        <f t="shared" si="131"/>
        <v>0</v>
      </c>
      <c r="X815" s="128"/>
      <c r="Y815" s="128"/>
      <c r="Z815" s="128"/>
      <c r="AA815" s="128"/>
      <c r="AB815" s="128"/>
      <c r="AC815" s="128"/>
      <c r="AD815" s="128"/>
      <c r="AE815" s="128"/>
      <c r="AF815" s="128"/>
      <c r="AG815" s="128"/>
      <c r="AH815" s="128"/>
      <c r="AI815" s="128"/>
      <c r="AJ815" s="128"/>
      <c r="AK815" s="128"/>
      <c r="AL815" s="128"/>
      <c r="AM815" s="128"/>
      <c r="AN815" s="128"/>
      <c r="AO815" s="128"/>
      <c r="AP815" s="128">
        <f t="shared" si="128"/>
        <v>0</v>
      </c>
      <c r="AQ815" s="128">
        <f t="shared" si="128"/>
        <v>0</v>
      </c>
      <c r="AR815" s="128" t="e">
        <f>#REF!+#REF!+#REF!+#REF!</f>
        <v>#REF!</v>
      </c>
      <c r="AS815" s="128">
        <f t="shared" si="129"/>
        <v>0</v>
      </c>
      <c r="AT815" s="128" t="e">
        <f>#REF!+#REF!+#REF!+#REF!</f>
        <v>#REF!</v>
      </c>
      <c r="AU815" s="128">
        <f t="shared" si="130"/>
        <v>0</v>
      </c>
    </row>
    <row r="816" spans="1:47" ht="94.5" x14ac:dyDescent="0.25">
      <c r="A816" s="381" t="s">
        <v>113</v>
      </c>
      <c r="B816" s="127" t="s">
        <v>1841</v>
      </c>
      <c r="C816" s="21" t="s">
        <v>1842</v>
      </c>
      <c r="D816" s="128"/>
      <c r="E816" s="128"/>
      <c r="F816" s="128"/>
      <c r="G816" s="128"/>
      <c r="H816" s="128"/>
      <c r="I816" s="128"/>
      <c r="J816" s="128"/>
      <c r="K816" s="128"/>
      <c r="L816" s="128"/>
      <c r="M816" s="128"/>
      <c r="N816" s="128"/>
      <c r="O816" s="128"/>
      <c r="P816" s="128">
        <v>0.26</v>
      </c>
      <c r="Q816" s="128">
        <v>0</v>
      </c>
      <c r="R816" s="128"/>
      <c r="S816" s="128"/>
      <c r="T816" s="128"/>
      <c r="U816" s="128"/>
      <c r="V816" s="128">
        <f t="shared" si="131"/>
        <v>0.26</v>
      </c>
      <c r="W816" s="128">
        <f t="shared" si="131"/>
        <v>0</v>
      </c>
      <c r="X816" s="128"/>
      <c r="Y816" s="128"/>
      <c r="Z816" s="128"/>
      <c r="AA816" s="128"/>
      <c r="AB816" s="128"/>
      <c r="AC816" s="128"/>
      <c r="AD816" s="128"/>
      <c r="AE816" s="128"/>
      <c r="AF816" s="128"/>
      <c r="AG816" s="128"/>
      <c r="AH816" s="128"/>
      <c r="AI816" s="128"/>
      <c r="AJ816" s="128"/>
      <c r="AK816" s="128"/>
      <c r="AL816" s="128"/>
      <c r="AM816" s="128"/>
      <c r="AN816" s="128"/>
      <c r="AO816" s="128"/>
      <c r="AP816" s="128">
        <f t="shared" si="128"/>
        <v>0</v>
      </c>
      <c r="AQ816" s="128">
        <f t="shared" si="128"/>
        <v>0</v>
      </c>
      <c r="AR816" s="128" t="e">
        <f>#REF!+#REF!+#REF!+#REF!</f>
        <v>#REF!</v>
      </c>
      <c r="AS816" s="128">
        <f t="shared" si="129"/>
        <v>0</v>
      </c>
      <c r="AT816" s="128" t="e">
        <f>#REF!+#REF!+#REF!+#REF!</f>
        <v>#REF!</v>
      </c>
      <c r="AU816" s="128">
        <f t="shared" si="130"/>
        <v>0</v>
      </c>
    </row>
    <row r="817" spans="1:47" ht="63" x14ac:dyDescent="0.25">
      <c r="A817" s="381" t="s">
        <v>113</v>
      </c>
      <c r="B817" s="127" t="s">
        <v>1843</v>
      </c>
      <c r="C817" s="21" t="s">
        <v>1844</v>
      </c>
      <c r="D817" s="128"/>
      <c r="E817" s="128"/>
      <c r="F817" s="128"/>
      <c r="G817" s="128"/>
      <c r="H817" s="128"/>
      <c r="I817" s="128"/>
      <c r="J817" s="128"/>
      <c r="K817" s="128"/>
      <c r="L817" s="128"/>
      <c r="M817" s="128"/>
      <c r="N817" s="128"/>
      <c r="O817" s="128"/>
      <c r="P817" s="128">
        <v>0.55000000000000004</v>
      </c>
      <c r="Q817" s="128">
        <v>0</v>
      </c>
      <c r="R817" s="128"/>
      <c r="S817" s="128"/>
      <c r="T817" s="128"/>
      <c r="U817" s="128"/>
      <c r="V817" s="128">
        <f t="shared" si="131"/>
        <v>0.55000000000000004</v>
      </c>
      <c r="W817" s="128">
        <f t="shared" si="131"/>
        <v>0</v>
      </c>
      <c r="X817" s="128"/>
      <c r="Y817" s="128"/>
      <c r="Z817" s="128"/>
      <c r="AA817" s="128"/>
      <c r="AB817" s="128"/>
      <c r="AC817" s="128"/>
      <c r="AD817" s="128"/>
      <c r="AE817" s="128"/>
      <c r="AF817" s="128"/>
      <c r="AG817" s="128"/>
      <c r="AH817" s="128"/>
      <c r="AI817" s="128"/>
      <c r="AJ817" s="128"/>
      <c r="AK817" s="128"/>
      <c r="AL817" s="128"/>
      <c r="AM817" s="128"/>
      <c r="AN817" s="128"/>
      <c r="AO817" s="128"/>
      <c r="AP817" s="128">
        <f t="shared" si="128"/>
        <v>0</v>
      </c>
      <c r="AQ817" s="128">
        <f t="shared" si="128"/>
        <v>0</v>
      </c>
      <c r="AR817" s="128" t="e">
        <f>#REF!+#REF!+#REF!+#REF!</f>
        <v>#REF!</v>
      </c>
      <c r="AS817" s="128">
        <f t="shared" si="129"/>
        <v>0</v>
      </c>
      <c r="AT817" s="128" t="e">
        <f>#REF!+#REF!+#REF!+#REF!</f>
        <v>#REF!</v>
      </c>
      <c r="AU817" s="128">
        <f t="shared" si="130"/>
        <v>0</v>
      </c>
    </row>
    <row r="818" spans="1:47" ht="94.5" x14ac:dyDescent="0.25">
      <c r="A818" s="381" t="s">
        <v>113</v>
      </c>
      <c r="B818" s="127" t="s">
        <v>1845</v>
      </c>
      <c r="C818" s="21" t="s">
        <v>1846</v>
      </c>
      <c r="D818" s="128"/>
      <c r="E818" s="128"/>
      <c r="F818" s="128"/>
      <c r="G818" s="128"/>
      <c r="H818" s="128"/>
      <c r="I818" s="128"/>
      <c r="J818" s="128"/>
      <c r="K818" s="128"/>
      <c r="L818" s="128"/>
      <c r="M818" s="128"/>
      <c r="N818" s="128"/>
      <c r="O818" s="128"/>
      <c r="P818" s="128">
        <v>0.13</v>
      </c>
      <c r="Q818" s="128">
        <v>0.25</v>
      </c>
      <c r="R818" s="128"/>
      <c r="S818" s="128"/>
      <c r="T818" s="128"/>
      <c r="U818" s="128"/>
      <c r="V818" s="128">
        <f t="shared" si="131"/>
        <v>0.13</v>
      </c>
      <c r="W818" s="128">
        <f t="shared" si="131"/>
        <v>0.25</v>
      </c>
      <c r="X818" s="128"/>
      <c r="Y818" s="128"/>
      <c r="Z818" s="128"/>
      <c r="AA818" s="128"/>
      <c r="AB818" s="128"/>
      <c r="AC818" s="128"/>
      <c r="AD818" s="128"/>
      <c r="AE818" s="128"/>
      <c r="AF818" s="128"/>
      <c r="AG818" s="128"/>
      <c r="AH818" s="128"/>
      <c r="AI818" s="128"/>
      <c r="AJ818" s="128"/>
      <c r="AK818" s="128"/>
      <c r="AL818" s="128"/>
      <c r="AM818" s="128"/>
      <c r="AN818" s="128"/>
      <c r="AO818" s="128"/>
      <c r="AP818" s="128">
        <f t="shared" si="128"/>
        <v>0</v>
      </c>
      <c r="AQ818" s="128">
        <f t="shared" si="128"/>
        <v>0</v>
      </c>
      <c r="AR818" s="128" t="e">
        <f>#REF!+#REF!+#REF!+#REF!</f>
        <v>#REF!</v>
      </c>
      <c r="AS818" s="128">
        <f t="shared" si="129"/>
        <v>0</v>
      </c>
      <c r="AT818" s="128" t="e">
        <f>#REF!+#REF!+#REF!+#REF!</f>
        <v>#REF!</v>
      </c>
      <c r="AU818" s="128">
        <f t="shared" si="130"/>
        <v>0</v>
      </c>
    </row>
    <row r="819" spans="1:47" ht="141.75" x14ac:dyDescent="0.25">
      <c r="A819" s="381" t="s">
        <v>113</v>
      </c>
      <c r="B819" s="127" t="s">
        <v>1847</v>
      </c>
      <c r="C819" s="21" t="s">
        <v>1848</v>
      </c>
      <c r="D819" s="128"/>
      <c r="E819" s="128"/>
      <c r="F819" s="128"/>
      <c r="G819" s="128"/>
      <c r="H819" s="128"/>
      <c r="I819" s="128"/>
      <c r="J819" s="128"/>
      <c r="K819" s="128"/>
      <c r="L819" s="128"/>
      <c r="M819" s="128"/>
      <c r="N819" s="128"/>
      <c r="O819" s="128"/>
      <c r="P819" s="128">
        <v>0.66</v>
      </c>
      <c r="Q819" s="128">
        <v>0.1</v>
      </c>
      <c r="R819" s="128"/>
      <c r="S819" s="128"/>
      <c r="T819" s="128"/>
      <c r="U819" s="128"/>
      <c r="V819" s="128">
        <f t="shared" si="131"/>
        <v>0.66</v>
      </c>
      <c r="W819" s="128">
        <f t="shared" si="131"/>
        <v>0.1</v>
      </c>
      <c r="X819" s="128"/>
      <c r="Y819" s="128"/>
      <c r="Z819" s="128"/>
      <c r="AA819" s="128"/>
      <c r="AB819" s="128"/>
      <c r="AC819" s="128"/>
      <c r="AD819" s="128"/>
      <c r="AE819" s="128"/>
      <c r="AF819" s="128"/>
      <c r="AG819" s="128"/>
      <c r="AH819" s="128"/>
      <c r="AI819" s="128"/>
      <c r="AJ819" s="128"/>
      <c r="AK819" s="128"/>
      <c r="AL819" s="128"/>
      <c r="AM819" s="128"/>
      <c r="AN819" s="128"/>
      <c r="AO819" s="128"/>
      <c r="AP819" s="128">
        <f t="shared" si="128"/>
        <v>0</v>
      </c>
      <c r="AQ819" s="128">
        <f t="shared" si="128"/>
        <v>0</v>
      </c>
      <c r="AR819" s="128" t="e">
        <f>#REF!+#REF!+#REF!+#REF!</f>
        <v>#REF!</v>
      </c>
      <c r="AS819" s="128">
        <f t="shared" si="129"/>
        <v>0</v>
      </c>
      <c r="AT819" s="128" t="e">
        <f>#REF!+#REF!+#REF!+#REF!</f>
        <v>#REF!</v>
      </c>
      <c r="AU819" s="128">
        <f t="shared" si="130"/>
        <v>0</v>
      </c>
    </row>
    <row r="820" spans="1:47" ht="94.5" x14ac:dyDescent="0.25">
      <c r="A820" s="381" t="s">
        <v>113</v>
      </c>
      <c r="B820" s="127" t="s">
        <v>1849</v>
      </c>
      <c r="C820" s="21" t="s">
        <v>1850</v>
      </c>
      <c r="D820" s="128"/>
      <c r="E820" s="128"/>
      <c r="F820" s="128"/>
      <c r="G820" s="128"/>
      <c r="H820" s="128"/>
      <c r="I820" s="128"/>
      <c r="J820" s="128"/>
      <c r="K820" s="128"/>
      <c r="L820" s="128"/>
      <c r="M820" s="128"/>
      <c r="N820" s="128"/>
      <c r="O820" s="128"/>
      <c r="P820" s="128">
        <v>1.1000000000000001</v>
      </c>
      <c r="Q820" s="128">
        <v>0</v>
      </c>
      <c r="R820" s="128"/>
      <c r="S820" s="128"/>
      <c r="T820" s="128"/>
      <c r="U820" s="128"/>
      <c r="V820" s="128">
        <f t="shared" si="131"/>
        <v>1.1000000000000001</v>
      </c>
      <c r="W820" s="128">
        <f t="shared" si="131"/>
        <v>0</v>
      </c>
      <c r="X820" s="128"/>
      <c r="Y820" s="128"/>
      <c r="Z820" s="128"/>
      <c r="AA820" s="128"/>
      <c r="AB820" s="128"/>
      <c r="AC820" s="128"/>
      <c r="AD820" s="128"/>
      <c r="AE820" s="128"/>
      <c r="AF820" s="128"/>
      <c r="AG820" s="128"/>
      <c r="AH820" s="128"/>
      <c r="AI820" s="128"/>
      <c r="AJ820" s="128"/>
      <c r="AK820" s="128"/>
      <c r="AL820" s="128"/>
      <c r="AM820" s="128"/>
      <c r="AN820" s="128"/>
      <c r="AO820" s="128"/>
      <c r="AP820" s="128">
        <f t="shared" si="128"/>
        <v>0</v>
      </c>
      <c r="AQ820" s="128">
        <f t="shared" si="128"/>
        <v>0</v>
      </c>
      <c r="AR820" s="128" t="e">
        <f>#REF!+#REF!+#REF!+#REF!</f>
        <v>#REF!</v>
      </c>
      <c r="AS820" s="128">
        <f t="shared" si="129"/>
        <v>0</v>
      </c>
      <c r="AT820" s="128" t="e">
        <f>#REF!+#REF!+#REF!+#REF!</f>
        <v>#REF!</v>
      </c>
      <c r="AU820" s="128">
        <f t="shared" si="130"/>
        <v>0</v>
      </c>
    </row>
    <row r="821" spans="1:47" ht="141.75" x14ac:dyDescent="0.25">
      <c r="A821" s="381" t="s">
        <v>113</v>
      </c>
      <c r="B821" s="127" t="s">
        <v>1851</v>
      </c>
      <c r="C821" s="21" t="s">
        <v>1852</v>
      </c>
      <c r="D821" s="128"/>
      <c r="E821" s="128"/>
      <c r="F821" s="128"/>
      <c r="G821" s="128"/>
      <c r="H821" s="128"/>
      <c r="I821" s="128"/>
      <c r="J821" s="128"/>
      <c r="K821" s="128"/>
      <c r="L821" s="128"/>
      <c r="M821" s="128"/>
      <c r="N821" s="128"/>
      <c r="O821" s="128"/>
      <c r="P821" s="128">
        <v>0.82499999999999996</v>
      </c>
      <c r="Q821" s="128">
        <v>0.1</v>
      </c>
      <c r="R821" s="128"/>
      <c r="S821" s="128"/>
      <c r="T821" s="128"/>
      <c r="U821" s="128"/>
      <c r="V821" s="128">
        <f t="shared" si="131"/>
        <v>0.82499999999999996</v>
      </c>
      <c r="W821" s="128">
        <f t="shared" si="131"/>
        <v>0.1</v>
      </c>
      <c r="X821" s="128"/>
      <c r="Y821" s="128"/>
      <c r="Z821" s="128"/>
      <c r="AA821" s="128"/>
      <c r="AB821" s="128"/>
      <c r="AC821" s="128"/>
      <c r="AD821" s="128"/>
      <c r="AE821" s="128"/>
      <c r="AF821" s="128"/>
      <c r="AG821" s="128"/>
      <c r="AH821" s="128"/>
      <c r="AI821" s="128"/>
      <c r="AJ821" s="128"/>
      <c r="AK821" s="128"/>
      <c r="AL821" s="128"/>
      <c r="AM821" s="128"/>
      <c r="AN821" s="128"/>
      <c r="AO821" s="128"/>
      <c r="AP821" s="128">
        <f t="shared" si="128"/>
        <v>0</v>
      </c>
      <c r="AQ821" s="128">
        <f t="shared" si="128"/>
        <v>0</v>
      </c>
      <c r="AR821" s="128" t="e">
        <f>#REF!+#REF!+#REF!+#REF!</f>
        <v>#REF!</v>
      </c>
      <c r="AS821" s="128">
        <f t="shared" si="129"/>
        <v>0</v>
      </c>
      <c r="AT821" s="128" t="e">
        <f>#REF!+#REF!+#REF!+#REF!</f>
        <v>#REF!</v>
      </c>
      <c r="AU821" s="128">
        <f t="shared" si="130"/>
        <v>0</v>
      </c>
    </row>
    <row r="822" spans="1:47" ht="110.25" x14ac:dyDescent="0.25">
      <c r="A822" s="381" t="s">
        <v>113</v>
      </c>
      <c r="B822" s="127" t="s">
        <v>1853</v>
      </c>
      <c r="C822" s="21" t="s">
        <v>1854</v>
      </c>
      <c r="D822" s="128"/>
      <c r="E822" s="128"/>
      <c r="F822" s="128"/>
      <c r="G822" s="128"/>
      <c r="H822" s="128"/>
      <c r="I822" s="128"/>
      <c r="J822" s="128"/>
      <c r="K822" s="128"/>
      <c r="L822" s="128"/>
      <c r="M822" s="128"/>
      <c r="N822" s="128"/>
      <c r="O822" s="128"/>
      <c r="P822" s="128">
        <v>0.92</v>
      </c>
      <c r="Q822" s="128">
        <v>0</v>
      </c>
      <c r="R822" s="128"/>
      <c r="S822" s="128"/>
      <c r="T822" s="128"/>
      <c r="U822" s="128"/>
      <c r="V822" s="128">
        <f t="shared" si="131"/>
        <v>0.92</v>
      </c>
      <c r="W822" s="128">
        <f t="shared" si="131"/>
        <v>0</v>
      </c>
      <c r="X822" s="128"/>
      <c r="Y822" s="128"/>
      <c r="Z822" s="128"/>
      <c r="AA822" s="128"/>
      <c r="AB822" s="128"/>
      <c r="AC822" s="128"/>
      <c r="AD822" s="128"/>
      <c r="AE822" s="128"/>
      <c r="AF822" s="128"/>
      <c r="AG822" s="128"/>
      <c r="AH822" s="128"/>
      <c r="AI822" s="128"/>
      <c r="AJ822" s="128"/>
      <c r="AK822" s="128"/>
      <c r="AL822" s="128"/>
      <c r="AM822" s="128"/>
      <c r="AN822" s="128"/>
      <c r="AO822" s="128"/>
      <c r="AP822" s="128">
        <f t="shared" si="128"/>
        <v>0</v>
      </c>
      <c r="AQ822" s="128">
        <f t="shared" si="128"/>
        <v>0</v>
      </c>
      <c r="AR822" s="128" t="e">
        <f>#REF!+#REF!+#REF!+#REF!</f>
        <v>#REF!</v>
      </c>
      <c r="AS822" s="128">
        <f t="shared" si="129"/>
        <v>0</v>
      </c>
      <c r="AT822" s="128" t="e">
        <f>#REF!+#REF!+#REF!+#REF!</f>
        <v>#REF!</v>
      </c>
      <c r="AU822" s="128">
        <f t="shared" si="130"/>
        <v>0</v>
      </c>
    </row>
    <row r="823" spans="1:47" ht="110.25" x14ac:dyDescent="0.25">
      <c r="A823" s="381" t="s">
        <v>113</v>
      </c>
      <c r="B823" s="127" t="s">
        <v>1855</v>
      </c>
      <c r="C823" s="21" t="s">
        <v>1856</v>
      </c>
      <c r="D823" s="128"/>
      <c r="E823" s="128"/>
      <c r="F823" s="128"/>
      <c r="G823" s="128"/>
      <c r="H823" s="128"/>
      <c r="I823" s="128"/>
      <c r="J823" s="128"/>
      <c r="K823" s="128"/>
      <c r="L823" s="128"/>
      <c r="M823" s="128"/>
      <c r="N823" s="128"/>
      <c r="O823" s="128"/>
      <c r="P823" s="128">
        <v>0.65</v>
      </c>
      <c r="Q823" s="128">
        <v>0.1</v>
      </c>
      <c r="R823" s="128"/>
      <c r="S823" s="128"/>
      <c r="T823" s="128"/>
      <c r="U823" s="128"/>
      <c r="V823" s="128">
        <f t="shared" si="131"/>
        <v>0.65</v>
      </c>
      <c r="W823" s="128">
        <f t="shared" si="131"/>
        <v>0.1</v>
      </c>
      <c r="X823" s="128"/>
      <c r="Y823" s="128"/>
      <c r="Z823" s="128"/>
      <c r="AA823" s="128"/>
      <c r="AB823" s="128"/>
      <c r="AC823" s="128"/>
      <c r="AD823" s="128"/>
      <c r="AE823" s="128"/>
      <c r="AF823" s="128"/>
      <c r="AG823" s="128"/>
      <c r="AH823" s="128"/>
      <c r="AI823" s="128"/>
      <c r="AJ823" s="128"/>
      <c r="AK823" s="128"/>
      <c r="AL823" s="128"/>
      <c r="AM823" s="128"/>
      <c r="AN823" s="128"/>
      <c r="AO823" s="128"/>
      <c r="AP823" s="128">
        <f t="shared" si="128"/>
        <v>0</v>
      </c>
      <c r="AQ823" s="128">
        <f t="shared" si="128"/>
        <v>0</v>
      </c>
      <c r="AR823" s="128" t="e">
        <f>#REF!+#REF!+#REF!+#REF!</f>
        <v>#REF!</v>
      </c>
      <c r="AS823" s="128">
        <f t="shared" si="129"/>
        <v>0</v>
      </c>
      <c r="AT823" s="128" t="e">
        <f>#REF!+#REF!+#REF!+#REF!</f>
        <v>#REF!</v>
      </c>
      <c r="AU823" s="128">
        <f t="shared" si="130"/>
        <v>0</v>
      </c>
    </row>
    <row r="824" spans="1:47" ht="110.25" x14ac:dyDescent="0.25">
      <c r="A824" s="381" t="s">
        <v>113</v>
      </c>
      <c r="B824" s="127" t="s">
        <v>1857</v>
      </c>
      <c r="C824" s="21" t="s">
        <v>1858</v>
      </c>
      <c r="D824" s="128"/>
      <c r="E824" s="128"/>
      <c r="F824" s="128"/>
      <c r="G824" s="128"/>
      <c r="H824" s="128"/>
      <c r="I824" s="128"/>
      <c r="J824" s="128"/>
      <c r="K824" s="128"/>
      <c r="L824" s="128"/>
      <c r="M824" s="128"/>
      <c r="N824" s="128"/>
      <c r="O824" s="128"/>
      <c r="P824" s="128">
        <v>0.12</v>
      </c>
      <c r="Q824" s="128">
        <v>0</v>
      </c>
      <c r="R824" s="128"/>
      <c r="S824" s="128"/>
      <c r="T824" s="128"/>
      <c r="U824" s="128"/>
      <c r="V824" s="128">
        <f t="shared" si="131"/>
        <v>0.12</v>
      </c>
      <c r="W824" s="128">
        <f t="shared" si="131"/>
        <v>0</v>
      </c>
      <c r="X824" s="128"/>
      <c r="Y824" s="128"/>
      <c r="Z824" s="128"/>
      <c r="AA824" s="128"/>
      <c r="AB824" s="128"/>
      <c r="AC824" s="128"/>
      <c r="AD824" s="128"/>
      <c r="AE824" s="128"/>
      <c r="AF824" s="128"/>
      <c r="AG824" s="128"/>
      <c r="AH824" s="128"/>
      <c r="AI824" s="128"/>
      <c r="AJ824" s="128"/>
      <c r="AK824" s="128"/>
      <c r="AL824" s="128"/>
      <c r="AM824" s="128"/>
      <c r="AN824" s="128"/>
      <c r="AO824" s="128"/>
      <c r="AP824" s="128">
        <f t="shared" si="128"/>
        <v>0</v>
      </c>
      <c r="AQ824" s="128">
        <f t="shared" si="128"/>
        <v>0</v>
      </c>
      <c r="AR824" s="128" t="e">
        <f>#REF!+#REF!+#REF!+#REF!</f>
        <v>#REF!</v>
      </c>
      <c r="AS824" s="128">
        <f t="shared" si="129"/>
        <v>0</v>
      </c>
      <c r="AT824" s="128" t="e">
        <f>#REF!+#REF!+#REF!+#REF!</f>
        <v>#REF!</v>
      </c>
      <c r="AU824" s="128">
        <f t="shared" si="130"/>
        <v>0</v>
      </c>
    </row>
    <row r="825" spans="1:47" ht="63" x14ac:dyDescent="0.25">
      <c r="A825" s="381" t="s">
        <v>113</v>
      </c>
      <c r="B825" s="127" t="s">
        <v>1859</v>
      </c>
      <c r="C825" s="21" t="s">
        <v>1860</v>
      </c>
      <c r="D825" s="128"/>
      <c r="E825" s="128"/>
      <c r="F825" s="128"/>
      <c r="G825" s="128"/>
      <c r="H825" s="128"/>
      <c r="I825" s="128"/>
      <c r="J825" s="128"/>
      <c r="K825" s="128"/>
      <c r="L825" s="128"/>
      <c r="M825" s="128"/>
      <c r="N825" s="128"/>
      <c r="O825" s="128"/>
      <c r="P825" s="128">
        <v>0.82</v>
      </c>
      <c r="Q825" s="128">
        <v>0</v>
      </c>
      <c r="R825" s="128"/>
      <c r="S825" s="128"/>
      <c r="T825" s="128"/>
      <c r="U825" s="128"/>
      <c r="V825" s="128">
        <f t="shared" si="131"/>
        <v>0.82</v>
      </c>
      <c r="W825" s="128">
        <f t="shared" si="131"/>
        <v>0</v>
      </c>
      <c r="X825" s="128"/>
      <c r="Y825" s="128"/>
      <c r="Z825" s="128"/>
      <c r="AA825" s="128"/>
      <c r="AB825" s="128"/>
      <c r="AC825" s="128"/>
      <c r="AD825" s="128"/>
      <c r="AE825" s="128"/>
      <c r="AF825" s="128"/>
      <c r="AG825" s="128"/>
      <c r="AH825" s="128"/>
      <c r="AI825" s="128"/>
      <c r="AJ825" s="128"/>
      <c r="AK825" s="128"/>
      <c r="AL825" s="128"/>
      <c r="AM825" s="128"/>
      <c r="AN825" s="128"/>
      <c r="AO825" s="128"/>
      <c r="AP825" s="128">
        <f t="shared" si="128"/>
        <v>0</v>
      </c>
      <c r="AQ825" s="128">
        <f t="shared" si="128"/>
        <v>0</v>
      </c>
      <c r="AR825" s="128" t="e">
        <f>#REF!+#REF!+#REF!+#REF!</f>
        <v>#REF!</v>
      </c>
      <c r="AS825" s="128">
        <f t="shared" si="129"/>
        <v>0</v>
      </c>
      <c r="AT825" s="128" t="e">
        <f>#REF!+#REF!+#REF!+#REF!</f>
        <v>#REF!</v>
      </c>
      <c r="AU825" s="128">
        <f t="shared" si="130"/>
        <v>0</v>
      </c>
    </row>
    <row r="826" spans="1:47" ht="110.25" x14ac:dyDescent="0.25">
      <c r="A826" s="381" t="s">
        <v>113</v>
      </c>
      <c r="B826" s="127" t="s">
        <v>1861</v>
      </c>
      <c r="C826" s="21" t="s">
        <v>1862</v>
      </c>
      <c r="D826" s="128"/>
      <c r="E826" s="128"/>
      <c r="F826" s="128"/>
      <c r="G826" s="128"/>
      <c r="H826" s="128"/>
      <c r="I826" s="128"/>
      <c r="J826" s="128"/>
      <c r="K826" s="128"/>
      <c r="L826" s="128"/>
      <c r="M826" s="128"/>
      <c r="N826" s="128"/>
      <c r="O826" s="128"/>
      <c r="P826" s="128">
        <v>0.8</v>
      </c>
      <c r="Q826" s="128">
        <v>0</v>
      </c>
      <c r="R826" s="128"/>
      <c r="S826" s="128"/>
      <c r="T826" s="128"/>
      <c r="U826" s="128"/>
      <c r="V826" s="128">
        <f t="shared" si="131"/>
        <v>0.8</v>
      </c>
      <c r="W826" s="128">
        <f t="shared" si="131"/>
        <v>0</v>
      </c>
      <c r="X826" s="128"/>
      <c r="Y826" s="128"/>
      <c r="Z826" s="128"/>
      <c r="AA826" s="128"/>
      <c r="AB826" s="128"/>
      <c r="AC826" s="128"/>
      <c r="AD826" s="128"/>
      <c r="AE826" s="128"/>
      <c r="AF826" s="128"/>
      <c r="AG826" s="128"/>
      <c r="AH826" s="128"/>
      <c r="AI826" s="128"/>
      <c r="AJ826" s="128"/>
      <c r="AK826" s="128"/>
      <c r="AL826" s="128"/>
      <c r="AM826" s="128"/>
      <c r="AN826" s="128"/>
      <c r="AO826" s="128"/>
      <c r="AP826" s="128">
        <f t="shared" si="128"/>
        <v>0</v>
      </c>
      <c r="AQ826" s="128">
        <f t="shared" si="128"/>
        <v>0</v>
      </c>
      <c r="AR826" s="128" t="e">
        <f>#REF!+#REF!+#REF!+#REF!</f>
        <v>#REF!</v>
      </c>
      <c r="AS826" s="128">
        <f t="shared" si="129"/>
        <v>0</v>
      </c>
      <c r="AT826" s="128" t="e">
        <f>#REF!+#REF!+#REF!+#REF!</f>
        <v>#REF!</v>
      </c>
      <c r="AU826" s="128">
        <f t="shared" si="130"/>
        <v>0</v>
      </c>
    </row>
    <row r="827" spans="1:47" ht="63" x14ac:dyDescent="0.25">
      <c r="A827" s="381" t="s">
        <v>113</v>
      </c>
      <c r="B827" s="127" t="s">
        <v>1863</v>
      </c>
      <c r="C827" s="21" t="s">
        <v>1864</v>
      </c>
      <c r="D827" s="128"/>
      <c r="E827" s="128"/>
      <c r="F827" s="128"/>
      <c r="G827" s="128"/>
      <c r="H827" s="128"/>
      <c r="I827" s="128"/>
      <c r="J827" s="128"/>
      <c r="K827" s="128"/>
      <c r="L827" s="128"/>
      <c r="M827" s="128"/>
      <c r="N827" s="128"/>
      <c r="O827" s="128"/>
      <c r="P827" s="128">
        <v>0.64999999999999991</v>
      </c>
      <c r="Q827" s="128">
        <v>0.25</v>
      </c>
      <c r="R827" s="128"/>
      <c r="S827" s="128"/>
      <c r="T827" s="128"/>
      <c r="U827" s="128"/>
      <c r="V827" s="128">
        <f t="shared" si="131"/>
        <v>0.64999999999999991</v>
      </c>
      <c r="W827" s="128">
        <f t="shared" si="131"/>
        <v>0.25</v>
      </c>
      <c r="X827" s="128"/>
      <c r="Y827" s="128"/>
      <c r="Z827" s="128"/>
      <c r="AA827" s="128"/>
      <c r="AB827" s="128"/>
      <c r="AC827" s="128"/>
      <c r="AD827" s="128"/>
      <c r="AE827" s="128"/>
      <c r="AF827" s="128"/>
      <c r="AG827" s="128"/>
      <c r="AH827" s="128"/>
      <c r="AI827" s="128"/>
      <c r="AJ827" s="128"/>
      <c r="AK827" s="128"/>
      <c r="AL827" s="128"/>
      <c r="AM827" s="128"/>
      <c r="AN827" s="128"/>
      <c r="AO827" s="128"/>
      <c r="AP827" s="128">
        <f t="shared" ref="AP827:AQ890" si="132">AJ827+AH827+AL827+AN827</f>
        <v>0</v>
      </c>
      <c r="AQ827" s="128">
        <f t="shared" si="132"/>
        <v>0</v>
      </c>
      <c r="AR827" s="128" t="e">
        <f>#REF!+#REF!+#REF!+#REF!</f>
        <v>#REF!</v>
      </c>
      <c r="AS827" s="128">
        <f t="shared" ref="AS827:AS890" si="133">AL827+AJ827+AN827+AP827</f>
        <v>0</v>
      </c>
      <c r="AT827" s="128" t="e">
        <f>#REF!+#REF!+#REF!+#REF!</f>
        <v>#REF!</v>
      </c>
      <c r="AU827" s="128">
        <f t="shared" ref="AU827:AU890" si="134">AM827+AK827+AO827+AQ827</f>
        <v>0</v>
      </c>
    </row>
    <row r="828" spans="1:47" ht="94.5" x14ac:dyDescent="0.25">
      <c r="A828" s="381" t="s">
        <v>113</v>
      </c>
      <c r="B828" s="127" t="s">
        <v>1865</v>
      </c>
      <c r="C828" s="21" t="s">
        <v>1866</v>
      </c>
      <c r="D828" s="128"/>
      <c r="E828" s="128"/>
      <c r="F828" s="128"/>
      <c r="G828" s="128"/>
      <c r="H828" s="128"/>
      <c r="I828" s="128"/>
      <c r="J828" s="128"/>
      <c r="K828" s="128"/>
      <c r="L828" s="128"/>
      <c r="M828" s="128"/>
      <c r="N828" s="128"/>
      <c r="O828" s="128"/>
      <c r="P828" s="128">
        <v>0.38</v>
      </c>
      <c r="Q828" s="128">
        <v>0</v>
      </c>
      <c r="R828" s="128"/>
      <c r="S828" s="128"/>
      <c r="T828" s="128"/>
      <c r="U828" s="128"/>
      <c r="V828" s="128">
        <f t="shared" si="131"/>
        <v>0.38</v>
      </c>
      <c r="W828" s="128">
        <f t="shared" si="131"/>
        <v>0</v>
      </c>
      <c r="X828" s="128"/>
      <c r="Y828" s="128"/>
      <c r="Z828" s="128"/>
      <c r="AA828" s="128"/>
      <c r="AB828" s="128"/>
      <c r="AC828" s="128"/>
      <c r="AD828" s="128"/>
      <c r="AE828" s="128"/>
      <c r="AF828" s="128"/>
      <c r="AG828" s="128"/>
      <c r="AH828" s="128"/>
      <c r="AI828" s="128"/>
      <c r="AJ828" s="128"/>
      <c r="AK828" s="128"/>
      <c r="AL828" s="128"/>
      <c r="AM828" s="128"/>
      <c r="AN828" s="128"/>
      <c r="AO828" s="128"/>
      <c r="AP828" s="128">
        <f t="shared" si="132"/>
        <v>0</v>
      </c>
      <c r="AQ828" s="128">
        <f t="shared" si="132"/>
        <v>0</v>
      </c>
      <c r="AR828" s="128" t="e">
        <f>#REF!+#REF!+#REF!+#REF!</f>
        <v>#REF!</v>
      </c>
      <c r="AS828" s="128">
        <f t="shared" si="133"/>
        <v>0</v>
      </c>
      <c r="AT828" s="128" t="e">
        <f>#REF!+#REF!+#REF!+#REF!</f>
        <v>#REF!</v>
      </c>
      <c r="AU828" s="128">
        <f t="shared" si="134"/>
        <v>0</v>
      </c>
    </row>
    <row r="829" spans="1:47" ht="63" x14ac:dyDescent="0.25">
      <c r="A829" s="381" t="s">
        <v>113</v>
      </c>
      <c r="B829" s="127" t="s">
        <v>1867</v>
      </c>
      <c r="C829" s="21" t="s">
        <v>1868</v>
      </c>
      <c r="D829" s="128"/>
      <c r="E829" s="128"/>
      <c r="F829" s="128"/>
      <c r="G829" s="128"/>
      <c r="H829" s="128"/>
      <c r="I829" s="128"/>
      <c r="J829" s="128"/>
      <c r="K829" s="128"/>
      <c r="L829" s="128"/>
      <c r="M829" s="128"/>
      <c r="N829" s="128"/>
      <c r="O829" s="128"/>
      <c r="P829" s="128">
        <v>0.28000000000000003</v>
      </c>
      <c r="Q829" s="128">
        <v>0</v>
      </c>
      <c r="R829" s="128"/>
      <c r="S829" s="128"/>
      <c r="T829" s="128"/>
      <c r="U829" s="128"/>
      <c r="V829" s="128">
        <f t="shared" si="131"/>
        <v>0.28000000000000003</v>
      </c>
      <c r="W829" s="128">
        <f t="shared" si="131"/>
        <v>0</v>
      </c>
      <c r="X829" s="128"/>
      <c r="Y829" s="128"/>
      <c r="Z829" s="128"/>
      <c r="AA829" s="128"/>
      <c r="AB829" s="128"/>
      <c r="AC829" s="128"/>
      <c r="AD829" s="128"/>
      <c r="AE829" s="128"/>
      <c r="AF829" s="128"/>
      <c r="AG829" s="128"/>
      <c r="AH829" s="128"/>
      <c r="AI829" s="128"/>
      <c r="AJ829" s="128"/>
      <c r="AK829" s="128"/>
      <c r="AL829" s="128"/>
      <c r="AM829" s="128"/>
      <c r="AN829" s="128"/>
      <c r="AO829" s="128"/>
      <c r="AP829" s="128">
        <f t="shared" si="132"/>
        <v>0</v>
      </c>
      <c r="AQ829" s="128">
        <f t="shared" si="132"/>
        <v>0</v>
      </c>
      <c r="AR829" s="128" t="e">
        <f>#REF!+#REF!+#REF!+#REF!</f>
        <v>#REF!</v>
      </c>
      <c r="AS829" s="128">
        <f t="shared" si="133"/>
        <v>0</v>
      </c>
      <c r="AT829" s="128" t="e">
        <f>#REF!+#REF!+#REF!+#REF!</f>
        <v>#REF!</v>
      </c>
      <c r="AU829" s="128">
        <f t="shared" si="134"/>
        <v>0</v>
      </c>
    </row>
    <row r="830" spans="1:47" ht="78.75" x14ac:dyDescent="0.25">
      <c r="A830" s="381" t="s">
        <v>113</v>
      </c>
      <c r="B830" s="127" t="s">
        <v>1869</v>
      </c>
      <c r="C830" s="21" t="s">
        <v>1870</v>
      </c>
      <c r="D830" s="128"/>
      <c r="E830" s="128"/>
      <c r="F830" s="128"/>
      <c r="G830" s="128"/>
      <c r="H830" s="128"/>
      <c r="I830" s="128"/>
      <c r="J830" s="128"/>
      <c r="K830" s="128"/>
      <c r="L830" s="128"/>
      <c r="M830" s="128"/>
      <c r="N830" s="128"/>
      <c r="O830" s="128"/>
      <c r="P830" s="128">
        <v>0.4</v>
      </c>
      <c r="Q830" s="128">
        <v>0.25</v>
      </c>
      <c r="R830" s="128"/>
      <c r="S830" s="128"/>
      <c r="T830" s="128"/>
      <c r="U830" s="128"/>
      <c r="V830" s="128">
        <f t="shared" si="131"/>
        <v>0.4</v>
      </c>
      <c r="W830" s="128">
        <f t="shared" si="131"/>
        <v>0.25</v>
      </c>
      <c r="X830" s="128"/>
      <c r="Y830" s="128"/>
      <c r="Z830" s="128"/>
      <c r="AA830" s="128"/>
      <c r="AB830" s="128"/>
      <c r="AC830" s="128"/>
      <c r="AD830" s="128"/>
      <c r="AE830" s="128"/>
      <c r="AF830" s="128"/>
      <c r="AG830" s="128"/>
      <c r="AH830" s="128"/>
      <c r="AI830" s="128"/>
      <c r="AJ830" s="128"/>
      <c r="AK830" s="128"/>
      <c r="AL830" s="128"/>
      <c r="AM830" s="128"/>
      <c r="AN830" s="128"/>
      <c r="AO830" s="128"/>
      <c r="AP830" s="128">
        <f t="shared" si="132"/>
        <v>0</v>
      </c>
      <c r="AQ830" s="128">
        <f t="shared" si="132"/>
        <v>0</v>
      </c>
      <c r="AR830" s="128" t="e">
        <f>#REF!+#REF!+#REF!+#REF!</f>
        <v>#REF!</v>
      </c>
      <c r="AS830" s="128">
        <f t="shared" si="133"/>
        <v>0</v>
      </c>
      <c r="AT830" s="128" t="e">
        <f>#REF!+#REF!+#REF!+#REF!</f>
        <v>#REF!</v>
      </c>
      <c r="AU830" s="128">
        <f t="shared" si="134"/>
        <v>0</v>
      </c>
    </row>
    <row r="831" spans="1:47" ht="78.75" x14ac:dyDescent="0.25">
      <c r="A831" s="381" t="s">
        <v>113</v>
      </c>
      <c r="B831" s="127" t="s">
        <v>1871</v>
      </c>
      <c r="C831" s="21" t="s">
        <v>1872</v>
      </c>
      <c r="D831" s="128"/>
      <c r="E831" s="128"/>
      <c r="F831" s="128"/>
      <c r="G831" s="128"/>
      <c r="H831" s="128"/>
      <c r="I831" s="128"/>
      <c r="J831" s="128"/>
      <c r="K831" s="128"/>
      <c r="L831" s="128"/>
      <c r="M831" s="128"/>
      <c r="N831" s="128"/>
      <c r="O831" s="128"/>
      <c r="P831" s="128">
        <v>0.4</v>
      </c>
      <c r="Q831" s="128">
        <v>0</v>
      </c>
      <c r="R831" s="128"/>
      <c r="S831" s="128"/>
      <c r="T831" s="128"/>
      <c r="U831" s="128"/>
      <c r="V831" s="128">
        <f t="shared" si="131"/>
        <v>0.4</v>
      </c>
      <c r="W831" s="128">
        <f t="shared" si="131"/>
        <v>0</v>
      </c>
      <c r="X831" s="128"/>
      <c r="Y831" s="128"/>
      <c r="Z831" s="128"/>
      <c r="AA831" s="128"/>
      <c r="AB831" s="128"/>
      <c r="AC831" s="128"/>
      <c r="AD831" s="128"/>
      <c r="AE831" s="128"/>
      <c r="AF831" s="128"/>
      <c r="AG831" s="128"/>
      <c r="AH831" s="128"/>
      <c r="AI831" s="128"/>
      <c r="AJ831" s="128"/>
      <c r="AK831" s="128"/>
      <c r="AL831" s="128"/>
      <c r="AM831" s="128"/>
      <c r="AN831" s="128"/>
      <c r="AO831" s="128"/>
      <c r="AP831" s="128">
        <f t="shared" si="132"/>
        <v>0</v>
      </c>
      <c r="AQ831" s="128">
        <f t="shared" si="132"/>
        <v>0</v>
      </c>
      <c r="AR831" s="128" t="e">
        <f>#REF!+#REF!+#REF!+#REF!</f>
        <v>#REF!</v>
      </c>
      <c r="AS831" s="128">
        <f t="shared" si="133"/>
        <v>0</v>
      </c>
      <c r="AT831" s="128" t="e">
        <f>#REF!+#REF!+#REF!+#REF!</f>
        <v>#REF!</v>
      </c>
      <c r="AU831" s="128">
        <f t="shared" si="134"/>
        <v>0</v>
      </c>
    </row>
    <row r="832" spans="1:47" ht="63" x14ac:dyDescent="0.25">
      <c r="A832" s="381" t="s">
        <v>113</v>
      </c>
      <c r="B832" s="127" t="s">
        <v>1873</v>
      </c>
      <c r="C832" s="21" t="s">
        <v>1874</v>
      </c>
      <c r="D832" s="128"/>
      <c r="E832" s="128"/>
      <c r="F832" s="128"/>
      <c r="G832" s="128"/>
      <c r="H832" s="128"/>
      <c r="I832" s="128"/>
      <c r="J832" s="128"/>
      <c r="K832" s="128"/>
      <c r="L832" s="128"/>
      <c r="M832" s="128"/>
      <c r="N832" s="128"/>
      <c r="O832" s="128"/>
      <c r="P832" s="128">
        <v>0.72499999999999998</v>
      </c>
      <c r="Q832" s="128">
        <v>0</v>
      </c>
      <c r="R832" s="128"/>
      <c r="S832" s="128"/>
      <c r="T832" s="128"/>
      <c r="U832" s="128"/>
      <c r="V832" s="128">
        <f t="shared" si="131"/>
        <v>0.72499999999999998</v>
      </c>
      <c r="W832" s="128">
        <f t="shared" si="131"/>
        <v>0</v>
      </c>
      <c r="X832" s="128"/>
      <c r="Y832" s="128"/>
      <c r="Z832" s="128"/>
      <c r="AA832" s="128"/>
      <c r="AB832" s="128"/>
      <c r="AC832" s="128"/>
      <c r="AD832" s="128"/>
      <c r="AE832" s="128"/>
      <c r="AF832" s="128"/>
      <c r="AG832" s="128"/>
      <c r="AH832" s="128"/>
      <c r="AI832" s="128"/>
      <c r="AJ832" s="128"/>
      <c r="AK832" s="128"/>
      <c r="AL832" s="128"/>
      <c r="AM832" s="128"/>
      <c r="AN832" s="128"/>
      <c r="AO832" s="128"/>
      <c r="AP832" s="128">
        <f t="shared" si="132"/>
        <v>0</v>
      </c>
      <c r="AQ832" s="128">
        <f t="shared" si="132"/>
        <v>0</v>
      </c>
      <c r="AR832" s="128" t="e">
        <f>#REF!+#REF!+#REF!+#REF!</f>
        <v>#REF!</v>
      </c>
      <c r="AS832" s="128">
        <f t="shared" si="133"/>
        <v>0</v>
      </c>
      <c r="AT832" s="128" t="e">
        <f>#REF!+#REF!+#REF!+#REF!</f>
        <v>#REF!</v>
      </c>
      <c r="AU832" s="128">
        <f t="shared" si="134"/>
        <v>0</v>
      </c>
    </row>
    <row r="833" spans="1:47" ht="110.25" x14ac:dyDescent="0.25">
      <c r="A833" s="381" t="s">
        <v>113</v>
      </c>
      <c r="B833" s="127" t="s">
        <v>1875</v>
      </c>
      <c r="C833" s="21" t="s">
        <v>1876</v>
      </c>
      <c r="D833" s="128"/>
      <c r="E833" s="128"/>
      <c r="F833" s="128"/>
      <c r="G833" s="128"/>
      <c r="H833" s="128"/>
      <c r="I833" s="128"/>
      <c r="J833" s="128"/>
      <c r="K833" s="128"/>
      <c r="L833" s="128"/>
      <c r="M833" s="128"/>
      <c r="N833" s="128"/>
      <c r="O833" s="128"/>
      <c r="P833" s="128">
        <v>0.66500000000000004</v>
      </c>
      <c r="Q833" s="128">
        <v>0</v>
      </c>
      <c r="R833" s="128"/>
      <c r="S833" s="128"/>
      <c r="T833" s="128"/>
      <c r="U833" s="128"/>
      <c r="V833" s="128">
        <f t="shared" si="131"/>
        <v>0.66500000000000004</v>
      </c>
      <c r="W833" s="128">
        <f t="shared" si="131"/>
        <v>0</v>
      </c>
      <c r="X833" s="128"/>
      <c r="Y833" s="128"/>
      <c r="Z833" s="128"/>
      <c r="AA833" s="128"/>
      <c r="AB833" s="128"/>
      <c r="AC833" s="128"/>
      <c r="AD833" s="128"/>
      <c r="AE833" s="128"/>
      <c r="AF833" s="128"/>
      <c r="AG833" s="128"/>
      <c r="AH833" s="128"/>
      <c r="AI833" s="128"/>
      <c r="AJ833" s="128"/>
      <c r="AK833" s="128"/>
      <c r="AL833" s="128"/>
      <c r="AM833" s="128"/>
      <c r="AN833" s="128"/>
      <c r="AO833" s="128"/>
      <c r="AP833" s="128">
        <f t="shared" si="132"/>
        <v>0</v>
      </c>
      <c r="AQ833" s="128">
        <f t="shared" si="132"/>
        <v>0</v>
      </c>
      <c r="AR833" s="128" t="e">
        <f>#REF!+#REF!+#REF!+#REF!</f>
        <v>#REF!</v>
      </c>
      <c r="AS833" s="128">
        <f t="shared" si="133"/>
        <v>0</v>
      </c>
      <c r="AT833" s="128" t="e">
        <f>#REF!+#REF!+#REF!+#REF!</f>
        <v>#REF!</v>
      </c>
      <c r="AU833" s="128">
        <f t="shared" si="134"/>
        <v>0</v>
      </c>
    </row>
    <row r="834" spans="1:47" ht="94.5" x14ac:dyDescent="0.25">
      <c r="A834" s="381" t="s">
        <v>113</v>
      </c>
      <c r="B834" s="127" t="s">
        <v>1877</v>
      </c>
      <c r="C834" s="21" t="s">
        <v>1878</v>
      </c>
      <c r="D834" s="128"/>
      <c r="E834" s="128"/>
      <c r="F834" s="128"/>
      <c r="G834" s="128"/>
      <c r="H834" s="128"/>
      <c r="I834" s="128"/>
      <c r="J834" s="128"/>
      <c r="K834" s="128"/>
      <c r="L834" s="128"/>
      <c r="M834" s="128"/>
      <c r="N834" s="128"/>
      <c r="O834" s="128"/>
      <c r="P834" s="128">
        <v>0.8</v>
      </c>
      <c r="Q834" s="128">
        <v>0</v>
      </c>
      <c r="R834" s="128"/>
      <c r="S834" s="128"/>
      <c r="T834" s="128"/>
      <c r="U834" s="128"/>
      <c r="V834" s="128">
        <f t="shared" si="131"/>
        <v>0.8</v>
      </c>
      <c r="W834" s="128">
        <f t="shared" si="131"/>
        <v>0</v>
      </c>
      <c r="X834" s="128"/>
      <c r="Y834" s="128"/>
      <c r="Z834" s="128"/>
      <c r="AA834" s="128"/>
      <c r="AB834" s="128"/>
      <c r="AC834" s="128"/>
      <c r="AD834" s="128"/>
      <c r="AE834" s="128"/>
      <c r="AF834" s="128"/>
      <c r="AG834" s="128"/>
      <c r="AH834" s="128"/>
      <c r="AI834" s="128"/>
      <c r="AJ834" s="128"/>
      <c r="AK834" s="128"/>
      <c r="AL834" s="128"/>
      <c r="AM834" s="128"/>
      <c r="AN834" s="128"/>
      <c r="AO834" s="128"/>
      <c r="AP834" s="128">
        <f t="shared" si="132"/>
        <v>0</v>
      </c>
      <c r="AQ834" s="128">
        <f t="shared" si="132"/>
        <v>0</v>
      </c>
      <c r="AR834" s="128" t="e">
        <f>#REF!+#REF!+#REF!+#REF!</f>
        <v>#REF!</v>
      </c>
      <c r="AS834" s="128">
        <f t="shared" si="133"/>
        <v>0</v>
      </c>
      <c r="AT834" s="128" t="e">
        <f>#REF!+#REF!+#REF!+#REF!</f>
        <v>#REF!</v>
      </c>
      <c r="AU834" s="128">
        <f t="shared" si="134"/>
        <v>0</v>
      </c>
    </row>
    <row r="835" spans="1:47" ht="94.5" x14ac:dyDescent="0.25">
      <c r="A835" s="381" t="s">
        <v>113</v>
      </c>
      <c r="B835" s="127" t="s">
        <v>1879</v>
      </c>
      <c r="C835" s="21" t="s">
        <v>1880</v>
      </c>
      <c r="D835" s="128"/>
      <c r="E835" s="128"/>
      <c r="F835" s="128"/>
      <c r="G835" s="128"/>
      <c r="H835" s="128"/>
      <c r="I835" s="128"/>
      <c r="J835" s="128"/>
      <c r="K835" s="128"/>
      <c r="L835" s="128"/>
      <c r="M835" s="128"/>
      <c r="N835" s="128"/>
      <c r="O835" s="128"/>
      <c r="P835" s="128">
        <v>0.73</v>
      </c>
      <c r="Q835" s="128">
        <v>0</v>
      </c>
      <c r="R835" s="128"/>
      <c r="S835" s="128"/>
      <c r="T835" s="128"/>
      <c r="U835" s="128"/>
      <c r="V835" s="128">
        <f t="shared" si="131"/>
        <v>0.73</v>
      </c>
      <c r="W835" s="128">
        <f t="shared" si="131"/>
        <v>0</v>
      </c>
      <c r="X835" s="128"/>
      <c r="Y835" s="128"/>
      <c r="Z835" s="128"/>
      <c r="AA835" s="128"/>
      <c r="AB835" s="128"/>
      <c r="AC835" s="128"/>
      <c r="AD835" s="128"/>
      <c r="AE835" s="128"/>
      <c r="AF835" s="128"/>
      <c r="AG835" s="128"/>
      <c r="AH835" s="128"/>
      <c r="AI835" s="128"/>
      <c r="AJ835" s="128"/>
      <c r="AK835" s="128"/>
      <c r="AL835" s="128"/>
      <c r="AM835" s="128"/>
      <c r="AN835" s="128"/>
      <c r="AO835" s="128"/>
      <c r="AP835" s="128">
        <f t="shared" si="132"/>
        <v>0</v>
      </c>
      <c r="AQ835" s="128">
        <f t="shared" si="132"/>
        <v>0</v>
      </c>
      <c r="AR835" s="128" t="e">
        <f>#REF!+#REF!+#REF!+#REF!</f>
        <v>#REF!</v>
      </c>
      <c r="AS835" s="128">
        <f t="shared" si="133"/>
        <v>0</v>
      </c>
      <c r="AT835" s="128" t="e">
        <f>#REF!+#REF!+#REF!+#REF!</f>
        <v>#REF!</v>
      </c>
      <c r="AU835" s="128">
        <f t="shared" si="134"/>
        <v>0</v>
      </c>
    </row>
    <row r="836" spans="1:47" ht="94.5" x14ac:dyDescent="0.25">
      <c r="A836" s="381" t="s">
        <v>113</v>
      </c>
      <c r="B836" s="127" t="s">
        <v>1881</v>
      </c>
      <c r="C836" s="21" t="s">
        <v>1882</v>
      </c>
      <c r="D836" s="128"/>
      <c r="E836" s="128"/>
      <c r="F836" s="128"/>
      <c r="G836" s="128"/>
      <c r="H836" s="128"/>
      <c r="I836" s="128"/>
      <c r="J836" s="128"/>
      <c r="K836" s="128"/>
      <c r="L836" s="128"/>
      <c r="M836" s="128"/>
      <c r="N836" s="128"/>
      <c r="O836" s="128"/>
      <c r="P836" s="128">
        <v>0.67500000000000004</v>
      </c>
      <c r="Q836" s="128">
        <v>0</v>
      </c>
      <c r="R836" s="128"/>
      <c r="S836" s="128"/>
      <c r="T836" s="128"/>
      <c r="U836" s="128"/>
      <c r="V836" s="128">
        <f t="shared" si="131"/>
        <v>0.67500000000000004</v>
      </c>
      <c r="W836" s="128">
        <f t="shared" si="131"/>
        <v>0</v>
      </c>
      <c r="X836" s="128"/>
      <c r="Y836" s="128"/>
      <c r="Z836" s="128"/>
      <c r="AA836" s="128"/>
      <c r="AB836" s="128"/>
      <c r="AC836" s="128"/>
      <c r="AD836" s="128"/>
      <c r="AE836" s="128"/>
      <c r="AF836" s="128"/>
      <c r="AG836" s="128"/>
      <c r="AH836" s="128"/>
      <c r="AI836" s="128"/>
      <c r="AJ836" s="128"/>
      <c r="AK836" s="128"/>
      <c r="AL836" s="128"/>
      <c r="AM836" s="128"/>
      <c r="AN836" s="128"/>
      <c r="AO836" s="128"/>
      <c r="AP836" s="128">
        <f t="shared" si="132"/>
        <v>0</v>
      </c>
      <c r="AQ836" s="128">
        <f t="shared" si="132"/>
        <v>0</v>
      </c>
      <c r="AR836" s="128" t="e">
        <f>#REF!+#REF!+#REF!+#REF!</f>
        <v>#REF!</v>
      </c>
      <c r="AS836" s="128">
        <f t="shared" si="133"/>
        <v>0</v>
      </c>
      <c r="AT836" s="128" t="e">
        <f>#REF!+#REF!+#REF!+#REF!</f>
        <v>#REF!</v>
      </c>
      <c r="AU836" s="128">
        <f t="shared" si="134"/>
        <v>0</v>
      </c>
    </row>
    <row r="837" spans="1:47" ht="78.75" x14ac:dyDescent="0.25">
      <c r="A837" s="381" t="s">
        <v>113</v>
      </c>
      <c r="B837" s="127" t="s">
        <v>1883</v>
      </c>
      <c r="C837" s="21" t="s">
        <v>1884</v>
      </c>
      <c r="D837" s="128"/>
      <c r="E837" s="128"/>
      <c r="F837" s="128"/>
      <c r="G837" s="128"/>
      <c r="H837" s="128"/>
      <c r="I837" s="128"/>
      <c r="J837" s="128"/>
      <c r="K837" s="128"/>
      <c r="L837" s="128"/>
      <c r="M837" s="128"/>
      <c r="N837" s="128"/>
      <c r="O837" s="128"/>
      <c r="P837" s="128">
        <v>0.18</v>
      </c>
      <c r="Q837" s="128">
        <v>0</v>
      </c>
      <c r="R837" s="128"/>
      <c r="S837" s="128"/>
      <c r="T837" s="128"/>
      <c r="U837" s="128"/>
      <c r="V837" s="128">
        <f t="shared" si="131"/>
        <v>0.18</v>
      </c>
      <c r="W837" s="128">
        <f t="shared" si="131"/>
        <v>0</v>
      </c>
      <c r="X837" s="128"/>
      <c r="Y837" s="128"/>
      <c r="Z837" s="128"/>
      <c r="AA837" s="128"/>
      <c r="AB837" s="128"/>
      <c r="AC837" s="128"/>
      <c r="AD837" s="128"/>
      <c r="AE837" s="128"/>
      <c r="AF837" s="128"/>
      <c r="AG837" s="128"/>
      <c r="AH837" s="128"/>
      <c r="AI837" s="128"/>
      <c r="AJ837" s="128"/>
      <c r="AK837" s="128"/>
      <c r="AL837" s="128"/>
      <c r="AM837" s="128"/>
      <c r="AN837" s="128"/>
      <c r="AO837" s="128"/>
      <c r="AP837" s="128">
        <f t="shared" si="132"/>
        <v>0</v>
      </c>
      <c r="AQ837" s="128">
        <f t="shared" si="132"/>
        <v>0</v>
      </c>
      <c r="AR837" s="128" t="e">
        <f>#REF!+#REF!+#REF!+#REF!</f>
        <v>#REF!</v>
      </c>
      <c r="AS837" s="128">
        <f t="shared" si="133"/>
        <v>0</v>
      </c>
      <c r="AT837" s="128" t="e">
        <f>#REF!+#REF!+#REF!+#REF!</f>
        <v>#REF!</v>
      </c>
      <c r="AU837" s="128">
        <f t="shared" si="134"/>
        <v>0</v>
      </c>
    </row>
    <row r="838" spans="1:47" ht="78.75" x14ac:dyDescent="0.25">
      <c r="A838" s="381" t="s">
        <v>113</v>
      </c>
      <c r="B838" s="127" t="s">
        <v>1885</v>
      </c>
      <c r="C838" s="21" t="s">
        <v>1886</v>
      </c>
      <c r="D838" s="128"/>
      <c r="E838" s="128"/>
      <c r="F838" s="128"/>
      <c r="G838" s="128"/>
      <c r="H838" s="128"/>
      <c r="I838" s="128"/>
      <c r="J838" s="128"/>
      <c r="K838" s="128"/>
      <c r="L838" s="128"/>
      <c r="M838" s="128"/>
      <c r="N838" s="128"/>
      <c r="O838" s="128"/>
      <c r="P838" s="128">
        <v>0.16</v>
      </c>
      <c r="Q838" s="128">
        <v>0</v>
      </c>
      <c r="R838" s="128"/>
      <c r="S838" s="128"/>
      <c r="T838" s="128"/>
      <c r="U838" s="128"/>
      <c r="V838" s="128">
        <f t="shared" si="131"/>
        <v>0.16</v>
      </c>
      <c r="W838" s="128">
        <f t="shared" si="131"/>
        <v>0</v>
      </c>
      <c r="X838" s="128"/>
      <c r="Y838" s="128"/>
      <c r="Z838" s="128"/>
      <c r="AA838" s="128"/>
      <c r="AB838" s="128"/>
      <c r="AC838" s="128"/>
      <c r="AD838" s="128"/>
      <c r="AE838" s="128"/>
      <c r="AF838" s="128"/>
      <c r="AG838" s="128"/>
      <c r="AH838" s="128"/>
      <c r="AI838" s="128"/>
      <c r="AJ838" s="128"/>
      <c r="AK838" s="128"/>
      <c r="AL838" s="128"/>
      <c r="AM838" s="128"/>
      <c r="AN838" s="128"/>
      <c r="AO838" s="128"/>
      <c r="AP838" s="128">
        <f t="shared" si="132"/>
        <v>0</v>
      </c>
      <c r="AQ838" s="128">
        <f t="shared" si="132"/>
        <v>0</v>
      </c>
      <c r="AR838" s="128" t="e">
        <f>#REF!+#REF!+#REF!+#REF!</f>
        <v>#REF!</v>
      </c>
      <c r="AS838" s="128">
        <f t="shared" si="133"/>
        <v>0</v>
      </c>
      <c r="AT838" s="128" t="e">
        <f>#REF!+#REF!+#REF!+#REF!</f>
        <v>#REF!</v>
      </c>
      <c r="AU838" s="128">
        <f t="shared" si="134"/>
        <v>0</v>
      </c>
    </row>
    <row r="839" spans="1:47" ht="141.75" x14ac:dyDescent="0.25">
      <c r="A839" s="381" t="s">
        <v>113</v>
      </c>
      <c r="B839" s="127" t="s">
        <v>1887</v>
      </c>
      <c r="C839" s="21" t="s">
        <v>1888</v>
      </c>
      <c r="D839" s="128"/>
      <c r="E839" s="128"/>
      <c r="F839" s="128"/>
      <c r="G839" s="128"/>
      <c r="H839" s="128"/>
      <c r="I839" s="128"/>
      <c r="J839" s="128"/>
      <c r="K839" s="128"/>
      <c r="L839" s="128"/>
      <c r="M839" s="128"/>
      <c r="N839" s="128"/>
      <c r="O839" s="128"/>
      <c r="P839" s="128">
        <v>0.8</v>
      </c>
      <c r="Q839" s="128">
        <v>0</v>
      </c>
      <c r="R839" s="128"/>
      <c r="S839" s="128"/>
      <c r="T839" s="128"/>
      <c r="U839" s="128"/>
      <c r="V839" s="128">
        <f t="shared" si="131"/>
        <v>0.8</v>
      </c>
      <c r="W839" s="128">
        <f t="shared" si="131"/>
        <v>0</v>
      </c>
      <c r="X839" s="128"/>
      <c r="Y839" s="128"/>
      <c r="Z839" s="128"/>
      <c r="AA839" s="128"/>
      <c r="AB839" s="128"/>
      <c r="AC839" s="128"/>
      <c r="AD839" s="128"/>
      <c r="AE839" s="128"/>
      <c r="AF839" s="128"/>
      <c r="AG839" s="128"/>
      <c r="AH839" s="128"/>
      <c r="AI839" s="128"/>
      <c r="AJ839" s="128"/>
      <c r="AK839" s="128"/>
      <c r="AL839" s="128"/>
      <c r="AM839" s="128"/>
      <c r="AN839" s="128"/>
      <c r="AO839" s="128"/>
      <c r="AP839" s="128">
        <f t="shared" si="132"/>
        <v>0</v>
      </c>
      <c r="AQ839" s="128">
        <f t="shared" si="132"/>
        <v>0</v>
      </c>
      <c r="AR839" s="128" t="e">
        <f>#REF!+#REF!+#REF!+#REF!</f>
        <v>#REF!</v>
      </c>
      <c r="AS839" s="128">
        <f t="shared" si="133"/>
        <v>0</v>
      </c>
      <c r="AT839" s="128" t="e">
        <f>#REF!+#REF!+#REF!+#REF!</f>
        <v>#REF!</v>
      </c>
      <c r="AU839" s="128">
        <f t="shared" si="134"/>
        <v>0</v>
      </c>
    </row>
    <row r="840" spans="1:47" ht="78.75" x14ac:dyDescent="0.25">
      <c r="A840" s="381" t="s">
        <v>113</v>
      </c>
      <c r="B840" s="127" t="s">
        <v>1889</v>
      </c>
      <c r="C840" s="21" t="s">
        <v>1890</v>
      </c>
      <c r="D840" s="128"/>
      <c r="E840" s="128"/>
      <c r="F840" s="128"/>
      <c r="G840" s="128"/>
      <c r="H840" s="128"/>
      <c r="I840" s="128"/>
      <c r="J840" s="128"/>
      <c r="K840" s="128"/>
      <c r="L840" s="128"/>
      <c r="M840" s="128"/>
      <c r="N840" s="128"/>
      <c r="O840" s="128"/>
      <c r="P840" s="128">
        <v>0.14000000000000001</v>
      </c>
      <c r="Q840" s="128">
        <v>0</v>
      </c>
      <c r="R840" s="128"/>
      <c r="S840" s="128"/>
      <c r="T840" s="128"/>
      <c r="U840" s="128"/>
      <c r="V840" s="128">
        <f t="shared" si="131"/>
        <v>0.14000000000000001</v>
      </c>
      <c r="W840" s="128">
        <f t="shared" si="131"/>
        <v>0</v>
      </c>
      <c r="X840" s="128"/>
      <c r="Y840" s="128"/>
      <c r="Z840" s="128"/>
      <c r="AA840" s="128"/>
      <c r="AB840" s="128"/>
      <c r="AC840" s="128"/>
      <c r="AD840" s="128"/>
      <c r="AE840" s="128"/>
      <c r="AF840" s="128"/>
      <c r="AG840" s="128"/>
      <c r="AH840" s="128"/>
      <c r="AI840" s="128"/>
      <c r="AJ840" s="128"/>
      <c r="AK840" s="128"/>
      <c r="AL840" s="128"/>
      <c r="AM840" s="128"/>
      <c r="AN840" s="128"/>
      <c r="AO840" s="128"/>
      <c r="AP840" s="128">
        <f t="shared" si="132"/>
        <v>0</v>
      </c>
      <c r="AQ840" s="128">
        <f t="shared" si="132"/>
        <v>0</v>
      </c>
      <c r="AR840" s="128" t="e">
        <f>#REF!+#REF!+#REF!+#REF!</f>
        <v>#REF!</v>
      </c>
      <c r="AS840" s="128">
        <f t="shared" si="133"/>
        <v>0</v>
      </c>
      <c r="AT840" s="128" t="e">
        <f>#REF!+#REF!+#REF!+#REF!</f>
        <v>#REF!</v>
      </c>
      <c r="AU840" s="128">
        <f t="shared" si="134"/>
        <v>0</v>
      </c>
    </row>
    <row r="841" spans="1:47" ht="63" x14ac:dyDescent="0.25">
      <c r="A841" s="381" t="s">
        <v>113</v>
      </c>
      <c r="B841" s="127" t="s">
        <v>1891</v>
      </c>
      <c r="C841" s="21" t="s">
        <v>1892</v>
      </c>
      <c r="D841" s="128"/>
      <c r="E841" s="128"/>
      <c r="F841" s="128"/>
      <c r="G841" s="128"/>
      <c r="H841" s="128"/>
      <c r="I841" s="128"/>
      <c r="J841" s="128"/>
      <c r="K841" s="128"/>
      <c r="L841" s="128"/>
      <c r="M841" s="128"/>
      <c r="N841" s="128"/>
      <c r="O841" s="128"/>
      <c r="P841" s="128">
        <v>0.54500000000000004</v>
      </c>
      <c r="Q841" s="128">
        <v>0</v>
      </c>
      <c r="R841" s="128"/>
      <c r="S841" s="128"/>
      <c r="T841" s="128"/>
      <c r="U841" s="128"/>
      <c r="V841" s="128">
        <f t="shared" si="131"/>
        <v>0.54500000000000004</v>
      </c>
      <c r="W841" s="128">
        <f t="shared" si="131"/>
        <v>0</v>
      </c>
      <c r="X841" s="128"/>
      <c r="Y841" s="128"/>
      <c r="Z841" s="128"/>
      <c r="AA841" s="128"/>
      <c r="AB841" s="128"/>
      <c r="AC841" s="128"/>
      <c r="AD841" s="128"/>
      <c r="AE841" s="128"/>
      <c r="AF841" s="128"/>
      <c r="AG841" s="128"/>
      <c r="AH841" s="128"/>
      <c r="AI841" s="128"/>
      <c r="AJ841" s="128"/>
      <c r="AK841" s="128"/>
      <c r="AL841" s="128"/>
      <c r="AM841" s="128"/>
      <c r="AN841" s="128"/>
      <c r="AO841" s="128"/>
      <c r="AP841" s="128">
        <f t="shared" si="132"/>
        <v>0</v>
      </c>
      <c r="AQ841" s="128">
        <f t="shared" si="132"/>
        <v>0</v>
      </c>
      <c r="AR841" s="128" t="e">
        <f>#REF!+#REF!+#REF!+#REF!</f>
        <v>#REF!</v>
      </c>
      <c r="AS841" s="128">
        <f t="shared" si="133"/>
        <v>0</v>
      </c>
      <c r="AT841" s="128" t="e">
        <f>#REF!+#REF!+#REF!+#REF!</f>
        <v>#REF!</v>
      </c>
      <c r="AU841" s="128">
        <f t="shared" si="134"/>
        <v>0</v>
      </c>
    </row>
    <row r="842" spans="1:47" ht="94.5" x14ac:dyDescent="0.25">
      <c r="A842" s="381" t="s">
        <v>113</v>
      </c>
      <c r="B842" s="127" t="s">
        <v>1893</v>
      </c>
      <c r="C842" s="21" t="s">
        <v>1894</v>
      </c>
      <c r="D842" s="128"/>
      <c r="E842" s="128"/>
      <c r="F842" s="128"/>
      <c r="G842" s="128"/>
      <c r="H842" s="128"/>
      <c r="I842" s="128"/>
      <c r="J842" s="128"/>
      <c r="K842" s="128"/>
      <c r="L842" s="128"/>
      <c r="M842" s="128"/>
      <c r="N842" s="128"/>
      <c r="O842" s="128"/>
      <c r="P842" s="128">
        <v>1.03</v>
      </c>
      <c r="Q842" s="128">
        <v>0</v>
      </c>
      <c r="R842" s="128"/>
      <c r="S842" s="128"/>
      <c r="T842" s="128"/>
      <c r="U842" s="128"/>
      <c r="V842" s="128">
        <f t="shared" si="131"/>
        <v>1.03</v>
      </c>
      <c r="W842" s="128">
        <f t="shared" si="131"/>
        <v>0</v>
      </c>
      <c r="X842" s="128"/>
      <c r="Y842" s="128"/>
      <c r="Z842" s="128"/>
      <c r="AA842" s="128"/>
      <c r="AB842" s="128"/>
      <c r="AC842" s="128"/>
      <c r="AD842" s="128"/>
      <c r="AE842" s="128"/>
      <c r="AF842" s="128"/>
      <c r="AG842" s="128"/>
      <c r="AH842" s="128"/>
      <c r="AI842" s="128"/>
      <c r="AJ842" s="128"/>
      <c r="AK842" s="128"/>
      <c r="AL842" s="128"/>
      <c r="AM842" s="128"/>
      <c r="AN842" s="128"/>
      <c r="AO842" s="128"/>
      <c r="AP842" s="128">
        <f t="shared" si="132"/>
        <v>0</v>
      </c>
      <c r="AQ842" s="128">
        <f t="shared" si="132"/>
        <v>0</v>
      </c>
      <c r="AR842" s="128" t="e">
        <f>#REF!+#REF!+#REF!+#REF!</f>
        <v>#REF!</v>
      </c>
      <c r="AS842" s="128">
        <f t="shared" si="133"/>
        <v>0</v>
      </c>
      <c r="AT842" s="128" t="e">
        <f>#REF!+#REF!+#REF!+#REF!</f>
        <v>#REF!</v>
      </c>
      <c r="AU842" s="128">
        <f t="shared" si="134"/>
        <v>0</v>
      </c>
    </row>
    <row r="843" spans="1:47" ht="63" x14ac:dyDescent="0.25">
      <c r="A843" s="381" t="s">
        <v>113</v>
      </c>
      <c r="B843" s="127" t="s">
        <v>1895</v>
      </c>
      <c r="C843" s="21" t="s">
        <v>1896</v>
      </c>
      <c r="D843" s="128"/>
      <c r="E843" s="128"/>
      <c r="F843" s="128"/>
      <c r="G843" s="128"/>
      <c r="H843" s="128"/>
      <c r="I843" s="128"/>
      <c r="J843" s="128"/>
      <c r="K843" s="128"/>
      <c r="L843" s="128"/>
      <c r="M843" s="128"/>
      <c r="N843" s="128"/>
      <c r="O843" s="128"/>
      <c r="P843" s="128">
        <v>0.56499999999999995</v>
      </c>
      <c r="Q843" s="128">
        <v>0.4</v>
      </c>
      <c r="R843" s="128"/>
      <c r="S843" s="128"/>
      <c r="T843" s="128"/>
      <c r="U843" s="128"/>
      <c r="V843" s="128">
        <f t="shared" si="131"/>
        <v>0.56499999999999995</v>
      </c>
      <c r="W843" s="128">
        <f t="shared" si="131"/>
        <v>0.4</v>
      </c>
      <c r="X843" s="128"/>
      <c r="Y843" s="128"/>
      <c r="Z843" s="128"/>
      <c r="AA843" s="128"/>
      <c r="AB843" s="128"/>
      <c r="AC843" s="128"/>
      <c r="AD843" s="128"/>
      <c r="AE843" s="128"/>
      <c r="AF843" s="128"/>
      <c r="AG843" s="128"/>
      <c r="AH843" s="128"/>
      <c r="AI843" s="128"/>
      <c r="AJ843" s="128"/>
      <c r="AK843" s="128"/>
      <c r="AL843" s="128"/>
      <c r="AM843" s="128"/>
      <c r="AN843" s="128"/>
      <c r="AO843" s="128"/>
      <c r="AP843" s="128">
        <f t="shared" si="132"/>
        <v>0</v>
      </c>
      <c r="AQ843" s="128">
        <f t="shared" si="132"/>
        <v>0</v>
      </c>
      <c r="AR843" s="128" t="e">
        <f>#REF!+#REF!+#REF!+#REF!</f>
        <v>#REF!</v>
      </c>
      <c r="AS843" s="128">
        <f t="shared" si="133"/>
        <v>0</v>
      </c>
      <c r="AT843" s="128" t="e">
        <f>#REF!+#REF!+#REF!+#REF!</f>
        <v>#REF!</v>
      </c>
      <c r="AU843" s="128">
        <f t="shared" si="134"/>
        <v>0</v>
      </c>
    </row>
    <row r="844" spans="1:47" ht="94.5" x14ac:dyDescent="0.25">
      <c r="A844" s="381" t="s">
        <v>113</v>
      </c>
      <c r="B844" s="127" t="s">
        <v>1897</v>
      </c>
      <c r="C844" s="21" t="s">
        <v>1898</v>
      </c>
      <c r="D844" s="128"/>
      <c r="E844" s="128"/>
      <c r="F844" s="128"/>
      <c r="G844" s="128"/>
      <c r="H844" s="128"/>
      <c r="I844" s="128"/>
      <c r="J844" s="128"/>
      <c r="K844" s="128"/>
      <c r="L844" s="128"/>
      <c r="M844" s="128"/>
      <c r="N844" s="128"/>
      <c r="O844" s="128"/>
      <c r="P844" s="128">
        <v>0.48</v>
      </c>
      <c r="Q844" s="128">
        <v>0</v>
      </c>
      <c r="R844" s="128"/>
      <c r="S844" s="128"/>
      <c r="T844" s="128"/>
      <c r="U844" s="128"/>
      <c r="V844" s="128">
        <f t="shared" si="131"/>
        <v>0.48</v>
      </c>
      <c r="W844" s="128">
        <f t="shared" si="131"/>
        <v>0</v>
      </c>
      <c r="X844" s="128"/>
      <c r="Y844" s="128"/>
      <c r="Z844" s="128"/>
      <c r="AA844" s="128"/>
      <c r="AB844" s="128"/>
      <c r="AC844" s="128"/>
      <c r="AD844" s="128"/>
      <c r="AE844" s="128"/>
      <c r="AF844" s="128"/>
      <c r="AG844" s="128"/>
      <c r="AH844" s="128"/>
      <c r="AI844" s="128"/>
      <c r="AJ844" s="128"/>
      <c r="AK844" s="128"/>
      <c r="AL844" s="128"/>
      <c r="AM844" s="128"/>
      <c r="AN844" s="128"/>
      <c r="AO844" s="128"/>
      <c r="AP844" s="128">
        <f t="shared" si="132"/>
        <v>0</v>
      </c>
      <c r="AQ844" s="128">
        <f t="shared" si="132"/>
        <v>0</v>
      </c>
      <c r="AR844" s="128" t="e">
        <f>#REF!+#REF!+#REF!+#REF!</f>
        <v>#REF!</v>
      </c>
      <c r="AS844" s="128">
        <f t="shared" si="133"/>
        <v>0</v>
      </c>
      <c r="AT844" s="128" t="e">
        <f>#REF!+#REF!+#REF!+#REF!</f>
        <v>#REF!</v>
      </c>
      <c r="AU844" s="128">
        <f t="shared" si="134"/>
        <v>0</v>
      </c>
    </row>
    <row r="845" spans="1:47" ht="94.5" x14ac:dyDescent="0.25">
      <c r="A845" s="381" t="s">
        <v>113</v>
      </c>
      <c r="B845" s="127" t="s">
        <v>1899</v>
      </c>
      <c r="C845" s="21" t="s">
        <v>1900</v>
      </c>
      <c r="D845" s="128"/>
      <c r="E845" s="128"/>
      <c r="F845" s="128"/>
      <c r="G845" s="128"/>
      <c r="H845" s="128"/>
      <c r="I845" s="128"/>
      <c r="J845" s="128"/>
      <c r="K845" s="128"/>
      <c r="L845" s="128"/>
      <c r="M845" s="128"/>
      <c r="N845" s="128"/>
      <c r="O845" s="128"/>
      <c r="P845" s="128">
        <v>0.25</v>
      </c>
      <c r="Q845" s="128">
        <v>0</v>
      </c>
      <c r="R845" s="128"/>
      <c r="S845" s="128"/>
      <c r="T845" s="128"/>
      <c r="U845" s="128"/>
      <c r="V845" s="128">
        <f t="shared" si="131"/>
        <v>0.25</v>
      </c>
      <c r="W845" s="128">
        <f t="shared" si="131"/>
        <v>0</v>
      </c>
      <c r="X845" s="128"/>
      <c r="Y845" s="128"/>
      <c r="Z845" s="128"/>
      <c r="AA845" s="128"/>
      <c r="AB845" s="128"/>
      <c r="AC845" s="128"/>
      <c r="AD845" s="128"/>
      <c r="AE845" s="128"/>
      <c r="AF845" s="128"/>
      <c r="AG845" s="128"/>
      <c r="AH845" s="128"/>
      <c r="AI845" s="128"/>
      <c r="AJ845" s="128"/>
      <c r="AK845" s="128"/>
      <c r="AL845" s="128"/>
      <c r="AM845" s="128"/>
      <c r="AN845" s="128"/>
      <c r="AO845" s="128"/>
      <c r="AP845" s="128">
        <f t="shared" si="132"/>
        <v>0</v>
      </c>
      <c r="AQ845" s="128">
        <f t="shared" si="132"/>
        <v>0</v>
      </c>
      <c r="AR845" s="128" t="e">
        <f>#REF!+#REF!+#REF!+#REF!</f>
        <v>#REF!</v>
      </c>
      <c r="AS845" s="128">
        <f t="shared" si="133"/>
        <v>0</v>
      </c>
      <c r="AT845" s="128" t="e">
        <f>#REF!+#REF!+#REF!+#REF!</f>
        <v>#REF!</v>
      </c>
      <c r="AU845" s="128">
        <f t="shared" si="134"/>
        <v>0</v>
      </c>
    </row>
    <row r="846" spans="1:47" ht="78.75" x14ac:dyDescent="0.25">
      <c r="A846" s="381" t="s">
        <v>113</v>
      </c>
      <c r="B846" s="127" t="s">
        <v>1901</v>
      </c>
      <c r="C846" s="21" t="s">
        <v>1902</v>
      </c>
      <c r="D846" s="128"/>
      <c r="E846" s="128"/>
      <c r="F846" s="128"/>
      <c r="G846" s="128"/>
      <c r="H846" s="128"/>
      <c r="I846" s="128"/>
      <c r="J846" s="128"/>
      <c r="K846" s="128"/>
      <c r="L846" s="128"/>
      <c r="M846" s="128"/>
      <c r="N846" s="128"/>
      <c r="O846" s="128"/>
      <c r="P846" s="128">
        <v>0.315</v>
      </c>
      <c r="Q846" s="128">
        <v>0</v>
      </c>
      <c r="R846" s="128"/>
      <c r="S846" s="128"/>
      <c r="T846" s="128"/>
      <c r="U846" s="128"/>
      <c r="V846" s="128">
        <f t="shared" si="131"/>
        <v>0.315</v>
      </c>
      <c r="W846" s="128">
        <f t="shared" si="131"/>
        <v>0</v>
      </c>
      <c r="X846" s="128"/>
      <c r="Y846" s="128"/>
      <c r="Z846" s="128"/>
      <c r="AA846" s="128"/>
      <c r="AB846" s="128"/>
      <c r="AC846" s="128"/>
      <c r="AD846" s="128"/>
      <c r="AE846" s="128"/>
      <c r="AF846" s="128"/>
      <c r="AG846" s="128"/>
      <c r="AH846" s="128"/>
      <c r="AI846" s="128"/>
      <c r="AJ846" s="128"/>
      <c r="AK846" s="128"/>
      <c r="AL846" s="128"/>
      <c r="AM846" s="128"/>
      <c r="AN846" s="128"/>
      <c r="AO846" s="128"/>
      <c r="AP846" s="128">
        <f t="shared" si="132"/>
        <v>0</v>
      </c>
      <c r="AQ846" s="128">
        <f t="shared" si="132"/>
        <v>0</v>
      </c>
      <c r="AR846" s="128" t="e">
        <f>#REF!+#REF!+#REF!+#REF!</f>
        <v>#REF!</v>
      </c>
      <c r="AS846" s="128">
        <f t="shared" si="133"/>
        <v>0</v>
      </c>
      <c r="AT846" s="128" t="e">
        <f>#REF!+#REF!+#REF!+#REF!</f>
        <v>#REF!</v>
      </c>
      <c r="AU846" s="128">
        <f t="shared" si="134"/>
        <v>0</v>
      </c>
    </row>
    <row r="847" spans="1:47" ht="94.5" x14ac:dyDescent="0.25">
      <c r="A847" s="381" t="s">
        <v>113</v>
      </c>
      <c r="B847" s="127" t="s">
        <v>1903</v>
      </c>
      <c r="C847" s="21" t="s">
        <v>1904</v>
      </c>
      <c r="D847" s="128"/>
      <c r="E847" s="128"/>
      <c r="F847" s="128"/>
      <c r="G847" s="128"/>
      <c r="H847" s="128"/>
      <c r="I847" s="128"/>
      <c r="J847" s="128"/>
      <c r="K847" s="128"/>
      <c r="L847" s="128"/>
      <c r="M847" s="128"/>
      <c r="N847" s="128"/>
      <c r="O847" s="128"/>
      <c r="P847" s="128">
        <v>0.52500000000000002</v>
      </c>
      <c r="Q847" s="128">
        <v>0</v>
      </c>
      <c r="R847" s="128"/>
      <c r="S847" s="128"/>
      <c r="T847" s="128"/>
      <c r="U847" s="128"/>
      <c r="V847" s="128">
        <f t="shared" si="131"/>
        <v>0.52500000000000002</v>
      </c>
      <c r="W847" s="128">
        <f t="shared" si="131"/>
        <v>0</v>
      </c>
      <c r="X847" s="128"/>
      <c r="Y847" s="128"/>
      <c r="Z847" s="128"/>
      <c r="AA847" s="128"/>
      <c r="AB847" s="128"/>
      <c r="AC847" s="128"/>
      <c r="AD847" s="128"/>
      <c r="AE847" s="128"/>
      <c r="AF847" s="128"/>
      <c r="AG847" s="128"/>
      <c r="AH847" s="128"/>
      <c r="AI847" s="128"/>
      <c r="AJ847" s="128"/>
      <c r="AK847" s="128"/>
      <c r="AL847" s="128"/>
      <c r="AM847" s="128"/>
      <c r="AN847" s="128"/>
      <c r="AO847" s="128"/>
      <c r="AP847" s="128">
        <f t="shared" si="132"/>
        <v>0</v>
      </c>
      <c r="AQ847" s="128">
        <f t="shared" si="132"/>
        <v>0</v>
      </c>
      <c r="AR847" s="128" t="e">
        <f>#REF!+#REF!+#REF!+#REF!</f>
        <v>#REF!</v>
      </c>
      <c r="AS847" s="128">
        <f t="shared" si="133"/>
        <v>0</v>
      </c>
      <c r="AT847" s="128" t="e">
        <f>#REF!+#REF!+#REF!+#REF!</f>
        <v>#REF!</v>
      </c>
      <c r="AU847" s="128">
        <f t="shared" si="134"/>
        <v>0</v>
      </c>
    </row>
    <row r="848" spans="1:47" ht="63" x14ac:dyDescent="0.25">
      <c r="A848" s="381" t="s">
        <v>113</v>
      </c>
      <c r="B848" s="127" t="s">
        <v>1905</v>
      </c>
      <c r="C848" s="21" t="s">
        <v>1906</v>
      </c>
      <c r="D848" s="128"/>
      <c r="E848" s="128"/>
      <c r="F848" s="128"/>
      <c r="G848" s="128"/>
      <c r="H848" s="128"/>
      <c r="I848" s="128"/>
      <c r="J848" s="128"/>
      <c r="K848" s="128"/>
      <c r="L848" s="128"/>
      <c r="M848" s="128"/>
      <c r="N848" s="128"/>
      <c r="O848" s="128"/>
      <c r="P848" s="128">
        <v>1.3149999999999999</v>
      </c>
      <c r="Q848" s="128">
        <v>0</v>
      </c>
      <c r="R848" s="128"/>
      <c r="S848" s="128"/>
      <c r="T848" s="128"/>
      <c r="U848" s="128"/>
      <c r="V848" s="128">
        <f t="shared" si="131"/>
        <v>1.3149999999999999</v>
      </c>
      <c r="W848" s="128">
        <f t="shared" si="131"/>
        <v>0</v>
      </c>
      <c r="X848" s="128"/>
      <c r="Y848" s="128"/>
      <c r="Z848" s="128"/>
      <c r="AA848" s="128"/>
      <c r="AB848" s="128"/>
      <c r="AC848" s="128"/>
      <c r="AD848" s="128"/>
      <c r="AE848" s="128"/>
      <c r="AF848" s="128"/>
      <c r="AG848" s="128"/>
      <c r="AH848" s="128"/>
      <c r="AI848" s="128"/>
      <c r="AJ848" s="128"/>
      <c r="AK848" s="128"/>
      <c r="AL848" s="128"/>
      <c r="AM848" s="128"/>
      <c r="AN848" s="128"/>
      <c r="AO848" s="128"/>
      <c r="AP848" s="128">
        <f t="shared" si="132"/>
        <v>0</v>
      </c>
      <c r="AQ848" s="128">
        <f t="shared" si="132"/>
        <v>0</v>
      </c>
      <c r="AR848" s="128" t="e">
        <f>#REF!+#REF!+#REF!+#REF!</f>
        <v>#REF!</v>
      </c>
      <c r="AS848" s="128">
        <f t="shared" si="133"/>
        <v>0</v>
      </c>
      <c r="AT848" s="128" t="e">
        <f>#REF!+#REF!+#REF!+#REF!</f>
        <v>#REF!</v>
      </c>
      <c r="AU848" s="128">
        <f t="shared" si="134"/>
        <v>0</v>
      </c>
    </row>
    <row r="849" spans="1:47" ht="47.25" x14ac:dyDescent="0.25">
      <c r="A849" s="381" t="s">
        <v>113</v>
      </c>
      <c r="B849" s="127" t="s">
        <v>1907</v>
      </c>
      <c r="C849" s="21" t="s">
        <v>1908</v>
      </c>
      <c r="D849" s="128"/>
      <c r="E849" s="128"/>
      <c r="F849" s="128"/>
      <c r="G849" s="128"/>
      <c r="H849" s="128"/>
      <c r="I849" s="128"/>
      <c r="J849" s="128"/>
      <c r="K849" s="128"/>
      <c r="L849" s="128"/>
      <c r="M849" s="128"/>
      <c r="N849" s="128"/>
      <c r="O849" s="128"/>
      <c r="P849" s="128">
        <v>0.36</v>
      </c>
      <c r="Q849" s="128">
        <v>0</v>
      </c>
      <c r="R849" s="128"/>
      <c r="S849" s="128"/>
      <c r="T849" s="128"/>
      <c r="U849" s="128"/>
      <c r="V849" s="128">
        <f t="shared" si="131"/>
        <v>0.36</v>
      </c>
      <c r="W849" s="128">
        <f t="shared" si="131"/>
        <v>0</v>
      </c>
      <c r="X849" s="128"/>
      <c r="Y849" s="128"/>
      <c r="Z849" s="128"/>
      <c r="AA849" s="128"/>
      <c r="AB849" s="128"/>
      <c r="AC849" s="128"/>
      <c r="AD849" s="128"/>
      <c r="AE849" s="128"/>
      <c r="AF849" s="128"/>
      <c r="AG849" s="128"/>
      <c r="AH849" s="128"/>
      <c r="AI849" s="128"/>
      <c r="AJ849" s="128"/>
      <c r="AK849" s="128"/>
      <c r="AL849" s="128"/>
      <c r="AM849" s="128"/>
      <c r="AN849" s="128"/>
      <c r="AO849" s="128"/>
      <c r="AP849" s="128">
        <f t="shared" si="132"/>
        <v>0</v>
      </c>
      <c r="AQ849" s="128">
        <f t="shared" si="132"/>
        <v>0</v>
      </c>
      <c r="AR849" s="128" t="e">
        <f>#REF!+#REF!+#REF!+#REF!</f>
        <v>#REF!</v>
      </c>
      <c r="AS849" s="128">
        <f t="shared" si="133"/>
        <v>0</v>
      </c>
      <c r="AT849" s="128" t="e">
        <f>#REF!+#REF!+#REF!+#REF!</f>
        <v>#REF!</v>
      </c>
      <c r="AU849" s="128">
        <f t="shared" si="134"/>
        <v>0</v>
      </c>
    </row>
    <row r="850" spans="1:47" ht="78.75" x14ac:dyDescent="0.25">
      <c r="A850" s="381" t="s">
        <v>113</v>
      </c>
      <c r="B850" s="127" t="s">
        <v>1909</v>
      </c>
      <c r="C850" s="21" t="s">
        <v>1910</v>
      </c>
      <c r="D850" s="128"/>
      <c r="E850" s="128"/>
      <c r="F850" s="128"/>
      <c r="G850" s="128"/>
      <c r="H850" s="128"/>
      <c r="I850" s="128"/>
      <c r="J850" s="128"/>
      <c r="K850" s="128"/>
      <c r="L850" s="128"/>
      <c r="M850" s="128"/>
      <c r="N850" s="128"/>
      <c r="O850" s="128"/>
      <c r="P850" s="128">
        <v>0.32</v>
      </c>
      <c r="Q850" s="128">
        <v>0</v>
      </c>
      <c r="R850" s="128"/>
      <c r="S850" s="128"/>
      <c r="T850" s="128"/>
      <c r="U850" s="128"/>
      <c r="V850" s="128">
        <f t="shared" si="131"/>
        <v>0.32</v>
      </c>
      <c r="W850" s="128">
        <f t="shared" si="131"/>
        <v>0</v>
      </c>
      <c r="X850" s="128"/>
      <c r="Y850" s="128"/>
      <c r="Z850" s="128"/>
      <c r="AA850" s="128"/>
      <c r="AB850" s="128"/>
      <c r="AC850" s="128"/>
      <c r="AD850" s="128"/>
      <c r="AE850" s="128"/>
      <c r="AF850" s="128"/>
      <c r="AG850" s="128"/>
      <c r="AH850" s="128"/>
      <c r="AI850" s="128"/>
      <c r="AJ850" s="128"/>
      <c r="AK850" s="128"/>
      <c r="AL850" s="128"/>
      <c r="AM850" s="128"/>
      <c r="AN850" s="128"/>
      <c r="AO850" s="128"/>
      <c r="AP850" s="128">
        <f t="shared" si="132"/>
        <v>0</v>
      </c>
      <c r="AQ850" s="128">
        <f t="shared" si="132"/>
        <v>0</v>
      </c>
      <c r="AR850" s="128" t="e">
        <f>#REF!+#REF!+#REF!+#REF!</f>
        <v>#REF!</v>
      </c>
      <c r="AS850" s="128">
        <f t="shared" si="133"/>
        <v>0</v>
      </c>
      <c r="AT850" s="128" t="e">
        <f>#REF!+#REF!+#REF!+#REF!</f>
        <v>#REF!</v>
      </c>
      <c r="AU850" s="128">
        <f t="shared" si="134"/>
        <v>0</v>
      </c>
    </row>
    <row r="851" spans="1:47" ht="110.25" x14ac:dyDescent="0.25">
      <c r="A851" s="381" t="s">
        <v>113</v>
      </c>
      <c r="B851" s="127" t="s">
        <v>1911</v>
      </c>
      <c r="C851" s="21" t="s">
        <v>1912</v>
      </c>
      <c r="D851" s="128"/>
      <c r="E851" s="128"/>
      <c r="F851" s="128"/>
      <c r="G851" s="128"/>
      <c r="H851" s="128"/>
      <c r="I851" s="128"/>
      <c r="J851" s="128"/>
      <c r="K851" s="128"/>
      <c r="L851" s="128"/>
      <c r="M851" s="128"/>
      <c r="N851" s="128"/>
      <c r="O851" s="128"/>
      <c r="P851" s="128">
        <v>0.85</v>
      </c>
      <c r="Q851" s="128">
        <v>0</v>
      </c>
      <c r="R851" s="128"/>
      <c r="S851" s="128"/>
      <c r="T851" s="128"/>
      <c r="U851" s="128"/>
      <c r="V851" s="128">
        <f t="shared" si="131"/>
        <v>0.85</v>
      </c>
      <c r="W851" s="128">
        <f t="shared" si="131"/>
        <v>0</v>
      </c>
      <c r="X851" s="128"/>
      <c r="Y851" s="128"/>
      <c r="Z851" s="128"/>
      <c r="AA851" s="128"/>
      <c r="AB851" s="128"/>
      <c r="AC851" s="128"/>
      <c r="AD851" s="128"/>
      <c r="AE851" s="128"/>
      <c r="AF851" s="128"/>
      <c r="AG851" s="128"/>
      <c r="AH851" s="128"/>
      <c r="AI851" s="128"/>
      <c r="AJ851" s="128"/>
      <c r="AK851" s="128"/>
      <c r="AL851" s="128"/>
      <c r="AM851" s="128"/>
      <c r="AN851" s="128"/>
      <c r="AO851" s="128"/>
      <c r="AP851" s="128">
        <f t="shared" si="132"/>
        <v>0</v>
      </c>
      <c r="AQ851" s="128">
        <f t="shared" si="132"/>
        <v>0</v>
      </c>
      <c r="AR851" s="128" t="e">
        <f>#REF!+#REF!+#REF!+#REF!</f>
        <v>#REF!</v>
      </c>
      <c r="AS851" s="128">
        <f t="shared" si="133"/>
        <v>0</v>
      </c>
      <c r="AT851" s="128" t="e">
        <f>#REF!+#REF!+#REF!+#REF!</f>
        <v>#REF!</v>
      </c>
      <c r="AU851" s="128">
        <f t="shared" si="134"/>
        <v>0</v>
      </c>
    </row>
    <row r="852" spans="1:47" ht="78.75" x14ac:dyDescent="0.25">
      <c r="A852" s="381" t="s">
        <v>113</v>
      </c>
      <c r="B852" s="127" t="s">
        <v>1913</v>
      </c>
      <c r="C852" s="21" t="s">
        <v>1914</v>
      </c>
      <c r="D852" s="128"/>
      <c r="E852" s="128"/>
      <c r="F852" s="128"/>
      <c r="G852" s="128"/>
      <c r="H852" s="128"/>
      <c r="I852" s="128"/>
      <c r="J852" s="128"/>
      <c r="K852" s="128"/>
      <c r="L852" s="128"/>
      <c r="M852" s="128"/>
      <c r="N852" s="128"/>
      <c r="O852" s="128"/>
      <c r="P852" s="128">
        <v>7.0000000000000007E-2</v>
      </c>
      <c r="Q852" s="128">
        <v>0</v>
      </c>
      <c r="R852" s="128"/>
      <c r="S852" s="128"/>
      <c r="T852" s="128"/>
      <c r="U852" s="128"/>
      <c r="V852" s="128">
        <f t="shared" si="131"/>
        <v>7.0000000000000007E-2</v>
      </c>
      <c r="W852" s="128">
        <f t="shared" si="131"/>
        <v>0</v>
      </c>
      <c r="X852" s="128"/>
      <c r="Y852" s="128"/>
      <c r="Z852" s="128"/>
      <c r="AA852" s="128"/>
      <c r="AB852" s="128"/>
      <c r="AC852" s="128"/>
      <c r="AD852" s="128"/>
      <c r="AE852" s="128"/>
      <c r="AF852" s="128"/>
      <c r="AG852" s="128"/>
      <c r="AH852" s="128"/>
      <c r="AI852" s="128"/>
      <c r="AJ852" s="128"/>
      <c r="AK852" s="128"/>
      <c r="AL852" s="128"/>
      <c r="AM852" s="128"/>
      <c r="AN852" s="128"/>
      <c r="AO852" s="128"/>
      <c r="AP852" s="128">
        <f t="shared" si="132"/>
        <v>0</v>
      </c>
      <c r="AQ852" s="128">
        <f t="shared" si="132"/>
        <v>0</v>
      </c>
      <c r="AR852" s="128" t="e">
        <f>#REF!+#REF!+#REF!+#REF!</f>
        <v>#REF!</v>
      </c>
      <c r="AS852" s="128">
        <f t="shared" si="133"/>
        <v>0</v>
      </c>
      <c r="AT852" s="128" t="e">
        <f>#REF!+#REF!+#REF!+#REF!</f>
        <v>#REF!</v>
      </c>
      <c r="AU852" s="128">
        <f t="shared" si="134"/>
        <v>0</v>
      </c>
    </row>
    <row r="853" spans="1:47" ht="94.5" x14ac:dyDescent="0.25">
      <c r="A853" s="381" t="s">
        <v>113</v>
      </c>
      <c r="B853" s="127" t="s">
        <v>1915</v>
      </c>
      <c r="C853" s="21" t="s">
        <v>1916</v>
      </c>
      <c r="D853" s="128"/>
      <c r="E853" s="128"/>
      <c r="F853" s="128"/>
      <c r="G853" s="128"/>
      <c r="H853" s="128"/>
      <c r="I853" s="128"/>
      <c r="J853" s="128"/>
      <c r="K853" s="128"/>
      <c r="L853" s="128"/>
      <c r="M853" s="128"/>
      <c r="N853" s="128"/>
      <c r="O853" s="128"/>
      <c r="P853" s="128">
        <v>0.61</v>
      </c>
      <c r="Q853" s="128">
        <v>0</v>
      </c>
      <c r="R853" s="128"/>
      <c r="S853" s="128"/>
      <c r="T853" s="128"/>
      <c r="U853" s="128"/>
      <c r="V853" s="128">
        <f t="shared" si="131"/>
        <v>0.61</v>
      </c>
      <c r="W853" s="128">
        <f t="shared" si="131"/>
        <v>0</v>
      </c>
      <c r="X853" s="128"/>
      <c r="Y853" s="128"/>
      <c r="Z853" s="128"/>
      <c r="AA853" s="128"/>
      <c r="AB853" s="128"/>
      <c r="AC853" s="128"/>
      <c r="AD853" s="128"/>
      <c r="AE853" s="128"/>
      <c r="AF853" s="128"/>
      <c r="AG853" s="128"/>
      <c r="AH853" s="128"/>
      <c r="AI853" s="128"/>
      <c r="AJ853" s="128"/>
      <c r="AK853" s="128"/>
      <c r="AL853" s="128"/>
      <c r="AM853" s="128"/>
      <c r="AN853" s="128"/>
      <c r="AO853" s="128"/>
      <c r="AP853" s="128">
        <f t="shared" si="132"/>
        <v>0</v>
      </c>
      <c r="AQ853" s="128">
        <f t="shared" si="132"/>
        <v>0</v>
      </c>
      <c r="AR853" s="128" t="e">
        <f>#REF!+#REF!+#REF!+#REF!</f>
        <v>#REF!</v>
      </c>
      <c r="AS853" s="128">
        <f t="shared" si="133"/>
        <v>0</v>
      </c>
      <c r="AT853" s="128" t="e">
        <f>#REF!+#REF!+#REF!+#REF!</f>
        <v>#REF!</v>
      </c>
      <c r="AU853" s="128">
        <f t="shared" si="134"/>
        <v>0</v>
      </c>
    </row>
    <row r="854" spans="1:47" ht="94.5" x14ac:dyDescent="0.25">
      <c r="A854" s="381" t="s">
        <v>113</v>
      </c>
      <c r="B854" s="127" t="s">
        <v>1917</v>
      </c>
      <c r="C854" s="21" t="s">
        <v>1918</v>
      </c>
      <c r="D854" s="128"/>
      <c r="E854" s="128"/>
      <c r="F854" s="128"/>
      <c r="G854" s="128"/>
      <c r="H854" s="128"/>
      <c r="I854" s="128"/>
      <c r="J854" s="128"/>
      <c r="K854" s="128"/>
      <c r="L854" s="128"/>
      <c r="M854" s="128"/>
      <c r="N854" s="128"/>
      <c r="O854" s="128"/>
      <c r="P854" s="128">
        <v>0.49</v>
      </c>
      <c r="Q854" s="128">
        <v>0</v>
      </c>
      <c r="R854" s="128"/>
      <c r="S854" s="128"/>
      <c r="T854" s="128"/>
      <c r="U854" s="128"/>
      <c r="V854" s="128">
        <f t="shared" si="131"/>
        <v>0.49</v>
      </c>
      <c r="W854" s="128">
        <f t="shared" si="131"/>
        <v>0</v>
      </c>
      <c r="X854" s="128"/>
      <c r="Y854" s="128"/>
      <c r="Z854" s="128"/>
      <c r="AA854" s="128"/>
      <c r="AB854" s="128"/>
      <c r="AC854" s="128"/>
      <c r="AD854" s="128"/>
      <c r="AE854" s="128"/>
      <c r="AF854" s="128"/>
      <c r="AG854" s="128"/>
      <c r="AH854" s="128"/>
      <c r="AI854" s="128"/>
      <c r="AJ854" s="128"/>
      <c r="AK854" s="128"/>
      <c r="AL854" s="128"/>
      <c r="AM854" s="128"/>
      <c r="AN854" s="128"/>
      <c r="AO854" s="128"/>
      <c r="AP854" s="128">
        <f t="shared" si="132"/>
        <v>0</v>
      </c>
      <c r="AQ854" s="128">
        <f t="shared" si="132"/>
        <v>0</v>
      </c>
      <c r="AR854" s="128" t="e">
        <f>#REF!+#REF!+#REF!+#REF!</f>
        <v>#REF!</v>
      </c>
      <c r="AS854" s="128">
        <f t="shared" si="133"/>
        <v>0</v>
      </c>
      <c r="AT854" s="128" t="e">
        <f>#REF!+#REF!+#REF!+#REF!</f>
        <v>#REF!</v>
      </c>
      <c r="AU854" s="128">
        <f t="shared" si="134"/>
        <v>0</v>
      </c>
    </row>
    <row r="855" spans="1:47" ht="110.25" x14ac:dyDescent="0.25">
      <c r="A855" s="381" t="s">
        <v>113</v>
      </c>
      <c r="B855" s="127" t="s">
        <v>1919</v>
      </c>
      <c r="C855" s="21" t="s">
        <v>1920</v>
      </c>
      <c r="D855" s="128"/>
      <c r="E855" s="128"/>
      <c r="F855" s="128"/>
      <c r="G855" s="128"/>
      <c r="H855" s="128"/>
      <c r="I855" s="128"/>
      <c r="J855" s="128"/>
      <c r="K855" s="128"/>
      <c r="L855" s="128"/>
      <c r="M855" s="128"/>
      <c r="N855" s="128"/>
      <c r="O855" s="128"/>
      <c r="P855" s="128">
        <v>0.3</v>
      </c>
      <c r="Q855" s="128">
        <v>0</v>
      </c>
      <c r="R855" s="128"/>
      <c r="S855" s="128"/>
      <c r="T855" s="128"/>
      <c r="U855" s="128"/>
      <c r="V855" s="128">
        <f t="shared" si="131"/>
        <v>0.3</v>
      </c>
      <c r="W855" s="128">
        <f t="shared" si="131"/>
        <v>0</v>
      </c>
      <c r="X855" s="128"/>
      <c r="Y855" s="128"/>
      <c r="Z855" s="128"/>
      <c r="AA855" s="128"/>
      <c r="AB855" s="128"/>
      <c r="AC855" s="128"/>
      <c r="AD855" s="128"/>
      <c r="AE855" s="128"/>
      <c r="AF855" s="128"/>
      <c r="AG855" s="128"/>
      <c r="AH855" s="128"/>
      <c r="AI855" s="128"/>
      <c r="AJ855" s="128"/>
      <c r="AK855" s="128"/>
      <c r="AL855" s="128"/>
      <c r="AM855" s="128"/>
      <c r="AN855" s="128"/>
      <c r="AO855" s="128"/>
      <c r="AP855" s="128">
        <f t="shared" si="132"/>
        <v>0</v>
      </c>
      <c r="AQ855" s="128">
        <f t="shared" si="132"/>
        <v>0</v>
      </c>
      <c r="AR855" s="128" t="e">
        <f>#REF!+#REF!+#REF!+#REF!</f>
        <v>#REF!</v>
      </c>
      <c r="AS855" s="128">
        <f t="shared" si="133"/>
        <v>0</v>
      </c>
      <c r="AT855" s="128" t="e">
        <f>#REF!+#REF!+#REF!+#REF!</f>
        <v>#REF!</v>
      </c>
      <c r="AU855" s="128">
        <f t="shared" si="134"/>
        <v>0</v>
      </c>
    </row>
    <row r="856" spans="1:47" ht="94.5" x14ac:dyDescent="0.25">
      <c r="A856" s="381" t="s">
        <v>113</v>
      </c>
      <c r="B856" s="127" t="s">
        <v>1921</v>
      </c>
      <c r="C856" s="21" t="s">
        <v>1922</v>
      </c>
      <c r="D856" s="128"/>
      <c r="E856" s="128"/>
      <c r="F856" s="128"/>
      <c r="G856" s="128"/>
      <c r="H856" s="128"/>
      <c r="I856" s="128"/>
      <c r="J856" s="128"/>
      <c r="K856" s="128"/>
      <c r="L856" s="128"/>
      <c r="M856" s="128"/>
      <c r="N856" s="128"/>
      <c r="O856" s="128"/>
      <c r="P856" s="128">
        <v>0.66500000000000004</v>
      </c>
      <c r="Q856" s="128">
        <v>0</v>
      </c>
      <c r="R856" s="128"/>
      <c r="S856" s="128"/>
      <c r="T856" s="128"/>
      <c r="U856" s="128"/>
      <c r="V856" s="128">
        <f t="shared" si="131"/>
        <v>0.66500000000000004</v>
      </c>
      <c r="W856" s="128">
        <f t="shared" si="131"/>
        <v>0</v>
      </c>
      <c r="X856" s="128"/>
      <c r="Y856" s="128"/>
      <c r="Z856" s="128"/>
      <c r="AA856" s="128"/>
      <c r="AB856" s="128"/>
      <c r="AC856" s="128"/>
      <c r="AD856" s="128"/>
      <c r="AE856" s="128"/>
      <c r="AF856" s="128"/>
      <c r="AG856" s="128"/>
      <c r="AH856" s="128"/>
      <c r="AI856" s="128"/>
      <c r="AJ856" s="128"/>
      <c r="AK856" s="128"/>
      <c r="AL856" s="128"/>
      <c r="AM856" s="128"/>
      <c r="AN856" s="128"/>
      <c r="AO856" s="128"/>
      <c r="AP856" s="128">
        <f t="shared" si="132"/>
        <v>0</v>
      </c>
      <c r="AQ856" s="128">
        <f t="shared" si="132"/>
        <v>0</v>
      </c>
      <c r="AR856" s="128" t="e">
        <f>#REF!+#REF!+#REF!+#REF!</f>
        <v>#REF!</v>
      </c>
      <c r="AS856" s="128">
        <f t="shared" si="133"/>
        <v>0</v>
      </c>
      <c r="AT856" s="128" t="e">
        <f>#REF!+#REF!+#REF!+#REF!</f>
        <v>#REF!</v>
      </c>
      <c r="AU856" s="128">
        <f t="shared" si="134"/>
        <v>0</v>
      </c>
    </row>
    <row r="857" spans="1:47" ht="78.75" x14ac:dyDescent="0.25">
      <c r="A857" s="381" t="s">
        <v>113</v>
      </c>
      <c r="B857" s="127" t="s">
        <v>1923</v>
      </c>
      <c r="C857" s="21" t="s">
        <v>1924</v>
      </c>
      <c r="D857" s="128"/>
      <c r="E857" s="128"/>
      <c r="F857" s="128"/>
      <c r="G857" s="128"/>
      <c r="H857" s="128"/>
      <c r="I857" s="128"/>
      <c r="J857" s="128"/>
      <c r="K857" s="128"/>
      <c r="L857" s="128"/>
      <c r="M857" s="128"/>
      <c r="N857" s="128"/>
      <c r="O857" s="128"/>
      <c r="P857" s="128">
        <v>0.65</v>
      </c>
      <c r="Q857" s="128">
        <v>0</v>
      </c>
      <c r="R857" s="128"/>
      <c r="S857" s="128"/>
      <c r="T857" s="128"/>
      <c r="U857" s="128"/>
      <c r="V857" s="128">
        <f t="shared" ref="V857:W920" si="135">N857+P857+R857+T857</f>
        <v>0.65</v>
      </c>
      <c r="W857" s="128">
        <f t="shared" si="135"/>
        <v>0</v>
      </c>
      <c r="X857" s="128"/>
      <c r="Y857" s="128"/>
      <c r="Z857" s="128"/>
      <c r="AA857" s="128"/>
      <c r="AB857" s="128"/>
      <c r="AC857" s="128"/>
      <c r="AD857" s="128"/>
      <c r="AE857" s="128"/>
      <c r="AF857" s="128"/>
      <c r="AG857" s="128"/>
      <c r="AH857" s="128"/>
      <c r="AI857" s="128"/>
      <c r="AJ857" s="128"/>
      <c r="AK857" s="128"/>
      <c r="AL857" s="128"/>
      <c r="AM857" s="128"/>
      <c r="AN857" s="128"/>
      <c r="AO857" s="128"/>
      <c r="AP857" s="128">
        <f t="shared" si="132"/>
        <v>0</v>
      </c>
      <c r="AQ857" s="128">
        <f t="shared" si="132"/>
        <v>0</v>
      </c>
      <c r="AR857" s="128" t="e">
        <f>#REF!+#REF!+#REF!+#REF!</f>
        <v>#REF!</v>
      </c>
      <c r="AS857" s="128">
        <f t="shared" si="133"/>
        <v>0</v>
      </c>
      <c r="AT857" s="128" t="e">
        <f>#REF!+#REF!+#REF!+#REF!</f>
        <v>#REF!</v>
      </c>
      <c r="AU857" s="128">
        <f t="shared" si="134"/>
        <v>0</v>
      </c>
    </row>
    <row r="858" spans="1:47" ht="94.5" x14ac:dyDescent="0.25">
      <c r="A858" s="381" t="s">
        <v>113</v>
      </c>
      <c r="B858" s="127"/>
      <c r="C858" s="21" t="s">
        <v>1925</v>
      </c>
      <c r="D858" s="128"/>
      <c r="E858" s="128"/>
      <c r="F858" s="128"/>
      <c r="G858" s="128"/>
      <c r="H858" s="128"/>
      <c r="I858" s="128"/>
      <c r="J858" s="128"/>
      <c r="K858" s="128"/>
      <c r="L858" s="128"/>
      <c r="M858" s="128"/>
      <c r="N858" s="128"/>
      <c r="O858" s="128"/>
      <c r="P858" s="128"/>
      <c r="Q858" s="128"/>
      <c r="R858" s="128">
        <v>0.56000000000000005</v>
      </c>
      <c r="S858" s="128">
        <v>0</v>
      </c>
      <c r="T858" s="128"/>
      <c r="U858" s="128"/>
      <c r="V858" s="128">
        <f t="shared" si="135"/>
        <v>0.56000000000000005</v>
      </c>
      <c r="W858" s="128">
        <f t="shared" si="135"/>
        <v>0</v>
      </c>
      <c r="X858" s="128"/>
      <c r="Y858" s="128"/>
      <c r="Z858" s="128"/>
      <c r="AA858" s="128"/>
      <c r="AB858" s="128"/>
      <c r="AC858" s="128"/>
      <c r="AD858" s="128"/>
      <c r="AE858" s="128"/>
      <c r="AF858" s="128"/>
      <c r="AG858" s="128"/>
      <c r="AH858" s="128"/>
      <c r="AI858" s="128"/>
      <c r="AJ858" s="128"/>
      <c r="AK858" s="128"/>
      <c r="AL858" s="128"/>
      <c r="AM858" s="128"/>
      <c r="AN858" s="128"/>
      <c r="AO858" s="128"/>
      <c r="AP858" s="128">
        <f t="shared" si="132"/>
        <v>0</v>
      </c>
      <c r="AQ858" s="128">
        <f t="shared" si="132"/>
        <v>0</v>
      </c>
      <c r="AR858" s="128" t="e">
        <f>#REF!+#REF!+#REF!+#REF!</f>
        <v>#REF!</v>
      </c>
      <c r="AS858" s="128">
        <f t="shared" si="133"/>
        <v>0</v>
      </c>
      <c r="AT858" s="128" t="e">
        <f>#REF!+#REF!+#REF!+#REF!</f>
        <v>#REF!</v>
      </c>
      <c r="AU858" s="128">
        <f t="shared" si="134"/>
        <v>0</v>
      </c>
    </row>
    <row r="859" spans="1:47" ht="94.5" x14ac:dyDescent="0.25">
      <c r="A859" s="381" t="s">
        <v>113</v>
      </c>
      <c r="B859" s="127"/>
      <c r="C859" s="21" t="s">
        <v>1926</v>
      </c>
      <c r="D859" s="128"/>
      <c r="E859" s="128"/>
      <c r="F859" s="128"/>
      <c r="G859" s="128"/>
      <c r="H859" s="128"/>
      <c r="I859" s="128"/>
      <c r="J859" s="128"/>
      <c r="K859" s="128"/>
      <c r="L859" s="128"/>
      <c r="M859" s="128"/>
      <c r="N859" s="128"/>
      <c r="O859" s="128"/>
      <c r="P859" s="128"/>
      <c r="Q859" s="128"/>
      <c r="R859" s="128">
        <v>0.57999999999999996</v>
      </c>
      <c r="S859" s="128">
        <v>0</v>
      </c>
      <c r="T859" s="128"/>
      <c r="U859" s="128"/>
      <c r="V859" s="128">
        <f t="shared" si="135"/>
        <v>0.57999999999999996</v>
      </c>
      <c r="W859" s="128">
        <f t="shared" si="135"/>
        <v>0</v>
      </c>
      <c r="X859" s="128"/>
      <c r="Y859" s="128"/>
      <c r="Z859" s="128"/>
      <c r="AA859" s="128"/>
      <c r="AB859" s="128"/>
      <c r="AC859" s="128"/>
      <c r="AD859" s="128"/>
      <c r="AE859" s="128"/>
      <c r="AF859" s="128"/>
      <c r="AG859" s="128"/>
      <c r="AH859" s="128"/>
      <c r="AI859" s="128"/>
      <c r="AJ859" s="128"/>
      <c r="AK859" s="128"/>
      <c r="AL859" s="128"/>
      <c r="AM859" s="128"/>
      <c r="AN859" s="128"/>
      <c r="AO859" s="128"/>
      <c r="AP859" s="128">
        <f t="shared" si="132"/>
        <v>0</v>
      </c>
      <c r="AQ859" s="128">
        <f t="shared" si="132"/>
        <v>0</v>
      </c>
      <c r="AR859" s="128" t="e">
        <f>#REF!+#REF!+#REF!+#REF!</f>
        <v>#REF!</v>
      </c>
      <c r="AS859" s="128">
        <f t="shared" si="133"/>
        <v>0</v>
      </c>
      <c r="AT859" s="128" t="e">
        <f>#REF!+#REF!+#REF!+#REF!</f>
        <v>#REF!</v>
      </c>
      <c r="AU859" s="128">
        <f t="shared" si="134"/>
        <v>0</v>
      </c>
    </row>
    <row r="860" spans="1:47" ht="78.75" x14ac:dyDescent="0.25">
      <c r="A860" s="381" t="s">
        <v>113</v>
      </c>
      <c r="B860" s="127"/>
      <c r="C860" s="21" t="s">
        <v>1927</v>
      </c>
      <c r="D860" s="128"/>
      <c r="E860" s="128"/>
      <c r="F860" s="128"/>
      <c r="G860" s="128"/>
      <c r="H860" s="128"/>
      <c r="I860" s="128"/>
      <c r="J860" s="128"/>
      <c r="K860" s="128"/>
      <c r="L860" s="128"/>
      <c r="M860" s="128"/>
      <c r="N860" s="128"/>
      <c r="O860" s="128"/>
      <c r="P860" s="128"/>
      <c r="Q860" s="128"/>
      <c r="R860" s="128">
        <v>0.28999999999999998</v>
      </c>
      <c r="S860" s="128">
        <v>0</v>
      </c>
      <c r="T860" s="128"/>
      <c r="U860" s="128"/>
      <c r="V860" s="128">
        <f t="shared" si="135"/>
        <v>0.28999999999999998</v>
      </c>
      <c r="W860" s="128">
        <f t="shared" si="135"/>
        <v>0</v>
      </c>
      <c r="X860" s="128"/>
      <c r="Y860" s="128"/>
      <c r="Z860" s="128"/>
      <c r="AA860" s="128"/>
      <c r="AB860" s="128"/>
      <c r="AC860" s="128"/>
      <c r="AD860" s="128"/>
      <c r="AE860" s="128"/>
      <c r="AF860" s="128"/>
      <c r="AG860" s="128"/>
      <c r="AH860" s="128"/>
      <c r="AI860" s="128"/>
      <c r="AJ860" s="128"/>
      <c r="AK860" s="128"/>
      <c r="AL860" s="128"/>
      <c r="AM860" s="128"/>
      <c r="AN860" s="128"/>
      <c r="AO860" s="128"/>
      <c r="AP860" s="128">
        <f t="shared" si="132"/>
        <v>0</v>
      </c>
      <c r="AQ860" s="128">
        <f t="shared" si="132"/>
        <v>0</v>
      </c>
      <c r="AR860" s="128" t="e">
        <f>#REF!+#REF!+#REF!+#REF!</f>
        <v>#REF!</v>
      </c>
      <c r="AS860" s="128">
        <f t="shared" si="133"/>
        <v>0</v>
      </c>
      <c r="AT860" s="128" t="e">
        <f>#REF!+#REF!+#REF!+#REF!</f>
        <v>#REF!</v>
      </c>
      <c r="AU860" s="128">
        <f t="shared" si="134"/>
        <v>0</v>
      </c>
    </row>
    <row r="861" spans="1:47" ht="94.5" x14ac:dyDescent="0.25">
      <c r="A861" s="381" t="s">
        <v>113</v>
      </c>
      <c r="B861" s="127"/>
      <c r="C861" s="21" t="s">
        <v>1928</v>
      </c>
      <c r="D861" s="128"/>
      <c r="E861" s="128"/>
      <c r="F861" s="128"/>
      <c r="G861" s="128"/>
      <c r="H861" s="128"/>
      <c r="I861" s="128"/>
      <c r="J861" s="128"/>
      <c r="K861" s="128"/>
      <c r="L861" s="128"/>
      <c r="M861" s="128"/>
      <c r="N861" s="128"/>
      <c r="O861" s="128"/>
      <c r="P861" s="128"/>
      <c r="Q861" s="128"/>
      <c r="R861" s="128">
        <v>0.7</v>
      </c>
      <c r="S861" s="128">
        <v>0</v>
      </c>
      <c r="T861" s="128"/>
      <c r="U861" s="128"/>
      <c r="V861" s="128">
        <f t="shared" si="135"/>
        <v>0.7</v>
      </c>
      <c r="W861" s="128">
        <f t="shared" si="135"/>
        <v>0</v>
      </c>
      <c r="X861" s="128"/>
      <c r="Y861" s="128"/>
      <c r="Z861" s="128"/>
      <c r="AA861" s="128"/>
      <c r="AB861" s="128"/>
      <c r="AC861" s="128"/>
      <c r="AD861" s="128"/>
      <c r="AE861" s="128"/>
      <c r="AF861" s="128"/>
      <c r="AG861" s="128"/>
      <c r="AH861" s="128"/>
      <c r="AI861" s="128"/>
      <c r="AJ861" s="128"/>
      <c r="AK861" s="128"/>
      <c r="AL861" s="128"/>
      <c r="AM861" s="128"/>
      <c r="AN861" s="128"/>
      <c r="AO861" s="128"/>
      <c r="AP861" s="128">
        <f t="shared" si="132"/>
        <v>0</v>
      </c>
      <c r="AQ861" s="128">
        <f t="shared" si="132"/>
        <v>0</v>
      </c>
      <c r="AR861" s="128" t="e">
        <f>#REF!+#REF!+#REF!+#REF!</f>
        <v>#REF!</v>
      </c>
      <c r="AS861" s="128">
        <f t="shared" si="133"/>
        <v>0</v>
      </c>
      <c r="AT861" s="128" t="e">
        <f>#REF!+#REF!+#REF!+#REF!</f>
        <v>#REF!</v>
      </c>
      <c r="AU861" s="128">
        <f t="shared" si="134"/>
        <v>0</v>
      </c>
    </row>
    <row r="862" spans="1:47" ht="94.5" x14ac:dyDescent="0.25">
      <c r="A862" s="381" t="s">
        <v>113</v>
      </c>
      <c r="B862" s="127"/>
      <c r="C862" s="21" t="s">
        <v>1929</v>
      </c>
      <c r="D862" s="128"/>
      <c r="E862" s="128"/>
      <c r="F862" s="128"/>
      <c r="G862" s="128"/>
      <c r="H862" s="128"/>
      <c r="I862" s="128"/>
      <c r="J862" s="128"/>
      <c r="K862" s="128"/>
      <c r="L862" s="128"/>
      <c r="M862" s="128"/>
      <c r="N862" s="128"/>
      <c r="O862" s="128"/>
      <c r="P862" s="128"/>
      <c r="Q862" s="128"/>
      <c r="R862" s="128">
        <v>0.56000000000000005</v>
      </c>
      <c r="S862" s="128">
        <v>0</v>
      </c>
      <c r="T862" s="128"/>
      <c r="U862" s="128"/>
      <c r="V862" s="128">
        <f t="shared" si="135"/>
        <v>0.56000000000000005</v>
      </c>
      <c r="W862" s="128">
        <f t="shared" si="135"/>
        <v>0</v>
      </c>
      <c r="X862" s="128"/>
      <c r="Y862" s="128"/>
      <c r="Z862" s="128"/>
      <c r="AA862" s="128"/>
      <c r="AB862" s="128"/>
      <c r="AC862" s="128"/>
      <c r="AD862" s="128"/>
      <c r="AE862" s="128"/>
      <c r="AF862" s="128"/>
      <c r="AG862" s="128"/>
      <c r="AH862" s="128"/>
      <c r="AI862" s="128"/>
      <c r="AJ862" s="128"/>
      <c r="AK862" s="128"/>
      <c r="AL862" s="128"/>
      <c r="AM862" s="128"/>
      <c r="AN862" s="128"/>
      <c r="AO862" s="128"/>
      <c r="AP862" s="128">
        <f t="shared" si="132"/>
        <v>0</v>
      </c>
      <c r="AQ862" s="128">
        <f t="shared" si="132"/>
        <v>0</v>
      </c>
      <c r="AR862" s="128" t="e">
        <f>#REF!+#REF!+#REF!+#REF!</f>
        <v>#REF!</v>
      </c>
      <c r="AS862" s="128">
        <f t="shared" si="133"/>
        <v>0</v>
      </c>
      <c r="AT862" s="128" t="e">
        <f>#REF!+#REF!+#REF!+#REF!</f>
        <v>#REF!</v>
      </c>
      <c r="AU862" s="128">
        <f t="shared" si="134"/>
        <v>0</v>
      </c>
    </row>
    <row r="863" spans="1:47" ht="63" x14ac:dyDescent="0.25">
      <c r="A863" s="381" t="s">
        <v>113</v>
      </c>
      <c r="B863" s="127"/>
      <c r="C863" s="21" t="s">
        <v>1930</v>
      </c>
      <c r="D863" s="128"/>
      <c r="E863" s="128"/>
      <c r="F863" s="128"/>
      <c r="G863" s="128"/>
      <c r="H863" s="128"/>
      <c r="I863" s="128"/>
      <c r="J863" s="128"/>
      <c r="K863" s="128"/>
      <c r="L863" s="128"/>
      <c r="M863" s="128"/>
      <c r="N863" s="128"/>
      <c r="O863" s="128"/>
      <c r="P863" s="128"/>
      <c r="Q863" s="128"/>
      <c r="R863" s="128">
        <v>0.63</v>
      </c>
      <c r="S863" s="128">
        <v>0</v>
      </c>
      <c r="T863" s="128"/>
      <c r="U863" s="128"/>
      <c r="V863" s="128">
        <f t="shared" si="135"/>
        <v>0.63</v>
      </c>
      <c r="W863" s="128">
        <f t="shared" si="135"/>
        <v>0</v>
      </c>
      <c r="X863" s="128"/>
      <c r="Y863" s="128"/>
      <c r="Z863" s="128"/>
      <c r="AA863" s="128"/>
      <c r="AB863" s="128"/>
      <c r="AC863" s="128"/>
      <c r="AD863" s="128"/>
      <c r="AE863" s="128"/>
      <c r="AF863" s="128"/>
      <c r="AG863" s="128"/>
      <c r="AH863" s="128"/>
      <c r="AI863" s="128"/>
      <c r="AJ863" s="128"/>
      <c r="AK863" s="128"/>
      <c r="AL863" s="128"/>
      <c r="AM863" s="128"/>
      <c r="AN863" s="128"/>
      <c r="AO863" s="128"/>
      <c r="AP863" s="128">
        <f t="shared" si="132"/>
        <v>0</v>
      </c>
      <c r="AQ863" s="128">
        <f t="shared" si="132"/>
        <v>0</v>
      </c>
      <c r="AR863" s="128" t="e">
        <f>#REF!+#REF!+#REF!+#REF!</f>
        <v>#REF!</v>
      </c>
      <c r="AS863" s="128">
        <f t="shared" si="133"/>
        <v>0</v>
      </c>
      <c r="AT863" s="128" t="e">
        <f>#REF!+#REF!+#REF!+#REF!</f>
        <v>#REF!</v>
      </c>
      <c r="AU863" s="128">
        <f t="shared" si="134"/>
        <v>0</v>
      </c>
    </row>
    <row r="864" spans="1:47" ht="110.25" x14ac:dyDescent="0.25">
      <c r="A864" s="381" t="s">
        <v>113</v>
      </c>
      <c r="B864" s="127"/>
      <c r="C864" s="21" t="s">
        <v>1931</v>
      </c>
      <c r="D864" s="128"/>
      <c r="E864" s="128"/>
      <c r="F864" s="128"/>
      <c r="G864" s="128"/>
      <c r="H864" s="128"/>
      <c r="I864" s="128"/>
      <c r="J864" s="128"/>
      <c r="K864" s="128"/>
      <c r="L864" s="128"/>
      <c r="M864" s="128"/>
      <c r="N864" s="128"/>
      <c r="O864" s="128"/>
      <c r="P864" s="128"/>
      <c r="Q864" s="128"/>
      <c r="R864" s="128">
        <v>0.55000000000000004</v>
      </c>
      <c r="S864" s="128">
        <v>0.16</v>
      </c>
      <c r="T864" s="128"/>
      <c r="U864" s="128"/>
      <c r="V864" s="128">
        <f t="shared" si="135"/>
        <v>0.55000000000000004</v>
      </c>
      <c r="W864" s="128">
        <f t="shared" si="135"/>
        <v>0.16</v>
      </c>
      <c r="X864" s="128"/>
      <c r="Y864" s="128"/>
      <c r="Z864" s="128"/>
      <c r="AA864" s="128"/>
      <c r="AB864" s="128"/>
      <c r="AC864" s="128"/>
      <c r="AD864" s="128"/>
      <c r="AE864" s="128"/>
      <c r="AF864" s="128"/>
      <c r="AG864" s="128"/>
      <c r="AH864" s="128"/>
      <c r="AI864" s="128"/>
      <c r="AJ864" s="128"/>
      <c r="AK864" s="128"/>
      <c r="AL864" s="128"/>
      <c r="AM864" s="128"/>
      <c r="AN864" s="128"/>
      <c r="AO864" s="128"/>
      <c r="AP864" s="128">
        <f t="shared" si="132"/>
        <v>0</v>
      </c>
      <c r="AQ864" s="128">
        <f t="shared" si="132"/>
        <v>0</v>
      </c>
      <c r="AR864" s="128" t="e">
        <f>#REF!+#REF!+#REF!+#REF!</f>
        <v>#REF!</v>
      </c>
      <c r="AS864" s="128">
        <f t="shared" si="133"/>
        <v>0</v>
      </c>
      <c r="AT864" s="128" t="e">
        <f>#REF!+#REF!+#REF!+#REF!</f>
        <v>#REF!</v>
      </c>
      <c r="AU864" s="128">
        <f t="shared" si="134"/>
        <v>0</v>
      </c>
    </row>
    <row r="865" spans="1:47" ht="47.25" x14ac:dyDescent="0.25">
      <c r="A865" s="381" t="s">
        <v>113</v>
      </c>
      <c r="B865" s="127"/>
      <c r="C865" s="21" t="s">
        <v>1932</v>
      </c>
      <c r="D865" s="128"/>
      <c r="E865" s="128"/>
      <c r="F865" s="128"/>
      <c r="G865" s="128"/>
      <c r="H865" s="128"/>
      <c r="I865" s="128"/>
      <c r="J865" s="128"/>
      <c r="K865" s="128"/>
      <c r="L865" s="128"/>
      <c r="M865" s="128"/>
      <c r="N865" s="128"/>
      <c r="O865" s="128"/>
      <c r="P865" s="128"/>
      <c r="Q865" s="128"/>
      <c r="R865" s="128">
        <v>0.42</v>
      </c>
      <c r="S865" s="128">
        <v>0</v>
      </c>
      <c r="T865" s="128"/>
      <c r="U865" s="128"/>
      <c r="V865" s="128">
        <f t="shared" si="135"/>
        <v>0.42</v>
      </c>
      <c r="W865" s="128">
        <f t="shared" si="135"/>
        <v>0</v>
      </c>
      <c r="X865" s="128"/>
      <c r="Y865" s="128"/>
      <c r="Z865" s="128"/>
      <c r="AA865" s="128"/>
      <c r="AB865" s="128"/>
      <c r="AC865" s="128"/>
      <c r="AD865" s="128"/>
      <c r="AE865" s="128"/>
      <c r="AF865" s="128"/>
      <c r="AG865" s="128"/>
      <c r="AH865" s="128"/>
      <c r="AI865" s="128"/>
      <c r="AJ865" s="128"/>
      <c r="AK865" s="128"/>
      <c r="AL865" s="128"/>
      <c r="AM865" s="128"/>
      <c r="AN865" s="128"/>
      <c r="AO865" s="128"/>
      <c r="AP865" s="128">
        <f t="shared" si="132"/>
        <v>0</v>
      </c>
      <c r="AQ865" s="128">
        <f t="shared" si="132"/>
        <v>0</v>
      </c>
      <c r="AR865" s="128" t="e">
        <f>#REF!+#REF!+#REF!+#REF!</f>
        <v>#REF!</v>
      </c>
      <c r="AS865" s="128">
        <f t="shared" si="133"/>
        <v>0</v>
      </c>
      <c r="AT865" s="128" t="e">
        <f>#REF!+#REF!+#REF!+#REF!</f>
        <v>#REF!</v>
      </c>
      <c r="AU865" s="128">
        <f t="shared" si="134"/>
        <v>0</v>
      </c>
    </row>
    <row r="866" spans="1:47" ht="47.25" x14ac:dyDescent="0.25">
      <c r="A866" s="381" t="s">
        <v>113</v>
      </c>
      <c r="B866" s="127" t="s">
        <v>1933</v>
      </c>
      <c r="C866" s="21" t="s">
        <v>1934</v>
      </c>
      <c r="D866" s="128"/>
      <c r="E866" s="128"/>
      <c r="F866" s="128"/>
      <c r="G866" s="128"/>
      <c r="H866" s="128"/>
      <c r="I866" s="128"/>
      <c r="J866" s="128"/>
      <c r="K866" s="128"/>
      <c r="L866" s="128"/>
      <c r="M866" s="128"/>
      <c r="N866" s="128"/>
      <c r="O866" s="128"/>
      <c r="P866" s="128">
        <v>0.27</v>
      </c>
      <c r="Q866" s="128">
        <v>0</v>
      </c>
      <c r="R866" s="128"/>
      <c r="S866" s="128"/>
      <c r="T866" s="128"/>
      <c r="U866" s="128"/>
      <c r="V866" s="128">
        <f t="shared" si="135"/>
        <v>0.27</v>
      </c>
      <c r="W866" s="128">
        <f t="shared" si="135"/>
        <v>0</v>
      </c>
      <c r="X866" s="128"/>
      <c r="Y866" s="128"/>
      <c r="Z866" s="128"/>
      <c r="AA866" s="128"/>
      <c r="AB866" s="128"/>
      <c r="AC866" s="128"/>
      <c r="AD866" s="128"/>
      <c r="AE866" s="128"/>
      <c r="AF866" s="128"/>
      <c r="AG866" s="128"/>
      <c r="AH866" s="128"/>
      <c r="AI866" s="128"/>
      <c r="AJ866" s="128"/>
      <c r="AK866" s="128"/>
      <c r="AL866" s="128"/>
      <c r="AM866" s="128"/>
      <c r="AN866" s="128"/>
      <c r="AO866" s="128"/>
      <c r="AP866" s="128">
        <f t="shared" si="132"/>
        <v>0</v>
      </c>
      <c r="AQ866" s="128">
        <f t="shared" si="132"/>
        <v>0</v>
      </c>
      <c r="AR866" s="128" t="e">
        <f>#REF!+#REF!+#REF!+#REF!</f>
        <v>#REF!</v>
      </c>
      <c r="AS866" s="128">
        <f t="shared" si="133"/>
        <v>0</v>
      </c>
      <c r="AT866" s="128" t="e">
        <f>#REF!+#REF!+#REF!+#REF!</f>
        <v>#REF!</v>
      </c>
      <c r="AU866" s="128">
        <f t="shared" si="134"/>
        <v>0</v>
      </c>
    </row>
    <row r="867" spans="1:47" ht="94.5" x14ac:dyDescent="0.25">
      <c r="A867" s="381" t="s">
        <v>113</v>
      </c>
      <c r="B867" s="127" t="s">
        <v>1935</v>
      </c>
      <c r="C867" s="21" t="s">
        <v>1936</v>
      </c>
      <c r="D867" s="128"/>
      <c r="E867" s="128"/>
      <c r="F867" s="128"/>
      <c r="G867" s="128"/>
      <c r="H867" s="128"/>
      <c r="I867" s="128"/>
      <c r="J867" s="128"/>
      <c r="K867" s="128"/>
      <c r="L867" s="128"/>
      <c r="M867" s="128"/>
      <c r="N867" s="128"/>
      <c r="O867" s="128"/>
      <c r="P867" s="128">
        <v>0.22</v>
      </c>
      <c r="Q867" s="128">
        <v>0</v>
      </c>
      <c r="R867" s="128"/>
      <c r="S867" s="128"/>
      <c r="T867" s="128"/>
      <c r="U867" s="128"/>
      <c r="V867" s="128">
        <f t="shared" si="135"/>
        <v>0.22</v>
      </c>
      <c r="W867" s="128">
        <f t="shared" si="135"/>
        <v>0</v>
      </c>
      <c r="X867" s="128"/>
      <c r="Y867" s="128"/>
      <c r="Z867" s="128"/>
      <c r="AA867" s="128"/>
      <c r="AB867" s="128"/>
      <c r="AC867" s="128"/>
      <c r="AD867" s="128"/>
      <c r="AE867" s="128"/>
      <c r="AF867" s="128"/>
      <c r="AG867" s="128"/>
      <c r="AH867" s="128"/>
      <c r="AI867" s="128"/>
      <c r="AJ867" s="128"/>
      <c r="AK867" s="128"/>
      <c r="AL867" s="128"/>
      <c r="AM867" s="128"/>
      <c r="AN867" s="128"/>
      <c r="AO867" s="128"/>
      <c r="AP867" s="128">
        <f t="shared" si="132"/>
        <v>0</v>
      </c>
      <c r="AQ867" s="128">
        <f t="shared" si="132"/>
        <v>0</v>
      </c>
      <c r="AR867" s="128" t="e">
        <f>#REF!+#REF!+#REF!+#REF!</f>
        <v>#REF!</v>
      </c>
      <c r="AS867" s="128">
        <f t="shared" si="133"/>
        <v>0</v>
      </c>
      <c r="AT867" s="128" t="e">
        <f>#REF!+#REF!+#REF!+#REF!</f>
        <v>#REF!</v>
      </c>
      <c r="AU867" s="128">
        <f t="shared" si="134"/>
        <v>0</v>
      </c>
    </row>
    <row r="868" spans="1:47" ht="63" x14ac:dyDescent="0.25">
      <c r="A868" s="381" t="s">
        <v>113</v>
      </c>
      <c r="B868" s="127" t="s">
        <v>1937</v>
      </c>
      <c r="C868" s="21" t="s">
        <v>1938</v>
      </c>
      <c r="D868" s="128"/>
      <c r="E868" s="128"/>
      <c r="F868" s="128"/>
      <c r="G868" s="128"/>
      <c r="H868" s="128"/>
      <c r="I868" s="128"/>
      <c r="J868" s="128"/>
      <c r="K868" s="128"/>
      <c r="L868" s="128"/>
      <c r="M868" s="128"/>
      <c r="N868" s="128"/>
      <c r="O868" s="128"/>
      <c r="P868" s="128">
        <v>0.155</v>
      </c>
      <c r="Q868" s="128">
        <v>0</v>
      </c>
      <c r="R868" s="128"/>
      <c r="S868" s="128"/>
      <c r="T868" s="128"/>
      <c r="U868" s="128"/>
      <c r="V868" s="128">
        <f t="shared" si="135"/>
        <v>0.155</v>
      </c>
      <c r="W868" s="128">
        <f t="shared" si="135"/>
        <v>0</v>
      </c>
      <c r="X868" s="128"/>
      <c r="Y868" s="128"/>
      <c r="Z868" s="128"/>
      <c r="AA868" s="128"/>
      <c r="AB868" s="128"/>
      <c r="AC868" s="128"/>
      <c r="AD868" s="128"/>
      <c r="AE868" s="128"/>
      <c r="AF868" s="128"/>
      <c r="AG868" s="128"/>
      <c r="AH868" s="128"/>
      <c r="AI868" s="128"/>
      <c r="AJ868" s="128"/>
      <c r="AK868" s="128"/>
      <c r="AL868" s="128"/>
      <c r="AM868" s="128"/>
      <c r="AN868" s="128"/>
      <c r="AO868" s="128"/>
      <c r="AP868" s="128">
        <f t="shared" si="132"/>
        <v>0</v>
      </c>
      <c r="AQ868" s="128">
        <f t="shared" si="132"/>
        <v>0</v>
      </c>
      <c r="AR868" s="128" t="e">
        <f>#REF!+#REF!+#REF!+#REF!</f>
        <v>#REF!</v>
      </c>
      <c r="AS868" s="128">
        <f t="shared" si="133"/>
        <v>0</v>
      </c>
      <c r="AT868" s="128" t="e">
        <f>#REF!+#REF!+#REF!+#REF!</f>
        <v>#REF!</v>
      </c>
      <c r="AU868" s="128">
        <f t="shared" si="134"/>
        <v>0</v>
      </c>
    </row>
    <row r="869" spans="1:47" ht="78.75" x14ac:dyDescent="0.25">
      <c r="A869" s="381" t="s">
        <v>113</v>
      </c>
      <c r="B869" s="127" t="s">
        <v>1939</v>
      </c>
      <c r="C869" s="21" t="s">
        <v>1940</v>
      </c>
      <c r="D869" s="128"/>
      <c r="E869" s="128"/>
      <c r="F869" s="128"/>
      <c r="G869" s="128"/>
      <c r="H869" s="128"/>
      <c r="I869" s="128"/>
      <c r="J869" s="128"/>
      <c r="K869" s="128"/>
      <c r="L869" s="128"/>
      <c r="M869" s="128"/>
      <c r="N869" s="128"/>
      <c r="O869" s="128"/>
      <c r="P869" s="128">
        <v>0.35</v>
      </c>
      <c r="Q869" s="128">
        <v>0.16</v>
      </c>
      <c r="R869" s="128"/>
      <c r="S869" s="128"/>
      <c r="T869" s="128"/>
      <c r="U869" s="128"/>
      <c r="V869" s="128">
        <f t="shared" si="135"/>
        <v>0.35</v>
      </c>
      <c r="W869" s="128">
        <f t="shared" si="135"/>
        <v>0.16</v>
      </c>
      <c r="X869" s="128"/>
      <c r="Y869" s="128"/>
      <c r="Z869" s="128"/>
      <c r="AA869" s="128"/>
      <c r="AB869" s="128"/>
      <c r="AC869" s="128"/>
      <c r="AD869" s="128"/>
      <c r="AE869" s="128"/>
      <c r="AF869" s="128"/>
      <c r="AG869" s="128"/>
      <c r="AH869" s="128"/>
      <c r="AI869" s="128"/>
      <c r="AJ869" s="128"/>
      <c r="AK869" s="128"/>
      <c r="AL869" s="128"/>
      <c r="AM869" s="128"/>
      <c r="AN869" s="128"/>
      <c r="AO869" s="128"/>
      <c r="AP869" s="128">
        <f t="shared" si="132"/>
        <v>0</v>
      </c>
      <c r="AQ869" s="128">
        <f t="shared" si="132"/>
        <v>0</v>
      </c>
      <c r="AR869" s="128" t="e">
        <f>#REF!+#REF!+#REF!+#REF!</f>
        <v>#REF!</v>
      </c>
      <c r="AS869" s="128">
        <f t="shared" si="133"/>
        <v>0</v>
      </c>
      <c r="AT869" s="128" t="e">
        <f>#REF!+#REF!+#REF!+#REF!</f>
        <v>#REF!</v>
      </c>
      <c r="AU869" s="128">
        <f t="shared" si="134"/>
        <v>0</v>
      </c>
    </row>
    <row r="870" spans="1:47" ht="63" x14ac:dyDescent="0.25">
      <c r="A870" s="381" t="s">
        <v>113</v>
      </c>
      <c r="B870" s="127" t="s">
        <v>1941</v>
      </c>
      <c r="C870" s="21" t="s">
        <v>1942</v>
      </c>
      <c r="D870" s="128"/>
      <c r="E870" s="128"/>
      <c r="F870" s="128"/>
      <c r="G870" s="128"/>
      <c r="H870" s="128"/>
      <c r="I870" s="128"/>
      <c r="J870" s="128"/>
      <c r="K870" s="128"/>
      <c r="L870" s="128"/>
      <c r="M870" s="128"/>
      <c r="N870" s="128"/>
      <c r="O870" s="128"/>
      <c r="P870" s="128">
        <v>0.06</v>
      </c>
      <c r="Q870" s="128">
        <v>2.5000000000000001E-2</v>
      </c>
      <c r="R870" s="128"/>
      <c r="S870" s="128"/>
      <c r="T870" s="128"/>
      <c r="U870" s="128"/>
      <c r="V870" s="128">
        <f t="shared" si="135"/>
        <v>0.06</v>
      </c>
      <c r="W870" s="128">
        <f t="shared" si="135"/>
        <v>2.5000000000000001E-2</v>
      </c>
      <c r="X870" s="128"/>
      <c r="Y870" s="128"/>
      <c r="Z870" s="128"/>
      <c r="AA870" s="128"/>
      <c r="AB870" s="128"/>
      <c r="AC870" s="128"/>
      <c r="AD870" s="128"/>
      <c r="AE870" s="128"/>
      <c r="AF870" s="128"/>
      <c r="AG870" s="128"/>
      <c r="AH870" s="128"/>
      <c r="AI870" s="128"/>
      <c r="AJ870" s="128"/>
      <c r="AK870" s="128"/>
      <c r="AL870" s="128"/>
      <c r="AM870" s="128"/>
      <c r="AN870" s="128"/>
      <c r="AO870" s="128"/>
      <c r="AP870" s="128">
        <f t="shared" si="132"/>
        <v>0</v>
      </c>
      <c r="AQ870" s="128">
        <f t="shared" si="132"/>
        <v>0</v>
      </c>
      <c r="AR870" s="128" t="e">
        <f>#REF!+#REF!+#REF!+#REF!</f>
        <v>#REF!</v>
      </c>
      <c r="AS870" s="128">
        <f t="shared" si="133"/>
        <v>0</v>
      </c>
      <c r="AT870" s="128" t="e">
        <f>#REF!+#REF!+#REF!+#REF!</f>
        <v>#REF!</v>
      </c>
      <c r="AU870" s="128">
        <f t="shared" si="134"/>
        <v>0</v>
      </c>
    </row>
    <row r="871" spans="1:47" ht="110.25" x14ac:dyDescent="0.25">
      <c r="A871" s="381" t="s">
        <v>113</v>
      </c>
      <c r="B871" s="127" t="s">
        <v>1943</v>
      </c>
      <c r="C871" s="21" t="s">
        <v>1944</v>
      </c>
      <c r="D871" s="128"/>
      <c r="E871" s="128"/>
      <c r="F871" s="128"/>
      <c r="G871" s="128"/>
      <c r="H871" s="128"/>
      <c r="I871" s="128"/>
      <c r="J871" s="128"/>
      <c r="K871" s="128"/>
      <c r="L871" s="128"/>
      <c r="M871" s="128"/>
      <c r="N871" s="128"/>
      <c r="O871" s="128"/>
      <c r="P871" s="128">
        <v>0.3</v>
      </c>
      <c r="Q871" s="128">
        <v>0.1</v>
      </c>
      <c r="R871" s="128"/>
      <c r="S871" s="128"/>
      <c r="T871" s="128"/>
      <c r="U871" s="128"/>
      <c r="V871" s="128">
        <f t="shared" si="135"/>
        <v>0.3</v>
      </c>
      <c r="W871" s="128">
        <f t="shared" si="135"/>
        <v>0.1</v>
      </c>
      <c r="X871" s="128"/>
      <c r="Y871" s="128"/>
      <c r="Z871" s="128"/>
      <c r="AA871" s="128"/>
      <c r="AB871" s="128"/>
      <c r="AC871" s="128"/>
      <c r="AD871" s="128"/>
      <c r="AE871" s="128"/>
      <c r="AF871" s="128"/>
      <c r="AG871" s="128"/>
      <c r="AH871" s="128"/>
      <c r="AI871" s="128"/>
      <c r="AJ871" s="128"/>
      <c r="AK871" s="128"/>
      <c r="AL871" s="128"/>
      <c r="AM871" s="128"/>
      <c r="AN871" s="128"/>
      <c r="AO871" s="128"/>
      <c r="AP871" s="128">
        <f t="shared" si="132"/>
        <v>0</v>
      </c>
      <c r="AQ871" s="128">
        <f t="shared" si="132"/>
        <v>0</v>
      </c>
      <c r="AR871" s="128" t="e">
        <f>#REF!+#REF!+#REF!+#REF!</f>
        <v>#REF!</v>
      </c>
      <c r="AS871" s="128">
        <f t="shared" si="133"/>
        <v>0</v>
      </c>
      <c r="AT871" s="128" t="e">
        <f>#REF!+#REF!+#REF!+#REF!</f>
        <v>#REF!</v>
      </c>
      <c r="AU871" s="128">
        <f t="shared" si="134"/>
        <v>0</v>
      </c>
    </row>
    <row r="872" spans="1:47" ht="126" x14ac:dyDescent="0.25">
      <c r="A872" s="381" t="s">
        <v>113</v>
      </c>
      <c r="B872" s="127" t="s">
        <v>1945</v>
      </c>
      <c r="C872" s="21" t="s">
        <v>1946</v>
      </c>
      <c r="D872" s="128"/>
      <c r="E872" s="128"/>
      <c r="F872" s="128"/>
      <c r="G872" s="128"/>
      <c r="H872" s="128"/>
      <c r="I872" s="128"/>
      <c r="J872" s="128"/>
      <c r="K872" s="128"/>
      <c r="L872" s="128"/>
      <c r="M872" s="128"/>
      <c r="N872" s="128"/>
      <c r="O872" s="128"/>
      <c r="P872" s="128">
        <v>0.1</v>
      </c>
      <c r="Q872" s="128">
        <v>2.5000000000000001E-2</v>
      </c>
      <c r="R872" s="128"/>
      <c r="S872" s="128"/>
      <c r="T872" s="128"/>
      <c r="U872" s="128"/>
      <c r="V872" s="128">
        <f t="shared" si="135"/>
        <v>0.1</v>
      </c>
      <c r="W872" s="128">
        <f t="shared" si="135"/>
        <v>2.5000000000000001E-2</v>
      </c>
      <c r="X872" s="128"/>
      <c r="Y872" s="128"/>
      <c r="Z872" s="128"/>
      <c r="AA872" s="128"/>
      <c r="AB872" s="128"/>
      <c r="AC872" s="128"/>
      <c r="AD872" s="128"/>
      <c r="AE872" s="128"/>
      <c r="AF872" s="128"/>
      <c r="AG872" s="128"/>
      <c r="AH872" s="128"/>
      <c r="AI872" s="128"/>
      <c r="AJ872" s="128"/>
      <c r="AK872" s="128"/>
      <c r="AL872" s="128"/>
      <c r="AM872" s="128"/>
      <c r="AN872" s="128"/>
      <c r="AO872" s="128"/>
      <c r="AP872" s="128">
        <f t="shared" si="132"/>
        <v>0</v>
      </c>
      <c r="AQ872" s="128">
        <f t="shared" si="132"/>
        <v>0</v>
      </c>
      <c r="AR872" s="128" t="e">
        <f>#REF!+#REF!+#REF!+#REF!</f>
        <v>#REF!</v>
      </c>
      <c r="AS872" s="128">
        <f t="shared" si="133"/>
        <v>0</v>
      </c>
      <c r="AT872" s="128" t="e">
        <f>#REF!+#REF!+#REF!+#REF!</f>
        <v>#REF!</v>
      </c>
      <c r="AU872" s="128">
        <f t="shared" si="134"/>
        <v>0</v>
      </c>
    </row>
    <row r="873" spans="1:47" ht="63" x14ac:dyDescent="0.25">
      <c r="A873" s="381" t="s">
        <v>113</v>
      </c>
      <c r="B873" s="127" t="s">
        <v>1947</v>
      </c>
      <c r="C873" s="21" t="s">
        <v>1948</v>
      </c>
      <c r="D873" s="128"/>
      <c r="E873" s="128"/>
      <c r="F873" s="128"/>
      <c r="G873" s="128"/>
      <c r="H873" s="128"/>
      <c r="I873" s="128"/>
      <c r="J873" s="128"/>
      <c r="K873" s="128"/>
      <c r="L873" s="128"/>
      <c r="M873" s="128"/>
      <c r="N873" s="128"/>
      <c r="O873" s="128"/>
      <c r="P873" s="128">
        <v>0.03</v>
      </c>
      <c r="Q873" s="128">
        <v>0</v>
      </c>
      <c r="R873" s="128"/>
      <c r="S873" s="128"/>
      <c r="T873" s="128"/>
      <c r="U873" s="128"/>
      <c r="V873" s="128">
        <f t="shared" si="135"/>
        <v>0.03</v>
      </c>
      <c r="W873" s="128">
        <f t="shared" si="135"/>
        <v>0</v>
      </c>
      <c r="X873" s="128"/>
      <c r="Y873" s="128"/>
      <c r="Z873" s="128"/>
      <c r="AA873" s="128"/>
      <c r="AB873" s="128"/>
      <c r="AC873" s="128"/>
      <c r="AD873" s="128"/>
      <c r="AE873" s="128"/>
      <c r="AF873" s="128"/>
      <c r="AG873" s="128"/>
      <c r="AH873" s="128"/>
      <c r="AI873" s="128"/>
      <c r="AJ873" s="128"/>
      <c r="AK873" s="128"/>
      <c r="AL873" s="128"/>
      <c r="AM873" s="128"/>
      <c r="AN873" s="128"/>
      <c r="AO873" s="128"/>
      <c r="AP873" s="128">
        <f t="shared" si="132"/>
        <v>0</v>
      </c>
      <c r="AQ873" s="128">
        <f t="shared" si="132"/>
        <v>0</v>
      </c>
      <c r="AR873" s="128" t="e">
        <f>#REF!+#REF!+#REF!+#REF!</f>
        <v>#REF!</v>
      </c>
      <c r="AS873" s="128">
        <f t="shared" si="133"/>
        <v>0</v>
      </c>
      <c r="AT873" s="128" t="e">
        <f>#REF!+#REF!+#REF!+#REF!</f>
        <v>#REF!</v>
      </c>
      <c r="AU873" s="128">
        <f t="shared" si="134"/>
        <v>0</v>
      </c>
    </row>
    <row r="874" spans="1:47" ht="94.5" x14ac:dyDescent="0.25">
      <c r="A874" s="381" t="s">
        <v>113</v>
      </c>
      <c r="B874" s="127" t="s">
        <v>1949</v>
      </c>
      <c r="C874" s="21" t="s">
        <v>1950</v>
      </c>
      <c r="D874" s="128"/>
      <c r="E874" s="128"/>
      <c r="F874" s="128"/>
      <c r="G874" s="128"/>
      <c r="H874" s="128"/>
      <c r="I874" s="128"/>
      <c r="J874" s="128"/>
      <c r="K874" s="128"/>
      <c r="L874" s="128"/>
      <c r="M874" s="128"/>
      <c r="N874" s="128"/>
      <c r="O874" s="128"/>
      <c r="P874" s="128">
        <v>0.59</v>
      </c>
      <c r="Q874" s="128">
        <v>6.3E-2</v>
      </c>
      <c r="R874" s="128"/>
      <c r="S874" s="128"/>
      <c r="T874" s="128"/>
      <c r="U874" s="128"/>
      <c r="V874" s="128">
        <f t="shared" si="135"/>
        <v>0.59</v>
      </c>
      <c r="W874" s="128">
        <f t="shared" si="135"/>
        <v>6.3E-2</v>
      </c>
      <c r="X874" s="128"/>
      <c r="Y874" s="128"/>
      <c r="Z874" s="128"/>
      <c r="AA874" s="128"/>
      <c r="AB874" s="128"/>
      <c r="AC874" s="128"/>
      <c r="AD874" s="128"/>
      <c r="AE874" s="128"/>
      <c r="AF874" s="128"/>
      <c r="AG874" s="128"/>
      <c r="AH874" s="128"/>
      <c r="AI874" s="128"/>
      <c r="AJ874" s="128"/>
      <c r="AK874" s="128"/>
      <c r="AL874" s="128"/>
      <c r="AM874" s="128"/>
      <c r="AN874" s="128"/>
      <c r="AO874" s="128"/>
      <c r="AP874" s="128">
        <f t="shared" si="132"/>
        <v>0</v>
      </c>
      <c r="AQ874" s="128">
        <f t="shared" si="132"/>
        <v>0</v>
      </c>
      <c r="AR874" s="128" t="e">
        <f>#REF!+#REF!+#REF!+#REF!</f>
        <v>#REF!</v>
      </c>
      <c r="AS874" s="128">
        <f t="shared" si="133"/>
        <v>0</v>
      </c>
      <c r="AT874" s="128" t="e">
        <f>#REF!+#REF!+#REF!+#REF!</f>
        <v>#REF!</v>
      </c>
      <c r="AU874" s="128">
        <f t="shared" si="134"/>
        <v>0</v>
      </c>
    </row>
    <row r="875" spans="1:47" ht="283.5" x14ac:dyDescent="0.25">
      <c r="A875" s="381" t="s">
        <v>113</v>
      </c>
      <c r="B875" s="127" t="s">
        <v>1951</v>
      </c>
      <c r="C875" s="21" t="s">
        <v>1952</v>
      </c>
      <c r="D875" s="128"/>
      <c r="E875" s="128"/>
      <c r="F875" s="128"/>
      <c r="G875" s="128"/>
      <c r="H875" s="128"/>
      <c r="I875" s="128"/>
      <c r="J875" s="128"/>
      <c r="K875" s="128"/>
      <c r="L875" s="128"/>
      <c r="M875" s="128"/>
      <c r="N875" s="128"/>
      <c r="O875" s="128"/>
      <c r="P875" s="128">
        <v>1</v>
      </c>
      <c r="Q875" s="128">
        <v>0.16</v>
      </c>
      <c r="R875" s="128"/>
      <c r="S875" s="128"/>
      <c r="T875" s="128"/>
      <c r="U875" s="128"/>
      <c r="V875" s="128">
        <f t="shared" si="135"/>
        <v>1</v>
      </c>
      <c r="W875" s="128">
        <f t="shared" si="135"/>
        <v>0.16</v>
      </c>
      <c r="X875" s="128"/>
      <c r="Y875" s="128"/>
      <c r="Z875" s="128"/>
      <c r="AA875" s="128"/>
      <c r="AB875" s="128"/>
      <c r="AC875" s="128"/>
      <c r="AD875" s="128"/>
      <c r="AE875" s="128"/>
      <c r="AF875" s="128"/>
      <c r="AG875" s="128"/>
      <c r="AH875" s="128"/>
      <c r="AI875" s="128"/>
      <c r="AJ875" s="128"/>
      <c r="AK875" s="128"/>
      <c r="AL875" s="128"/>
      <c r="AM875" s="128"/>
      <c r="AN875" s="128"/>
      <c r="AO875" s="128"/>
      <c r="AP875" s="128">
        <f t="shared" si="132"/>
        <v>0</v>
      </c>
      <c r="AQ875" s="128">
        <f t="shared" si="132"/>
        <v>0</v>
      </c>
      <c r="AR875" s="128" t="e">
        <f>#REF!+#REF!+#REF!+#REF!</f>
        <v>#REF!</v>
      </c>
      <c r="AS875" s="128">
        <f t="shared" si="133"/>
        <v>0</v>
      </c>
      <c r="AT875" s="128" t="e">
        <f>#REF!+#REF!+#REF!+#REF!</f>
        <v>#REF!</v>
      </c>
      <c r="AU875" s="128">
        <f t="shared" si="134"/>
        <v>0</v>
      </c>
    </row>
    <row r="876" spans="1:47" ht="94.5" x14ac:dyDescent="0.25">
      <c r="A876" s="381" t="s">
        <v>113</v>
      </c>
      <c r="B876" s="127" t="s">
        <v>1953</v>
      </c>
      <c r="C876" s="21" t="s">
        <v>1954</v>
      </c>
      <c r="D876" s="128"/>
      <c r="E876" s="128"/>
      <c r="F876" s="128"/>
      <c r="G876" s="128"/>
      <c r="H876" s="128"/>
      <c r="I876" s="128"/>
      <c r="J876" s="128"/>
      <c r="K876" s="128"/>
      <c r="L876" s="128"/>
      <c r="M876" s="128"/>
      <c r="N876" s="128"/>
      <c r="O876" s="128"/>
      <c r="P876" s="128">
        <v>0.45</v>
      </c>
      <c r="Q876" s="128">
        <v>0</v>
      </c>
      <c r="R876" s="128"/>
      <c r="S876" s="128"/>
      <c r="T876" s="128"/>
      <c r="U876" s="128"/>
      <c r="V876" s="128">
        <f t="shared" si="135"/>
        <v>0.45</v>
      </c>
      <c r="W876" s="128">
        <f t="shared" si="135"/>
        <v>0</v>
      </c>
      <c r="X876" s="128"/>
      <c r="Y876" s="128"/>
      <c r="Z876" s="128"/>
      <c r="AA876" s="128"/>
      <c r="AB876" s="128"/>
      <c r="AC876" s="128"/>
      <c r="AD876" s="128"/>
      <c r="AE876" s="128"/>
      <c r="AF876" s="128"/>
      <c r="AG876" s="128"/>
      <c r="AH876" s="128"/>
      <c r="AI876" s="128"/>
      <c r="AJ876" s="128"/>
      <c r="AK876" s="128"/>
      <c r="AL876" s="128"/>
      <c r="AM876" s="128"/>
      <c r="AN876" s="128"/>
      <c r="AO876" s="128"/>
      <c r="AP876" s="128">
        <f t="shared" si="132"/>
        <v>0</v>
      </c>
      <c r="AQ876" s="128">
        <f t="shared" si="132"/>
        <v>0</v>
      </c>
      <c r="AR876" s="128" t="e">
        <f>#REF!+#REF!+#REF!+#REF!</f>
        <v>#REF!</v>
      </c>
      <c r="AS876" s="128">
        <f t="shared" si="133"/>
        <v>0</v>
      </c>
      <c r="AT876" s="128" t="e">
        <f>#REF!+#REF!+#REF!+#REF!</f>
        <v>#REF!</v>
      </c>
      <c r="AU876" s="128">
        <f t="shared" si="134"/>
        <v>0</v>
      </c>
    </row>
    <row r="877" spans="1:47" ht="189" x14ac:dyDescent="0.25">
      <c r="A877" s="381" t="s">
        <v>113</v>
      </c>
      <c r="B877" s="127" t="s">
        <v>1955</v>
      </c>
      <c r="C877" s="21" t="s">
        <v>1956</v>
      </c>
      <c r="D877" s="128"/>
      <c r="E877" s="128"/>
      <c r="F877" s="128"/>
      <c r="G877" s="128"/>
      <c r="H877" s="128"/>
      <c r="I877" s="128"/>
      <c r="J877" s="128"/>
      <c r="K877" s="128"/>
      <c r="L877" s="128"/>
      <c r="M877" s="128"/>
      <c r="N877" s="128"/>
      <c r="O877" s="128"/>
      <c r="P877" s="128">
        <v>0.30499999999999999</v>
      </c>
      <c r="Q877" s="128">
        <v>6.3E-2</v>
      </c>
      <c r="R877" s="128"/>
      <c r="S877" s="128"/>
      <c r="T877" s="128"/>
      <c r="U877" s="128"/>
      <c r="V877" s="128">
        <f t="shared" si="135"/>
        <v>0.30499999999999999</v>
      </c>
      <c r="W877" s="128">
        <f t="shared" si="135"/>
        <v>6.3E-2</v>
      </c>
      <c r="X877" s="128"/>
      <c r="Y877" s="128"/>
      <c r="Z877" s="128"/>
      <c r="AA877" s="128"/>
      <c r="AB877" s="128"/>
      <c r="AC877" s="128"/>
      <c r="AD877" s="128"/>
      <c r="AE877" s="128"/>
      <c r="AF877" s="128"/>
      <c r="AG877" s="128"/>
      <c r="AH877" s="128"/>
      <c r="AI877" s="128"/>
      <c r="AJ877" s="128"/>
      <c r="AK877" s="128"/>
      <c r="AL877" s="128"/>
      <c r="AM877" s="128"/>
      <c r="AN877" s="128"/>
      <c r="AO877" s="128"/>
      <c r="AP877" s="128">
        <f t="shared" si="132"/>
        <v>0</v>
      </c>
      <c r="AQ877" s="128">
        <f t="shared" si="132"/>
        <v>0</v>
      </c>
      <c r="AR877" s="128" t="e">
        <f>#REF!+#REF!+#REF!+#REF!</f>
        <v>#REF!</v>
      </c>
      <c r="AS877" s="128">
        <f t="shared" si="133"/>
        <v>0</v>
      </c>
      <c r="AT877" s="128" t="e">
        <f>#REF!+#REF!+#REF!+#REF!</f>
        <v>#REF!</v>
      </c>
      <c r="AU877" s="128">
        <f t="shared" si="134"/>
        <v>0</v>
      </c>
    </row>
    <row r="878" spans="1:47" ht="141.75" x14ac:dyDescent="0.25">
      <c r="A878" s="381" t="s">
        <v>113</v>
      </c>
      <c r="B878" s="127" t="s">
        <v>1957</v>
      </c>
      <c r="C878" s="21" t="s">
        <v>1958</v>
      </c>
      <c r="D878" s="128"/>
      <c r="E878" s="128"/>
      <c r="F878" s="128"/>
      <c r="G878" s="128"/>
      <c r="H878" s="128"/>
      <c r="I878" s="128"/>
      <c r="J878" s="128"/>
      <c r="K878" s="128"/>
      <c r="L878" s="128"/>
      <c r="M878" s="128"/>
      <c r="N878" s="128"/>
      <c r="O878" s="128"/>
      <c r="P878" s="128">
        <v>0.45500000000000002</v>
      </c>
      <c r="Q878" s="128">
        <v>0.16</v>
      </c>
      <c r="R878" s="128"/>
      <c r="S878" s="128"/>
      <c r="T878" s="128"/>
      <c r="U878" s="128"/>
      <c r="V878" s="128">
        <f t="shared" si="135"/>
        <v>0.45500000000000002</v>
      </c>
      <c r="W878" s="128">
        <f t="shared" si="135"/>
        <v>0.16</v>
      </c>
      <c r="X878" s="128"/>
      <c r="Y878" s="128"/>
      <c r="Z878" s="128"/>
      <c r="AA878" s="128"/>
      <c r="AB878" s="128"/>
      <c r="AC878" s="128"/>
      <c r="AD878" s="128"/>
      <c r="AE878" s="128"/>
      <c r="AF878" s="128"/>
      <c r="AG878" s="128"/>
      <c r="AH878" s="128"/>
      <c r="AI878" s="128"/>
      <c r="AJ878" s="128"/>
      <c r="AK878" s="128"/>
      <c r="AL878" s="128"/>
      <c r="AM878" s="128"/>
      <c r="AN878" s="128"/>
      <c r="AO878" s="128"/>
      <c r="AP878" s="128">
        <f t="shared" si="132"/>
        <v>0</v>
      </c>
      <c r="AQ878" s="128">
        <f t="shared" si="132"/>
        <v>0</v>
      </c>
      <c r="AR878" s="128" t="e">
        <f>#REF!+#REF!+#REF!+#REF!</f>
        <v>#REF!</v>
      </c>
      <c r="AS878" s="128">
        <f t="shared" si="133"/>
        <v>0</v>
      </c>
      <c r="AT878" s="128" t="e">
        <f>#REF!+#REF!+#REF!+#REF!</f>
        <v>#REF!</v>
      </c>
      <c r="AU878" s="128">
        <f t="shared" si="134"/>
        <v>0</v>
      </c>
    </row>
    <row r="879" spans="1:47" ht="173.25" x14ac:dyDescent="0.25">
      <c r="A879" s="381" t="s">
        <v>113</v>
      </c>
      <c r="B879" s="127" t="s">
        <v>1959</v>
      </c>
      <c r="C879" s="21" t="s">
        <v>1960</v>
      </c>
      <c r="D879" s="128"/>
      <c r="E879" s="128"/>
      <c r="F879" s="128"/>
      <c r="G879" s="128"/>
      <c r="H879" s="128"/>
      <c r="I879" s="128"/>
      <c r="J879" s="128"/>
      <c r="K879" s="128"/>
      <c r="L879" s="128"/>
      <c r="M879" s="128"/>
      <c r="N879" s="128"/>
      <c r="O879" s="128"/>
      <c r="P879" s="128">
        <v>0.5</v>
      </c>
      <c r="Q879" s="128">
        <v>0</v>
      </c>
      <c r="R879" s="128"/>
      <c r="S879" s="128"/>
      <c r="T879" s="128"/>
      <c r="U879" s="128"/>
      <c r="V879" s="128">
        <f t="shared" si="135"/>
        <v>0.5</v>
      </c>
      <c r="W879" s="128">
        <f t="shared" si="135"/>
        <v>0</v>
      </c>
      <c r="X879" s="128"/>
      <c r="Y879" s="128"/>
      <c r="Z879" s="128"/>
      <c r="AA879" s="128"/>
      <c r="AB879" s="128"/>
      <c r="AC879" s="128"/>
      <c r="AD879" s="128"/>
      <c r="AE879" s="128"/>
      <c r="AF879" s="128"/>
      <c r="AG879" s="128"/>
      <c r="AH879" s="128"/>
      <c r="AI879" s="128"/>
      <c r="AJ879" s="128"/>
      <c r="AK879" s="128"/>
      <c r="AL879" s="128"/>
      <c r="AM879" s="128"/>
      <c r="AN879" s="128"/>
      <c r="AO879" s="128"/>
      <c r="AP879" s="128">
        <f t="shared" si="132"/>
        <v>0</v>
      </c>
      <c r="AQ879" s="128">
        <f t="shared" si="132"/>
        <v>0</v>
      </c>
      <c r="AR879" s="128" t="e">
        <f>#REF!+#REF!+#REF!+#REF!</f>
        <v>#REF!</v>
      </c>
      <c r="AS879" s="128">
        <f t="shared" si="133"/>
        <v>0</v>
      </c>
      <c r="AT879" s="128" t="e">
        <f>#REF!+#REF!+#REF!+#REF!</f>
        <v>#REF!</v>
      </c>
      <c r="AU879" s="128">
        <f t="shared" si="134"/>
        <v>0</v>
      </c>
    </row>
    <row r="880" spans="1:47" ht="78.75" x14ac:dyDescent="0.25">
      <c r="A880" s="381" t="s">
        <v>113</v>
      </c>
      <c r="B880" s="127" t="s">
        <v>1961</v>
      </c>
      <c r="C880" s="21" t="s">
        <v>1962</v>
      </c>
      <c r="D880" s="128"/>
      <c r="E880" s="128"/>
      <c r="F880" s="128"/>
      <c r="G880" s="128"/>
      <c r="H880" s="128"/>
      <c r="I880" s="128"/>
      <c r="J880" s="128"/>
      <c r="K880" s="128"/>
      <c r="L880" s="128"/>
      <c r="M880" s="128"/>
      <c r="N880" s="128"/>
      <c r="O880" s="128"/>
      <c r="P880" s="128">
        <v>0.45</v>
      </c>
      <c r="Q880" s="128">
        <v>0.1</v>
      </c>
      <c r="R880" s="128"/>
      <c r="S880" s="128"/>
      <c r="T880" s="128"/>
      <c r="U880" s="128"/>
      <c r="V880" s="128">
        <f t="shared" si="135"/>
        <v>0.45</v>
      </c>
      <c r="W880" s="128">
        <f t="shared" si="135"/>
        <v>0.1</v>
      </c>
      <c r="X880" s="128"/>
      <c r="Y880" s="128"/>
      <c r="Z880" s="128"/>
      <c r="AA880" s="128"/>
      <c r="AB880" s="128"/>
      <c r="AC880" s="128"/>
      <c r="AD880" s="128"/>
      <c r="AE880" s="128"/>
      <c r="AF880" s="128"/>
      <c r="AG880" s="128"/>
      <c r="AH880" s="128"/>
      <c r="AI880" s="128"/>
      <c r="AJ880" s="128"/>
      <c r="AK880" s="128"/>
      <c r="AL880" s="128"/>
      <c r="AM880" s="128"/>
      <c r="AN880" s="128"/>
      <c r="AO880" s="128"/>
      <c r="AP880" s="128">
        <f t="shared" si="132"/>
        <v>0</v>
      </c>
      <c r="AQ880" s="128">
        <f t="shared" si="132"/>
        <v>0</v>
      </c>
      <c r="AR880" s="128" t="e">
        <f>#REF!+#REF!+#REF!+#REF!</f>
        <v>#REF!</v>
      </c>
      <c r="AS880" s="128">
        <f t="shared" si="133"/>
        <v>0</v>
      </c>
      <c r="AT880" s="128" t="e">
        <f>#REF!+#REF!+#REF!+#REF!</f>
        <v>#REF!</v>
      </c>
      <c r="AU880" s="128">
        <f t="shared" si="134"/>
        <v>0</v>
      </c>
    </row>
    <row r="881" spans="1:47" ht="78.75" x14ac:dyDescent="0.25">
      <c r="A881" s="381" t="s">
        <v>113</v>
      </c>
      <c r="B881" s="127" t="s">
        <v>1963</v>
      </c>
      <c r="C881" s="21" t="s">
        <v>1964</v>
      </c>
      <c r="D881" s="128"/>
      <c r="E881" s="128"/>
      <c r="F881" s="128"/>
      <c r="G881" s="128"/>
      <c r="H881" s="128"/>
      <c r="I881" s="128"/>
      <c r="J881" s="128"/>
      <c r="K881" s="128"/>
      <c r="L881" s="128"/>
      <c r="M881" s="128"/>
      <c r="N881" s="128"/>
      <c r="O881" s="128"/>
      <c r="P881" s="128">
        <v>0.65</v>
      </c>
      <c r="Q881" s="128">
        <v>0</v>
      </c>
      <c r="R881" s="128"/>
      <c r="S881" s="128"/>
      <c r="T881" s="128"/>
      <c r="U881" s="128"/>
      <c r="V881" s="128">
        <f t="shared" si="135"/>
        <v>0.65</v>
      </c>
      <c r="W881" s="128">
        <f t="shared" si="135"/>
        <v>0</v>
      </c>
      <c r="X881" s="128"/>
      <c r="Y881" s="128"/>
      <c r="Z881" s="128"/>
      <c r="AA881" s="128"/>
      <c r="AB881" s="128"/>
      <c r="AC881" s="128"/>
      <c r="AD881" s="128"/>
      <c r="AE881" s="128"/>
      <c r="AF881" s="128"/>
      <c r="AG881" s="128"/>
      <c r="AH881" s="128"/>
      <c r="AI881" s="128"/>
      <c r="AJ881" s="128"/>
      <c r="AK881" s="128"/>
      <c r="AL881" s="128"/>
      <c r="AM881" s="128"/>
      <c r="AN881" s="128"/>
      <c r="AO881" s="128"/>
      <c r="AP881" s="128">
        <f t="shared" si="132"/>
        <v>0</v>
      </c>
      <c r="AQ881" s="128">
        <f t="shared" si="132"/>
        <v>0</v>
      </c>
      <c r="AR881" s="128" t="e">
        <f>#REF!+#REF!+#REF!+#REF!</f>
        <v>#REF!</v>
      </c>
      <c r="AS881" s="128">
        <f t="shared" si="133"/>
        <v>0</v>
      </c>
      <c r="AT881" s="128" t="e">
        <f>#REF!+#REF!+#REF!+#REF!</f>
        <v>#REF!</v>
      </c>
      <c r="AU881" s="128">
        <f t="shared" si="134"/>
        <v>0</v>
      </c>
    </row>
    <row r="882" spans="1:47" ht="126" x14ac:dyDescent="0.25">
      <c r="A882" s="381" t="s">
        <v>113</v>
      </c>
      <c r="B882" s="127" t="s">
        <v>1965</v>
      </c>
      <c r="C882" s="21" t="s">
        <v>1966</v>
      </c>
      <c r="D882" s="128"/>
      <c r="E882" s="128"/>
      <c r="F882" s="128"/>
      <c r="G882" s="128"/>
      <c r="H882" s="128"/>
      <c r="I882" s="128"/>
      <c r="J882" s="128"/>
      <c r="K882" s="128"/>
      <c r="L882" s="128"/>
      <c r="M882" s="128"/>
      <c r="N882" s="128"/>
      <c r="O882" s="128"/>
      <c r="P882" s="128">
        <v>0.21</v>
      </c>
      <c r="Q882" s="128">
        <v>0.1</v>
      </c>
      <c r="R882" s="128"/>
      <c r="S882" s="128"/>
      <c r="T882" s="128"/>
      <c r="U882" s="128"/>
      <c r="V882" s="128">
        <f t="shared" si="135"/>
        <v>0.21</v>
      </c>
      <c r="W882" s="128">
        <f t="shared" si="135"/>
        <v>0.1</v>
      </c>
      <c r="X882" s="128"/>
      <c r="Y882" s="128"/>
      <c r="Z882" s="128"/>
      <c r="AA882" s="128"/>
      <c r="AB882" s="128"/>
      <c r="AC882" s="128"/>
      <c r="AD882" s="128"/>
      <c r="AE882" s="128"/>
      <c r="AF882" s="128"/>
      <c r="AG882" s="128"/>
      <c r="AH882" s="128"/>
      <c r="AI882" s="128"/>
      <c r="AJ882" s="128"/>
      <c r="AK882" s="128"/>
      <c r="AL882" s="128"/>
      <c r="AM882" s="128"/>
      <c r="AN882" s="128"/>
      <c r="AO882" s="128"/>
      <c r="AP882" s="128">
        <f t="shared" si="132"/>
        <v>0</v>
      </c>
      <c r="AQ882" s="128">
        <f t="shared" si="132"/>
        <v>0</v>
      </c>
      <c r="AR882" s="128" t="e">
        <f>#REF!+#REF!+#REF!+#REF!</f>
        <v>#REF!</v>
      </c>
      <c r="AS882" s="128">
        <f t="shared" si="133"/>
        <v>0</v>
      </c>
      <c r="AT882" s="128" t="e">
        <f>#REF!+#REF!+#REF!+#REF!</f>
        <v>#REF!</v>
      </c>
      <c r="AU882" s="128">
        <f t="shared" si="134"/>
        <v>0</v>
      </c>
    </row>
    <row r="883" spans="1:47" ht="63" x14ac:dyDescent="0.25">
      <c r="A883" s="381" t="s">
        <v>113</v>
      </c>
      <c r="B883" s="127" t="s">
        <v>1967</v>
      </c>
      <c r="C883" s="21" t="s">
        <v>1968</v>
      </c>
      <c r="D883" s="128"/>
      <c r="E883" s="128"/>
      <c r="F883" s="128"/>
      <c r="G883" s="128"/>
      <c r="H883" s="128"/>
      <c r="I883" s="128"/>
      <c r="J883" s="128"/>
      <c r="K883" s="128"/>
      <c r="L883" s="128"/>
      <c r="M883" s="128"/>
      <c r="N883" s="128"/>
      <c r="O883" s="128"/>
      <c r="P883" s="128">
        <v>0.3</v>
      </c>
      <c r="Q883" s="128">
        <v>0</v>
      </c>
      <c r="R883" s="128"/>
      <c r="S883" s="128"/>
      <c r="T883" s="128"/>
      <c r="U883" s="128"/>
      <c r="V883" s="128">
        <f t="shared" si="135"/>
        <v>0.3</v>
      </c>
      <c r="W883" s="128">
        <f t="shared" si="135"/>
        <v>0</v>
      </c>
      <c r="X883" s="128"/>
      <c r="Y883" s="128"/>
      <c r="Z883" s="128"/>
      <c r="AA883" s="128"/>
      <c r="AB883" s="128"/>
      <c r="AC883" s="128"/>
      <c r="AD883" s="128"/>
      <c r="AE883" s="128"/>
      <c r="AF883" s="128"/>
      <c r="AG883" s="128"/>
      <c r="AH883" s="128"/>
      <c r="AI883" s="128"/>
      <c r="AJ883" s="128"/>
      <c r="AK883" s="128"/>
      <c r="AL883" s="128"/>
      <c r="AM883" s="128"/>
      <c r="AN883" s="128"/>
      <c r="AO883" s="128"/>
      <c r="AP883" s="128">
        <f t="shared" si="132"/>
        <v>0</v>
      </c>
      <c r="AQ883" s="128">
        <f t="shared" si="132"/>
        <v>0</v>
      </c>
      <c r="AR883" s="128" t="e">
        <f>#REF!+#REF!+#REF!+#REF!</f>
        <v>#REF!</v>
      </c>
      <c r="AS883" s="128">
        <f t="shared" si="133"/>
        <v>0</v>
      </c>
      <c r="AT883" s="128" t="e">
        <f>#REF!+#REF!+#REF!+#REF!</f>
        <v>#REF!</v>
      </c>
      <c r="AU883" s="128">
        <f t="shared" si="134"/>
        <v>0</v>
      </c>
    </row>
    <row r="884" spans="1:47" ht="63" x14ac:dyDescent="0.25">
      <c r="A884" s="381" t="s">
        <v>113</v>
      </c>
      <c r="B884" s="127" t="s">
        <v>1969</v>
      </c>
      <c r="C884" s="21" t="s">
        <v>1970</v>
      </c>
      <c r="D884" s="128"/>
      <c r="E884" s="128"/>
      <c r="F884" s="128"/>
      <c r="G884" s="128"/>
      <c r="H884" s="128"/>
      <c r="I884" s="128"/>
      <c r="J884" s="128"/>
      <c r="K884" s="128"/>
      <c r="L884" s="128"/>
      <c r="M884" s="128"/>
      <c r="N884" s="128"/>
      <c r="O884" s="128"/>
      <c r="P884" s="128">
        <v>0.14000000000000001</v>
      </c>
      <c r="Q884" s="128">
        <v>0</v>
      </c>
      <c r="R884" s="128"/>
      <c r="S884" s="128"/>
      <c r="T884" s="128"/>
      <c r="U884" s="128"/>
      <c r="V884" s="128">
        <f t="shared" si="135"/>
        <v>0.14000000000000001</v>
      </c>
      <c r="W884" s="128">
        <f t="shared" si="135"/>
        <v>0</v>
      </c>
      <c r="X884" s="128"/>
      <c r="Y884" s="128"/>
      <c r="Z884" s="128"/>
      <c r="AA884" s="128"/>
      <c r="AB884" s="128"/>
      <c r="AC884" s="128"/>
      <c r="AD884" s="128"/>
      <c r="AE884" s="128"/>
      <c r="AF884" s="128"/>
      <c r="AG884" s="128"/>
      <c r="AH884" s="128"/>
      <c r="AI884" s="128"/>
      <c r="AJ884" s="128"/>
      <c r="AK884" s="128"/>
      <c r="AL884" s="128"/>
      <c r="AM884" s="128"/>
      <c r="AN884" s="128"/>
      <c r="AO884" s="128"/>
      <c r="AP884" s="128">
        <f t="shared" si="132"/>
        <v>0</v>
      </c>
      <c r="AQ884" s="128">
        <f t="shared" si="132"/>
        <v>0</v>
      </c>
      <c r="AR884" s="128" t="e">
        <f>#REF!+#REF!+#REF!+#REF!</f>
        <v>#REF!</v>
      </c>
      <c r="AS884" s="128">
        <f t="shared" si="133"/>
        <v>0</v>
      </c>
      <c r="AT884" s="128" t="e">
        <f>#REF!+#REF!+#REF!+#REF!</f>
        <v>#REF!</v>
      </c>
      <c r="AU884" s="128">
        <f t="shared" si="134"/>
        <v>0</v>
      </c>
    </row>
    <row r="885" spans="1:47" ht="47.25" x14ac:dyDescent="0.25">
      <c r="A885" s="381" t="s">
        <v>113</v>
      </c>
      <c r="B885" s="127" t="s">
        <v>1971</v>
      </c>
      <c r="C885" s="21" t="s">
        <v>1972</v>
      </c>
      <c r="D885" s="128"/>
      <c r="E885" s="128"/>
      <c r="F885" s="128"/>
      <c r="G885" s="128"/>
      <c r="H885" s="128"/>
      <c r="I885" s="128"/>
      <c r="J885" s="128"/>
      <c r="K885" s="128"/>
      <c r="L885" s="128"/>
      <c r="M885" s="128"/>
      <c r="N885" s="128"/>
      <c r="O885" s="128"/>
      <c r="P885" s="128">
        <v>0.2</v>
      </c>
      <c r="Q885" s="128">
        <v>6.3E-2</v>
      </c>
      <c r="R885" s="128"/>
      <c r="S885" s="128"/>
      <c r="T885" s="128"/>
      <c r="U885" s="128"/>
      <c r="V885" s="128">
        <f t="shared" si="135"/>
        <v>0.2</v>
      </c>
      <c r="W885" s="128">
        <f t="shared" si="135"/>
        <v>6.3E-2</v>
      </c>
      <c r="X885" s="128"/>
      <c r="Y885" s="128"/>
      <c r="Z885" s="128"/>
      <c r="AA885" s="128"/>
      <c r="AB885" s="128"/>
      <c r="AC885" s="128"/>
      <c r="AD885" s="128"/>
      <c r="AE885" s="128"/>
      <c r="AF885" s="128"/>
      <c r="AG885" s="128"/>
      <c r="AH885" s="128"/>
      <c r="AI885" s="128"/>
      <c r="AJ885" s="128"/>
      <c r="AK885" s="128"/>
      <c r="AL885" s="128"/>
      <c r="AM885" s="128"/>
      <c r="AN885" s="128"/>
      <c r="AO885" s="128"/>
      <c r="AP885" s="128">
        <f t="shared" si="132"/>
        <v>0</v>
      </c>
      <c r="AQ885" s="128">
        <f t="shared" si="132"/>
        <v>0</v>
      </c>
      <c r="AR885" s="128" t="e">
        <f>#REF!+#REF!+#REF!+#REF!</f>
        <v>#REF!</v>
      </c>
      <c r="AS885" s="128">
        <f t="shared" si="133"/>
        <v>0</v>
      </c>
      <c r="AT885" s="128" t="e">
        <f>#REF!+#REF!+#REF!+#REF!</f>
        <v>#REF!</v>
      </c>
      <c r="AU885" s="128">
        <f t="shared" si="134"/>
        <v>0</v>
      </c>
    </row>
    <row r="886" spans="1:47" ht="220.5" x14ac:dyDescent="0.25">
      <c r="A886" s="381" t="s">
        <v>113</v>
      </c>
      <c r="B886" s="127" t="s">
        <v>1973</v>
      </c>
      <c r="C886" s="21" t="s">
        <v>1974</v>
      </c>
      <c r="D886" s="128"/>
      <c r="E886" s="128"/>
      <c r="F886" s="128"/>
      <c r="G886" s="128"/>
      <c r="H886" s="128"/>
      <c r="I886" s="128"/>
      <c r="J886" s="128"/>
      <c r="K886" s="128"/>
      <c r="L886" s="128"/>
      <c r="M886" s="128"/>
      <c r="N886" s="128"/>
      <c r="O886" s="128"/>
      <c r="P886" s="128">
        <v>0.57100000000000006</v>
      </c>
      <c r="Q886" s="128">
        <v>0.1</v>
      </c>
      <c r="R886" s="128"/>
      <c r="S886" s="128"/>
      <c r="T886" s="128"/>
      <c r="U886" s="128"/>
      <c r="V886" s="128">
        <f t="shared" si="135"/>
        <v>0.57100000000000006</v>
      </c>
      <c r="W886" s="128">
        <f t="shared" si="135"/>
        <v>0.1</v>
      </c>
      <c r="X886" s="128"/>
      <c r="Y886" s="128"/>
      <c r="Z886" s="128"/>
      <c r="AA886" s="128"/>
      <c r="AB886" s="128"/>
      <c r="AC886" s="128"/>
      <c r="AD886" s="128"/>
      <c r="AE886" s="128"/>
      <c r="AF886" s="128"/>
      <c r="AG886" s="128"/>
      <c r="AH886" s="128"/>
      <c r="AI886" s="128"/>
      <c r="AJ886" s="128"/>
      <c r="AK886" s="128"/>
      <c r="AL886" s="128"/>
      <c r="AM886" s="128"/>
      <c r="AN886" s="128"/>
      <c r="AO886" s="128"/>
      <c r="AP886" s="128">
        <f t="shared" si="132"/>
        <v>0</v>
      </c>
      <c r="AQ886" s="128">
        <f t="shared" si="132"/>
        <v>0</v>
      </c>
      <c r="AR886" s="128" t="e">
        <f>#REF!+#REF!+#REF!+#REF!</f>
        <v>#REF!</v>
      </c>
      <c r="AS886" s="128">
        <f t="shared" si="133"/>
        <v>0</v>
      </c>
      <c r="AT886" s="128" t="e">
        <f>#REF!+#REF!+#REF!+#REF!</f>
        <v>#REF!</v>
      </c>
      <c r="AU886" s="128">
        <f t="shared" si="134"/>
        <v>0</v>
      </c>
    </row>
    <row r="887" spans="1:47" ht="63" x14ac:dyDescent="0.25">
      <c r="A887" s="381" t="s">
        <v>113</v>
      </c>
      <c r="B887" s="127" t="s">
        <v>1975</v>
      </c>
      <c r="C887" s="21" t="s">
        <v>1976</v>
      </c>
      <c r="D887" s="128"/>
      <c r="E887" s="128"/>
      <c r="F887" s="128"/>
      <c r="G887" s="128"/>
      <c r="H887" s="128"/>
      <c r="I887" s="128"/>
      <c r="J887" s="128"/>
      <c r="K887" s="128"/>
      <c r="L887" s="128"/>
      <c r="M887" s="128"/>
      <c r="N887" s="128"/>
      <c r="O887" s="128"/>
      <c r="P887" s="128">
        <v>0.1</v>
      </c>
      <c r="Q887" s="128">
        <v>0</v>
      </c>
      <c r="R887" s="128"/>
      <c r="S887" s="128"/>
      <c r="T887" s="128"/>
      <c r="U887" s="128"/>
      <c r="V887" s="128">
        <f t="shared" si="135"/>
        <v>0.1</v>
      </c>
      <c r="W887" s="128">
        <f t="shared" si="135"/>
        <v>0</v>
      </c>
      <c r="X887" s="128"/>
      <c r="Y887" s="128"/>
      <c r="Z887" s="128"/>
      <c r="AA887" s="128"/>
      <c r="AB887" s="128"/>
      <c r="AC887" s="128"/>
      <c r="AD887" s="128"/>
      <c r="AE887" s="128"/>
      <c r="AF887" s="128"/>
      <c r="AG887" s="128"/>
      <c r="AH887" s="128"/>
      <c r="AI887" s="128"/>
      <c r="AJ887" s="128"/>
      <c r="AK887" s="128"/>
      <c r="AL887" s="128"/>
      <c r="AM887" s="128"/>
      <c r="AN887" s="128"/>
      <c r="AO887" s="128"/>
      <c r="AP887" s="128">
        <f t="shared" si="132"/>
        <v>0</v>
      </c>
      <c r="AQ887" s="128">
        <f t="shared" si="132"/>
        <v>0</v>
      </c>
      <c r="AR887" s="128" t="e">
        <f>#REF!+#REF!+#REF!+#REF!</f>
        <v>#REF!</v>
      </c>
      <c r="AS887" s="128">
        <f t="shared" si="133"/>
        <v>0</v>
      </c>
      <c r="AT887" s="128" t="e">
        <f>#REF!+#REF!+#REF!+#REF!</f>
        <v>#REF!</v>
      </c>
      <c r="AU887" s="128">
        <f t="shared" si="134"/>
        <v>0</v>
      </c>
    </row>
    <row r="888" spans="1:47" ht="63" x14ac:dyDescent="0.25">
      <c r="A888" s="381" t="s">
        <v>113</v>
      </c>
      <c r="B888" s="127" t="s">
        <v>1977</v>
      </c>
      <c r="C888" s="21" t="s">
        <v>1978</v>
      </c>
      <c r="D888" s="128"/>
      <c r="E888" s="128"/>
      <c r="F888" s="128"/>
      <c r="G888" s="128"/>
      <c r="H888" s="128"/>
      <c r="I888" s="128"/>
      <c r="J888" s="128"/>
      <c r="K888" s="128"/>
      <c r="L888" s="128"/>
      <c r="M888" s="128"/>
      <c r="N888" s="128"/>
      <c r="O888" s="128"/>
      <c r="P888" s="128">
        <v>0.33</v>
      </c>
      <c r="Q888" s="128">
        <v>0</v>
      </c>
      <c r="R888" s="128"/>
      <c r="S888" s="128"/>
      <c r="T888" s="128"/>
      <c r="U888" s="128"/>
      <c r="V888" s="128">
        <f t="shared" si="135"/>
        <v>0.33</v>
      </c>
      <c r="W888" s="128">
        <f t="shared" si="135"/>
        <v>0</v>
      </c>
      <c r="X888" s="128"/>
      <c r="Y888" s="128"/>
      <c r="Z888" s="128"/>
      <c r="AA888" s="128"/>
      <c r="AB888" s="128"/>
      <c r="AC888" s="128"/>
      <c r="AD888" s="128"/>
      <c r="AE888" s="128"/>
      <c r="AF888" s="128"/>
      <c r="AG888" s="128"/>
      <c r="AH888" s="128"/>
      <c r="AI888" s="128"/>
      <c r="AJ888" s="128"/>
      <c r="AK888" s="128"/>
      <c r="AL888" s="128"/>
      <c r="AM888" s="128"/>
      <c r="AN888" s="128"/>
      <c r="AO888" s="128"/>
      <c r="AP888" s="128">
        <f t="shared" si="132"/>
        <v>0</v>
      </c>
      <c r="AQ888" s="128">
        <f t="shared" si="132"/>
        <v>0</v>
      </c>
      <c r="AR888" s="128" t="e">
        <f>#REF!+#REF!+#REF!+#REF!</f>
        <v>#REF!</v>
      </c>
      <c r="AS888" s="128">
        <f t="shared" si="133"/>
        <v>0</v>
      </c>
      <c r="AT888" s="128" t="e">
        <f>#REF!+#REF!+#REF!+#REF!</f>
        <v>#REF!</v>
      </c>
      <c r="AU888" s="128">
        <f t="shared" si="134"/>
        <v>0</v>
      </c>
    </row>
    <row r="889" spans="1:47" ht="63" x14ac:dyDescent="0.25">
      <c r="A889" s="381" t="s">
        <v>113</v>
      </c>
      <c r="B889" s="127" t="s">
        <v>1979</v>
      </c>
      <c r="C889" s="21" t="s">
        <v>1980</v>
      </c>
      <c r="D889" s="128"/>
      <c r="E889" s="128"/>
      <c r="F889" s="128"/>
      <c r="G889" s="128"/>
      <c r="H889" s="128"/>
      <c r="I889" s="128"/>
      <c r="J889" s="128"/>
      <c r="K889" s="128"/>
      <c r="L889" s="128"/>
      <c r="M889" s="128"/>
      <c r="N889" s="128"/>
      <c r="O889" s="128"/>
      <c r="P889" s="128">
        <v>7.0000000000000007E-2</v>
      </c>
      <c r="Q889" s="128">
        <v>0</v>
      </c>
      <c r="R889" s="128"/>
      <c r="S889" s="128"/>
      <c r="T889" s="128"/>
      <c r="U889" s="128"/>
      <c r="V889" s="128">
        <f t="shared" si="135"/>
        <v>7.0000000000000007E-2</v>
      </c>
      <c r="W889" s="128">
        <f t="shared" si="135"/>
        <v>0</v>
      </c>
      <c r="X889" s="128"/>
      <c r="Y889" s="128"/>
      <c r="Z889" s="128"/>
      <c r="AA889" s="128"/>
      <c r="AB889" s="128"/>
      <c r="AC889" s="128"/>
      <c r="AD889" s="128"/>
      <c r="AE889" s="128"/>
      <c r="AF889" s="128"/>
      <c r="AG889" s="128"/>
      <c r="AH889" s="128"/>
      <c r="AI889" s="128"/>
      <c r="AJ889" s="128"/>
      <c r="AK889" s="128"/>
      <c r="AL889" s="128"/>
      <c r="AM889" s="128"/>
      <c r="AN889" s="128"/>
      <c r="AO889" s="128"/>
      <c r="AP889" s="128">
        <f t="shared" si="132"/>
        <v>0</v>
      </c>
      <c r="AQ889" s="128">
        <f t="shared" si="132"/>
        <v>0</v>
      </c>
      <c r="AR889" s="128" t="e">
        <f>#REF!+#REF!+#REF!+#REF!</f>
        <v>#REF!</v>
      </c>
      <c r="AS889" s="128">
        <f t="shared" si="133"/>
        <v>0</v>
      </c>
      <c r="AT889" s="128" t="e">
        <f>#REF!+#REF!+#REF!+#REF!</f>
        <v>#REF!</v>
      </c>
      <c r="AU889" s="128">
        <f t="shared" si="134"/>
        <v>0</v>
      </c>
    </row>
    <row r="890" spans="1:47" ht="63" x14ac:dyDescent="0.25">
      <c r="A890" s="381" t="s">
        <v>113</v>
      </c>
      <c r="B890" s="127" t="s">
        <v>1981</v>
      </c>
      <c r="C890" s="21" t="s">
        <v>1982</v>
      </c>
      <c r="D890" s="128"/>
      <c r="E890" s="128"/>
      <c r="F890" s="128"/>
      <c r="G890" s="128"/>
      <c r="H890" s="128"/>
      <c r="I890" s="128"/>
      <c r="J890" s="128"/>
      <c r="K890" s="128"/>
      <c r="L890" s="128"/>
      <c r="M890" s="128"/>
      <c r="N890" s="128"/>
      <c r="O890" s="128"/>
      <c r="P890" s="128">
        <v>0.13300000000000001</v>
      </c>
      <c r="Q890" s="128">
        <v>0</v>
      </c>
      <c r="R890" s="128"/>
      <c r="S890" s="128"/>
      <c r="T890" s="128"/>
      <c r="U890" s="128"/>
      <c r="V890" s="128">
        <f t="shared" si="135"/>
        <v>0.13300000000000001</v>
      </c>
      <c r="W890" s="128">
        <f t="shared" si="135"/>
        <v>0</v>
      </c>
      <c r="X890" s="128"/>
      <c r="Y890" s="128"/>
      <c r="Z890" s="128"/>
      <c r="AA890" s="128"/>
      <c r="AB890" s="128"/>
      <c r="AC890" s="128"/>
      <c r="AD890" s="128"/>
      <c r="AE890" s="128"/>
      <c r="AF890" s="128"/>
      <c r="AG890" s="128"/>
      <c r="AH890" s="128"/>
      <c r="AI890" s="128"/>
      <c r="AJ890" s="128"/>
      <c r="AK890" s="128"/>
      <c r="AL890" s="128"/>
      <c r="AM890" s="128"/>
      <c r="AN890" s="128"/>
      <c r="AO890" s="128"/>
      <c r="AP890" s="128">
        <f t="shared" si="132"/>
        <v>0</v>
      </c>
      <c r="AQ890" s="128">
        <f t="shared" si="132"/>
        <v>0</v>
      </c>
      <c r="AR890" s="128" t="e">
        <f>#REF!+#REF!+#REF!+#REF!</f>
        <v>#REF!</v>
      </c>
      <c r="AS890" s="128">
        <f t="shared" si="133"/>
        <v>0</v>
      </c>
      <c r="AT890" s="128" t="e">
        <f>#REF!+#REF!+#REF!+#REF!</f>
        <v>#REF!</v>
      </c>
      <c r="AU890" s="128">
        <f t="shared" si="134"/>
        <v>0</v>
      </c>
    </row>
    <row r="891" spans="1:47" ht="47.25" x14ac:dyDescent="0.25">
      <c r="A891" s="381" t="s">
        <v>113</v>
      </c>
      <c r="B891" s="127" t="s">
        <v>1983</v>
      </c>
      <c r="C891" s="21" t="s">
        <v>1984</v>
      </c>
      <c r="D891" s="128"/>
      <c r="E891" s="128"/>
      <c r="F891" s="128"/>
      <c r="G891" s="128"/>
      <c r="H891" s="128"/>
      <c r="I891" s="128"/>
      <c r="J891" s="128"/>
      <c r="K891" s="128"/>
      <c r="L891" s="128"/>
      <c r="M891" s="128"/>
      <c r="N891" s="128"/>
      <c r="O891" s="128"/>
      <c r="P891" s="128">
        <v>0.42</v>
      </c>
      <c r="Q891" s="128">
        <v>0</v>
      </c>
      <c r="R891" s="128"/>
      <c r="S891" s="128"/>
      <c r="T891" s="128"/>
      <c r="U891" s="128"/>
      <c r="V891" s="128">
        <f t="shared" si="135"/>
        <v>0.42</v>
      </c>
      <c r="W891" s="128">
        <f t="shared" si="135"/>
        <v>0</v>
      </c>
      <c r="X891" s="128"/>
      <c r="Y891" s="128"/>
      <c r="Z891" s="128"/>
      <c r="AA891" s="128"/>
      <c r="AB891" s="128"/>
      <c r="AC891" s="128"/>
      <c r="AD891" s="128"/>
      <c r="AE891" s="128"/>
      <c r="AF891" s="128"/>
      <c r="AG891" s="128"/>
      <c r="AH891" s="128"/>
      <c r="AI891" s="128"/>
      <c r="AJ891" s="128"/>
      <c r="AK891" s="128"/>
      <c r="AL891" s="128"/>
      <c r="AM891" s="128"/>
      <c r="AN891" s="128"/>
      <c r="AO891" s="128"/>
      <c r="AP891" s="128">
        <f t="shared" ref="AP891:AQ954" si="136">AJ891+AH891+AL891+AN891</f>
        <v>0</v>
      </c>
      <c r="AQ891" s="128">
        <f t="shared" si="136"/>
        <v>0</v>
      </c>
      <c r="AR891" s="128" t="e">
        <f>#REF!+#REF!+#REF!+#REF!</f>
        <v>#REF!</v>
      </c>
      <c r="AS891" s="128">
        <f t="shared" ref="AS891:AS954" si="137">AL891+AJ891+AN891+AP891</f>
        <v>0</v>
      </c>
      <c r="AT891" s="128" t="e">
        <f>#REF!+#REF!+#REF!+#REF!</f>
        <v>#REF!</v>
      </c>
      <c r="AU891" s="128">
        <f t="shared" ref="AU891:AU954" si="138">AM891+AK891+AO891+AQ891</f>
        <v>0</v>
      </c>
    </row>
    <row r="892" spans="1:47" ht="110.25" x14ac:dyDescent="0.25">
      <c r="A892" s="381" t="s">
        <v>113</v>
      </c>
      <c r="B892" s="127"/>
      <c r="C892" s="21" t="s">
        <v>1985</v>
      </c>
      <c r="D892" s="128"/>
      <c r="E892" s="128"/>
      <c r="F892" s="128"/>
      <c r="G892" s="128"/>
      <c r="H892" s="128"/>
      <c r="I892" s="128"/>
      <c r="J892" s="128"/>
      <c r="K892" s="128"/>
      <c r="L892" s="128"/>
      <c r="M892" s="128"/>
      <c r="N892" s="128"/>
      <c r="O892" s="128"/>
      <c r="P892" s="128"/>
      <c r="Q892" s="128"/>
      <c r="R892" s="128"/>
      <c r="S892" s="128"/>
      <c r="T892" s="128">
        <v>0.3</v>
      </c>
      <c r="U892" s="128">
        <v>0</v>
      </c>
      <c r="V892" s="128">
        <f t="shared" si="135"/>
        <v>0.3</v>
      </c>
      <c r="W892" s="128">
        <f t="shared" si="135"/>
        <v>0</v>
      </c>
      <c r="X892" s="128"/>
      <c r="Y892" s="128"/>
      <c r="Z892" s="128"/>
      <c r="AA892" s="128"/>
      <c r="AB892" s="128"/>
      <c r="AC892" s="128"/>
      <c r="AD892" s="128"/>
      <c r="AE892" s="128"/>
      <c r="AF892" s="128"/>
      <c r="AG892" s="128"/>
      <c r="AH892" s="128"/>
      <c r="AI892" s="128"/>
      <c r="AJ892" s="128"/>
      <c r="AK892" s="128"/>
      <c r="AL892" s="128"/>
      <c r="AM892" s="128"/>
      <c r="AN892" s="128"/>
      <c r="AO892" s="128"/>
      <c r="AP892" s="128">
        <f t="shared" si="136"/>
        <v>0</v>
      </c>
      <c r="AQ892" s="128">
        <f t="shared" si="136"/>
        <v>0</v>
      </c>
      <c r="AR892" s="128" t="e">
        <f>#REF!+#REF!+#REF!+#REF!</f>
        <v>#REF!</v>
      </c>
      <c r="AS892" s="128">
        <f t="shared" si="137"/>
        <v>0</v>
      </c>
      <c r="AT892" s="128" t="e">
        <f>#REF!+#REF!+#REF!+#REF!</f>
        <v>#REF!</v>
      </c>
      <c r="AU892" s="128">
        <f t="shared" si="138"/>
        <v>0</v>
      </c>
    </row>
    <row r="893" spans="1:47" ht="110.25" x14ac:dyDescent="0.25">
      <c r="A893" s="381" t="s">
        <v>113</v>
      </c>
      <c r="B893" s="127"/>
      <c r="C893" s="21" t="s">
        <v>1986</v>
      </c>
      <c r="D893" s="128"/>
      <c r="E893" s="128"/>
      <c r="F893" s="128"/>
      <c r="G893" s="128"/>
      <c r="H893" s="128"/>
      <c r="I893" s="128"/>
      <c r="J893" s="128"/>
      <c r="K893" s="128"/>
      <c r="L893" s="128"/>
      <c r="M893" s="128"/>
      <c r="N893" s="128"/>
      <c r="O893" s="128"/>
      <c r="P893" s="128"/>
      <c r="Q893" s="128"/>
      <c r="R893" s="128"/>
      <c r="S893" s="128"/>
      <c r="T893" s="128">
        <v>0.44</v>
      </c>
      <c r="U893" s="128">
        <v>0</v>
      </c>
      <c r="V893" s="128">
        <f t="shared" si="135"/>
        <v>0.44</v>
      </c>
      <c r="W893" s="128">
        <f t="shared" si="135"/>
        <v>0</v>
      </c>
      <c r="X893" s="128"/>
      <c r="Y893" s="128"/>
      <c r="Z893" s="128"/>
      <c r="AA893" s="128"/>
      <c r="AB893" s="128"/>
      <c r="AC893" s="128"/>
      <c r="AD893" s="128"/>
      <c r="AE893" s="128"/>
      <c r="AF893" s="128"/>
      <c r="AG893" s="128"/>
      <c r="AH893" s="128"/>
      <c r="AI893" s="128"/>
      <c r="AJ893" s="128"/>
      <c r="AK893" s="128"/>
      <c r="AL893" s="128"/>
      <c r="AM893" s="128"/>
      <c r="AN893" s="128"/>
      <c r="AO893" s="128"/>
      <c r="AP893" s="128">
        <f t="shared" si="136"/>
        <v>0</v>
      </c>
      <c r="AQ893" s="128">
        <f t="shared" si="136"/>
        <v>0</v>
      </c>
      <c r="AR893" s="128" t="e">
        <f>#REF!+#REF!+#REF!+#REF!</f>
        <v>#REF!</v>
      </c>
      <c r="AS893" s="128">
        <f t="shared" si="137"/>
        <v>0</v>
      </c>
      <c r="AT893" s="128" t="e">
        <f>#REF!+#REF!+#REF!+#REF!</f>
        <v>#REF!</v>
      </c>
      <c r="AU893" s="128">
        <f t="shared" si="138"/>
        <v>0</v>
      </c>
    </row>
    <row r="894" spans="1:47" ht="94.5" x14ac:dyDescent="0.25">
      <c r="A894" s="381" t="s">
        <v>113</v>
      </c>
      <c r="B894" s="127"/>
      <c r="C894" s="21" t="s">
        <v>1987</v>
      </c>
      <c r="D894" s="128"/>
      <c r="E894" s="128"/>
      <c r="F894" s="128"/>
      <c r="G894" s="128"/>
      <c r="H894" s="128"/>
      <c r="I894" s="128"/>
      <c r="J894" s="128"/>
      <c r="K894" s="128"/>
      <c r="L894" s="128"/>
      <c r="M894" s="128"/>
      <c r="N894" s="128"/>
      <c r="O894" s="128"/>
      <c r="P894" s="128"/>
      <c r="Q894" s="128"/>
      <c r="R894" s="128"/>
      <c r="S894" s="128"/>
      <c r="T894" s="128">
        <v>0.35</v>
      </c>
      <c r="U894" s="128">
        <v>0</v>
      </c>
      <c r="V894" s="128">
        <f t="shared" si="135"/>
        <v>0.35</v>
      </c>
      <c r="W894" s="128">
        <f t="shared" si="135"/>
        <v>0</v>
      </c>
      <c r="X894" s="128"/>
      <c r="Y894" s="128"/>
      <c r="Z894" s="128"/>
      <c r="AA894" s="128"/>
      <c r="AB894" s="128"/>
      <c r="AC894" s="128"/>
      <c r="AD894" s="128"/>
      <c r="AE894" s="128"/>
      <c r="AF894" s="128"/>
      <c r="AG894" s="128"/>
      <c r="AH894" s="128"/>
      <c r="AI894" s="128"/>
      <c r="AJ894" s="128"/>
      <c r="AK894" s="128"/>
      <c r="AL894" s="128"/>
      <c r="AM894" s="128"/>
      <c r="AN894" s="128"/>
      <c r="AO894" s="128"/>
      <c r="AP894" s="128">
        <f t="shared" si="136"/>
        <v>0</v>
      </c>
      <c r="AQ894" s="128">
        <f t="shared" si="136"/>
        <v>0</v>
      </c>
      <c r="AR894" s="128" t="e">
        <f>#REF!+#REF!+#REF!+#REF!</f>
        <v>#REF!</v>
      </c>
      <c r="AS894" s="128">
        <f t="shared" si="137"/>
        <v>0</v>
      </c>
      <c r="AT894" s="128" t="e">
        <f>#REF!+#REF!+#REF!+#REF!</f>
        <v>#REF!</v>
      </c>
      <c r="AU894" s="128">
        <f t="shared" si="138"/>
        <v>0</v>
      </c>
    </row>
    <row r="895" spans="1:47" ht="126" x14ac:dyDescent="0.25">
      <c r="A895" s="381" t="s">
        <v>113</v>
      </c>
      <c r="B895" s="127"/>
      <c r="C895" s="21" t="s">
        <v>1988</v>
      </c>
      <c r="D895" s="128"/>
      <c r="E895" s="128"/>
      <c r="F895" s="128"/>
      <c r="G895" s="128"/>
      <c r="H895" s="128"/>
      <c r="I895" s="128"/>
      <c r="J895" s="128"/>
      <c r="K895" s="128"/>
      <c r="L895" s="128"/>
      <c r="M895" s="128"/>
      <c r="N895" s="128"/>
      <c r="O895" s="128"/>
      <c r="P895" s="128"/>
      <c r="Q895" s="128"/>
      <c r="R895" s="128"/>
      <c r="S895" s="128"/>
      <c r="T895" s="128">
        <v>0.47</v>
      </c>
      <c r="U895" s="128">
        <v>0.25</v>
      </c>
      <c r="V895" s="128">
        <f t="shared" si="135"/>
        <v>0.47</v>
      </c>
      <c r="W895" s="128">
        <f t="shared" si="135"/>
        <v>0.25</v>
      </c>
      <c r="X895" s="128"/>
      <c r="Y895" s="128"/>
      <c r="Z895" s="128"/>
      <c r="AA895" s="128"/>
      <c r="AB895" s="128"/>
      <c r="AC895" s="128"/>
      <c r="AD895" s="128"/>
      <c r="AE895" s="128"/>
      <c r="AF895" s="128"/>
      <c r="AG895" s="128"/>
      <c r="AH895" s="128"/>
      <c r="AI895" s="128"/>
      <c r="AJ895" s="128"/>
      <c r="AK895" s="128"/>
      <c r="AL895" s="128"/>
      <c r="AM895" s="128"/>
      <c r="AN895" s="128"/>
      <c r="AO895" s="128"/>
      <c r="AP895" s="128">
        <f t="shared" si="136"/>
        <v>0</v>
      </c>
      <c r="AQ895" s="128">
        <f t="shared" si="136"/>
        <v>0</v>
      </c>
      <c r="AR895" s="128" t="e">
        <f>#REF!+#REF!+#REF!+#REF!</f>
        <v>#REF!</v>
      </c>
      <c r="AS895" s="128">
        <f t="shared" si="137"/>
        <v>0</v>
      </c>
      <c r="AT895" s="128" t="e">
        <f>#REF!+#REF!+#REF!+#REF!</f>
        <v>#REF!</v>
      </c>
      <c r="AU895" s="128">
        <f t="shared" si="138"/>
        <v>0</v>
      </c>
    </row>
    <row r="896" spans="1:47" ht="126" x14ac:dyDescent="0.25">
      <c r="A896" s="381" t="s">
        <v>113</v>
      </c>
      <c r="B896" s="127"/>
      <c r="C896" s="21" t="s">
        <v>1989</v>
      </c>
      <c r="D896" s="128"/>
      <c r="E896" s="128"/>
      <c r="F896" s="128"/>
      <c r="G896" s="128"/>
      <c r="H896" s="128"/>
      <c r="I896" s="128"/>
      <c r="J896" s="128"/>
      <c r="K896" s="128"/>
      <c r="L896" s="128"/>
      <c r="M896" s="128"/>
      <c r="N896" s="128"/>
      <c r="O896" s="128"/>
      <c r="P896" s="128"/>
      <c r="Q896" s="128"/>
      <c r="R896" s="128"/>
      <c r="S896" s="128"/>
      <c r="T896" s="128">
        <v>0.52500000000000002</v>
      </c>
      <c r="U896" s="128">
        <v>0.63</v>
      </c>
      <c r="V896" s="128">
        <f t="shared" si="135"/>
        <v>0.52500000000000002</v>
      </c>
      <c r="W896" s="128">
        <f t="shared" si="135"/>
        <v>0.63</v>
      </c>
      <c r="X896" s="128"/>
      <c r="Y896" s="128"/>
      <c r="Z896" s="128"/>
      <c r="AA896" s="128"/>
      <c r="AB896" s="128"/>
      <c r="AC896" s="128"/>
      <c r="AD896" s="128"/>
      <c r="AE896" s="128"/>
      <c r="AF896" s="128"/>
      <c r="AG896" s="128"/>
      <c r="AH896" s="128"/>
      <c r="AI896" s="128"/>
      <c r="AJ896" s="128"/>
      <c r="AK896" s="128"/>
      <c r="AL896" s="128"/>
      <c r="AM896" s="128"/>
      <c r="AN896" s="128"/>
      <c r="AO896" s="128"/>
      <c r="AP896" s="128">
        <f t="shared" si="136"/>
        <v>0</v>
      </c>
      <c r="AQ896" s="128">
        <f t="shared" si="136"/>
        <v>0</v>
      </c>
      <c r="AR896" s="128" t="e">
        <f>#REF!+#REF!+#REF!+#REF!</f>
        <v>#REF!</v>
      </c>
      <c r="AS896" s="128">
        <f t="shared" si="137"/>
        <v>0</v>
      </c>
      <c r="AT896" s="128" t="e">
        <f>#REF!+#REF!+#REF!+#REF!</f>
        <v>#REF!</v>
      </c>
      <c r="AU896" s="128">
        <f t="shared" si="138"/>
        <v>0</v>
      </c>
    </row>
    <row r="897" spans="1:47" ht="94.5" x14ac:dyDescent="0.25">
      <c r="A897" s="381" t="s">
        <v>113</v>
      </c>
      <c r="B897" s="127"/>
      <c r="C897" s="21" t="s">
        <v>1990</v>
      </c>
      <c r="D897" s="128"/>
      <c r="E897" s="128"/>
      <c r="F897" s="128"/>
      <c r="G897" s="128"/>
      <c r="H897" s="128"/>
      <c r="I897" s="128"/>
      <c r="J897" s="128"/>
      <c r="K897" s="128"/>
      <c r="L897" s="128"/>
      <c r="M897" s="128"/>
      <c r="N897" s="128"/>
      <c r="O897" s="128"/>
      <c r="P897" s="128"/>
      <c r="Q897" s="128"/>
      <c r="R897" s="128"/>
      <c r="S897" s="128"/>
      <c r="T897" s="128">
        <v>0.05</v>
      </c>
      <c r="U897" s="128">
        <v>0</v>
      </c>
      <c r="V897" s="128">
        <f t="shared" si="135"/>
        <v>0.05</v>
      </c>
      <c r="W897" s="128">
        <f t="shared" si="135"/>
        <v>0</v>
      </c>
      <c r="X897" s="128"/>
      <c r="Y897" s="128"/>
      <c r="Z897" s="128"/>
      <c r="AA897" s="128"/>
      <c r="AB897" s="128"/>
      <c r="AC897" s="128"/>
      <c r="AD897" s="128"/>
      <c r="AE897" s="128"/>
      <c r="AF897" s="128"/>
      <c r="AG897" s="128"/>
      <c r="AH897" s="128"/>
      <c r="AI897" s="128"/>
      <c r="AJ897" s="128"/>
      <c r="AK897" s="128"/>
      <c r="AL897" s="128"/>
      <c r="AM897" s="128"/>
      <c r="AN897" s="128"/>
      <c r="AO897" s="128"/>
      <c r="AP897" s="128">
        <f t="shared" si="136"/>
        <v>0</v>
      </c>
      <c r="AQ897" s="128">
        <f t="shared" si="136"/>
        <v>0</v>
      </c>
      <c r="AR897" s="128" t="e">
        <f>#REF!+#REF!+#REF!+#REF!</f>
        <v>#REF!</v>
      </c>
      <c r="AS897" s="128">
        <f t="shared" si="137"/>
        <v>0</v>
      </c>
      <c r="AT897" s="128" t="e">
        <f>#REF!+#REF!+#REF!+#REF!</f>
        <v>#REF!</v>
      </c>
      <c r="AU897" s="128">
        <f t="shared" si="138"/>
        <v>0</v>
      </c>
    </row>
    <row r="898" spans="1:47" ht="141.75" x14ac:dyDescent="0.25">
      <c r="A898" s="381" t="s">
        <v>113</v>
      </c>
      <c r="B898" s="127"/>
      <c r="C898" s="21" t="s">
        <v>1991</v>
      </c>
      <c r="D898" s="128"/>
      <c r="E898" s="128"/>
      <c r="F898" s="128"/>
      <c r="G898" s="128"/>
      <c r="H898" s="128"/>
      <c r="I898" s="128"/>
      <c r="J898" s="128"/>
      <c r="K898" s="128"/>
      <c r="L898" s="128"/>
      <c r="M898" s="128"/>
      <c r="N898" s="128"/>
      <c r="O898" s="128"/>
      <c r="P898" s="128"/>
      <c r="Q898" s="128"/>
      <c r="R898" s="128"/>
      <c r="S898" s="128"/>
      <c r="T898" s="128">
        <v>0</v>
      </c>
      <c r="U898" s="128">
        <v>0.16</v>
      </c>
      <c r="V898" s="128">
        <f t="shared" si="135"/>
        <v>0</v>
      </c>
      <c r="W898" s="128">
        <f t="shared" si="135"/>
        <v>0.16</v>
      </c>
      <c r="X898" s="128"/>
      <c r="Y898" s="128"/>
      <c r="Z898" s="128"/>
      <c r="AA898" s="128"/>
      <c r="AB898" s="128"/>
      <c r="AC898" s="128"/>
      <c r="AD898" s="128"/>
      <c r="AE898" s="128"/>
      <c r="AF898" s="128"/>
      <c r="AG898" s="128"/>
      <c r="AH898" s="128"/>
      <c r="AI898" s="128"/>
      <c r="AJ898" s="128"/>
      <c r="AK898" s="128"/>
      <c r="AL898" s="128"/>
      <c r="AM898" s="128"/>
      <c r="AN898" s="128"/>
      <c r="AO898" s="128"/>
      <c r="AP898" s="128">
        <f t="shared" si="136"/>
        <v>0</v>
      </c>
      <c r="AQ898" s="128">
        <f t="shared" si="136"/>
        <v>0</v>
      </c>
      <c r="AR898" s="128" t="e">
        <f>#REF!+#REF!+#REF!+#REF!</f>
        <v>#REF!</v>
      </c>
      <c r="AS898" s="128">
        <f t="shared" si="137"/>
        <v>0</v>
      </c>
      <c r="AT898" s="128" t="e">
        <f>#REF!+#REF!+#REF!+#REF!</f>
        <v>#REF!</v>
      </c>
      <c r="AU898" s="128">
        <f t="shared" si="138"/>
        <v>0</v>
      </c>
    </row>
    <row r="899" spans="1:47" ht="126" x14ac:dyDescent="0.25">
      <c r="A899" s="381" t="s">
        <v>113</v>
      </c>
      <c r="B899" s="127"/>
      <c r="C899" s="21" t="s">
        <v>1992</v>
      </c>
      <c r="D899" s="128"/>
      <c r="E899" s="128"/>
      <c r="F899" s="128"/>
      <c r="G899" s="128"/>
      <c r="H899" s="128"/>
      <c r="I899" s="128"/>
      <c r="J899" s="128"/>
      <c r="K899" s="128"/>
      <c r="L899" s="128"/>
      <c r="M899" s="128"/>
      <c r="N899" s="128"/>
      <c r="O899" s="128"/>
      <c r="P899" s="128"/>
      <c r="Q899" s="128"/>
      <c r="R899" s="128"/>
      <c r="S899" s="128"/>
      <c r="T899" s="128">
        <v>0.125</v>
      </c>
      <c r="U899" s="128">
        <v>0</v>
      </c>
      <c r="V899" s="128">
        <f t="shared" si="135"/>
        <v>0.125</v>
      </c>
      <c r="W899" s="128">
        <f t="shared" si="135"/>
        <v>0</v>
      </c>
      <c r="X899" s="128"/>
      <c r="Y899" s="128"/>
      <c r="Z899" s="128"/>
      <c r="AA899" s="128"/>
      <c r="AB899" s="128"/>
      <c r="AC899" s="128"/>
      <c r="AD899" s="128"/>
      <c r="AE899" s="128"/>
      <c r="AF899" s="128"/>
      <c r="AG899" s="128"/>
      <c r="AH899" s="128"/>
      <c r="AI899" s="128"/>
      <c r="AJ899" s="128"/>
      <c r="AK899" s="128"/>
      <c r="AL899" s="128"/>
      <c r="AM899" s="128"/>
      <c r="AN899" s="128"/>
      <c r="AO899" s="128"/>
      <c r="AP899" s="128">
        <f t="shared" si="136"/>
        <v>0</v>
      </c>
      <c r="AQ899" s="128">
        <f t="shared" si="136"/>
        <v>0</v>
      </c>
      <c r="AR899" s="128" t="e">
        <f>#REF!+#REF!+#REF!+#REF!</f>
        <v>#REF!</v>
      </c>
      <c r="AS899" s="128">
        <f t="shared" si="137"/>
        <v>0</v>
      </c>
      <c r="AT899" s="128" t="e">
        <f>#REF!+#REF!+#REF!+#REF!</f>
        <v>#REF!</v>
      </c>
      <c r="AU899" s="128">
        <f t="shared" si="138"/>
        <v>0</v>
      </c>
    </row>
    <row r="900" spans="1:47" ht="63" x14ac:dyDescent="0.25">
      <c r="A900" s="381" t="s">
        <v>113</v>
      </c>
      <c r="B900" s="127"/>
      <c r="C900" s="21" t="s">
        <v>1993</v>
      </c>
      <c r="D900" s="128"/>
      <c r="E900" s="128"/>
      <c r="F900" s="128"/>
      <c r="G900" s="128"/>
      <c r="H900" s="128"/>
      <c r="I900" s="128"/>
      <c r="J900" s="128"/>
      <c r="K900" s="128"/>
      <c r="L900" s="128"/>
      <c r="M900" s="128"/>
      <c r="N900" s="128"/>
      <c r="O900" s="128"/>
      <c r="P900" s="128"/>
      <c r="Q900" s="128"/>
      <c r="R900" s="128"/>
      <c r="S900" s="128"/>
      <c r="T900" s="128">
        <v>0.62</v>
      </c>
      <c r="U900" s="128">
        <v>0</v>
      </c>
      <c r="V900" s="128">
        <f t="shared" si="135"/>
        <v>0.62</v>
      </c>
      <c r="W900" s="128">
        <f t="shared" si="135"/>
        <v>0</v>
      </c>
      <c r="X900" s="128"/>
      <c r="Y900" s="128"/>
      <c r="Z900" s="128"/>
      <c r="AA900" s="128"/>
      <c r="AB900" s="128"/>
      <c r="AC900" s="128"/>
      <c r="AD900" s="128"/>
      <c r="AE900" s="128"/>
      <c r="AF900" s="128"/>
      <c r="AG900" s="128"/>
      <c r="AH900" s="128"/>
      <c r="AI900" s="128"/>
      <c r="AJ900" s="128"/>
      <c r="AK900" s="128"/>
      <c r="AL900" s="128"/>
      <c r="AM900" s="128"/>
      <c r="AN900" s="128"/>
      <c r="AO900" s="128"/>
      <c r="AP900" s="128">
        <f t="shared" si="136"/>
        <v>0</v>
      </c>
      <c r="AQ900" s="128">
        <f t="shared" si="136"/>
        <v>0</v>
      </c>
      <c r="AR900" s="128" t="e">
        <f>#REF!+#REF!+#REF!+#REF!</f>
        <v>#REF!</v>
      </c>
      <c r="AS900" s="128">
        <f t="shared" si="137"/>
        <v>0</v>
      </c>
      <c r="AT900" s="128" t="e">
        <f>#REF!+#REF!+#REF!+#REF!</f>
        <v>#REF!</v>
      </c>
      <c r="AU900" s="128">
        <f t="shared" si="138"/>
        <v>0</v>
      </c>
    </row>
    <row r="901" spans="1:47" ht="157.5" x14ac:dyDescent="0.25">
      <c r="A901" s="381" t="s">
        <v>113</v>
      </c>
      <c r="B901" s="127"/>
      <c r="C901" s="21" t="s">
        <v>1994</v>
      </c>
      <c r="D901" s="128"/>
      <c r="E901" s="128"/>
      <c r="F901" s="128"/>
      <c r="G901" s="128"/>
      <c r="H901" s="128"/>
      <c r="I901" s="128"/>
      <c r="J901" s="128"/>
      <c r="K901" s="128"/>
      <c r="L901" s="128"/>
      <c r="M901" s="128"/>
      <c r="N901" s="128"/>
      <c r="O901" s="128"/>
      <c r="P901" s="128"/>
      <c r="Q901" s="128"/>
      <c r="R901" s="128"/>
      <c r="S901" s="128"/>
      <c r="T901" s="128">
        <v>0.3</v>
      </c>
      <c r="U901" s="128">
        <v>0</v>
      </c>
      <c r="V901" s="128">
        <f t="shared" si="135"/>
        <v>0.3</v>
      </c>
      <c r="W901" s="128">
        <f t="shared" si="135"/>
        <v>0</v>
      </c>
      <c r="X901" s="128"/>
      <c r="Y901" s="128"/>
      <c r="Z901" s="128"/>
      <c r="AA901" s="128"/>
      <c r="AB901" s="128"/>
      <c r="AC901" s="128"/>
      <c r="AD901" s="128"/>
      <c r="AE901" s="128"/>
      <c r="AF901" s="128"/>
      <c r="AG901" s="128"/>
      <c r="AH901" s="128"/>
      <c r="AI901" s="128"/>
      <c r="AJ901" s="128"/>
      <c r="AK901" s="128"/>
      <c r="AL901" s="128"/>
      <c r="AM901" s="128"/>
      <c r="AN901" s="128"/>
      <c r="AO901" s="128"/>
      <c r="AP901" s="128">
        <f t="shared" si="136"/>
        <v>0</v>
      </c>
      <c r="AQ901" s="128">
        <f t="shared" si="136"/>
        <v>0</v>
      </c>
      <c r="AR901" s="128" t="e">
        <f>#REF!+#REF!+#REF!+#REF!</f>
        <v>#REF!</v>
      </c>
      <c r="AS901" s="128">
        <f t="shared" si="137"/>
        <v>0</v>
      </c>
      <c r="AT901" s="128" t="e">
        <f>#REF!+#REF!+#REF!+#REF!</f>
        <v>#REF!</v>
      </c>
      <c r="AU901" s="128">
        <f t="shared" si="138"/>
        <v>0</v>
      </c>
    </row>
    <row r="902" spans="1:47" ht="47.25" x14ac:dyDescent="0.25">
      <c r="A902" s="381" t="s">
        <v>113</v>
      </c>
      <c r="B902" s="127"/>
      <c r="C902" s="21" t="s">
        <v>1995</v>
      </c>
      <c r="D902" s="128"/>
      <c r="E902" s="128"/>
      <c r="F902" s="128"/>
      <c r="G902" s="128"/>
      <c r="H902" s="128"/>
      <c r="I902" s="128"/>
      <c r="J902" s="128"/>
      <c r="K902" s="128"/>
      <c r="L902" s="128"/>
      <c r="M902" s="128"/>
      <c r="N902" s="128"/>
      <c r="O902" s="128"/>
      <c r="P902" s="128"/>
      <c r="Q902" s="128"/>
      <c r="R902" s="128"/>
      <c r="S902" s="128"/>
      <c r="T902" s="128">
        <v>0</v>
      </c>
      <c r="U902" s="128">
        <v>0.1</v>
      </c>
      <c r="V902" s="128">
        <f t="shared" si="135"/>
        <v>0</v>
      </c>
      <c r="W902" s="128">
        <f t="shared" si="135"/>
        <v>0.1</v>
      </c>
      <c r="X902" s="128"/>
      <c r="Y902" s="128"/>
      <c r="Z902" s="128"/>
      <c r="AA902" s="128"/>
      <c r="AB902" s="128"/>
      <c r="AC902" s="128"/>
      <c r="AD902" s="128"/>
      <c r="AE902" s="128"/>
      <c r="AF902" s="128"/>
      <c r="AG902" s="128"/>
      <c r="AH902" s="128"/>
      <c r="AI902" s="128"/>
      <c r="AJ902" s="128"/>
      <c r="AK902" s="128"/>
      <c r="AL902" s="128"/>
      <c r="AM902" s="128"/>
      <c r="AN902" s="128"/>
      <c r="AO902" s="128"/>
      <c r="AP902" s="128">
        <f t="shared" si="136"/>
        <v>0</v>
      </c>
      <c r="AQ902" s="128">
        <f t="shared" si="136"/>
        <v>0</v>
      </c>
      <c r="AR902" s="128" t="e">
        <f>#REF!+#REF!+#REF!+#REF!</f>
        <v>#REF!</v>
      </c>
      <c r="AS902" s="128">
        <f t="shared" si="137"/>
        <v>0</v>
      </c>
      <c r="AT902" s="128" t="e">
        <f>#REF!+#REF!+#REF!+#REF!</f>
        <v>#REF!</v>
      </c>
      <c r="AU902" s="128">
        <f t="shared" si="138"/>
        <v>0</v>
      </c>
    </row>
    <row r="903" spans="1:47" ht="94.5" x14ac:dyDescent="0.25">
      <c r="A903" s="381" t="s">
        <v>113</v>
      </c>
      <c r="B903" s="127"/>
      <c r="C903" s="21" t="s">
        <v>1996</v>
      </c>
      <c r="D903" s="128"/>
      <c r="E903" s="128"/>
      <c r="F903" s="128"/>
      <c r="G903" s="128"/>
      <c r="H903" s="128"/>
      <c r="I903" s="128"/>
      <c r="J903" s="128"/>
      <c r="K903" s="128"/>
      <c r="L903" s="128"/>
      <c r="M903" s="128"/>
      <c r="N903" s="128"/>
      <c r="O903" s="128"/>
      <c r="P903" s="128"/>
      <c r="Q903" s="128"/>
      <c r="R903" s="128"/>
      <c r="S903" s="128"/>
      <c r="T903" s="128">
        <v>0</v>
      </c>
      <c r="U903" s="128">
        <v>0.25</v>
      </c>
      <c r="V903" s="128">
        <f t="shared" si="135"/>
        <v>0</v>
      </c>
      <c r="W903" s="128">
        <f t="shared" si="135"/>
        <v>0.25</v>
      </c>
      <c r="X903" s="128"/>
      <c r="Y903" s="128"/>
      <c r="Z903" s="128"/>
      <c r="AA903" s="128"/>
      <c r="AB903" s="128"/>
      <c r="AC903" s="128"/>
      <c r="AD903" s="128"/>
      <c r="AE903" s="128"/>
      <c r="AF903" s="128"/>
      <c r="AG903" s="128"/>
      <c r="AH903" s="128"/>
      <c r="AI903" s="128"/>
      <c r="AJ903" s="128"/>
      <c r="AK903" s="128"/>
      <c r="AL903" s="128"/>
      <c r="AM903" s="128"/>
      <c r="AN903" s="128"/>
      <c r="AO903" s="128"/>
      <c r="AP903" s="128">
        <f t="shared" si="136"/>
        <v>0</v>
      </c>
      <c r="AQ903" s="128">
        <f t="shared" si="136"/>
        <v>0</v>
      </c>
      <c r="AR903" s="128" t="e">
        <f>#REF!+#REF!+#REF!+#REF!</f>
        <v>#REF!</v>
      </c>
      <c r="AS903" s="128">
        <f t="shared" si="137"/>
        <v>0</v>
      </c>
      <c r="AT903" s="128" t="e">
        <f>#REF!+#REF!+#REF!+#REF!</f>
        <v>#REF!</v>
      </c>
      <c r="AU903" s="128">
        <f t="shared" si="138"/>
        <v>0</v>
      </c>
    </row>
    <row r="904" spans="1:47" ht="94.5" x14ac:dyDescent="0.25">
      <c r="A904" s="381" t="s">
        <v>113</v>
      </c>
      <c r="B904" s="127"/>
      <c r="C904" s="21" t="s">
        <v>1997</v>
      </c>
      <c r="D904" s="128"/>
      <c r="E904" s="128"/>
      <c r="F904" s="128"/>
      <c r="G904" s="128"/>
      <c r="H904" s="128"/>
      <c r="I904" s="128"/>
      <c r="J904" s="128"/>
      <c r="K904" s="128"/>
      <c r="L904" s="128"/>
      <c r="M904" s="128"/>
      <c r="N904" s="128"/>
      <c r="O904" s="128"/>
      <c r="P904" s="128"/>
      <c r="Q904" s="128"/>
      <c r="R904" s="128"/>
      <c r="S904" s="128"/>
      <c r="T904" s="128">
        <v>0</v>
      </c>
      <c r="U904" s="128">
        <v>0.25</v>
      </c>
      <c r="V904" s="128">
        <f t="shared" si="135"/>
        <v>0</v>
      </c>
      <c r="W904" s="128">
        <f t="shared" si="135"/>
        <v>0.25</v>
      </c>
      <c r="X904" s="128"/>
      <c r="Y904" s="128"/>
      <c r="Z904" s="128"/>
      <c r="AA904" s="128"/>
      <c r="AB904" s="128"/>
      <c r="AC904" s="128"/>
      <c r="AD904" s="128"/>
      <c r="AE904" s="128"/>
      <c r="AF904" s="128"/>
      <c r="AG904" s="128"/>
      <c r="AH904" s="128"/>
      <c r="AI904" s="128"/>
      <c r="AJ904" s="128"/>
      <c r="AK904" s="128"/>
      <c r="AL904" s="128"/>
      <c r="AM904" s="128"/>
      <c r="AN904" s="128"/>
      <c r="AO904" s="128"/>
      <c r="AP904" s="128">
        <f t="shared" si="136"/>
        <v>0</v>
      </c>
      <c r="AQ904" s="128">
        <f t="shared" si="136"/>
        <v>0</v>
      </c>
      <c r="AR904" s="128" t="e">
        <f>#REF!+#REF!+#REF!+#REF!</f>
        <v>#REF!</v>
      </c>
      <c r="AS904" s="128">
        <f t="shared" si="137"/>
        <v>0</v>
      </c>
      <c r="AT904" s="128" t="e">
        <f>#REF!+#REF!+#REF!+#REF!</f>
        <v>#REF!</v>
      </c>
      <c r="AU904" s="128">
        <f t="shared" si="138"/>
        <v>0</v>
      </c>
    </row>
    <row r="905" spans="1:47" ht="63" x14ac:dyDescent="0.25">
      <c r="A905" s="381" t="s">
        <v>113</v>
      </c>
      <c r="B905" s="127"/>
      <c r="C905" s="21" t="s">
        <v>1998</v>
      </c>
      <c r="D905" s="128"/>
      <c r="E905" s="128"/>
      <c r="F905" s="128"/>
      <c r="G905" s="128"/>
      <c r="H905" s="128"/>
      <c r="I905" s="128"/>
      <c r="J905" s="128"/>
      <c r="K905" s="128"/>
      <c r="L905" s="128"/>
      <c r="M905" s="128"/>
      <c r="N905" s="128"/>
      <c r="O905" s="128"/>
      <c r="P905" s="128"/>
      <c r="Q905" s="128"/>
      <c r="R905" s="128"/>
      <c r="S905" s="128"/>
      <c r="T905" s="128">
        <v>1.02</v>
      </c>
      <c r="U905" s="128">
        <v>0.16</v>
      </c>
      <c r="V905" s="128">
        <f t="shared" si="135"/>
        <v>1.02</v>
      </c>
      <c r="W905" s="128">
        <f t="shared" si="135"/>
        <v>0.16</v>
      </c>
      <c r="X905" s="128"/>
      <c r="Y905" s="128"/>
      <c r="Z905" s="128"/>
      <c r="AA905" s="128"/>
      <c r="AB905" s="128"/>
      <c r="AC905" s="128"/>
      <c r="AD905" s="128"/>
      <c r="AE905" s="128"/>
      <c r="AF905" s="128"/>
      <c r="AG905" s="128"/>
      <c r="AH905" s="128"/>
      <c r="AI905" s="128"/>
      <c r="AJ905" s="128"/>
      <c r="AK905" s="128"/>
      <c r="AL905" s="128"/>
      <c r="AM905" s="128"/>
      <c r="AN905" s="128"/>
      <c r="AO905" s="128"/>
      <c r="AP905" s="128">
        <f t="shared" si="136"/>
        <v>0</v>
      </c>
      <c r="AQ905" s="128">
        <f t="shared" si="136"/>
        <v>0</v>
      </c>
      <c r="AR905" s="128" t="e">
        <f>#REF!+#REF!+#REF!+#REF!</f>
        <v>#REF!</v>
      </c>
      <c r="AS905" s="128">
        <f t="shared" si="137"/>
        <v>0</v>
      </c>
      <c r="AT905" s="128" t="e">
        <f>#REF!+#REF!+#REF!+#REF!</f>
        <v>#REF!</v>
      </c>
      <c r="AU905" s="128">
        <f t="shared" si="138"/>
        <v>0</v>
      </c>
    </row>
    <row r="906" spans="1:47" ht="94.5" x14ac:dyDescent="0.25">
      <c r="A906" s="381" t="s">
        <v>113</v>
      </c>
      <c r="B906" s="127"/>
      <c r="C906" s="21" t="s">
        <v>1999</v>
      </c>
      <c r="D906" s="128"/>
      <c r="E906" s="128"/>
      <c r="F906" s="128"/>
      <c r="G906" s="128"/>
      <c r="H906" s="128"/>
      <c r="I906" s="128"/>
      <c r="J906" s="128"/>
      <c r="K906" s="128"/>
      <c r="L906" s="128"/>
      <c r="M906" s="128"/>
      <c r="N906" s="128"/>
      <c r="O906" s="128"/>
      <c r="P906" s="128"/>
      <c r="Q906" s="128"/>
      <c r="R906" s="128"/>
      <c r="S906" s="128"/>
      <c r="T906" s="128">
        <v>0.3</v>
      </c>
      <c r="U906" s="128">
        <v>0</v>
      </c>
      <c r="V906" s="128">
        <f t="shared" si="135"/>
        <v>0.3</v>
      </c>
      <c r="W906" s="128">
        <f t="shared" si="135"/>
        <v>0</v>
      </c>
      <c r="X906" s="128"/>
      <c r="Y906" s="128"/>
      <c r="Z906" s="128"/>
      <c r="AA906" s="128"/>
      <c r="AB906" s="128"/>
      <c r="AC906" s="128"/>
      <c r="AD906" s="128"/>
      <c r="AE906" s="128"/>
      <c r="AF906" s="128"/>
      <c r="AG906" s="128"/>
      <c r="AH906" s="128"/>
      <c r="AI906" s="128"/>
      <c r="AJ906" s="128"/>
      <c r="AK906" s="128"/>
      <c r="AL906" s="128"/>
      <c r="AM906" s="128"/>
      <c r="AN906" s="128"/>
      <c r="AO906" s="128"/>
      <c r="AP906" s="128">
        <f t="shared" si="136"/>
        <v>0</v>
      </c>
      <c r="AQ906" s="128">
        <f t="shared" si="136"/>
        <v>0</v>
      </c>
      <c r="AR906" s="128" t="e">
        <f>#REF!+#REF!+#REF!+#REF!</f>
        <v>#REF!</v>
      </c>
      <c r="AS906" s="128">
        <f t="shared" si="137"/>
        <v>0</v>
      </c>
      <c r="AT906" s="128" t="e">
        <f>#REF!+#REF!+#REF!+#REF!</f>
        <v>#REF!</v>
      </c>
      <c r="AU906" s="128">
        <f t="shared" si="138"/>
        <v>0</v>
      </c>
    </row>
    <row r="907" spans="1:47" ht="63" x14ac:dyDescent="0.25">
      <c r="A907" s="381" t="s">
        <v>113</v>
      </c>
      <c r="B907" s="127"/>
      <c r="C907" s="21" t="s">
        <v>2000</v>
      </c>
      <c r="D907" s="128"/>
      <c r="E907" s="128"/>
      <c r="F907" s="128"/>
      <c r="G907" s="128"/>
      <c r="H907" s="128"/>
      <c r="I907" s="128"/>
      <c r="J907" s="128"/>
      <c r="K907" s="128"/>
      <c r="L907" s="128"/>
      <c r="M907" s="128"/>
      <c r="N907" s="128"/>
      <c r="O907" s="128"/>
      <c r="P907" s="128"/>
      <c r="Q907" s="128"/>
      <c r="R907" s="128"/>
      <c r="S907" s="128"/>
      <c r="T907" s="128">
        <v>0</v>
      </c>
      <c r="U907" s="128">
        <v>0.1</v>
      </c>
      <c r="V907" s="128">
        <f t="shared" si="135"/>
        <v>0</v>
      </c>
      <c r="W907" s="128">
        <f t="shared" si="135"/>
        <v>0.1</v>
      </c>
      <c r="X907" s="128"/>
      <c r="Y907" s="128"/>
      <c r="Z907" s="128"/>
      <c r="AA907" s="128"/>
      <c r="AB907" s="128"/>
      <c r="AC907" s="128"/>
      <c r="AD907" s="128"/>
      <c r="AE907" s="128"/>
      <c r="AF907" s="128"/>
      <c r="AG907" s="128"/>
      <c r="AH907" s="128"/>
      <c r="AI907" s="128"/>
      <c r="AJ907" s="128"/>
      <c r="AK907" s="128"/>
      <c r="AL907" s="128"/>
      <c r="AM907" s="128"/>
      <c r="AN907" s="128"/>
      <c r="AO907" s="128"/>
      <c r="AP907" s="128">
        <f t="shared" si="136"/>
        <v>0</v>
      </c>
      <c r="AQ907" s="128">
        <f t="shared" si="136"/>
        <v>0</v>
      </c>
      <c r="AR907" s="128" t="e">
        <f>#REF!+#REF!+#REF!+#REF!</f>
        <v>#REF!</v>
      </c>
      <c r="AS907" s="128">
        <f t="shared" si="137"/>
        <v>0</v>
      </c>
      <c r="AT907" s="128" t="e">
        <f>#REF!+#REF!+#REF!+#REF!</f>
        <v>#REF!</v>
      </c>
      <c r="AU907" s="128">
        <f t="shared" si="138"/>
        <v>0</v>
      </c>
    </row>
    <row r="908" spans="1:47" ht="236.25" x14ac:dyDescent="0.25">
      <c r="A908" s="381" t="s">
        <v>113</v>
      </c>
      <c r="B908" s="127"/>
      <c r="C908" s="21" t="s">
        <v>2001</v>
      </c>
      <c r="D908" s="128"/>
      <c r="E908" s="128"/>
      <c r="F908" s="128"/>
      <c r="G908" s="128"/>
      <c r="H908" s="128"/>
      <c r="I908" s="128"/>
      <c r="J908" s="128"/>
      <c r="K908" s="128"/>
      <c r="L908" s="128"/>
      <c r="M908" s="128"/>
      <c r="N908" s="128"/>
      <c r="O908" s="128"/>
      <c r="P908" s="128"/>
      <c r="Q908" s="128"/>
      <c r="R908" s="128"/>
      <c r="S908" s="128"/>
      <c r="T908" s="128">
        <v>0.63100000000000001</v>
      </c>
      <c r="U908" s="128">
        <v>0</v>
      </c>
      <c r="V908" s="128">
        <f t="shared" si="135"/>
        <v>0.63100000000000001</v>
      </c>
      <c r="W908" s="128">
        <f t="shared" si="135"/>
        <v>0</v>
      </c>
      <c r="X908" s="128"/>
      <c r="Y908" s="128"/>
      <c r="Z908" s="128"/>
      <c r="AA908" s="128"/>
      <c r="AB908" s="128"/>
      <c r="AC908" s="128"/>
      <c r="AD908" s="128"/>
      <c r="AE908" s="128"/>
      <c r="AF908" s="128"/>
      <c r="AG908" s="128"/>
      <c r="AH908" s="128"/>
      <c r="AI908" s="128"/>
      <c r="AJ908" s="128"/>
      <c r="AK908" s="128"/>
      <c r="AL908" s="128"/>
      <c r="AM908" s="128"/>
      <c r="AN908" s="128"/>
      <c r="AO908" s="128"/>
      <c r="AP908" s="128">
        <f t="shared" si="136"/>
        <v>0</v>
      </c>
      <c r="AQ908" s="128">
        <f t="shared" si="136"/>
        <v>0</v>
      </c>
      <c r="AR908" s="128" t="e">
        <f>#REF!+#REF!+#REF!+#REF!</f>
        <v>#REF!</v>
      </c>
      <c r="AS908" s="128">
        <f t="shared" si="137"/>
        <v>0</v>
      </c>
      <c r="AT908" s="128" t="e">
        <f>#REF!+#REF!+#REF!+#REF!</f>
        <v>#REF!</v>
      </c>
      <c r="AU908" s="128">
        <f t="shared" si="138"/>
        <v>0</v>
      </c>
    </row>
    <row r="909" spans="1:47" ht="173.25" x14ac:dyDescent="0.25">
      <c r="A909" s="381" t="s">
        <v>113</v>
      </c>
      <c r="B909" s="127"/>
      <c r="C909" s="21" t="s">
        <v>2002</v>
      </c>
      <c r="D909" s="128"/>
      <c r="E909" s="128"/>
      <c r="F909" s="128"/>
      <c r="G909" s="128"/>
      <c r="H909" s="128"/>
      <c r="I909" s="128"/>
      <c r="J909" s="128"/>
      <c r="K909" s="128"/>
      <c r="L909" s="128"/>
      <c r="M909" s="128"/>
      <c r="N909" s="128"/>
      <c r="O909" s="128"/>
      <c r="P909" s="128"/>
      <c r="Q909" s="128"/>
      <c r="R909" s="128"/>
      <c r="S909" s="128"/>
      <c r="T909" s="128">
        <v>0</v>
      </c>
      <c r="U909" s="128">
        <v>0.16</v>
      </c>
      <c r="V909" s="128">
        <f t="shared" si="135"/>
        <v>0</v>
      </c>
      <c r="W909" s="128">
        <f t="shared" si="135"/>
        <v>0.16</v>
      </c>
      <c r="X909" s="128"/>
      <c r="Y909" s="128"/>
      <c r="Z909" s="128"/>
      <c r="AA909" s="128"/>
      <c r="AB909" s="128"/>
      <c r="AC909" s="128"/>
      <c r="AD909" s="128"/>
      <c r="AE909" s="128"/>
      <c r="AF909" s="128"/>
      <c r="AG909" s="128"/>
      <c r="AH909" s="128"/>
      <c r="AI909" s="128"/>
      <c r="AJ909" s="128"/>
      <c r="AK909" s="128"/>
      <c r="AL909" s="128"/>
      <c r="AM909" s="128"/>
      <c r="AN909" s="128"/>
      <c r="AO909" s="128"/>
      <c r="AP909" s="128">
        <f t="shared" si="136"/>
        <v>0</v>
      </c>
      <c r="AQ909" s="128">
        <f t="shared" si="136"/>
        <v>0</v>
      </c>
      <c r="AR909" s="128" t="e">
        <f>#REF!+#REF!+#REF!+#REF!</f>
        <v>#REF!</v>
      </c>
      <c r="AS909" s="128">
        <f t="shared" si="137"/>
        <v>0</v>
      </c>
      <c r="AT909" s="128" t="e">
        <f>#REF!+#REF!+#REF!+#REF!</f>
        <v>#REF!</v>
      </c>
      <c r="AU909" s="128">
        <f t="shared" si="138"/>
        <v>0</v>
      </c>
    </row>
    <row r="910" spans="1:47" ht="110.25" x14ac:dyDescent="0.25">
      <c r="A910" s="381" t="s">
        <v>113</v>
      </c>
      <c r="B910" s="127"/>
      <c r="C910" s="21" t="s">
        <v>2003</v>
      </c>
      <c r="D910" s="128"/>
      <c r="E910" s="128"/>
      <c r="F910" s="128"/>
      <c r="G910" s="128"/>
      <c r="H910" s="128"/>
      <c r="I910" s="128"/>
      <c r="J910" s="128"/>
      <c r="K910" s="128"/>
      <c r="L910" s="128"/>
      <c r="M910" s="128"/>
      <c r="N910" s="128"/>
      <c r="O910" s="128"/>
      <c r="P910" s="128"/>
      <c r="Q910" s="128"/>
      <c r="R910" s="128"/>
      <c r="S910" s="128"/>
      <c r="T910" s="128">
        <v>0.15</v>
      </c>
      <c r="U910" s="128">
        <v>6.3E-2</v>
      </c>
      <c r="V910" s="128">
        <f t="shared" si="135"/>
        <v>0.15</v>
      </c>
      <c r="W910" s="128">
        <f t="shared" si="135"/>
        <v>6.3E-2</v>
      </c>
      <c r="X910" s="128"/>
      <c r="Y910" s="128"/>
      <c r="Z910" s="128"/>
      <c r="AA910" s="128"/>
      <c r="AB910" s="128"/>
      <c r="AC910" s="128"/>
      <c r="AD910" s="128"/>
      <c r="AE910" s="128"/>
      <c r="AF910" s="128"/>
      <c r="AG910" s="128"/>
      <c r="AH910" s="128"/>
      <c r="AI910" s="128"/>
      <c r="AJ910" s="128"/>
      <c r="AK910" s="128"/>
      <c r="AL910" s="128"/>
      <c r="AM910" s="128"/>
      <c r="AN910" s="128"/>
      <c r="AO910" s="128"/>
      <c r="AP910" s="128">
        <f t="shared" si="136"/>
        <v>0</v>
      </c>
      <c r="AQ910" s="128">
        <f t="shared" si="136"/>
        <v>0</v>
      </c>
      <c r="AR910" s="128" t="e">
        <f>#REF!+#REF!+#REF!+#REF!</f>
        <v>#REF!</v>
      </c>
      <c r="AS910" s="128">
        <f t="shared" si="137"/>
        <v>0</v>
      </c>
      <c r="AT910" s="128" t="e">
        <f>#REF!+#REF!+#REF!+#REF!</f>
        <v>#REF!</v>
      </c>
      <c r="AU910" s="128">
        <f t="shared" si="138"/>
        <v>0</v>
      </c>
    </row>
    <row r="911" spans="1:47" ht="126" x14ac:dyDescent="0.25">
      <c r="A911" s="381" t="s">
        <v>113</v>
      </c>
      <c r="B911" s="127"/>
      <c r="C911" s="21" t="s">
        <v>2004</v>
      </c>
      <c r="D911" s="128"/>
      <c r="E911" s="128"/>
      <c r="F911" s="128"/>
      <c r="G911" s="128"/>
      <c r="H911" s="128"/>
      <c r="I911" s="128"/>
      <c r="J911" s="128"/>
      <c r="K911" s="128"/>
      <c r="L911" s="128"/>
      <c r="M911" s="128"/>
      <c r="N911" s="128"/>
      <c r="O911" s="128"/>
      <c r="P911" s="128"/>
      <c r="Q911" s="128"/>
      <c r="R911" s="128"/>
      <c r="S911" s="128"/>
      <c r="T911" s="128">
        <v>0.23</v>
      </c>
      <c r="U911" s="128">
        <v>2.5000000000000001E-2</v>
      </c>
      <c r="V911" s="128">
        <f t="shared" si="135"/>
        <v>0.23</v>
      </c>
      <c r="W911" s="128">
        <f t="shared" si="135"/>
        <v>2.5000000000000001E-2</v>
      </c>
      <c r="X911" s="128"/>
      <c r="Y911" s="128"/>
      <c r="Z911" s="128"/>
      <c r="AA911" s="128"/>
      <c r="AB911" s="128"/>
      <c r="AC911" s="128"/>
      <c r="AD911" s="128"/>
      <c r="AE911" s="128"/>
      <c r="AF911" s="128"/>
      <c r="AG911" s="128"/>
      <c r="AH911" s="128"/>
      <c r="AI911" s="128"/>
      <c r="AJ911" s="128"/>
      <c r="AK911" s="128"/>
      <c r="AL911" s="128"/>
      <c r="AM911" s="128"/>
      <c r="AN911" s="128"/>
      <c r="AO911" s="128"/>
      <c r="AP911" s="128">
        <f t="shared" si="136"/>
        <v>0</v>
      </c>
      <c r="AQ911" s="128">
        <f t="shared" si="136"/>
        <v>0</v>
      </c>
      <c r="AR911" s="128" t="e">
        <f>#REF!+#REF!+#REF!+#REF!</f>
        <v>#REF!</v>
      </c>
      <c r="AS911" s="128">
        <f t="shared" si="137"/>
        <v>0</v>
      </c>
      <c r="AT911" s="128" t="e">
        <f>#REF!+#REF!+#REF!+#REF!</f>
        <v>#REF!</v>
      </c>
      <c r="AU911" s="128">
        <f t="shared" si="138"/>
        <v>0</v>
      </c>
    </row>
    <row r="912" spans="1:47" ht="94.5" x14ac:dyDescent="0.25">
      <c r="A912" s="381" t="s">
        <v>113</v>
      </c>
      <c r="B912" s="127"/>
      <c r="C912" s="21" t="s">
        <v>2005</v>
      </c>
      <c r="D912" s="128"/>
      <c r="E912" s="128"/>
      <c r="F912" s="128"/>
      <c r="G912" s="128"/>
      <c r="H912" s="128"/>
      <c r="I912" s="128"/>
      <c r="J912" s="128"/>
      <c r="K912" s="128"/>
      <c r="L912" s="128"/>
      <c r="M912" s="128"/>
      <c r="N912" s="128"/>
      <c r="O912" s="128"/>
      <c r="P912" s="128"/>
      <c r="Q912" s="128"/>
      <c r="R912" s="128"/>
      <c r="S912" s="128"/>
      <c r="T912" s="128">
        <v>5.8000000000000003E-2</v>
      </c>
      <c r="U912" s="128">
        <v>0</v>
      </c>
      <c r="V912" s="128">
        <f t="shared" si="135"/>
        <v>5.8000000000000003E-2</v>
      </c>
      <c r="W912" s="128">
        <f t="shared" si="135"/>
        <v>0</v>
      </c>
      <c r="X912" s="128"/>
      <c r="Y912" s="128"/>
      <c r="Z912" s="128"/>
      <c r="AA912" s="128"/>
      <c r="AB912" s="128"/>
      <c r="AC912" s="128"/>
      <c r="AD912" s="128"/>
      <c r="AE912" s="128"/>
      <c r="AF912" s="128"/>
      <c r="AG912" s="128"/>
      <c r="AH912" s="128"/>
      <c r="AI912" s="128"/>
      <c r="AJ912" s="128"/>
      <c r="AK912" s="128"/>
      <c r="AL912" s="128"/>
      <c r="AM912" s="128"/>
      <c r="AN912" s="128"/>
      <c r="AO912" s="128"/>
      <c r="AP912" s="128">
        <f t="shared" si="136"/>
        <v>0</v>
      </c>
      <c r="AQ912" s="128">
        <f t="shared" si="136"/>
        <v>0</v>
      </c>
      <c r="AR912" s="128" t="e">
        <f>#REF!+#REF!+#REF!+#REF!</f>
        <v>#REF!</v>
      </c>
      <c r="AS912" s="128">
        <f t="shared" si="137"/>
        <v>0</v>
      </c>
      <c r="AT912" s="128" t="e">
        <f>#REF!+#REF!+#REF!+#REF!</f>
        <v>#REF!</v>
      </c>
      <c r="AU912" s="128">
        <f t="shared" si="138"/>
        <v>0</v>
      </c>
    </row>
    <row r="913" spans="1:47" ht="110.25" x14ac:dyDescent="0.25">
      <c r="A913" s="381" t="s">
        <v>113</v>
      </c>
      <c r="B913" s="127"/>
      <c r="C913" s="21" t="s">
        <v>2006</v>
      </c>
      <c r="D913" s="128"/>
      <c r="E913" s="128"/>
      <c r="F913" s="128"/>
      <c r="G913" s="128"/>
      <c r="H913" s="128"/>
      <c r="I913" s="128"/>
      <c r="J913" s="128"/>
      <c r="K913" s="128"/>
      <c r="L913" s="128"/>
      <c r="M913" s="128"/>
      <c r="N913" s="128"/>
      <c r="O913" s="128"/>
      <c r="P913" s="128"/>
      <c r="Q913" s="128"/>
      <c r="R913" s="128"/>
      <c r="S913" s="128"/>
      <c r="T913" s="128">
        <v>0.22</v>
      </c>
      <c r="U913" s="128">
        <v>0.1</v>
      </c>
      <c r="V913" s="128">
        <f t="shared" si="135"/>
        <v>0.22</v>
      </c>
      <c r="W913" s="128">
        <f t="shared" si="135"/>
        <v>0.1</v>
      </c>
      <c r="X913" s="128"/>
      <c r="Y913" s="128"/>
      <c r="Z913" s="128"/>
      <c r="AA913" s="128"/>
      <c r="AB913" s="128"/>
      <c r="AC913" s="128"/>
      <c r="AD913" s="128"/>
      <c r="AE913" s="128"/>
      <c r="AF913" s="128"/>
      <c r="AG913" s="128"/>
      <c r="AH913" s="128"/>
      <c r="AI913" s="128"/>
      <c r="AJ913" s="128"/>
      <c r="AK913" s="128"/>
      <c r="AL913" s="128"/>
      <c r="AM913" s="128"/>
      <c r="AN913" s="128"/>
      <c r="AO913" s="128"/>
      <c r="AP913" s="128">
        <f t="shared" si="136"/>
        <v>0</v>
      </c>
      <c r="AQ913" s="128">
        <f t="shared" si="136"/>
        <v>0</v>
      </c>
      <c r="AR913" s="128" t="e">
        <f>#REF!+#REF!+#REF!+#REF!</f>
        <v>#REF!</v>
      </c>
      <c r="AS913" s="128">
        <f t="shared" si="137"/>
        <v>0</v>
      </c>
      <c r="AT913" s="128" t="e">
        <f>#REF!+#REF!+#REF!+#REF!</f>
        <v>#REF!</v>
      </c>
      <c r="AU913" s="128">
        <f t="shared" si="138"/>
        <v>0</v>
      </c>
    </row>
    <row r="914" spans="1:47" ht="110.25" x14ac:dyDescent="0.25">
      <c r="A914" s="381" t="s">
        <v>113</v>
      </c>
      <c r="B914" s="127"/>
      <c r="C914" s="21" t="s">
        <v>2007</v>
      </c>
      <c r="D914" s="128"/>
      <c r="E914" s="128"/>
      <c r="F914" s="128"/>
      <c r="G914" s="128"/>
      <c r="H914" s="128"/>
      <c r="I914" s="128"/>
      <c r="J914" s="128"/>
      <c r="K914" s="128"/>
      <c r="L914" s="128"/>
      <c r="M914" s="128"/>
      <c r="N914" s="128"/>
      <c r="O914" s="128"/>
      <c r="P914" s="128"/>
      <c r="Q914" s="128"/>
      <c r="R914" s="128"/>
      <c r="S914" s="128"/>
      <c r="T914" s="128">
        <v>0.48</v>
      </c>
      <c r="U914" s="128">
        <v>0.25</v>
      </c>
      <c r="V914" s="128">
        <f t="shared" si="135"/>
        <v>0.48</v>
      </c>
      <c r="W914" s="128">
        <f t="shared" si="135"/>
        <v>0.25</v>
      </c>
      <c r="X914" s="128"/>
      <c r="Y914" s="128"/>
      <c r="Z914" s="128"/>
      <c r="AA914" s="128"/>
      <c r="AB914" s="128"/>
      <c r="AC914" s="128"/>
      <c r="AD914" s="128"/>
      <c r="AE914" s="128"/>
      <c r="AF914" s="128"/>
      <c r="AG914" s="128"/>
      <c r="AH914" s="128"/>
      <c r="AI914" s="128"/>
      <c r="AJ914" s="128"/>
      <c r="AK914" s="128"/>
      <c r="AL914" s="128"/>
      <c r="AM914" s="128"/>
      <c r="AN914" s="128"/>
      <c r="AO914" s="128"/>
      <c r="AP914" s="128">
        <f t="shared" si="136"/>
        <v>0</v>
      </c>
      <c r="AQ914" s="128">
        <f t="shared" si="136"/>
        <v>0</v>
      </c>
      <c r="AR914" s="128" t="e">
        <f>#REF!+#REF!+#REF!+#REF!</f>
        <v>#REF!</v>
      </c>
      <c r="AS914" s="128">
        <f t="shared" si="137"/>
        <v>0</v>
      </c>
      <c r="AT914" s="128" t="e">
        <f>#REF!+#REF!+#REF!+#REF!</f>
        <v>#REF!</v>
      </c>
      <c r="AU914" s="128">
        <f t="shared" si="138"/>
        <v>0</v>
      </c>
    </row>
    <row r="915" spans="1:47" ht="141.75" x14ac:dyDescent="0.25">
      <c r="A915" s="381" t="s">
        <v>113</v>
      </c>
      <c r="B915" s="127"/>
      <c r="C915" s="21" t="s">
        <v>2008</v>
      </c>
      <c r="D915" s="128"/>
      <c r="E915" s="128"/>
      <c r="F915" s="128"/>
      <c r="G915" s="128"/>
      <c r="H915" s="128"/>
      <c r="I915" s="128"/>
      <c r="J915" s="128"/>
      <c r="K915" s="128"/>
      <c r="L915" s="128"/>
      <c r="M915" s="128"/>
      <c r="N915" s="128"/>
      <c r="O915" s="128"/>
      <c r="P915" s="128"/>
      <c r="Q915" s="128"/>
      <c r="R915" s="128"/>
      <c r="S915" s="128"/>
      <c r="T915" s="128">
        <v>0.14000000000000001</v>
      </c>
      <c r="U915" s="128">
        <v>0.16</v>
      </c>
      <c r="V915" s="128">
        <f t="shared" si="135"/>
        <v>0.14000000000000001</v>
      </c>
      <c r="W915" s="128">
        <f t="shared" si="135"/>
        <v>0.16</v>
      </c>
      <c r="X915" s="128"/>
      <c r="Y915" s="128"/>
      <c r="Z915" s="128"/>
      <c r="AA915" s="128"/>
      <c r="AB915" s="128"/>
      <c r="AC915" s="128"/>
      <c r="AD915" s="128"/>
      <c r="AE915" s="128"/>
      <c r="AF915" s="128"/>
      <c r="AG915" s="128"/>
      <c r="AH915" s="128"/>
      <c r="AI915" s="128"/>
      <c r="AJ915" s="128"/>
      <c r="AK915" s="128"/>
      <c r="AL915" s="128"/>
      <c r="AM915" s="128"/>
      <c r="AN915" s="128"/>
      <c r="AO915" s="128"/>
      <c r="AP915" s="128">
        <f t="shared" si="136"/>
        <v>0</v>
      </c>
      <c r="AQ915" s="128">
        <f t="shared" si="136"/>
        <v>0</v>
      </c>
      <c r="AR915" s="128" t="e">
        <f>#REF!+#REF!+#REF!+#REF!</f>
        <v>#REF!</v>
      </c>
      <c r="AS915" s="128">
        <f t="shared" si="137"/>
        <v>0</v>
      </c>
      <c r="AT915" s="128" t="e">
        <f>#REF!+#REF!+#REF!+#REF!</f>
        <v>#REF!</v>
      </c>
      <c r="AU915" s="128">
        <f t="shared" si="138"/>
        <v>0</v>
      </c>
    </row>
    <row r="916" spans="1:47" ht="157.5" x14ac:dyDescent="0.25">
      <c r="A916" s="381" t="s">
        <v>113</v>
      </c>
      <c r="B916" s="127"/>
      <c r="C916" s="21" t="s">
        <v>2009</v>
      </c>
      <c r="D916" s="128"/>
      <c r="E916" s="128"/>
      <c r="F916" s="128"/>
      <c r="G916" s="128"/>
      <c r="H916" s="128"/>
      <c r="I916" s="128"/>
      <c r="J916" s="128"/>
      <c r="K916" s="128"/>
      <c r="L916" s="128"/>
      <c r="M916" s="128"/>
      <c r="N916" s="128"/>
      <c r="O916" s="128"/>
      <c r="P916" s="128"/>
      <c r="Q916" s="128"/>
      <c r="R916" s="128"/>
      <c r="S916" s="128"/>
      <c r="T916" s="128">
        <v>0.55000000000000004</v>
      </c>
      <c r="U916" s="128">
        <v>6.3E-2</v>
      </c>
      <c r="V916" s="128">
        <f t="shared" si="135"/>
        <v>0.55000000000000004</v>
      </c>
      <c r="W916" s="128">
        <f t="shared" si="135"/>
        <v>6.3E-2</v>
      </c>
      <c r="X916" s="128"/>
      <c r="Y916" s="128"/>
      <c r="Z916" s="128"/>
      <c r="AA916" s="128"/>
      <c r="AB916" s="128"/>
      <c r="AC916" s="128"/>
      <c r="AD916" s="128"/>
      <c r="AE916" s="128"/>
      <c r="AF916" s="128"/>
      <c r="AG916" s="128"/>
      <c r="AH916" s="128"/>
      <c r="AI916" s="128"/>
      <c r="AJ916" s="128"/>
      <c r="AK916" s="128"/>
      <c r="AL916" s="128"/>
      <c r="AM916" s="128"/>
      <c r="AN916" s="128"/>
      <c r="AO916" s="128"/>
      <c r="AP916" s="128">
        <f t="shared" si="136"/>
        <v>0</v>
      </c>
      <c r="AQ916" s="128">
        <f t="shared" si="136"/>
        <v>0</v>
      </c>
      <c r="AR916" s="128" t="e">
        <f>#REF!+#REF!+#REF!+#REF!</f>
        <v>#REF!</v>
      </c>
      <c r="AS916" s="128">
        <f t="shared" si="137"/>
        <v>0</v>
      </c>
      <c r="AT916" s="128" t="e">
        <f>#REF!+#REF!+#REF!+#REF!</f>
        <v>#REF!</v>
      </c>
      <c r="AU916" s="128">
        <f t="shared" si="138"/>
        <v>0</v>
      </c>
    </row>
    <row r="917" spans="1:47" ht="47.25" x14ac:dyDescent="0.25">
      <c r="A917" s="381" t="s">
        <v>113</v>
      </c>
      <c r="B917" s="127"/>
      <c r="C917" s="21" t="s">
        <v>2010</v>
      </c>
      <c r="D917" s="128"/>
      <c r="E917" s="128"/>
      <c r="F917" s="128"/>
      <c r="G917" s="128"/>
      <c r="H917" s="128"/>
      <c r="I917" s="128"/>
      <c r="J917" s="128"/>
      <c r="K917" s="128"/>
      <c r="L917" s="128"/>
      <c r="M917" s="128"/>
      <c r="N917" s="128"/>
      <c r="O917" s="128"/>
      <c r="P917" s="128"/>
      <c r="Q917" s="128"/>
      <c r="R917" s="128"/>
      <c r="S917" s="128"/>
      <c r="T917" s="128">
        <v>0</v>
      </c>
      <c r="U917" s="128">
        <v>0.1</v>
      </c>
      <c r="V917" s="128">
        <f t="shared" si="135"/>
        <v>0</v>
      </c>
      <c r="W917" s="128">
        <f t="shared" si="135"/>
        <v>0.1</v>
      </c>
      <c r="X917" s="128"/>
      <c r="Y917" s="128"/>
      <c r="Z917" s="128"/>
      <c r="AA917" s="128"/>
      <c r="AB917" s="128"/>
      <c r="AC917" s="128"/>
      <c r="AD917" s="128"/>
      <c r="AE917" s="128"/>
      <c r="AF917" s="128"/>
      <c r="AG917" s="128"/>
      <c r="AH917" s="128"/>
      <c r="AI917" s="128"/>
      <c r="AJ917" s="128"/>
      <c r="AK917" s="128"/>
      <c r="AL917" s="128"/>
      <c r="AM917" s="128"/>
      <c r="AN917" s="128"/>
      <c r="AO917" s="128"/>
      <c r="AP917" s="128">
        <f t="shared" si="136"/>
        <v>0</v>
      </c>
      <c r="AQ917" s="128">
        <f t="shared" si="136"/>
        <v>0</v>
      </c>
      <c r="AR917" s="128" t="e">
        <f>#REF!+#REF!+#REF!+#REF!</f>
        <v>#REF!</v>
      </c>
      <c r="AS917" s="128">
        <f t="shared" si="137"/>
        <v>0</v>
      </c>
      <c r="AT917" s="128" t="e">
        <f>#REF!+#REF!+#REF!+#REF!</f>
        <v>#REF!</v>
      </c>
      <c r="AU917" s="128">
        <f t="shared" si="138"/>
        <v>0</v>
      </c>
    </row>
    <row r="918" spans="1:47" ht="157.5" x14ac:dyDescent="0.25">
      <c r="A918" s="381" t="s">
        <v>113</v>
      </c>
      <c r="B918" s="127"/>
      <c r="C918" s="21" t="s">
        <v>2011</v>
      </c>
      <c r="D918" s="128"/>
      <c r="E918" s="128"/>
      <c r="F918" s="128"/>
      <c r="G918" s="128"/>
      <c r="H918" s="128"/>
      <c r="I918" s="128"/>
      <c r="J918" s="128"/>
      <c r="K918" s="128"/>
      <c r="L918" s="128"/>
      <c r="M918" s="128"/>
      <c r="N918" s="128"/>
      <c r="O918" s="128"/>
      <c r="P918" s="128"/>
      <c r="Q918" s="128"/>
      <c r="R918" s="128"/>
      <c r="S918" s="128"/>
      <c r="T918" s="128">
        <v>0.35</v>
      </c>
      <c r="U918" s="128">
        <v>0</v>
      </c>
      <c r="V918" s="128">
        <f t="shared" si="135"/>
        <v>0.35</v>
      </c>
      <c r="W918" s="128">
        <f t="shared" si="135"/>
        <v>0</v>
      </c>
      <c r="X918" s="128"/>
      <c r="Y918" s="128"/>
      <c r="Z918" s="128"/>
      <c r="AA918" s="128"/>
      <c r="AB918" s="128"/>
      <c r="AC918" s="128"/>
      <c r="AD918" s="128"/>
      <c r="AE918" s="128"/>
      <c r="AF918" s="128"/>
      <c r="AG918" s="128"/>
      <c r="AH918" s="128"/>
      <c r="AI918" s="128"/>
      <c r="AJ918" s="128"/>
      <c r="AK918" s="128"/>
      <c r="AL918" s="128"/>
      <c r="AM918" s="128"/>
      <c r="AN918" s="128"/>
      <c r="AO918" s="128"/>
      <c r="AP918" s="128">
        <f t="shared" si="136"/>
        <v>0</v>
      </c>
      <c r="AQ918" s="128">
        <f t="shared" si="136"/>
        <v>0</v>
      </c>
      <c r="AR918" s="128" t="e">
        <f>#REF!+#REF!+#REF!+#REF!</f>
        <v>#REF!</v>
      </c>
      <c r="AS918" s="128">
        <f t="shared" si="137"/>
        <v>0</v>
      </c>
      <c r="AT918" s="128" t="e">
        <f>#REF!+#REF!+#REF!+#REF!</f>
        <v>#REF!</v>
      </c>
      <c r="AU918" s="128">
        <f t="shared" si="138"/>
        <v>0</v>
      </c>
    </row>
    <row r="919" spans="1:47" ht="141.75" x14ac:dyDescent="0.25">
      <c r="A919" s="381" t="s">
        <v>113</v>
      </c>
      <c r="B919" s="127"/>
      <c r="C919" s="21" t="s">
        <v>2012</v>
      </c>
      <c r="D919" s="128"/>
      <c r="E919" s="128"/>
      <c r="F919" s="128"/>
      <c r="G919" s="128"/>
      <c r="H919" s="128"/>
      <c r="I919" s="128"/>
      <c r="J919" s="128"/>
      <c r="K919" s="128"/>
      <c r="L919" s="128"/>
      <c r="M919" s="128"/>
      <c r="N919" s="128"/>
      <c r="O919" s="128"/>
      <c r="P919" s="128"/>
      <c r="Q919" s="128"/>
      <c r="R919" s="128"/>
      <c r="S919" s="128"/>
      <c r="T919" s="128">
        <v>0.1</v>
      </c>
      <c r="U919" s="128">
        <v>2.5000000000000001E-2</v>
      </c>
      <c r="V919" s="128">
        <f t="shared" si="135"/>
        <v>0.1</v>
      </c>
      <c r="W919" s="128">
        <f t="shared" si="135"/>
        <v>2.5000000000000001E-2</v>
      </c>
      <c r="X919" s="128"/>
      <c r="Y919" s="128"/>
      <c r="Z919" s="128"/>
      <c r="AA919" s="128"/>
      <c r="AB919" s="128"/>
      <c r="AC919" s="128"/>
      <c r="AD919" s="128"/>
      <c r="AE919" s="128"/>
      <c r="AF919" s="128"/>
      <c r="AG919" s="128"/>
      <c r="AH919" s="128"/>
      <c r="AI919" s="128"/>
      <c r="AJ919" s="128"/>
      <c r="AK919" s="128"/>
      <c r="AL919" s="128"/>
      <c r="AM919" s="128"/>
      <c r="AN919" s="128"/>
      <c r="AO919" s="128"/>
      <c r="AP919" s="128">
        <f t="shared" si="136"/>
        <v>0</v>
      </c>
      <c r="AQ919" s="128">
        <f t="shared" si="136"/>
        <v>0</v>
      </c>
      <c r="AR919" s="128" t="e">
        <f>#REF!+#REF!+#REF!+#REF!</f>
        <v>#REF!</v>
      </c>
      <c r="AS919" s="128">
        <f t="shared" si="137"/>
        <v>0</v>
      </c>
      <c r="AT919" s="128" t="e">
        <f>#REF!+#REF!+#REF!+#REF!</f>
        <v>#REF!</v>
      </c>
      <c r="AU919" s="128">
        <f t="shared" si="138"/>
        <v>0</v>
      </c>
    </row>
    <row r="920" spans="1:47" ht="315" x14ac:dyDescent="0.25">
      <c r="A920" s="381" t="s">
        <v>113</v>
      </c>
      <c r="B920" s="127"/>
      <c r="C920" s="21" t="s">
        <v>2013</v>
      </c>
      <c r="D920" s="128"/>
      <c r="E920" s="128"/>
      <c r="F920" s="128"/>
      <c r="G920" s="128"/>
      <c r="H920" s="128"/>
      <c r="I920" s="128"/>
      <c r="J920" s="128"/>
      <c r="K920" s="128"/>
      <c r="L920" s="128"/>
      <c r="M920" s="128"/>
      <c r="N920" s="128"/>
      <c r="O920" s="128"/>
      <c r="P920" s="128"/>
      <c r="Q920" s="128"/>
      <c r="R920" s="128"/>
      <c r="S920" s="128"/>
      <c r="T920" s="128">
        <v>1.05</v>
      </c>
      <c r="U920" s="128">
        <v>0.1</v>
      </c>
      <c r="V920" s="128">
        <f t="shared" si="135"/>
        <v>1.05</v>
      </c>
      <c r="W920" s="128">
        <f t="shared" si="135"/>
        <v>0.1</v>
      </c>
      <c r="X920" s="128"/>
      <c r="Y920" s="128"/>
      <c r="Z920" s="128"/>
      <c r="AA920" s="128"/>
      <c r="AB920" s="128"/>
      <c r="AC920" s="128"/>
      <c r="AD920" s="128"/>
      <c r="AE920" s="128"/>
      <c r="AF920" s="128"/>
      <c r="AG920" s="128"/>
      <c r="AH920" s="128"/>
      <c r="AI920" s="128"/>
      <c r="AJ920" s="128"/>
      <c r="AK920" s="128"/>
      <c r="AL920" s="128"/>
      <c r="AM920" s="128"/>
      <c r="AN920" s="128"/>
      <c r="AO920" s="128"/>
      <c r="AP920" s="128">
        <f t="shared" si="136"/>
        <v>0</v>
      </c>
      <c r="AQ920" s="128">
        <f t="shared" si="136"/>
        <v>0</v>
      </c>
      <c r="AR920" s="128" t="e">
        <f>#REF!+#REF!+#REF!+#REF!</f>
        <v>#REF!</v>
      </c>
      <c r="AS920" s="128">
        <f t="shared" si="137"/>
        <v>0</v>
      </c>
      <c r="AT920" s="128" t="e">
        <f>#REF!+#REF!+#REF!+#REF!</f>
        <v>#REF!</v>
      </c>
      <c r="AU920" s="128">
        <f t="shared" si="138"/>
        <v>0</v>
      </c>
    </row>
    <row r="921" spans="1:47" ht="173.25" x14ac:dyDescent="0.25">
      <c r="A921" s="381" t="s">
        <v>113</v>
      </c>
      <c r="B921" s="127"/>
      <c r="C921" s="21" t="s">
        <v>2014</v>
      </c>
      <c r="D921" s="128"/>
      <c r="E921" s="128"/>
      <c r="F921" s="128"/>
      <c r="G921" s="128"/>
      <c r="H921" s="128"/>
      <c r="I921" s="128"/>
      <c r="J921" s="128"/>
      <c r="K921" s="128"/>
      <c r="L921" s="128"/>
      <c r="M921" s="128"/>
      <c r="N921" s="128"/>
      <c r="O921" s="128"/>
      <c r="P921" s="128"/>
      <c r="Q921" s="128"/>
      <c r="R921" s="128"/>
      <c r="S921" s="128"/>
      <c r="T921" s="128">
        <v>0.432</v>
      </c>
      <c r="U921" s="128">
        <v>0.16</v>
      </c>
      <c r="V921" s="128">
        <f t="shared" ref="V921:W984" si="139">N921+P921+R921+T921</f>
        <v>0.432</v>
      </c>
      <c r="W921" s="128">
        <f t="shared" si="139"/>
        <v>0.16</v>
      </c>
      <c r="X921" s="128"/>
      <c r="Y921" s="128"/>
      <c r="Z921" s="128"/>
      <c r="AA921" s="128"/>
      <c r="AB921" s="128"/>
      <c r="AC921" s="128"/>
      <c r="AD921" s="128"/>
      <c r="AE921" s="128"/>
      <c r="AF921" s="128"/>
      <c r="AG921" s="128"/>
      <c r="AH921" s="128"/>
      <c r="AI921" s="128"/>
      <c r="AJ921" s="128"/>
      <c r="AK921" s="128"/>
      <c r="AL921" s="128"/>
      <c r="AM921" s="128"/>
      <c r="AN921" s="128"/>
      <c r="AO921" s="128"/>
      <c r="AP921" s="128">
        <f t="shared" si="136"/>
        <v>0</v>
      </c>
      <c r="AQ921" s="128">
        <f t="shared" si="136"/>
        <v>0</v>
      </c>
      <c r="AR921" s="128" t="e">
        <f>#REF!+#REF!+#REF!+#REF!</f>
        <v>#REF!</v>
      </c>
      <c r="AS921" s="128">
        <f t="shared" si="137"/>
        <v>0</v>
      </c>
      <c r="AT921" s="128" t="e">
        <f>#REF!+#REF!+#REF!+#REF!</f>
        <v>#REF!</v>
      </c>
      <c r="AU921" s="128">
        <f t="shared" si="138"/>
        <v>0</v>
      </c>
    </row>
    <row r="922" spans="1:47" ht="94.5" x14ac:dyDescent="0.25">
      <c r="A922" s="381" t="s">
        <v>113</v>
      </c>
      <c r="B922" s="127"/>
      <c r="C922" s="21" t="s">
        <v>2015</v>
      </c>
      <c r="D922" s="128"/>
      <c r="E922" s="128"/>
      <c r="F922" s="128"/>
      <c r="G922" s="128"/>
      <c r="H922" s="128"/>
      <c r="I922" s="128"/>
      <c r="J922" s="128"/>
      <c r="K922" s="128"/>
      <c r="L922" s="128"/>
      <c r="M922" s="128"/>
      <c r="N922" s="128"/>
      <c r="O922" s="128"/>
      <c r="P922" s="128"/>
      <c r="Q922" s="128"/>
      <c r="R922" s="128"/>
      <c r="S922" s="128"/>
      <c r="T922" s="128">
        <v>0.15</v>
      </c>
      <c r="U922" s="128">
        <v>0</v>
      </c>
      <c r="V922" s="128">
        <f t="shared" si="139"/>
        <v>0.15</v>
      </c>
      <c r="W922" s="128">
        <f t="shared" si="139"/>
        <v>0</v>
      </c>
      <c r="X922" s="128"/>
      <c r="Y922" s="128"/>
      <c r="Z922" s="128"/>
      <c r="AA922" s="128"/>
      <c r="AB922" s="128"/>
      <c r="AC922" s="128"/>
      <c r="AD922" s="128"/>
      <c r="AE922" s="128"/>
      <c r="AF922" s="128"/>
      <c r="AG922" s="128"/>
      <c r="AH922" s="128"/>
      <c r="AI922" s="128"/>
      <c r="AJ922" s="128"/>
      <c r="AK922" s="128"/>
      <c r="AL922" s="128"/>
      <c r="AM922" s="128"/>
      <c r="AN922" s="128"/>
      <c r="AO922" s="128"/>
      <c r="AP922" s="128">
        <f t="shared" si="136"/>
        <v>0</v>
      </c>
      <c r="AQ922" s="128">
        <f t="shared" si="136"/>
        <v>0</v>
      </c>
      <c r="AR922" s="128" t="e">
        <f>#REF!+#REF!+#REF!+#REF!</f>
        <v>#REF!</v>
      </c>
      <c r="AS922" s="128">
        <f t="shared" si="137"/>
        <v>0</v>
      </c>
      <c r="AT922" s="128" t="e">
        <f>#REF!+#REF!+#REF!+#REF!</f>
        <v>#REF!</v>
      </c>
      <c r="AU922" s="128">
        <f t="shared" si="138"/>
        <v>0</v>
      </c>
    </row>
    <row r="923" spans="1:47" x14ac:dyDescent="0.25">
      <c r="A923" s="381" t="s">
        <v>113</v>
      </c>
      <c r="B923" s="127"/>
      <c r="C923" s="21"/>
      <c r="D923" s="128"/>
      <c r="E923" s="128"/>
      <c r="F923" s="128"/>
      <c r="G923" s="128"/>
      <c r="H923" s="128"/>
      <c r="I923" s="128"/>
      <c r="J923" s="128"/>
      <c r="K923" s="128"/>
      <c r="L923" s="128"/>
      <c r="M923" s="128"/>
      <c r="N923" s="128"/>
      <c r="O923" s="128"/>
      <c r="P923" s="128"/>
      <c r="Q923" s="128"/>
      <c r="R923" s="128"/>
      <c r="S923" s="128"/>
      <c r="T923" s="128"/>
      <c r="U923" s="128"/>
      <c r="V923" s="128">
        <f t="shared" si="139"/>
        <v>0</v>
      </c>
      <c r="W923" s="128">
        <f t="shared" si="139"/>
        <v>0</v>
      </c>
      <c r="X923" s="128"/>
      <c r="Y923" s="128"/>
      <c r="Z923" s="128"/>
      <c r="AA923" s="128"/>
      <c r="AB923" s="128"/>
      <c r="AC923" s="128"/>
      <c r="AD923" s="128"/>
      <c r="AE923" s="128"/>
      <c r="AF923" s="128"/>
      <c r="AG923" s="128"/>
      <c r="AH923" s="128"/>
      <c r="AI923" s="128"/>
      <c r="AJ923" s="128"/>
      <c r="AK923" s="128"/>
      <c r="AL923" s="128"/>
      <c r="AM923" s="128"/>
      <c r="AN923" s="128"/>
      <c r="AO923" s="128"/>
      <c r="AP923" s="128">
        <f t="shared" si="136"/>
        <v>0</v>
      </c>
      <c r="AQ923" s="128">
        <f t="shared" si="136"/>
        <v>0</v>
      </c>
      <c r="AR923" s="128" t="e">
        <f>#REF!+#REF!+#REF!+#REF!</f>
        <v>#REF!</v>
      </c>
      <c r="AS923" s="128">
        <f t="shared" si="137"/>
        <v>0</v>
      </c>
      <c r="AT923" s="128" t="e">
        <f>#REF!+#REF!+#REF!+#REF!</f>
        <v>#REF!</v>
      </c>
      <c r="AU923" s="128">
        <f t="shared" si="138"/>
        <v>0</v>
      </c>
    </row>
    <row r="924" spans="1:47" ht="47.25" x14ac:dyDescent="0.25">
      <c r="A924" s="381" t="s">
        <v>1046</v>
      </c>
      <c r="B924" s="127" t="s">
        <v>2016</v>
      </c>
      <c r="C924" s="21" t="s">
        <v>2017</v>
      </c>
      <c r="D924" s="128"/>
      <c r="E924" s="128"/>
      <c r="F924" s="128"/>
      <c r="G924" s="128"/>
      <c r="H924" s="128"/>
      <c r="I924" s="128"/>
      <c r="J924" s="128"/>
      <c r="K924" s="128"/>
      <c r="L924" s="128"/>
      <c r="M924" s="128"/>
      <c r="N924" s="128">
        <v>0.188</v>
      </c>
      <c r="O924" s="128"/>
      <c r="P924" s="128"/>
      <c r="Q924" s="128"/>
      <c r="R924" s="128"/>
      <c r="S924" s="128"/>
      <c r="T924" s="128"/>
      <c r="U924" s="128"/>
      <c r="V924" s="128">
        <f t="shared" si="139"/>
        <v>0.188</v>
      </c>
      <c r="W924" s="128">
        <f t="shared" si="139"/>
        <v>0</v>
      </c>
      <c r="X924" s="128"/>
      <c r="Y924" s="128"/>
      <c r="Z924" s="128"/>
      <c r="AA924" s="128"/>
      <c r="AB924" s="128"/>
      <c r="AC924" s="128"/>
      <c r="AD924" s="128"/>
      <c r="AE924" s="128"/>
      <c r="AF924" s="128"/>
      <c r="AG924" s="128"/>
      <c r="AH924" s="128"/>
      <c r="AI924" s="128"/>
      <c r="AJ924" s="128"/>
      <c r="AK924" s="128"/>
      <c r="AL924" s="128"/>
      <c r="AM924" s="128"/>
      <c r="AN924" s="128"/>
      <c r="AO924" s="128"/>
      <c r="AP924" s="128">
        <f t="shared" si="136"/>
        <v>0</v>
      </c>
      <c r="AQ924" s="128">
        <f t="shared" si="136"/>
        <v>0</v>
      </c>
      <c r="AR924" s="128" t="e">
        <f>#REF!+#REF!+#REF!+#REF!</f>
        <v>#REF!</v>
      </c>
      <c r="AS924" s="128">
        <f t="shared" si="137"/>
        <v>0</v>
      </c>
      <c r="AT924" s="128" t="e">
        <f>#REF!+#REF!+#REF!+#REF!</f>
        <v>#REF!</v>
      </c>
      <c r="AU924" s="128">
        <f t="shared" si="138"/>
        <v>0</v>
      </c>
    </row>
    <row r="925" spans="1:47" ht="110.25" x14ac:dyDescent="0.25">
      <c r="A925" s="381" t="s">
        <v>1046</v>
      </c>
      <c r="B925" s="127" t="s">
        <v>2018</v>
      </c>
      <c r="C925" s="21" t="s">
        <v>2019</v>
      </c>
      <c r="D925" s="128"/>
      <c r="E925" s="128"/>
      <c r="F925" s="128"/>
      <c r="G925" s="128"/>
      <c r="H925" s="128"/>
      <c r="I925" s="128"/>
      <c r="J925" s="128"/>
      <c r="K925" s="128"/>
      <c r="L925" s="128"/>
      <c r="M925" s="128"/>
      <c r="N925" s="128">
        <v>0.56200000000000006</v>
      </c>
      <c r="O925" s="128"/>
      <c r="P925" s="128"/>
      <c r="Q925" s="128"/>
      <c r="R925" s="128"/>
      <c r="S925" s="128"/>
      <c r="T925" s="128"/>
      <c r="U925" s="128"/>
      <c r="V925" s="128">
        <f t="shared" si="139"/>
        <v>0.56200000000000006</v>
      </c>
      <c r="W925" s="128">
        <f t="shared" si="139"/>
        <v>0</v>
      </c>
      <c r="X925" s="128"/>
      <c r="Y925" s="128"/>
      <c r="Z925" s="128"/>
      <c r="AA925" s="128"/>
      <c r="AB925" s="128"/>
      <c r="AC925" s="128"/>
      <c r="AD925" s="128"/>
      <c r="AE925" s="128"/>
      <c r="AF925" s="128"/>
      <c r="AG925" s="128"/>
      <c r="AH925" s="128"/>
      <c r="AI925" s="128"/>
      <c r="AJ925" s="128"/>
      <c r="AK925" s="128"/>
      <c r="AL925" s="128"/>
      <c r="AM925" s="128"/>
      <c r="AN925" s="128"/>
      <c r="AO925" s="128"/>
      <c r="AP925" s="128">
        <f t="shared" si="136"/>
        <v>0</v>
      </c>
      <c r="AQ925" s="128">
        <f t="shared" si="136"/>
        <v>0</v>
      </c>
      <c r="AR925" s="128" t="e">
        <f>#REF!+#REF!+#REF!+#REF!</f>
        <v>#REF!</v>
      </c>
      <c r="AS925" s="128">
        <f t="shared" si="137"/>
        <v>0</v>
      </c>
      <c r="AT925" s="128" t="e">
        <f>#REF!+#REF!+#REF!+#REF!</f>
        <v>#REF!</v>
      </c>
      <c r="AU925" s="128">
        <f t="shared" si="138"/>
        <v>0</v>
      </c>
    </row>
    <row r="926" spans="1:47" ht="47.25" x14ac:dyDescent="0.25">
      <c r="A926" s="381" t="s">
        <v>1046</v>
      </c>
      <c r="B926" s="127" t="s">
        <v>2020</v>
      </c>
      <c r="C926" s="21" t="s">
        <v>2021</v>
      </c>
      <c r="D926" s="128"/>
      <c r="E926" s="128"/>
      <c r="F926" s="128"/>
      <c r="G926" s="128"/>
      <c r="H926" s="128"/>
      <c r="I926" s="128"/>
      <c r="J926" s="128"/>
      <c r="K926" s="128"/>
      <c r="L926" s="128"/>
      <c r="M926" s="128"/>
      <c r="N926" s="128">
        <v>0.33200000000000002</v>
      </c>
      <c r="O926" s="128"/>
      <c r="P926" s="128"/>
      <c r="Q926" s="128"/>
      <c r="R926" s="128"/>
      <c r="S926" s="128"/>
      <c r="T926" s="128"/>
      <c r="U926" s="128"/>
      <c r="V926" s="128">
        <f t="shared" si="139"/>
        <v>0.33200000000000002</v>
      </c>
      <c r="W926" s="128">
        <f t="shared" si="139"/>
        <v>0</v>
      </c>
      <c r="X926" s="128"/>
      <c r="Y926" s="128"/>
      <c r="Z926" s="128"/>
      <c r="AA926" s="128"/>
      <c r="AB926" s="128"/>
      <c r="AC926" s="128"/>
      <c r="AD926" s="128"/>
      <c r="AE926" s="128"/>
      <c r="AF926" s="128"/>
      <c r="AG926" s="128"/>
      <c r="AH926" s="128"/>
      <c r="AI926" s="128"/>
      <c r="AJ926" s="128"/>
      <c r="AK926" s="128"/>
      <c r="AL926" s="128"/>
      <c r="AM926" s="128"/>
      <c r="AN926" s="128"/>
      <c r="AO926" s="128"/>
      <c r="AP926" s="128">
        <f t="shared" si="136"/>
        <v>0</v>
      </c>
      <c r="AQ926" s="128">
        <f t="shared" si="136"/>
        <v>0</v>
      </c>
      <c r="AR926" s="128" t="e">
        <f>#REF!+#REF!+#REF!+#REF!</f>
        <v>#REF!</v>
      </c>
      <c r="AS926" s="128">
        <f t="shared" si="137"/>
        <v>0</v>
      </c>
      <c r="AT926" s="128" t="e">
        <f>#REF!+#REF!+#REF!+#REF!</f>
        <v>#REF!</v>
      </c>
      <c r="AU926" s="128">
        <f t="shared" si="138"/>
        <v>0</v>
      </c>
    </row>
    <row r="927" spans="1:47" ht="94.5" x14ac:dyDescent="0.25">
      <c r="A927" s="381" t="s">
        <v>1046</v>
      </c>
      <c r="B927" s="127" t="s">
        <v>2022</v>
      </c>
      <c r="C927" s="21" t="s">
        <v>2023</v>
      </c>
      <c r="D927" s="128"/>
      <c r="E927" s="128"/>
      <c r="F927" s="128"/>
      <c r="G927" s="128"/>
      <c r="H927" s="128"/>
      <c r="I927" s="128"/>
      <c r="J927" s="128"/>
      <c r="K927" s="128"/>
      <c r="L927" s="128"/>
      <c r="M927" s="128"/>
      <c r="N927" s="128">
        <v>0.21199999999999999</v>
      </c>
      <c r="O927" s="128"/>
      <c r="P927" s="128"/>
      <c r="Q927" s="128"/>
      <c r="R927" s="128"/>
      <c r="S927" s="128"/>
      <c r="T927" s="128"/>
      <c r="U927" s="128"/>
      <c r="V927" s="128">
        <f t="shared" si="139"/>
        <v>0.21199999999999999</v>
      </c>
      <c r="W927" s="128">
        <f t="shared" si="139"/>
        <v>0</v>
      </c>
      <c r="X927" s="128"/>
      <c r="Y927" s="128"/>
      <c r="Z927" s="128"/>
      <c r="AA927" s="128"/>
      <c r="AB927" s="128"/>
      <c r="AC927" s="128"/>
      <c r="AD927" s="128"/>
      <c r="AE927" s="128"/>
      <c r="AF927" s="128"/>
      <c r="AG927" s="128"/>
      <c r="AH927" s="128"/>
      <c r="AI927" s="128"/>
      <c r="AJ927" s="128"/>
      <c r="AK927" s="128"/>
      <c r="AL927" s="128"/>
      <c r="AM927" s="128"/>
      <c r="AN927" s="128"/>
      <c r="AO927" s="128"/>
      <c r="AP927" s="128">
        <f t="shared" si="136"/>
        <v>0</v>
      </c>
      <c r="AQ927" s="128">
        <f t="shared" si="136"/>
        <v>0</v>
      </c>
      <c r="AR927" s="128" t="e">
        <f>#REF!+#REF!+#REF!+#REF!</f>
        <v>#REF!</v>
      </c>
      <c r="AS927" s="128">
        <f t="shared" si="137"/>
        <v>0</v>
      </c>
      <c r="AT927" s="128" t="e">
        <f>#REF!+#REF!+#REF!+#REF!</f>
        <v>#REF!</v>
      </c>
      <c r="AU927" s="128">
        <f t="shared" si="138"/>
        <v>0</v>
      </c>
    </row>
    <row r="928" spans="1:47" ht="94.5" x14ac:dyDescent="0.25">
      <c r="A928" s="381" t="s">
        <v>1046</v>
      </c>
      <c r="B928" s="127" t="s">
        <v>2024</v>
      </c>
      <c r="C928" s="21" t="s">
        <v>2025</v>
      </c>
      <c r="D928" s="128"/>
      <c r="E928" s="128"/>
      <c r="F928" s="128"/>
      <c r="G928" s="128"/>
      <c r="H928" s="128"/>
      <c r="I928" s="128"/>
      <c r="J928" s="128"/>
      <c r="K928" s="128"/>
      <c r="L928" s="128"/>
      <c r="M928" s="128"/>
      <c r="N928" s="128"/>
      <c r="O928" s="128"/>
      <c r="P928" s="128">
        <v>0.57499999999999996</v>
      </c>
      <c r="Q928" s="128"/>
      <c r="R928" s="128"/>
      <c r="S928" s="128"/>
      <c r="T928" s="128"/>
      <c r="U928" s="128"/>
      <c r="V928" s="128">
        <f t="shared" si="139"/>
        <v>0.57499999999999996</v>
      </c>
      <c r="W928" s="128">
        <f t="shared" si="139"/>
        <v>0</v>
      </c>
      <c r="X928" s="128"/>
      <c r="Y928" s="128"/>
      <c r="Z928" s="128"/>
      <c r="AA928" s="128"/>
      <c r="AB928" s="128"/>
      <c r="AC928" s="128"/>
      <c r="AD928" s="128"/>
      <c r="AE928" s="128"/>
      <c r="AF928" s="128"/>
      <c r="AG928" s="128"/>
      <c r="AH928" s="128"/>
      <c r="AI928" s="128"/>
      <c r="AJ928" s="128"/>
      <c r="AK928" s="128"/>
      <c r="AL928" s="128"/>
      <c r="AM928" s="128"/>
      <c r="AN928" s="128"/>
      <c r="AO928" s="128"/>
      <c r="AP928" s="128">
        <f t="shared" si="136"/>
        <v>0</v>
      </c>
      <c r="AQ928" s="128">
        <f t="shared" si="136"/>
        <v>0</v>
      </c>
      <c r="AR928" s="128" t="e">
        <f>#REF!+#REF!+#REF!+#REF!</f>
        <v>#REF!</v>
      </c>
      <c r="AS928" s="128">
        <f t="shared" si="137"/>
        <v>0</v>
      </c>
      <c r="AT928" s="128" t="e">
        <f>#REF!+#REF!+#REF!+#REF!</f>
        <v>#REF!</v>
      </c>
      <c r="AU928" s="128">
        <f t="shared" si="138"/>
        <v>0</v>
      </c>
    </row>
    <row r="929" spans="1:47" ht="47.25" x14ac:dyDescent="0.25">
      <c r="A929" s="381" t="s">
        <v>1046</v>
      </c>
      <c r="B929" s="127" t="s">
        <v>2026</v>
      </c>
      <c r="C929" s="21" t="s">
        <v>2027</v>
      </c>
      <c r="D929" s="128"/>
      <c r="E929" s="128"/>
      <c r="F929" s="128"/>
      <c r="G929" s="128"/>
      <c r="H929" s="128"/>
      <c r="I929" s="128"/>
      <c r="J929" s="128"/>
      <c r="K929" s="128"/>
      <c r="L929" s="128"/>
      <c r="M929" s="128"/>
      <c r="N929" s="128"/>
      <c r="O929" s="128"/>
      <c r="P929" s="128">
        <v>0.316</v>
      </c>
      <c r="Q929" s="128"/>
      <c r="R929" s="128"/>
      <c r="S929" s="128"/>
      <c r="T929" s="128"/>
      <c r="U929" s="128"/>
      <c r="V929" s="128">
        <f t="shared" si="139"/>
        <v>0.316</v>
      </c>
      <c r="W929" s="128">
        <f t="shared" si="139"/>
        <v>0</v>
      </c>
      <c r="X929" s="128"/>
      <c r="Y929" s="128"/>
      <c r="Z929" s="128"/>
      <c r="AA929" s="128"/>
      <c r="AB929" s="128"/>
      <c r="AC929" s="128"/>
      <c r="AD929" s="128"/>
      <c r="AE929" s="128"/>
      <c r="AF929" s="128"/>
      <c r="AG929" s="128"/>
      <c r="AH929" s="128"/>
      <c r="AI929" s="128"/>
      <c r="AJ929" s="128"/>
      <c r="AK929" s="128"/>
      <c r="AL929" s="128"/>
      <c r="AM929" s="128"/>
      <c r="AN929" s="128"/>
      <c r="AO929" s="128"/>
      <c r="AP929" s="128">
        <f t="shared" si="136"/>
        <v>0</v>
      </c>
      <c r="AQ929" s="128">
        <f t="shared" si="136"/>
        <v>0</v>
      </c>
      <c r="AR929" s="128" t="e">
        <f>#REF!+#REF!+#REF!+#REF!</f>
        <v>#REF!</v>
      </c>
      <c r="AS929" s="128">
        <f t="shared" si="137"/>
        <v>0</v>
      </c>
      <c r="AT929" s="128" t="e">
        <f>#REF!+#REF!+#REF!+#REF!</f>
        <v>#REF!</v>
      </c>
      <c r="AU929" s="128">
        <f t="shared" si="138"/>
        <v>0</v>
      </c>
    </row>
    <row r="930" spans="1:47" ht="110.25" x14ac:dyDescent="0.25">
      <c r="A930" s="381" t="s">
        <v>1046</v>
      </c>
      <c r="B930" s="127" t="s">
        <v>2028</v>
      </c>
      <c r="C930" s="21" t="s">
        <v>2029</v>
      </c>
      <c r="D930" s="128"/>
      <c r="E930" s="128"/>
      <c r="F930" s="128"/>
      <c r="G930" s="128"/>
      <c r="H930" s="128"/>
      <c r="I930" s="128"/>
      <c r="J930" s="128"/>
      <c r="K930" s="128"/>
      <c r="L930" s="128"/>
      <c r="M930" s="128"/>
      <c r="N930" s="128"/>
      <c r="O930" s="128"/>
      <c r="P930" s="128">
        <v>0.48099999999999998</v>
      </c>
      <c r="Q930" s="128"/>
      <c r="R930" s="128"/>
      <c r="S930" s="128"/>
      <c r="T930" s="128"/>
      <c r="U930" s="128"/>
      <c r="V930" s="128">
        <f t="shared" si="139"/>
        <v>0.48099999999999998</v>
      </c>
      <c r="W930" s="128">
        <f t="shared" si="139"/>
        <v>0</v>
      </c>
      <c r="X930" s="128"/>
      <c r="Y930" s="128"/>
      <c r="Z930" s="128"/>
      <c r="AA930" s="128"/>
      <c r="AB930" s="128"/>
      <c r="AC930" s="128"/>
      <c r="AD930" s="128"/>
      <c r="AE930" s="128"/>
      <c r="AF930" s="128"/>
      <c r="AG930" s="128"/>
      <c r="AH930" s="128"/>
      <c r="AI930" s="128"/>
      <c r="AJ930" s="128"/>
      <c r="AK930" s="128"/>
      <c r="AL930" s="128"/>
      <c r="AM930" s="128"/>
      <c r="AN930" s="128"/>
      <c r="AO930" s="128"/>
      <c r="AP930" s="128">
        <f t="shared" si="136"/>
        <v>0</v>
      </c>
      <c r="AQ930" s="128">
        <f t="shared" si="136"/>
        <v>0</v>
      </c>
      <c r="AR930" s="128" t="e">
        <f>#REF!+#REF!+#REF!+#REF!</f>
        <v>#REF!</v>
      </c>
      <c r="AS930" s="128">
        <f t="shared" si="137"/>
        <v>0</v>
      </c>
      <c r="AT930" s="128" t="e">
        <f>#REF!+#REF!+#REF!+#REF!</f>
        <v>#REF!</v>
      </c>
      <c r="AU930" s="128">
        <f t="shared" si="138"/>
        <v>0</v>
      </c>
    </row>
    <row r="931" spans="1:47" ht="63" x14ac:dyDescent="0.25">
      <c r="A931" s="381" t="s">
        <v>1046</v>
      </c>
      <c r="B931" s="127" t="s">
        <v>2030</v>
      </c>
      <c r="C931" s="21" t="s">
        <v>2031</v>
      </c>
      <c r="D931" s="128"/>
      <c r="E931" s="128"/>
      <c r="F931" s="128"/>
      <c r="G931" s="128"/>
      <c r="H931" s="128"/>
      <c r="I931" s="128"/>
      <c r="J931" s="128"/>
      <c r="K931" s="128"/>
      <c r="L931" s="128"/>
      <c r="M931" s="128"/>
      <c r="N931" s="128"/>
      <c r="O931" s="128"/>
      <c r="P931" s="128">
        <v>0.28799999999999998</v>
      </c>
      <c r="Q931" s="128"/>
      <c r="R931" s="128"/>
      <c r="S931" s="128"/>
      <c r="T931" s="128"/>
      <c r="U931" s="128"/>
      <c r="V931" s="128">
        <f t="shared" si="139"/>
        <v>0.28799999999999998</v>
      </c>
      <c r="W931" s="128">
        <f t="shared" si="139"/>
        <v>0</v>
      </c>
      <c r="X931" s="128"/>
      <c r="Y931" s="128"/>
      <c r="Z931" s="128"/>
      <c r="AA931" s="128"/>
      <c r="AB931" s="128"/>
      <c r="AC931" s="128"/>
      <c r="AD931" s="128"/>
      <c r="AE931" s="128"/>
      <c r="AF931" s="128"/>
      <c r="AG931" s="128"/>
      <c r="AH931" s="128"/>
      <c r="AI931" s="128"/>
      <c r="AJ931" s="128"/>
      <c r="AK931" s="128"/>
      <c r="AL931" s="128"/>
      <c r="AM931" s="128"/>
      <c r="AN931" s="128"/>
      <c r="AO931" s="128"/>
      <c r="AP931" s="128">
        <f t="shared" si="136"/>
        <v>0</v>
      </c>
      <c r="AQ931" s="128">
        <f t="shared" si="136"/>
        <v>0</v>
      </c>
      <c r="AR931" s="128" t="e">
        <f>#REF!+#REF!+#REF!+#REF!</f>
        <v>#REF!</v>
      </c>
      <c r="AS931" s="128">
        <f t="shared" si="137"/>
        <v>0</v>
      </c>
      <c r="AT931" s="128" t="e">
        <f>#REF!+#REF!+#REF!+#REF!</f>
        <v>#REF!</v>
      </c>
      <c r="AU931" s="128">
        <f t="shared" si="138"/>
        <v>0</v>
      </c>
    </row>
    <row r="932" spans="1:47" ht="63" x14ac:dyDescent="0.25">
      <c r="A932" s="381" t="s">
        <v>1046</v>
      </c>
      <c r="B932" s="127" t="s">
        <v>2032</v>
      </c>
      <c r="C932" s="21" t="s">
        <v>2033</v>
      </c>
      <c r="D932" s="128"/>
      <c r="E932" s="128"/>
      <c r="F932" s="128"/>
      <c r="G932" s="128"/>
      <c r="H932" s="128"/>
      <c r="I932" s="128"/>
      <c r="J932" s="128"/>
      <c r="K932" s="128"/>
      <c r="L932" s="128"/>
      <c r="M932" s="128"/>
      <c r="N932" s="128"/>
      <c r="O932" s="128"/>
      <c r="P932" s="128">
        <v>0.81599999999999995</v>
      </c>
      <c r="Q932" s="128">
        <v>0.63</v>
      </c>
      <c r="R932" s="128"/>
      <c r="S932" s="128"/>
      <c r="T932" s="128"/>
      <c r="U932" s="128"/>
      <c r="V932" s="128">
        <f t="shared" si="139"/>
        <v>0.81599999999999995</v>
      </c>
      <c r="W932" s="128">
        <f t="shared" si="139"/>
        <v>0.63</v>
      </c>
      <c r="X932" s="128"/>
      <c r="Y932" s="128"/>
      <c r="Z932" s="128"/>
      <c r="AA932" s="128"/>
      <c r="AB932" s="128"/>
      <c r="AC932" s="128"/>
      <c r="AD932" s="128"/>
      <c r="AE932" s="128"/>
      <c r="AF932" s="128"/>
      <c r="AG932" s="128"/>
      <c r="AH932" s="128"/>
      <c r="AI932" s="128"/>
      <c r="AJ932" s="128"/>
      <c r="AK932" s="128"/>
      <c r="AL932" s="128"/>
      <c r="AM932" s="128"/>
      <c r="AN932" s="128"/>
      <c r="AO932" s="128"/>
      <c r="AP932" s="128">
        <f t="shared" si="136"/>
        <v>0</v>
      </c>
      <c r="AQ932" s="128">
        <f t="shared" si="136"/>
        <v>0</v>
      </c>
      <c r="AR932" s="128" t="e">
        <f>#REF!+#REF!+#REF!+#REF!</f>
        <v>#REF!</v>
      </c>
      <c r="AS932" s="128">
        <f t="shared" si="137"/>
        <v>0</v>
      </c>
      <c r="AT932" s="128" t="e">
        <f>#REF!+#REF!+#REF!+#REF!</f>
        <v>#REF!</v>
      </c>
      <c r="AU932" s="128">
        <f t="shared" si="138"/>
        <v>0</v>
      </c>
    </row>
    <row r="933" spans="1:47" ht="63" x14ac:dyDescent="0.25">
      <c r="A933" s="381" t="s">
        <v>1046</v>
      </c>
      <c r="B933" s="127" t="s">
        <v>2032</v>
      </c>
      <c r="C933" s="21" t="s">
        <v>2034</v>
      </c>
      <c r="D933" s="128"/>
      <c r="E933" s="128"/>
      <c r="F933" s="128"/>
      <c r="G933" s="128"/>
      <c r="H933" s="128"/>
      <c r="I933" s="128"/>
      <c r="J933" s="128"/>
      <c r="K933" s="128"/>
      <c r="L933" s="128"/>
      <c r="M933" s="128"/>
      <c r="N933" s="128"/>
      <c r="O933" s="128"/>
      <c r="P933" s="128">
        <v>0.69699999999999995</v>
      </c>
      <c r="Q933" s="128">
        <v>0.63</v>
      </c>
      <c r="R933" s="128"/>
      <c r="S933" s="128"/>
      <c r="T933" s="128"/>
      <c r="U933" s="128"/>
      <c r="V933" s="128">
        <f t="shared" si="139"/>
        <v>0.69699999999999995</v>
      </c>
      <c r="W933" s="128">
        <f t="shared" si="139"/>
        <v>0.63</v>
      </c>
      <c r="X933" s="128"/>
      <c r="Y933" s="128"/>
      <c r="Z933" s="128"/>
      <c r="AA933" s="128"/>
      <c r="AB933" s="128"/>
      <c r="AC933" s="128"/>
      <c r="AD933" s="128"/>
      <c r="AE933" s="128"/>
      <c r="AF933" s="128"/>
      <c r="AG933" s="128"/>
      <c r="AH933" s="128"/>
      <c r="AI933" s="128"/>
      <c r="AJ933" s="128"/>
      <c r="AK933" s="128"/>
      <c r="AL933" s="128"/>
      <c r="AM933" s="128"/>
      <c r="AN933" s="128"/>
      <c r="AO933" s="128"/>
      <c r="AP933" s="128">
        <f t="shared" si="136"/>
        <v>0</v>
      </c>
      <c r="AQ933" s="128">
        <f t="shared" si="136"/>
        <v>0</v>
      </c>
      <c r="AR933" s="128" t="e">
        <f>#REF!+#REF!+#REF!+#REF!</f>
        <v>#REF!</v>
      </c>
      <c r="AS933" s="128">
        <f t="shared" si="137"/>
        <v>0</v>
      </c>
      <c r="AT933" s="128" t="e">
        <f>#REF!+#REF!+#REF!+#REF!</f>
        <v>#REF!</v>
      </c>
      <c r="AU933" s="128">
        <f t="shared" si="138"/>
        <v>0</v>
      </c>
    </row>
    <row r="934" spans="1:47" ht="157.5" x14ac:dyDescent="0.25">
      <c r="A934" s="381" t="s">
        <v>1046</v>
      </c>
      <c r="B934" s="127" t="s">
        <v>2035</v>
      </c>
      <c r="C934" s="21" t="s">
        <v>2036</v>
      </c>
      <c r="D934" s="128"/>
      <c r="E934" s="128"/>
      <c r="F934" s="128"/>
      <c r="G934" s="128"/>
      <c r="H934" s="128"/>
      <c r="I934" s="128"/>
      <c r="J934" s="128"/>
      <c r="K934" s="128"/>
      <c r="L934" s="128"/>
      <c r="M934" s="128"/>
      <c r="N934" s="128"/>
      <c r="O934" s="128"/>
      <c r="P934" s="128">
        <v>1.36</v>
      </c>
      <c r="Q934" s="128">
        <v>0.1</v>
      </c>
      <c r="R934" s="128"/>
      <c r="S934" s="128"/>
      <c r="T934" s="128"/>
      <c r="U934" s="128"/>
      <c r="V934" s="128">
        <f t="shared" si="139"/>
        <v>1.36</v>
      </c>
      <c r="W934" s="128">
        <f t="shared" si="139"/>
        <v>0.1</v>
      </c>
      <c r="X934" s="128"/>
      <c r="Y934" s="128"/>
      <c r="Z934" s="128"/>
      <c r="AA934" s="128"/>
      <c r="AB934" s="128"/>
      <c r="AC934" s="128"/>
      <c r="AD934" s="128"/>
      <c r="AE934" s="128"/>
      <c r="AF934" s="128"/>
      <c r="AG934" s="128"/>
      <c r="AH934" s="128"/>
      <c r="AI934" s="128"/>
      <c r="AJ934" s="128"/>
      <c r="AK934" s="128"/>
      <c r="AL934" s="128"/>
      <c r="AM934" s="128"/>
      <c r="AN934" s="128"/>
      <c r="AO934" s="128"/>
      <c r="AP934" s="128">
        <f t="shared" si="136"/>
        <v>0</v>
      </c>
      <c r="AQ934" s="128">
        <f t="shared" si="136"/>
        <v>0</v>
      </c>
      <c r="AR934" s="128" t="e">
        <f>#REF!+#REF!+#REF!+#REF!</f>
        <v>#REF!</v>
      </c>
      <c r="AS934" s="128">
        <f t="shared" si="137"/>
        <v>0</v>
      </c>
      <c r="AT934" s="128" t="e">
        <f>#REF!+#REF!+#REF!+#REF!</f>
        <v>#REF!</v>
      </c>
      <c r="AU934" s="128">
        <f t="shared" si="138"/>
        <v>0</v>
      </c>
    </row>
    <row r="935" spans="1:47" ht="126" x14ac:dyDescent="0.25">
      <c r="A935" s="381" t="s">
        <v>1046</v>
      </c>
      <c r="B935" s="127" t="s">
        <v>2037</v>
      </c>
      <c r="C935" s="21" t="s">
        <v>2038</v>
      </c>
      <c r="D935" s="128"/>
      <c r="E935" s="128"/>
      <c r="F935" s="128"/>
      <c r="G935" s="128"/>
      <c r="H935" s="128"/>
      <c r="I935" s="128"/>
      <c r="J935" s="128"/>
      <c r="K935" s="128"/>
      <c r="L935" s="128"/>
      <c r="M935" s="128"/>
      <c r="N935" s="128"/>
      <c r="O935" s="128"/>
      <c r="P935" s="128">
        <v>1.028</v>
      </c>
      <c r="Q935" s="128">
        <v>0.25</v>
      </c>
      <c r="R935" s="128"/>
      <c r="S935" s="128"/>
      <c r="T935" s="128"/>
      <c r="U935" s="128"/>
      <c r="V935" s="128">
        <f t="shared" si="139"/>
        <v>1.028</v>
      </c>
      <c r="W935" s="128">
        <f t="shared" si="139"/>
        <v>0.25</v>
      </c>
      <c r="X935" s="128"/>
      <c r="Y935" s="128"/>
      <c r="Z935" s="128"/>
      <c r="AA935" s="128"/>
      <c r="AB935" s="128"/>
      <c r="AC935" s="128"/>
      <c r="AD935" s="128"/>
      <c r="AE935" s="128"/>
      <c r="AF935" s="128"/>
      <c r="AG935" s="128"/>
      <c r="AH935" s="128"/>
      <c r="AI935" s="128"/>
      <c r="AJ935" s="128"/>
      <c r="AK935" s="128"/>
      <c r="AL935" s="128"/>
      <c r="AM935" s="128"/>
      <c r="AN935" s="128"/>
      <c r="AO935" s="128"/>
      <c r="AP935" s="128">
        <f t="shared" si="136"/>
        <v>0</v>
      </c>
      <c r="AQ935" s="128">
        <f t="shared" si="136"/>
        <v>0</v>
      </c>
      <c r="AR935" s="128" t="e">
        <f>#REF!+#REF!+#REF!+#REF!</f>
        <v>#REF!</v>
      </c>
      <c r="AS935" s="128">
        <f t="shared" si="137"/>
        <v>0</v>
      </c>
      <c r="AT935" s="128" t="e">
        <f>#REF!+#REF!+#REF!+#REF!</f>
        <v>#REF!</v>
      </c>
      <c r="AU935" s="128">
        <f t="shared" si="138"/>
        <v>0</v>
      </c>
    </row>
    <row r="936" spans="1:47" ht="78.75" x14ac:dyDescent="0.25">
      <c r="A936" s="381" t="s">
        <v>1046</v>
      </c>
      <c r="B936" s="127" t="s">
        <v>2039</v>
      </c>
      <c r="C936" s="21" t="s">
        <v>2040</v>
      </c>
      <c r="D936" s="128"/>
      <c r="E936" s="128"/>
      <c r="F936" s="128"/>
      <c r="G936" s="128"/>
      <c r="H936" s="128"/>
      <c r="I936" s="128"/>
      <c r="J936" s="128"/>
      <c r="K936" s="128"/>
      <c r="L936" s="128"/>
      <c r="M936" s="128"/>
      <c r="N936" s="128"/>
      <c r="O936" s="128"/>
      <c r="P936" s="128">
        <v>1.903</v>
      </c>
      <c r="Q936" s="128">
        <v>0.4</v>
      </c>
      <c r="R936" s="128"/>
      <c r="S936" s="128"/>
      <c r="T936" s="128"/>
      <c r="U936" s="128"/>
      <c r="V936" s="128">
        <f t="shared" si="139"/>
        <v>1.903</v>
      </c>
      <c r="W936" s="128">
        <f t="shared" si="139"/>
        <v>0.4</v>
      </c>
      <c r="X936" s="128"/>
      <c r="Y936" s="128"/>
      <c r="Z936" s="128"/>
      <c r="AA936" s="128"/>
      <c r="AB936" s="128"/>
      <c r="AC936" s="128"/>
      <c r="AD936" s="128"/>
      <c r="AE936" s="128"/>
      <c r="AF936" s="128"/>
      <c r="AG936" s="128"/>
      <c r="AH936" s="128"/>
      <c r="AI936" s="128"/>
      <c r="AJ936" s="128"/>
      <c r="AK936" s="128"/>
      <c r="AL936" s="128"/>
      <c r="AM936" s="128"/>
      <c r="AN936" s="128"/>
      <c r="AO936" s="128"/>
      <c r="AP936" s="128">
        <f t="shared" si="136"/>
        <v>0</v>
      </c>
      <c r="AQ936" s="128">
        <f t="shared" si="136"/>
        <v>0</v>
      </c>
      <c r="AR936" s="128" t="e">
        <f>#REF!+#REF!+#REF!+#REF!</f>
        <v>#REF!</v>
      </c>
      <c r="AS936" s="128">
        <f t="shared" si="137"/>
        <v>0</v>
      </c>
      <c r="AT936" s="128" t="e">
        <f>#REF!+#REF!+#REF!+#REF!</f>
        <v>#REF!</v>
      </c>
      <c r="AU936" s="128">
        <f t="shared" si="138"/>
        <v>0</v>
      </c>
    </row>
    <row r="937" spans="1:47" ht="94.5" x14ac:dyDescent="0.25">
      <c r="A937" s="381" t="s">
        <v>1046</v>
      </c>
      <c r="B937" s="127" t="s">
        <v>2041</v>
      </c>
      <c r="C937" s="21" t="s">
        <v>2042</v>
      </c>
      <c r="D937" s="128"/>
      <c r="E937" s="128"/>
      <c r="F937" s="128"/>
      <c r="G937" s="128"/>
      <c r="H937" s="128"/>
      <c r="I937" s="128"/>
      <c r="J937" s="128"/>
      <c r="K937" s="128"/>
      <c r="L937" s="128"/>
      <c r="M937" s="128"/>
      <c r="N937" s="128"/>
      <c r="O937" s="128"/>
      <c r="P937" s="128">
        <v>0.505</v>
      </c>
      <c r="Q937" s="128"/>
      <c r="R937" s="128"/>
      <c r="S937" s="128"/>
      <c r="T937" s="128"/>
      <c r="U937" s="128"/>
      <c r="V937" s="128">
        <f t="shared" si="139"/>
        <v>0.505</v>
      </c>
      <c r="W937" s="128">
        <f t="shared" si="139"/>
        <v>0</v>
      </c>
      <c r="X937" s="128"/>
      <c r="Y937" s="128"/>
      <c r="Z937" s="128"/>
      <c r="AA937" s="128"/>
      <c r="AB937" s="128"/>
      <c r="AC937" s="128"/>
      <c r="AD937" s="128"/>
      <c r="AE937" s="128"/>
      <c r="AF937" s="128"/>
      <c r="AG937" s="128"/>
      <c r="AH937" s="128"/>
      <c r="AI937" s="128"/>
      <c r="AJ937" s="128"/>
      <c r="AK937" s="128"/>
      <c r="AL937" s="128"/>
      <c r="AM937" s="128"/>
      <c r="AN937" s="128"/>
      <c r="AO937" s="128"/>
      <c r="AP937" s="128">
        <f t="shared" si="136"/>
        <v>0</v>
      </c>
      <c r="AQ937" s="128">
        <f t="shared" si="136"/>
        <v>0</v>
      </c>
      <c r="AR937" s="128" t="e">
        <f>#REF!+#REF!+#REF!+#REF!</f>
        <v>#REF!</v>
      </c>
      <c r="AS937" s="128">
        <f t="shared" si="137"/>
        <v>0</v>
      </c>
      <c r="AT937" s="128" t="e">
        <f>#REF!+#REF!+#REF!+#REF!</f>
        <v>#REF!</v>
      </c>
      <c r="AU937" s="128">
        <f t="shared" si="138"/>
        <v>0</v>
      </c>
    </row>
    <row r="938" spans="1:47" ht="63" x14ac:dyDescent="0.25">
      <c r="A938" s="381" t="s">
        <v>1046</v>
      </c>
      <c r="B938" s="127" t="s">
        <v>2043</v>
      </c>
      <c r="C938" s="21" t="s">
        <v>2044</v>
      </c>
      <c r="D938" s="128"/>
      <c r="E938" s="128"/>
      <c r="F938" s="128"/>
      <c r="G938" s="128"/>
      <c r="H938" s="128"/>
      <c r="I938" s="128"/>
      <c r="J938" s="128"/>
      <c r="K938" s="128"/>
      <c r="L938" s="128"/>
      <c r="M938" s="128"/>
      <c r="N938" s="128"/>
      <c r="O938" s="128"/>
      <c r="P938" s="128">
        <v>0.84499999999999997</v>
      </c>
      <c r="Q938" s="128"/>
      <c r="R938" s="128"/>
      <c r="S938" s="128"/>
      <c r="T938" s="128"/>
      <c r="U938" s="128"/>
      <c r="V938" s="128">
        <f t="shared" si="139"/>
        <v>0.84499999999999997</v>
      </c>
      <c r="W938" s="128">
        <f t="shared" si="139"/>
        <v>0</v>
      </c>
      <c r="X938" s="128"/>
      <c r="Y938" s="128"/>
      <c r="Z938" s="128"/>
      <c r="AA938" s="128"/>
      <c r="AB938" s="128"/>
      <c r="AC938" s="128"/>
      <c r="AD938" s="128"/>
      <c r="AE938" s="128"/>
      <c r="AF938" s="128"/>
      <c r="AG938" s="128"/>
      <c r="AH938" s="128"/>
      <c r="AI938" s="128"/>
      <c r="AJ938" s="128"/>
      <c r="AK938" s="128"/>
      <c r="AL938" s="128"/>
      <c r="AM938" s="128"/>
      <c r="AN938" s="128"/>
      <c r="AO938" s="128"/>
      <c r="AP938" s="128">
        <f t="shared" si="136"/>
        <v>0</v>
      </c>
      <c r="AQ938" s="128">
        <f t="shared" si="136"/>
        <v>0</v>
      </c>
      <c r="AR938" s="128" t="e">
        <f>#REF!+#REF!+#REF!+#REF!</f>
        <v>#REF!</v>
      </c>
      <c r="AS938" s="128">
        <f t="shared" si="137"/>
        <v>0</v>
      </c>
      <c r="AT938" s="128" t="e">
        <f>#REF!+#REF!+#REF!+#REF!</f>
        <v>#REF!</v>
      </c>
      <c r="AU938" s="128">
        <f t="shared" si="138"/>
        <v>0</v>
      </c>
    </row>
    <row r="939" spans="1:47" ht="47.25" x14ac:dyDescent="0.25">
      <c r="A939" s="381" t="s">
        <v>1046</v>
      </c>
      <c r="B939" s="127" t="s">
        <v>2045</v>
      </c>
      <c r="C939" s="21" t="s">
        <v>2046</v>
      </c>
      <c r="D939" s="128"/>
      <c r="E939" s="128"/>
      <c r="F939" s="128"/>
      <c r="G939" s="128"/>
      <c r="H939" s="128"/>
      <c r="I939" s="128"/>
      <c r="J939" s="128"/>
      <c r="K939" s="128"/>
      <c r="L939" s="128"/>
      <c r="M939" s="128"/>
      <c r="N939" s="128">
        <v>0.19500000000000001</v>
      </c>
      <c r="O939" s="128"/>
      <c r="P939" s="128"/>
      <c r="Q939" s="128"/>
      <c r="R939" s="128"/>
      <c r="S939" s="128"/>
      <c r="T939" s="128"/>
      <c r="U939" s="128"/>
      <c r="V939" s="128">
        <f t="shared" si="139"/>
        <v>0.19500000000000001</v>
      </c>
      <c r="W939" s="128">
        <f t="shared" si="139"/>
        <v>0</v>
      </c>
      <c r="X939" s="128"/>
      <c r="Y939" s="128"/>
      <c r="Z939" s="128"/>
      <c r="AA939" s="128"/>
      <c r="AB939" s="128"/>
      <c r="AC939" s="128"/>
      <c r="AD939" s="128"/>
      <c r="AE939" s="128"/>
      <c r="AF939" s="128"/>
      <c r="AG939" s="128"/>
      <c r="AH939" s="128"/>
      <c r="AI939" s="128"/>
      <c r="AJ939" s="128"/>
      <c r="AK939" s="128"/>
      <c r="AL939" s="128"/>
      <c r="AM939" s="128"/>
      <c r="AN939" s="128"/>
      <c r="AO939" s="128"/>
      <c r="AP939" s="128">
        <f t="shared" si="136"/>
        <v>0</v>
      </c>
      <c r="AQ939" s="128">
        <f t="shared" si="136"/>
        <v>0</v>
      </c>
      <c r="AR939" s="128" t="e">
        <f>#REF!+#REF!+#REF!+#REF!</f>
        <v>#REF!</v>
      </c>
      <c r="AS939" s="128">
        <f t="shared" si="137"/>
        <v>0</v>
      </c>
      <c r="AT939" s="128" t="e">
        <f>#REF!+#REF!+#REF!+#REF!</f>
        <v>#REF!</v>
      </c>
      <c r="AU939" s="128">
        <f t="shared" si="138"/>
        <v>0</v>
      </c>
    </row>
    <row r="940" spans="1:47" ht="47.25" x14ac:dyDescent="0.25">
      <c r="A940" s="381" t="s">
        <v>1046</v>
      </c>
      <c r="B940" s="127" t="s">
        <v>2047</v>
      </c>
      <c r="C940" s="21" t="s">
        <v>2048</v>
      </c>
      <c r="D940" s="128"/>
      <c r="E940" s="128"/>
      <c r="F940" s="128"/>
      <c r="G940" s="128"/>
      <c r="H940" s="128"/>
      <c r="I940" s="128"/>
      <c r="J940" s="128"/>
      <c r="K940" s="128"/>
      <c r="L940" s="128"/>
      <c r="M940" s="128"/>
      <c r="N940" s="128">
        <v>0.16200000000000001</v>
      </c>
      <c r="O940" s="128"/>
      <c r="P940" s="128"/>
      <c r="Q940" s="128"/>
      <c r="R940" s="128"/>
      <c r="S940" s="128"/>
      <c r="T940" s="128"/>
      <c r="U940" s="128"/>
      <c r="V940" s="128">
        <f t="shared" si="139"/>
        <v>0.16200000000000001</v>
      </c>
      <c r="W940" s="128">
        <f t="shared" si="139"/>
        <v>0</v>
      </c>
      <c r="X940" s="128"/>
      <c r="Y940" s="128"/>
      <c r="Z940" s="128"/>
      <c r="AA940" s="128"/>
      <c r="AB940" s="128"/>
      <c r="AC940" s="128"/>
      <c r="AD940" s="128"/>
      <c r="AE940" s="128"/>
      <c r="AF940" s="128"/>
      <c r="AG940" s="128"/>
      <c r="AH940" s="128"/>
      <c r="AI940" s="128"/>
      <c r="AJ940" s="128"/>
      <c r="AK940" s="128"/>
      <c r="AL940" s="128"/>
      <c r="AM940" s="128"/>
      <c r="AN940" s="128"/>
      <c r="AO940" s="128"/>
      <c r="AP940" s="128">
        <f t="shared" si="136"/>
        <v>0</v>
      </c>
      <c r="AQ940" s="128">
        <f t="shared" si="136"/>
        <v>0</v>
      </c>
      <c r="AR940" s="128" t="e">
        <f>#REF!+#REF!+#REF!+#REF!</f>
        <v>#REF!</v>
      </c>
      <c r="AS940" s="128">
        <f t="shared" si="137"/>
        <v>0</v>
      </c>
      <c r="AT940" s="128" t="e">
        <f>#REF!+#REF!+#REF!+#REF!</f>
        <v>#REF!</v>
      </c>
      <c r="AU940" s="128">
        <f t="shared" si="138"/>
        <v>0</v>
      </c>
    </row>
    <row r="941" spans="1:47" ht="47.25" x14ac:dyDescent="0.25">
      <c r="A941" s="381" t="s">
        <v>1046</v>
      </c>
      <c r="B941" s="127" t="s">
        <v>2049</v>
      </c>
      <c r="C941" s="21" t="s">
        <v>2050</v>
      </c>
      <c r="D941" s="128"/>
      <c r="E941" s="128"/>
      <c r="F941" s="128"/>
      <c r="G941" s="128"/>
      <c r="H941" s="128"/>
      <c r="I941" s="128"/>
      <c r="J941" s="128"/>
      <c r="K941" s="128"/>
      <c r="L941" s="128"/>
      <c r="M941" s="128"/>
      <c r="N941" s="128">
        <v>0.126</v>
      </c>
      <c r="O941" s="128"/>
      <c r="P941" s="128"/>
      <c r="Q941" s="128"/>
      <c r="R941" s="128"/>
      <c r="S941" s="128"/>
      <c r="T941" s="128"/>
      <c r="U941" s="128"/>
      <c r="V941" s="128">
        <f t="shared" si="139"/>
        <v>0.126</v>
      </c>
      <c r="W941" s="128">
        <f t="shared" si="139"/>
        <v>0</v>
      </c>
      <c r="X941" s="128"/>
      <c r="Y941" s="128"/>
      <c r="Z941" s="128"/>
      <c r="AA941" s="128"/>
      <c r="AB941" s="128"/>
      <c r="AC941" s="128"/>
      <c r="AD941" s="128"/>
      <c r="AE941" s="128"/>
      <c r="AF941" s="128"/>
      <c r="AG941" s="128"/>
      <c r="AH941" s="128"/>
      <c r="AI941" s="128"/>
      <c r="AJ941" s="128"/>
      <c r="AK941" s="128"/>
      <c r="AL941" s="128"/>
      <c r="AM941" s="128"/>
      <c r="AN941" s="128"/>
      <c r="AO941" s="128"/>
      <c r="AP941" s="128">
        <f t="shared" si="136"/>
        <v>0</v>
      </c>
      <c r="AQ941" s="128">
        <f t="shared" si="136"/>
        <v>0</v>
      </c>
      <c r="AR941" s="128" t="e">
        <f>#REF!+#REF!+#REF!+#REF!</f>
        <v>#REF!</v>
      </c>
      <c r="AS941" s="128">
        <f t="shared" si="137"/>
        <v>0</v>
      </c>
      <c r="AT941" s="128" t="e">
        <f>#REF!+#REF!+#REF!+#REF!</f>
        <v>#REF!</v>
      </c>
      <c r="AU941" s="128">
        <f t="shared" si="138"/>
        <v>0</v>
      </c>
    </row>
    <row r="942" spans="1:47" ht="47.25" x14ac:dyDescent="0.25">
      <c r="A942" s="381" t="s">
        <v>1046</v>
      </c>
      <c r="B942" s="127" t="s">
        <v>2051</v>
      </c>
      <c r="C942" s="21" t="s">
        <v>2052</v>
      </c>
      <c r="D942" s="128"/>
      <c r="E942" s="128"/>
      <c r="F942" s="128"/>
      <c r="G942" s="128"/>
      <c r="H942" s="128"/>
      <c r="I942" s="128"/>
      <c r="J942" s="128"/>
      <c r="K942" s="128"/>
      <c r="L942" s="128"/>
      <c r="M942" s="128"/>
      <c r="N942" s="128">
        <v>9.2999999999999999E-2</v>
      </c>
      <c r="O942" s="128">
        <v>2.5000000000000001E-2</v>
      </c>
      <c r="P942" s="128"/>
      <c r="Q942" s="128"/>
      <c r="R942" s="128"/>
      <c r="S942" s="128"/>
      <c r="T942" s="128"/>
      <c r="U942" s="128"/>
      <c r="V942" s="128">
        <f t="shared" si="139"/>
        <v>9.2999999999999999E-2</v>
      </c>
      <c r="W942" s="128">
        <f t="shared" si="139"/>
        <v>2.5000000000000001E-2</v>
      </c>
      <c r="X942" s="128"/>
      <c r="Y942" s="128"/>
      <c r="Z942" s="128"/>
      <c r="AA942" s="128"/>
      <c r="AB942" s="128"/>
      <c r="AC942" s="128"/>
      <c r="AD942" s="128"/>
      <c r="AE942" s="128"/>
      <c r="AF942" s="128"/>
      <c r="AG942" s="128"/>
      <c r="AH942" s="128"/>
      <c r="AI942" s="128"/>
      <c r="AJ942" s="128"/>
      <c r="AK942" s="128"/>
      <c r="AL942" s="128"/>
      <c r="AM942" s="128"/>
      <c r="AN942" s="128"/>
      <c r="AO942" s="128"/>
      <c r="AP942" s="128">
        <f t="shared" si="136"/>
        <v>0</v>
      </c>
      <c r="AQ942" s="128">
        <f t="shared" si="136"/>
        <v>0</v>
      </c>
      <c r="AR942" s="128" t="e">
        <f>#REF!+#REF!+#REF!+#REF!</f>
        <v>#REF!</v>
      </c>
      <c r="AS942" s="128">
        <f t="shared" si="137"/>
        <v>0</v>
      </c>
      <c r="AT942" s="128" t="e">
        <f>#REF!+#REF!+#REF!+#REF!</f>
        <v>#REF!</v>
      </c>
      <c r="AU942" s="128">
        <f t="shared" si="138"/>
        <v>0</v>
      </c>
    </row>
    <row r="943" spans="1:47" x14ac:dyDescent="0.25">
      <c r="A943" s="381" t="s">
        <v>1046</v>
      </c>
      <c r="B943" s="127" t="s">
        <v>2053</v>
      </c>
      <c r="C943" s="21" t="s">
        <v>1445</v>
      </c>
      <c r="D943" s="128"/>
      <c r="E943" s="128"/>
      <c r="F943" s="128"/>
      <c r="G943" s="128"/>
      <c r="H943" s="128"/>
      <c r="I943" s="128"/>
      <c r="J943" s="128"/>
      <c r="K943" s="128"/>
      <c r="L943" s="128"/>
      <c r="M943" s="128"/>
      <c r="N943" s="128"/>
      <c r="O943" s="128"/>
      <c r="P943" s="128"/>
      <c r="Q943" s="128"/>
      <c r="R943" s="128"/>
      <c r="S943" s="128"/>
      <c r="T943" s="128"/>
      <c r="U943" s="128"/>
      <c r="V943" s="128">
        <f t="shared" si="139"/>
        <v>0</v>
      </c>
      <c r="W943" s="128">
        <f t="shared" si="139"/>
        <v>0</v>
      </c>
      <c r="X943" s="128"/>
      <c r="Y943" s="128"/>
      <c r="Z943" s="128"/>
      <c r="AA943" s="128"/>
      <c r="AB943" s="128"/>
      <c r="AC943" s="128"/>
      <c r="AD943" s="128"/>
      <c r="AE943" s="128"/>
      <c r="AF943" s="128"/>
      <c r="AG943" s="128"/>
      <c r="AH943" s="128">
        <v>4.5199999999999996</v>
      </c>
      <c r="AI943" s="128"/>
      <c r="AJ943" s="128">
        <v>5.2759999999999998</v>
      </c>
      <c r="AK943" s="128"/>
      <c r="AL943" s="128"/>
      <c r="AM943" s="128"/>
      <c r="AN943" s="128">
        <v>2.2999999999999998</v>
      </c>
      <c r="AO943" s="128"/>
      <c r="AP943" s="128">
        <f t="shared" si="136"/>
        <v>12.096</v>
      </c>
      <c r="AQ943" s="128">
        <f t="shared" si="136"/>
        <v>0</v>
      </c>
      <c r="AR943" s="128" t="e">
        <f>#REF!+#REF!+#REF!+#REF!</f>
        <v>#REF!</v>
      </c>
      <c r="AS943" s="128">
        <f t="shared" si="137"/>
        <v>19.672000000000001</v>
      </c>
      <c r="AT943" s="128" t="e">
        <f>#REF!+#REF!+#REF!+#REF!</f>
        <v>#REF!</v>
      </c>
      <c r="AU943" s="128">
        <f t="shared" si="138"/>
        <v>0</v>
      </c>
    </row>
    <row r="944" spans="1:47" x14ac:dyDescent="0.25">
      <c r="A944" s="381" t="s">
        <v>1046</v>
      </c>
      <c r="B944" s="127"/>
      <c r="C944" s="21" t="s">
        <v>2054</v>
      </c>
      <c r="D944" s="128"/>
      <c r="E944" s="128"/>
      <c r="F944" s="128"/>
      <c r="G944" s="128"/>
      <c r="H944" s="128"/>
      <c r="I944" s="128"/>
      <c r="J944" s="128"/>
      <c r="K944" s="128"/>
      <c r="L944" s="128"/>
      <c r="M944" s="128"/>
      <c r="N944" s="128"/>
      <c r="O944" s="128"/>
      <c r="P944" s="128"/>
      <c r="Q944" s="128"/>
      <c r="R944" s="128"/>
      <c r="S944" s="128"/>
      <c r="T944" s="128"/>
      <c r="U944" s="128"/>
      <c r="V944" s="128">
        <f t="shared" si="139"/>
        <v>0</v>
      </c>
      <c r="W944" s="128">
        <f t="shared" si="139"/>
        <v>0</v>
      </c>
      <c r="X944" s="128"/>
      <c r="Y944" s="128"/>
      <c r="Z944" s="128"/>
      <c r="AA944" s="128"/>
      <c r="AB944" s="128"/>
      <c r="AC944" s="128"/>
      <c r="AD944" s="128"/>
      <c r="AE944" s="128"/>
      <c r="AF944" s="128"/>
      <c r="AG944" s="128"/>
      <c r="AH944" s="128"/>
      <c r="AI944" s="128"/>
      <c r="AJ944" s="128"/>
      <c r="AK944" s="128"/>
      <c r="AL944" s="128"/>
      <c r="AM944" s="128"/>
      <c r="AN944" s="128">
        <v>1.8</v>
      </c>
      <c r="AO944" s="128"/>
      <c r="AP944" s="128">
        <f t="shared" si="136"/>
        <v>1.8</v>
      </c>
      <c r="AQ944" s="128">
        <f t="shared" si="136"/>
        <v>0</v>
      </c>
      <c r="AR944" s="128" t="e">
        <f>#REF!+#REF!+#REF!+#REF!</f>
        <v>#REF!</v>
      </c>
      <c r="AS944" s="128">
        <f t="shared" si="137"/>
        <v>3.6</v>
      </c>
      <c r="AT944" s="128" t="e">
        <f>#REF!+#REF!+#REF!+#REF!</f>
        <v>#REF!</v>
      </c>
      <c r="AU944" s="128">
        <f t="shared" si="138"/>
        <v>0</v>
      </c>
    </row>
    <row r="945" spans="1:47" x14ac:dyDescent="0.25">
      <c r="A945" s="381" t="s">
        <v>1100</v>
      </c>
      <c r="B945" s="127" t="s">
        <v>2055</v>
      </c>
      <c r="C945" s="21" t="s">
        <v>1445</v>
      </c>
      <c r="D945" s="128"/>
      <c r="E945" s="128"/>
      <c r="F945" s="128"/>
      <c r="G945" s="128"/>
      <c r="H945" s="128"/>
      <c r="I945" s="128"/>
      <c r="J945" s="128"/>
      <c r="K945" s="128"/>
      <c r="L945" s="128"/>
      <c r="M945" s="128"/>
      <c r="N945" s="128"/>
      <c r="O945" s="128"/>
      <c r="P945" s="128"/>
      <c r="Q945" s="128"/>
      <c r="R945" s="128"/>
      <c r="S945" s="128"/>
      <c r="T945" s="128"/>
      <c r="U945" s="128"/>
      <c r="V945" s="128">
        <f t="shared" si="139"/>
        <v>0</v>
      </c>
      <c r="W945" s="128">
        <f t="shared" si="139"/>
        <v>0</v>
      </c>
      <c r="X945" s="128"/>
      <c r="Y945" s="128"/>
      <c r="Z945" s="128"/>
      <c r="AA945" s="128"/>
      <c r="AB945" s="128"/>
      <c r="AC945" s="128"/>
      <c r="AD945" s="128"/>
      <c r="AE945" s="128"/>
      <c r="AF945" s="128"/>
      <c r="AG945" s="128"/>
      <c r="AH945" s="128"/>
      <c r="AI945" s="128"/>
      <c r="AJ945" s="128">
        <v>6.1609999999999996</v>
      </c>
      <c r="AK945" s="128">
        <v>0.26</v>
      </c>
      <c r="AL945" s="128">
        <v>0.6</v>
      </c>
      <c r="AM945" s="128"/>
      <c r="AN945" s="128">
        <v>5.4870000000000001</v>
      </c>
      <c r="AO945" s="128">
        <v>0.23300000000000001</v>
      </c>
      <c r="AP945" s="128">
        <f t="shared" si="136"/>
        <v>12.247999999999999</v>
      </c>
      <c r="AQ945" s="128">
        <f t="shared" si="136"/>
        <v>0.49299999999999999</v>
      </c>
      <c r="AR945" s="128" t="e">
        <f>#REF!+#REF!+#REF!+#REF!</f>
        <v>#REF!</v>
      </c>
      <c r="AS945" s="128">
        <f t="shared" si="137"/>
        <v>24.495999999999999</v>
      </c>
      <c r="AT945" s="128" t="e">
        <f>#REF!+#REF!+#REF!+#REF!</f>
        <v>#REF!</v>
      </c>
      <c r="AU945" s="128">
        <f t="shared" si="138"/>
        <v>0.98599999999999999</v>
      </c>
    </row>
    <row r="946" spans="1:47" ht="47.25" x14ac:dyDescent="0.25">
      <c r="A946" s="381" t="s">
        <v>1100</v>
      </c>
      <c r="B946" s="127"/>
      <c r="C946" s="21" t="s">
        <v>2056</v>
      </c>
      <c r="D946" s="128"/>
      <c r="E946" s="128"/>
      <c r="F946" s="128"/>
      <c r="G946" s="128"/>
      <c r="H946" s="128"/>
      <c r="I946" s="128"/>
      <c r="J946" s="128"/>
      <c r="K946" s="128"/>
      <c r="L946" s="128"/>
      <c r="M946" s="128"/>
      <c r="N946" s="128"/>
      <c r="O946" s="128"/>
      <c r="P946" s="128"/>
      <c r="Q946" s="128"/>
      <c r="R946" s="128">
        <v>1.2310000000000001</v>
      </c>
      <c r="S946" s="128">
        <v>2.5000000000000001E-2</v>
      </c>
      <c r="T946" s="128"/>
      <c r="U946" s="128"/>
      <c r="V946" s="128">
        <f t="shared" si="139"/>
        <v>1.2310000000000001</v>
      </c>
      <c r="W946" s="128">
        <f t="shared" si="139"/>
        <v>2.5000000000000001E-2</v>
      </c>
      <c r="X946" s="128"/>
      <c r="Y946" s="128"/>
      <c r="Z946" s="128"/>
      <c r="AA946" s="128"/>
      <c r="AB946" s="128"/>
      <c r="AC946" s="128"/>
      <c r="AD946" s="128"/>
      <c r="AE946" s="128"/>
      <c r="AF946" s="128"/>
      <c r="AG946" s="128"/>
      <c r="AH946" s="128"/>
      <c r="AI946" s="128"/>
      <c r="AJ946" s="128"/>
      <c r="AK946" s="128"/>
      <c r="AL946" s="128"/>
      <c r="AM946" s="128"/>
      <c r="AN946" s="128"/>
      <c r="AO946" s="128"/>
      <c r="AP946" s="128">
        <f t="shared" si="136"/>
        <v>0</v>
      </c>
      <c r="AQ946" s="128">
        <f t="shared" si="136"/>
        <v>0</v>
      </c>
      <c r="AR946" s="128" t="e">
        <f>#REF!+#REF!+#REF!+#REF!</f>
        <v>#REF!</v>
      </c>
      <c r="AS946" s="128">
        <f t="shared" si="137"/>
        <v>0</v>
      </c>
      <c r="AT946" s="128" t="e">
        <f>#REF!+#REF!+#REF!+#REF!</f>
        <v>#REF!</v>
      </c>
      <c r="AU946" s="128">
        <f t="shared" si="138"/>
        <v>0</v>
      </c>
    </row>
    <row r="947" spans="1:47" ht="63" x14ac:dyDescent="0.25">
      <c r="A947" s="381" t="s">
        <v>1100</v>
      </c>
      <c r="B947" s="127"/>
      <c r="C947" s="21" t="s">
        <v>2057</v>
      </c>
      <c r="D947" s="128"/>
      <c r="E947" s="128"/>
      <c r="F947" s="128"/>
      <c r="G947" s="128"/>
      <c r="H947" s="128"/>
      <c r="I947" s="128"/>
      <c r="J947" s="128"/>
      <c r="K947" s="128"/>
      <c r="L947" s="128"/>
      <c r="M947" s="128"/>
      <c r="N947" s="128"/>
      <c r="O947" s="128"/>
      <c r="P947" s="128"/>
      <c r="Q947" s="128"/>
      <c r="R947" s="128">
        <v>1.4410000000000001</v>
      </c>
      <c r="S947" s="128">
        <v>0</v>
      </c>
      <c r="T947" s="128"/>
      <c r="U947" s="128"/>
      <c r="V947" s="128">
        <f t="shared" si="139"/>
        <v>1.4410000000000001</v>
      </c>
      <c r="W947" s="128">
        <f t="shared" si="139"/>
        <v>0</v>
      </c>
      <c r="X947" s="128"/>
      <c r="Y947" s="128"/>
      <c r="Z947" s="128"/>
      <c r="AA947" s="128"/>
      <c r="AB947" s="128"/>
      <c r="AC947" s="128"/>
      <c r="AD947" s="128"/>
      <c r="AE947" s="128"/>
      <c r="AF947" s="128"/>
      <c r="AG947" s="128"/>
      <c r="AH947" s="128"/>
      <c r="AI947" s="128"/>
      <c r="AJ947" s="128"/>
      <c r="AK947" s="128"/>
      <c r="AL947" s="128"/>
      <c r="AM947" s="128"/>
      <c r="AN947" s="128"/>
      <c r="AO947" s="128"/>
      <c r="AP947" s="128">
        <f t="shared" si="136"/>
        <v>0</v>
      </c>
      <c r="AQ947" s="128">
        <f t="shared" si="136"/>
        <v>0</v>
      </c>
      <c r="AR947" s="128" t="e">
        <f>#REF!+#REF!+#REF!+#REF!</f>
        <v>#REF!</v>
      </c>
      <c r="AS947" s="128">
        <f t="shared" si="137"/>
        <v>0</v>
      </c>
      <c r="AT947" s="128" t="e">
        <f>#REF!+#REF!+#REF!+#REF!</f>
        <v>#REF!</v>
      </c>
      <c r="AU947" s="128">
        <f t="shared" si="138"/>
        <v>0</v>
      </c>
    </row>
    <row r="948" spans="1:47" ht="63" x14ac:dyDescent="0.25">
      <c r="A948" s="381" t="s">
        <v>1100</v>
      </c>
      <c r="B948" s="127"/>
      <c r="C948" s="21" t="s">
        <v>2058</v>
      </c>
      <c r="D948" s="128"/>
      <c r="E948" s="128"/>
      <c r="F948" s="128"/>
      <c r="G948" s="128"/>
      <c r="H948" s="128"/>
      <c r="I948" s="128"/>
      <c r="J948" s="128"/>
      <c r="K948" s="128"/>
      <c r="L948" s="128"/>
      <c r="M948" s="128"/>
      <c r="N948" s="128"/>
      <c r="O948" s="128"/>
      <c r="P948" s="128"/>
      <c r="Q948" s="128"/>
      <c r="R948" s="128">
        <v>0.35399999999999998</v>
      </c>
      <c r="S948" s="128"/>
      <c r="T948" s="128"/>
      <c r="U948" s="128"/>
      <c r="V948" s="128">
        <f t="shared" si="139"/>
        <v>0.35399999999999998</v>
      </c>
      <c r="W948" s="128">
        <f t="shared" si="139"/>
        <v>0</v>
      </c>
      <c r="X948" s="128"/>
      <c r="Y948" s="128"/>
      <c r="Z948" s="128"/>
      <c r="AA948" s="128"/>
      <c r="AB948" s="128"/>
      <c r="AC948" s="128"/>
      <c r="AD948" s="128"/>
      <c r="AE948" s="128"/>
      <c r="AF948" s="128"/>
      <c r="AG948" s="128"/>
      <c r="AH948" s="128"/>
      <c r="AI948" s="128"/>
      <c r="AJ948" s="128"/>
      <c r="AK948" s="128"/>
      <c r="AL948" s="128"/>
      <c r="AM948" s="128"/>
      <c r="AN948" s="128"/>
      <c r="AO948" s="128"/>
      <c r="AP948" s="128">
        <f t="shared" si="136"/>
        <v>0</v>
      </c>
      <c r="AQ948" s="128">
        <f t="shared" si="136"/>
        <v>0</v>
      </c>
      <c r="AR948" s="128" t="e">
        <f>#REF!+#REF!+#REF!+#REF!</f>
        <v>#REF!</v>
      </c>
      <c r="AS948" s="128">
        <f t="shared" si="137"/>
        <v>0</v>
      </c>
      <c r="AT948" s="128" t="e">
        <f>#REF!+#REF!+#REF!+#REF!</f>
        <v>#REF!</v>
      </c>
      <c r="AU948" s="128">
        <f t="shared" si="138"/>
        <v>0</v>
      </c>
    </row>
    <row r="949" spans="1:47" ht="31.5" x14ac:dyDescent="0.25">
      <c r="A949" s="381" t="s">
        <v>1100</v>
      </c>
      <c r="B949" s="127"/>
      <c r="C949" s="21" t="s">
        <v>2059</v>
      </c>
      <c r="D949" s="128"/>
      <c r="E949" s="128"/>
      <c r="F949" s="128"/>
      <c r="G949" s="128"/>
      <c r="H949" s="128"/>
      <c r="I949" s="128"/>
      <c r="J949" s="128"/>
      <c r="K949" s="128"/>
      <c r="L949" s="128"/>
      <c r="M949" s="128"/>
      <c r="N949" s="128"/>
      <c r="O949" s="128"/>
      <c r="P949" s="128"/>
      <c r="Q949" s="128"/>
      <c r="R949" s="128">
        <v>0.10199999999999999</v>
      </c>
      <c r="S949" s="128"/>
      <c r="T949" s="128"/>
      <c r="U949" s="128"/>
      <c r="V949" s="128">
        <f t="shared" si="139"/>
        <v>0.10199999999999999</v>
      </c>
      <c r="W949" s="128">
        <f t="shared" si="139"/>
        <v>0</v>
      </c>
      <c r="X949" s="128"/>
      <c r="Y949" s="128"/>
      <c r="Z949" s="128"/>
      <c r="AA949" s="128"/>
      <c r="AB949" s="128"/>
      <c r="AC949" s="128"/>
      <c r="AD949" s="128"/>
      <c r="AE949" s="128"/>
      <c r="AF949" s="128"/>
      <c r="AG949" s="128"/>
      <c r="AH949" s="128"/>
      <c r="AI949" s="128"/>
      <c r="AJ949" s="128"/>
      <c r="AK949" s="128"/>
      <c r="AL949" s="128"/>
      <c r="AM949" s="128"/>
      <c r="AN949" s="128"/>
      <c r="AO949" s="128"/>
      <c r="AP949" s="128">
        <f t="shared" si="136"/>
        <v>0</v>
      </c>
      <c r="AQ949" s="128">
        <f t="shared" si="136"/>
        <v>0</v>
      </c>
      <c r="AR949" s="128" t="e">
        <f>#REF!+#REF!+#REF!+#REF!</f>
        <v>#REF!</v>
      </c>
      <c r="AS949" s="128">
        <f t="shared" si="137"/>
        <v>0</v>
      </c>
      <c r="AT949" s="128" t="e">
        <f>#REF!+#REF!+#REF!+#REF!</f>
        <v>#REF!</v>
      </c>
      <c r="AU949" s="128">
        <f t="shared" si="138"/>
        <v>0</v>
      </c>
    </row>
    <row r="950" spans="1:47" ht="47.25" x14ac:dyDescent="0.25">
      <c r="A950" s="381" t="s">
        <v>1100</v>
      </c>
      <c r="B950" s="127"/>
      <c r="C950" s="21" t="s">
        <v>2060</v>
      </c>
      <c r="D950" s="128"/>
      <c r="E950" s="128"/>
      <c r="F950" s="128"/>
      <c r="G950" s="128"/>
      <c r="H950" s="128"/>
      <c r="I950" s="128"/>
      <c r="J950" s="128"/>
      <c r="K950" s="128"/>
      <c r="L950" s="128"/>
      <c r="M950" s="128"/>
      <c r="N950" s="128"/>
      <c r="O950" s="128"/>
      <c r="P950" s="128"/>
      <c r="Q950" s="128"/>
      <c r="R950" s="128">
        <v>0.182</v>
      </c>
      <c r="S950" s="128"/>
      <c r="T950" s="128"/>
      <c r="U950" s="128"/>
      <c r="V950" s="128">
        <f t="shared" si="139"/>
        <v>0.182</v>
      </c>
      <c r="W950" s="128">
        <f t="shared" si="139"/>
        <v>0</v>
      </c>
      <c r="X950" s="128"/>
      <c r="Y950" s="128"/>
      <c r="Z950" s="128"/>
      <c r="AA950" s="128"/>
      <c r="AB950" s="128"/>
      <c r="AC950" s="128"/>
      <c r="AD950" s="128"/>
      <c r="AE950" s="128"/>
      <c r="AF950" s="128"/>
      <c r="AG950" s="128"/>
      <c r="AH950" s="128"/>
      <c r="AI950" s="128"/>
      <c r="AJ950" s="128"/>
      <c r="AK950" s="128"/>
      <c r="AL950" s="128"/>
      <c r="AM950" s="128"/>
      <c r="AN950" s="128"/>
      <c r="AO950" s="128"/>
      <c r="AP950" s="128">
        <f t="shared" si="136"/>
        <v>0</v>
      </c>
      <c r="AQ950" s="128">
        <f t="shared" si="136"/>
        <v>0</v>
      </c>
      <c r="AR950" s="128" t="e">
        <f>#REF!+#REF!+#REF!+#REF!</f>
        <v>#REF!</v>
      </c>
      <c r="AS950" s="128">
        <f t="shared" si="137"/>
        <v>0</v>
      </c>
      <c r="AT950" s="128" t="e">
        <f>#REF!+#REF!+#REF!+#REF!</f>
        <v>#REF!</v>
      </c>
      <c r="AU950" s="128">
        <f t="shared" si="138"/>
        <v>0</v>
      </c>
    </row>
    <row r="951" spans="1:47" ht="47.25" x14ac:dyDescent="0.25">
      <c r="A951" s="381" t="s">
        <v>1100</v>
      </c>
      <c r="B951" s="127"/>
      <c r="C951" s="21" t="s">
        <v>2061</v>
      </c>
      <c r="D951" s="128"/>
      <c r="E951" s="128"/>
      <c r="F951" s="128"/>
      <c r="G951" s="128"/>
      <c r="H951" s="128"/>
      <c r="I951" s="128"/>
      <c r="J951" s="128"/>
      <c r="K951" s="128"/>
      <c r="L951" s="128"/>
      <c r="M951" s="128"/>
      <c r="N951" s="128"/>
      <c r="O951" s="128"/>
      <c r="P951" s="128"/>
      <c r="Q951" s="128"/>
      <c r="R951" s="128">
        <v>0.47899999999999998</v>
      </c>
      <c r="S951" s="128"/>
      <c r="T951" s="128"/>
      <c r="U951" s="128"/>
      <c r="V951" s="128">
        <f t="shared" si="139"/>
        <v>0.47899999999999998</v>
      </c>
      <c r="W951" s="128">
        <f t="shared" si="139"/>
        <v>0</v>
      </c>
      <c r="X951" s="128"/>
      <c r="Y951" s="128"/>
      <c r="Z951" s="128"/>
      <c r="AA951" s="128"/>
      <c r="AB951" s="128"/>
      <c r="AC951" s="128"/>
      <c r="AD951" s="128"/>
      <c r="AE951" s="128"/>
      <c r="AF951" s="128"/>
      <c r="AG951" s="128"/>
      <c r="AH951" s="128"/>
      <c r="AI951" s="128"/>
      <c r="AJ951" s="128"/>
      <c r="AK951" s="128"/>
      <c r="AL951" s="128"/>
      <c r="AM951" s="128"/>
      <c r="AN951" s="128"/>
      <c r="AO951" s="128"/>
      <c r="AP951" s="128">
        <f t="shared" si="136"/>
        <v>0</v>
      </c>
      <c r="AQ951" s="128">
        <f t="shared" si="136"/>
        <v>0</v>
      </c>
      <c r="AR951" s="128" t="e">
        <f>#REF!+#REF!+#REF!+#REF!</f>
        <v>#REF!</v>
      </c>
      <c r="AS951" s="128">
        <f t="shared" si="137"/>
        <v>0</v>
      </c>
      <c r="AT951" s="128" t="e">
        <f>#REF!+#REF!+#REF!+#REF!</f>
        <v>#REF!</v>
      </c>
      <c r="AU951" s="128">
        <f t="shared" si="138"/>
        <v>0</v>
      </c>
    </row>
    <row r="952" spans="1:47" ht="47.25" x14ac:dyDescent="0.25">
      <c r="A952" s="381" t="s">
        <v>1100</v>
      </c>
      <c r="B952" s="127"/>
      <c r="C952" s="21" t="s">
        <v>2062</v>
      </c>
      <c r="D952" s="128"/>
      <c r="E952" s="128"/>
      <c r="F952" s="128"/>
      <c r="G952" s="128"/>
      <c r="H952" s="128"/>
      <c r="I952" s="128"/>
      <c r="J952" s="128"/>
      <c r="K952" s="128"/>
      <c r="L952" s="128"/>
      <c r="M952" s="128"/>
      <c r="N952" s="128"/>
      <c r="O952" s="128"/>
      <c r="P952" s="128"/>
      <c r="Q952" s="128"/>
      <c r="R952" s="128">
        <v>0.34499999999999997</v>
      </c>
      <c r="S952" s="128"/>
      <c r="T952" s="128"/>
      <c r="U952" s="128"/>
      <c r="V952" s="128">
        <f t="shared" si="139"/>
        <v>0.34499999999999997</v>
      </c>
      <c r="W952" s="128">
        <f t="shared" si="139"/>
        <v>0</v>
      </c>
      <c r="X952" s="128"/>
      <c r="Y952" s="128"/>
      <c r="Z952" s="128"/>
      <c r="AA952" s="128"/>
      <c r="AB952" s="128"/>
      <c r="AC952" s="128"/>
      <c r="AD952" s="128"/>
      <c r="AE952" s="128"/>
      <c r="AF952" s="128"/>
      <c r="AG952" s="128"/>
      <c r="AH952" s="128"/>
      <c r="AI952" s="128"/>
      <c r="AJ952" s="128"/>
      <c r="AK952" s="128"/>
      <c r="AL952" s="128"/>
      <c r="AM952" s="128"/>
      <c r="AN952" s="128"/>
      <c r="AO952" s="128"/>
      <c r="AP952" s="128">
        <f t="shared" si="136"/>
        <v>0</v>
      </c>
      <c r="AQ952" s="128">
        <f t="shared" si="136"/>
        <v>0</v>
      </c>
      <c r="AR952" s="128" t="e">
        <f>#REF!+#REF!+#REF!+#REF!</f>
        <v>#REF!</v>
      </c>
      <c r="AS952" s="128">
        <f t="shared" si="137"/>
        <v>0</v>
      </c>
      <c r="AT952" s="128" t="e">
        <f>#REF!+#REF!+#REF!+#REF!</f>
        <v>#REF!</v>
      </c>
      <c r="AU952" s="128">
        <f t="shared" si="138"/>
        <v>0</v>
      </c>
    </row>
    <row r="953" spans="1:47" ht="47.25" x14ac:dyDescent="0.25">
      <c r="A953" s="381" t="s">
        <v>1100</v>
      </c>
      <c r="B953" s="127"/>
      <c r="C953" s="21" t="s">
        <v>2063</v>
      </c>
      <c r="D953" s="128"/>
      <c r="E953" s="128"/>
      <c r="F953" s="128"/>
      <c r="G953" s="128"/>
      <c r="H953" s="128"/>
      <c r="I953" s="128"/>
      <c r="J953" s="128"/>
      <c r="K953" s="128"/>
      <c r="L953" s="128"/>
      <c r="M953" s="128"/>
      <c r="N953" s="128"/>
      <c r="O953" s="128"/>
      <c r="P953" s="128"/>
      <c r="Q953" s="128"/>
      <c r="R953" s="128">
        <v>0.316</v>
      </c>
      <c r="S953" s="128"/>
      <c r="T953" s="128"/>
      <c r="U953" s="128"/>
      <c r="V953" s="128">
        <f t="shared" si="139"/>
        <v>0.316</v>
      </c>
      <c r="W953" s="128">
        <f t="shared" si="139"/>
        <v>0</v>
      </c>
      <c r="X953" s="128"/>
      <c r="Y953" s="128"/>
      <c r="Z953" s="128"/>
      <c r="AA953" s="128"/>
      <c r="AB953" s="128"/>
      <c r="AC953" s="128"/>
      <c r="AD953" s="128"/>
      <c r="AE953" s="128"/>
      <c r="AF953" s="128"/>
      <c r="AG953" s="128"/>
      <c r="AH953" s="128"/>
      <c r="AI953" s="128"/>
      <c r="AJ953" s="128"/>
      <c r="AK953" s="128"/>
      <c r="AL953" s="128"/>
      <c r="AM953" s="128"/>
      <c r="AN953" s="128"/>
      <c r="AO953" s="128"/>
      <c r="AP953" s="128">
        <f t="shared" si="136"/>
        <v>0</v>
      </c>
      <c r="AQ953" s="128">
        <f t="shared" si="136"/>
        <v>0</v>
      </c>
      <c r="AR953" s="128" t="e">
        <f>#REF!+#REF!+#REF!+#REF!</f>
        <v>#REF!</v>
      </c>
      <c r="AS953" s="128">
        <f t="shared" si="137"/>
        <v>0</v>
      </c>
      <c r="AT953" s="128" t="e">
        <f>#REF!+#REF!+#REF!+#REF!</f>
        <v>#REF!</v>
      </c>
      <c r="AU953" s="128">
        <f t="shared" si="138"/>
        <v>0</v>
      </c>
    </row>
    <row r="954" spans="1:47" ht="47.25" x14ac:dyDescent="0.25">
      <c r="A954" s="381" t="s">
        <v>1100</v>
      </c>
      <c r="B954" s="127"/>
      <c r="C954" s="21" t="s">
        <v>2064</v>
      </c>
      <c r="D954" s="128"/>
      <c r="E954" s="128"/>
      <c r="F954" s="128"/>
      <c r="G954" s="128"/>
      <c r="H954" s="128"/>
      <c r="I954" s="128"/>
      <c r="J954" s="128"/>
      <c r="K954" s="128"/>
      <c r="L954" s="128"/>
      <c r="M954" s="128"/>
      <c r="N954" s="128"/>
      <c r="O954" s="128"/>
      <c r="P954" s="128"/>
      <c r="Q954" s="128"/>
      <c r="R954" s="128">
        <v>0.16300000000000001</v>
      </c>
      <c r="S954" s="128"/>
      <c r="T954" s="128"/>
      <c r="U954" s="128"/>
      <c r="V954" s="128">
        <f t="shared" si="139"/>
        <v>0.16300000000000001</v>
      </c>
      <c r="W954" s="128">
        <f t="shared" si="139"/>
        <v>0</v>
      </c>
      <c r="X954" s="128"/>
      <c r="Y954" s="128"/>
      <c r="Z954" s="128"/>
      <c r="AA954" s="128"/>
      <c r="AB954" s="128"/>
      <c r="AC954" s="128"/>
      <c r="AD954" s="128"/>
      <c r="AE954" s="128"/>
      <c r="AF954" s="128"/>
      <c r="AG954" s="128"/>
      <c r="AH954" s="128"/>
      <c r="AI954" s="128"/>
      <c r="AJ954" s="128"/>
      <c r="AK954" s="128"/>
      <c r="AL954" s="128"/>
      <c r="AM954" s="128"/>
      <c r="AN954" s="128"/>
      <c r="AO954" s="128"/>
      <c r="AP954" s="128">
        <f t="shared" si="136"/>
        <v>0</v>
      </c>
      <c r="AQ954" s="128">
        <f t="shared" si="136"/>
        <v>0</v>
      </c>
      <c r="AR954" s="128" t="e">
        <f>#REF!+#REF!+#REF!+#REF!</f>
        <v>#REF!</v>
      </c>
      <c r="AS954" s="128">
        <f t="shared" si="137"/>
        <v>0</v>
      </c>
      <c r="AT954" s="128" t="e">
        <f>#REF!+#REF!+#REF!+#REF!</f>
        <v>#REF!</v>
      </c>
      <c r="AU954" s="128">
        <f t="shared" si="138"/>
        <v>0</v>
      </c>
    </row>
    <row r="955" spans="1:47" ht="47.25" x14ac:dyDescent="0.25">
      <c r="A955" s="381" t="s">
        <v>1100</v>
      </c>
      <c r="B955" s="127"/>
      <c r="C955" s="21" t="s">
        <v>2065</v>
      </c>
      <c r="D955" s="128"/>
      <c r="E955" s="128"/>
      <c r="F955" s="128"/>
      <c r="G955" s="128"/>
      <c r="H955" s="128"/>
      <c r="I955" s="128"/>
      <c r="J955" s="128"/>
      <c r="K955" s="128"/>
      <c r="L955" s="128"/>
      <c r="M955" s="128"/>
      <c r="N955" s="128"/>
      <c r="O955" s="128"/>
      <c r="P955" s="128"/>
      <c r="Q955" s="128"/>
      <c r="R955" s="128">
        <v>0.17199999999999999</v>
      </c>
      <c r="S955" s="128"/>
      <c r="T955" s="128"/>
      <c r="U955" s="128"/>
      <c r="V955" s="128">
        <f t="shared" si="139"/>
        <v>0.17199999999999999</v>
      </c>
      <c r="W955" s="128">
        <f t="shared" si="139"/>
        <v>0</v>
      </c>
      <c r="X955" s="128"/>
      <c r="Y955" s="128"/>
      <c r="Z955" s="128"/>
      <c r="AA955" s="128"/>
      <c r="AB955" s="128"/>
      <c r="AC955" s="128"/>
      <c r="AD955" s="128"/>
      <c r="AE955" s="128"/>
      <c r="AF955" s="128"/>
      <c r="AG955" s="128"/>
      <c r="AH955" s="128"/>
      <c r="AI955" s="128"/>
      <c r="AJ955" s="128"/>
      <c r="AK955" s="128"/>
      <c r="AL955" s="128"/>
      <c r="AM955" s="128"/>
      <c r="AN955" s="128"/>
      <c r="AO955" s="128"/>
      <c r="AP955" s="128">
        <f t="shared" ref="AP955:AQ1018" si="140">AJ955+AH955+AL955+AN955</f>
        <v>0</v>
      </c>
      <c r="AQ955" s="128">
        <f t="shared" si="140"/>
        <v>0</v>
      </c>
      <c r="AR955" s="128" t="e">
        <f>#REF!+#REF!+#REF!+#REF!</f>
        <v>#REF!</v>
      </c>
      <c r="AS955" s="128">
        <f t="shared" ref="AS955:AS1018" si="141">AL955+AJ955+AN955+AP955</f>
        <v>0</v>
      </c>
      <c r="AT955" s="128" t="e">
        <f>#REF!+#REF!+#REF!+#REF!</f>
        <v>#REF!</v>
      </c>
      <c r="AU955" s="128">
        <f t="shared" ref="AU955:AU1018" si="142">AM955+AK955+AO955+AQ955</f>
        <v>0</v>
      </c>
    </row>
    <row r="956" spans="1:47" ht="47.25" x14ac:dyDescent="0.25">
      <c r="A956" s="381" t="s">
        <v>1100</v>
      </c>
      <c r="B956" s="127"/>
      <c r="C956" s="21" t="s">
        <v>2066</v>
      </c>
      <c r="D956" s="128"/>
      <c r="E956" s="128"/>
      <c r="F956" s="128"/>
      <c r="G956" s="128"/>
      <c r="H956" s="128"/>
      <c r="I956" s="128"/>
      <c r="J956" s="128"/>
      <c r="K956" s="128"/>
      <c r="L956" s="128"/>
      <c r="M956" s="128"/>
      <c r="N956" s="128"/>
      <c r="O956" s="128"/>
      <c r="P956" s="128"/>
      <c r="Q956" s="128"/>
      <c r="R956" s="128">
        <v>8.5999999999999993E-2</v>
      </c>
      <c r="S956" s="128"/>
      <c r="T956" s="128"/>
      <c r="U956" s="128"/>
      <c r="V956" s="128">
        <f t="shared" si="139"/>
        <v>8.5999999999999993E-2</v>
      </c>
      <c r="W956" s="128">
        <f t="shared" si="139"/>
        <v>0</v>
      </c>
      <c r="X956" s="128"/>
      <c r="Y956" s="128"/>
      <c r="Z956" s="128"/>
      <c r="AA956" s="128"/>
      <c r="AB956" s="128"/>
      <c r="AC956" s="128"/>
      <c r="AD956" s="128"/>
      <c r="AE956" s="128"/>
      <c r="AF956" s="128"/>
      <c r="AG956" s="128"/>
      <c r="AH956" s="128"/>
      <c r="AI956" s="128"/>
      <c r="AJ956" s="128"/>
      <c r="AK956" s="128"/>
      <c r="AL956" s="128"/>
      <c r="AM956" s="128"/>
      <c r="AN956" s="128"/>
      <c r="AO956" s="128"/>
      <c r="AP956" s="128">
        <f t="shared" si="140"/>
        <v>0</v>
      </c>
      <c r="AQ956" s="128">
        <f t="shared" si="140"/>
        <v>0</v>
      </c>
      <c r="AR956" s="128" t="e">
        <f>#REF!+#REF!+#REF!+#REF!</f>
        <v>#REF!</v>
      </c>
      <c r="AS956" s="128">
        <f t="shared" si="141"/>
        <v>0</v>
      </c>
      <c r="AT956" s="128" t="e">
        <f>#REF!+#REF!+#REF!+#REF!</f>
        <v>#REF!</v>
      </c>
      <c r="AU956" s="128">
        <f t="shared" si="142"/>
        <v>0</v>
      </c>
    </row>
    <row r="957" spans="1:47" ht="47.25" x14ac:dyDescent="0.25">
      <c r="A957" s="381" t="s">
        <v>1100</v>
      </c>
      <c r="B957" s="127"/>
      <c r="C957" s="21" t="s">
        <v>2067</v>
      </c>
      <c r="D957" s="128"/>
      <c r="E957" s="128"/>
      <c r="F957" s="128"/>
      <c r="G957" s="128"/>
      <c r="H957" s="128"/>
      <c r="I957" s="128"/>
      <c r="J957" s="128"/>
      <c r="K957" s="128"/>
      <c r="L957" s="128"/>
      <c r="M957" s="128"/>
      <c r="N957" s="128"/>
      <c r="O957" s="128"/>
      <c r="P957" s="128"/>
      <c r="Q957" s="128"/>
      <c r="R957" s="128">
        <v>0.51700000000000002</v>
      </c>
      <c r="S957" s="128"/>
      <c r="T957" s="128"/>
      <c r="U957" s="128"/>
      <c r="V957" s="128">
        <f t="shared" si="139"/>
        <v>0.51700000000000002</v>
      </c>
      <c r="W957" s="128">
        <f t="shared" si="139"/>
        <v>0</v>
      </c>
      <c r="X957" s="128"/>
      <c r="Y957" s="128"/>
      <c r="Z957" s="128"/>
      <c r="AA957" s="128"/>
      <c r="AB957" s="128"/>
      <c r="AC957" s="128"/>
      <c r="AD957" s="128"/>
      <c r="AE957" s="128"/>
      <c r="AF957" s="128"/>
      <c r="AG957" s="128"/>
      <c r="AH957" s="128"/>
      <c r="AI957" s="128"/>
      <c r="AJ957" s="128"/>
      <c r="AK957" s="128"/>
      <c r="AL957" s="128"/>
      <c r="AM957" s="128"/>
      <c r="AN957" s="128"/>
      <c r="AO957" s="128"/>
      <c r="AP957" s="128">
        <f t="shared" si="140"/>
        <v>0</v>
      </c>
      <c r="AQ957" s="128">
        <f t="shared" si="140"/>
        <v>0</v>
      </c>
      <c r="AR957" s="128" t="e">
        <f>#REF!+#REF!+#REF!+#REF!</f>
        <v>#REF!</v>
      </c>
      <c r="AS957" s="128">
        <f t="shared" si="141"/>
        <v>0</v>
      </c>
      <c r="AT957" s="128" t="e">
        <f>#REF!+#REF!+#REF!+#REF!</f>
        <v>#REF!</v>
      </c>
      <c r="AU957" s="128">
        <f t="shared" si="142"/>
        <v>0</v>
      </c>
    </row>
    <row r="958" spans="1:47" ht="47.25" x14ac:dyDescent="0.25">
      <c r="A958" s="381" t="s">
        <v>1100</v>
      </c>
      <c r="B958" s="127"/>
      <c r="C958" s="21" t="s">
        <v>2068</v>
      </c>
      <c r="D958" s="128"/>
      <c r="E958" s="128"/>
      <c r="F958" s="128"/>
      <c r="G958" s="128"/>
      <c r="H958" s="128"/>
      <c r="I958" s="128"/>
      <c r="J958" s="128"/>
      <c r="K958" s="128"/>
      <c r="L958" s="128"/>
      <c r="M958" s="128"/>
      <c r="N958" s="128"/>
      <c r="O958" s="128"/>
      <c r="P958" s="128"/>
      <c r="Q958" s="128"/>
      <c r="R958" s="128">
        <v>0.39200000000000002</v>
      </c>
      <c r="S958" s="128"/>
      <c r="T958" s="128"/>
      <c r="U958" s="128"/>
      <c r="V958" s="128">
        <f t="shared" si="139"/>
        <v>0.39200000000000002</v>
      </c>
      <c r="W958" s="128">
        <f t="shared" si="139"/>
        <v>0</v>
      </c>
      <c r="X958" s="128"/>
      <c r="Y958" s="128"/>
      <c r="Z958" s="128"/>
      <c r="AA958" s="128"/>
      <c r="AB958" s="128"/>
      <c r="AC958" s="128"/>
      <c r="AD958" s="128"/>
      <c r="AE958" s="128"/>
      <c r="AF958" s="128"/>
      <c r="AG958" s="128"/>
      <c r="AH958" s="128"/>
      <c r="AI958" s="128"/>
      <c r="AJ958" s="128"/>
      <c r="AK958" s="128"/>
      <c r="AL958" s="128"/>
      <c r="AM958" s="128"/>
      <c r="AN958" s="128"/>
      <c r="AO958" s="128"/>
      <c r="AP958" s="128">
        <f t="shared" si="140"/>
        <v>0</v>
      </c>
      <c r="AQ958" s="128">
        <f t="shared" si="140"/>
        <v>0</v>
      </c>
      <c r="AR958" s="128" t="e">
        <f>#REF!+#REF!+#REF!+#REF!</f>
        <v>#REF!</v>
      </c>
      <c r="AS958" s="128">
        <f t="shared" si="141"/>
        <v>0</v>
      </c>
      <c r="AT958" s="128" t="e">
        <f>#REF!+#REF!+#REF!+#REF!</f>
        <v>#REF!</v>
      </c>
      <c r="AU958" s="128">
        <f t="shared" si="142"/>
        <v>0</v>
      </c>
    </row>
    <row r="959" spans="1:47" ht="47.25" x14ac:dyDescent="0.25">
      <c r="A959" s="381" t="s">
        <v>1100</v>
      </c>
      <c r="B959" s="127"/>
      <c r="C959" s="21" t="s">
        <v>2069</v>
      </c>
      <c r="D959" s="128"/>
      <c r="E959" s="128"/>
      <c r="F959" s="128"/>
      <c r="G959" s="128"/>
      <c r="H959" s="128"/>
      <c r="I959" s="128"/>
      <c r="J959" s="128"/>
      <c r="K959" s="128"/>
      <c r="L959" s="128"/>
      <c r="M959" s="128"/>
      <c r="N959" s="128"/>
      <c r="O959" s="128"/>
      <c r="P959" s="128"/>
      <c r="Q959" s="128"/>
      <c r="R959" s="128">
        <v>0.21</v>
      </c>
      <c r="S959" s="128"/>
      <c r="T959" s="128"/>
      <c r="U959" s="128"/>
      <c r="V959" s="128">
        <f t="shared" si="139"/>
        <v>0.21</v>
      </c>
      <c r="W959" s="128">
        <f t="shared" si="139"/>
        <v>0</v>
      </c>
      <c r="X959" s="128"/>
      <c r="Y959" s="128"/>
      <c r="Z959" s="128"/>
      <c r="AA959" s="128"/>
      <c r="AB959" s="128"/>
      <c r="AC959" s="128"/>
      <c r="AD959" s="128"/>
      <c r="AE959" s="128"/>
      <c r="AF959" s="128"/>
      <c r="AG959" s="128"/>
      <c r="AH959" s="128"/>
      <c r="AI959" s="128"/>
      <c r="AJ959" s="128"/>
      <c r="AK959" s="128"/>
      <c r="AL959" s="128"/>
      <c r="AM959" s="128"/>
      <c r="AN959" s="128"/>
      <c r="AO959" s="128"/>
      <c r="AP959" s="128">
        <f t="shared" si="140"/>
        <v>0</v>
      </c>
      <c r="AQ959" s="128">
        <f t="shared" si="140"/>
        <v>0</v>
      </c>
      <c r="AR959" s="128" t="e">
        <f>#REF!+#REF!+#REF!+#REF!</f>
        <v>#REF!</v>
      </c>
      <c r="AS959" s="128">
        <f t="shared" si="141"/>
        <v>0</v>
      </c>
      <c r="AT959" s="128" t="e">
        <f>#REF!+#REF!+#REF!+#REF!</f>
        <v>#REF!</v>
      </c>
      <c r="AU959" s="128">
        <f t="shared" si="142"/>
        <v>0</v>
      </c>
    </row>
    <row r="960" spans="1:47" ht="47.25" x14ac:dyDescent="0.25">
      <c r="A960" s="381" t="s">
        <v>1100</v>
      </c>
      <c r="B960" s="127"/>
      <c r="C960" s="21" t="s">
        <v>2070</v>
      </c>
      <c r="D960" s="128"/>
      <c r="E960" s="128"/>
      <c r="F960" s="128"/>
      <c r="G960" s="128"/>
      <c r="H960" s="128"/>
      <c r="I960" s="128"/>
      <c r="J960" s="128"/>
      <c r="K960" s="128"/>
      <c r="L960" s="128"/>
      <c r="M960" s="128"/>
      <c r="N960" s="128"/>
      <c r="O960" s="128"/>
      <c r="P960" s="128"/>
      <c r="Q960" s="128"/>
      <c r="R960" s="128">
        <v>0.191</v>
      </c>
      <c r="S960" s="128"/>
      <c r="T960" s="128"/>
      <c r="U960" s="128"/>
      <c r="V960" s="128">
        <f t="shared" si="139"/>
        <v>0.191</v>
      </c>
      <c r="W960" s="128">
        <f t="shared" si="139"/>
        <v>0</v>
      </c>
      <c r="X960" s="128"/>
      <c r="Y960" s="128"/>
      <c r="Z960" s="128"/>
      <c r="AA960" s="128"/>
      <c r="AB960" s="128"/>
      <c r="AC960" s="128"/>
      <c r="AD960" s="128"/>
      <c r="AE960" s="128"/>
      <c r="AF960" s="128"/>
      <c r="AG960" s="128"/>
      <c r="AH960" s="128"/>
      <c r="AI960" s="128"/>
      <c r="AJ960" s="128"/>
      <c r="AK960" s="128"/>
      <c r="AL960" s="128"/>
      <c r="AM960" s="128"/>
      <c r="AN960" s="128"/>
      <c r="AO960" s="128"/>
      <c r="AP960" s="128">
        <f t="shared" si="140"/>
        <v>0</v>
      </c>
      <c r="AQ960" s="128">
        <f t="shared" si="140"/>
        <v>0</v>
      </c>
      <c r="AR960" s="128" t="e">
        <f>#REF!+#REF!+#REF!+#REF!</f>
        <v>#REF!</v>
      </c>
      <c r="AS960" s="128">
        <f t="shared" si="141"/>
        <v>0</v>
      </c>
      <c r="AT960" s="128" t="e">
        <f>#REF!+#REF!+#REF!+#REF!</f>
        <v>#REF!</v>
      </c>
      <c r="AU960" s="128">
        <f t="shared" si="142"/>
        <v>0</v>
      </c>
    </row>
    <row r="961" spans="1:47" ht="47.25" x14ac:dyDescent="0.25">
      <c r="A961" s="381" t="s">
        <v>1100</v>
      </c>
      <c r="B961" s="127"/>
      <c r="C961" s="21" t="s">
        <v>2071</v>
      </c>
      <c r="D961" s="128"/>
      <c r="E961" s="128"/>
      <c r="F961" s="128"/>
      <c r="G961" s="128"/>
      <c r="H961" s="128"/>
      <c r="I961" s="128"/>
      <c r="J961" s="128"/>
      <c r="K961" s="128"/>
      <c r="L961" s="128"/>
      <c r="M961" s="128"/>
      <c r="N961" s="128"/>
      <c r="O961" s="128"/>
      <c r="P961" s="128"/>
      <c r="Q961" s="128"/>
      <c r="R961" s="128">
        <v>0.219</v>
      </c>
      <c r="S961" s="128"/>
      <c r="T961" s="128"/>
      <c r="U961" s="128"/>
      <c r="V961" s="128">
        <f t="shared" si="139"/>
        <v>0.219</v>
      </c>
      <c r="W961" s="128">
        <f t="shared" si="139"/>
        <v>0</v>
      </c>
      <c r="X961" s="128"/>
      <c r="Y961" s="128"/>
      <c r="Z961" s="128"/>
      <c r="AA961" s="128"/>
      <c r="AB961" s="128"/>
      <c r="AC961" s="128"/>
      <c r="AD961" s="128"/>
      <c r="AE961" s="128"/>
      <c r="AF961" s="128"/>
      <c r="AG961" s="128"/>
      <c r="AH961" s="128"/>
      <c r="AI961" s="128"/>
      <c r="AJ961" s="128"/>
      <c r="AK961" s="128"/>
      <c r="AL961" s="128"/>
      <c r="AM961" s="128"/>
      <c r="AN961" s="128"/>
      <c r="AO961" s="128"/>
      <c r="AP961" s="128">
        <f t="shared" si="140"/>
        <v>0</v>
      </c>
      <c r="AQ961" s="128">
        <f t="shared" si="140"/>
        <v>0</v>
      </c>
      <c r="AR961" s="128" t="e">
        <f>#REF!+#REF!+#REF!+#REF!</f>
        <v>#REF!</v>
      </c>
      <c r="AS961" s="128">
        <f t="shared" si="141"/>
        <v>0</v>
      </c>
      <c r="AT961" s="128" t="e">
        <f>#REF!+#REF!+#REF!+#REF!</f>
        <v>#REF!</v>
      </c>
      <c r="AU961" s="128">
        <f t="shared" si="142"/>
        <v>0</v>
      </c>
    </row>
    <row r="962" spans="1:47" ht="126" x14ac:dyDescent="0.25">
      <c r="A962" s="381" t="s">
        <v>1100</v>
      </c>
      <c r="B962" s="127" t="s">
        <v>2072</v>
      </c>
      <c r="C962" s="21" t="s">
        <v>2073</v>
      </c>
      <c r="D962" s="128"/>
      <c r="E962" s="128"/>
      <c r="F962" s="128"/>
      <c r="G962" s="128"/>
      <c r="H962" s="128"/>
      <c r="I962" s="128"/>
      <c r="J962" s="128"/>
      <c r="K962" s="128"/>
      <c r="L962" s="128"/>
      <c r="M962" s="128"/>
      <c r="N962" s="128"/>
      <c r="O962" s="128"/>
      <c r="P962" s="128">
        <v>0.36</v>
      </c>
      <c r="Q962" s="128">
        <v>0.4</v>
      </c>
      <c r="R962" s="128"/>
      <c r="S962" s="128"/>
      <c r="T962" s="128"/>
      <c r="U962" s="128"/>
      <c r="V962" s="128">
        <f t="shared" si="139"/>
        <v>0.36</v>
      </c>
      <c r="W962" s="128">
        <f t="shared" si="139"/>
        <v>0.4</v>
      </c>
      <c r="X962" s="128"/>
      <c r="Y962" s="128"/>
      <c r="Z962" s="128"/>
      <c r="AA962" s="128"/>
      <c r="AB962" s="128"/>
      <c r="AC962" s="128"/>
      <c r="AD962" s="128"/>
      <c r="AE962" s="128"/>
      <c r="AF962" s="128"/>
      <c r="AG962" s="128"/>
      <c r="AH962" s="128"/>
      <c r="AI962" s="128"/>
      <c r="AJ962" s="128"/>
      <c r="AK962" s="128"/>
      <c r="AL962" s="128"/>
      <c r="AM962" s="128"/>
      <c r="AN962" s="128"/>
      <c r="AO962" s="128"/>
      <c r="AP962" s="128">
        <f t="shared" si="140"/>
        <v>0</v>
      </c>
      <c r="AQ962" s="128">
        <f t="shared" si="140"/>
        <v>0</v>
      </c>
      <c r="AR962" s="128" t="e">
        <f>#REF!+#REF!+#REF!+#REF!</f>
        <v>#REF!</v>
      </c>
      <c r="AS962" s="128">
        <f t="shared" si="141"/>
        <v>0</v>
      </c>
      <c r="AT962" s="128" t="e">
        <f>#REF!+#REF!+#REF!+#REF!</f>
        <v>#REF!</v>
      </c>
      <c r="AU962" s="128">
        <f t="shared" si="142"/>
        <v>0</v>
      </c>
    </row>
    <row r="963" spans="1:47" ht="110.25" x14ac:dyDescent="0.25">
      <c r="A963" s="381" t="s">
        <v>1100</v>
      </c>
      <c r="B963" s="127" t="s">
        <v>2074</v>
      </c>
      <c r="C963" s="21" t="s">
        <v>2075</v>
      </c>
      <c r="D963" s="128"/>
      <c r="E963" s="128"/>
      <c r="F963" s="128"/>
      <c r="G963" s="128"/>
      <c r="H963" s="128"/>
      <c r="I963" s="128"/>
      <c r="J963" s="128"/>
      <c r="K963" s="128"/>
      <c r="L963" s="128"/>
      <c r="M963" s="128"/>
      <c r="N963" s="128"/>
      <c r="O963" s="128"/>
      <c r="P963" s="128">
        <v>1.101</v>
      </c>
      <c r="Q963" s="128">
        <v>0.25</v>
      </c>
      <c r="R963" s="128"/>
      <c r="S963" s="128"/>
      <c r="T963" s="128"/>
      <c r="U963" s="128"/>
      <c r="V963" s="128">
        <f t="shared" si="139"/>
        <v>1.101</v>
      </c>
      <c r="W963" s="128">
        <f t="shared" si="139"/>
        <v>0.25</v>
      </c>
      <c r="X963" s="128"/>
      <c r="Y963" s="128"/>
      <c r="Z963" s="128"/>
      <c r="AA963" s="128"/>
      <c r="AB963" s="128"/>
      <c r="AC963" s="128"/>
      <c r="AD963" s="128"/>
      <c r="AE963" s="128"/>
      <c r="AF963" s="128"/>
      <c r="AG963" s="128"/>
      <c r="AH963" s="128"/>
      <c r="AI963" s="128"/>
      <c r="AJ963" s="128"/>
      <c r="AK963" s="128"/>
      <c r="AL963" s="128"/>
      <c r="AM963" s="128"/>
      <c r="AN963" s="128"/>
      <c r="AO963" s="128"/>
      <c r="AP963" s="128">
        <f t="shared" si="140"/>
        <v>0</v>
      </c>
      <c r="AQ963" s="128">
        <f t="shared" si="140"/>
        <v>0</v>
      </c>
      <c r="AR963" s="128" t="e">
        <f>#REF!+#REF!+#REF!+#REF!</f>
        <v>#REF!</v>
      </c>
      <c r="AS963" s="128">
        <f t="shared" si="141"/>
        <v>0</v>
      </c>
      <c r="AT963" s="128" t="e">
        <f>#REF!+#REF!+#REF!+#REF!</f>
        <v>#REF!</v>
      </c>
      <c r="AU963" s="128">
        <f t="shared" si="142"/>
        <v>0</v>
      </c>
    </row>
    <row r="964" spans="1:47" ht="47.25" x14ac:dyDescent="0.25">
      <c r="A964" s="381" t="s">
        <v>1100</v>
      </c>
      <c r="B964" s="127" t="s">
        <v>2076</v>
      </c>
      <c r="C964" s="21" t="s">
        <v>2077</v>
      </c>
      <c r="D964" s="128"/>
      <c r="E964" s="128"/>
      <c r="F964" s="128"/>
      <c r="G964" s="128"/>
      <c r="H964" s="128"/>
      <c r="I964" s="128"/>
      <c r="J964" s="128"/>
      <c r="K964" s="128"/>
      <c r="L964" s="128"/>
      <c r="M964" s="128"/>
      <c r="N964" s="128"/>
      <c r="O964" s="128"/>
      <c r="P964" s="128">
        <v>0.78300000000000003</v>
      </c>
      <c r="Q964" s="128">
        <v>0.16</v>
      </c>
      <c r="R964" s="128"/>
      <c r="S964" s="128"/>
      <c r="T964" s="128"/>
      <c r="U964" s="128"/>
      <c r="V964" s="128">
        <f t="shared" si="139"/>
        <v>0.78300000000000003</v>
      </c>
      <c r="W964" s="128">
        <f t="shared" si="139"/>
        <v>0.16</v>
      </c>
      <c r="X964" s="128"/>
      <c r="Y964" s="128"/>
      <c r="Z964" s="128"/>
      <c r="AA964" s="128"/>
      <c r="AB964" s="128"/>
      <c r="AC964" s="128"/>
      <c r="AD964" s="128"/>
      <c r="AE964" s="128"/>
      <c r="AF964" s="128"/>
      <c r="AG964" s="128"/>
      <c r="AH964" s="128"/>
      <c r="AI964" s="128"/>
      <c r="AJ964" s="128"/>
      <c r="AK964" s="128"/>
      <c r="AL964" s="128"/>
      <c r="AM964" s="128"/>
      <c r="AN964" s="128"/>
      <c r="AO964" s="128"/>
      <c r="AP964" s="128">
        <f t="shared" si="140"/>
        <v>0</v>
      </c>
      <c r="AQ964" s="128">
        <f t="shared" si="140"/>
        <v>0</v>
      </c>
      <c r="AR964" s="128" t="e">
        <f>#REF!+#REF!+#REF!+#REF!</f>
        <v>#REF!</v>
      </c>
      <c r="AS964" s="128">
        <f t="shared" si="141"/>
        <v>0</v>
      </c>
      <c r="AT964" s="128" t="e">
        <f>#REF!+#REF!+#REF!+#REF!</f>
        <v>#REF!</v>
      </c>
      <c r="AU964" s="128">
        <f t="shared" si="142"/>
        <v>0</v>
      </c>
    </row>
    <row r="965" spans="1:47" ht="47.25" x14ac:dyDescent="0.25">
      <c r="A965" s="381" t="s">
        <v>1100</v>
      </c>
      <c r="B965" s="127" t="s">
        <v>2078</v>
      </c>
      <c r="C965" s="21" t="s">
        <v>2079</v>
      </c>
      <c r="D965" s="128"/>
      <c r="E965" s="128"/>
      <c r="F965" s="128"/>
      <c r="G965" s="128"/>
      <c r="H965" s="128"/>
      <c r="I965" s="128"/>
      <c r="J965" s="128"/>
      <c r="K965" s="128"/>
      <c r="L965" s="128"/>
      <c r="M965" s="128"/>
      <c r="N965" s="128"/>
      <c r="O965" s="128"/>
      <c r="P965" s="128">
        <v>0.623</v>
      </c>
      <c r="Q965" s="128"/>
      <c r="R965" s="128"/>
      <c r="S965" s="128"/>
      <c r="T965" s="128"/>
      <c r="U965" s="128"/>
      <c r="V965" s="128">
        <f t="shared" si="139"/>
        <v>0.623</v>
      </c>
      <c r="W965" s="128">
        <f t="shared" si="139"/>
        <v>0</v>
      </c>
      <c r="X965" s="128"/>
      <c r="Y965" s="128"/>
      <c r="Z965" s="128"/>
      <c r="AA965" s="128"/>
      <c r="AB965" s="128"/>
      <c r="AC965" s="128"/>
      <c r="AD965" s="128"/>
      <c r="AE965" s="128"/>
      <c r="AF965" s="128"/>
      <c r="AG965" s="128"/>
      <c r="AH965" s="128"/>
      <c r="AI965" s="128"/>
      <c r="AJ965" s="128"/>
      <c r="AK965" s="128"/>
      <c r="AL965" s="128"/>
      <c r="AM965" s="128"/>
      <c r="AN965" s="128"/>
      <c r="AO965" s="128"/>
      <c r="AP965" s="128">
        <f t="shared" si="140"/>
        <v>0</v>
      </c>
      <c r="AQ965" s="128">
        <f t="shared" si="140"/>
        <v>0</v>
      </c>
      <c r="AR965" s="128" t="e">
        <f>#REF!+#REF!+#REF!+#REF!</f>
        <v>#REF!</v>
      </c>
      <c r="AS965" s="128">
        <f t="shared" si="141"/>
        <v>0</v>
      </c>
      <c r="AT965" s="128" t="e">
        <f>#REF!+#REF!+#REF!+#REF!</f>
        <v>#REF!</v>
      </c>
      <c r="AU965" s="128">
        <f t="shared" si="142"/>
        <v>0</v>
      </c>
    </row>
    <row r="966" spans="1:47" ht="47.25" x14ac:dyDescent="0.25">
      <c r="A966" s="381" t="s">
        <v>1100</v>
      </c>
      <c r="B966" s="127" t="s">
        <v>2080</v>
      </c>
      <c r="C966" s="21" t="s">
        <v>2081</v>
      </c>
      <c r="D966" s="128"/>
      <c r="E966" s="128"/>
      <c r="F966" s="128"/>
      <c r="G966" s="128"/>
      <c r="H966" s="128"/>
      <c r="I966" s="128"/>
      <c r="J966" s="128"/>
      <c r="K966" s="128"/>
      <c r="L966" s="128"/>
      <c r="M966" s="128"/>
      <c r="N966" s="128"/>
      <c r="O966" s="128"/>
      <c r="P966" s="128">
        <v>0.54</v>
      </c>
      <c r="Q966" s="128"/>
      <c r="R966" s="128"/>
      <c r="S966" s="128"/>
      <c r="T966" s="128"/>
      <c r="U966" s="128"/>
      <c r="V966" s="128">
        <f t="shared" si="139"/>
        <v>0.54</v>
      </c>
      <c r="W966" s="128">
        <f t="shared" si="139"/>
        <v>0</v>
      </c>
      <c r="X966" s="128"/>
      <c r="Y966" s="128"/>
      <c r="Z966" s="128"/>
      <c r="AA966" s="128"/>
      <c r="AB966" s="128"/>
      <c r="AC966" s="128"/>
      <c r="AD966" s="128"/>
      <c r="AE966" s="128"/>
      <c r="AF966" s="128"/>
      <c r="AG966" s="128"/>
      <c r="AH966" s="128"/>
      <c r="AI966" s="128"/>
      <c r="AJ966" s="128"/>
      <c r="AK966" s="128"/>
      <c r="AL966" s="128"/>
      <c r="AM966" s="128"/>
      <c r="AN966" s="128"/>
      <c r="AO966" s="128"/>
      <c r="AP966" s="128">
        <f t="shared" si="140"/>
        <v>0</v>
      </c>
      <c r="AQ966" s="128">
        <f t="shared" si="140"/>
        <v>0</v>
      </c>
      <c r="AR966" s="128" t="e">
        <f>#REF!+#REF!+#REF!+#REF!</f>
        <v>#REF!</v>
      </c>
      <c r="AS966" s="128">
        <f t="shared" si="141"/>
        <v>0</v>
      </c>
      <c r="AT966" s="128" t="e">
        <f>#REF!+#REF!+#REF!+#REF!</f>
        <v>#REF!</v>
      </c>
      <c r="AU966" s="128">
        <f t="shared" si="142"/>
        <v>0</v>
      </c>
    </row>
    <row r="967" spans="1:47" ht="47.25" x14ac:dyDescent="0.25">
      <c r="A967" s="381" t="s">
        <v>1100</v>
      </c>
      <c r="B967" s="127" t="s">
        <v>2082</v>
      </c>
      <c r="C967" s="21" t="s">
        <v>2083</v>
      </c>
      <c r="D967" s="128"/>
      <c r="E967" s="128"/>
      <c r="F967" s="128"/>
      <c r="G967" s="128"/>
      <c r="H967" s="128"/>
      <c r="I967" s="128"/>
      <c r="J967" s="128"/>
      <c r="K967" s="128"/>
      <c r="L967" s="128"/>
      <c r="M967" s="128"/>
      <c r="N967" s="128"/>
      <c r="O967" s="128"/>
      <c r="P967" s="128">
        <v>0.25</v>
      </c>
      <c r="Q967" s="128"/>
      <c r="R967" s="128"/>
      <c r="S967" s="128"/>
      <c r="T967" s="128"/>
      <c r="U967" s="128"/>
      <c r="V967" s="128">
        <f t="shared" si="139"/>
        <v>0.25</v>
      </c>
      <c r="W967" s="128">
        <f t="shared" si="139"/>
        <v>0</v>
      </c>
      <c r="X967" s="128"/>
      <c r="Y967" s="128"/>
      <c r="Z967" s="128"/>
      <c r="AA967" s="128"/>
      <c r="AB967" s="128"/>
      <c r="AC967" s="128"/>
      <c r="AD967" s="128"/>
      <c r="AE967" s="128"/>
      <c r="AF967" s="128"/>
      <c r="AG967" s="128"/>
      <c r="AH967" s="128"/>
      <c r="AI967" s="128"/>
      <c r="AJ967" s="128"/>
      <c r="AK967" s="128"/>
      <c r="AL967" s="128"/>
      <c r="AM967" s="128"/>
      <c r="AN967" s="128"/>
      <c r="AO967" s="128"/>
      <c r="AP967" s="128">
        <f t="shared" si="140"/>
        <v>0</v>
      </c>
      <c r="AQ967" s="128">
        <f t="shared" si="140"/>
        <v>0</v>
      </c>
      <c r="AR967" s="128" t="e">
        <f>#REF!+#REF!+#REF!+#REF!</f>
        <v>#REF!</v>
      </c>
      <c r="AS967" s="128">
        <f t="shared" si="141"/>
        <v>0</v>
      </c>
      <c r="AT967" s="128" t="e">
        <f>#REF!+#REF!+#REF!+#REF!</f>
        <v>#REF!</v>
      </c>
      <c r="AU967" s="128">
        <f t="shared" si="142"/>
        <v>0</v>
      </c>
    </row>
    <row r="968" spans="1:47" ht="47.25" x14ac:dyDescent="0.25">
      <c r="A968" s="381" t="s">
        <v>1100</v>
      </c>
      <c r="B968" s="127" t="s">
        <v>2084</v>
      </c>
      <c r="C968" s="21" t="s">
        <v>2085</v>
      </c>
      <c r="D968" s="128"/>
      <c r="E968" s="128"/>
      <c r="F968" s="128"/>
      <c r="G968" s="128"/>
      <c r="H968" s="128"/>
      <c r="I968" s="128"/>
      <c r="J968" s="128"/>
      <c r="K968" s="128"/>
      <c r="L968" s="128"/>
      <c r="M968" s="128"/>
      <c r="N968" s="128"/>
      <c r="O968" s="128"/>
      <c r="P968" s="128">
        <v>0.41199999999999998</v>
      </c>
      <c r="Q968" s="128"/>
      <c r="R968" s="128"/>
      <c r="S968" s="128"/>
      <c r="T968" s="128"/>
      <c r="U968" s="128"/>
      <c r="V968" s="128">
        <f t="shared" si="139"/>
        <v>0.41199999999999998</v>
      </c>
      <c r="W968" s="128">
        <f t="shared" si="139"/>
        <v>0</v>
      </c>
      <c r="X968" s="128"/>
      <c r="Y968" s="128"/>
      <c r="Z968" s="128"/>
      <c r="AA968" s="128"/>
      <c r="AB968" s="128"/>
      <c r="AC968" s="128"/>
      <c r="AD968" s="128"/>
      <c r="AE968" s="128"/>
      <c r="AF968" s="128"/>
      <c r="AG968" s="128"/>
      <c r="AH968" s="128"/>
      <c r="AI968" s="128"/>
      <c r="AJ968" s="128"/>
      <c r="AK968" s="128"/>
      <c r="AL968" s="128"/>
      <c r="AM968" s="128"/>
      <c r="AN968" s="128"/>
      <c r="AO968" s="128"/>
      <c r="AP968" s="128">
        <f t="shared" si="140"/>
        <v>0</v>
      </c>
      <c r="AQ968" s="128">
        <f t="shared" si="140"/>
        <v>0</v>
      </c>
      <c r="AR968" s="128" t="e">
        <f>#REF!+#REF!+#REF!+#REF!</f>
        <v>#REF!</v>
      </c>
      <c r="AS968" s="128">
        <f t="shared" si="141"/>
        <v>0</v>
      </c>
      <c r="AT968" s="128" t="e">
        <f>#REF!+#REF!+#REF!+#REF!</f>
        <v>#REF!</v>
      </c>
      <c r="AU968" s="128">
        <f t="shared" si="142"/>
        <v>0</v>
      </c>
    </row>
    <row r="969" spans="1:47" ht="47.25" x14ac:dyDescent="0.25">
      <c r="A969" s="381" t="s">
        <v>1100</v>
      </c>
      <c r="B969" s="127" t="s">
        <v>2086</v>
      </c>
      <c r="C969" s="21" t="s">
        <v>2087</v>
      </c>
      <c r="D969" s="128"/>
      <c r="E969" s="128"/>
      <c r="F969" s="128"/>
      <c r="G969" s="128"/>
      <c r="H969" s="128"/>
      <c r="I969" s="128"/>
      <c r="J969" s="128"/>
      <c r="K969" s="128"/>
      <c r="L969" s="128"/>
      <c r="M969" s="128"/>
      <c r="N969" s="128"/>
      <c r="O969" s="128"/>
      <c r="P969" s="128">
        <v>0.78800000000000003</v>
      </c>
      <c r="Q969" s="128"/>
      <c r="R969" s="128"/>
      <c r="S969" s="128"/>
      <c r="T969" s="128"/>
      <c r="U969" s="128"/>
      <c r="V969" s="128">
        <f t="shared" si="139"/>
        <v>0.78800000000000003</v>
      </c>
      <c r="W969" s="128">
        <f t="shared" si="139"/>
        <v>0</v>
      </c>
      <c r="X969" s="128"/>
      <c r="Y969" s="128"/>
      <c r="Z969" s="128"/>
      <c r="AA969" s="128"/>
      <c r="AB969" s="128"/>
      <c r="AC969" s="128"/>
      <c r="AD969" s="128"/>
      <c r="AE969" s="128"/>
      <c r="AF969" s="128"/>
      <c r="AG969" s="128"/>
      <c r="AH969" s="128"/>
      <c r="AI969" s="128"/>
      <c r="AJ969" s="128"/>
      <c r="AK969" s="128"/>
      <c r="AL969" s="128"/>
      <c r="AM969" s="128"/>
      <c r="AN969" s="128"/>
      <c r="AO969" s="128"/>
      <c r="AP969" s="128">
        <f t="shared" si="140"/>
        <v>0</v>
      </c>
      <c r="AQ969" s="128">
        <f t="shared" si="140"/>
        <v>0</v>
      </c>
      <c r="AR969" s="128" t="e">
        <f>#REF!+#REF!+#REF!+#REF!</f>
        <v>#REF!</v>
      </c>
      <c r="AS969" s="128">
        <f t="shared" si="141"/>
        <v>0</v>
      </c>
      <c r="AT969" s="128" t="e">
        <f>#REF!+#REF!+#REF!+#REF!</f>
        <v>#REF!</v>
      </c>
      <c r="AU969" s="128">
        <f t="shared" si="142"/>
        <v>0</v>
      </c>
    </row>
    <row r="970" spans="1:47" ht="47.25" x14ac:dyDescent="0.25">
      <c r="A970" s="381" t="s">
        <v>1100</v>
      </c>
      <c r="B970" s="127" t="s">
        <v>2088</v>
      </c>
      <c r="C970" s="21" t="s">
        <v>2089</v>
      </c>
      <c r="D970" s="128"/>
      <c r="E970" s="128"/>
      <c r="F970" s="128"/>
      <c r="G970" s="128"/>
      <c r="H970" s="128"/>
      <c r="I970" s="128"/>
      <c r="J970" s="128"/>
      <c r="K970" s="128"/>
      <c r="L970" s="128"/>
      <c r="M970" s="128"/>
      <c r="N970" s="128"/>
      <c r="O970" s="128"/>
      <c r="P970" s="128">
        <v>0.17</v>
      </c>
      <c r="Q970" s="128"/>
      <c r="R970" s="128"/>
      <c r="S970" s="128"/>
      <c r="T970" s="128"/>
      <c r="U970" s="128"/>
      <c r="V970" s="128">
        <f t="shared" si="139"/>
        <v>0.17</v>
      </c>
      <c r="W970" s="128">
        <f t="shared" si="139"/>
        <v>0</v>
      </c>
      <c r="X970" s="128"/>
      <c r="Y970" s="128"/>
      <c r="Z970" s="128"/>
      <c r="AA970" s="128"/>
      <c r="AB970" s="128"/>
      <c r="AC970" s="128"/>
      <c r="AD970" s="128"/>
      <c r="AE970" s="128"/>
      <c r="AF970" s="128"/>
      <c r="AG970" s="128"/>
      <c r="AH970" s="128"/>
      <c r="AI970" s="128"/>
      <c r="AJ970" s="128"/>
      <c r="AK970" s="128"/>
      <c r="AL970" s="128"/>
      <c r="AM970" s="128"/>
      <c r="AN970" s="128"/>
      <c r="AO970" s="128"/>
      <c r="AP970" s="128">
        <f t="shared" si="140"/>
        <v>0</v>
      </c>
      <c r="AQ970" s="128">
        <f t="shared" si="140"/>
        <v>0</v>
      </c>
      <c r="AR970" s="128" t="e">
        <f>#REF!+#REF!+#REF!+#REF!</f>
        <v>#REF!</v>
      </c>
      <c r="AS970" s="128">
        <f t="shared" si="141"/>
        <v>0</v>
      </c>
      <c r="AT970" s="128" t="e">
        <f>#REF!+#REF!+#REF!+#REF!</f>
        <v>#REF!</v>
      </c>
      <c r="AU970" s="128">
        <f t="shared" si="142"/>
        <v>0</v>
      </c>
    </row>
    <row r="971" spans="1:47" ht="47.25" x14ac:dyDescent="0.25">
      <c r="A971" s="381" t="s">
        <v>1100</v>
      </c>
      <c r="B971" s="127" t="s">
        <v>2090</v>
      </c>
      <c r="C971" s="21" t="s">
        <v>2091</v>
      </c>
      <c r="D971" s="128"/>
      <c r="E971" s="128"/>
      <c r="F971" s="128"/>
      <c r="G971" s="128"/>
      <c r="H971" s="128"/>
      <c r="I971" s="128"/>
      <c r="J971" s="128"/>
      <c r="K971" s="128"/>
      <c r="L971" s="128"/>
      <c r="M971" s="128"/>
      <c r="N971" s="128"/>
      <c r="O971" s="128"/>
      <c r="P971" s="128">
        <v>0.6</v>
      </c>
      <c r="Q971" s="128"/>
      <c r="R971" s="128"/>
      <c r="S971" s="128"/>
      <c r="T971" s="128"/>
      <c r="U971" s="128"/>
      <c r="V971" s="128">
        <f t="shared" si="139"/>
        <v>0.6</v>
      </c>
      <c r="W971" s="128">
        <f t="shared" si="139"/>
        <v>0</v>
      </c>
      <c r="X971" s="128"/>
      <c r="Y971" s="128"/>
      <c r="Z971" s="128"/>
      <c r="AA971" s="128"/>
      <c r="AB971" s="128"/>
      <c r="AC971" s="128"/>
      <c r="AD971" s="128"/>
      <c r="AE971" s="128"/>
      <c r="AF971" s="128"/>
      <c r="AG971" s="128"/>
      <c r="AH971" s="128"/>
      <c r="AI971" s="128"/>
      <c r="AJ971" s="128"/>
      <c r="AK971" s="128"/>
      <c r="AL971" s="128"/>
      <c r="AM971" s="128"/>
      <c r="AN971" s="128"/>
      <c r="AO971" s="128"/>
      <c r="AP971" s="128">
        <f t="shared" si="140"/>
        <v>0</v>
      </c>
      <c r="AQ971" s="128">
        <f t="shared" si="140"/>
        <v>0</v>
      </c>
      <c r="AR971" s="128" t="e">
        <f>#REF!+#REF!+#REF!+#REF!</f>
        <v>#REF!</v>
      </c>
      <c r="AS971" s="128">
        <f t="shared" si="141"/>
        <v>0</v>
      </c>
      <c r="AT971" s="128" t="e">
        <f>#REF!+#REF!+#REF!+#REF!</f>
        <v>#REF!</v>
      </c>
      <c r="AU971" s="128">
        <f t="shared" si="142"/>
        <v>0</v>
      </c>
    </row>
    <row r="972" spans="1:47" ht="47.25" x14ac:dyDescent="0.25">
      <c r="A972" s="381" t="s">
        <v>1100</v>
      </c>
      <c r="B972" s="127" t="s">
        <v>2092</v>
      </c>
      <c r="C972" s="21" t="s">
        <v>2093</v>
      </c>
      <c r="D972" s="128"/>
      <c r="E972" s="128"/>
      <c r="F972" s="128"/>
      <c r="G972" s="128"/>
      <c r="H972" s="128"/>
      <c r="I972" s="128"/>
      <c r="J972" s="128"/>
      <c r="K972" s="128"/>
      <c r="L972" s="128"/>
      <c r="M972" s="128"/>
      <c r="N972" s="128"/>
      <c r="O972" s="128"/>
      <c r="P972" s="128">
        <v>0.17</v>
      </c>
      <c r="Q972" s="128"/>
      <c r="R972" s="128"/>
      <c r="S972" s="128"/>
      <c r="T972" s="128"/>
      <c r="U972" s="128"/>
      <c r="V972" s="128">
        <f t="shared" si="139"/>
        <v>0.17</v>
      </c>
      <c r="W972" s="128">
        <f t="shared" si="139"/>
        <v>0</v>
      </c>
      <c r="X972" s="128"/>
      <c r="Y972" s="128"/>
      <c r="Z972" s="128"/>
      <c r="AA972" s="128"/>
      <c r="AB972" s="128"/>
      <c r="AC972" s="128"/>
      <c r="AD972" s="128"/>
      <c r="AE972" s="128"/>
      <c r="AF972" s="128"/>
      <c r="AG972" s="128"/>
      <c r="AH972" s="128"/>
      <c r="AI972" s="128"/>
      <c r="AJ972" s="128"/>
      <c r="AK972" s="128"/>
      <c r="AL972" s="128"/>
      <c r="AM972" s="128"/>
      <c r="AN972" s="128"/>
      <c r="AO972" s="128"/>
      <c r="AP972" s="128">
        <f t="shared" si="140"/>
        <v>0</v>
      </c>
      <c r="AQ972" s="128">
        <f t="shared" si="140"/>
        <v>0</v>
      </c>
      <c r="AR972" s="128" t="e">
        <f>#REF!+#REF!+#REF!+#REF!</f>
        <v>#REF!</v>
      </c>
      <c r="AS972" s="128">
        <f t="shared" si="141"/>
        <v>0</v>
      </c>
      <c r="AT972" s="128" t="e">
        <f>#REF!+#REF!+#REF!+#REF!</f>
        <v>#REF!</v>
      </c>
      <c r="AU972" s="128">
        <f t="shared" si="142"/>
        <v>0</v>
      </c>
    </row>
    <row r="973" spans="1:47" ht="47.25" x14ac:dyDescent="0.25">
      <c r="A973" s="381" t="s">
        <v>1100</v>
      </c>
      <c r="B973" s="127" t="s">
        <v>2094</v>
      </c>
      <c r="C973" s="21" t="s">
        <v>2095</v>
      </c>
      <c r="D973" s="128"/>
      <c r="E973" s="128"/>
      <c r="F973" s="128"/>
      <c r="G973" s="128"/>
      <c r="H973" s="128"/>
      <c r="I973" s="128"/>
      <c r="J973" s="128"/>
      <c r="K973" s="128"/>
      <c r="L973" s="128"/>
      <c r="M973" s="128"/>
      <c r="N973" s="128"/>
      <c r="O973" s="128"/>
      <c r="P973" s="128">
        <v>0.15</v>
      </c>
      <c r="Q973" s="128"/>
      <c r="R973" s="128"/>
      <c r="S973" s="128"/>
      <c r="T973" s="128"/>
      <c r="U973" s="128"/>
      <c r="V973" s="128">
        <f t="shared" si="139"/>
        <v>0.15</v>
      </c>
      <c r="W973" s="128">
        <f t="shared" si="139"/>
        <v>0</v>
      </c>
      <c r="X973" s="128"/>
      <c r="Y973" s="128"/>
      <c r="Z973" s="128"/>
      <c r="AA973" s="128"/>
      <c r="AB973" s="128"/>
      <c r="AC973" s="128"/>
      <c r="AD973" s="128"/>
      <c r="AE973" s="128"/>
      <c r="AF973" s="128"/>
      <c r="AG973" s="128"/>
      <c r="AH973" s="128"/>
      <c r="AI973" s="128"/>
      <c r="AJ973" s="128"/>
      <c r="AK973" s="128"/>
      <c r="AL973" s="128"/>
      <c r="AM973" s="128"/>
      <c r="AN973" s="128"/>
      <c r="AO973" s="128"/>
      <c r="AP973" s="128">
        <f t="shared" si="140"/>
        <v>0</v>
      </c>
      <c r="AQ973" s="128">
        <f t="shared" si="140"/>
        <v>0</v>
      </c>
      <c r="AR973" s="128" t="e">
        <f>#REF!+#REF!+#REF!+#REF!</f>
        <v>#REF!</v>
      </c>
      <c r="AS973" s="128">
        <f t="shared" si="141"/>
        <v>0</v>
      </c>
      <c r="AT973" s="128" t="e">
        <f>#REF!+#REF!+#REF!+#REF!</f>
        <v>#REF!</v>
      </c>
      <c r="AU973" s="128">
        <f t="shared" si="142"/>
        <v>0</v>
      </c>
    </row>
    <row r="974" spans="1:47" ht="47.25" x14ac:dyDescent="0.25">
      <c r="A974" s="381" t="s">
        <v>1100</v>
      </c>
      <c r="B974" s="127" t="s">
        <v>2096</v>
      </c>
      <c r="C974" s="21" t="s">
        <v>2097</v>
      </c>
      <c r="D974" s="128"/>
      <c r="E974" s="128"/>
      <c r="F974" s="128"/>
      <c r="G974" s="128"/>
      <c r="H974" s="128"/>
      <c r="I974" s="128"/>
      <c r="J974" s="128"/>
      <c r="K974" s="128"/>
      <c r="L974" s="128"/>
      <c r="M974" s="128"/>
      <c r="N974" s="128"/>
      <c r="O974" s="128"/>
      <c r="P974" s="128">
        <v>0.16</v>
      </c>
      <c r="Q974" s="128"/>
      <c r="R974" s="128"/>
      <c r="S974" s="128"/>
      <c r="T974" s="128"/>
      <c r="U974" s="128"/>
      <c r="V974" s="128">
        <f t="shared" si="139"/>
        <v>0.16</v>
      </c>
      <c r="W974" s="128">
        <f t="shared" si="139"/>
        <v>0</v>
      </c>
      <c r="X974" s="128"/>
      <c r="Y974" s="128"/>
      <c r="Z974" s="128"/>
      <c r="AA974" s="128"/>
      <c r="AB974" s="128"/>
      <c r="AC974" s="128"/>
      <c r="AD974" s="128"/>
      <c r="AE974" s="128"/>
      <c r="AF974" s="128"/>
      <c r="AG974" s="128"/>
      <c r="AH974" s="128"/>
      <c r="AI974" s="128"/>
      <c r="AJ974" s="128"/>
      <c r="AK974" s="128"/>
      <c r="AL974" s="128"/>
      <c r="AM974" s="128"/>
      <c r="AN974" s="128"/>
      <c r="AO974" s="128"/>
      <c r="AP974" s="128">
        <f t="shared" si="140"/>
        <v>0</v>
      </c>
      <c r="AQ974" s="128">
        <f t="shared" si="140"/>
        <v>0</v>
      </c>
      <c r="AR974" s="128" t="e">
        <f>#REF!+#REF!+#REF!+#REF!</f>
        <v>#REF!</v>
      </c>
      <c r="AS974" s="128">
        <f t="shared" si="141"/>
        <v>0</v>
      </c>
      <c r="AT974" s="128" t="e">
        <f>#REF!+#REF!+#REF!+#REF!</f>
        <v>#REF!</v>
      </c>
      <c r="AU974" s="128">
        <f t="shared" si="142"/>
        <v>0</v>
      </c>
    </row>
    <row r="975" spans="1:47" ht="31.5" x14ac:dyDescent="0.25">
      <c r="A975" s="381" t="s">
        <v>1100</v>
      </c>
      <c r="B975" s="127" t="s">
        <v>2098</v>
      </c>
      <c r="C975" s="21" t="s">
        <v>2099</v>
      </c>
      <c r="D975" s="128"/>
      <c r="E975" s="128"/>
      <c r="F975" s="128"/>
      <c r="G975" s="128"/>
      <c r="H975" s="128"/>
      <c r="I975" s="128"/>
      <c r="J975" s="128"/>
      <c r="K975" s="128"/>
      <c r="L975" s="128"/>
      <c r="M975" s="128"/>
      <c r="N975" s="128"/>
      <c r="O975" s="128"/>
      <c r="P975" s="128">
        <v>0.1</v>
      </c>
      <c r="Q975" s="128"/>
      <c r="R975" s="128"/>
      <c r="S975" s="128"/>
      <c r="T975" s="128"/>
      <c r="U975" s="128"/>
      <c r="V975" s="128">
        <f t="shared" si="139"/>
        <v>0.1</v>
      </c>
      <c r="W975" s="128">
        <f t="shared" si="139"/>
        <v>0</v>
      </c>
      <c r="X975" s="128"/>
      <c r="Y975" s="128"/>
      <c r="Z975" s="128"/>
      <c r="AA975" s="128"/>
      <c r="AB975" s="128"/>
      <c r="AC975" s="128"/>
      <c r="AD975" s="128"/>
      <c r="AE975" s="128"/>
      <c r="AF975" s="128"/>
      <c r="AG975" s="128"/>
      <c r="AH975" s="128"/>
      <c r="AI975" s="128"/>
      <c r="AJ975" s="128"/>
      <c r="AK975" s="128"/>
      <c r="AL975" s="128"/>
      <c r="AM975" s="128"/>
      <c r="AN975" s="128"/>
      <c r="AO975" s="128"/>
      <c r="AP975" s="128">
        <f t="shared" si="140"/>
        <v>0</v>
      </c>
      <c r="AQ975" s="128">
        <f t="shared" si="140"/>
        <v>0</v>
      </c>
      <c r="AR975" s="128" t="e">
        <f>#REF!+#REF!+#REF!+#REF!</f>
        <v>#REF!</v>
      </c>
      <c r="AS975" s="128">
        <f t="shared" si="141"/>
        <v>0</v>
      </c>
      <c r="AT975" s="128" t="e">
        <f>#REF!+#REF!+#REF!+#REF!</f>
        <v>#REF!</v>
      </c>
      <c r="AU975" s="128">
        <f t="shared" si="142"/>
        <v>0</v>
      </c>
    </row>
    <row r="976" spans="1:47" ht="31.5" x14ac:dyDescent="0.25">
      <c r="A976" s="381" t="s">
        <v>1100</v>
      </c>
      <c r="B976" s="127" t="s">
        <v>2100</v>
      </c>
      <c r="C976" s="21" t="s">
        <v>2101</v>
      </c>
      <c r="D976" s="128"/>
      <c r="E976" s="128"/>
      <c r="F976" s="128"/>
      <c r="G976" s="128"/>
      <c r="H976" s="128"/>
      <c r="I976" s="128"/>
      <c r="J976" s="128"/>
      <c r="K976" s="128"/>
      <c r="L976" s="128"/>
      <c r="M976" s="128"/>
      <c r="N976" s="128">
        <v>4.7E-2</v>
      </c>
      <c r="O976" s="128">
        <v>6.3E-2</v>
      </c>
      <c r="P976" s="128"/>
      <c r="Q976" s="128"/>
      <c r="R976" s="128"/>
      <c r="S976" s="128"/>
      <c r="T976" s="128"/>
      <c r="U976" s="128"/>
      <c r="V976" s="128">
        <f t="shared" si="139"/>
        <v>4.7E-2</v>
      </c>
      <c r="W976" s="128">
        <f t="shared" si="139"/>
        <v>6.3E-2</v>
      </c>
      <c r="X976" s="128"/>
      <c r="Y976" s="128"/>
      <c r="Z976" s="128"/>
      <c r="AA976" s="128"/>
      <c r="AB976" s="128"/>
      <c r="AC976" s="128"/>
      <c r="AD976" s="128"/>
      <c r="AE976" s="128"/>
      <c r="AF976" s="128"/>
      <c r="AG976" s="128"/>
      <c r="AH976" s="128"/>
      <c r="AI976" s="128"/>
      <c r="AJ976" s="128"/>
      <c r="AK976" s="128"/>
      <c r="AL976" s="128"/>
      <c r="AM976" s="128"/>
      <c r="AN976" s="128"/>
      <c r="AO976" s="128"/>
      <c r="AP976" s="128">
        <f t="shared" si="140"/>
        <v>0</v>
      </c>
      <c r="AQ976" s="128">
        <f t="shared" si="140"/>
        <v>0</v>
      </c>
      <c r="AR976" s="128" t="e">
        <f>#REF!+#REF!+#REF!+#REF!</f>
        <v>#REF!</v>
      </c>
      <c r="AS976" s="128">
        <f t="shared" si="141"/>
        <v>0</v>
      </c>
      <c r="AT976" s="128" t="e">
        <f>#REF!+#REF!+#REF!+#REF!</f>
        <v>#REF!</v>
      </c>
      <c r="AU976" s="128">
        <f t="shared" si="142"/>
        <v>0</v>
      </c>
    </row>
    <row r="977" spans="1:47" ht="47.25" x14ac:dyDescent="0.25">
      <c r="A977" s="381" t="s">
        <v>1100</v>
      </c>
      <c r="B977" s="127" t="s">
        <v>2102</v>
      </c>
      <c r="C977" s="21" t="s">
        <v>2103</v>
      </c>
      <c r="D977" s="128"/>
      <c r="E977" s="128"/>
      <c r="F977" s="128"/>
      <c r="G977" s="128"/>
      <c r="H977" s="128"/>
      <c r="I977" s="128"/>
      <c r="J977" s="128"/>
      <c r="K977" s="128"/>
      <c r="L977" s="128"/>
      <c r="M977" s="128"/>
      <c r="N977" s="128">
        <v>0.40200000000000002</v>
      </c>
      <c r="O977" s="128">
        <v>6.3E-2</v>
      </c>
      <c r="P977" s="128"/>
      <c r="Q977" s="128"/>
      <c r="R977" s="128"/>
      <c r="S977" s="128"/>
      <c r="T977" s="128"/>
      <c r="U977" s="128"/>
      <c r="V977" s="128">
        <f t="shared" si="139"/>
        <v>0.40200000000000002</v>
      </c>
      <c r="W977" s="128">
        <f t="shared" si="139"/>
        <v>6.3E-2</v>
      </c>
      <c r="X977" s="128"/>
      <c r="Y977" s="128"/>
      <c r="Z977" s="128"/>
      <c r="AA977" s="128"/>
      <c r="AB977" s="128"/>
      <c r="AC977" s="128"/>
      <c r="AD977" s="128"/>
      <c r="AE977" s="128"/>
      <c r="AF977" s="128"/>
      <c r="AG977" s="128"/>
      <c r="AH977" s="128"/>
      <c r="AI977" s="128"/>
      <c r="AJ977" s="128"/>
      <c r="AK977" s="128"/>
      <c r="AL977" s="128"/>
      <c r="AM977" s="128"/>
      <c r="AN977" s="128"/>
      <c r="AO977" s="128"/>
      <c r="AP977" s="128">
        <f t="shared" si="140"/>
        <v>0</v>
      </c>
      <c r="AQ977" s="128">
        <f t="shared" si="140"/>
        <v>0</v>
      </c>
      <c r="AR977" s="128" t="e">
        <f>#REF!+#REF!+#REF!+#REF!</f>
        <v>#REF!</v>
      </c>
      <c r="AS977" s="128">
        <f t="shared" si="141"/>
        <v>0</v>
      </c>
      <c r="AT977" s="128" t="e">
        <f>#REF!+#REF!+#REF!+#REF!</f>
        <v>#REF!</v>
      </c>
      <c r="AU977" s="128">
        <f t="shared" si="142"/>
        <v>0</v>
      </c>
    </row>
    <row r="978" spans="1:47" ht="47.25" x14ac:dyDescent="0.25">
      <c r="A978" s="381" t="s">
        <v>1100</v>
      </c>
      <c r="B978" s="127" t="s">
        <v>2104</v>
      </c>
      <c r="C978" s="21" t="s">
        <v>2105</v>
      </c>
      <c r="D978" s="128"/>
      <c r="E978" s="128"/>
      <c r="F978" s="128"/>
      <c r="G978" s="128"/>
      <c r="H978" s="128"/>
      <c r="I978" s="128"/>
      <c r="J978" s="128"/>
      <c r="K978" s="128"/>
      <c r="L978" s="128"/>
      <c r="M978" s="128"/>
      <c r="N978" s="128">
        <v>0.40300000000000002</v>
      </c>
      <c r="O978" s="128">
        <v>0.16</v>
      </c>
      <c r="P978" s="128"/>
      <c r="Q978" s="128"/>
      <c r="R978" s="128"/>
      <c r="S978" s="128"/>
      <c r="T978" s="128"/>
      <c r="U978" s="128"/>
      <c r="V978" s="128">
        <f t="shared" si="139"/>
        <v>0.40300000000000002</v>
      </c>
      <c r="W978" s="128">
        <f t="shared" si="139"/>
        <v>0.16</v>
      </c>
      <c r="X978" s="128"/>
      <c r="Y978" s="128"/>
      <c r="Z978" s="128"/>
      <c r="AA978" s="128"/>
      <c r="AB978" s="128"/>
      <c r="AC978" s="128"/>
      <c r="AD978" s="128"/>
      <c r="AE978" s="128"/>
      <c r="AF978" s="128"/>
      <c r="AG978" s="128"/>
      <c r="AH978" s="128"/>
      <c r="AI978" s="128"/>
      <c r="AJ978" s="128"/>
      <c r="AK978" s="128"/>
      <c r="AL978" s="128"/>
      <c r="AM978" s="128"/>
      <c r="AN978" s="128"/>
      <c r="AO978" s="128"/>
      <c r="AP978" s="128">
        <f t="shared" si="140"/>
        <v>0</v>
      </c>
      <c r="AQ978" s="128">
        <f t="shared" si="140"/>
        <v>0</v>
      </c>
      <c r="AR978" s="128" t="e">
        <f>#REF!+#REF!+#REF!+#REF!</f>
        <v>#REF!</v>
      </c>
      <c r="AS978" s="128">
        <f t="shared" si="141"/>
        <v>0</v>
      </c>
      <c r="AT978" s="128" t="e">
        <f>#REF!+#REF!+#REF!+#REF!</f>
        <v>#REF!</v>
      </c>
      <c r="AU978" s="128">
        <f t="shared" si="142"/>
        <v>0</v>
      </c>
    </row>
    <row r="979" spans="1:47" ht="47.25" x14ac:dyDescent="0.25">
      <c r="A979" s="381" t="s">
        <v>1100</v>
      </c>
      <c r="B979" s="127" t="s">
        <v>2106</v>
      </c>
      <c r="C979" s="21" t="s">
        <v>2107</v>
      </c>
      <c r="D979" s="128"/>
      <c r="E979" s="128"/>
      <c r="F979" s="128"/>
      <c r="G979" s="128"/>
      <c r="H979" s="128"/>
      <c r="I979" s="128"/>
      <c r="J979" s="128"/>
      <c r="K979" s="128"/>
      <c r="L979" s="128"/>
      <c r="M979" s="128"/>
      <c r="N979" s="128">
        <v>0.69399999999999995</v>
      </c>
      <c r="O979" s="128">
        <v>0.16</v>
      </c>
      <c r="P979" s="128"/>
      <c r="Q979" s="128"/>
      <c r="R979" s="128"/>
      <c r="S979" s="128"/>
      <c r="T979" s="128"/>
      <c r="U979" s="128"/>
      <c r="V979" s="128">
        <f t="shared" si="139"/>
        <v>0.69399999999999995</v>
      </c>
      <c r="W979" s="128">
        <f t="shared" si="139"/>
        <v>0.16</v>
      </c>
      <c r="X979" s="128"/>
      <c r="Y979" s="128"/>
      <c r="Z979" s="128"/>
      <c r="AA979" s="128"/>
      <c r="AB979" s="128"/>
      <c r="AC979" s="128"/>
      <c r="AD979" s="128"/>
      <c r="AE979" s="128"/>
      <c r="AF979" s="128"/>
      <c r="AG979" s="128"/>
      <c r="AH979" s="128"/>
      <c r="AI979" s="128"/>
      <c r="AJ979" s="128"/>
      <c r="AK979" s="128"/>
      <c r="AL979" s="128"/>
      <c r="AM979" s="128"/>
      <c r="AN979" s="128"/>
      <c r="AO979" s="128"/>
      <c r="AP979" s="128">
        <f t="shared" si="140"/>
        <v>0</v>
      </c>
      <c r="AQ979" s="128">
        <f t="shared" si="140"/>
        <v>0</v>
      </c>
      <c r="AR979" s="128" t="e">
        <f>#REF!+#REF!+#REF!+#REF!</f>
        <v>#REF!</v>
      </c>
      <c r="AS979" s="128">
        <f t="shared" si="141"/>
        <v>0</v>
      </c>
      <c r="AT979" s="128" t="e">
        <f>#REF!+#REF!+#REF!+#REF!</f>
        <v>#REF!</v>
      </c>
      <c r="AU979" s="128">
        <f t="shared" si="142"/>
        <v>0</v>
      </c>
    </row>
    <row r="980" spans="1:47" ht="47.25" x14ac:dyDescent="0.25">
      <c r="A980" s="381" t="s">
        <v>1100</v>
      </c>
      <c r="B980" s="127" t="s">
        <v>2108</v>
      </c>
      <c r="C980" s="21" t="s">
        <v>2109</v>
      </c>
      <c r="D980" s="128"/>
      <c r="E980" s="128"/>
      <c r="F980" s="128"/>
      <c r="G980" s="128"/>
      <c r="H980" s="128"/>
      <c r="I980" s="128"/>
      <c r="J980" s="128"/>
      <c r="K980" s="128"/>
      <c r="L980" s="128"/>
      <c r="M980" s="128"/>
      <c r="N980" s="128">
        <v>0.17499999999999999</v>
      </c>
      <c r="O980" s="128">
        <v>0.4</v>
      </c>
      <c r="P980" s="128"/>
      <c r="Q980" s="128"/>
      <c r="R980" s="128"/>
      <c r="S980" s="128"/>
      <c r="T980" s="128"/>
      <c r="U980" s="128"/>
      <c r="V980" s="128">
        <f t="shared" si="139"/>
        <v>0.17499999999999999</v>
      </c>
      <c r="W980" s="128">
        <f t="shared" si="139"/>
        <v>0.4</v>
      </c>
      <c r="X980" s="128"/>
      <c r="Y980" s="128"/>
      <c r="Z980" s="128"/>
      <c r="AA980" s="128"/>
      <c r="AB980" s="128"/>
      <c r="AC980" s="128"/>
      <c r="AD980" s="128"/>
      <c r="AE980" s="128"/>
      <c r="AF980" s="128"/>
      <c r="AG980" s="128"/>
      <c r="AH980" s="128"/>
      <c r="AI980" s="128"/>
      <c r="AJ980" s="128"/>
      <c r="AK980" s="128"/>
      <c r="AL980" s="128"/>
      <c r="AM980" s="128"/>
      <c r="AN980" s="128"/>
      <c r="AO980" s="128"/>
      <c r="AP980" s="128">
        <f t="shared" si="140"/>
        <v>0</v>
      </c>
      <c r="AQ980" s="128">
        <f t="shared" si="140"/>
        <v>0</v>
      </c>
      <c r="AR980" s="128" t="e">
        <f>#REF!+#REF!+#REF!+#REF!</f>
        <v>#REF!</v>
      </c>
      <c r="AS980" s="128">
        <f t="shared" si="141"/>
        <v>0</v>
      </c>
      <c r="AT980" s="128" t="e">
        <f>#REF!+#REF!+#REF!+#REF!</f>
        <v>#REF!</v>
      </c>
      <c r="AU980" s="128">
        <f t="shared" si="142"/>
        <v>0</v>
      </c>
    </row>
    <row r="981" spans="1:47" ht="47.25" x14ac:dyDescent="0.25">
      <c r="A981" s="381" t="s">
        <v>1100</v>
      </c>
      <c r="B981" s="127" t="s">
        <v>2110</v>
      </c>
      <c r="C981" s="21" t="s">
        <v>2111</v>
      </c>
      <c r="D981" s="128"/>
      <c r="E981" s="128"/>
      <c r="F981" s="128"/>
      <c r="G981" s="128"/>
      <c r="H981" s="128"/>
      <c r="I981" s="128"/>
      <c r="J981" s="128"/>
      <c r="K981" s="128"/>
      <c r="L981" s="128"/>
      <c r="M981" s="128"/>
      <c r="N981" s="128">
        <v>0.26</v>
      </c>
      <c r="O981" s="128">
        <v>2.5000000000000001E-2</v>
      </c>
      <c r="P981" s="128"/>
      <c r="Q981" s="128"/>
      <c r="R981" s="128"/>
      <c r="S981" s="128"/>
      <c r="T981" s="128"/>
      <c r="U981" s="128"/>
      <c r="V981" s="128">
        <f t="shared" si="139"/>
        <v>0.26</v>
      </c>
      <c r="W981" s="128">
        <f t="shared" si="139"/>
        <v>2.5000000000000001E-2</v>
      </c>
      <c r="X981" s="128"/>
      <c r="Y981" s="128"/>
      <c r="Z981" s="128"/>
      <c r="AA981" s="128"/>
      <c r="AB981" s="128"/>
      <c r="AC981" s="128"/>
      <c r="AD981" s="128"/>
      <c r="AE981" s="128"/>
      <c r="AF981" s="128"/>
      <c r="AG981" s="128"/>
      <c r="AH981" s="128"/>
      <c r="AI981" s="128"/>
      <c r="AJ981" s="128"/>
      <c r="AK981" s="128"/>
      <c r="AL981" s="128"/>
      <c r="AM981" s="128"/>
      <c r="AN981" s="128"/>
      <c r="AO981" s="128"/>
      <c r="AP981" s="128">
        <f t="shared" si="140"/>
        <v>0</v>
      </c>
      <c r="AQ981" s="128">
        <f t="shared" si="140"/>
        <v>0</v>
      </c>
      <c r="AR981" s="128" t="e">
        <f>#REF!+#REF!+#REF!+#REF!</f>
        <v>#REF!</v>
      </c>
      <c r="AS981" s="128">
        <f t="shared" si="141"/>
        <v>0</v>
      </c>
      <c r="AT981" s="128" t="e">
        <f>#REF!+#REF!+#REF!+#REF!</f>
        <v>#REF!</v>
      </c>
      <c r="AU981" s="128">
        <f t="shared" si="142"/>
        <v>0</v>
      </c>
    </row>
    <row r="982" spans="1:47" ht="47.25" x14ac:dyDescent="0.25">
      <c r="A982" s="381" t="s">
        <v>1100</v>
      </c>
      <c r="B982" s="127" t="s">
        <v>2112</v>
      </c>
      <c r="C982" s="21" t="s">
        <v>2113</v>
      </c>
      <c r="D982" s="128"/>
      <c r="E982" s="128"/>
      <c r="F982" s="128"/>
      <c r="G982" s="128"/>
      <c r="H982" s="128"/>
      <c r="I982" s="128"/>
      <c r="J982" s="128"/>
      <c r="K982" s="128"/>
      <c r="L982" s="128"/>
      <c r="M982" s="128"/>
      <c r="N982" s="128">
        <v>0.42799999999999999</v>
      </c>
      <c r="O982" s="128"/>
      <c r="P982" s="128"/>
      <c r="Q982" s="128"/>
      <c r="R982" s="128"/>
      <c r="S982" s="128"/>
      <c r="T982" s="128"/>
      <c r="U982" s="128"/>
      <c r="V982" s="128">
        <f t="shared" si="139"/>
        <v>0.42799999999999999</v>
      </c>
      <c r="W982" s="128">
        <f t="shared" si="139"/>
        <v>0</v>
      </c>
      <c r="X982" s="128"/>
      <c r="Y982" s="128"/>
      <c r="Z982" s="128"/>
      <c r="AA982" s="128"/>
      <c r="AB982" s="128"/>
      <c r="AC982" s="128"/>
      <c r="AD982" s="128"/>
      <c r="AE982" s="128"/>
      <c r="AF982" s="128"/>
      <c r="AG982" s="128"/>
      <c r="AH982" s="128"/>
      <c r="AI982" s="128"/>
      <c r="AJ982" s="128"/>
      <c r="AK982" s="128"/>
      <c r="AL982" s="128"/>
      <c r="AM982" s="128"/>
      <c r="AN982" s="128"/>
      <c r="AO982" s="128"/>
      <c r="AP982" s="128">
        <f t="shared" si="140"/>
        <v>0</v>
      </c>
      <c r="AQ982" s="128">
        <f t="shared" si="140"/>
        <v>0</v>
      </c>
      <c r="AR982" s="128" t="e">
        <f>#REF!+#REF!+#REF!+#REF!</f>
        <v>#REF!</v>
      </c>
      <c r="AS982" s="128">
        <f t="shared" si="141"/>
        <v>0</v>
      </c>
      <c r="AT982" s="128" t="e">
        <f>#REF!+#REF!+#REF!+#REF!</f>
        <v>#REF!</v>
      </c>
      <c r="AU982" s="128">
        <f t="shared" si="142"/>
        <v>0</v>
      </c>
    </row>
    <row r="983" spans="1:47" ht="47.25" x14ac:dyDescent="0.25">
      <c r="A983" s="381" t="s">
        <v>1100</v>
      </c>
      <c r="B983" s="127" t="s">
        <v>2114</v>
      </c>
      <c r="C983" s="21" t="s">
        <v>2115</v>
      </c>
      <c r="D983" s="128"/>
      <c r="E983" s="128"/>
      <c r="F983" s="128"/>
      <c r="G983" s="128"/>
      <c r="H983" s="128"/>
      <c r="I983" s="128"/>
      <c r="J983" s="128"/>
      <c r="K983" s="128"/>
      <c r="L983" s="128"/>
      <c r="M983" s="128"/>
      <c r="N983" s="128">
        <v>9.5000000000000001E-2</v>
      </c>
      <c r="O983" s="128"/>
      <c r="P983" s="128"/>
      <c r="Q983" s="128"/>
      <c r="R983" s="128"/>
      <c r="S983" s="128"/>
      <c r="T983" s="128"/>
      <c r="U983" s="128"/>
      <c r="V983" s="128">
        <f t="shared" si="139"/>
        <v>9.5000000000000001E-2</v>
      </c>
      <c r="W983" s="128">
        <f t="shared" si="139"/>
        <v>0</v>
      </c>
      <c r="X983" s="128"/>
      <c r="Y983" s="128"/>
      <c r="Z983" s="128"/>
      <c r="AA983" s="128"/>
      <c r="AB983" s="128"/>
      <c r="AC983" s="128"/>
      <c r="AD983" s="128"/>
      <c r="AE983" s="128"/>
      <c r="AF983" s="128"/>
      <c r="AG983" s="128"/>
      <c r="AH983" s="128"/>
      <c r="AI983" s="128"/>
      <c r="AJ983" s="128"/>
      <c r="AK983" s="128"/>
      <c r="AL983" s="128"/>
      <c r="AM983" s="128"/>
      <c r="AN983" s="128"/>
      <c r="AO983" s="128"/>
      <c r="AP983" s="128">
        <f t="shared" si="140"/>
        <v>0</v>
      </c>
      <c r="AQ983" s="128">
        <f t="shared" si="140"/>
        <v>0</v>
      </c>
      <c r="AR983" s="128" t="e">
        <f>#REF!+#REF!+#REF!+#REF!</f>
        <v>#REF!</v>
      </c>
      <c r="AS983" s="128">
        <f t="shared" si="141"/>
        <v>0</v>
      </c>
      <c r="AT983" s="128" t="e">
        <f>#REF!+#REF!+#REF!+#REF!</f>
        <v>#REF!</v>
      </c>
      <c r="AU983" s="128">
        <f t="shared" si="142"/>
        <v>0</v>
      </c>
    </row>
    <row r="984" spans="1:47" ht="47.25" x14ac:dyDescent="0.25">
      <c r="A984" s="381" t="s">
        <v>1100</v>
      </c>
      <c r="B984" s="127" t="s">
        <v>2116</v>
      </c>
      <c r="C984" s="21" t="s">
        <v>2117</v>
      </c>
      <c r="D984" s="128"/>
      <c r="E984" s="128"/>
      <c r="F984" s="128"/>
      <c r="G984" s="128"/>
      <c r="H984" s="128"/>
      <c r="I984" s="128"/>
      <c r="J984" s="128"/>
      <c r="K984" s="128"/>
      <c r="L984" s="128"/>
      <c r="M984" s="128"/>
      <c r="N984" s="128">
        <v>0.33800000000000002</v>
      </c>
      <c r="O984" s="128"/>
      <c r="P984" s="128"/>
      <c r="Q984" s="128"/>
      <c r="R984" s="128"/>
      <c r="S984" s="128"/>
      <c r="T984" s="128"/>
      <c r="U984" s="128"/>
      <c r="V984" s="128">
        <f t="shared" si="139"/>
        <v>0.33800000000000002</v>
      </c>
      <c r="W984" s="128">
        <f t="shared" si="139"/>
        <v>0</v>
      </c>
      <c r="X984" s="128"/>
      <c r="Y984" s="128"/>
      <c r="Z984" s="128"/>
      <c r="AA984" s="128"/>
      <c r="AB984" s="128"/>
      <c r="AC984" s="128"/>
      <c r="AD984" s="128"/>
      <c r="AE984" s="128"/>
      <c r="AF984" s="128"/>
      <c r="AG984" s="128"/>
      <c r="AH984" s="128"/>
      <c r="AI984" s="128"/>
      <c r="AJ984" s="128"/>
      <c r="AK984" s="128"/>
      <c r="AL984" s="128"/>
      <c r="AM984" s="128"/>
      <c r="AN984" s="128"/>
      <c r="AO984" s="128"/>
      <c r="AP984" s="128">
        <f t="shared" si="140"/>
        <v>0</v>
      </c>
      <c r="AQ984" s="128">
        <f t="shared" si="140"/>
        <v>0</v>
      </c>
      <c r="AR984" s="128" t="e">
        <f>#REF!+#REF!+#REF!+#REF!</f>
        <v>#REF!</v>
      </c>
      <c r="AS984" s="128">
        <f t="shared" si="141"/>
        <v>0</v>
      </c>
      <c r="AT984" s="128" t="e">
        <f>#REF!+#REF!+#REF!+#REF!</f>
        <v>#REF!</v>
      </c>
      <c r="AU984" s="128">
        <f t="shared" si="142"/>
        <v>0</v>
      </c>
    </row>
    <row r="985" spans="1:47" ht="47.25" x14ac:dyDescent="0.25">
      <c r="A985" s="381" t="s">
        <v>1100</v>
      </c>
      <c r="B985" s="127" t="s">
        <v>2118</v>
      </c>
      <c r="C985" s="21" t="s">
        <v>2119</v>
      </c>
      <c r="D985" s="128"/>
      <c r="E985" s="128"/>
      <c r="F985" s="128"/>
      <c r="G985" s="128"/>
      <c r="H985" s="128"/>
      <c r="I985" s="128"/>
      <c r="J985" s="128"/>
      <c r="K985" s="128"/>
      <c r="L985" s="128"/>
      <c r="M985" s="128"/>
      <c r="N985" s="128">
        <v>0.61</v>
      </c>
      <c r="O985" s="128"/>
      <c r="P985" s="128"/>
      <c r="Q985" s="128"/>
      <c r="R985" s="128"/>
      <c r="S985" s="128"/>
      <c r="T985" s="128"/>
      <c r="U985" s="128"/>
      <c r="V985" s="128">
        <f t="shared" ref="V985:W1048" si="143">N985+P985+R985+T985</f>
        <v>0.61</v>
      </c>
      <c r="W985" s="128">
        <f t="shared" si="143"/>
        <v>0</v>
      </c>
      <c r="X985" s="128"/>
      <c r="Y985" s="128"/>
      <c r="Z985" s="128"/>
      <c r="AA985" s="128"/>
      <c r="AB985" s="128"/>
      <c r="AC985" s="128"/>
      <c r="AD985" s="128"/>
      <c r="AE985" s="128"/>
      <c r="AF985" s="128"/>
      <c r="AG985" s="128"/>
      <c r="AH985" s="128"/>
      <c r="AI985" s="128"/>
      <c r="AJ985" s="128"/>
      <c r="AK985" s="128"/>
      <c r="AL985" s="128"/>
      <c r="AM985" s="128"/>
      <c r="AN985" s="128"/>
      <c r="AO985" s="128"/>
      <c r="AP985" s="128">
        <f t="shared" si="140"/>
        <v>0</v>
      </c>
      <c r="AQ985" s="128">
        <f t="shared" si="140"/>
        <v>0</v>
      </c>
      <c r="AR985" s="128" t="e">
        <f>#REF!+#REF!+#REF!+#REF!</f>
        <v>#REF!</v>
      </c>
      <c r="AS985" s="128">
        <f t="shared" si="141"/>
        <v>0</v>
      </c>
      <c r="AT985" s="128" t="e">
        <f>#REF!+#REF!+#REF!+#REF!</f>
        <v>#REF!</v>
      </c>
      <c r="AU985" s="128">
        <f t="shared" si="142"/>
        <v>0</v>
      </c>
    </row>
    <row r="986" spans="1:47" ht="47.25" x14ac:dyDescent="0.25">
      <c r="A986" s="381" t="s">
        <v>1100</v>
      </c>
      <c r="B986" s="127" t="s">
        <v>2120</v>
      </c>
      <c r="C986" s="21" t="s">
        <v>2121</v>
      </c>
      <c r="D986" s="128"/>
      <c r="E986" s="128"/>
      <c r="F986" s="128"/>
      <c r="G986" s="128"/>
      <c r="H986" s="128"/>
      <c r="I986" s="128"/>
      <c r="J986" s="128"/>
      <c r="K986" s="128"/>
      <c r="L986" s="128"/>
      <c r="M986" s="128"/>
      <c r="N986" s="128">
        <v>0.26</v>
      </c>
      <c r="O986" s="128"/>
      <c r="P986" s="128"/>
      <c r="Q986" s="128"/>
      <c r="R986" s="128"/>
      <c r="S986" s="128"/>
      <c r="T986" s="128"/>
      <c r="U986" s="128"/>
      <c r="V986" s="128">
        <f t="shared" si="143"/>
        <v>0.26</v>
      </c>
      <c r="W986" s="128">
        <f t="shared" si="143"/>
        <v>0</v>
      </c>
      <c r="X986" s="128"/>
      <c r="Y986" s="128"/>
      <c r="Z986" s="128"/>
      <c r="AA986" s="128"/>
      <c r="AB986" s="128"/>
      <c r="AC986" s="128"/>
      <c r="AD986" s="128"/>
      <c r="AE986" s="128"/>
      <c r="AF986" s="128"/>
      <c r="AG986" s="128"/>
      <c r="AH986" s="128"/>
      <c r="AI986" s="128"/>
      <c r="AJ986" s="128"/>
      <c r="AK986" s="128"/>
      <c r="AL986" s="128"/>
      <c r="AM986" s="128"/>
      <c r="AN986" s="128"/>
      <c r="AO986" s="128"/>
      <c r="AP986" s="128">
        <f t="shared" si="140"/>
        <v>0</v>
      </c>
      <c r="AQ986" s="128">
        <f t="shared" si="140"/>
        <v>0</v>
      </c>
      <c r="AR986" s="128" t="e">
        <f>#REF!+#REF!+#REF!+#REF!</f>
        <v>#REF!</v>
      </c>
      <c r="AS986" s="128">
        <f t="shared" si="141"/>
        <v>0</v>
      </c>
      <c r="AT986" s="128" t="e">
        <f>#REF!+#REF!+#REF!+#REF!</f>
        <v>#REF!</v>
      </c>
      <c r="AU986" s="128">
        <f t="shared" si="142"/>
        <v>0</v>
      </c>
    </row>
    <row r="987" spans="1:47" ht="47.25" x14ac:dyDescent="0.25">
      <c r="A987" s="381" t="s">
        <v>1100</v>
      </c>
      <c r="B987" s="127" t="s">
        <v>2122</v>
      </c>
      <c r="C987" s="21" t="s">
        <v>2123</v>
      </c>
      <c r="D987" s="128"/>
      <c r="E987" s="128"/>
      <c r="F987" s="128"/>
      <c r="G987" s="128"/>
      <c r="H987" s="128"/>
      <c r="I987" s="128"/>
      <c r="J987" s="128"/>
      <c r="K987" s="128"/>
      <c r="L987" s="128"/>
      <c r="M987" s="128"/>
      <c r="N987" s="128">
        <v>0.84099999999999997</v>
      </c>
      <c r="O987" s="128"/>
      <c r="P987" s="128"/>
      <c r="Q987" s="128"/>
      <c r="R987" s="128"/>
      <c r="S987" s="128"/>
      <c r="T987" s="128"/>
      <c r="U987" s="128"/>
      <c r="V987" s="128">
        <f t="shared" si="143"/>
        <v>0.84099999999999997</v>
      </c>
      <c r="W987" s="128">
        <f t="shared" si="143"/>
        <v>0</v>
      </c>
      <c r="X987" s="128"/>
      <c r="Y987" s="128"/>
      <c r="Z987" s="128"/>
      <c r="AA987" s="128"/>
      <c r="AB987" s="128"/>
      <c r="AC987" s="128"/>
      <c r="AD987" s="128"/>
      <c r="AE987" s="128"/>
      <c r="AF987" s="128"/>
      <c r="AG987" s="128"/>
      <c r="AH987" s="128"/>
      <c r="AI987" s="128"/>
      <c r="AJ987" s="128"/>
      <c r="AK987" s="128"/>
      <c r="AL987" s="128"/>
      <c r="AM987" s="128"/>
      <c r="AN987" s="128"/>
      <c r="AO987" s="128"/>
      <c r="AP987" s="128">
        <f t="shared" si="140"/>
        <v>0</v>
      </c>
      <c r="AQ987" s="128">
        <f t="shared" si="140"/>
        <v>0</v>
      </c>
      <c r="AR987" s="128" t="e">
        <f>#REF!+#REF!+#REF!+#REF!</f>
        <v>#REF!</v>
      </c>
      <c r="AS987" s="128">
        <f t="shared" si="141"/>
        <v>0</v>
      </c>
      <c r="AT987" s="128" t="e">
        <f>#REF!+#REF!+#REF!+#REF!</f>
        <v>#REF!</v>
      </c>
      <c r="AU987" s="128">
        <f t="shared" si="142"/>
        <v>0</v>
      </c>
    </row>
    <row r="988" spans="1:47" ht="47.25" x14ac:dyDescent="0.25">
      <c r="A988" s="381" t="s">
        <v>1100</v>
      </c>
      <c r="B988" s="127" t="s">
        <v>2124</v>
      </c>
      <c r="C988" s="21" t="s">
        <v>2125</v>
      </c>
      <c r="D988" s="128"/>
      <c r="E988" s="128"/>
      <c r="F988" s="128"/>
      <c r="G988" s="128"/>
      <c r="H988" s="128"/>
      <c r="I988" s="128"/>
      <c r="J988" s="128"/>
      <c r="K988" s="128"/>
      <c r="L988" s="128"/>
      <c r="M988" s="128"/>
      <c r="N988" s="128">
        <v>0.65600000000000003</v>
      </c>
      <c r="O988" s="128"/>
      <c r="P988" s="128"/>
      <c r="Q988" s="128"/>
      <c r="R988" s="128"/>
      <c r="S988" s="128"/>
      <c r="T988" s="128"/>
      <c r="U988" s="128"/>
      <c r="V988" s="128">
        <f t="shared" si="143"/>
        <v>0.65600000000000003</v>
      </c>
      <c r="W988" s="128">
        <f t="shared" si="143"/>
        <v>0</v>
      </c>
      <c r="X988" s="128"/>
      <c r="Y988" s="128"/>
      <c r="Z988" s="128"/>
      <c r="AA988" s="128"/>
      <c r="AB988" s="128"/>
      <c r="AC988" s="128"/>
      <c r="AD988" s="128"/>
      <c r="AE988" s="128"/>
      <c r="AF988" s="128"/>
      <c r="AG988" s="128"/>
      <c r="AH988" s="128"/>
      <c r="AI988" s="128"/>
      <c r="AJ988" s="128"/>
      <c r="AK988" s="128"/>
      <c r="AL988" s="128"/>
      <c r="AM988" s="128"/>
      <c r="AN988" s="128"/>
      <c r="AO988" s="128"/>
      <c r="AP988" s="128">
        <f t="shared" si="140"/>
        <v>0</v>
      </c>
      <c r="AQ988" s="128">
        <f t="shared" si="140"/>
        <v>0</v>
      </c>
      <c r="AR988" s="128" t="e">
        <f>#REF!+#REF!+#REF!+#REF!</f>
        <v>#REF!</v>
      </c>
      <c r="AS988" s="128">
        <f t="shared" si="141"/>
        <v>0</v>
      </c>
      <c r="AT988" s="128" t="e">
        <f>#REF!+#REF!+#REF!+#REF!</f>
        <v>#REF!</v>
      </c>
      <c r="AU988" s="128">
        <f t="shared" si="142"/>
        <v>0</v>
      </c>
    </row>
    <row r="989" spans="1:47" ht="47.25" x14ac:dyDescent="0.25">
      <c r="A989" s="381" t="s">
        <v>1100</v>
      </c>
      <c r="B989" s="127" t="s">
        <v>2126</v>
      </c>
      <c r="C989" s="21" t="s">
        <v>2127</v>
      </c>
      <c r="D989" s="128"/>
      <c r="E989" s="128"/>
      <c r="F989" s="128"/>
      <c r="G989" s="128"/>
      <c r="H989" s="128"/>
      <c r="I989" s="128"/>
      <c r="J989" s="128"/>
      <c r="K989" s="128"/>
      <c r="L989" s="128"/>
      <c r="M989" s="128"/>
      <c r="N989" s="128">
        <v>0.36499999999999999</v>
      </c>
      <c r="O989" s="128"/>
      <c r="P989" s="128"/>
      <c r="Q989" s="128"/>
      <c r="R989" s="128"/>
      <c r="S989" s="128"/>
      <c r="T989" s="128"/>
      <c r="U989" s="128"/>
      <c r="V989" s="128">
        <f t="shared" si="143"/>
        <v>0.36499999999999999</v>
      </c>
      <c r="W989" s="128">
        <f t="shared" si="143"/>
        <v>0</v>
      </c>
      <c r="X989" s="128"/>
      <c r="Y989" s="128"/>
      <c r="Z989" s="128"/>
      <c r="AA989" s="128"/>
      <c r="AB989" s="128"/>
      <c r="AC989" s="128"/>
      <c r="AD989" s="128"/>
      <c r="AE989" s="128"/>
      <c r="AF989" s="128"/>
      <c r="AG989" s="128"/>
      <c r="AH989" s="128"/>
      <c r="AI989" s="128"/>
      <c r="AJ989" s="128"/>
      <c r="AK989" s="128"/>
      <c r="AL989" s="128"/>
      <c r="AM989" s="128"/>
      <c r="AN989" s="128"/>
      <c r="AO989" s="128"/>
      <c r="AP989" s="128">
        <f t="shared" si="140"/>
        <v>0</v>
      </c>
      <c r="AQ989" s="128">
        <f t="shared" si="140"/>
        <v>0</v>
      </c>
      <c r="AR989" s="128" t="e">
        <f>#REF!+#REF!+#REF!+#REF!</f>
        <v>#REF!</v>
      </c>
      <c r="AS989" s="128">
        <f t="shared" si="141"/>
        <v>0</v>
      </c>
      <c r="AT989" s="128" t="e">
        <f>#REF!+#REF!+#REF!+#REF!</f>
        <v>#REF!</v>
      </c>
      <c r="AU989" s="128">
        <f t="shared" si="142"/>
        <v>0</v>
      </c>
    </row>
    <row r="990" spans="1:47" ht="47.25" x14ac:dyDescent="0.25">
      <c r="A990" s="381" t="s">
        <v>1100</v>
      </c>
      <c r="B990" s="127" t="s">
        <v>2128</v>
      </c>
      <c r="C990" s="21" t="s">
        <v>2129</v>
      </c>
      <c r="D990" s="128"/>
      <c r="E990" s="128"/>
      <c r="F990" s="128"/>
      <c r="G990" s="128"/>
      <c r="H990" s="128"/>
      <c r="I990" s="128"/>
      <c r="J990" s="128"/>
      <c r="K990" s="128"/>
      <c r="L990" s="128"/>
      <c r="M990" s="128"/>
      <c r="N990" s="128">
        <v>0.221</v>
      </c>
      <c r="O990" s="128"/>
      <c r="P990" s="128"/>
      <c r="Q990" s="128"/>
      <c r="R990" s="128"/>
      <c r="S990" s="128"/>
      <c r="T990" s="128"/>
      <c r="U990" s="128"/>
      <c r="V990" s="128">
        <f t="shared" si="143"/>
        <v>0.221</v>
      </c>
      <c r="W990" s="128">
        <f t="shared" si="143"/>
        <v>0</v>
      </c>
      <c r="X990" s="128"/>
      <c r="Y990" s="128"/>
      <c r="Z990" s="128"/>
      <c r="AA990" s="128"/>
      <c r="AB990" s="128"/>
      <c r="AC990" s="128"/>
      <c r="AD990" s="128"/>
      <c r="AE990" s="128"/>
      <c r="AF990" s="128"/>
      <c r="AG990" s="128"/>
      <c r="AH990" s="128"/>
      <c r="AI990" s="128"/>
      <c r="AJ990" s="128"/>
      <c r="AK990" s="128"/>
      <c r="AL990" s="128"/>
      <c r="AM990" s="128"/>
      <c r="AN990" s="128"/>
      <c r="AO990" s="128"/>
      <c r="AP990" s="128">
        <f t="shared" si="140"/>
        <v>0</v>
      </c>
      <c r="AQ990" s="128">
        <f t="shared" si="140"/>
        <v>0</v>
      </c>
      <c r="AR990" s="128" t="e">
        <f>#REF!+#REF!+#REF!+#REF!</f>
        <v>#REF!</v>
      </c>
      <c r="AS990" s="128">
        <f t="shared" si="141"/>
        <v>0</v>
      </c>
      <c r="AT990" s="128" t="e">
        <f>#REF!+#REF!+#REF!+#REF!</f>
        <v>#REF!</v>
      </c>
      <c r="AU990" s="128">
        <f t="shared" si="142"/>
        <v>0</v>
      </c>
    </row>
    <row r="991" spans="1:47" ht="47.25" x14ac:dyDescent="0.25">
      <c r="A991" s="381" t="s">
        <v>1100</v>
      </c>
      <c r="B991" s="127" t="s">
        <v>2130</v>
      </c>
      <c r="C991" s="21" t="s">
        <v>2131</v>
      </c>
      <c r="D991" s="128"/>
      <c r="E991" s="128"/>
      <c r="F991" s="128"/>
      <c r="G991" s="128"/>
      <c r="H991" s="128"/>
      <c r="I991" s="128"/>
      <c r="J991" s="128"/>
      <c r="K991" s="128"/>
      <c r="L991" s="128"/>
      <c r="M991" s="128"/>
      <c r="N991" s="128">
        <v>0.34100000000000003</v>
      </c>
      <c r="O991" s="128"/>
      <c r="P991" s="128"/>
      <c r="Q991" s="128"/>
      <c r="R991" s="128"/>
      <c r="S991" s="128"/>
      <c r="T991" s="128"/>
      <c r="U991" s="128"/>
      <c r="V991" s="128">
        <f t="shared" si="143"/>
        <v>0.34100000000000003</v>
      </c>
      <c r="W991" s="128">
        <f t="shared" si="143"/>
        <v>0</v>
      </c>
      <c r="X991" s="128"/>
      <c r="Y991" s="128"/>
      <c r="Z991" s="128"/>
      <c r="AA991" s="128"/>
      <c r="AB991" s="128"/>
      <c r="AC991" s="128"/>
      <c r="AD991" s="128"/>
      <c r="AE991" s="128"/>
      <c r="AF991" s="128"/>
      <c r="AG991" s="128"/>
      <c r="AH991" s="128"/>
      <c r="AI991" s="128"/>
      <c r="AJ991" s="128"/>
      <c r="AK991" s="128"/>
      <c r="AL991" s="128"/>
      <c r="AM991" s="128"/>
      <c r="AN991" s="128"/>
      <c r="AO991" s="128"/>
      <c r="AP991" s="128">
        <f t="shared" si="140"/>
        <v>0</v>
      </c>
      <c r="AQ991" s="128">
        <f t="shared" si="140"/>
        <v>0</v>
      </c>
      <c r="AR991" s="128" t="e">
        <f>#REF!+#REF!+#REF!+#REF!</f>
        <v>#REF!</v>
      </c>
      <c r="AS991" s="128">
        <f t="shared" si="141"/>
        <v>0</v>
      </c>
      <c r="AT991" s="128" t="e">
        <f>#REF!+#REF!+#REF!+#REF!</f>
        <v>#REF!</v>
      </c>
      <c r="AU991" s="128">
        <f t="shared" si="142"/>
        <v>0</v>
      </c>
    </row>
    <row r="992" spans="1:47" ht="47.25" x14ac:dyDescent="0.25">
      <c r="A992" s="381" t="s">
        <v>1100</v>
      </c>
      <c r="B992" s="127" t="s">
        <v>2132</v>
      </c>
      <c r="C992" s="21" t="s">
        <v>2133</v>
      </c>
      <c r="D992" s="128"/>
      <c r="E992" s="128"/>
      <c r="F992" s="128"/>
      <c r="G992" s="128"/>
      <c r="H992" s="128"/>
      <c r="I992" s="128"/>
      <c r="J992" s="128"/>
      <c r="K992" s="128"/>
      <c r="L992" s="128"/>
      <c r="M992" s="128"/>
      <c r="N992" s="128">
        <v>0.81499999999999995</v>
      </c>
      <c r="O992" s="128"/>
      <c r="P992" s="128"/>
      <c r="Q992" s="128"/>
      <c r="R992" s="128"/>
      <c r="S992" s="128"/>
      <c r="T992" s="128"/>
      <c r="U992" s="128"/>
      <c r="V992" s="128">
        <f t="shared" si="143"/>
        <v>0.81499999999999995</v>
      </c>
      <c r="W992" s="128">
        <f t="shared" si="143"/>
        <v>0</v>
      </c>
      <c r="X992" s="128"/>
      <c r="Y992" s="128"/>
      <c r="Z992" s="128"/>
      <c r="AA992" s="128"/>
      <c r="AB992" s="128"/>
      <c r="AC992" s="128"/>
      <c r="AD992" s="128"/>
      <c r="AE992" s="128"/>
      <c r="AF992" s="128"/>
      <c r="AG992" s="128"/>
      <c r="AH992" s="128"/>
      <c r="AI992" s="128"/>
      <c r="AJ992" s="128"/>
      <c r="AK992" s="128"/>
      <c r="AL992" s="128"/>
      <c r="AM992" s="128"/>
      <c r="AN992" s="128"/>
      <c r="AO992" s="128"/>
      <c r="AP992" s="128">
        <f t="shared" si="140"/>
        <v>0</v>
      </c>
      <c r="AQ992" s="128">
        <f t="shared" si="140"/>
        <v>0</v>
      </c>
      <c r="AR992" s="128" t="e">
        <f>#REF!+#REF!+#REF!+#REF!</f>
        <v>#REF!</v>
      </c>
      <c r="AS992" s="128">
        <f t="shared" si="141"/>
        <v>0</v>
      </c>
      <c r="AT992" s="128" t="e">
        <f>#REF!+#REF!+#REF!+#REF!</f>
        <v>#REF!</v>
      </c>
      <c r="AU992" s="128">
        <f t="shared" si="142"/>
        <v>0</v>
      </c>
    </row>
    <row r="993" spans="1:47" ht="47.25" x14ac:dyDescent="0.25">
      <c r="A993" s="381" t="s">
        <v>1100</v>
      </c>
      <c r="B993" s="127" t="s">
        <v>2134</v>
      </c>
      <c r="C993" s="21" t="s">
        <v>2135</v>
      </c>
      <c r="D993" s="128"/>
      <c r="E993" s="128"/>
      <c r="F993" s="128"/>
      <c r="G993" s="128"/>
      <c r="H993" s="128"/>
      <c r="I993" s="128"/>
      <c r="J993" s="128"/>
      <c r="K993" s="128"/>
      <c r="L993" s="128"/>
      <c r="M993" s="128"/>
      <c r="N993" s="128">
        <v>0.41199999999999998</v>
      </c>
      <c r="O993" s="128"/>
      <c r="P993" s="128"/>
      <c r="Q993" s="128"/>
      <c r="R993" s="128"/>
      <c r="S993" s="128"/>
      <c r="T993" s="128"/>
      <c r="U993" s="128"/>
      <c r="V993" s="128">
        <f t="shared" si="143"/>
        <v>0.41199999999999998</v>
      </c>
      <c r="W993" s="128">
        <f t="shared" si="143"/>
        <v>0</v>
      </c>
      <c r="X993" s="128"/>
      <c r="Y993" s="128"/>
      <c r="Z993" s="128"/>
      <c r="AA993" s="128"/>
      <c r="AB993" s="128"/>
      <c r="AC993" s="128"/>
      <c r="AD993" s="128"/>
      <c r="AE993" s="128"/>
      <c r="AF993" s="128"/>
      <c r="AG993" s="128"/>
      <c r="AH993" s="128"/>
      <c r="AI993" s="128"/>
      <c r="AJ993" s="128"/>
      <c r="AK993" s="128"/>
      <c r="AL993" s="128"/>
      <c r="AM993" s="128"/>
      <c r="AN993" s="128"/>
      <c r="AO993" s="128"/>
      <c r="AP993" s="128">
        <f t="shared" si="140"/>
        <v>0</v>
      </c>
      <c r="AQ993" s="128">
        <f t="shared" si="140"/>
        <v>0</v>
      </c>
      <c r="AR993" s="128" t="e">
        <f>#REF!+#REF!+#REF!+#REF!</f>
        <v>#REF!</v>
      </c>
      <c r="AS993" s="128">
        <f t="shared" si="141"/>
        <v>0</v>
      </c>
      <c r="AT993" s="128" t="e">
        <f>#REF!+#REF!+#REF!+#REF!</f>
        <v>#REF!</v>
      </c>
      <c r="AU993" s="128">
        <f t="shared" si="142"/>
        <v>0</v>
      </c>
    </row>
    <row r="994" spans="1:47" ht="47.25" x14ac:dyDescent="0.25">
      <c r="A994" s="381" t="s">
        <v>1100</v>
      </c>
      <c r="B994" s="127" t="s">
        <v>2136</v>
      </c>
      <c r="C994" s="21" t="s">
        <v>2137</v>
      </c>
      <c r="D994" s="128"/>
      <c r="E994" s="128"/>
      <c r="F994" s="128"/>
      <c r="G994" s="128"/>
      <c r="H994" s="128"/>
      <c r="I994" s="128"/>
      <c r="J994" s="128"/>
      <c r="K994" s="128"/>
      <c r="L994" s="128"/>
      <c r="M994" s="128"/>
      <c r="N994" s="128">
        <v>0.246</v>
      </c>
      <c r="O994" s="128"/>
      <c r="P994" s="128"/>
      <c r="Q994" s="128"/>
      <c r="R994" s="128"/>
      <c r="S994" s="128"/>
      <c r="T994" s="128"/>
      <c r="U994" s="128"/>
      <c r="V994" s="128">
        <f t="shared" si="143"/>
        <v>0.246</v>
      </c>
      <c r="W994" s="128">
        <f t="shared" si="143"/>
        <v>0</v>
      </c>
      <c r="X994" s="128"/>
      <c r="Y994" s="128"/>
      <c r="Z994" s="128"/>
      <c r="AA994" s="128"/>
      <c r="AB994" s="128"/>
      <c r="AC994" s="128"/>
      <c r="AD994" s="128"/>
      <c r="AE994" s="128"/>
      <c r="AF994" s="128"/>
      <c r="AG994" s="128"/>
      <c r="AH994" s="128"/>
      <c r="AI994" s="128"/>
      <c r="AJ994" s="128"/>
      <c r="AK994" s="128"/>
      <c r="AL994" s="128"/>
      <c r="AM994" s="128"/>
      <c r="AN994" s="128"/>
      <c r="AO994" s="128"/>
      <c r="AP994" s="128">
        <f t="shared" si="140"/>
        <v>0</v>
      </c>
      <c r="AQ994" s="128">
        <f t="shared" si="140"/>
        <v>0</v>
      </c>
      <c r="AR994" s="128" t="e">
        <f>#REF!+#REF!+#REF!+#REF!</f>
        <v>#REF!</v>
      </c>
      <c r="AS994" s="128">
        <f t="shared" si="141"/>
        <v>0</v>
      </c>
      <c r="AT994" s="128" t="e">
        <f>#REF!+#REF!+#REF!+#REF!</f>
        <v>#REF!</v>
      </c>
      <c r="AU994" s="128">
        <f t="shared" si="142"/>
        <v>0</v>
      </c>
    </row>
    <row r="995" spans="1:47" ht="47.25" x14ac:dyDescent="0.25">
      <c r="A995" s="381" t="s">
        <v>1100</v>
      </c>
      <c r="B995" s="127"/>
      <c r="C995" s="21" t="s">
        <v>2138</v>
      </c>
      <c r="D995" s="128"/>
      <c r="E995" s="128"/>
      <c r="F995" s="128"/>
      <c r="G995" s="128"/>
      <c r="H995" s="128"/>
      <c r="I995" s="128"/>
      <c r="J995" s="128"/>
      <c r="K995" s="128"/>
      <c r="L995" s="128"/>
      <c r="M995" s="128"/>
      <c r="N995" s="128"/>
      <c r="O995" s="128"/>
      <c r="P995" s="128"/>
      <c r="Q995" s="128"/>
      <c r="R995" s="128"/>
      <c r="S995" s="128"/>
      <c r="T995" s="128">
        <v>0.42599999999999999</v>
      </c>
      <c r="U995" s="128">
        <v>0.16</v>
      </c>
      <c r="V995" s="128">
        <f t="shared" si="143"/>
        <v>0.42599999999999999</v>
      </c>
      <c r="W995" s="128">
        <f t="shared" si="143"/>
        <v>0.16</v>
      </c>
      <c r="X995" s="128"/>
      <c r="Y995" s="128"/>
      <c r="Z995" s="128"/>
      <c r="AA995" s="128"/>
      <c r="AB995" s="128"/>
      <c r="AC995" s="128"/>
      <c r="AD995" s="128"/>
      <c r="AE995" s="128"/>
      <c r="AF995" s="128"/>
      <c r="AG995" s="128"/>
      <c r="AH995" s="128"/>
      <c r="AI995" s="128"/>
      <c r="AJ995" s="128"/>
      <c r="AK995" s="128"/>
      <c r="AL995" s="128"/>
      <c r="AM995" s="128"/>
      <c r="AN995" s="128"/>
      <c r="AO995" s="128"/>
      <c r="AP995" s="128">
        <f t="shared" si="140"/>
        <v>0</v>
      </c>
      <c r="AQ995" s="128">
        <f t="shared" si="140"/>
        <v>0</v>
      </c>
      <c r="AR995" s="128" t="e">
        <f>#REF!+#REF!+#REF!+#REF!</f>
        <v>#REF!</v>
      </c>
      <c r="AS995" s="128">
        <f t="shared" si="141"/>
        <v>0</v>
      </c>
      <c r="AT995" s="128" t="e">
        <f>#REF!+#REF!+#REF!+#REF!</f>
        <v>#REF!</v>
      </c>
      <c r="AU995" s="128">
        <f t="shared" si="142"/>
        <v>0</v>
      </c>
    </row>
    <row r="996" spans="1:47" ht="47.25" x14ac:dyDescent="0.25">
      <c r="A996" s="381" t="s">
        <v>1100</v>
      </c>
      <c r="B996" s="127"/>
      <c r="C996" s="21" t="s">
        <v>2139</v>
      </c>
      <c r="D996" s="128"/>
      <c r="E996" s="128"/>
      <c r="F996" s="128"/>
      <c r="G996" s="128"/>
      <c r="H996" s="128"/>
      <c r="I996" s="128"/>
      <c r="J996" s="128"/>
      <c r="K996" s="128"/>
      <c r="L996" s="128"/>
      <c r="M996" s="128"/>
      <c r="N996" s="128"/>
      <c r="O996" s="128"/>
      <c r="P996" s="128"/>
      <c r="Q996" s="128"/>
      <c r="R996" s="128"/>
      <c r="S996" s="128"/>
      <c r="T996" s="128">
        <v>0.63</v>
      </c>
      <c r="U996" s="128"/>
      <c r="V996" s="128">
        <f t="shared" si="143"/>
        <v>0.63</v>
      </c>
      <c r="W996" s="128">
        <f t="shared" si="143"/>
        <v>0</v>
      </c>
      <c r="X996" s="128"/>
      <c r="Y996" s="128"/>
      <c r="Z996" s="128"/>
      <c r="AA996" s="128"/>
      <c r="AB996" s="128"/>
      <c r="AC996" s="128"/>
      <c r="AD996" s="128"/>
      <c r="AE996" s="128"/>
      <c r="AF996" s="128"/>
      <c r="AG996" s="128"/>
      <c r="AH996" s="128"/>
      <c r="AI996" s="128"/>
      <c r="AJ996" s="128"/>
      <c r="AK996" s="128"/>
      <c r="AL996" s="128"/>
      <c r="AM996" s="128"/>
      <c r="AN996" s="128"/>
      <c r="AO996" s="128"/>
      <c r="AP996" s="128">
        <f t="shared" si="140"/>
        <v>0</v>
      </c>
      <c r="AQ996" s="128">
        <f t="shared" si="140"/>
        <v>0</v>
      </c>
      <c r="AR996" s="128" t="e">
        <f>#REF!+#REF!+#REF!+#REF!</f>
        <v>#REF!</v>
      </c>
      <c r="AS996" s="128">
        <f t="shared" si="141"/>
        <v>0</v>
      </c>
      <c r="AT996" s="128" t="e">
        <f>#REF!+#REF!+#REF!+#REF!</f>
        <v>#REF!</v>
      </c>
      <c r="AU996" s="128">
        <f t="shared" si="142"/>
        <v>0</v>
      </c>
    </row>
    <row r="997" spans="1:47" ht="47.25" x14ac:dyDescent="0.25">
      <c r="A997" s="381" t="s">
        <v>1100</v>
      </c>
      <c r="B997" s="127"/>
      <c r="C997" s="21" t="s">
        <v>2140</v>
      </c>
      <c r="D997" s="128"/>
      <c r="E997" s="128"/>
      <c r="F997" s="128"/>
      <c r="G997" s="128"/>
      <c r="H997" s="128"/>
      <c r="I997" s="128"/>
      <c r="J997" s="128"/>
      <c r="K997" s="128"/>
      <c r="L997" s="128"/>
      <c r="M997" s="128"/>
      <c r="N997" s="128"/>
      <c r="O997" s="128"/>
      <c r="P997" s="128"/>
      <c r="Q997" s="128"/>
      <c r="R997" s="128"/>
      <c r="S997" s="128"/>
      <c r="T997" s="128">
        <v>0.44600000000000001</v>
      </c>
      <c r="U997" s="128"/>
      <c r="V997" s="128">
        <f t="shared" si="143"/>
        <v>0.44600000000000001</v>
      </c>
      <c r="W997" s="128">
        <f t="shared" si="143"/>
        <v>0</v>
      </c>
      <c r="X997" s="128"/>
      <c r="Y997" s="128"/>
      <c r="Z997" s="128"/>
      <c r="AA997" s="128"/>
      <c r="AB997" s="128"/>
      <c r="AC997" s="128"/>
      <c r="AD997" s="128"/>
      <c r="AE997" s="128"/>
      <c r="AF997" s="128"/>
      <c r="AG997" s="128"/>
      <c r="AH997" s="128"/>
      <c r="AI997" s="128"/>
      <c r="AJ997" s="128"/>
      <c r="AK997" s="128"/>
      <c r="AL997" s="128"/>
      <c r="AM997" s="128"/>
      <c r="AN997" s="128"/>
      <c r="AO997" s="128"/>
      <c r="AP997" s="128">
        <f t="shared" si="140"/>
        <v>0</v>
      </c>
      <c r="AQ997" s="128">
        <f t="shared" si="140"/>
        <v>0</v>
      </c>
      <c r="AR997" s="128" t="e">
        <f>#REF!+#REF!+#REF!+#REF!</f>
        <v>#REF!</v>
      </c>
      <c r="AS997" s="128">
        <f t="shared" si="141"/>
        <v>0</v>
      </c>
      <c r="AT997" s="128" t="e">
        <f>#REF!+#REF!+#REF!+#REF!</f>
        <v>#REF!</v>
      </c>
      <c r="AU997" s="128">
        <f t="shared" si="142"/>
        <v>0</v>
      </c>
    </row>
    <row r="998" spans="1:47" ht="47.25" x14ac:dyDescent="0.25">
      <c r="A998" s="381" t="s">
        <v>1100</v>
      </c>
      <c r="B998" s="127"/>
      <c r="C998" s="21" t="s">
        <v>2141</v>
      </c>
      <c r="D998" s="128"/>
      <c r="E998" s="128"/>
      <c r="F998" s="128"/>
      <c r="G998" s="128"/>
      <c r="H998" s="128"/>
      <c r="I998" s="128"/>
      <c r="J998" s="128"/>
      <c r="K998" s="128"/>
      <c r="L998" s="128"/>
      <c r="M998" s="128"/>
      <c r="N998" s="128"/>
      <c r="O998" s="128"/>
      <c r="P998" s="128"/>
      <c r="Q998" s="128"/>
      <c r="R998" s="128"/>
      <c r="S998" s="128"/>
      <c r="T998" s="128">
        <v>0.12</v>
      </c>
      <c r="U998" s="128"/>
      <c r="V998" s="128">
        <f t="shared" si="143"/>
        <v>0.12</v>
      </c>
      <c r="W998" s="128">
        <f t="shared" si="143"/>
        <v>0</v>
      </c>
      <c r="X998" s="128"/>
      <c r="Y998" s="128"/>
      <c r="Z998" s="128"/>
      <c r="AA998" s="128"/>
      <c r="AB998" s="128"/>
      <c r="AC998" s="128"/>
      <c r="AD998" s="128"/>
      <c r="AE998" s="128"/>
      <c r="AF998" s="128"/>
      <c r="AG998" s="128"/>
      <c r="AH998" s="128"/>
      <c r="AI998" s="128"/>
      <c r="AJ998" s="128"/>
      <c r="AK998" s="128"/>
      <c r="AL998" s="128"/>
      <c r="AM998" s="128"/>
      <c r="AN998" s="128"/>
      <c r="AO998" s="128"/>
      <c r="AP998" s="128">
        <f t="shared" si="140"/>
        <v>0</v>
      </c>
      <c r="AQ998" s="128">
        <f t="shared" si="140"/>
        <v>0</v>
      </c>
      <c r="AR998" s="128" t="e">
        <f>#REF!+#REF!+#REF!+#REF!</f>
        <v>#REF!</v>
      </c>
      <c r="AS998" s="128">
        <f t="shared" si="141"/>
        <v>0</v>
      </c>
      <c r="AT998" s="128" t="e">
        <f>#REF!+#REF!+#REF!+#REF!</f>
        <v>#REF!</v>
      </c>
      <c r="AU998" s="128">
        <f t="shared" si="142"/>
        <v>0</v>
      </c>
    </row>
    <row r="999" spans="1:47" ht="47.25" x14ac:dyDescent="0.25">
      <c r="A999" s="381" t="s">
        <v>1100</v>
      </c>
      <c r="B999" s="127"/>
      <c r="C999" s="21" t="s">
        <v>2142</v>
      </c>
      <c r="D999" s="128"/>
      <c r="E999" s="128"/>
      <c r="F999" s="128"/>
      <c r="G999" s="128"/>
      <c r="H999" s="128"/>
      <c r="I999" s="128"/>
      <c r="J999" s="128"/>
      <c r="K999" s="128"/>
      <c r="L999" s="128"/>
      <c r="M999" s="128"/>
      <c r="N999" s="128"/>
      <c r="O999" s="128"/>
      <c r="P999" s="128"/>
      <c r="Q999" s="128"/>
      <c r="R999" s="128"/>
      <c r="S999" s="128"/>
      <c r="T999" s="128">
        <v>0.182</v>
      </c>
      <c r="U999" s="128"/>
      <c r="V999" s="128">
        <f t="shared" si="143"/>
        <v>0.182</v>
      </c>
      <c r="W999" s="128">
        <f t="shared" si="143"/>
        <v>0</v>
      </c>
      <c r="X999" s="128"/>
      <c r="Y999" s="128"/>
      <c r="Z999" s="128"/>
      <c r="AA999" s="128"/>
      <c r="AB999" s="128"/>
      <c r="AC999" s="128"/>
      <c r="AD999" s="128"/>
      <c r="AE999" s="128"/>
      <c r="AF999" s="128"/>
      <c r="AG999" s="128"/>
      <c r="AH999" s="128"/>
      <c r="AI999" s="128"/>
      <c r="AJ999" s="128"/>
      <c r="AK999" s="128"/>
      <c r="AL999" s="128"/>
      <c r="AM999" s="128"/>
      <c r="AN999" s="128"/>
      <c r="AO999" s="128"/>
      <c r="AP999" s="128">
        <f t="shared" si="140"/>
        <v>0</v>
      </c>
      <c r="AQ999" s="128">
        <f t="shared" si="140"/>
        <v>0</v>
      </c>
      <c r="AR999" s="128" t="e">
        <f>#REF!+#REF!+#REF!+#REF!</f>
        <v>#REF!</v>
      </c>
      <c r="AS999" s="128">
        <f t="shared" si="141"/>
        <v>0</v>
      </c>
      <c r="AT999" s="128" t="e">
        <f>#REF!+#REF!+#REF!+#REF!</f>
        <v>#REF!</v>
      </c>
      <c r="AU999" s="128">
        <f t="shared" si="142"/>
        <v>0</v>
      </c>
    </row>
    <row r="1000" spans="1:47" ht="31.5" x14ac:dyDescent="0.25">
      <c r="A1000" s="381" t="s">
        <v>1100</v>
      </c>
      <c r="B1000" s="127"/>
      <c r="C1000" s="21" t="s">
        <v>2143</v>
      </c>
      <c r="D1000" s="128"/>
      <c r="E1000" s="128"/>
      <c r="F1000" s="128"/>
      <c r="G1000" s="128"/>
      <c r="H1000" s="128"/>
      <c r="I1000" s="128"/>
      <c r="J1000" s="128"/>
      <c r="K1000" s="128"/>
      <c r="L1000" s="128"/>
      <c r="M1000" s="128"/>
      <c r="N1000" s="128"/>
      <c r="O1000" s="128"/>
      <c r="P1000" s="128"/>
      <c r="Q1000" s="128"/>
      <c r="R1000" s="128"/>
      <c r="S1000" s="128"/>
      <c r="T1000" s="128">
        <v>1.1000000000000001</v>
      </c>
      <c r="U1000" s="128"/>
      <c r="V1000" s="128">
        <f t="shared" si="143"/>
        <v>1.1000000000000001</v>
      </c>
      <c r="W1000" s="128">
        <f t="shared" si="143"/>
        <v>0</v>
      </c>
      <c r="X1000" s="128"/>
      <c r="Y1000" s="128"/>
      <c r="Z1000" s="128"/>
      <c r="AA1000" s="128"/>
      <c r="AB1000" s="128"/>
      <c r="AC1000" s="128"/>
      <c r="AD1000" s="128"/>
      <c r="AE1000" s="128"/>
      <c r="AF1000" s="128"/>
      <c r="AG1000" s="128"/>
      <c r="AH1000" s="128"/>
      <c r="AI1000" s="128"/>
      <c r="AJ1000" s="128"/>
      <c r="AK1000" s="128"/>
      <c r="AL1000" s="128"/>
      <c r="AM1000" s="128"/>
      <c r="AN1000" s="128"/>
      <c r="AO1000" s="128"/>
      <c r="AP1000" s="128">
        <f t="shared" si="140"/>
        <v>0</v>
      </c>
      <c r="AQ1000" s="128">
        <f t="shared" si="140"/>
        <v>0</v>
      </c>
      <c r="AR1000" s="128" t="e">
        <f>#REF!+#REF!+#REF!+#REF!</f>
        <v>#REF!</v>
      </c>
      <c r="AS1000" s="128">
        <f t="shared" si="141"/>
        <v>0</v>
      </c>
      <c r="AT1000" s="128" t="e">
        <f>#REF!+#REF!+#REF!+#REF!</f>
        <v>#REF!</v>
      </c>
      <c r="AU1000" s="128">
        <f t="shared" si="142"/>
        <v>0</v>
      </c>
    </row>
    <row r="1001" spans="1:47" ht="47.25" x14ac:dyDescent="0.25">
      <c r="A1001" s="381" t="s">
        <v>1100</v>
      </c>
      <c r="B1001" s="127"/>
      <c r="C1001" s="21" t="s">
        <v>2144</v>
      </c>
      <c r="D1001" s="128"/>
      <c r="E1001" s="128"/>
      <c r="F1001" s="128"/>
      <c r="G1001" s="128"/>
      <c r="H1001" s="128"/>
      <c r="I1001" s="128"/>
      <c r="J1001" s="128"/>
      <c r="K1001" s="128"/>
      <c r="L1001" s="128"/>
      <c r="M1001" s="128"/>
      <c r="N1001" s="128"/>
      <c r="O1001" s="128"/>
      <c r="P1001" s="128"/>
      <c r="Q1001" s="128"/>
      <c r="R1001" s="128"/>
      <c r="S1001" s="128"/>
      <c r="T1001" s="128">
        <v>0.54</v>
      </c>
      <c r="U1001" s="128"/>
      <c r="V1001" s="128">
        <f t="shared" si="143"/>
        <v>0.54</v>
      </c>
      <c r="W1001" s="128">
        <f t="shared" si="143"/>
        <v>0</v>
      </c>
      <c r="X1001" s="128"/>
      <c r="Y1001" s="128"/>
      <c r="Z1001" s="128"/>
      <c r="AA1001" s="128"/>
      <c r="AB1001" s="128"/>
      <c r="AC1001" s="128"/>
      <c r="AD1001" s="128"/>
      <c r="AE1001" s="128"/>
      <c r="AF1001" s="128"/>
      <c r="AG1001" s="128"/>
      <c r="AH1001" s="128"/>
      <c r="AI1001" s="128"/>
      <c r="AJ1001" s="128"/>
      <c r="AK1001" s="128"/>
      <c r="AL1001" s="128"/>
      <c r="AM1001" s="128"/>
      <c r="AN1001" s="128"/>
      <c r="AO1001" s="128"/>
      <c r="AP1001" s="128">
        <f t="shared" si="140"/>
        <v>0</v>
      </c>
      <c r="AQ1001" s="128">
        <f t="shared" si="140"/>
        <v>0</v>
      </c>
      <c r="AR1001" s="128" t="e">
        <f>#REF!+#REF!+#REF!+#REF!</f>
        <v>#REF!</v>
      </c>
      <c r="AS1001" s="128">
        <f t="shared" si="141"/>
        <v>0</v>
      </c>
      <c r="AT1001" s="128" t="e">
        <f>#REF!+#REF!+#REF!+#REF!</f>
        <v>#REF!</v>
      </c>
      <c r="AU1001" s="128">
        <f t="shared" si="142"/>
        <v>0</v>
      </c>
    </row>
    <row r="1002" spans="1:47" ht="47.25" x14ac:dyDescent="0.25">
      <c r="A1002" s="381" t="s">
        <v>1100</v>
      </c>
      <c r="B1002" s="127"/>
      <c r="C1002" s="21" t="s">
        <v>2145</v>
      </c>
      <c r="D1002" s="128"/>
      <c r="E1002" s="128"/>
      <c r="F1002" s="128"/>
      <c r="G1002" s="128"/>
      <c r="H1002" s="128"/>
      <c r="I1002" s="128"/>
      <c r="J1002" s="128"/>
      <c r="K1002" s="128"/>
      <c r="L1002" s="128"/>
      <c r="M1002" s="128"/>
      <c r="N1002" s="128"/>
      <c r="O1002" s="128"/>
      <c r="P1002" s="128"/>
      <c r="Q1002" s="128"/>
      <c r="R1002" s="128"/>
      <c r="S1002" s="128"/>
      <c r="T1002" s="128">
        <v>0.3</v>
      </c>
      <c r="U1002" s="128"/>
      <c r="V1002" s="128">
        <f t="shared" si="143"/>
        <v>0.3</v>
      </c>
      <c r="W1002" s="128">
        <f t="shared" si="143"/>
        <v>0</v>
      </c>
      <c r="X1002" s="128"/>
      <c r="Y1002" s="128"/>
      <c r="Z1002" s="128"/>
      <c r="AA1002" s="128"/>
      <c r="AB1002" s="128"/>
      <c r="AC1002" s="128"/>
      <c r="AD1002" s="128"/>
      <c r="AE1002" s="128"/>
      <c r="AF1002" s="128"/>
      <c r="AG1002" s="128"/>
      <c r="AH1002" s="128"/>
      <c r="AI1002" s="128"/>
      <c r="AJ1002" s="128"/>
      <c r="AK1002" s="128"/>
      <c r="AL1002" s="128"/>
      <c r="AM1002" s="128"/>
      <c r="AN1002" s="128"/>
      <c r="AO1002" s="128"/>
      <c r="AP1002" s="128">
        <f t="shared" si="140"/>
        <v>0</v>
      </c>
      <c r="AQ1002" s="128">
        <f t="shared" si="140"/>
        <v>0</v>
      </c>
      <c r="AR1002" s="128" t="e">
        <f>#REF!+#REF!+#REF!+#REF!</f>
        <v>#REF!</v>
      </c>
      <c r="AS1002" s="128">
        <f t="shared" si="141"/>
        <v>0</v>
      </c>
      <c r="AT1002" s="128" t="e">
        <f>#REF!+#REF!+#REF!+#REF!</f>
        <v>#REF!</v>
      </c>
      <c r="AU1002" s="128">
        <f t="shared" si="142"/>
        <v>0</v>
      </c>
    </row>
    <row r="1003" spans="1:47" ht="47.25" x14ac:dyDescent="0.25">
      <c r="A1003" s="381" t="s">
        <v>1100</v>
      </c>
      <c r="B1003" s="127"/>
      <c r="C1003" s="21" t="s">
        <v>2146</v>
      </c>
      <c r="D1003" s="128"/>
      <c r="E1003" s="128"/>
      <c r="F1003" s="128"/>
      <c r="G1003" s="128"/>
      <c r="H1003" s="128"/>
      <c r="I1003" s="128"/>
      <c r="J1003" s="128"/>
      <c r="K1003" s="128"/>
      <c r="L1003" s="128"/>
      <c r="M1003" s="128"/>
      <c r="N1003" s="128"/>
      <c r="O1003" s="128"/>
      <c r="P1003" s="128"/>
      <c r="Q1003" s="128"/>
      <c r="R1003" s="128"/>
      <c r="S1003" s="128"/>
      <c r="T1003" s="128">
        <v>0.28999999999999998</v>
      </c>
      <c r="U1003" s="128"/>
      <c r="V1003" s="128">
        <f t="shared" si="143"/>
        <v>0.28999999999999998</v>
      </c>
      <c r="W1003" s="128">
        <f t="shared" si="143"/>
        <v>0</v>
      </c>
      <c r="X1003" s="128"/>
      <c r="Y1003" s="128"/>
      <c r="Z1003" s="128"/>
      <c r="AA1003" s="128"/>
      <c r="AB1003" s="128"/>
      <c r="AC1003" s="128"/>
      <c r="AD1003" s="128"/>
      <c r="AE1003" s="128"/>
      <c r="AF1003" s="128"/>
      <c r="AG1003" s="128"/>
      <c r="AH1003" s="128"/>
      <c r="AI1003" s="128"/>
      <c r="AJ1003" s="128"/>
      <c r="AK1003" s="128"/>
      <c r="AL1003" s="128"/>
      <c r="AM1003" s="128"/>
      <c r="AN1003" s="128"/>
      <c r="AO1003" s="128"/>
      <c r="AP1003" s="128">
        <f t="shared" si="140"/>
        <v>0</v>
      </c>
      <c r="AQ1003" s="128">
        <f t="shared" si="140"/>
        <v>0</v>
      </c>
      <c r="AR1003" s="128" t="e">
        <f>#REF!+#REF!+#REF!+#REF!</f>
        <v>#REF!</v>
      </c>
      <c r="AS1003" s="128">
        <f t="shared" si="141"/>
        <v>0</v>
      </c>
      <c r="AT1003" s="128" t="e">
        <f>#REF!+#REF!+#REF!+#REF!</f>
        <v>#REF!</v>
      </c>
      <c r="AU1003" s="128">
        <f t="shared" si="142"/>
        <v>0</v>
      </c>
    </row>
    <row r="1004" spans="1:47" ht="31.5" x14ac:dyDescent="0.25">
      <c r="A1004" s="381" t="s">
        <v>1100</v>
      </c>
      <c r="B1004" s="127"/>
      <c r="C1004" s="21" t="s">
        <v>2147</v>
      </c>
      <c r="D1004" s="128"/>
      <c r="E1004" s="128"/>
      <c r="F1004" s="128"/>
      <c r="G1004" s="128"/>
      <c r="H1004" s="128"/>
      <c r="I1004" s="128"/>
      <c r="J1004" s="128"/>
      <c r="K1004" s="128"/>
      <c r="L1004" s="128"/>
      <c r="M1004" s="128"/>
      <c r="N1004" s="128"/>
      <c r="O1004" s="128"/>
      <c r="P1004" s="128"/>
      <c r="Q1004" s="128"/>
      <c r="R1004" s="128"/>
      <c r="S1004" s="128"/>
      <c r="T1004" s="128">
        <v>0.35</v>
      </c>
      <c r="U1004" s="128"/>
      <c r="V1004" s="128">
        <f t="shared" si="143"/>
        <v>0.35</v>
      </c>
      <c r="W1004" s="128">
        <f t="shared" si="143"/>
        <v>0</v>
      </c>
      <c r="X1004" s="128"/>
      <c r="Y1004" s="128"/>
      <c r="Z1004" s="128"/>
      <c r="AA1004" s="128"/>
      <c r="AB1004" s="128"/>
      <c r="AC1004" s="128"/>
      <c r="AD1004" s="128"/>
      <c r="AE1004" s="128"/>
      <c r="AF1004" s="128"/>
      <c r="AG1004" s="128"/>
      <c r="AH1004" s="128"/>
      <c r="AI1004" s="128"/>
      <c r="AJ1004" s="128"/>
      <c r="AK1004" s="128"/>
      <c r="AL1004" s="128"/>
      <c r="AM1004" s="128"/>
      <c r="AN1004" s="128"/>
      <c r="AO1004" s="128"/>
      <c r="AP1004" s="128">
        <f t="shared" si="140"/>
        <v>0</v>
      </c>
      <c r="AQ1004" s="128">
        <f t="shared" si="140"/>
        <v>0</v>
      </c>
      <c r="AR1004" s="128" t="e">
        <f>#REF!+#REF!+#REF!+#REF!</f>
        <v>#REF!</v>
      </c>
      <c r="AS1004" s="128">
        <f t="shared" si="141"/>
        <v>0</v>
      </c>
      <c r="AT1004" s="128" t="e">
        <f>#REF!+#REF!+#REF!+#REF!</f>
        <v>#REF!</v>
      </c>
      <c r="AU1004" s="128">
        <f t="shared" si="142"/>
        <v>0</v>
      </c>
    </row>
    <row r="1005" spans="1:47" ht="47.25" x14ac:dyDescent="0.25">
      <c r="A1005" s="381" t="s">
        <v>1100</v>
      </c>
      <c r="B1005" s="127"/>
      <c r="C1005" s="21" t="s">
        <v>2148</v>
      </c>
      <c r="D1005" s="128"/>
      <c r="E1005" s="128"/>
      <c r="F1005" s="128"/>
      <c r="G1005" s="128"/>
      <c r="H1005" s="128"/>
      <c r="I1005" s="128"/>
      <c r="J1005" s="128"/>
      <c r="K1005" s="128"/>
      <c r="L1005" s="128"/>
      <c r="M1005" s="128"/>
      <c r="N1005" s="128"/>
      <c r="O1005" s="128"/>
      <c r="P1005" s="128"/>
      <c r="Q1005" s="128"/>
      <c r="R1005" s="128"/>
      <c r="S1005" s="128"/>
      <c r="T1005" s="128">
        <v>0.37</v>
      </c>
      <c r="U1005" s="128"/>
      <c r="V1005" s="128">
        <f t="shared" si="143"/>
        <v>0.37</v>
      </c>
      <c r="W1005" s="128">
        <f t="shared" si="143"/>
        <v>0</v>
      </c>
      <c r="X1005" s="128"/>
      <c r="Y1005" s="128"/>
      <c r="Z1005" s="128"/>
      <c r="AA1005" s="128"/>
      <c r="AB1005" s="128"/>
      <c r="AC1005" s="128"/>
      <c r="AD1005" s="128"/>
      <c r="AE1005" s="128"/>
      <c r="AF1005" s="128"/>
      <c r="AG1005" s="128"/>
      <c r="AH1005" s="128"/>
      <c r="AI1005" s="128"/>
      <c r="AJ1005" s="128"/>
      <c r="AK1005" s="128"/>
      <c r="AL1005" s="128"/>
      <c r="AM1005" s="128"/>
      <c r="AN1005" s="128"/>
      <c r="AO1005" s="128"/>
      <c r="AP1005" s="128">
        <f t="shared" si="140"/>
        <v>0</v>
      </c>
      <c r="AQ1005" s="128">
        <f t="shared" si="140"/>
        <v>0</v>
      </c>
      <c r="AR1005" s="128" t="e">
        <f>#REF!+#REF!+#REF!+#REF!</f>
        <v>#REF!</v>
      </c>
      <c r="AS1005" s="128">
        <f t="shared" si="141"/>
        <v>0</v>
      </c>
      <c r="AT1005" s="128" t="e">
        <f>#REF!+#REF!+#REF!+#REF!</f>
        <v>#REF!</v>
      </c>
      <c r="AU1005" s="128">
        <f t="shared" si="142"/>
        <v>0</v>
      </c>
    </row>
    <row r="1006" spans="1:47" ht="47.25" x14ac:dyDescent="0.25">
      <c r="A1006" s="381" t="s">
        <v>1100</v>
      </c>
      <c r="B1006" s="127"/>
      <c r="C1006" s="21" t="s">
        <v>2149</v>
      </c>
      <c r="D1006" s="128"/>
      <c r="E1006" s="128"/>
      <c r="F1006" s="128"/>
      <c r="G1006" s="128"/>
      <c r="H1006" s="128"/>
      <c r="I1006" s="128"/>
      <c r="J1006" s="128"/>
      <c r="K1006" s="128"/>
      <c r="L1006" s="128"/>
      <c r="M1006" s="128"/>
      <c r="N1006" s="128"/>
      <c r="O1006" s="128"/>
      <c r="P1006" s="128"/>
      <c r="Q1006" s="128"/>
      <c r="R1006" s="128"/>
      <c r="S1006" s="128"/>
      <c r="T1006" s="128">
        <v>0.43</v>
      </c>
      <c r="U1006" s="128"/>
      <c r="V1006" s="128">
        <f t="shared" si="143"/>
        <v>0.43</v>
      </c>
      <c r="W1006" s="128">
        <f t="shared" si="143"/>
        <v>0</v>
      </c>
      <c r="X1006" s="128"/>
      <c r="Y1006" s="128"/>
      <c r="Z1006" s="128"/>
      <c r="AA1006" s="128"/>
      <c r="AB1006" s="128"/>
      <c r="AC1006" s="128"/>
      <c r="AD1006" s="128"/>
      <c r="AE1006" s="128"/>
      <c r="AF1006" s="128"/>
      <c r="AG1006" s="128"/>
      <c r="AH1006" s="128"/>
      <c r="AI1006" s="128"/>
      <c r="AJ1006" s="128"/>
      <c r="AK1006" s="128"/>
      <c r="AL1006" s="128"/>
      <c r="AM1006" s="128"/>
      <c r="AN1006" s="128"/>
      <c r="AO1006" s="128"/>
      <c r="AP1006" s="128">
        <f t="shared" si="140"/>
        <v>0</v>
      </c>
      <c r="AQ1006" s="128">
        <f t="shared" si="140"/>
        <v>0</v>
      </c>
      <c r="AR1006" s="128" t="e">
        <f>#REF!+#REF!+#REF!+#REF!</f>
        <v>#REF!</v>
      </c>
      <c r="AS1006" s="128">
        <f t="shared" si="141"/>
        <v>0</v>
      </c>
      <c r="AT1006" s="128" t="e">
        <f>#REF!+#REF!+#REF!+#REF!</f>
        <v>#REF!</v>
      </c>
      <c r="AU1006" s="128">
        <f t="shared" si="142"/>
        <v>0</v>
      </c>
    </row>
    <row r="1007" spans="1:47" ht="47.25" x14ac:dyDescent="0.25">
      <c r="A1007" s="381" t="s">
        <v>1100</v>
      </c>
      <c r="B1007" s="127"/>
      <c r="C1007" s="21" t="s">
        <v>2150</v>
      </c>
      <c r="D1007" s="128"/>
      <c r="E1007" s="128"/>
      <c r="F1007" s="128"/>
      <c r="G1007" s="128"/>
      <c r="H1007" s="128"/>
      <c r="I1007" s="128"/>
      <c r="J1007" s="128"/>
      <c r="K1007" s="128"/>
      <c r="L1007" s="128"/>
      <c r="M1007" s="128"/>
      <c r="N1007" s="128"/>
      <c r="O1007" s="128"/>
      <c r="P1007" s="128"/>
      <c r="Q1007" s="128"/>
      <c r="R1007" s="128"/>
      <c r="S1007" s="128"/>
      <c r="T1007" s="128">
        <v>0.37</v>
      </c>
      <c r="U1007" s="128"/>
      <c r="V1007" s="128">
        <f t="shared" si="143"/>
        <v>0.37</v>
      </c>
      <c r="W1007" s="128">
        <f t="shared" si="143"/>
        <v>0</v>
      </c>
      <c r="X1007" s="128"/>
      <c r="Y1007" s="128"/>
      <c r="Z1007" s="128"/>
      <c r="AA1007" s="128"/>
      <c r="AB1007" s="128"/>
      <c r="AC1007" s="128"/>
      <c r="AD1007" s="128"/>
      <c r="AE1007" s="128"/>
      <c r="AF1007" s="128"/>
      <c r="AG1007" s="128"/>
      <c r="AH1007" s="128"/>
      <c r="AI1007" s="128"/>
      <c r="AJ1007" s="128"/>
      <c r="AK1007" s="128"/>
      <c r="AL1007" s="128"/>
      <c r="AM1007" s="128"/>
      <c r="AN1007" s="128"/>
      <c r="AO1007" s="128"/>
      <c r="AP1007" s="128">
        <f t="shared" si="140"/>
        <v>0</v>
      </c>
      <c r="AQ1007" s="128">
        <f t="shared" si="140"/>
        <v>0</v>
      </c>
      <c r="AR1007" s="128" t="e">
        <f>#REF!+#REF!+#REF!+#REF!</f>
        <v>#REF!</v>
      </c>
      <c r="AS1007" s="128">
        <f t="shared" si="141"/>
        <v>0</v>
      </c>
      <c r="AT1007" s="128" t="e">
        <f>#REF!+#REF!+#REF!+#REF!</f>
        <v>#REF!</v>
      </c>
      <c r="AU1007" s="128">
        <f t="shared" si="142"/>
        <v>0</v>
      </c>
    </row>
    <row r="1008" spans="1:47" ht="47.25" x14ac:dyDescent="0.25">
      <c r="A1008" s="381" t="s">
        <v>1100</v>
      </c>
      <c r="B1008" s="127"/>
      <c r="C1008" s="21" t="s">
        <v>2151</v>
      </c>
      <c r="D1008" s="128"/>
      <c r="E1008" s="128"/>
      <c r="F1008" s="128"/>
      <c r="G1008" s="128"/>
      <c r="H1008" s="128"/>
      <c r="I1008" s="128"/>
      <c r="J1008" s="128"/>
      <c r="K1008" s="128"/>
      <c r="L1008" s="128"/>
      <c r="M1008" s="128"/>
      <c r="N1008" s="128"/>
      <c r="O1008" s="128"/>
      <c r="P1008" s="128"/>
      <c r="Q1008" s="128"/>
      <c r="R1008" s="128"/>
      <c r="S1008" s="128"/>
      <c r="T1008" s="128">
        <v>0.33</v>
      </c>
      <c r="U1008" s="128"/>
      <c r="V1008" s="128">
        <f t="shared" si="143"/>
        <v>0.33</v>
      </c>
      <c r="W1008" s="128">
        <f t="shared" si="143"/>
        <v>0</v>
      </c>
      <c r="X1008" s="128"/>
      <c r="Y1008" s="128"/>
      <c r="Z1008" s="128"/>
      <c r="AA1008" s="128"/>
      <c r="AB1008" s="128"/>
      <c r="AC1008" s="128"/>
      <c r="AD1008" s="128"/>
      <c r="AE1008" s="128"/>
      <c r="AF1008" s="128"/>
      <c r="AG1008" s="128"/>
      <c r="AH1008" s="128"/>
      <c r="AI1008" s="128"/>
      <c r="AJ1008" s="128"/>
      <c r="AK1008" s="128"/>
      <c r="AL1008" s="128"/>
      <c r="AM1008" s="128"/>
      <c r="AN1008" s="128"/>
      <c r="AO1008" s="128"/>
      <c r="AP1008" s="128">
        <f t="shared" si="140"/>
        <v>0</v>
      </c>
      <c r="AQ1008" s="128">
        <f t="shared" si="140"/>
        <v>0</v>
      </c>
      <c r="AR1008" s="128" t="e">
        <f>#REF!+#REF!+#REF!+#REF!</f>
        <v>#REF!</v>
      </c>
      <c r="AS1008" s="128">
        <f t="shared" si="141"/>
        <v>0</v>
      </c>
      <c r="AT1008" s="128" t="e">
        <f>#REF!+#REF!+#REF!+#REF!</f>
        <v>#REF!</v>
      </c>
      <c r="AU1008" s="128">
        <f t="shared" si="142"/>
        <v>0</v>
      </c>
    </row>
    <row r="1009" spans="1:47" ht="47.25" x14ac:dyDescent="0.25">
      <c r="A1009" s="381" t="s">
        <v>1100</v>
      </c>
      <c r="B1009" s="127"/>
      <c r="C1009" s="21" t="s">
        <v>2152</v>
      </c>
      <c r="D1009" s="128"/>
      <c r="E1009" s="128"/>
      <c r="F1009" s="128"/>
      <c r="G1009" s="128"/>
      <c r="H1009" s="128"/>
      <c r="I1009" s="128"/>
      <c r="J1009" s="128"/>
      <c r="K1009" s="128"/>
      <c r="L1009" s="128"/>
      <c r="M1009" s="128"/>
      <c r="N1009" s="128"/>
      <c r="O1009" s="128"/>
      <c r="P1009" s="128"/>
      <c r="Q1009" s="128"/>
      <c r="R1009" s="128"/>
      <c r="S1009" s="128"/>
      <c r="T1009" s="128">
        <v>0.32</v>
      </c>
      <c r="U1009" s="128"/>
      <c r="V1009" s="128">
        <f t="shared" si="143"/>
        <v>0.32</v>
      </c>
      <c r="W1009" s="128">
        <f t="shared" si="143"/>
        <v>0</v>
      </c>
      <c r="X1009" s="128"/>
      <c r="Y1009" s="128"/>
      <c r="Z1009" s="128"/>
      <c r="AA1009" s="128"/>
      <c r="AB1009" s="128"/>
      <c r="AC1009" s="128"/>
      <c r="AD1009" s="128"/>
      <c r="AE1009" s="128"/>
      <c r="AF1009" s="128"/>
      <c r="AG1009" s="128"/>
      <c r="AH1009" s="128"/>
      <c r="AI1009" s="128"/>
      <c r="AJ1009" s="128"/>
      <c r="AK1009" s="128"/>
      <c r="AL1009" s="128"/>
      <c r="AM1009" s="128"/>
      <c r="AN1009" s="128"/>
      <c r="AO1009" s="128"/>
      <c r="AP1009" s="128">
        <f t="shared" si="140"/>
        <v>0</v>
      </c>
      <c r="AQ1009" s="128">
        <f t="shared" si="140"/>
        <v>0</v>
      </c>
      <c r="AR1009" s="128" t="e">
        <f>#REF!+#REF!+#REF!+#REF!</f>
        <v>#REF!</v>
      </c>
      <c r="AS1009" s="128">
        <f t="shared" si="141"/>
        <v>0</v>
      </c>
      <c r="AT1009" s="128" t="e">
        <f>#REF!+#REF!+#REF!+#REF!</f>
        <v>#REF!</v>
      </c>
      <c r="AU1009" s="128">
        <f t="shared" si="142"/>
        <v>0</v>
      </c>
    </row>
    <row r="1010" spans="1:47" ht="47.25" x14ac:dyDescent="0.25">
      <c r="A1010" s="381" t="s">
        <v>1100</v>
      </c>
      <c r="B1010" s="127"/>
      <c r="C1010" s="21" t="s">
        <v>2153</v>
      </c>
      <c r="D1010" s="128"/>
      <c r="E1010" s="128"/>
      <c r="F1010" s="128"/>
      <c r="G1010" s="128"/>
      <c r="H1010" s="128"/>
      <c r="I1010" s="128"/>
      <c r="J1010" s="128"/>
      <c r="K1010" s="128"/>
      <c r="L1010" s="128"/>
      <c r="M1010" s="128"/>
      <c r="N1010" s="128"/>
      <c r="O1010" s="128"/>
      <c r="P1010" s="128"/>
      <c r="Q1010" s="128"/>
      <c r="R1010" s="128"/>
      <c r="S1010" s="128"/>
      <c r="T1010" s="128">
        <v>0.55000000000000004</v>
      </c>
      <c r="U1010" s="128"/>
      <c r="V1010" s="128">
        <f t="shared" si="143"/>
        <v>0.55000000000000004</v>
      </c>
      <c r="W1010" s="128">
        <f t="shared" si="143"/>
        <v>0</v>
      </c>
      <c r="X1010" s="128"/>
      <c r="Y1010" s="128"/>
      <c r="Z1010" s="128"/>
      <c r="AA1010" s="128"/>
      <c r="AB1010" s="128"/>
      <c r="AC1010" s="128"/>
      <c r="AD1010" s="128"/>
      <c r="AE1010" s="128"/>
      <c r="AF1010" s="128"/>
      <c r="AG1010" s="128"/>
      <c r="AH1010" s="128"/>
      <c r="AI1010" s="128"/>
      <c r="AJ1010" s="128"/>
      <c r="AK1010" s="128"/>
      <c r="AL1010" s="128"/>
      <c r="AM1010" s="128"/>
      <c r="AN1010" s="128"/>
      <c r="AO1010" s="128"/>
      <c r="AP1010" s="128">
        <f t="shared" si="140"/>
        <v>0</v>
      </c>
      <c r="AQ1010" s="128">
        <f t="shared" si="140"/>
        <v>0</v>
      </c>
      <c r="AR1010" s="128" t="e">
        <f>#REF!+#REF!+#REF!+#REF!</f>
        <v>#REF!</v>
      </c>
      <c r="AS1010" s="128">
        <f t="shared" si="141"/>
        <v>0</v>
      </c>
      <c r="AT1010" s="128" t="e">
        <f>#REF!+#REF!+#REF!+#REF!</f>
        <v>#REF!</v>
      </c>
      <c r="AU1010" s="128">
        <f t="shared" si="142"/>
        <v>0</v>
      </c>
    </row>
    <row r="1011" spans="1:47" ht="31.5" x14ac:dyDescent="0.25">
      <c r="A1011" s="381" t="s">
        <v>1100</v>
      </c>
      <c r="B1011" s="127"/>
      <c r="C1011" s="21" t="s">
        <v>2154</v>
      </c>
      <c r="D1011" s="128"/>
      <c r="E1011" s="128"/>
      <c r="F1011" s="128"/>
      <c r="G1011" s="128"/>
      <c r="H1011" s="128"/>
      <c r="I1011" s="128"/>
      <c r="J1011" s="128"/>
      <c r="K1011" s="128"/>
      <c r="L1011" s="128"/>
      <c r="M1011" s="128"/>
      <c r="N1011" s="128"/>
      <c r="O1011" s="128"/>
      <c r="P1011" s="128"/>
      <c r="Q1011" s="128"/>
      <c r="R1011" s="128"/>
      <c r="S1011" s="128"/>
      <c r="T1011" s="128">
        <v>0.17</v>
      </c>
      <c r="U1011" s="128"/>
      <c r="V1011" s="128">
        <f t="shared" si="143"/>
        <v>0.17</v>
      </c>
      <c r="W1011" s="128">
        <f t="shared" si="143"/>
        <v>0</v>
      </c>
      <c r="X1011" s="128"/>
      <c r="Y1011" s="128"/>
      <c r="Z1011" s="128"/>
      <c r="AA1011" s="128"/>
      <c r="AB1011" s="128"/>
      <c r="AC1011" s="128"/>
      <c r="AD1011" s="128"/>
      <c r="AE1011" s="128"/>
      <c r="AF1011" s="128"/>
      <c r="AG1011" s="128"/>
      <c r="AH1011" s="128"/>
      <c r="AI1011" s="128"/>
      <c r="AJ1011" s="128"/>
      <c r="AK1011" s="128"/>
      <c r="AL1011" s="128"/>
      <c r="AM1011" s="128"/>
      <c r="AN1011" s="128"/>
      <c r="AO1011" s="128"/>
      <c r="AP1011" s="128">
        <f t="shared" si="140"/>
        <v>0</v>
      </c>
      <c r="AQ1011" s="128">
        <f t="shared" si="140"/>
        <v>0</v>
      </c>
      <c r="AR1011" s="128" t="e">
        <f>#REF!+#REF!+#REF!+#REF!</f>
        <v>#REF!</v>
      </c>
      <c r="AS1011" s="128">
        <f t="shared" si="141"/>
        <v>0</v>
      </c>
      <c r="AT1011" s="128" t="e">
        <f>#REF!+#REF!+#REF!+#REF!</f>
        <v>#REF!</v>
      </c>
      <c r="AU1011" s="128">
        <f t="shared" si="142"/>
        <v>0</v>
      </c>
    </row>
    <row r="1012" spans="1:47" ht="47.25" x14ac:dyDescent="0.25">
      <c r="A1012" s="381" t="s">
        <v>1100</v>
      </c>
      <c r="B1012" s="127"/>
      <c r="C1012" s="21" t="s">
        <v>2155</v>
      </c>
      <c r="D1012" s="128"/>
      <c r="E1012" s="128"/>
      <c r="F1012" s="128"/>
      <c r="G1012" s="128"/>
      <c r="H1012" s="128"/>
      <c r="I1012" s="128"/>
      <c r="J1012" s="128"/>
      <c r="K1012" s="128"/>
      <c r="L1012" s="128"/>
      <c r="M1012" s="128"/>
      <c r="N1012" s="128"/>
      <c r="O1012" s="128"/>
      <c r="P1012" s="128"/>
      <c r="Q1012" s="128"/>
      <c r="R1012" s="128"/>
      <c r="S1012" s="128"/>
      <c r="T1012" s="128">
        <v>0.52</v>
      </c>
      <c r="U1012" s="128"/>
      <c r="V1012" s="128">
        <f t="shared" si="143"/>
        <v>0.52</v>
      </c>
      <c r="W1012" s="128">
        <f t="shared" si="143"/>
        <v>0</v>
      </c>
      <c r="X1012" s="128"/>
      <c r="Y1012" s="128"/>
      <c r="Z1012" s="128"/>
      <c r="AA1012" s="128"/>
      <c r="AB1012" s="128"/>
      <c r="AC1012" s="128"/>
      <c r="AD1012" s="128"/>
      <c r="AE1012" s="128"/>
      <c r="AF1012" s="128"/>
      <c r="AG1012" s="128"/>
      <c r="AH1012" s="128"/>
      <c r="AI1012" s="128"/>
      <c r="AJ1012" s="128"/>
      <c r="AK1012" s="128"/>
      <c r="AL1012" s="128"/>
      <c r="AM1012" s="128"/>
      <c r="AN1012" s="128"/>
      <c r="AO1012" s="128"/>
      <c r="AP1012" s="128">
        <f t="shared" si="140"/>
        <v>0</v>
      </c>
      <c r="AQ1012" s="128">
        <f t="shared" si="140"/>
        <v>0</v>
      </c>
      <c r="AR1012" s="128" t="e">
        <f>#REF!+#REF!+#REF!+#REF!</f>
        <v>#REF!</v>
      </c>
      <c r="AS1012" s="128">
        <f t="shared" si="141"/>
        <v>0</v>
      </c>
      <c r="AT1012" s="128" t="e">
        <f>#REF!+#REF!+#REF!+#REF!</f>
        <v>#REF!</v>
      </c>
      <c r="AU1012" s="128">
        <f t="shared" si="142"/>
        <v>0</v>
      </c>
    </row>
    <row r="1013" spans="1:47" ht="47.25" x14ac:dyDescent="0.25">
      <c r="A1013" s="381" t="s">
        <v>1100</v>
      </c>
      <c r="B1013" s="127"/>
      <c r="C1013" s="21" t="s">
        <v>2156</v>
      </c>
      <c r="D1013" s="128"/>
      <c r="E1013" s="128"/>
      <c r="F1013" s="128"/>
      <c r="G1013" s="128"/>
      <c r="H1013" s="128"/>
      <c r="I1013" s="128"/>
      <c r="J1013" s="128"/>
      <c r="K1013" s="128"/>
      <c r="L1013" s="128"/>
      <c r="M1013" s="128"/>
      <c r="N1013" s="128"/>
      <c r="O1013" s="128"/>
      <c r="P1013" s="128"/>
      <c r="Q1013" s="128"/>
      <c r="R1013" s="128"/>
      <c r="S1013" s="128"/>
      <c r="T1013" s="128">
        <v>0.33</v>
      </c>
      <c r="U1013" s="128"/>
      <c r="V1013" s="128">
        <f t="shared" si="143"/>
        <v>0.33</v>
      </c>
      <c r="W1013" s="128">
        <f t="shared" si="143"/>
        <v>0</v>
      </c>
      <c r="X1013" s="128"/>
      <c r="Y1013" s="128"/>
      <c r="Z1013" s="128"/>
      <c r="AA1013" s="128"/>
      <c r="AB1013" s="128"/>
      <c r="AC1013" s="128"/>
      <c r="AD1013" s="128"/>
      <c r="AE1013" s="128"/>
      <c r="AF1013" s="128"/>
      <c r="AG1013" s="128"/>
      <c r="AH1013" s="128"/>
      <c r="AI1013" s="128"/>
      <c r="AJ1013" s="128"/>
      <c r="AK1013" s="128"/>
      <c r="AL1013" s="128"/>
      <c r="AM1013" s="128"/>
      <c r="AN1013" s="128"/>
      <c r="AO1013" s="128"/>
      <c r="AP1013" s="128">
        <f t="shared" si="140"/>
        <v>0</v>
      </c>
      <c r="AQ1013" s="128">
        <f t="shared" si="140"/>
        <v>0</v>
      </c>
      <c r="AR1013" s="128" t="e">
        <f>#REF!+#REF!+#REF!+#REF!</f>
        <v>#REF!</v>
      </c>
      <c r="AS1013" s="128">
        <f t="shared" si="141"/>
        <v>0</v>
      </c>
      <c r="AT1013" s="128" t="e">
        <f>#REF!+#REF!+#REF!+#REF!</f>
        <v>#REF!</v>
      </c>
      <c r="AU1013" s="128">
        <f t="shared" si="142"/>
        <v>0</v>
      </c>
    </row>
    <row r="1014" spans="1:47" ht="31.5" x14ac:dyDescent="0.25">
      <c r="A1014" s="381" t="s">
        <v>43</v>
      </c>
      <c r="B1014" s="127"/>
      <c r="C1014" s="21" t="s">
        <v>2157</v>
      </c>
      <c r="D1014" s="128"/>
      <c r="E1014" s="128"/>
      <c r="F1014" s="128"/>
      <c r="G1014" s="128"/>
      <c r="H1014" s="128"/>
      <c r="I1014" s="128"/>
      <c r="J1014" s="128"/>
      <c r="K1014" s="128"/>
      <c r="L1014" s="128"/>
      <c r="M1014" s="128"/>
      <c r="N1014" s="128"/>
      <c r="O1014" s="128"/>
      <c r="P1014" s="128"/>
      <c r="Q1014" s="128"/>
      <c r="R1014" s="128"/>
      <c r="S1014" s="128"/>
      <c r="T1014" s="128">
        <v>0.12</v>
      </c>
      <c r="U1014" s="128">
        <v>0.63</v>
      </c>
      <c r="V1014" s="128">
        <f t="shared" si="143"/>
        <v>0.12</v>
      </c>
      <c r="W1014" s="128">
        <f t="shared" si="143"/>
        <v>0.63</v>
      </c>
      <c r="X1014" s="128"/>
      <c r="Y1014" s="128"/>
      <c r="Z1014" s="128"/>
      <c r="AA1014" s="128"/>
      <c r="AB1014" s="128"/>
      <c r="AC1014" s="128"/>
      <c r="AD1014" s="128"/>
      <c r="AE1014" s="128"/>
      <c r="AF1014" s="128"/>
      <c r="AG1014" s="128"/>
      <c r="AH1014" s="128"/>
      <c r="AI1014" s="128"/>
      <c r="AJ1014" s="128"/>
      <c r="AK1014" s="128"/>
      <c r="AL1014" s="128"/>
      <c r="AM1014" s="128"/>
      <c r="AN1014" s="128"/>
      <c r="AO1014" s="128"/>
      <c r="AP1014" s="128">
        <f t="shared" si="140"/>
        <v>0</v>
      </c>
      <c r="AQ1014" s="128">
        <f t="shared" si="140"/>
        <v>0</v>
      </c>
      <c r="AR1014" s="128" t="e">
        <f>#REF!+#REF!+#REF!+#REF!</f>
        <v>#REF!</v>
      </c>
      <c r="AS1014" s="128">
        <f t="shared" si="141"/>
        <v>0</v>
      </c>
      <c r="AT1014" s="128" t="e">
        <f>#REF!+#REF!+#REF!+#REF!</f>
        <v>#REF!</v>
      </c>
      <c r="AU1014" s="128">
        <f t="shared" si="142"/>
        <v>0</v>
      </c>
    </row>
    <row r="1015" spans="1:47" ht="31.5" x14ac:dyDescent="0.25">
      <c r="A1015" s="381" t="s">
        <v>43</v>
      </c>
      <c r="B1015" s="127"/>
      <c r="C1015" s="21" t="s">
        <v>2157</v>
      </c>
      <c r="D1015" s="128"/>
      <c r="E1015" s="128"/>
      <c r="F1015" s="128"/>
      <c r="G1015" s="128"/>
      <c r="H1015" s="128"/>
      <c r="I1015" s="128"/>
      <c r="J1015" s="128"/>
      <c r="K1015" s="128"/>
      <c r="L1015" s="128"/>
      <c r="M1015" s="128"/>
      <c r="N1015" s="128"/>
      <c r="O1015" s="128"/>
      <c r="P1015" s="128"/>
      <c r="Q1015" s="128"/>
      <c r="R1015" s="128"/>
      <c r="S1015" s="128"/>
      <c r="T1015" s="128">
        <v>2.7530000000000001</v>
      </c>
      <c r="U1015" s="128"/>
      <c r="V1015" s="128">
        <f t="shared" si="143"/>
        <v>2.7530000000000001</v>
      </c>
      <c r="W1015" s="128">
        <f t="shared" si="143"/>
        <v>0</v>
      </c>
      <c r="X1015" s="128"/>
      <c r="Y1015" s="128"/>
      <c r="Z1015" s="128"/>
      <c r="AA1015" s="128"/>
      <c r="AB1015" s="128"/>
      <c r="AC1015" s="128"/>
      <c r="AD1015" s="128"/>
      <c r="AE1015" s="128"/>
      <c r="AF1015" s="128"/>
      <c r="AG1015" s="128"/>
      <c r="AH1015" s="128"/>
      <c r="AI1015" s="128"/>
      <c r="AJ1015" s="128"/>
      <c r="AK1015" s="128"/>
      <c r="AL1015" s="128"/>
      <c r="AM1015" s="128"/>
      <c r="AN1015" s="128"/>
      <c r="AO1015" s="128"/>
      <c r="AP1015" s="128">
        <f t="shared" si="140"/>
        <v>0</v>
      </c>
      <c r="AQ1015" s="128">
        <f t="shared" si="140"/>
        <v>0</v>
      </c>
      <c r="AR1015" s="128" t="e">
        <f>#REF!+#REF!+#REF!+#REF!</f>
        <v>#REF!</v>
      </c>
      <c r="AS1015" s="128">
        <f t="shared" si="141"/>
        <v>0</v>
      </c>
      <c r="AT1015" s="128" t="e">
        <f>#REF!+#REF!+#REF!+#REF!</f>
        <v>#REF!</v>
      </c>
      <c r="AU1015" s="128">
        <f t="shared" si="142"/>
        <v>0</v>
      </c>
    </row>
    <row r="1016" spans="1:47" ht="47.25" x14ac:dyDescent="0.25">
      <c r="A1016" s="381" t="s">
        <v>43</v>
      </c>
      <c r="B1016" s="127"/>
      <c r="C1016" s="21" t="s">
        <v>2158</v>
      </c>
      <c r="D1016" s="128"/>
      <c r="E1016" s="128"/>
      <c r="F1016" s="128"/>
      <c r="G1016" s="128"/>
      <c r="H1016" s="128"/>
      <c r="I1016" s="128"/>
      <c r="J1016" s="128"/>
      <c r="K1016" s="128"/>
      <c r="L1016" s="128"/>
      <c r="M1016" s="128"/>
      <c r="N1016" s="128"/>
      <c r="O1016" s="128"/>
      <c r="P1016" s="128"/>
      <c r="Q1016" s="128"/>
      <c r="R1016" s="128"/>
      <c r="S1016" s="128"/>
      <c r="T1016" s="128">
        <v>0.56299999999999994</v>
      </c>
      <c r="U1016" s="128"/>
      <c r="V1016" s="128">
        <f t="shared" si="143"/>
        <v>0.56299999999999994</v>
      </c>
      <c r="W1016" s="128">
        <f t="shared" si="143"/>
        <v>0</v>
      </c>
      <c r="X1016" s="128"/>
      <c r="Y1016" s="128"/>
      <c r="Z1016" s="128"/>
      <c r="AA1016" s="128"/>
      <c r="AB1016" s="128"/>
      <c r="AC1016" s="128"/>
      <c r="AD1016" s="128"/>
      <c r="AE1016" s="128"/>
      <c r="AF1016" s="128"/>
      <c r="AG1016" s="128"/>
      <c r="AH1016" s="128"/>
      <c r="AI1016" s="128"/>
      <c r="AJ1016" s="128"/>
      <c r="AK1016" s="128"/>
      <c r="AL1016" s="128"/>
      <c r="AM1016" s="128"/>
      <c r="AN1016" s="128"/>
      <c r="AO1016" s="128"/>
      <c r="AP1016" s="128">
        <f t="shared" si="140"/>
        <v>0</v>
      </c>
      <c r="AQ1016" s="128">
        <f t="shared" si="140"/>
        <v>0</v>
      </c>
      <c r="AR1016" s="128" t="e">
        <f>#REF!+#REF!+#REF!+#REF!</f>
        <v>#REF!</v>
      </c>
      <c r="AS1016" s="128">
        <f t="shared" si="141"/>
        <v>0</v>
      </c>
      <c r="AT1016" s="128" t="e">
        <f>#REF!+#REF!+#REF!+#REF!</f>
        <v>#REF!</v>
      </c>
      <c r="AU1016" s="128">
        <f t="shared" si="142"/>
        <v>0</v>
      </c>
    </row>
    <row r="1017" spans="1:47" ht="47.25" x14ac:dyDescent="0.25">
      <c r="A1017" s="381" t="s">
        <v>43</v>
      </c>
      <c r="B1017" s="127"/>
      <c r="C1017" s="21" t="s">
        <v>2159</v>
      </c>
      <c r="D1017" s="128"/>
      <c r="E1017" s="128"/>
      <c r="F1017" s="128"/>
      <c r="G1017" s="128"/>
      <c r="H1017" s="128"/>
      <c r="I1017" s="128"/>
      <c r="J1017" s="128"/>
      <c r="K1017" s="128"/>
      <c r="L1017" s="128"/>
      <c r="M1017" s="128"/>
      <c r="N1017" s="128"/>
      <c r="O1017" s="128"/>
      <c r="P1017" s="128"/>
      <c r="Q1017" s="128"/>
      <c r="R1017" s="128"/>
      <c r="S1017" s="128"/>
      <c r="T1017" s="128">
        <v>0.29599999999999999</v>
      </c>
      <c r="U1017" s="128"/>
      <c r="V1017" s="128">
        <f t="shared" si="143"/>
        <v>0.29599999999999999</v>
      </c>
      <c r="W1017" s="128">
        <f t="shared" si="143"/>
        <v>0</v>
      </c>
      <c r="X1017" s="128"/>
      <c r="Y1017" s="128"/>
      <c r="Z1017" s="128"/>
      <c r="AA1017" s="128"/>
      <c r="AB1017" s="128"/>
      <c r="AC1017" s="128"/>
      <c r="AD1017" s="128"/>
      <c r="AE1017" s="128"/>
      <c r="AF1017" s="128"/>
      <c r="AG1017" s="128"/>
      <c r="AH1017" s="128"/>
      <c r="AI1017" s="128"/>
      <c r="AJ1017" s="128"/>
      <c r="AK1017" s="128"/>
      <c r="AL1017" s="128"/>
      <c r="AM1017" s="128"/>
      <c r="AN1017" s="128"/>
      <c r="AO1017" s="128"/>
      <c r="AP1017" s="128">
        <f t="shared" si="140"/>
        <v>0</v>
      </c>
      <c r="AQ1017" s="128">
        <f t="shared" si="140"/>
        <v>0</v>
      </c>
      <c r="AR1017" s="128" t="e">
        <f>#REF!+#REF!+#REF!+#REF!</f>
        <v>#REF!</v>
      </c>
      <c r="AS1017" s="128">
        <f t="shared" si="141"/>
        <v>0</v>
      </c>
      <c r="AT1017" s="128" t="e">
        <f>#REF!+#REF!+#REF!+#REF!</f>
        <v>#REF!</v>
      </c>
      <c r="AU1017" s="128">
        <f t="shared" si="142"/>
        <v>0</v>
      </c>
    </row>
    <row r="1018" spans="1:47" ht="63" x14ac:dyDescent="0.25">
      <c r="A1018" s="381" t="s">
        <v>43</v>
      </c>
      <c r="B1018" s="127"/>
      <c r="C1018" s="21" t="s">
        <v>2160</v>
      </c>
      <c r="D1018" s="128"/>
      <c r="E1018" s="128"/>
      <c r="F1018" s="128"/>
      <c r="G1018" s="128"/>
      <c r="H1018" s="128"/>
      <c r="I1018" s="128"/>
      <c r="J1018" s="128"/>
      <c r="K1018" s="128"/>
      <c r="L1018" s="128"/>
      <c r="M1018" s="128"/>
      <c r="N1018" s="128"/>
      <c r="O1018" s="128"/>
      <c r="P1018" s="128"/>
      <c r="Q1018" s="128"/>
      <c r="R1018" s="128"/>
      <c r="S1018" s="128"/>
      <c r="T1018" s="128">
        <v>0.08</v>
      </c>
      <c r="U1018" s="128"/>
      <c r="V1018" s="128">
        <f t="shared" si="143"/>
        <v>0.08</v>
      </c>
      <c r="W1018" s="128">
        <f t="shared" si="143"/>
        <v>0</v>
      </c>
      <c r="X1018" s="128"/>
      <c r="Y1018" s="128"/>
      <c r="Z1018" s="128"/>
      <c r="AA1018" s="128"/>
      <c r="AB1018" s="128"/>
      <c r="AC1018" s="128"/>
      <c r="AD1018" s="128"/>
      <c r="AE1018" s="128"/>
      <c r="AF1018" s="128"/>
      <c r="AG1018" s="128"/>
      <c r="AH1018" s="128"/>
      <c r="AI1018" s="128"/>
      <c r="AJ1018" s="128"/>
      <c r="AK1018" s="128"/>
      <c r="AL1018" s="128"/>
      <c r="AM1018" s="128"/>
      <c r="AN1018" s="128"/>
      <c r="AO1018" s="128"/>
      <c r="AP1018" s="128">
        <f t="shared" si="140"/>
        <v>0</v>
      </c>
      <c r="AQ1018" s="128">
        <f t="shared" si="140"/>
        <v>0</v>
      </c>
      <c r="AR1018" s="128" t="e">
        <f>#REF!+#REF!+#REF!+#REF!</f>
        <v>#REF!</v>
      </c>
      <c r="AS1018" s="128">
        <f t="shared" si="141"/>
        <v>0</v>
      </c>
      <c r="AT1018" s="128" t="e">
        <f>#REF!+#REF!+#REF!+#REF!</f>
        <v>#REF!</v>
      </c>
      <c r="AU1018" s="128">
        <f t="shared" si="142"/>
        <v>0</v>
      </c>
    </row>
    <row r="1019" spans="1:47" ht="47.25" x14ac:dyDescent="0.25">
      <c r="A1019" s="381" t="s">
        <v>43</v>
      </c>
      <c r="B1019" s="127"/>
      <c r="C1019" s="21" t="s">
        <v>2161</v>
      </c>
      <c r="D1019" s="128"/>
      <c r="E1019" s="128"/>
      <c r="F1019" s="128"/>
      <c r="G1019" s="128"/>
      <c r="H1019" s="128"/>
      <c r="I1019" s="128"/>
      <c r="J1019" s="128"/>
      <c r="K1019" s="128"/>
      <c r="L1019" s="128"/>
      <c r="M1019" s="128"/>
      <c r="N1019" s="128"/>
      <c r="O1019" s="128"/>
      <c r="P1019" s="128"/>
      <c r="Q1019" s="128"/>
      <c r="R1019" s="128"/>
      <c r="S1019" s="128"/>
      <c r="T1019" s="128">
        <v>0.18</v>
      </c>
      <c r="U1019" s="128"/>
      <c r="V1019" s="128">
        <f t="shared" si="143"/>
        <v>0.18</v>
      </c>
      <c r="W1019" s="128">
        <f t="shared" si="143"/>
        <v>0</v>
      </c>
      <c r="X1019" s="128"/>
      <c r="Y1019" s="128"/>
      <c r="Z1019" s="128"/>
      <c r="AA1019" s="128"/>
      <c r="AB1019" s="128"/>
      <c r="AC1019" s="128"/>
      <c r="AD1019" s="128"/>
      <c r="AE1019" s="128"/>
      <c r="AF1019" s="128"/>
      <c r="AG1019" s="128"/>
      <c r="AH1019" s="128"/>
      <c r="AI1019" s="128"/>
      <c r="AJ1019" s="128"/>
      <c r="AK1019" s="128"/>
      <c r="AL1019" s="128"/>
      <c r="AM1019" s="128"/>
      <c r="AN1019" s="128"/>
      <c r="AO1019" s="128"/>
      <c r="AP1019" s="128">
        <f t="shared" ref="AP1019:AQ1082" si="144">AJ1019+AH1019+AL1019+AN1019</f>
        <v>0</v>
      </c>
      <c r="AQ1019" s="128">
        <f t="shared" si="144"/>
        <v>0</v>
      </c>
      <c r="AR1019" s="128" t="e">
        <f>#REF!+#REF!+#REF!+#REF!</f>
        <v>#REF!</v>
      </c>
      <c r="AS1019" s="128">
        <f t="shared" ref="AS1019:AS1082" si="145">AL1019+AJ1019+AN1019+AP1019</f>
        <v>0</v>
      </c>
      <c r="AT1019" s="128" t="e">
        <f>#REF!+#REF!+#REF!+#REF!</f>
        <v>#REF!</v>
      </c>
      <c r="AU1019" s="128">
        <f t="shared" ref="AU1019:AU1082" si="146">AM1019+AK1019+AO1019+AQ1019</f>
        <v>0</v>
      </c>
    </row>
    <row r="1020" spans="1:47" ht="78.75" x14ac:dyDescent="0.25">
      <c r="A1020" s="381" t="s">
        <v>43</v>
      </c>
      <c r="B1020" s="127"/>
      <c r="C1020" s="21" t="s">
        <v>2162</v>
      </c>
      <c r="D1020" s="128"/>
      <c r="E1020" s="128"/>
      <c r="F1020" s="128"/>
      <c r="G1020" s="128"/>
      <c r="H1020" s="128"/>
      <c r="I1020" s="128"/>
      <c r="J1020" s="128"/>
      <c r="K1020" s="128"/>
      <c r="L1020" s="128"/>
      <c r="M1020" s="128"/>
      <c r="N1020" s="128"/>
      <c r="O1020" s="128"/>
      <c r="P1020" s="128"/>
      <c r="Q1020" s="128"/>
      <c r="R1020" s="128"/>
      <c r="S1020" s="128"/>
      <c r="T1020" s="128">
        <v>0.215</v>
      </c>
      <c r="U1020" s="128"/>
      <c r="V1020" s="128">
        <f t="shared" si="143"/>
        <v>0.215</v>
      </c>
      <c r="W1020" s="128">
        <f t="shared" si="143"/>
        <v>0</v>
      </c>
      <c r="X1020" s="128"/>
      <c r="Y1020" s="128"/>
      <c r="Z1020" s="128"/>
      <c r="AA1020" s="128"/>
      <c r="AB1020" s="128"/>
      <c r="AC1020" s="128"/>
      <c r="AD1020" s="128"/>
      <c r="AE1020" s="128"/>
      <c r="AF1020" s="128"/>
      <c r="AG1020" s="128"/>
      <c r="AH1020" s="128"/>
      <c r="AI1020" s="128"/>
      <c r="AJ1020" s="128"/>
      <c r="AK1020" s="128"/>
      <c r="AL1020" s="128"/>
      <c r="AM1020" s="128"/>
      <c r="AN1020" s="128"/>
      <c r="AO1020" s="128"/>
      <c r="AP1020" s="128">
        <f t="shared" si="144"/>
        <v>0</v>
      </c>
      <c r="AQ1020" s="128">
        <f t="shared" si="144"/>
        <v>0</v>
      </c>
      <c r="AR1020" s="128" t="e">
        <f>#REF!+#REF!+#REF!+#REF!</f>
        <v>#REF!</v>
      </c>
      <c r="AS1020" s="128">
        <f t="shared" si="145"/>
        <v>0</v>
      </c>
      <c r="AT1020" s="128" t="e">
        <f>#REF!+#REF!+#REF!+#REF!</f>
        <v>#REF!</v>
      </c>
      <c r="AU1020" s="128">
        <f t="shared" si="146"/>
        <v>0</v>
      </c>
    </row>
    <row r="1021" spans="1:47" ht="204.75" x14ac:dyDescent="0.25">
      <c r="A1021" s="381" t="s">
        <v>43</v>
      </c>
      <c r="B1021" s="127"/>
      <c r="C1021" s="21" t="s">
        <v>2163</v>
      </c>
      <c r="D1021" s="128"/>
      <c r="E1021" s="128"/>
      <c r="F1021" s="128"/>
      <c r="G1021" s="128"/>
      <c r="H1021" s="128"/>
      <c r="I1021" s="128"/>
      <c r="J1021" s="128"/>
      <c r="K1021" s="128"/>
      <c r="L1021" s="128"/>
      <c r="M1021" s="128"/>
      <c r="N1021" s="128"/>
      <c r="O1021" s="128"/>
      <c r="P1021" s="128"/>
      <c r="Q1021" s="128"/>
      <c r="R1021" s="128"/>
      <c r="S1021" s="128"/>
      <c r="T1021" s="128">
        <v>0.41899999999999998</v>
      </c>
      <c r="U1021" s="128">
        <v>0.4</v>
      </c>
      <c r="V1021" s="128">
        <f t="shared" si="143"/>
        <v>0.41899999999999998</v>
      </c>
      <c r="W1021" s="128">
        <f t="shared" si="143"/>
        <v>0.4</v>
      </c>
      <c r="X1021" s="128"/>
      <c r="Y1021" s="128"/>
      <c r="Z1021" s="128"/>
      <c r="AA1021" s="128"/>
      <c r="AB1021" s="128"/>
      <c r="AC1021" s="128"/>
      <c r="AD1021" s="128"/>
      <c r="AE1021" s="128"/>
      <c r="AF1021" s="128"/>
      <c r="AG1021" s="128"/>
      <c r="AH1021" s="128"/>
      <c r="AI1021" s="128"/>
      <c r="AJ1021" s="128"/>
      <c r="AK1021" s="128"/>
      <c r="AL1021" s="128"/>
      <c r="AM1021" s="128"/>
      <c r="AN1021" s="128"/>
      <c r="AO1021" s="128"/>
      <c r="AP1021" s="128">
        <f t="shared" si="144"/>
        <v>0</v>
      </c>
      <c r="AQ1021" s="128">
        <f t="shared" si="144"/>
        <v>0</v>
      </c>
      <c r="AR1021" s="128" t="e">
        <f>#REF!+#REF!+#REF!+#REF!</f>
        <v>#REF!</v>
      </c>
      <c r="AS1021" s="128">
        <f t="shared" si="145"/>
        <v>0</v>
      </c>
      <c r="AT1021" s="128" t="e">
        <f>#REF!+#REF!+#REF!+#REF!</f>
        <v>#REF!</v>
      </c>
      <c r="AU1021" s="128">
        <f t="shared" si="146"/>
        <v>0</v>
      </c>
    </row>
    <row r="1022" spans="1:47" ht="204.75" x14ac:dyDescent="0.25">
      <c r="A1022" s="381" t="s">
        <v>43</v>
      </c>
      <c r="B1022" s="127"/>
      <c r="C1022" s="21" t="s">
        <v>2163</v>
      </c>
      <c r="D1022" s="128"/>
      <c r="E1022" s="128"/>
      <c r="F1022" s="128"/>
      <c r="G1022" s="128"/>
      <c r="H1022" s="128"/>
      <c r="I1022" s="128"/>
      <c r="J1022" s="128"/>
      <c r="K1022" s="128"/>
      <c r="L1022" s="128"/>
      <c r="M1022" s="128"/>
      <c r="N1022" s="128"/>
      <c r="O1022" s="128"/>
      <c r="P1022" s="128"/>
      <c r="Q1022" s="128"/>
      <c r="R1022" s="128"/>
      <c r="S1022" s="128"/>
      <c r="T1022" s="128">
        <v>1.99</v>
      </c>
      <c r="U1022" s="128"/>
      <c r="V1022" s="128">
        <f t="shared" si="143"/>
        <v>1.99</v>
      </c>
      <c r="W1022" s="128">
        <f t="shared" si="143"/>
        <v>0</v>
      </c>
      <c r="X1022" s="128"/>
      <c r="Y1022" s="128"/>
      <c r="Z1022" s="128"/>
      <c r="AA1022" s="128"/>
      <c r="AB1022" s="128"/>
      <c r="AC1022" s="128"/>
      <c r="AD1022" s="128"/>
      <c r="AE1022" s="128"/>
      <c r="AF1022" s="128"/>
      <c r="AG1022" s="128"/>
      <c r="AH1022" s="128"/>
      <c r="AI1022" s="128"/>
      <c r="AJ1022" s="128"/>
      <c r="AK1022" s="128"/>
      <c r="AL1022" s="128"/>
      <c r="AM1022" s="128"/>
      <c r="AN1022" s="128"/>
      <c r="AO1022" s="128"/>
      <c r="AP1022" s="128">
        <f t="shared" si="144"/>
        <v>0</v>
      </c>
      <c r="AQ1022" s="128">
        <f t="shared" si="144"/>
        <v>0</v>
      </c>
      <c r="AR1022" s="128" t="e">
        <f>#REF!+#REF!+#REF!+#REF!</f>
        <v>#REF!</v>
      </c>
      <c r="AS1022" s="128">
        <f t="shared" si="145"/>
        <v>0</v>
      </c>
      <c r="AT1022" s="128" t="e">
        <f>#REF!+#REF!+#REF!+#REF!</f>
        <v>#REF!</v>
      </c>
      <c r="AU1022" s="128">
        <f t="shared" si="146"/>
        <v>0</v>
      </c>
    </row>
    <row r="1023" spans="1:47" ht="47.25" x14ac:dyDescent="0.25">
      <c r="A1023" s="381" t="s">
        <v>43</v>
      </c>
      <c r="B1023" s="127"/>
      <c r="C1023" s="21" t="s">
        <v>2164</v>
      </c>
      <c r="D1023" s="128"/>
      <c r="E1023" s="128"/>
      <c r="F1023" s="128"/>
      <c r="G1023" s="128"/>
      <c r="H1023" s="128"/>
      <c r="I1023" s="128"/>
      <c r="J1023" s="128"/>
      <c r="K1023" s="128"/>
      <c r="L1023" s="128"/>
      <c r="M1023" s="128"/>
      <c r="N1023" s="128"/>
      <c r="O1023" s="128"/>
      <c r="P1023" s="128"/>
      <c r="Q1023" s="128"/>
      <c r="R1023" s="128"/>
      <c r="S1023" s="128"/>
      <c r="T1023" s="128">
        <v>7.3999999999999996E-2</v>
      </c>
      <c r="U1023" s="128"/>
      <c r="V1023" s="128">
        <f t="shared" si="143"/>
        <v>7.3999999999999996E-2</v>
      </c>
      <c r="W1023" s="128">
        <f t="shared" si="143"/>
        <v>0</v>
      </c>
      <c r="X1023" s="128"/>
      <c r="Y1023" s="128"/>
      <c r="Z1023" s="128"/>
      <c r="AA1023" s="128"/>
      <c r="AB1023" s="128"/>
      <c r="AC1023" s="128"/>
      <c r="AD1023" s="128"/>
      <c r="AE1023" s="128"/>
      <c r="AF1023" s="128"/>
      <c r="AG1023" s="128"/>
      <c r="AH1023" s="128"/>
      <c r="AI1023" s="128"/>
      <c r="AJ1023" s="128"/>
      <c r="AK1023" s="128"/>
      <c r="AL1023" s="128"/>
      <c r="AM1023" s="128"/>
      <c r="AN1023" s="128"/>
      <c r="AO1023" s="128"/>
      <c r="AP1023" s="128">
        <f t="shared" si="144"/>
        <v>0</v>
      </c>
      <c r="AQ1023" s="128">
        <f t="shared" si="144"/>
        <v>0</v>
      </c>
      <c r="AR1023" s="128" t="e">
        <f>#REF!+#REF!+#REF!+#REF!</f>
        <v>#REF!</v>
      </c>
      <c r="AS1023" s="128">
        <f t="shared" si="145"/>
        <v>0</v>
      </c>
      <c r="AT1023" s="128" t="e">
        <f>#REF!+#REF!+#REF!+#REF!</f>
        <v>#REF!</v>
      </c>
      <c r="AU1023" s="128">
        <f t="shared" si="146"/>
        <v>0</v>
      </c>
    </row>
    <row r="1024" spans="1:47" ht="47.25" x14ac:dyDescent="0.25">
      <c r="A1024" s="381" t="s">
        <v>43</v>
      </c>
      <c r="B1024" s="127"/>
      <c r="C1024" s="21" t="s">
        <v>2165</v>
      </c>
      <c r="D1024" s="128"/>
      <c r="E1024" s="128"/>
      <c r="F1024" s="128"/>
      <c r="G1024" s="128"/>
      <c r="H1024" s="128"/>
      <c r="I1024" s="128"/>
      <c r="J1024" s="128"/>
      <c r="K1024" s="128"/>
      <c r="L1024" s="128"/>
      <c r="M1024" s="128"/>
      <c r="N1024" s="128"/>
      <c r="O1024" s="128"/>
      <c r="P1024" s="128"/>
      <c r="Q1024" s="128"/>
      <c r="R1024" s="128"/>
      <c r="S1024" s="128"/>
      <c r="T1024" s="128">
        <v>0.05</v>
      </c>
      <c r="U1024" s="128"/>
      <c r="V1024" s="128">
        <f t="shared" si="143"/>
        <v>0.05</v>
      </c>
      <c r="W1024" s="128">
        <f t="shared" si="143"/>
        <v>0</v>
      </c>
      <c r="X1024" s="128"/>
      <c r="Y1024" s="128"/>
      <c r="Z1024" s="128"/>
      <c r="AA1024" s="128"/>
      <c r="AB1024" s="128"/>
      <c r="AC1024" s="128"/>
      <c r="AD1024" s="128"/>
      <c r="AE1024" s="128"/>
      <c r="AF1024" s="128"/>
      <c r="AG1024" s="128"/>
      <c r="AH1024" s="128"/>
      <c r="AI1024" s="128"/>
      <c r="AJ1024" s="128"/>
      <c r="AK1024" s="128"/>
      <c r="AL1024" s="128"/>
      <c r="AM1024" s="128"/>
      <c r="AN1024" s="128"/>
      <c r="AO1024" s="128"/>
      <c r="AP1024" s="128">
        <f t="shared" si="144"/>
        <v>0</v>
      </c>
      <c r="AQ1024" s="128">
        <f t="shared" si="144"/>
        <v>0</v>
      </c>
      <c r="AR1024" s="128" t="e">
        <f>#REF!+#REF!+#REF!+#REF!</f>
        <v>#REF!</v>
      </c>
      <c r="AS1024" s="128">
        <f t="shared" si="145"/>
        <v>0</v>
      </c>
      <c r="AT1024" s="128" t="e">
        <f>#REF!+#REF!+#REF!+#REF!</f>
        <v>#REF!</v>
      </c>
      <c r="AU1024" s="128">
        <f t="shared" si="146"/>
        <v>0</v>
      </c>
    </row>
    <row r="1025" spans="1:47" ht="63" x14ac:dyDescent="0.25">
      <c r="A1025" s="381" t="s">
        <v>43</v>
      </c>
      <c r="B1025" s="127"/>
      <c r="C1025" s="21" t="s">
        <v>2166</v>
      </c>
      <c r="D1025" s="128"/>
      <c r="E1025" s="128"/>
      <c r="F1025" s="128"/>
      <c r="G1025" s="128"/>
      <c r="H1025" s="128"/>
      <c r="I1025" s="128"/>
      <c r="J1025" s="128"/>
      <c r="K1025" s="128"/>
      <c r="L1025" s="128"/>
      <c r="M1025" s="128"/>
      <c r="N1025" s="128"/>
      <c r="O1025" s="128"/>
      <c r="P1025" s="128"/>
      <c r="Q1025" s="128"/>
      <c r="R1025" s="128"/>
      <c r="S1025" s="128"/>
      <c r="T1025" s="128">
        <v>1.2689999999999999</v>
      </c>
      <c r="U1025" s="128"/>
      <c r="V1025" s="128">
        <f t="shared" si="143"/>
        <v>1.2689999999999999</v>
      </c>
      <c r="W1025" s="128">
        <f t="shared" si="143"/>
        <v>0</v>
      </c>
      <c r="X1025" s="128"/>
      <c r="Y1025" s="128"/>
      <c r="Z1025" s="128"/>
      <c r="AA1025" s="128"/>
      <c r="AB1025" s="128"/>
      <c r="AC1025" s="128"/>
      <c r="AD1025" s="128"/>
      <c r="AE1025" s="128"/>
      <c r="AF1025" s="128"/>
      <c r="AG1025" s="128"/>
      <c r="AH1025" s="128"/>
      <c r="AI1025" s="128"/>
      <c r="AJ1025" s="128"/>
      <c r="AK1025" s="128"/>
      <c r="AL1025" s="128"/>
      <c r="AM1025" s="128"/>
      <c r="AN1025" s="128"/>
      <c r="AO1025" s="128"/>
      <c r="AP1025" s="128">
        <f t="shared" si="144"/>
        <v>0</v>
      </c>
      <c r="AQ1025" s="128">
        <f t="shared" si="144"/>
        <v>0</v>
      </c>
      <c r="AR1025" s="128" t="e">
        <f>#REF!+#REF!+#REF!+#REF!</f>
        <v>#REF!</v>
      </c>
      <c r="AS1025" s="128">
        <f t="shared" si="145"/>
        <v>0</v>
      </c>
      <c r="AT1025" s="128" t="e">
        <f>#REF!+#REF!+#REF!+#REF!</f>
        <v>#REF!</v>
      </c>
      <c r="AU1025" s="128">
        <f t="shared" si="146"/>
        <v>0</v>
      </c>
    </row>
    <row r="1026" spans="1:47" ht="63" x14ac:dyDescent="0.25">
      <c r="A1026" s="381" t="s">
        <v>43</v>
      </c>
      <c r="B1026" s="127"/>
      <c r="C1026" s="21" t="s">
        <v>2166</v>
      </c>
      <c r="D1026" s="128"/>
      <c r="E1026" s="128"/>
      <c r="F1026" s="128"/>
      <c r="G1026" s="128"/>
      <c r="H1026" s="128"/>
      <c r="I1026" s="128"/>
      <c r="J1026" s="128"/>
      <c r="K1026" s="128"/>
      <c r="L1026" s="128"/>
      <c r="M1026" s="128"/>
      <c r="N1026" s="128"/>
      <c r="O1026" s="128"/>
      <c r="P1026" s="128"/>
      <c r="Q1026" s="128"/>
      <c r="R1026" s="128"/>
      <c r="S1026" s="128"/>
      <c r="T1026" s="128"/>
      <c r="U1026" s="128">
        <v>0.16</v>
      </c>
      <c r="V1026" s="128">
        <f t="shared" si="143"/>
        <v>0</v>
      </c>
      <c r="W1026" s="128">
        <f t="shared" si="143"/>
        <v>0.16</v>
      </c>
      <c r="X1026" s="128"/>
      <c r="Y1026" s="128"/>
      <c r="Z1026" s="128"/>
      <c r="AA1026" s="128"/>
      <c r="AB1026" s="128"/>
      <c r="AC1026" s="128"/>
      <c r="AD1026" s="128"/>
      <c r="AE1026" s="128"/>
      <c r="AF1026" s="128"/>
      <c r="AG1026" s="128"/>
      <c r="AH1026" s="128"/>
      <c r="AI1026" s="128"/>
      <c r="AJ1026" s="128"/>
      <c r="AK1026" s="128"/>
      <c r="AL1026" s="128"/>
      <c r="AM1026" s="128"/>
      <c r="AN1026" s="128"/>
      <c r="AO1026" s="128"/>
      <c r="AP1026" s="128">
        <f t="shared" si="144"/>
        <v>0</v>
      </c>
      <c r="AQ1026" s="128">
        <f t="shared" si="144"/>
        <v>0</v>
      </c>
      <c r="AR1026" s="128" t="e">
        <f>#REF!+#REF!+#REF!+#REF!</f>
        <v>#REF!</v>
      </c>
      <c r="AS1026" s="128">
        <f t="shared" si="145"/>
        <v>0</v>
      </c>
      <c r="AT1026" s="128" t="e">
        <f>#REF!+#REF!+#REF!+#REF!</f>
        <v>#REF!</v>
      </c>
      <c r="AU1026" s="128">
        <f t="shared" si="146"/>
        <v>0</v>
      </c>
    </row>
    <row r="1027" spans="1:47" ht="157.5" x14ac:dyDescent="0.25">
      <c r="A1027" s="381" t="s">
        <v>43</v>
      </c>
      <c r="B1027" s="127"/>
      <c r="C1027" s="21" t="s">
        <v>2167</v>
      </c>
      <c r="D1027" s="128"/>
      <c r="E1027" s="128"/>
      <c r="F1027" s="128"/>
      <c r="G1027" s="128"/>
      <c r="H1027" s="128"/>
      <c r="I1027" s="128"/>
      <c r="J1027" s="128"/>
      <c r="K1027" s="128"/>
      <c r="L1027" s="128"/>
      <c r="M1027" s="128"/>
      <c r="N1027" s="128"/>
      <c r="O1027" s="128"/>
      <c r="P1027" s="128"/>
      <c r="Q1027" s="128"/>
      <c r="R1027" s="128"/>
      <c r="S1027" s="128"/>
      <c r="T1027" s="128">
        <v>0.21</v>
      </c>
      <c r="U1027" s="128">
        <v>0.4</v>
      </c>
      <c r="V1027" s="128">
        <f t="shared" si="143"/>
        <v>0.21</v>
      </c>
      <c r="W1027" s="128">
        <f t="shared" si="143"/>
        <v>0.4</v>
      </c>
      <c r="X1027" s="128"/>
      <c r="Y1027" s="128"/>
      <c r="Z1027" s="128"/>
      <c r="AA1027" s="128"/>
      <c r="AB1027" s="128"/>
      <c r="AC1027" s="128"/>
      <c r="AD1027" s="128"/>
      <c r="AE1027" s="128"/>
      <c r="AF1027" s="128"/>
      <c r="AG1027" s="128"/>
      <c r="AH1027" s="128"/>
      <c r="AI1027" s="128"/>
      <c r="AJ1027" s="128"/>
      <c r="AK1027" s="128"/>
      <c r="AL1027" s="128"/>
      <c r="AM1027" s="128"/>
      <c r="AN1027" s="128"/>
      <c r="AO1027" s="128"/>
      <c r="AP1027" s="128">
        <f t="shared" si="144"/>
        <v>0</v>
      </c>
      <c r="AQ1027" s="128">
        <f t="shared" si="144"/>
        <v>0</v>
      </c>
      <c r="AR1027" s="128" t="e">
        <f>#REF!+#REF!+#REF!+#REF!</f>
        <v>#REF!</v>
      </c>
      <c r="AS1027" s="128">
        <f t="shared" si="145"/>
        <v>0</v>
      </c>
      <c r="AT1027" s="128" t="e">
        <f>#REF!+#REF!+#REF!+#REF!</f>
        <v>#REF!</v>
      </c>
      <c r="AU1027" s="128">
        <f t="shared" si="146"/>
        <v>0</v>
      </c>
    </row>
    <row r="1028" spans="1:47" ht="157.5" x14ac:dyDescent="0.25">
      <c r="A1028" s="381" t="s">
        <v>43</v>
      </c>
      <c r="B1028" s="127"/>
      <c r="C1028" s="21" t="s">
        <v>2167</v>
      </c>
      <c r="D1028" s="128"/>
      <c r="E1028" s="128"/>
      <c r="F1028" s="128"/>
      <c r="G1028" s="128"/>
      <c r="H1028" s="128"/>
      <c r="I1028" s="128"/>
      <c r="J1028" s="128"/>
      <c r="K1028" s="128"/>
      <c r="L1028" s="128"/>
      <c r="M1028" s="128"/>
      <c r="N1028" s="128"/>
      <c r="O1028" s="128"/>
      <c r="P1028" s="128"/>
      <c r="Q1028" s="128"/>
      <c r="R1028" s="128"/>
      <c r="S1028" s="128"/>
      <c r="T1028" s="128">
        <v>0.79300000000000004</v>
      </c>
      <c r="U1028" s="128"/>
      <c r="V1028" s="128">
        <f t="shared" si="143"/>
        <v>0.79300000000000004</v>
      </c>
      <c r="W1028" s="128">
        <f t="shared" si="143"/>
        <v>0</v>
      </c>
      <c r="X1028" s="128"/>
      <c r="Y1028" s="128"/>
      <c r="Z1028" s="128"/>
      <c r="AA1028" s="128"/>
      <c r="AB1028" s="128"/>
      <c r="AC1028" s="128"/>
      <c r="AD1028" s="128"/>
      <c r="AE1028" s="128"/>
      <c r="AF1028" s="128"/>
      <c r="AG1028" s="128"/>
      <c r="AH1028" s="128"/>
      <c r="AI1028" s="128"/>
      <c r="AJ1028" s="128"/>
      <c r="AK1028" s="128"/>
      <c r="AL1028" s="128"/>
      <c r="AM1028" s="128"/>
      <c r="AN1028" s="128"/>
      <c r="AO1028" s="128"/>
      <c r="AP1028" s="128">
        <f t="shared" si="144"/>
        <v>0</v>
      </c>
      <c r="AQ1028" s="128">
        <f t="shared" si="144"/>
        <v>0</v>
      </c>
      <c r="AR1028" s="128" t="e">
        <f>#REF!+#REF!+#REF!+#REF!</f>
        <v>#REF!</v>
      </c>
      <c r="AS1028" s="128">
        <f t="shared" si="145"/>
        <v>0</v>
      </c>
      <c r="AT1028" s="128" t="e">
        <f>#REF!+#REF!+#REF!+#REF!</f>
        <v>#REF!</v>
      </c>
      <c r="AU1028" s="128">
        <f t="shared" si="146"/>
        <v>0</v>
      </c>
    </row>
    <row r="1029" spans="1:47" ht="31.5" x14ac:dyDescent="0.25">
      <c r="A1029" s="381" t="s">
        <v>43</v>
      </c>
      <c r="B1029" s="127"/>
      <c r="C1029" s="21" t="s">
        <v>2168</v>
      </c>
      <c r="D1029" s="128"/>
      <c r="E1029" s="128"/>
      <c r="F1029" s="128"/>
      <c r="G1029" s="128"/>
      <c r="H1029" s="128"/>
      <c r="I1029" s="128"/>
      <c r="J1029" s="128"/>
      <c r="K1029" s="128"/>
      <c r="L1029" s="128"/>
      <c r="M1029" s="128"/>
      <c r="N1029" s="128"/>
      <c r="O1029" s="128"/>
      <c r="P1029" s="128"/>
      <c r="Q1029" s="128"/>
      <c r="R1029" s="128"/>
      <c r="S1029" s="128"/>
      <c r="T1029" s="128">
        <v>0.06</v>
      </c>
      <c r="U1029" s="128"/>
      <c r="V1029" s="128">
        <f t="shared" si="143"/>
        <v>0.06</v>
      </c>
      <c r="W1029" s="128">
        <f t="shared" si="143"/>
        <v>0</v>
      </c>
      <c r="X1029" s="128"/>
      <c r="Y1029" s="128"/>
      <c r="Z1029" s="128"/>
      <c r="AA1029" s="128"/>
      <c r="AB1029" s="128"/>
      <c r="AC1029" s="128"/>
      <c r="AD1029" s="128"/>
      <c r="AE1029" s="128"/>
      <c r="AF1029" s="128"/>
      <c r="AG1029" s="128"/>
      <c r="AH1029" s="128"/>
      <c r="AI1029" s="128"/>
      <c r="AJ1029" s="128"/>
      <c r="AK1029" s="128"/>
      <c r="AL1029" s="128"/>
      <c r="AM1029" s="128"/>
      <c r="AN1029" s="128"/>
      <c r="AO1029" s="128"/>
      <c r="AP1029" s="128">
        <f t="shared" si="144"/>
        <v>0</v>
      </c>
      <c r="AQ1029" s="128">
        <f t="shared" si="144"/>
        <v>0</v>
      </c>
      <c r="AR1029" s="128" t="e">
        <f>#REF!+#REF!+#REF!+#REF!</f>
        <v>#REF!</v>
      </c>
      <c r="AS1029" s="128">
        <f t="shared" si="145"/>
        <v>0</v>
      </c>
      <c r="AT1029" s="128" t="e">
        <f>#REF!+#REF!+#REF!+#REF!</f>
        <v>#REF!</v>
      </c>
      <c r="AU1029" s="128">
        <f t="shared" si="146"/>
        <v>0</v>
      </c>
    </row>
    <row r="1030" spans="1:47" ht="31.5" x14ac:dyDescent="0.25">
      <c r="A1030" s="381" t="s">
        <v>43</v>
      </c>
      <c r="B1030" s="127"/>
      <c r="C1030" s="21" t="s">
        <v>2169</v>
      </c>
      <c r="D1030" s="128"/>
      <c r="E1030" s="128"/>
      <c r="F1030" s="128"/>
      <c r="G1030" s="128"/>
      <c r="H1030" s="128"/>
      <c r="I1030" s="128"/>
      <c r="J1030" s="128"/>
      <c r="K1030" s="128"/>
      <c r="L1030" s="128"/>
      <c r="M1030" s="128"/>
      <c r="N1030" s="128"/>
      <c r="O1030" s="128"/>
      <c r="P1030" s="128"/>
      <c r="Q1030" s="128"/>
      <c r="R1030" s="128"/>
      <c r="S1030" s="128"/>
      <c r="T1030" s="128">
        <v>0.14899999999999999</v>
      </c>
      <c r="U1030" s="128"/>
      <c r="V1030" s="128">
        <f t="shared" si="143"/>
        <v>0.14899999999999999</v>
      </c>
      <c r="W1030" s="128">
        <f t="shared" si="143"/>
        <v>0</v>
      </c>
      <c r="X1030" s="128"/>
      <c r="Y1030" s="128"/>
      <c r="Z1030" s="128"/>
      <c r="AA1030" s="128"/>
      <c r="AB1030" s="128"/>
      <c r="AC1030" s="128"/>
      <c r="AD1030" s="128"/>
      <c r="AE1030" s="128"/>
      <c r="AF1030" s="128"/>
      <c r="AG1030" s="128"/>
      <c r="AH1030" s="128"/>
      <c r="AI1030" s="128"/>
      <c r="AJ1030" s="128"/>
      <c r="AK1030" s="128"/>
      <c r="AL1030" s="128"/>
      <c r="AM1030" s="128"/>
      <c r="AN1030" s="128"/>
      <c r="AO1030" s="128"/>
      <c r="AP1030" s="128">
        <f t="shared" si="144"/>
        <v>0</v>
      </c>
      <c r="AQ1030" s="128">
        <f t="shared" si="144"/>
        <v>0</v>
      </c>
      <c r="AR1030" s="128" t="e">
        <f>#REF!+#REF!+#REF!+#REF!</f>
        <v>#REF!</v>
      </c>
      <c r="AS1030" s="128">
        <f t="shared" si="145"/>
        <v>0</v>
      </c>
      <c r="AT1030" s="128" t="e">
        <f>#REF!+#REF!+#REF!+#REF!</f>
        <v>#REF!</v>
      </c>
      <c r="AU1030" s="128">
        <f t="shared" si="146"/>
        <v>0</v>
      </c>
    </row>
    <row r="1031" spans="1:47" ht="31.5" x14ac:dyDescent="0.25">
      <c r="A1031" s="381" t="s">
        <v>43</v>
      </c>
      <c r="B1031" s="127"/>
      <c r="C1031" s="21" t="s">
        <v>2170</v>
      </c>
      <c r="D1031" s="128"/>
      <c r="E1031" s="128"/>
      <c r="F1031" s="128"/>
      <c r="G1031" s="128"/>
      <c r="H1031" s="128"/>
      <c r="I1031" s="128"/>
      <c r="J1031" s="128"/>
      <c r="K1031" s="128"/>
      <c r="L1031" s="128"/>
      <c r="M1031" s="128"/>
      <c r="N1031" s="128"/>
      <c r="O1031" s="128"/>
      <c r="P1031" s="128"/>
      <c r="Q1031" s="128"/>
      <c r="R1031" s="128"/>
      <c r="S1031" s="128"/>
      <c r="T1031" s="128">
        <v>0.41799999999999998</v>
      </c>
      <c r="U1031" s="128"/>
      <c r="V1031" s="128">
        <f t="shared" si="143"/>
        <v>0.41799999999999998</v>
      </c>
      <c r="W1031" s="128">
        <f t="shared" si="143"/>
        <v>0</v>
      </c>
      <c r="X1031" s="128"/>
      <c r="Y1031" s="128"/>
      <c r="Z1031" s="128"/>
      <c r="AA1031" s="128"/>
      <c r="AB1031" s="128"/>
      <c r="AC1031" s="128"/>
      <c r="AD1031" s="128"/>
      <c r="AE1031" s="128"/>
      <c r="AF1031" s="128"/>
      <c r="AG1031" s="128"/>
      <c r="AH1031" s="128"/>
      <c r="AI1031" s="128"/>
      <c r="AJ1031" s="128"/>
      <c r="AK1031" s="128"/>
      <c r="AL1031" s="128"/>
      <c r="AM1031" s="128"/>
      <c r="AN1031" s="128"/>
      <c r="AO1031" s="128"/>
      <c r="AP1031" s="128">
        <f t="shared" si="144"/>
        <v>0</v>
      </c>
      <c r="AQ1031" s="128">
        <f t="shared" si="144"/>
        <v>0</v>
      </c>
      <c r="AR1031" s="128" t="e">
        <f>#REF!+#REF!+#REF!+#REF!</f>
        <v>#REF!</v>
      </c>
      <c r="AS1031" s="128">
        <f t="shared" si="145"/>
        <v>0</v>
      </c>
      <c r="AT1031" s="128" t="e">
        <f>#REF!+#REF!+#REF!+#REF!</f>
        <v>#REF!</v>
      </c>
      <c r="AU1031" s="128">
        <f t="shared" si="146"/>
        <v>0</v>
      </c>
    </row>
    <row r="1032" spans="1:47" ht="126" x14ac:dyDescent="0.25">
      <c r="A1032" s="381" t="s">
        <v>43</v>
      </c>
      <c r="B1032" s="127"/>
      <c r="C1032" s="21" t="s">
        <v>2171</v>
      </c>
      <c r="D1032" s="128"/>
      <c r="E1032" s="128"/>
      <c r="F1032" s="128"/>
      <c r="G1032" s="128"/>
      <c r="H1032" s="128"/>
      <c r="I1032" s="128"/>
      <c r="J1032" s="128"/>
      <c r="K1032" s="128"/>
      <c r="L1032" s="128"/>
      <c r="M1032" s="128"/>
      <c r="N1032" s="128"/>
      <c r="O1032" s="128"/>
      <c r="P1032" s="128"/>
      <c r="Q1032" s="128"/>
      <c r="R1032" s="128"/>
      <c r="S1032" s="128"/>
      <c r="T1032" s="128">
        <v>0.13400000000000001</v>
      </c>
      <c r="U1032" s="128"/>
      <c r="V1032" s="128">
        <f t="shared" si="143"/>
        <v>0.13400000000000001</v>
      </c>
      <c r="W1032" s="128">
        <f t="shared" si="143"/>
        <v>0</v>
      </c>
      <c r="X1032" s="128"/>
      <c r="Y1032" s="128"/>
      <c r="Z1032" s="128"/>
      <c r="AA1032" s="128"/>
      <c r="AB1032" s="128"/>
      <c r="AC1032" s="128"/>
      <c r="AD1032" s="128"/>
      <c r="AE1032" s="128"/>
      <c r="AF1032" s="128"/>
      <c r="AG1032" s="128"/>
      <c r="AH1032" s="128"/>
      <c r="AI1032" s="128"/>
      <c r="AJ1032" s="128"/>
      <c r="AK1032" s="128"/>
      <c r="AL1032" s="128"/>
      <c r="AM1032" s="128"/>
      <c r="AN1032" s="128"/>
      <c r="AO1032" s="128"/>
      <c r="AP1032" s="128">
        <f t="shared" si="144"/>
        <v>0</v>
      </c>
      <c r="AQ1032" s="128">
        <f t="shared" si="144"/>
        <v>0</v>
      </c>
      <c r="AR1032" s="128" t="e">
        <f>#REF!+#REF!+#REF!+#REF!</f>
        <v>#REF!</v>
      </c>
      <c r="AS1032" s="128">
        <f t="shared" si="145"/>
        <v>0</v>
      </c>
      <c r="AT1032" s="128" t="e">
        <f>#REF!+#REF!+#REF!+#REF!</f>
        <v>#REF!</v>
      </c>
      <c r="AU1032" s="128">
        <f t="shared" si="146"/>
        <v>0</v>
      </c>
    </row>
    <row r="1033" spans="1:47" ht="47.25" x14ac:dyDescent="0.25">
      <c r="A1033" s="381" t="s">
        <v>43</v>
      </c>
      <c r="B1033" s="127"/>
      <c r="C1033" s="21" t="s">
        <v>2172</v>
      </c>
      <c r="D1033" s="128"/>
      <c r="E1033" s="128"/>
      <c r="F1033" s="128"/>
      <c r="G1033" s="128"/>
      <c r="H1033" s="128"/>
      <c r="I1033" s="128"/>
      <c r="J1033" s="128"/>
      <c r="K1033" s="128"/>
      <c r="L1033" s="128"/>
      <c r="M1033" s="128"/>
      <c r="N1033" s="128"/>
      <c r="O1033" s="128"/>
      <c r="P1033" s="128"/>
      <c r="Q1033" s="128"/>
      <c r="R1033" s="128"/>
      <c r="S1033" s="128"/>
      <c r="T1033" s="128">
        <v>0.25</v>
      </c>
      <c r="U1033" s="128"/>
      <c r="V1033" s="128">
        <f t="shared" si="143"/>
        <v>0.25</v>
      </c>
      <c r="W1033" s="128">
        <f t="shared" si="143"/>
        <v>0</v>
      </c>
      <c r="X1033" s="128"/>
      <c r="Y1033" s="128"/>
      <c r="Z1033" s="128"/>
      <c r="AA1033" s="128"/>
      <c r="AB1033" s="128"/>
      <c r="AC1033" s="128"/>
      <c r="AD1033" s="128"/>
      <c r="AE1033" s="128"/>
      <c r="AF1033" s="128"/>
      <c r="AG1033" s="128"/>
      <c r="AH1033" s="128"/>
      <c r="AI1033" s="128"/>
      <c r="AJ1033" s="128"/>
      <c r="AK1033" s="128"/>
      <c r="AL1033" s="128"/>
      <c r="AM1033" s="128"/>
      <c r="AN1033" s="128"/>
      <c r="AO1033" s="128"/>
      <c r="AP1033" s="128">
        <f t="shared" si="144"/>
        <v>0</v>
      </c>
      <c r="AQ1033" s="128">
        <f t="shared" si="144"/>
        <v>0</v>
      </c>
      <c r="AR1033" s="128" t="e">
        <f>#REF!+#REF!+#REF!+#REF!</f>
        <v>#REF!</v>
      </c>
      <c r="AS1033" s="128">
        <f t="shared" si="145"/>
        <v>0</v>
      </c>
      <c r="AT1033" s="128" t="e">
        <f>#REF!+#REF!+#REF!+#REF!</f>
        <v>#REF!</v>
      </c>
      <c r="AU1033" s="128">
        <f t="shared" si="146"/>
        <v>0</v>
      </c>
    </row>
    <row r="1034" spans="1:47" ht="63" x14ac:dyDescent="0.25">
      <c r="A1034" s="381" t="s">
        <v>43</v>
      </c>
      <c r="B1034" s="127"/>
      <c r="C1034" s="21" t="s">
        <v>2173</v>
      </c>
      <c r="D1034" s="128"/>
      <c r="E1034" s="128"/>
      <c r="F1034" s="128"/>
      <c r="G1034" s="128"/>
      <c r="H1034" s="128"/>
      <c r="I1034" s="128"/>
      <c r="J1034" s="128"/>
      <c r="K1034" s="128"/>
      <c r="L1034" s="128"/>
      <c r="M1034" s="128"/>
      <c r="N1034" s="128"/>
      <c r="O1034" s="128"/>
      <c r="P1034" s="128"/>
      <c r="Q1034" s="128"/>
      <c r="R1034" s="128"/>
      <c r="S1034" s="128"/>
      <c r="T1034" s="128">
        <v>0.26</v>
      </c>
      <c r="U1034" s="128"/>
      <c r="V1034" s="128">
        <f t="shared" si="143"/>
        <v>0.26</v>
      </c>
      <c r="W1034" s="128">
        <f t="shared" si="143"/>
        <v>0</v>
      </c>
      <c r="X1034" s="128"/>
      <c r="Y1034" s="128"/>
      <c r="Z1034" s="128"/>
      <c r="AA1034" s="128"/>
      <c r="AB1034" s="128"/>
      <c r="AC1034" s="128"/>
      <c r="AD1034" s="128"/>
      <c r="AE1034" s="128"/>
      <c r="AF1034" s="128"/>
      <c r="AG1034" s="128"/>
      <c r="AH1034" s="128"/>
      <c r="AI1034" s="128"/>
      <c r="AJ1034" s="128"/>
      <c r="AK1034" s="128"/>
      <c r="AL1034" s="128"/>
      <c r="AM1034" s="128"/>
      <c r="AN1034" s="128"/>
      <c r="AO1034" s="128"/>
      <c r="AP1034" s="128">
        <f t="shared" si="144"/>
        <v>0</v>
      </c>
      <c r="AQ1034" s="128">
        <f t="shared" si="144"/>
        <v>0</v>
      </c>
      <c r="AR1034" s="128" t="e">
        <f>#REF!+#REF!+#REF!+#REF!</f>
        <v>#REF!</v>
      </c>
      <c r="AS1034" s="128">
        <f t="shared" si="145"/>
        <v>0</v>
      </c>
      <c r="AT1034" s="128" t="e">
        <f>#REF!+#REF!+#REF!+#REF!</f>
        <v>#REF!</v>
      </c>
      <c r="AU1034" s="128">
        <f t="shared" si="146"/>
        <v>0</v>
      </c>
    </row>
    <row r="1035" spans="1:47" ht="47.25" x14ac:dyDescent="0.25">
      <c r="A1035" s="381" t="s">
        <v>43</v>
      </c>
      <c r="B1035" s="127"/>
      <c r="C1035" s="21" t="s">
        <v>2174</v>
      </c>
      <c r="D1035" s="128"/>
      <c r="E1035" s="128"/>
      <c r="F1035" s="128"/>
      <c r="G1035" s="128"/>
      <c r="H1035" s="128"/>
      <c r="I1035" s="128"/>
      <c r="J1035" s="128"/>
      <c r="K1035" s="128"/>
      <c r="L1035" s="128"/>
      <c r="M1035" s="128"/>
      <c r="N1035" s="128"/>
      <c r="O1035" s="128"/>
      <c r="P1035" s="128"/>
      <c r="Q1035" s="128"/>
      <c r="R1035" s="128"/>
      <c r="S1035" s="128"/>
      <c r="T1035" s="128">
        <v>0.15</v>
      </c>
      <c r="U1035" s="128"/>
      <c r="V1035" s="128">
        <f t="shared" si="143"/>
        <v>0.15</v>
      </c>
      <c r="W1035" s="128">
        <f t="shared" si="143"/>
        <v>0</v>
      </c>
      <c r="X1035" s="128"/>
      <c r="Y1035" s="128"/>
      <c r="Z1035" s="128"/>
      <c r="AA1035" s="128"/>
      <c r="AB1035" s="128"/>
      <c r="AC1035" s="128"/>
      <c r="AD1035" s="128"/>
      <c r="AE1035" s="128"/>
      <c r="AF1035" s="128"/>
      <c r="AG1035" s="128"/>
      <c r="AH1035" s="128"/>
      <c r="AI1035" s="128"/>
      <c r="AJ1035" s="128"/>
      <c r="AK1035" s="128"/>
      <c r="AL1035" s="128"/>
      <c r="AM1035" s="128"/>
      <c r="AN1035" s="128"/>
      <c r="AO1035" s="128"/>
      <c r="AP1035" s="128">
        <f t="shared" si="144"/>
        <v>0</v>
      </c>
      <c r="AQ1035" s="128">
        <f t="shared" si="144"/>
        <v>0</v>
      </c>
      <c r="AR1035" s="128" t="e">
        <f>#REF!+#REF!+#REF!+#REF!</f>
        <v>#REF!</v>
      </c>
      <c r="AS1035" s="128">
        <f t="shared" si="145"/>
        <v>0</v>
      </c>
      <c r="AT1035" s="128" t="e">
        <f>#REF!+#REF!+#REF!+#REF!</f>
        <v>#REF!</v>
      </c>
      <c r="AU1035" s="128">
        <f t="shared" si="146"/>
        <v>0</v>
      </c>
    </row>
    <row r="1036" spans="1:47" ht="63" x14ac:dyDescent="0.25">
      <c r="A1036" s="381" t="s">
        <v>43</v>
      </c>
      <c r="B1036" s="127"/>
      <c r="C1036" s="21" t="s">
        <v>2175</v>
      </c>
      <c r="D1036" s="128"/>
      <c r="E1036" s="128"/>
      <c r="F1036" s="128"/>
      <c r="G1036" s="128"/>
      <c r="H1036" s="128"/>
      <c r="I1036" s="128"/>
      <c r="J1036" s="128"/>
      <c r="K1036" s="128"/>
      <c r="L1036" s="128"/>
      <c r="M1036" s="128"/>
      <c r="N1036" s="128"/>
      <c r="O1036" s="128"/>
      <c r="P1036" s="128"/>
      <c r="Q1036" s="128"/>
      <c r="R1036" s="128"/>
      <c r="S1036" s="128"/>
      <c r="T1036" s="128">
        <v>0.72</v>
      </c>
      <c r="U1036" s="128"/>
      <c r="V1036" s="128">
        <f t="shared" si="143"/>
        <v>0.72</v>
      </c>
      <c r="W1036" s="128">
        <f t="shared" si="143"/>
        <v>0</v>
      </c>
      <c r="X1036" s="128"/>
      <c r="Y1036" s="128"/>
      <c r="Z1036" s="128"/>
      <c r="AA1036" s="128"/>
      <c r="AB1036" s="128"/>
      <c r="AC1036" s="128"/>
      <c r="AD1036" s="128"/>
      <c r="AE1036" s="128"/>
      <c r="AF1036" s="128"/>
      <c r="AG1036" s="128"/>
      <c r="AH1036" s="128"/>
      <c r="AI1036" s="128"/>
      <c r="AJ1036" s="128"/>
      <c r="AK1036" s="128"/>
      <c r="AL1036" s="128"/>
      <c r="AM1036" s="128"/>
      <c r="AN1036" s="128"/>
      <c r="AO1036" s="128"/>
      <c r="AP1036" s="128">
        <f t="shared" si="144"/>
        <v>0</v>
      </c>
      <c r="AQ1036" s="128">
        <f t="shared" si="144"/>
        <v>0</v>
      </c>
      <c r="AR1036" s="128" t="e">
        <f>#REF!+#REF!+#REF!+#REF!</f>
        <v>#REF!</v>
      </c>
      <c r="AS1036" s="128">
        <f t="shared" si="145"/>
        <v>0</v>
      </c>
      <c r="AT1036" s="128" t="e">
        <f>#REF!+#REF!+#REF!+#REF!</f>
        <v>#REF!</v>
      </c>
      <c r="AU1036" s="128">
        <f t="shared" si="146"/>
        <v>0</v>
      </c>
    </row>
    <row r="1037" spans="1:47" ht="63" x14ac:dyDescent="0.25">
      <c r="A1037" s="381" t="s">
        <v>43</v>
      </c>
      <c r="B1037" s="127"/>
      <c r="C1037" s="21" t="s">
        <v>2176</v>
      </c>
      <c r="D1037" s="128"/>
      <c r="E1037" s="128"/>
      <c r="F1037" s="128"/>
      <c r="G1037" s="128"/>
      <c r="H1037" s="128"/>
      <c r="I1037" s="128"/>
      <c r="J1037" s="128"/>
      <c r="K1037" s="128"/>
      <c r="L1037" s="128"/>
      <c r="M1037" s="128"/>
      <c r="N1037" s="128"/>
      <c r="O1037" s="128"/>
      <c r="P1037" s="128"/>
      <c r="Q1037" s="128"/>
      <c r="R1037" s="128"/>
      <c r="S1037" s="128"/>
      <c r="T1037" s="128">
        <v>0.46</v>
      </c>
      <c r="U1037" s="128"/>
      <c r="V1037" s="128">
        <f t="shared" si="143"/>
        <v>0.46</v>
      </c>
      <c r="W1037" s="128">
        <f t="shared" si="143"/>
        <v>0</v>
      </c>
      <c r="X1037" s="128"/>
      <c r="Y1037" s="128"/>
      <c r="Z1037" s="128"/>
      <c r="AA1037" s="128"/>
      <c r="AB1037" s="128"/>
      <c r="AC1037" s="128"/>
      <c r="AD1037" s="128"/>
      <c r="AE1037" s="128"/>
      <c r="AF1037" s="128"/>
      <c r="AG1037" s="128"/>
      <c r="AH1037" s="128"/>
      <c r="AI1037" s="128"/>
      <c r="AJ1037" s="128"/>
      <c r="AK1037" s="128"/>
      <c r="AL1037" s="128"/>
      <c r="AM1037" s="128"/>
      <c r="AN1037" s="128"/>
      <c r="AO1037" s="128"/>
      <c r="AP1037" s="128">
        <f t="shared" si="144"/>
        <v>0</v>
      </c>
      <c r="AQ1037" s="128">
        <f t="shared" si="144"/>
        <v>0</v>
      </c>
      <c r="AR1037" s="128" t="e">
        <f>#REF!+#REF!+#REF!+#REF!</f>
        <v>#REF!</v>
      </c>
      <c r="AS1037" s="128">
        <f t="shared" si="145"/>
        <v>0</v>
      </c>
      <c r="AT1037" s="128" t="e">
        <f>#REF!+#REF!+#REF!+#REF!</f>
        <v>#REF!</v>
      </c>
      <c r="AU1037" s="128">
        <f t="shared" si="146"/>
        <v>0</v>
      </c>
    </row>
    <row r="1038" spans="1:47" ht="63" x14ac:dyDescent="0.25">
      <c r="A1038" s="381" t="s">
        <v>43</v>
      </c>
      <c r="B1038" s="127"/>
      <c r="C1038" s="21" t="s">
        <v>2177</v>
      </c>
      <c r="D1038" s="128"/>
      <c r="E1038" s="128"/>
      <c r="F1038" s="128"/>
      <c r="G1038" s="128"/>
      <c r="H1038" s="128"/>
      <c r="I1038" s="128"/>
      <c r="J1038" s="128"/>
      <c r="K1038" s="128"/>
      <c r="L1038" s="128"/>
      <c r="M1038" s="128"/>
      <c r="N1038" s="128"/>
      <c r="O1038" s="128"/>
      <c r="P1038" s="128"/>
      <c r="Q1038" s="128"/>
      <c r="R1038" s="128"/>
      <c r="S1038" s="128"/>
      <c r="T1038" s="128">
        <v>0.04</v>
      </c>
      <c r="U1038" s="128"/>
      <c r="V1038" s="128">
        <f t="shared" si="143"/>
        <v>0.04</v>
      </c>
      <c r="W1038" s="128">
        <f t="shared" si="143"/>
        <v>0</v>
      </c>
      <c r="X1038" s="128"/>
      <c r="Y1038" s="128"/>
      <c r="Z1038" s="128"/>
      <c r="AA1038" s="128"/>
      <c r="AB1038" s="128"/>
      <c r="AC1038" s="128"/>
      <c r="AD1038" s="128"/>
      <c r="AE1038" s="128"/>
      <c r="AF1038" s="128"/>
      <c r="AG1038" s="128"/>
      <c r="AH1038" s="128"/>
      <c r="AI1038" s="128"/>
      <c r="AJ1038" s="128"/>
      <c r="AK1038" s="128"/>
      <c r="AL1038" s="128"/>
      <c r="AM1038" s="128"/>
      <c r="AN1038" s="128"/>
      <c r="AO1038" s="128"/>
      <c r="AP1038" s="128">
        <f t="shared" si="144"/>
        <v>0</v>
      </c>
      <c r="AQ1038" s="128">
        <f t="shared" si="144"/>
        <v>0</v>
      </c>
      <c r="AR1038" s="128" t="e">
        <f>#REF!+#REF!+#REF!+#REF!</f>
        <v>#REF!</v>
      </c>
      <c r="AS1038" s="128">
        <f t="shared" si="145"/>
        <v>0</v>
      </c>
      <c r="AT1038" s="128" t="e">
        <f>#REF!+#REF!+#REF!+#REF!</f>
        <v>#REF!</v>
      </c>
      <c r="AU1038" s="128">
        <f t="shared" si="146"/>
        <v>0</v>
      </c>
    </row>
    <row r="1039" spans="1:47" ht="47.25" x14ac:dyDescent="0.25">
      <c r="A1039" s="381" t="s">
        <v>43</v>
      </c>
      <c r="B1039" s="127"/>
      <c r="C1039" s="21" t="s">
        <v>2178</v>
      </c>
      <c r="D1039" s="128"/>
      <c r="E1039" s="128"/>
      <c r="F1039" s="128"/>
      <c r="G1039" s="128"/>
      <c r="H1039" s="128"/>
      <c r="I1039" s="128"/>
      <c r="J1039" s="128"/>
      <c r="K1039" s="128"/>
      <c r="L1039" s="128"/>
      <c r="M1039" s="128"/>
      <c r="N1039" s="128"/>
      <c r="O1039" s="128"/>
      <c r="P1039" s="128"/>
      <c r="Q1039" s="128"/>
      <c r="R1039" s="128"/>
      <c r="S1039" s="128"/>
      <c r="T1039" s="128">
        <v>8.9999999999999993E-3</v>
      </c>
      <c r="U1039" s="128"/>
      <c r="V1039" s="128">
        <f t="shared" si="143"/>
        <v>8.9999999999999993E-3</v>
      </c>
      <c r="W1039" s="128">
        <f t="shared" si="143"/>
        <v>0</v>
      </c>
      <c r="X1039" s="128"/>
      <c r="Y1039" s="128"/>
      <c r="Z1039" s="128"/>
      <c r="AA1039" s="128"/>
      <c r="AB1039" s="128"/>
      <c r="AC1039" s="128"/>
      <c r="AD1039" s="128"/>
      <c r="AE1039" s="128"/>
      <c r="AF1039" s="128"/>
      <c r="AG1039" s="128"/>
      <c r="AH1039" s="128"/>
      <c r="AI1039" s="128"/>
      <c r="AJ1039" s="128"/>
      <c r="AK1039" s="128"/>
      <c r="AL1039" s="128"/>
      <c r="AM1039" s="128"/>
      <c r="AN1039" s="128"/>
      <c r="AO1039" s="128"/>
      <c r="AP1039" s="128">
        <f t="shared" si="144"/>
        <v>0</v>
      </c>
      <c r="AQ1039" s="128">
        <f t="shared" si="144"/>
        <v>0</v>
      </c>
      <c r="AR1039" s="128" t="e">
        <f>#REF!+#REF!+#REF!+#REF!</f>
        <v>#REF!</v>
      </c>
      <c r="AS1039" s="128">
        <f t="shared" si="145"/>
        <v>0</v>
      </c>
      <c r="AT1039" s="128" t="e">
        <f>#REF!+#REF!+#REF!+#REF!</f>
        <v>#REF!</v>
      </c>
      <c r="AU1039" s="128">
        <f t="shared" si="146"/>
        <v>0</v>
      </c>
    </row>
    <row r="1040" spans="1:47" ht="63" x14ac:dyDescent="0.25">
      <c r="A1040" s="381" t="s">
        <v>43</v>
      </c>
      <c r="B1040" s="127"/>
      <c r="C1040" s="21" t="s">
        <v>2179</v>
      </c>
      <c r="D1040" s="128"/>
      <c r="E1040" s="128"/>
      <c r="F1040" s="128"/>
      <c r="G1040" s="128"/>
      <c r="H1040" s="128"/>
      <c r="I1040" s="128"/>
      <c r="J1040" s="128"/>
      <c r="K1040" s="128"/>
      <c r="L1040" s="128"/>
      <c r="M1040" s="128"/>
      <c r="N1040" s="128"/>
      <c r="O1040" s="128"/>
      <c r="P1040" s="128"/>
      <c r="Q1040" s="128"/>
      <c r="R1040" s="128"/>
      <c r="S1040" s="128"/>
      <c r="T1040" s="128">
        <v>0.05</v>
      </c>
      <c r="U1040" s="128"/>
      <c r="V1040" s="128">
        <f t="shared" si="143"/>
        <v>0.05</v>
      </c>
      <c r="W1040" s="128">
        <f t="shared" si="143"/>
        <v>0</v>
      </c>
      <c r="X1040" s="128"/>
      <c r="Y1040" s="128"/>
      <c r="Z1040" s="128"/>
      <c r="AA1040" s="128"/>
      <c r="AB1040" s="128"/>
      <c r="AC1040" s="128"/>
      <c r="AD1040" s="128"/>
      <c r="AE1040" s="128"/>
      <c r="AF1040" s="128"/>
      <c r="AG1040" s="128"/>
      <c r="AH1040" s="128"/>
      <c r="AI1040" s="128"/>
      <c r="AJ1040" s="128"/>
      <c r="AK1040" s="128"/>
      <c r="AL1040" s="128"/>
      <c r="AM1040" s="128"/>
      <c r="AN1040" s="128"/>
      <c r="AO1040" s="128"/>
      <c r="AP1040" s="128">
        <f t="shared" si="144"/>
        <v>0</v>
      </c>
      <c r="AQ1040" s="128">
        <f t="shared" si="144"/>
        <v>0</v>
      </c>
      <c r="AR1040" s="128" t="e">
        <f>#REF!+#REF!+#REF!+#REF!</f>
        <v>#REF!</v>
      </c>
      <c r="AS1040" s="128">
        <f t="shared" si="145"/>
        <v>0</v>
      </c>
      <c r="AT1040" s="128" t="e">
        <f>#REF!+#REF!+#REF!+#REF!</f>
        <v>#REF!</v>
      </c>
      <c r="AU1040" s="128">
        <f t="shared" si="146"/>
        <v>0</v>
      </c>
    </row>
    <row r="1041" spans="1:47" ht="31.5" x14ac:dyDescent="0.25">
      <c r="A1041" s="381" t="s">
        <v>43</v>
      </c>
      <c r="B1041" s="127"/>
      <c r="C1041" s="21" t="s">
        <v>2180</v>
      </c>
      <c r="D1041" s="128"/>
      <c r="E1041" s="128"/>
      <c r="F1041" s="128"/>
      <c r="G1041" s="128"/>
      <c r="H1041" s="128"/>
      <c r="I1041" s="128"/>
      <c r="J1041" s="128"/>
      <c r="K1041" s="128"/>
      <c r="L1041" s="128"/>
      <c r="M1041" s="128"/>
      <c r="N1041" s="128"/>
      <c r="O1041" s="128"/>
      <c r="P1041" s="128"/>
      <c r="Q1041" s="128"/>
      <c r="R1041" s="128">
        <v>1.2999999999999999E-2</v>
      </c>
      <c r="S1041" s="128"/>
      <c r="T1041" s="128"/>
      <c r="U1041" s="128"/>
      <c r="V1041" s="128">
        <f t="shared" si="143"/>
        <v>1.2999999999999999E-2</v>
      </c>
      <c r="W1041" s="128">
        <f t="shared" si="143"/>
        <v>0</v>
      </c>
      <c r="X1041" s="128"/>
      <c r="Y1041" s="128"/>
      <c r="Z1041" s="128"/>
      <c r="AA1041" s="128"/>
      <c r="AB1041" s="128"/>
      <c r="AC1041" s="128"/>
      <c r="AD1041" s="128"/>
      <c r="AE1041" s="128"/>
      <c r="AF1041" s="128"/>
      <c r="AG1041" s="128"/>
      <c r="AH1041" s="128"/>
      <c r="AI1041" s="128"/>
      <c r="AJ1041" s="128"/>
      <c r="AK1041" s="128"/>
      <c r="AL1041" s="128"/>
      <c r="AM1041" s="128"/>
      <c r="AN1041" s="128"/>
      <c r="AO1041" s="128"/>
      <c r="AP1041" s="128">
        <f t="shared" si="144"/>
        <v>0</v>
      </c>
      <c r="AQ1041" s="128">
        <f t="shared" si="144"/>
        <v>0</v>
      </c>
      <c r="AR1041" s="128" t="e">
        <f>#REF!+#REF!+#REF!+#REF!</f>
        <v>#REF!</v>
      </c>
      <c r="AS1041" s="128">
        <f t="shared" si="145"/>
        <v>0</v>
      </c>
      <c r="AT1041" s="128" t="e">
        <f>#REF!+#REF!+#REF!+#REF!</f>
        <v>#REF!</v>
      </c>
      <c r="AU1041" s="128">
        <f t="shared" si="146"/>
        <v>0</v>
      </c>
    </row>
    <row r="1042" spans="1:47" ht="31.5" x14ac:dyDescent="0.25">
      <c r="A1042" s="381" t="s">
        <v>43</v>
      </c>
      <c r="B1042" s="127"/>
      <c r="C1042" s="21" t="s">
        <v>2181</v>
      </c>
      <c r="D1042" s="128"/>
      <c r="E1042" s="128"/>
      <c r="F1042" s="128"/>
      <c r="G1042" s="128"/>
      <c r="H1042" s="128"/>
      <c r="I1042" s="128"/>
      <c r="J1042" s="128"/>
      <c r="K1042" s="128"/>
      <c r="L1042" s="128"/>
      <c r="M1042" s="128"/>
      <c r="N1042" s="128"/>
      <c r="O1042" s="128"/>
      <c r="P1042" s="128"/>
      <c r="Q1042" s="128"/>
      <c r="R1042" s="128">
        <v>0.08</v>
      </c>
      <c r="S1042" s="128"/>
      <c r="T1042" s="128"/>
      <c r="U1042" s="128"/>
      <c r="V1042" s="128">
        <f t="shared" si="143"/>
        <v>0.08</v>
      </c>
      <c r="W1042" s="128">
        <f t="shared" si="143"/>
        <v>0</v>
      </c>
      <c r="X1042" s="128"/>
      <c r="Y1042" s="128"/>
      <c r="Z1042" s="128"/>
      <c r="AA1042" s="128"/>
      <c r="AB1042" s="128"/>
      <c r="AC1042" s="128"/>
      <c r="AD1042" s="128"/>
      <c r="AE1042" s="128"/>
      <c r="AF1042" s="128"/>
      <c r="AG1042" s="128"/>
      <c r="AH1042" s="128"/>
      <c r="AI1042" s="128"/>
      <c r="AJ1042" s="128"/>
      <c r="AK1042" s="128"/>
      <c r="AL1042" s="128"/>
      <c r="AM1042" s="128"/>
      <c r="AN1042" s="128"/>
      <c r="AO1042" s="128"/>
      <c r="AP1042" s="128">
        <f t="shared" si="144"/>
        <v>0</v>
      </c>
      <c r="AQ1042" s="128">
        <f t="shared" si="144"/>
        <v>0</v>
      </c>
      <c r="AR1042" s="128" t="e">
        <f>#REF!+#REF!+#REF!+#REF!</f>
        <v>#REF!</v>
      </c>
      <c r="AS1042" s="128">
        <f t="shared" si="145"/>
        <v>0</v>
      </c>
      <c r="AT1042" s="128" t="e">
        <f>#REF!+#REF!+#REF!+#REF!</f>
        <v>#REF!</v>
      </c>
      <c r="AU1042" s="128">
        <f t="shared" si="146"/>
        <v>0</v>
      </c>
    </row>
    <row r="1043" spans="1:47" ht="47.25" x14ac:dyDescent="0.25">
      <c r="A1043" s="381" t="s">
        <v>43</v>
      </c>
      <c r="B1043" s="127"/>
      <c r="C1043" s="21" t="s">
        <v>2182</v>
      </c>
      <c r="D1043" s="128"/>
      <c r="E1043" s="128"/>
      <c r="F1043" s="128"/>
      <c r="G1043" s="128"/>
      <c r="H1043" s="128"/>
      <c r="I1043" s="128"/>
      <c r="J1043" s="128"/>
      <c r="K1043" s="128"/>
      <c r="L1043" s="128"/>
      <c r="M1043" s="128"/>
      <c r="N1043" s="128"/>
      <c r="O1043" s="128"/>
      <c r="P1043" s="128"/>
      <c r="Q1043" s="128"/>
      <c r="R1043" s="128">
        <v>0.34</v>
      </c>
      <c r="S1043" s="128"/>
      <c r="T1043" s="128"/>
      <c r="U1043" s="128"/>
      <c r="V1043" s="128">
        <f t="shared" si="143"/>
        <v>0.34</v>
      </c>
      <c r="W1043" s="128">
        <f t="shared" si="143"/>
        <v>0</v>
      </c>
      <c r="X1043" s="128"/>
      <c r="Y1043" s="128"/>
      <c r="Z1043" s="128"/>
      <c r="AA1043" s="128"/>
      <c r="AB1043" s="128"/>
      <c r="AC1043" s="128"/>
      <c r="AD1043" s="128"/>
      <c r="AE1043" s="128"/>
      <c r="AF1043" s="128"/>
      <c r="AG1043" s="128"/>
      <c r="AH1043" s="128"/>
      <c r="AI1043" s="128"/>
      <c r="AJ1043" s="128"/>
      <c r="AK1043" s="128"/>
      <c r="AL1043" s="128"/>
      <c r="AM1043" s="128"/>
      <c r="AN1043" s="128"/>
      <c r="AO1043" s="128"/>
      <c r="AP1043" s="128">
        <f t="shared" si="144"/>
        <v>0</v>
      </c>
      <c r="AQ1043" s="128">
        <f t="shared" si="144"/>
        <v>0</v>
      </c>
      <c r="AR1043" s="128" t="e">
        <f>#REF!+#REF!+#REF!+#REF!</f>
        <v>#REF!</v>
      </c>
      <c r="AS1043" s="128">
        <f t="shared" si="145"/>
        <v>0</v>
      </c>
      <c r="AT1043" s="128" t="e">
        <f>#REF!+#REF!+#REF!+#REF!</f>
        <v>#REF!</v>
      </c>
      <c r="AU1043" s="128">
        <f t="shared" si="146"/>
        <v>0</v>
      </c>
    </row>
    <row r="1044" spans="1:47" ht="126" x14ac:dyDescent="0.25">
      <c r="A1044" s="381" t="s">
        <v>43</v>
      </c>
      <c r="B1044" s="127"/>
      <c r="C1044" s="21" t="s">
        <v>2183</v>
      </c>
      <c r="D1044" s="128"/>
      <c r="E1044" s="128"/>
      <c r="F1044" s="128"/>
      <c r="G1044" s="128"/>
      <c r="H1044" s="128"/>
      <c r="I1044" s="128"/>
      <c r="J1044" s="128"/>
      <c r="K1044" s="128"/>
      <c r="L1044" s="128"/>
      <c r="M1044" s="128"/>
      <c r="N1044" s="128"/>
      <c r="O1044" s="128"/>
      <c r="P1044" s="128"/>
      <c r="Q1044" s="128"/>
      <c r="R1044" s="128">
        <v>0.41799999999999998</v>
      </c>
      <c r="S1044" s="128"/>
      <c r="T1044" s="128"/>
      <c r="U1044" s="128"/>
      <c r="V1044" s="128">
        <f t="shared" si="143"/>
        <v>0.41799999999999998</v>
      </c>
      <c r="W1044" s="128">
        <f t="shared" si="143"/>
        <v>0</v>
      </c>
      <c r="X1044" s="128"/>
      <c r="Y1044" s="128"/>
      <c r="Z1044" s="128"/>
      <c r="AA1044" s="128"/>
      <c r="AB1044" s="128"/>
      <c r="AC1044" s="128"/>
      <c r="AD1044" s="128"/>
      <c r="AE1044" s="128"/>
      <c r="AF1044" s="128"/>
      <c r="AG1044" s="128"/>
      <c r="AH1044" s="128"/>
      <c r="AI1044" s="128"/>
      <c r="AJ1044" s="128"/>
      <c r="AK1044" s="128"/>
      <c r="AL1044" s="128"/>
      <c r="AM1044" s="128"/>
      <c r="AN1044" s="128"/>
      <c r="AO1044" s="128"/>
      <c r="AP1044" s="128">
        <f t="shared" si="144"/>
        <v>0</v>
      </c>
      <c r="AQ1044" s="128">
        <f t="shared" si="144"/>
        <v>0</v>
      </c>
      <c r="AR1044" s="128" t="e">
        <f>#REF!+#REF!+#REF!+#REF!</f>
        <v>#REF!</v>
      </c>
      <c r="AS1044" s="128">
        <f t="shared" si="145"/>
        <v>0</v>
      </c>
      <c r="AT1044" s="128" t="e">
        <f>#REF!+#REF!+#REF!+#REF!</f>
        <v>#REF!</v>
      </c>
      <c r="AU1044" s="128">
        <f t="shared" si="146"/>
        <v>0</v>
      </c>
    </row>
    <row r="1045" spans="1:47" ht="126" x14ac:dyDescent="0.25">
      <c r="A1045" s="381" t="s">
        <v>43</v>
      </c>
      <c r="B1045" s="127"/>
      <c r="C1045" s="21" t="s">
        <v>2183</v>
      </c>
      <c r="D1045" s="128"/>
      <c r="E1045" s="128"/>
      <c r="F1045" s="128"/>
      <c r="G1045" s="128"/>
      <c r="H1045" s="128"/>
      <c r="I1045" s="128"/>
      <c r="J1045" s="128"/>
      <c r="K1045" s="128"/>
      <c r="L1045" s="128"/>
      <c r="M1045" s="128"/>
      <c r="N1045" s="128"/>
      <c r="O1045" s="128"/>
      <c r="P1045" s="128"/>
      <c r="Q1045" s="128"/>
      <c r="R1045" s="128">
        <v>0.114</v>
      </c>
      <c r="S1045" s="128">
        <v>0.25</v>
      </c>
      <c r="T1045" s="128"/>
      <c r="U1045" s="128"/>
      <c r="V1045" s="128">
        <f t="shared" si="143"/>
        <v>0.114</v>
      </c>
      <c r="W1045" s="128">
        <f t="shared" si="143"/>
        <v>0.25</v>
      </c>
      <c r="X1045" s="128"/>
      <c r="Y1045" s="128"/>
      <c r="Z1045" s="128"/>
      <c r="AA1045" s="128"/>
      <c r="AB1045" s="128"/>
      <c r="AC1045" s="128"/>
      <c r="AD1045" s="128"/>
      <c r="AE1045" s="128"/>
      <c r="AF1045" s="128"/>
      <c r="AG1045" s="128"/>
      <c r="AH1045" s="128"/>
      <c r="AI1045" s="128"/>
      <c r="AJ1045" s="128"/>
      <c r="AK1045" s="128"/>
      <c r="AL1045" s="128"/>
      <c r="AM1045" s="128"/>
      <c r="AN1045" s="128"/>
      <c r="AO1045" s="128"/>
      <c r="AP1045" s="128">
        <f t="shared" si="144"/>
        <v>0</v>
      </c>
      <c r="AQ1045" s="128">
        <f t="shared" si="144"/>
        <v>0</v>
      </c>
      <c r="AR1045" s="128" t="e">
        <f>#REF!+#REF!+#REF!+#REF!</f>
        <v>#REF!</v>
      </c>
      <c r="AS1045" s="128">
        <f t="shared" si="145"/>
        <v>0</v>
      </c>
      <c r="AT1045" s="128" t="e">
        <f>#REF!+#REF!+#REF!+#REF!</f>
        <v>#REF!</v>
      </c>
      <c r="AU1045" s="128">
        <f t="shared" si="146"/>
        <v>0</v>
      </c>
    </row>
    <row r="1046" spans="1:47" ht="31.5" x14ac:dyDescent="0.25">
      <c r="A1046" s="381" t="s">
        <v>43</v>
      </c>
      <c r="B1046" s="127"/>
      <c r="C1046" s="21" t="s">
        <v>2184</v>
      </c>
      <c r="D1046" s="128"/>
      <c r="E1046" s="128"/>
      <c r="F1046" s="128"/>
      <c r="G1046" s="128"/>
      <c r="H1046" s="128"/>
      <c r="I1046" s="128"/>
      <c r="J1046" s="128"/>
      <c r="K1046" s="128"/>
      <c r="L1046" s="128"/>
      <c r="M1046" s="128"/>
      <c r="N1046" s="128"/>
      <c r="O1046" s="128"/>
      <c r="P1046" s="128"/>
      <c r="Q1046" s="128"/>
      <c r="R1046" s="128">
        <v>2.1000000000000001E-2</v>
      </c>
      <c r="S1046" s="128"/>
      <c r="T1046" s="128"/>
      <c r="U1046" s="128"/>
      <c r="V1046" s="128">
        <f t="shared" si="143"/>
        <v>2.1000000000000001E-2</v>
      </c>
      <c r="W1046" s="128">
        <f t="shared" si="143"/>
        <v>0</v>
      </c>
      <c r="X1046" s="128"/>
      <c r="Y1046" s="128"/>
      <c r="Z1046" s="128"/>
      <c r="AA1046" s="128"/>
      <c r="AB1046" s="128"/>
      <c r="AC1046" s="128"/>
      <c r="AD1046" s="128"/>
      <c r="AE1046" s="128"/>
      <c r="AF1046" s="128"/>
      <c r="AG1046" s="128"/>
      <c r="AH1046" s="128"/>
      <c r="AI1046" s="128"/>
      <c r="AJ1046" s="128"/>
      <c r="AK1046" s="128"/>
      <c r="AL1046" s="128"/>
      <c r="AM1046" s="128"/>
      <c r="AN1046" s="128"/>
      <c r="AO1046" s="128"/>
      <c r="AP1046" s="128">
        <f t="shared" si="144"/>
        <v>0</v>
      </c>
      <c r="AQ1046" s="128">
        <f t="shared" si="144"/>
        <v>0</v>
      </c>
      <c r="AR1046" s="128" t="e">
        <f>#REF!+#REF!+#REF!+#REF!</f>
        <v>#REF!</v>
      </c>
      <c r="AS1046" s="128">
        <f t="shared" si="145"/>
        <v>0</v>
      </c>
      <c r="AT1046" s="128" t="e">
        <f>#REF!+#REF!+#REF!+#REF!</f>
        <v>#REF!</v>
      </c>
      <c r="AU1046" s="128">
        <f t="shared" si="146"/>
        <v>0</v>
      </c>
    </row>
    <row r="1047" spans="1:47" ht="31.5" x14ac:dyDescent="0.25">
      <c r="A1047" s="381" t="s">
        <v>43</v>
      </c>
      <c r="B1047" s="127"/>
      <c r="C1047" s="21" t="s">
        <v>2185</v>
      </c>
      <c r="D1047" s="128"/>
      <c r="E1047" s="128"/>
      <c r="F1047" s="128"/>
      <c r="G1047" s="128"/>
      <c r="H1047" s="128"/>
      <c r="I1047" s="128"/>
      <c r="J1047" s="128"/>
      <c r="K1047" s="128"/>
      <c r="L1047" s="128"/>
      <c r="M1047" s="128"/>
      <c r="N1047" s="128"/>
      <c r="O1047" s="128"/>
      <c r="P1047" s="128"/>
      <c r="Q1047" s="128"/>
      <c r="R1047" s="128">
        <v>0.08</v>
      </c>
      <c r="S1047" s="128"/>
      <c r="T1047" s="128"/>
      <c r="U1047" s="128"/>
      <c r="V1047" s="128">
        <f t="shared" si="143"/>
        <v>0.08</v>
      </c>
      <c r="W1047" s="128">
        <f t="shared" si="143"/>
        <v>0</v>
      </c>
      <c r="X1047" s="128"/>
      <c r="Y1047" s="128"/>
      <c r="Z1047" s="128"/>
      <c r="AA1047" s="128"/>
      <c r="AB1047" s="128"/>
      <c r="AC1047" s="128"/>
      <c r="AD1047" s="128"/>
      <c r="AE1047" s="128"/>
      <c r="AF1047" s="128"/>
      <c r="AG1047" s="128"/>
      <c r="AH1047" s="128"/>
      <c r="AI1047" s="128"/>
      <c r="AJ1047" s="128"/>
      <c r="AK1047" s="128"/>
      <c r="AL1047" s="128"/>
      <c r="AM1047" s="128"/>
      <c r="AN1047" s="128"/>
      <c r="AO1047" s="128"/>
      <c r="AP1047" s="128">
        <f t="shared" si="144"/>
        <v>0</v>
      </c>
      <c r="AQ1047" s="128">
        <f t="shared" si="144"/>
        <v>0</v>
      </c>
      <c r="AR1047" s="128" t="e">
        <f>#REF!+#REF!+#REF!+#REF!</f>
        <v>#REF!</v>
      </c>
      <c r="AS1047" s="128">
        <f t="shared" si="145"/>
        <v>0</v>
      </c>
      <c r="AT1047" s="128" t="e">
        <f>#REF!+#REF!+#REF!+#REF!</f>
        <v>#REF!</v>
      </c>
      <c r="AU1047" s="128">
        <f t="shared" si="146"/>
        <v>0</v>
      </c>
    </row>
    <row r="1048" spans="1:47" ht="31.5" x14ac:dyDescent="0.25">
      <c r="A1048" s="381" t="s">
        <v>43</v>
      </c>
      <c r="B1048" s="127"/>
      <c r="C1048" s="21" t="s">
        <v>2186</v>
      </c>
      <c r="D1048" s="128"/>
      <c r="E1048" s="128"/>
      <c r="F1048" s="128"/>
      <c r="G1048" s="128"/>
      <c r="H1048" s="128"/>
      <c r="I1048" s="128"/>
      <c r="J1048" s="128"/>
      <c r="K1048" s="128"/>
      <c r="L1048" s="128"/>
      <c r="M1048" s="128"/>
      <c r="N1048" s="128"/>
      <c r="O1048" s="128"/>
      <c r="P1048" s="128"/>
      <c r="Q1048" s="128"/>
      <c r="R1048" s="128">
        <v>0.03</v>
      </c>
      <c r="S1048" s="128"/>
      <c r="T1048" s="128"/>
      <c r="U1048" s="128"/>
      <c r="V1048" s="128">
        <f t="shared" si="143"/>
        <v>0.03</v>
      </c>
      <c r="W1048" s="128">
        <f t="shared" si="143"/>
        <v>0</v>
      </c>
      <c r="X1048" s="128"/>
      <c r="Y1048" s="128"/>
      <c r="Z1048" s="128"/>
      <c r="AA1048" s="128"/>
      <c r="AB1048" s="128"/>
      <c r="AC1048" s="128"/>
      <c r="AD1048" s="128"/>
      <c r="AE1048" s="128"/>
      <c r="AF1048" s="128"/>
      <c r="AG1048" s="128"/>
      <c r="AH1048" s="128"/>
      <c r="AI1048" s="128"/>
      <c r="AJ1048" s="128"/>
      <c r="AK1048" s="128"/>
      <c r="AL1048" s="128"/>
      <c r="AM1048" s="128"/>
      <c r="AN1048" s="128"/>
      <c r="AO1048" s="128"/>
      <c r="AP1048" s="128">
        <f t="shared" si="144"/>
        <v>0</v>
      </c>
      <c r="AQ1048" s="128">
        <f t="shared" si="144"/>
        <v>0</v>
      </c>
      <c r="AR1048" s="128" t="e">
        <f>#REF!+#REF!+#REF!+#REF!</f>
        <v>#REF!</v>
      </c>
      <c r="AS1048" s="128">
        <f t="shared" si="145"/>
        <v>0</v>
      </c>
      <c r="AT1048" s="128" t="e">
        <f>#REF!+#REF!+#REF!+#REF!</f>
        <v>#REF!</v>
      </c>
      <c r="AU1048" s="128">
        <f t="shared" si="146"/>
        <v>0</v>
      </c>
    </row>
    <row r="1049" spans="1:47" ht="47.25" x14ac:dyDescent="0.25">
      <c r="A1049" s="381" t="s">
        <v>43</v>
      </c>
      <c r="B1049" s="127"/>
      <c r="C1049" s="21" t="s">
        <v>2187</v>
      </c>
      <c r="D1049" s="128"/>
      <c r="E1049" s="128"/>
      <c r="F1049" s="128"/>
      <c r="G1049" s="128"/>
      <c r="H1049" s="128"/>
      <c r="I1049" s="128"/>
      <c r="J1049" s="128"/>
      <c r="K1049" s="128"/>
      <c r="L1049" s="128"/>
      <c r="M1049" s="128"/>
      <c r="N1049" s="128"/>
      <c r="O1049" s="128"/>
      <c r="P1049" s="128"/>
      <c r="Q1049" s="128"/>
      <c r="R1049" s="128">
        <v>0.14000000000000001</v>
      </c>
      <c r="S1049" s="128"/>
      <c r="T1049" s="128"/>
      <c r="U1049" s="128"/>
      <c r="V1049" s="128">
        <f t="shared" ref="V1049:W1112" si="147">N1049+P1049+R1049+T1049</f>
        <v>0.14000000000000001</v>
      </c>
      <c r="W1049" s="128">
        <f t="shared" si="147"/>
        <v>0</v>
      </c>
      <c r="X1049" s="128"/>
      <c r="Y1049" s="128"/>
      <c r="Z1049" s="128"/>
      <c r="AA1049" s="128"/>
      <c r="AB1049" s="128"/>
      <c r="AC1049" s="128"/>
      <c r="AD1049" s="128"/>
      <c r="AE1049" s="128"/>
      <c r="AF1049" s="128"/>
      <c r="AG1049" s="128"/>
      <c r="AH1049" s="128"/>
      <c r="AI1049" s="128"/>
      <c r="AJ1049" s="128"/>
      <c r="AK1049" s="128"/>
      <c r="AL1049" s="128"/>
      <c r="AM1049" s="128"/>
      <c r="AN1049" s="128"/>
      <c r="AO1049" s="128"/>
      <c r="AP1049" s="128">
        <f t="shared" si="144"/>
        <v>0</v>
      </c>
      <c r="AQ1049" s="128">
        <f t="shared" si="144"/>
        <v>0</v>
      </c>
      <c r="AR1049" s="128" t="e">
        <f>#REF!+#REF!+#REF!+#REF!</f>
        <v>#REF!</v>
      </c>
      <c r="AS1049" s="128">
        <f t="shared" si="145"/>
        <v>0</v>
      </c>
      <c r="AT1049" s="128" t="e">
        <f>#REF!+#REF!+#REF!+#REF!</f>
        <v>#REF!</v>
      </c>
      <c r="AU1049" s="128">
        <f t="shared" si="146"/>
        <v>0</v>
      </c>
    </row>
    <row r="1050" spans="1:47" ht="31.5" x14ac:dyDescent="0.25">
      <c r="A1050" s="381" t="s">
        <v>43</v>
      </c>
      <c r="B1050" s="127"/>
      <c r="C1050" s="21" t="s">
        <v>2188</v>
      </c>
      <c r="D1050" s="128"/>
      <c r="E1050" s="128"/>
      <c r="F1050" s="128"/>
      <c r="G1050" s="128"/>
      <c r="H1050" s="128"/>
      <c r="I1050" s="128"/>
      <c r="J1050" s="128"/>
      <c r="K1050" s="128"/>
      <c r="L1050" s="128"/>
      <c r="M1050" s="128"/>
      <c r="N1050" s="128"/>
      <c r="O1050" s="128"/>
      <c r="P1050" s="128"/>
      <c r="Q1050" s="128"/>
      <c r="R1050" s="128">
        <v>0.127</v>
      </c>
      <c r="S1050" s="128"/>
      <c r="T1050" s="128"/>
      <c r="U1050" s="128"/>
      <c r="V1050" s="128">
        <f t="shared" si="147"/>
        <v>0.127</v>
      </c>
      <c r="W1050" s="128">
        <f t="shared" si="147"/>
        <v>0</v>
      </c>
      <c r="X1050" s="128"/>
      <c r="Y1050" s="128"/>
      <c r="Z1050" s="128"/>
      <c r="AA1050" s="128"/>
      <c r="AB1050" s="128"/>
      <c r="AC1050" s="128"/>
      <c r="AD1050" s="128"/>
      <c r="AE1050" s="128"/>
      <c r="AF1050" s="128"/>
      <c r="AG1050" s="128"/>
      <c r="AH1050" s="128"/>
      <c r="AI1050" s="128"/>
      <c r="AJ1050" s="128"/>
      <c r="AK1050" s="128"/>
      <c r="AL1050" s="128"/>
      <c r="AM1050" s="128"/>
      <c r="AN1050" s="128"/>
      <c r="AO1050" s="128"/>
      <c r="AP1050" s="128">
        <f t="shared" si="144"/>
        <v>0</v>
      </c>
      <c r="AQ1050" s="128">
        <f t="shared" si="144"/>
        <v>0</v>
      </c>
      <c r="AR1050" s="128" t="e">
        <f>#REF!+#REF!+#REF!+#REF!</f>
        <v>#REF!</v>
      </c>
      <c r="AS1050" s="128">
        <f t="shared" si="145"/>
        <v>0</v>
      </c>
      <c r="AT1050" s="128" t="e">
        <f>#REF!+#REF!+#REF!+#REF!</f>
        <v>#REF!</v>
      </c>
      <c r="AU1050" s="128">
        <f t="shared" si="146"/>
        <v>0</v>
      </c>
    </row>
    <row r="1051" spans="1:47" ht="31.5" x14ac:dyDescent="0.25">
      <c r="A1051" s="381" t="s">
        <v>43</v>
      </c>
      <c r="B1051" s="127"/>
      <c r="C1051" s="21" t="s">
        <v>2189</v>
      </c>
      <c r="D1051" s="128"/>
      <c r="E1051" s="128"/>
      <c r="F1051" s="128"/>
      <c r="G1051" s="128"/>
      <c r="H1051" s="128"/>
      <c r="I1051" s="128"/>
      <c r="J1051" s="128"/>
      <c r="K1051" s="128"/>
      <c r="L1051" s="128"/>
      <c r="M1051" s="128"/>
      <c r="N1051" s="128"/>
      <c r="O1051" s="128"/>
      <c r="P1051" s="128"/>
      <c r="Q1051" s="128"/>
      <c r="R1051" s="128">
        <v>0.503</v>
      </c>
      <c r="S1051" s="128">
        <v>6.3E-2</v>
      </c>
      <c r="T1051" s="128"/>
      <c r="U1051" s="128"/>
      <c r="V1051" s="128">
        <f t="shared" si="147"/>
        <v>0.503</v>
      </c>
      <c r="W1051" s="128">
        <f t="shared" si="147"/>
        <v>6.3E-2</v>
      </c>
      <c r="X1051" s="128"/>
      <c r="Y1051" s="128"/>
      <c r="Z1051" s="128"/>
      <c r="AA1051" s="128"/>
      <c r="AB1051" s="128"/>
      <c r="AC1051" s="128"/>
      <c r="AD1051" s="128"/>
      <c r="AE1051" s="128"/>
      <c r="AF1051" s="128"/>
      <c r="AG1051" s="128"/>
      <c r="AH1051" s="128"/>
      <c r="AI1051" s="128"/>
      <c r="AJ1051" s="128"/>
      <c r="AK1051" s="128"/>
      <c r="AL1051" s="128"/>
      <c r="AM1051" s="128"/>
      <c r="AN1051" s="128"/>
      <c r="AO1051" s="128"/>
      <c r="AP1051" s="128">
        <f t="shared" si="144"/>
        <v>0</v>
      </c>
      <c r="AQ1051" s="128">
        <f t="shared" si="144"/>
        <v>0</v>
      </c>
      <c r="AR1051" s="128" t="e">
        <f>#REF!+#REF!+#REF!+#REF!</f>
        <v>#REF!</v>
      </c>
      <c r="AS1051" s="128">
        <f t="shared" si="145"/>
        <v>0</v>
      </c>
      <c r="AT1051" s="128" t="e">
        <f>#REF!+#REF!+#REF!+#REF!</f>
        <v>#REF!</v>
      </c>
      <c r="AU1051" s="128">
        <f t="shared" si="146"/>
        <v>0</v>
      </c>
    </row>
    <row r="1052" spans="1:47" ht="31.5" x14ac:dyDescent="0.25">
      <c r="A1052" s="381" t="s">
        <v>43</v>
      </c>
      <c r="B1052" s="127"/>
      <c r="C1052" s="21" t="s">
        <v>2189</v>
      </c>
      <c r="D1052" s="128"/>
      <c r="E1052" s="128"/>
      <c r="F1052" s="128"/>
      <c r="G1052" s="128"/>
      <c r="H1052" s="128"/>
      <c r="I1052" s="128"/>
      <c r="J1052" s="128"/>
      <c r="K1052" s="128"/>
      <c r="L1052" s="128"/>
      <c r="M1052" s="128"/>
      <c r="N1052" s="128"/>
      <c r="O1052" s="128"/>
      <c r="P1052" s="128"/>
      <c r="Q1052" s="128"/>
      <c r="R1052" s="128">
        <v>0.33500000000000002</v>
      </c>
      <c r="S1052" s="128"/>
      <c r="T1052" s="128"/>
      <c r="U1052" s="128"/>
      <c r="V1052" s="128">
        <f t="shared" si="147"/>
        <v>0.33500000000000002</v>
      </c>
      <c r="W1052" s="128">
        <f t="shared" si="147"/>
        <v>0</v>
      </c>
      <c r="X1052" s="128"/>
      <c r="Y1052" s="128"/>
      <c r="Z1052" s="128"/>
      <c r="AA1052" s="128"/>
      <c r="AB1052" s="128"/>
      <c r="AC1052" s="128"/>
      <c r="AD1052" s="128"/>
      <c r="AE1052" s="128"/>
      <c r="AF1052" s="128"/>
      <c r="AG1052" s="128"/>
      <c r="AH1052" s="128"/>
      <c r="AI1052" s="128"/>
      <c r="AJ1052" s="128"/>
      <c r="AK1052" s="128"/>
      <c r="AL1052" s="128"/>
      <c r="AM1052" s="128"/>
      <c r="AN1052" s="128"/>
      <c r="AO1052" s="128"/>
      <c r="AP1052" s="128">
        <f t="shared" si="144"/>
        <v>0</v>
      </c>
      <c r="AQ1052" s="128">
        <f t="shared" si="144"/>
        <v>0</v>
      </c>
      <c r="AR1052" s="128" t="e">
        <f>#REF!+#REF!+#REF!+#REF!</f>
        <v>#REF!</v>
      </c>
      <c r="AS1052" s="128">
        <f t="shared" si="145"/>
        <v>0</v>
      </c>
      <c r="AT1052" s="128" t="e">
        <f>#REF!+#REF!+#REF!+#REF!</f>
        <v>#REF!</v>
      </c>
      <c r="AU1052" s="128">
        <f t="shared" si="146"/>
        <v>0</v>
      </c>
    </row>
    <row r="1053" spans="1:47" ht="47.25" x14ac:dyDescent="0.25">
      <c r="A1053" s="381" t="s">
        <v>43</v>
      </c>
      <c r="B1053" s="127"/>
      <c r="C1053" s="21" t="s">
        <v>2190</v>
      </c>
      <c r="D1053" s="128"/>
      <c r="E1053" s="128"/>
      <c r="F1053" s="128"/>
      <c r="G1053" s="128"/>
      <c r="H1053" s="128"/>
      <c r="I1053" s="128"/>
      <c r="J1053" s="128"/>
      <c r="K1053" s="128"/>
      <c r="L1053" s="128"/>
      <c r="M1053" s="128"/>
      <c r="N1053" s="128"/>
      <c r="O1053" s="128"/>
      <c r="P1053" s="128"/>
      <c r="Q1053" s="128"/>
      <c r="R1053" s="128">
        <v>0.06</v>
      </c>
      <c r="S1053" s="128"/>
      <c r="T1053" s="128"/>
      <c r="U1053" s="128"/>
      <c r="V1053" s="128">
        <f t="shared" si="147"/>
        <v>0.06</v>
      </c>
      <c r="W1053" s="128">
        <f t="shared" si="147"/>
        <v>0</v>
      </c>
      <c r="X1053" s="128"/>
      <c r="Y1053" s="128"/>
      <c r="Z1053" s="128"/>
      <c r="AA1053" s="128"/>
      <c r="AB1053" s="128"/>
      <c r="AC1053" s="128"/>
      <c r="AD1053" s="128"/>
      <c r="AE1053" s="128"/>
      <c r="AF1053" s="128"/>
      <c r="AG1053" s="128"/>
      <c r="AH1053" s="128"/>
      <c r="AI1053" s="128"/>
      <c r="AJ1053" s="128"/>
      <c r="AK1053" s="128"/>
      <c r="AL1053" s="128"/>
      <c r="AM1053" s="128"/>
      <c r="AN1053" s="128"/>
      <c r="AO1053" s="128"/>
      <c r="AP1053" s="128">
        <f t="shared" si="144"/>
        <v>0</v>
      </c>
      <c r="AQ1053" s="128">
        <f t="shared" si="144"/>
        <v>0</v>
      </c>
      <c r="AR1053" s="128" t="e">
        <f>#REF!+#REF!+#REF!+#REF!</f>
        <v>#REF!</v>
      </c>
      <c r="AS1053" s="128">
        <f t="shared" si="145"/>
        <v>0</v>
      </c>
      <c r="AT1053" s="128" t="e">
        <f>#REF!+#REF!+#REF!+#REF!</f>
        <v>#REF!</v>
      </c>
      <c r="AU1053" s="128">
        <f t="shared" si="146"/>
        <v>0</v>
      </c>
    </row>
    <row r="1054" spans="1:47" ht="31.5" x14ac:dyDescent="0.25">
      <c r="A1054" s="381" t="s">
        <v>43</v>
      </c>
      <c r="B1054" s="127"/>
      <c r="C1054" s="21" t="s">
        <v>2191</v>
      </c>
      <c r="D1054" s="128"/>
      <c r="E1054" s="128"/>
      <c r="F1054" s="128"/>
      <c r="G1054" s="128"/>
      <c r="H1054" s="128"/>
      <c r="I1054" s="128"/>
      <c r="J1054" s="128"/>
      <c r="K1054" s="128"/>
      <c r="L1054" s="128"/>
      <c r="M1054" s="128"/>
      <c r="N1054" s="128"/>
      <c r="O1054" s="128"/>
      <c r="P1054" s="128"/>
      <c r="Q1054" s="128"/>
      <c r="R1054" s="128">
        <v>0.115</v>
      </c>
      <c r="S1054" s="128"/>
      <c r="T1054" s="128"/>
      <c r="U1054" s="128"/>
      <c r="V1054" s="128">
        <f t="shared" si="147"/>
        <v>0.115</v>
      </c>
      <c r="W1054" s="128">
        <f t="shared" si="147"/>
        <v>0</v>
      </c>
      <c r="X1054" s="128"/>
      <c r="Y1054" s="128"/>
      <c r="Z1054" s="128"/>
      <c r="AA1054" s="128"/>
      <c r="AB1054" s="128"/>
      <c r="AC1054" s="128"/>
      <c r="AD1054" s="128"/>
      <c r="AE1054" s="128"/>
      <c r="AF1054" s="128"/>
      <c r="AG1054" s="128"/>
      <c r="AH1054" s="128"/>
      <c r="AI1054" s="128"/>
      <c r="AJ1054" s="128"/>
      <c r="AK1054" s="128"/>
      <c r="AL1054" s="128"/>
      <c r="AM1054" s="128"/>
      <c r="AN1054" s="128"/>
      <c r="AO1054" s="128"/>
      <c r="AP1054" s="128">
        <f t="shared" si="144"/>
        <v>0</v>
      </c>
      <c r="AQ1054" s="128">
        <f t="shared" si="144"/>
        <v>0</v>
      </c>
      <c r="AR1054" s="128" t="e">
        <f>#REF!+#REF!+#REF!+#REF!</f>
        <v>#REF!</v>
      </c>
      <c r="AS1054" s="128">
        <f t="shared" si="145"/>
        <v>0</v>
      </c>
      <c r="AT1054" s="128" t="e">
        <f>#REF!+#REF!+#REF!+#REF!</f>
        <v>#REF!</v>
      </c>
      <c r="AU1054" s="128">
        <f t="shared" si="146"/>
        <v>0</v>
      </c>
    </row>
    <row r="1055" spans="1:47" ht="63" x14ac:dyDescent="0.25">
      <c r="A1055" s="381" t="s">
        <v>43</v>
      </c>
      <c r="B1055" s="127"/>
      <c r="C1055" s="21" t="s">
        <v>2192</v>
      </c>
      <c r="D1055" s="128"/>
      <c r="E1055" s="128"/>
      <c r="F1055" s="128"/>
      <c r="G1055" s="128"/>
      <c r="H1055" s="128"/>
      <c r="I1055" s="128"/>
      <c r="J1055" s="128"/>
      <c r="K1055" s="128"/>
      <c r="L1055" s="128"/>
      <c r="M1055" s="128"/>
      <c r="N1055" s="128"/>
      <c r="O1055" s="128"/>
      <c r="P1055" s="128"/>
      <c r="Q1055" s="128"/>
      <c r="R1055" s="128">
        <v>0.10199999999999999</v>
      </c>
      <c r="S1055" s="128">
        <v>0.25</v>
      </c>
      <c r="T1055" s="128"/>
      <c r="U1055" s="128"/>
      <c r="V1055" s="128">
        <f t="shared" si="147"/>
        <v>0.10199999999999999</v>
      </c>
      <c r="W1055" s="128">
        <f t="shared" si="147"/>
        <v>0.25</v>
      </c>
      <c r="X1055" s="128"/>
      <c r="Y1055" s="128"/>
      <c r="Z1055" s="128"/>
      <c r="AA1055" s="128"/>
      <c r="AB1055" s="128"/>
      <c r="AC1055" s="128"/>
      <c r="AD1055" s="128"/>
      <c r="AE1055" s="128"/>
      <c r="AF1055" s="128"/>
      <c r="AG1055" s="128"/>
      <c r="AH1055" s="128"/>
      <c r="AI1055" s="128"/>
      <c r="AJ1055" s="128"/>
      <c r="AK1055" s="128"/>
      <c r="AL1055" s="128"/>
      <c r="AM1055" s="128"/>
      <c r="AN1055" s="128"/>
      <c r="AO1055" s="128"/>
      <c r="AP1055" s="128">
        <f t="shared" si="144"/>
        <v>0</v>
      </c>
      <c r="AQ1055" s="128">
        <f t="shared" si="144"/>
        <v>0</v>
      </c>
      <c r="AR1055" s="128" t="e">
        <f>#REF!+#REF!+#REF!+#REF!</f>
        <v>#REF!</v>
      </c>
      <c r="AS1055" s="128">
        <f t="shared" si="145"/>
        <v>0</v>
      </c>
      <c r="AT1055" s="128" t="e">
        <f>#REF!+#REF!+#REF!+#REF!</f>
        <v>#REF!</v>
      </c>
      <c r="AU1055" s="128">
        <f t="shared" si="146"/>
        <v>0</v>
      </c>
    </row>
    <row r="1056" spans="1:47" ht="63" x14ac:dyDescent="0.25">
      <c r="A1056" s="381" t="s">
        <v>43</v>
      </c>
      <c r="B1056" s="127"/>
      <c r="C1056" s="21" t="s">
        <v>2192</v>
      </c>
      <c r="D1056" s="128"/>
      <c r="E1056" s="128"/>
      <c r="F1056" s="128"/>
      <c r="G1056" s="128"/>
      <c r="H1056" s="128"/>
      <c r="I1056" s="128"/>
      <c r="J1056" s="128"/>
      <c r="K1056" s="128"/>
      <c r="L1056" s="128"/>
      <c r="M1056" s="128"/>
      <c r="N1056" s="128"/>
      <c r="O1056" s="128"/>
      <c r="P1056" s="128"/>
      <c r="Q1056" s="128"/>
      <c r="R1056" s="128">
        <v>1.3959999999999999</v>
      </c>
      <c r="S1056" s="128"/>
      <c r="T1056" s="128"/>
      <c r="U1056" s="128"/>
      <c r="V1056" s="128">
        <f t="shared" si="147"/>
        <v>1.3959999999999999</v>
      </c>
      <c r="W1056" s="128">
        <f t="shared" si="147"/>
        <v>0</v>
      </c>
      <c r="X1056" s="128"/>
      <c r="Y1056" s="128"/>
      <c r="Z1056" s="128"/>
      <c r="AA1056" s="128"/>
      <c r="AB1056" s="128"/>
      <c r="AC1056" s="128"/>
      <c r="AD1056" s="128"/>
      <c r="AE1056" s="128"/>
      <c r="AF1056" s="128"/>
      <c r="AG1056" s="128"/>
      <c r="AH1056" s="128"/>
      <c r="AI1056" s="128"/>
      <c r="AJ1056" s="128"/>
      <c r="AK1056" s="128"/>
      <c r="AL1056" s="128"/>
      <c r="AM1056" s="128"/>
      <c r="AN1056" s="128"/>
      <c r="AO1056" s="128"/>
      <c r="AP1056" s="128">
        <f t="shared" si="144"/>
        <v>0</v>
      </c>
      <c r="AQ1056" s="128">
        <f t="shared" si="144"/>
        <v>0</v>
      </c>
      <c r="AR1056" s="128" t="e">
        <f>#REF!+#REF!+#REF!+#REF!</f>
        <v>#REF!</v>
      </c>
      <c r="AS1056" s="128">
        <f t="shared" si="145"/>
        <v>0</v>
      </c>
      <c r="AT1056" s="128" t="e">
        <f>#REF!+#REF!+#REF!+#REF!</f>
        <v>#REF!</v>
      </c>
      <c r="AU1056" s="128">
        <f t="shared" si="146"/>
        <v>0</v>
      </c>
    </row>
    <row r="1057" spans="1:47" ht="47.25" x14ac:dyDescent="0.25">
      <c r="A1057" s="381" t="s">
        <v>43</v>
      </c>
      <c r="B1057" s="127"/>
      <c r="C1057" s="21" t="s">
        <v>2193</v>
      </c>
      <c r="D1057" s="128"/>
      <c r="E1057" s="128"/>
      <c r="F1057" s="128"/>
      <c r="G1057" s="128"/>
      <c r="H1057" s="128"/>
      <c r="I1057" s="128"/>
      <c r="J1057" s="128"/>
      <c r="K1057" s="128"/>
      <c r="L1057" s="128"/>
      <c r="M1057" s="128"/>
      <c r="N1057" s="128"/>
      <c r="O1057" s="128"/>
      <c r="P1057" s="128"/>
      <c r="Q1057" s="128"/>
      <c r="R1057" s="128">
        <v>0.10100000000000001</v>
      </c>
      <c r="S1057" s="128"/>
      <c r="T1057" s="128"/>
      <c r="U1057" s="128"/>
      <c r="V1057" s="128">
        <f t="shared" si="147"/>
        <v>0.10100000000000001</v>
      </c>
      <c r="W1057" s="128">
        <f t="shared" si="147"/>
        <v>0</v>
      </c>
      <c r="X1057" s="128"/>
      <c r="Y1057" s="128"/>
      <c r="Z1057" s="128"/>
      <c r="AA1057" s="128"/>
      <c r="AB1057" s="128"/>
      <c r="AC1057" s="128"/>
      <c r="AD1057" s="128"/>
      <c r="AE1057" s="128"/>
      <c r="AF1057" s="128"/>
      <c r="AG1057" s="128"/>
      <c r="AH1057" s="128"/>
      <c r="AI1057" s="128"/>
      <c r="AJ1057" s="128"/>
      <c r="AK1057" s="128"/>
      <c r="AL1057" s="128"/>
      <c r="AM1057" s="128"/>
      <c r="AN1057" s="128"/>
      <c r="AO1057" s="128"/>
      <c r="AP1057" s="128">
        <f t="shared" si="144"/>
        <v>0</v>
      </c>
      <c r="AQ1057" s="128">
        <f t="shared" si="144"/>
        <v>0</v>
      </c>
      <c r="AR1057" s="128" t="e">
        <f>#REF!+#REF!+#REF!+#REF!</f>
        <v>#REF!</v>
      </c>
      <c r="AS1057" s="128">
        <f t="shared" si="145"/>
        <v>0</v>
      </c>
      <c r="AT1057" s="128" t="e">
        <f>#REF!+#REF!+#REF!+#REF!</f>
        <v>#REF!</v>
      </c>
      <c r="AU1057" s="128">
        <f t="shared" si="146"/>
        <v>0</v>
      </c>
    </row>
    <row r="1058" spans="1:47" ht="31.5" x14ac:dyDescent="0.25">
      <c r="A1058" s="381" t="s">
        <v>43</v>
      </c>
      <c r="B1058" s="127"/>
      <c r="C1058" s="21" t="s">
        <v>2194</v>
      </c>
      <c r="D1058" s="128"/>
      <c r="E1058" s="128"/>
      <c r="F1058" s="128"/>
      <c r="G1058" s="128"/>
      <c r="H1058" s="128"/>
      <c r="I1058" s="128"/>
      <c r="J1058" s="128"/>
      <c r="K1058" s="128"/>
      <c r="L1058" s="128"/>
      <c r="M1058" s="128"/>
      <c r="N1058" s="128"/>
      <c r="O1058" s="128"/>
      <c r="P1058" s="128"/>
      <c r="Q1058" s="128"/>
      <c r="R1058" s="128">
        <v>0.1</v>
      </c>
      <c r="S1058" s="128"/>
      <c r="T1058" s="128"/>
      <c r="U1058" s="128"/>
      <c r="V1058" s="128">
        <f t="shared" si="147"/>
        <v>0.1</v>
      </c>
      <c r="W1058" s="128">
        <f t="shared" si="147"/>
        <v>0</v>
      </c>
      <c r="X1058" s="128"/>
      <c r="Y1058" s="128"/>
      <c r="Z1058" s="128"/>
      <c r="AA1058" s="128"/>
      <c r="AB1058" s="128"/>
      <c r="AC1058" s="128"/>
      <c r="AD1058" s="128"/>
      <c r="AE1058" s="128"/>
      <c r="AF1058" s="128"/>
      <c r="AG1058" s="128"/>
      <c r="AH1058" s="128"/>
      <c r="AI1058" s="128"/>
      <c r="AJ1058" s="128"/>
      <c r="AK1058" s="128"/>
      <c r="AL1058" s="128"/>
      <c r="AM1058" s="128"/>
      <c r="AN1058" s="128"/>
      <c r="AO1058" s="128"/>
      <c r="AP1058" s="128">
        <f t="shared" si="144"/>
        <v>0</v>
      </c>
      <c r="AQ1058" s="128">
        <f t="shared" si="144"/>
        <v>0</v>
      </c>
      <c r="AR1058" s="128" t="e">
        <f>#REF!+#REF!+#REF!+#REF!</f>
        <v>#REF!</v>
      </c>
      <c r="AS1058" s="128">
        <f t="shared" si="145"/>
        <v>0</v>
      </c>
      <c r="AT1058" s="128" t="e">
        <f>#REF!+#REF!+#REF!+#REF!</f>
        <v>#REF!</v>
      </c>
      <c r="AU1058" s="128">
        <f t="shared" si="146"/>
        <v>0</v>
      </c>
    </row>
    <row r="1059" spans="1:47" ht="31.5" x14ac:dyDescent="0.25">
      <c r="A1059" s="381" t="s">
        <v>43</v>
      </c>
      <c r="B1059" s="127"/>
      <c r="C1059" s="21" t="s">
        <v>2195</v>
      </c>
      <c r="D1059" s="128"/>
      <c r="E1059" s="128"/>
      <c r="F1059" s="128"/>
      <c r="G1059" s="128"/>
      <c r="H1059" s="128"/>
      <c r="I1059" s="128"/>
      <c r="J1059" s="128"/>
      <c r="K1059" s="128"/>
      <c r="L1059" s="128"/>
      <c r="M1059" s="128"/>
      <c r="N1059" s="128"/>
      <c r="O1059" s="128"/>
      <c r="P1059" s="128"/>
      <c r="Q1059" s="128"/>
      <c r="R1059" s="128">
        <v>2.4E-2</v>
      </c>
      <c r="S1059" s="128"/>
      <c r="T1059" s="128"/>
      <c r="U1059" s="128"/>
      <c r="V1059" s="128">
        <f t="shared" si="147"/>
        <v>2.4E-2</v>
      </c>
      <c r="W1059" s="128">
        <f t="shared" si="147"/>
        <v>0</v>
      </c>
      <c r="X1059" s="128"/>
      <c r="Y1059" s="128"/>
      <c r="Z1059" s="128"/>
      <c r="AA1059" s="128"/>
      <c r="AB1059" s="128"/>
      <c r="AC1059" s="128"/>
      <c r="AD1059" s="128"/>
      <c r="AE1059" s="128"/>
      <c r="AF1059" s="128"/>
      <c r="AG1059" s="128"/>
      <c r="AH1059" s="128"/>
      <c r="AI1059" s="128"/>
      <c r="AJ1059" s="128"/>
      <c r="AK1059" s="128"/>
      <c r="AL1059" s="128"/>
      <c r="AM1059" s="128"/>
      <c r="AN1059" s="128"/>
      <c r="AO1059" s="128"/>
      <c r="AP1059" s="128">
        <f t="shared" si="144"/>
        <v>0</v>
      </c>
      <c r="AQ1059" s="128">
        <f t="shared" si="144"/>
        <v>0</v>
      </c>
      <c r="AR1059" s="128" t="e">
        <f>#REF!+#REF!+#REF!+#REF!</f>
        <v>#REF!</v>
      </c>
      <c r="AS1059" s="128">
        <f t="shared" si="145"/>
        <v>0</v>
      </c>
      <c r="AT1059" s="128" t="e">
        <f>#REF!+#REF!+#REF!+#REF!</f>
        <v>#REF!</v>
      </c>
      <c r="AU1059" s="128">
        <f t="shared" si="146"/>
        <v>0</v>
      </c>
    </row>
    <row r="1060" spans="1:47" ht="47.25" x14ac:dyDescent="0.25">
      <c r="A1060" s="381" t="s">
        <v>43</v>
      </c>
      <c r="B1060" s="127"/>
      <c r="C1060" s="21" t="s">
        <v>2196</v>
      </c>
      <c r="D1060" s="128"/>
      <c r="E1060" s="128"/>
      <c r="F1060" s="128"/>
      <c r="G1060" s="128"/>
      <c r="H1060" s="128"/>
      <c r="I1060" s="128"/>
      <c r="J1060" s="128"/>
      <c r="K1060" s="128"/>
      <c r="L1060" s="128"/>
      <c r="M1060" s="128"/>
      <c r="N1060" s="128"/>
      <c r="O1060" s="128"/>
      <c r="P1060" s="128"/>
      <c r="Q1060" s="128"/>
      <c r="R1060" s="128">
        <v>1.2999999999999999E-2</v>
      </c>
      <c r="S1060" s="128"/>
      <c r="T1060" s="128"/>
      <c r="U1060" s="128"/>
      <c r="V1060" s="128">
        <f t="shared" si="147"/>
        <v>1.2999999999999999E-2</v>
      </c>
      <c r="W1060" s="128">
        <f t="shared" si="147"/>
        <v>0</v>
      </c>
      <c r="X1060" s="128"/>
      <c r="Y1060" s="128"/>
      <c r="Z1060" s="128"/>
      <c r="AA1060" s="128"/>
      <c r="AB1060" s="128"/>
      <c r="AC1060" s="128"/>
      <c r="AD1060" s="128"/>
      <c r="AE1060" s="128"/>
      <c r="AF1060" s="128"/>
      <c r="AG1060" s="128"/>
      <c r="AH1060" s="128"/>
      <c r="AI1060" s="128"/>
      <c r="AJ1060" s="128"/>
      <c r="AK1060" s="128"/>
      <c r="AL1060" s="128"/>
      <c r="AM1060" s="128"/>
      <c r="AN1060" s="128"/>
      <c r="AO1060" s="128"/>
      <c r="AP1060" s="128">
        <f t="shared" si="144"/>
        <v>0</v>
      </c>
      <c r="AQ1060" s="128">
        <f t="shared" si="144"/>
        <v>0</v>
      </c>
      <c r="AR1060" s="128" t="e">
        <f>#REF!+#REF!+#REF!+#REF!</f>
        <v>#REF!</v>
      </c>
      <c r="AS1060" s="128">
        <f t="shared" si="145"/>
        <v>0</v>
      </c>
      <c r="AT1060" s="128" t="e">
        <f>#REF!+#REF!+#REF!+#REF!</f>
        <v>#REF!</v>
      </c>
      <c r="AU1060" s="128">
        <f t="shared" si="146"/>
        <v>0</v>
      </c>
    </row>
    <row r="1061" spans="1:47" ht="31.5" x14ac:dyDescent="0.25">
      <c r="A1061" s="381" t="s">
        <v>43</v>
      </c>
      <c r="B1061" s="127"/>
      <c r="C1061" s="21" t="s">
        <v>2197</v>
      </c>
      <c r="D1061" s="128"/>
      <c r="E1061" s="128"/>
      <c r="F1061" s="128"/>
      <c r="G1061" s="128"/>
      <c r="H1061" s="128"/>
      <c r="I1061" s="128"/>
      <c r="J1061" s="128"/>
      <c r="K1061" s="128"/>
      <c r="L1061" s="128"/>
      <c r="M1061" s="128"/>
      <c r="N1061" s="128"/>
      <c r="O1061" s="128"/>
      <c r="P1061" s="128"/>
      <c r="Q1061" s="128"/>
      <c r="R1061" s="128">
        <v>0.18</v>
      </c>
      <c r="S1061" s="128"/>
      <c r="T1061" s="128"/>
      <c r="U1061" s="128"/>
      <c r="V1061" s="128">
        <f t="shared" si="147"/>
        <v>0.18</v>
      </c>
      <c r="W1061" s="128">
        <f t="shared" si="147"/>
        <v>0</v>
      </c>
      <c r="X1061" s="128"/>
      <c r="Y1061" s="128"/>
      <c r="Z1061" s="128"/>
      <c r="AA1061" s="128"/>
      <c r="AB1061" s="128"/>
      <c r="AC1061" s="128"/>
      <c r="AD1061" s="128"/>
      <c r="AE1061" s="128"/>
      <c r="AF1061" s="128"/>
      <c r="AG1061" s="128"/>
      <c r="AH1061" s="128"/>
      <c r="AI1061" s="128"/>
      <c r="AJ1061" s="128"/>
      <c r="AK1061" s="128"/>
      <c r="AL1061" s="128"/>
      <c r="AM1061" s="128"/>
      <c r="AN1061" s="128"/>
      <c r="AO1061" s="128"/>
      <c r="AP1061" s="128">
        <f t="shared" si="144"/>
        <v>0</v>
      </c>
      <c r="AQ1061" s="128">
        <f t="shared" si="144"/>
        <v>0</v>
      </c>
      <c r="AR1061" s="128" t="e">
        <f>#REF!+#REF!+#REF!+#REF!</f>
        <v>#REF!</v>
      </c>
      <c r="AS1061" s="128">
        <f t="shared" si="145"/>
        <v>0</v>
      </c>
      <c r="AT1061" s="128" t="e">
        <f>#REF!+#REF!+#REF!+#REF!</f>
        <v>#REF!</v>
      </c>
      <c r="AU1061" s="128">
        <f t="shared" si="146"/>
        <v>0</v>
      </c>
    </row>
    <row r="1062" spans="1:47" ht="31.5" x14ac:dyDescent="0.25">
      <c r="A1062" s="381" t="s">
        <v>43</v>
      </c>
      <c r="B1062" s="127"/>
      <c r="C1062" s="21" t="s">
        <v>2198</v>
      </c>
      <c r="D1062" s="128"/>
      <c r="E1062" s="128"/>
      <c r="F1062" s="128"/>
      <c r="G1062" s="128"/>
      <c r="H1062" s="128"/>
      <c r="I1062" s="128"/>
      <c r="J1062" s="128"/>
      <c r="K1062" s="128"/>
      <c r="L1062" s="128"/>
      <c r="M1062" s="128"/>
      <c r="N1062" s="128"/>
      <c r="O1062" s="128"/>
      <c r="P1062" s="128"/>
      <c r="Q1062" s="128"/>
      <c r="R1062" s="128">
        <v>0.20599999999999999</v>
      </c>
      <c r="S1062" s="128"/>
      <c r="T1062" s="128"/>
      <c r="U1062" s="128"/>
      <c r="V1062" s="128">
        <f t="shared" si="147"/>
        <v>0.20599999999999999</v>
      </c>
      <c r="W1062" s="128">
        <f t="shared" si="147"/>
        <v>0</v>
      </c>
      <c r="X1062" s="128"/>
      <c r="Y1062" s="128"/>
      <c r="Z1062" s="128"/>
      <c r="AA1062" s="128"/>
      <c r="AB1062" s="128"/>
      <c r="AC1062" s="128"/>
      <c r="AD1062" s="128"/>
      <c r="AE1062" s="128"/>
      <c r="AF1062" s="128"/>
      <c r="AG1062" s="128"/>
      <c r="AH1062" s="128"/>
      <c r="AI1062" s="128"/>
      <c r="AJ1062" s="128"/>
      <c r="AK1062" s="128"/>
      <c r="AL1062" s="128"/>
      <c r="AM1062" s="128"/>
      <c r="AN1062" s="128"/>
      <c r="AO1062" s="128"/>
      <c r="AP1062" s="128">
        <f t="shared" si="144"/>
        <v>0</v>
      </c>
      <c r="AQ1062" s="128">
        <f t="shared" si="144"/>
        <v>0</v>
      </c>
      <c r="AR1062" s="128" t="e">
        <f>#REF!+#REF!+#REF!+#REF!</f>
        <v>#REF!</v>
      </c>
      <c r="AS1062" s="128">
        <f t="shared" si="145"/>
        <v>0</v>
      </c>
      <c r="AT1062" s="128" t="e">
        <f>#REF!+#REF!+#REF!+#REF!</f>
        <v>#REF!</v>
      </c>
      <c r="AU1062" s="128">
        <f t="shared" si="146"/>
        <v>0</v>
      </c>
    </row>
    <row r="1063" spans="1:47" ht="78.75" x14ac:dyDescent="0.25">
      <c r="A1063" s="381" t="s">
        <v>43</v>
      </c>
      <c r="B1063" s="127"/>
      <c r="C1063" s="21" t="s">
        <v>2199</v>
      </c>
      <c r="D1063" s="128"/>
      <c r="E1063" s="128"/>
      <c r="F1063" s="128"/>
      <c r="G1063" s="128"/>
      <c r="H1063" s="128"/>
      <c r="I1063" s="128"/>
      <c r="J1063" s="128"/>
      <c r="K1063" s="128"/>
      <c r="L1063" s="128"/>
      <c r="M1063" s="128"/>
      <c r="N1063" s="128"/>
      <c r="O1063" s="128"/>
      <c r="P1063" s="128"/>
      <c r="Q1063" s="128"/>
      <c r="R1063" s="128">
        <v>0.27600000000000002</v>
      </c>
      <c r="S1063" s="128"/>
      <c r="T1063" s="128"/>
      <c r="U1063" s="128"/>
      <c r="V1063" s="128">
        <f t="shared" si="147"/>
        <v>0.27600000000000002</v>
      </c>
      <c r="W1063" s="128">
        <f t="shared" si="147"/>
        <v>0</v>
      </c>
      <c r="X1063" s="128"/>
      <c r="Y1063" s="128"/>
      <c r="Z1063" s="128"/>
      <c r="AA1063" s="128"/>
      <c r="AB1063" s="128"/>
      <c r="AC1063" s="128"/>
      <c r="AD1063" s="128"/>
      <c r="AE1063" s="128"/>
      <c r="AF1063" s="128"/>
      <c r="AG1063" s="128"/>
      <c r="AH1063" s="128"/>
      <c r="AI1063" s="128"/>
      <c r="AJ1063" s="128"/>
      <c r="AK1063" s="128"/>
      <c r="AL1063" s="128"/>
      <c r="AM1063" s="128"/>
      <c r="AN1063" s="128"/>
      <c r="AO1063" s="128"/>
      <c r="AP1063" s="128">
        <f t="shared" si="144"/>
        <v>0</v>
      </c>
      <c r="AQ1063" s="128">
        <f t="shared" si="144"/>
        <v>0</v>
      </c>
      <c r="AR1063" s="128" t="e">
        <f>#REF!+#REF!+#REF!+#REF!</f>
        <v>#REF!</v>
      </c>
      <c r="AS1063" s="128">
        <f t="shared" si="145"/>
        <v>0</v>
      </c>
      <c r="AT1063" s="128" t="e">
        <f>#REF!+#REF!+#REF!+#REF!</f>
        <v>#REF!</v>
      </c>
      <c r="AU1063" s="128">
        <f t="shared" si="146"/>
        <v>0</v>
      </c>
    </row>
    <row r="1064" spans="1:47" ht="47.25" x14ac:dyDescent="0.25">
      <c r="A1064" s="381" t="s">
        <v>43</v>
      </c>
      <c r="B1064" s="127"/>
      <c r="C1064" s="21" t="s">
        <v>2200</v>
      </c>
      <c r="D1064" s="128"/>
      <c r="E1064" s="128"/>
      <c r="F1064" s="128"/>
      <c r="G1064" s="128"/>
      <c r="H1064" s="128"/>
      <c r="I1064" s="128"/>
      <c r="J1064" s="128"/>
      <c r="K1064" s="128"/>
      <c r="L1064" s="128"/>
      <c r="M1064" s="128"/>
      <c r="N1064" s="128"/>
      <c r="O1064" s="128"/>
      <c r="P1064" s="128"/>
      <c r="Q1064" s="128"/>
      <c r="R1064" s="128">
        <v>6.6000000000000003E-2</v>
      </c>
      <c r="S1064" s="128"/>
      <c r="T1064" s="128"/>
      <c r="U1064" s="128"/>
      <c r="V1064" s="128">
        <f t="shared" si="147"/>
        <v>6.6000000000000003E-2</v>
      </c>
      <c r="W1064" s="128">
        <f t="shared" si="147"/>
        <v>0</v>
      </c>
      <c r="X1064" s="128"/>
      <c r="Y1064" s="128"/>
      <c r="Z1064" s="128"/>
      <c r="AA1064" s="128"/>
      <c r="AB1064" s="128"/>
      <c r="AC1064" s="128"/>
      <c r="AD1064" s="128"/>
      <c r="AE1064" s="128"/>
      <c r="AF1064" s="128"/>
      <c r="AG1064" s="128"/>
      <c r="AH1064" s="128"/>
      <c r="AI1064" s="128"/>
      <c r="AJ1064" s="128"/>
      <c r="AK1064" s="128"/>
      <c r="AL1064" s="128"/>
      <c r="AM1064" s="128"/>
      <c r="AN1064" s="128"/>
      <c r="AO1064" s="128"/>
      <c r="AP1064" s="128">
        <f t="shared" si="144"/>
        <v>0</v>
      </c>
      <c r="AQ1064" s="128">
        <f t="shared" si="144"/>
        <v>0</v>
      </c>
      <c r="AR1064" s="128" t="e">
        <f>#REF!+#REF!+#REF!+#REF!</f>
        <v>#REF!</v>
      </c>
      <c r="AS1064" s="128">
        <f t="shared" si="145"/>
        <v>0</v>
      </c>
      <c r="AT1064" s="128" t="e">
        <f>#REF!+#REF!+#REF!+#REF!</f>
        <v>#REF!</v>
      </c>
      <c r="AU1064" s="128">
        <f t="shared" si="146"/>
        <v>0</v>
      </c>
    </row>
    <row r="1065" spans="1:47" ht="63" x14ac:dyDescent="0.25">
      <c r="A1065" s="381" t="s">
        <v>43</v>
      </c>
      <c r="B1065" s="127"/>
      <c r="C1065" s="21" t="s">
        <v>2201</v>
      </c>
      <c r="D1065" s="128"/>
      <c r="E1065" s="128"/>
      <c r="F1065" s="128"/>
      <c r="G1065" s="128"/>
      <c r="H1065" s="128"/>
      <c r="I1065" s="128"/>
      <c r="J1065" s="128"/>
      <c r="K1065" s="128"/>
      <c r="L1065" s="128"/>
      <c r="M1065" s="128"/>
      <c r="N1065" s="128"/>
      <c r="O1065" s="128"/>
      <c r="P1065" s="128"/>
      <c r="Q1065" s="128"/>
      <c r="R1065" s="128">
        <v>0.155</v>
      </c>
      <c r="S1065" s="128"/>
      <c r="T1065" s="128"/>
      <c r="U1065" s="128"/>
      <c r="V1065" s="128">
        <f t="shared" si="147"/>
        <v>0.155</v>
      </c>
      <c r="W1065" s="128">
        <f t="shared" si="147"/>
        <v>0</v>
      </c>
      <c r="X1065" s="128"/>
      <c r="Y1065" s="128"/>
      <c r="Z1065" s="128"/>
      <c r="AA1065" s="128"/>
      <c r="AB1065" s="128"/>
      <c r="AC1065" s="128"/>
      <c r="AD1065" s="128"/>
      <c r="AE1065" s="128"/>
      <c r="AF1065" s="128"/>
      <c r="AG1065" s="128"/>
      <c r="AH1065" s="128"/>
      <c r="AI1065" s="128"/>
      <c r="AJ1065" s="128"/>
      <c r="AK1065" s="128"/>
      <c r="AL1065" s="128"/>
      <c r="AM1065" s="128"/>
      <c r="AN1065" s="128"/>
      <c r="AO1065" s="128"/>
      <c r="AP1065" s="128">
        <f t="shared" si="144"/>
        <v>0</v>
      </c>
      <c r="AQ1065" s="128">
        <f t="shared" si="144"/>
        <v>0</v>
      </c>
      <c r="AR1065" s="128" t="e">
        <f>#REF!+#REF!+#REF!+#REF!</f>
        <v>#REF!</v>
      </c>
      <c r="AS1065" s="128">
        <f t="shared" si="145"/>
        <v>0</v>
      </c>
      <c r="AT1065" s="128" t="e">
        <f>#REF!+#REF!+#REF!+#REF!</f>
        <v>#REF!</v>
      </c>
      <c r="AU1065" s="128">
        <f t="shared" si="146"/>
        <v>0</v>
      </c>
    </row>
    <row r="1066" spans="1:47" ht="47.25" x14ac:dyDescent="0.25">
      <c r="A1066" s="381" t="s">
        <v>43</v>
      </c>
      <c r="B1066" s="127"/>
      <c r="C1066" s="21" t="s">
        <v>2202</v>
      </c>
      <c r="D1066" s="128"/>
      <c r="E1066" s="128"/>
      <c r="F1066" s="128"/>
      <c r="G1066" s="128"/>
      <c r="H1066" s="128"/>
      <c r="I1066" s="128"/>
      <c r="J1066" s="128"/>
      <c r="K1066" s="128"/>
      <c r="L1066" s="128"/>
      <c r="M1066" s="128"/>
      <c r="N1066" s="128"/>
      <c r="O1066" s="128"/>
      <c r="P1066" s="128"/>
      <c r="Q1066" s="128"/>
      <c r="R1066" s="128">
        <v>1.7999999999999999E-2</v>
      </c>
      <c r="S1066" s="128"/>
      <c r="T1066" s="128"/>
      <c r="U1066" s="128"/>
      <c r="V1066" s="128">
        <f t="shared" si="147"/>
        <v>1.7999999999999999E-2</v>
      </c>
      <c r="W1066" s="128">
        <f t="shared" si="147"/>
        <v>0</v>
      </c>
      <c r="X1066" s="128"/>
      <c r="Y1066" s="128"/>
      <c r="Z1066" s="128"/>
      <c r="AA1066" s="128"/>
      <c r="AB1066" s="128"/>
      <c r="AC1066" s="128"/>
      <c r="AD1066" s="128"/>
      <c r="AE1066" s="128"/>
      <c r="AF1066" s="128"/>
      <c r="AG1066" s="128"/>
      <c r="AH1066" s="128"/>
      <c r="AI1066" s="128"/>
      <c r="AJ1066" s="128"/>
      <c r="AK1066" s="128"/>
      <c r="AL1066" s="128"/>
      <c r="AM1066" s="128"/>
      <c r="AN1066" s="128"/>
      <c r="AO1066" s="128"/>
      <c r="AP1066" s="128">
        <f t="shared" si="144"/>
        <v>0</v>
      </c>
      <c r="AQ1066" s="128">
        <f t="shared" si="144"/>
        <v>0</v>
      </c>
      <c r="AR1066" s="128" t="e">
        <f>#REF!+#REF!+#REF!+#REF!</f>
        <v>#REF!</v>
      </c>
      <c r="AS1066" s="128">
        <f t="shared" si="145"/>
        <v>0</v>
      </c>
      <c r="AT1066" s="128" t="e">
        <f>#REF!+#REF!+#REF!+#REF!</f>
        <v>#REF!</v>
      </c>
      <c r="AU1066" s="128">
        <f t="shared" si="146"/>
        <v>0</v>
      </c>
    </row>
    <row r="1067" spans="1:47" ht="47.25" x14ac:dyDescent="0.25">
      <c r="A1067" s="381" t="s">
        <v>43</v>
      </c>
      <c r="B1067" s="127"/>
      <c r="C1067" s="21" t="s">
        <v>2202</v>
      </c>
      <c r="D1067" s="128"/>
      <c r="E1067" s="128"/>
      <c r="F1067" s="128"/>
      <c r="G1067" s="128"/>
      <c r="H1067" s="128"/>
      <c r="I1067" s="128"/>
      <c r="J1067" s="128"/>
      <c r="K1067" s="128"/>
      <c r="L1067" s="128"/>
      <c r="M1067" s="128"/>
      <c r="N1067" s="128"/>
      <c r="O1067" s="128"/>
      <c r="P1067" s="128"/>
      <c r="Q1067" s="128"/>
      <c r="R1067" s="128">
        <v>0.46500000000000002</v>
      </c>
      <c r="S1067" s="128"/>
      <c r="T1067" s="128"/>
      <c r="U1067" s="128"/>
      <c r="V1067" s="128">
        <f t="shared" si="147"/>
        <v>0.46500000000000002</v>
      </c>
      <c r="W1067" s="128">
        <f t="shared" si="147"/>
        <v>0</v>
      </c>
      <c r="X1067" s="128"/>
      <c r="Y1067" s="128"/>
      <c r="Z1067" s="128"/>
      <c r="AA1067" s="128"/>
      <c r="AB1067" s="128"/>
      <c r="AC1067" s="128"/>
      <c r="AD1067" s="128"/>
      <c r="AE1067" s="128"/>
      <c r="AF1067" s="128"/>
      <c r="AG1067" s="128"/>
      <c r="AH1067" s="128"/>
      <c r="AI1067" s="128"/>
      <c r="AJ1067" s="128"/>
      <c r="AK1067" s="128"/>
      <c r="AL1067" s="128"/>
      <c r="AM1067" s="128"/>
      <c r="AN1067" s="128"/>
      <c r="AO1067" s="128"/>
      <c r="AP1067" s="128">
        <f t="shared" si="144"/>
        <v>0</v>
      </c>
      <c r="AQ1067" s="128">
        <f t="shared" si="144"/>
        <v>0</v>
      </c>
      <c r="AR1067" s="128" t="e">
        <f>#REF!+#REF!+#REF!+#REF!</f>
        <v>#REF!</v>
      </c>
      <c r="AS1067" s="128">
        <f t="shared" si="145"/>
        <v>0</v>
      </c>
      <c r="AT1067" s="128" t="e">
        <f>#REF!+#REF!+#REF!+#REF!</f>
        <v>#REF!</v>
      </c>
      <c r="AU1067" s="128">
        <f t="shared" si="146"/>
        <v>0</v>
      </c>
    </row>
    <row r="1068" spans="1:47" ht="47.25" x14ac:dyDescent="0.25">
      <c r="A1068" s="381" t="s">
        <v>43</v>
      </c>
      <c r="B1068" s="127"/>
      <c r="C1068" s="21" t="s">
        <v>2203</v>
      </c>
      <c r="D1068" s="128"/>
      <c r="E1068" s="128"/>
      <c r="F1068" s="128"/>
      <c r="G1068" s="128"/>
      <c r="H1068" s="128"/>
      <c r="I1068" s="128"/>
      <c r="J1068" s="128"/>
      <c r="K1068" s="128"/>
      <c r="L1068" s="128"/>
      <c r="M1068" s="128"/>
      <c r="N1068" s="128"/>
      <c r="O1068" s="128"/>
      <c r="P1068" s="128"/>
      <c r="Q1068" s="128"/>
      <c r="R1068" s="128">
        <v>0.04</v>
      </c>
      <c r="S1068" s="128"/>
      <c r="T1068" s="128"/>
      <c r="U1068" s="128"/>
      <c r="V1068" s="128">
        <f t="shared" si="147"/>
        <v>0.04</v>
      </c>
      <c r="W1068" s="128">
        <f t="shared" si="147"/>
        <v>0</v>
      </c>
      <c r="X1068" s="128"/>
      <c r="Y1068" s="128"/>
      <c r="Z1068" s="128"/>
      <c r="AA1068" s="128"/>
      <c r="AB1068" s="128"/>
      <c r="AC1068" s="128"/>
      <c r="AD1068" s="128"/>
      <c r="AE1068" s="128"/>
      <c r="AF1068" s="128"/>
      <c r="AG1068" s="128"/>
      <c r="AH1068" s="128"/>
      <c r="AI1068" s="128"/>
      <c r="AJ1068" s="128"/>
      <c r="AK1068" s="128"/>
      <c r="AL1068" s="128"/>
      <c r="AM1068" s="128"/>
      <c r="AN1068" s="128"/>
      <c r="AO1068" s="128"/>
      <c r="AP1068" s="128">
        <f t="shared" si="144"/>
        <v>0</v>
      </c>
      <c r="AQ1068" s="128">
        <f t="shared" si="144"/>
        <v>0</v>
      </c>
      <c r="AR1068" s="128" t="e">
        <f>#REF!+#REF!+#REF!+#REF!</f>
        <v>#REF!</v>
      </c>
      <c r="AS1068" s="128">
        <f t="shared" si="145"/>
        <v>0</v>
      </c>
      <c r="AT1068" s="128" t="e">
        <f>#REF!+#REF!+#REF!+#REF!</f>
        <v>#REF!</v>
      </c>
      <c r="AU1068" s="128">
        <f t="shared" si="146"/>
        <v>0</v>
      </c>
    </row>
    <row r="1069" spans="1:47" ht="47.25" x14ac:dyDescent="0.25">
      <c r="A1069" s="381" t="s">
        <v>43</v>
      </c>
      <c r="B1069" s="127"/>
      <c r="C1069" s="21" t="s">
        <v>2204</v>
      </c>
      <c r="D1069" s="128"/>
      <c r="E1069" s="128"/>
      <c r="F1069" s="128"/>
      <c r="G1069" s="128"/>
      <c r="H1069" s="128"/>
      <c r="I1069" s="128"/>
      <c r="J1069" s="128"/>
      <c r="K1069" s="128"/>
      <c r="L1069" s="128"/>
      <c r="M1069" s="128"/>
      <c r="N1069" s="128"/>
      <c r="O1069" s="128"/>
      <c r="P1069" s="128"/>
      <c r="Q1069" s="128"/>
      <c r="R1069" s="128">
        <v>0.155</v>
      </c>
      <c r="S1069" s="128"/>
      <c r="T1069" s="128"/>
      <c r="U1069" s="128"/>
      <c r="V1069" s="128">
        <f t="shared" si="147"/>
        <v>0.155</v>
      </c>
      <c r="W1069" s="128">
        <f t="shared" si="147"/>
        <v>0</v>
      </c>
      <c r="X1069" s="128"/>
      <c r="Y1069" s="128"/>
      <c r="Z1069" s="128"/>
      <c r="AA1069" s="128"/>
      <c r="AB1069" s="128"/>
      <c r="AC1069" s="128"/>
      <c r="AD1069" s="128"/>
      <c r="AE1069" s="128"/>
      <c r="AF1069" s="128"/>
      <c r="AG1069" s="128"/>
      <c r="AH1069" s="128"/>
      <c r="AI1069" s="128"/>
      <c r="AJ1069" s="128"/>
      <c r="AK1069" s="128"/>
      <c r="AL1069" s="128"/>
      <c r="AM1069" s="128"/>
      <c r="AN1069" s="128"/>
      <c r="AO1069" s="128"/>
      <c r="AP1069" s="128">
        <f t="shared" si="144"/>
        <v>0</v>
      </c>
      <c r="AQ1069" s="128">
        <f t="shared" si="144"/>
        <v>0</v>
      </c>
      <c r="AR1069" s="128" t="e">
        <f>#REF!+#REF!+#REF!+#REF!</f>
        <v>#REF!</v>
      </c>
      <c r="AS1069" s="128">
        <f t="shared" si="145"/>
        <v>0</v>
      </c>
      <c r="AT1069" s="128" t="e">
        <f>#REF!+#REF!+#REF!+#REF!</f>
        <v>#REF!</v>
      </c>
      <c r="AU1069" s="128">
        <f t="shared" si="146"/>
        <v>0</v>
      </c>
    </row>
    <row r="1070" spans="1:47" ht="31.5" x14ac:dyDescent="0.25">
      <c r="A1070" s="381" t="s">
        <v>43</v>
      </c>
      <c r="B1070" s="127"/>
      <c r="C1070" s="21" t="s">
        <v>2205</v>
      </c>
      <c r="D1070" s="128"/>
      <c r="E1070" s="128"/>
      <c r="F1070" s="128"/>
      <c r="G1070" s="128"/>
      <c r="H1070" s="128"/>
      <c r="I1070" s="128"/>
      <c r="J1070" s="128"/>
      <c r="K1070" s="128"/>
      <c r="L1070" s="128"/>
      <c r="M1070" s="128"/>
      <c r="N1070" s="128"/>
      <c r="O1070" s="128"/>
      <c r="P1070" s="128"/>
      <c r="Q1070" s="128"/>
      <c r="R1070" s="128">
        <v>0.04</v>
      </c>
      <c r="S1070" s="128"/>
      <c r="T1070" s="128"/>
      <c r="U1070" s="128"/>
      <c r="V1070" s="128">
        <f t="shared" si="147"/>
        <v>0.04</v>
      </c>
      <c r="W1070" s="128">
        <f t="shared" si="147"/>
        <v>0</v>
      </c>
      <c r="X1070" s="128"/>
      <c r="Y1070" s="128"/>
      <c r="Z1070" s="128"/>
      <c r="AA1070" s="128"/>
      <c r="AB1070" s="128"/>
      <c r="AC1070" s="128"/>
      <c r="AD1070" s="128"/>
      <c r="AE1070" s="128"/>
      <c r="AF1070" s="128"/>
      <c r="AG1070" s="128"/>
      <c r="AH1070" s="128"/>
      <c r="AI1070" s="128"/>
      <c r="AJ1070" s="128"/>
      <c r="AK1070" s="128"/>
      <c r="AL1070" s="128"/>
      <c r="AM1070" s="128"/>
      <c r="AN1070" s="128"/>
      <c r="AO1070" s="128"/>
      <c r="AP1070" s="128">
        <f t="shared" si="144"/>
        <v>0</v>
      </c>
      <c r="AQ1070" s="128">
        <f t="shared" si="144"/>
        <v>0</v>
      </c>
      <c r="AR1070" s="128" t="e">
        <f>#REF!+#REF!+#REF!+#REF!</f>
        <v>#REF!</v>
      </c>
      <c r="AS1070" s="128">
        <f t="shared" si="145"/>
        <v>0</v>
      </c>
      <c r="AT1070" s="128" t="e">
        <f>#REF!+#REF!+#REF!+#REF!</f>
        <v>#REF!</v>
      </c>
      <c r="AU1070" s="128">
        <f t="shared" si="146"/>
        <v>0</v>
      </c>
    </row>
    <row r="1071" spans="1:47" ht="63" x14ac:dyDescent="0.25">
      <c r="A1071" s="381" t="s">
        <v>43</v>
      </c>
      <c r="B1071" s="127"/>
      <c r="C1071" s="21" t="s">
        <v>2206</v>
      </c>
      <c r="D1071" s="128"/>
      <c r="E1071" s="128"/>
      <c r="F1071" s="128"/>
      <c r="G1071" s="128"/>
      <c r="H1071" s="128"/>
      <c r="I1071" s="128"/>
      <c r="J1071" s="128"/>
      <c r="K1071" s="128"/>
      <c r="L1071" s="128"/>
      <c r="M1071" s="128"/>
      <c r="N1071" s="128"/>
      <c r="O1071" s="128"/>
      <c r="P1071" s="128"/>
      <c r="Q1071" s="128"/>
      <c r="R1071" s="128">
        <v>0.112</v>
      </c>
      <c r="S1071" s="128"/>
      <c r="T1071" s="128"/>
      <c r="U1071" s="128"/>
      <c r="V1071" s="128">
        <f t="shared" si="147"/>
        <v>0.112</v>
      </c>
      <c r="W1071" s="128">
        <f t="shared" si="147"/>
        <v>0</v>
      </c>
      <c r="X1071" s="128"/>
      <c r="Y1071" s="128"/>
      <c r="Z1071" s="128"/>
      <c r="AA1071" s="128"/>
      <c r="AB1071" s="128"/>
      <c r="AC1071" s="128"/>
      <c r="AD1071" s="128"/>
      <c r="AE1071" s="128"/>
      <c r="AF1071" s="128"/>
      <c r="AG1071" s="128"/>
      <c r="AH1071" s="128"/>
      <c r="AI1071" s="128"/>
      <c r="AJ1071" s="128"/>
      <c r="AK1071" s="128"/>
      <c r="AL1071" s="128"/>
      <c r="AM1071" s="128"/>
      <c r="AN1071" s="128"/>
      <c r="AO1071" s="128"/>
      <c r="AP1071" s="128">
        <f t="shared" si="144"/>
        <v>0</v>
      </c>
      <c r="AQ1071" s="128">
        <f t="shared" si="144"/>
        <v>0</v>
      </c>
      <c r="AR1071" s="128" t="e">
        <f>#REF!+#REF!+#REF!+#REF!</f>
        <v>#REF!</v>
      </c>
      <c r="AS1071" s="128">
        <f t="shared" si="145"/>
        <v>0</v>
      </c>
      <c r="AT1071" s="128" t="e">
        <f>#REF!+#REF!+#REF!+#REF!</f>
        <v>#REF!</v>
      </c>
      <c r="AU1071" s="128">
        <f t="shared" si="146"/>
        <v>0</v>
      </c>
    </row>
    <row r="1072" spans="1:47" ht="47.25" x14ac:dyDescent="0.25">
      <c r="A1072" s="381" t="s">
        <v>43</v>
      </c>
      <c r="B1072" s="127"/>
      <c r="C1072" s="21" t="s">
        <v>2207</v>
      </c>
      <c r="D1072" s="128"/>
      <c r="E1072" s="128"/>
      <c r="F1072" s="128"/>
      <c r="G1072" s="128"/>
      <c r="H1072" s="128"/>
      <c r="I1072" s="128"/>
      <c r="J1072" s="128"/>
      <c r="K1072" s="128"/>
      <c r="L1072" s="128"/>
      <c r="M1072" s="128"/>
      <c r="N1072" s="128"/>
      <c r="O1072" s="128"/>
      <c r="P1072" s="128"/>
      <c r="Q1072" s="128"/>
      <c r="R1072" s="128">
        <v>3.3000000000000002E-2</v>
      </c>
      <c r="S1072" s="128"/>
      <c r="T1072" s="128"/>
      <c r="U1072" s="128"/>
      <c r="V1072" s="128">
        <f t="shared" si="147"/>
        <v>3.3000000000000002E-2</v>
      </c>
      <c r="W1072" s="128">
        <f t="shared" si="147"/>
        <v>0</v>
      </c>
      <c r="X1072" s="128"/>
      <c r="Y1072" s="128"/>
      <c r="Z1072" s="128"/>
      <c r="AA1072" s="128"/>
      <c r="AB1072" s="128"/>
      <c r="AC1072" s="128"/>
      <c r="AD1072" s="128"/>
      <c r="AE1072" s="128"/>
      <c r="AF1072" s="128"/>
      <c r="AG1072" s="128"/>
      <c r="AH1072" s="128"/>
      <c r="AI1072" s="128"/>
      <c r="AJ1072" s="128"/>
      <c r="AK1072" s="128"/>
      <c r="AL1072" s="128"/>
      <c r="AM1072" s="128"/>
      <c r="AN1072" s="128"/>
      <c r="AO1072" s="128"/>
      <c r="AP1072" s="128">
        <f t="shared" si="144"/>
        <v>0</v>
      </c>
      <c r="AQ1072" s="128">
        <f t="shared" si="144"/>
        <v>0</v>
      </c>
      <c r="AR1072" s="128" t="e">
        <f>#REF!+#REF!+#REF!+#REF!</f>
        <v>#REF!</v>
      </c>
      <c r="AS1072" s="128">
        <f t="shared" si="145"/>
        <v>0</v>
      </c>
      <c r="AT1072" s="128" t="e">
        <f>#REF!+#REF!+#REF!+#REF!</f>
        <v>#REF!</v>
      </c>
      <c r="AU1072" s="128">
        <f t="shared" si="146"/>
        <v>0</v>
      </c>
    </row>
    <row r="1073" spans="1:47" x14ac:dyDescent="0.25">
      <c r="A1073" s="381" t="s">
        <v>43</v>
      </c>
      <c r="B1073" s="127"/>
      <c r="C1073" s="21"/>
      <c r="D1073" s="128"/>
      <c r="E1073" s="128"/>
      <c r="F1073" s="128"/>
      <c r="G1073" s="128"/>
      <c r="H1073" s="128"/>
      <c r="I1073" s="128"/>
      <c r="J1073" s="128"/>
      <c r="K1073" s="128"/>
      <c r="L1073" s="128"/>
      <c r="M1073" s="128"/>
      <c r="N1073" s="128"/>
      <c r="O1073" s="128"/>
      <c r="P1073" s="128"/>
      <c r="Q1073" s="128"/>
      <c r="R1073" s="128"/>
      <c r="S1073" s="128"/>
      <c r="T1073" s="128"/>
      <c r="U1073" s="128"/>
      <c r="V1073" s="128">
        <f t="shared" si="147"/>
        <v>0</v>
      </c>
      <c r="W1073" s="128">
        <f t="shared" si="147"/>
        <v>0</v>
      </c>
      <c r="X1073" s="128"/>
      <c r="Y1073" s="128"/>
      <c r="Z1073" s="128"/>
      <c r="AA1073" s="128"/>
      <c r="AB1073" s="128"/>
      <c r="AC1073" s="128"/>
      <c r="AD1073" s="128"/>
      <c r="AE1073" s="128"/>
      <c r="AF1073" s="128"/>
      <c r="AG1073" s="128"/>
      <c r="AH1073" s="128"/>
      <c r="AI1073" s="128"/>
      <c r="AJ1073" s="128"/>
      <c r="AK1073" s="128"/>
      <c r="AL1073" s="128"/>
      <c r="AM1073" s="128"/>
      <c r="AN1073" s="128"/>
      <c r="AO1073" s="128"/>
      <c r="AP1073" s="128">
        <f t="shared" si="144"/>
        <v>0</v>
      </c>
      <c r="AQ1073" s="128">
        <f t="shared" si="144"/>
        <v>0</v>
      </c>
      <c r="AR1073" s="128" t="e">
        <f>#REF!+#REF!+#REF!+#REF!</f>
        <v>#REF!</v>
      </c>
      <c r="AS1073" s="128">
        <f t="shared" si="145"/>
        <v>0</v>
      </c>
      <c r="AT1073" s="128" t="e">
        <f>#REF!+#REF!+#REF!+#REF!</f>
        <v>#REF!</v>
      </c>
      <c r="AU1073" s="128">
        <f t="shared" si="146"/>
        <v>0</v>
      </c>
    </row>
    <row r="1074" spans="1:47" ht="47.25" x14ac:dyDescent="0.25">
      <c r="A1074" s="381" t="s">
        <v>43</v>
      </c>
      <c r="B1074" s="127" t="s">
        <v>2208</v>
      </c>
      <c r="C1074" s="21" t="s">
        <v>2209</v>
      </c>
      <c r="D1074" s="128"/>
      <c r="E1074" s="128"/>
      <c r="F1074" s="128"/>
      <c r="G1074" s="128"/>
      <c r="H1074" s="128"/>
      <c r="I1074" s="128"/>
      <c r="J1074" s="128"/>
      <c r="K1074" s="128"/>
      <c r="L1074" s="128"/>
      <c r="M1074" s="128"/>
      <c r="N1074" s="128">
        <v>0.2485</v>
      </c>
      <c r="O1074" s="128">
        <v>0.1</v>
      </c>
      <c r="P1074" s="128"/>
      <c r="Q1074" s="128"/>
      <c r="R1074" s="128"/>
      <c r="S1074" s="128"/>
      <c r="T1074" s="128"/>
      <c r="U1074" s="128"/>
      <c r="V1074" s="128">
        <f t="shared" si="147"/>
        <v>0.2485</v>
      </c>
      <c r="W1074" s="128">
        <f t="shared" si="147"/>
        <v>0.1</v>
      </c>
      <c r="X1074" s="128"/>
      <c r="Y1074" s="128"/>
      <c r="Z1074" s="128"/>
      <c r="AA1074" s="128"/>
      <c r="AB1074" s="128"/>
      <c r="AC1074" s="128"/>
      <c r="AD1074" s="128"/>
      <c r="AE1074" s="128"/>
      <c r="AF1074" s="128"/>
      <c r="AG1074" s="128"/>
      <c r="AH1074" s="128"/>
      <c r="AI1074" s="128"/>
      <c r="AJ1074" s="128"/>
      <c r="AK1074" s="128"/>
      <c r="AL1074" s="128"/>
      <c r="AM1074" s="128"/>
      <c r="AN1074" s="128"/>
      <c r="AO1074" s="128"/>
      <c r="AP1074" s="128">
        <f t="shared" si="144"/>
        <v>0</v>
      </c>
      <c r="AQ1074" s="128">
        <f t="shared" si="144"/>
        <v>0</v>
      </c>
      <c r="AR1074" s="128" t="e">
        <f>#REF!+#REF!+#REF!+#REF!</f>
        <v>#REF!</v>
      </c>
      <c r="AS1074" s="128">
        <f t="shared" si="145"/>
        <v>0</v>
      </c>
      <c r="AT1074" s="128" t="e">
        <f>#REF!+#REF!+#REF!+#REF!</f>
        <v>#REF!</v>
      </c>
      <c r="AU1074" s="128">
        <f t="shared" si="146"/>
        <v>0</v>
      </c>
    </row>
    <row r="1075" spans="1:47" ht="47.25" x14ac:dyDescent="0.25">
      <c r="A1075" s="381" t="s">
        <v>43</v>
      </c>
      <c r="B1075" s="127" t="s">
        <v>2210</v>
      </c>
      <c r="C1075" s="21" t="s">
        <v>2211</v>
      </c>
      <c r="D1075" s="128"/>
      <c r="E1075" s="128"/>
      <c r="F1075" s="128"/>
      <c r="G1075" s="128"/>
      <c r="H1075" s="128"/>
      <c r="I1075" s="128"/>
      <c r="J1075" s="128"/>
      <c r="K1075" s="128"/>
      <c r="L1075" s="128"/>
      <c r="M1075" s="128"/>
      <c r="N1075" s="128">
        <v>0.28000000000000003</v>
      </c>
      <c r="O1075" s="128"/>
      <c r="P1075" s="128"/>
      <c r="Q1075" s="128"/>
      <c r="R1075" s="128"/>
      <c r="S1075" s="128"/>
      <c r="T1075" s="128"/>
      <c r="U1075" s="128"/>
      <c r="V1075" s="128">
        <f t="shared" si="147"/>
        <v>0.28000000000000003</v>
      </c>
      <c r="W1075" s="128">
        <f t="shared" si="147"/>
        <v>0</v>
      </c>
      <c r="X1075" s="128"/>
      <c r="Y1075" s="128"/>
      <c r="Z1075" s="128"/>
      <c r="AA1075" s="128"/>
      <c r="AB1075" s="128"/>
      <c r="AC1075" s="128"/>
      <c r="AD1075" s="128"/>
      <c r="AE1075" s="128"/>
      <c r="AF1075" s="128"/>
      <c r="AG1075" s="128"/>
      <c r="AH1075" s="128"/>
      <c r="AI1075" s="128"/>
      <c r="AJ1075" s="128"/>
      <c r="AK1075" s="128"/>
      <c r="AL1075" s="128"/>
      <c r="AM1075" s="128"/>
      <c r="AN1075" s="128"/>
      <c r="AO1075" s="128"/>
      <c r="AP1075" s="128">
        <f t="shared" si="144"/>
        <v>0</v>
      </c>
      <c r="AQ1075" s="128">
        <f t="shared" si="144"/>
        <v>0</v>
      </c>
      <c r="AR1075" s="128" t="e">
        <f>#REF!+#REF!+#REF!+#REF!</f>
        <v>#REF!</v>
      </c>
      <c r="AS1075" s="128">
        <f t="shared" si="145"/>
        <v>0</v>
      </c>
      <c r="AT1075" s="128" t="e">
        <f>#REF!+#REF!+#REF!+#REF!</f>
        <v>#REF!</v>
      </c>
      <c r="AU1075" s="128">
        <f t="shared" si="146"/>
        <v>0</v>
      </c>
    </row>
    <row r="1076" spans="1:47" ht="47.25" x14ac:dyDescent="0.25">
      <c r="A1076" s="381" t="s">
        <v>43</v>
      </c>
      <c r="B1076" s="127" t="s">
        <v>2212</v>
      </c>
      <c r="C1076" s="21" t="s">
        <v>2213</v>
      </c>
      <c r="D1076" s="128"/>
      <c r="E1076" s="128"/>
      <c r="F1076" s="128"/>
      <c r="G1076" s="128"/>
      <c r="H1076" s="128"/>
      <c r="I1076" s="128"/>
      <c r="J1076" s="128"/>
      <c r="K1076" s="128"/>
      <c r="L1076" s="128"/>
      <c r="M1076" s="128"/>
      <c r="N1076" s="128">
        <v>0.115</v>
      </c>
      <c r="O1076" s="128"/>
      <c r="P1076" s="128"/>
      <c r="Q1076" s="128"/>
      <c r="R1076" s="128"/>
      <c r="S1076" s="128"/>
      <c r="T1076" s="128"/>
      <c r="U1076" s="128"/>
      <c r="V1076" s="128">
        <f t="shared" si="147"/>
        <v>0.115</v>
      </c>
      <c r="W1076" s="128">
        <f t="shared" si="147"/>
        <v>0</v>
      </c>
      <c r="X1076" s="128"/>
      <c r="Y1076" s="128"/>
      <c r="Z1076" s="128"/>
      <c r="AA1076" s="128"/>
      <c r="AB1076" s="128"/>
      <c r="AC1076" s="128"/>
      <c r="AD1076" s="128"/>
      <c r="AE1076" s="128"/>
      <c r="AF1076" s="128"/>
      <c r="AG1076" s="128"/>
      <c r="AH1076" s="128"/>
      <c r="AI1076" s="128"/>
      <c r="AJ1076" s="128"/>
      <c r="AK1076" s="128"/>
      <c r="AL1076" s="128"/>
      <c r="AM1076" s="128"/>
      <c r="AN1076" s="128"/>
      <c r="AO1076" s="128"/>
      <c r="AP1076" s="128">
        <f t="shared" si="144"/>
        <v>0</v>
      </c>
      <c r="AQ1076" s="128">
        <f t="shared" si="144"/>
        <v>0</v>
      </c>
      <c r="AR1076" s="128" t="e">
        <f>#REF!+#REF!+#REF!+#REF!</f>
        <v>#REF!</v>
      </c>
      <c r="AS1076" s="128">
        <f t="shared" si="145"/>
        <v>0</v>
      </c>
      <c r="AT1076" s="128" t="e">
        <f>#REF!+#REF!+#REF!+#REF!</f>
        <v>#REF!</v>
      </c>
      <c r="AU1076" s="128">
        <f t="shared" si="146"/>
        <v>0</v>
      </c>
    </row>
    <row r="1077" spans="1:47" ht="47.25" x14ac:dyDescent="0.25">
      <c r="A1077" s="381" t="s">
        <v>43</v>
      </c>
      <c r="B1077" s="127" t="s">
        <v>2214</v>
      </c>
      <c r="C1077" s="21" t="s">
        <v>2215</v>
      </c>
      <c r="D1077" s="128"/>
      <c r="E1077" s="128"/>
      <c r="F1077" s="128"/>
      <c r="G1077" s="128"/>
      <c r="H1077" s="128"/>
      <c r="I1077" s="128"/>
      <c r="J1077" s="128"/>
      <c r="K1077" s="128"/>
      <c r="L1077" s="128"/>
      <c r="M1077" s="128"/>
      <c r="N1077" s="128">
        <v>0.14000000000000001</v>
      </c>
      <c r="O1077" s="128"/>
      <c r="P1077" s="128"/>
      <c r="Q1077" s="128"/>
      <c r="R1077" s="128"/>
      <c r="S1077" s="128"/>
      <c r="T1077" s="128"/>
      <c r="U1077" s="128"/>
      <c r="V1077" s="128">
        <f t="shared" si="147"/>
        <v>0.14000000000000001</v>
      </c>
      <c r="W1077" s="128">
        <f t="shared" si="147"/>
        <v>0</v>
      </c>
      <c r="X1077" s="128"/>
      <c r="Y1077" s="128"/>
      <c r="Z1077" s="128"/>
      <c r="AA1077" s="128"/>
      <c r="AB1077" s="128"/>
      <c r="AC1077" s="128"/>
      <c r="AD1077" s="128"/>
      <c r="AE1077" s="128"/>
      <c r="AF1077" s="128"/>
      <c r="AG1077" s="128"/>
      <c r="AH1077" s="128"/>
      <c r="AI1077" s="128"/>
      <c r="AJ1077" s="128"/>
      <c r="AK1077" s="128"/>
      <c r="AL1077" s="128"/>
      <c r="AM1077" s="128"/>
      <c r="AN1077" s="128"/>
      <c r="AO1077" s="128"/>
      <c r="AP1077" s="128">
        <f t="shared" si="144"/>
        <v>0</v>
      </c>
      <c r="AQ1077" s="128">
        <f t="shared" si="144"/>
        <v>0</v>
      </c>
      <c r="AR1077" s="128" t="e">
        <f>#REF!+#REF!+#REF!+#REF!</f>
        <v>#REF!</v>
      </c>
      <c r="AS1077" s="128">
        <f t="shared" si="145"/>
        <v>0</v>
      </c>
      <c r="AT1077" s="128" t="e">
        <f>#REF!+#REF!+#REF!+#REF!</f>
        <v>#REF!</v>
      </c>
      <c r="AU1077" s="128">
        <f t="shared" si="146"/>
        <v>0</v>
      </c>
    </row>
    <row r="1078" spans="1:47" ht="47.25" x14ac:dyDescent="0.25">
      <c r="A1078" s="381" t="s">
        <v>43</v>
      </c>
      <c r="B1078" s="127" t="s">
        <v>2216</v>
      </c>
      <c r="C1078" s="21" t="s">
        <v>2217</v>
      </c>
      <c r="D1078" s="128"/>
      <c r="E1078" s="128"/>
      <c r="F1078" s="128"/>
      <c r="G1078" s="128"/>
      <c r="H1078" s="128"/>
      <c r="I1078" s="128"/>
      <c r="J1078" s="128"/>
      <c r="K1078" s="128"/>
      <c r="L1078" s="128"/>
      <c r="M1078" s="128"/>
      <c r="N1078" s="128">
        <v>7.8E-2</v>
      </c>
      <c r="O1078" s="128"/>
      <c r="P1078" s="128"/>
      <c r="Q1078" s="128"/>
      <c r="R1078" s="128"/>
      <c r="S1078" s="128"/>
      <c r="T1078" s="128"/>
      <c r="U1078" s="128"/>
      <c r="V1078" s="128">
        <f t="shared" si="147"/>
        <v>7.8E-2</v>
      </c>
      <c r="W1078" s="128">
        <f t="shared" si="147"/>
        <v>0</v>
      </c>
      <c r="X1078" s="128"/>
      <c r="Y1078" s="128"/>
      <c r="Z1078" s="128"/>
      <c r="AA1078" s="128"/>
      <c r="AB1078" s="128"/>
      <c r="AC1078" s="128"/>
      <c r="AD1078" s="128"/>
      <c r="AE1078" s="128"/>
      <c r="AF1078" s="128"/>
      <c r="AG1078" s="128"/>
      <c r="AH1078" s="128"/>
      <c r="AI1078" s="128"/>
      <c r="AJ1078" s="128"/>
      <c r="AK1078" s="128"/>
      <c r="AL1078" s="128"/>
      <c r="AM1078" s="128"/>
      <c r="AN1078" s="128"/>
      <c r="AO1078" s="128"/>
      <c r="AP1078" s="128">
        <f t="shared" si="144"/>
        <v>0</v>
      </c>
      <c r="AQ1078" s="128">
        <f t="shared" si="144"/>
        <v>0</v>
      </c>
      <c r="AR1078" s="128" t="e">
        <f>#REF!+#REF!+#REF!+#REF!</f>
        <v>#REF!</v>
      </c>
      <c r="AS1078" s="128">
        <f t="shared" si="145"/>
        <v>0</v>
      </c>
      <c r="AT1078" s="128" t="e">
        <f>#REF!+#REF!+#REF!+#REF!</f>
        <v>#REF!</v>
      </c>
      <c r="AU1078" s="128">
        <f t="shared" si="146"/>
        <v>0</v>
      </c>
    </row>
    <row r="1079" spans="1:47" ht="47.25" x14ac:dyDescent="0.25">
      <c r="A1079" s="381" t="s">
        <v>43</v>
      </c>
      <c r="B1079" s="127" t="s">
        <v>2218</v>
      </c>
      <c r="C1079" s="21" t="s">
        <v>2219</v>
      </c>
      <c r="D1079" s="128"/>
      <c r="E1079" s="128"/>
      <c r="F1079" s="128"/>
      <c r="G1079" s="128"/>
      <c r="H1079" s="128"/>
      <c r="I1079" s="128"/>
      <c r="J1079" s="128"/>
      <c r="K1079" s="128"/>
      <c r="L1079" s="128"/>
      <c r="M1079" s="128"/>
      <c r="N1079" s="128">
        <v>0.30199999999999999</v>
      </c>
      <c r="O1079" s="128"/>
      <c r="P1079" s="128"/>
      <c r="Q1079" s="128"/>
      <c r="R1079" s="128"/>
      <c r="S1079" s="128"/>
      <c r="T1079" s="128"/>
      <c r="U1079" s="128"/>
      <c r="V1079" s="128">
        <f t="shared" si="147"/>
        <v>0.30199999999999999</v>
      </c>
      <c r="W1079" s="128">
        <f t="shared" si="147"/>
        <v>0</v>
      </c>
      <c r="X1079" s="128"/>
      <c r="Y1079" s="128"/>
      <c r="Z1079" s="128"/>
      <c r="AA1079" s="128"/>
      <c r="AB1079" s="128"/>
      <c r="AC1079" s="128"/>
      <c r="AD1079" s="128"/>
      <c r="AE1079" s="128"/>
      <c r="AF1079" s="128"/>
      <c r="AG1079" s="128"/>
      <c r="AH1079" s="128"/>
      <c r="AI1079" s="128"/>
      <c r="AJ1079" s="128"/>
      <c r="AK1079" s="128"/>
      <c r="AL1079" s="128"/>
      <c r="AM1079" s="128"/>
      <c r="AN1079" s="128"/>
      <c r="AO1079" s="128"/>
      <c r="AP1079" s="128">
        <f t="shared" si="144"/>
        <v>0</v>
      </c>
      <c r="AQ1079" s="128">
        <f t="shared" si="144"/>
        <v>0</v>
      </c>
      <c r="AR1079" s="128" t="e">
        <f>#REF!+#REF!+#REF!+#REF!</f>
        <v>#REF!</v>
      </c>
      <c r="AS1079" s="128">
        <f t="shared" si="145"/>
        <v>0</v>
      </c>
      <c r="AT1079" s="128" t="e">
        <f>#REF!+#REF!+#REF!+#REF!</f>
        <v>#REF!</v>
      </c>
      <c r="AU1079" s="128">
        <f t="shared" si="146"/>
        <v>0</v>
      </c>
    </row>
    <row r="1080" spans="1:47" ht="47.25" x14ac:dyDescent="0.25">
      <c r="A1080" s="381" t="s">
        <v>43</v>
      </c>
      <c r="B1080" s="127" t="s">
        <v>2220</v>
      </c>
      <c r="C1080" s="21" t="s">
        <v>2221</v>
      </c>
      <c r="D1080" s="128"/>
      <c r="E1080" s="128"/>
      <c r="F1080" s="128"/>
      <c r="G1080" s="128"/>
      <c r="H1080" s="128"/>
      <c r="I1080" s="128"/>
      <c r="J1080" s="128"/>
      <c r="K1080" s="128"/>
      <c r="L1080" s="128"/>
      <c r="M1080" s="128"/>
      <c r="N1080" s="128">
        <v>0.29199999999999998</v>
      </c>
      <c r="O1080" s="128"/>
      <c r="P1080" s="128"/>
      <c r="Q1080" s="128"/>
      <c r="R1080" s="128"/>
      <c r="S1080" s="128"/>
      <c r="T1080" s="128"/>
      <c r="U1080" s="128"/>
      <c r="V1080" s="128">
        <f t="shared" si="147"/>
        <v>0.29199999999999998</v>
      </c>
      <c r="W1080" s="128">
        <f t="shared" si="147"/>
        <v>0</v>
      </c>
      <c r="X1080" s="128"/>
      <c r="Y1080" s="128"/>
      <c r="Z1080" s="128"/>
      <c r="AA1080" s="128"/>
      <c r="AB1080" s="128"/>
      <c r="AC1080" s="128"/>
      <c r="AD1080" s="128"/>
      <c r="AE1080" s="128"/>
      <c r="AF1080" s="128"/>
      <c r="AG1080" s="128"/>
      <c r="AH1080" s="128"/>
      <c r="AI1080" s="128"/>
      <c r="AJ1080" s="128"/>
      <c r="AK1080" s="128"/>
      <c r="AL1080" s="128"/>
      <c r="AM1080" s="128"/>
      <c r="AN1080" s="128"/>
      <c r="AO1080" s="128"/>
      <c r="AP1080" s="128">
        <f t="shared" si="144"/>
        <v>0</v>
      </c>
      <c r="AQ1080" s="128">
        <f t="shared" si="144"/>
        <v>0</v>
      </c>
      <c r="AR1080" s="128" t="e">
        <f>#REF!+#REF!+#REF!+#REF!</f>
        <v>#REF!</v>
      </c>
      <c r="AS1080" s="128">
        <f t="shared" si="145"/>
        <v>0</v>
      </c>
      <c r="AT1080" s="128" t="e">
        <f>#REF!+#REF!+#REF!+#REF!</f>
        <v>#REF!</v>
      </c>
      <c r="AU1080" s="128">
        <f t="shared" si="146"/>
        <v>0</v>
      </c>
    </row>
    <row r="1081" spans="1:47" ht="47.25" x14ac:dyDescent="0.25">
      <c r="A1081" s="381" t="s">
        <v>43</v>
      </c>
      <c r="B1081" s="127" t="s">
        <v>2222</v>
      </c>
      <c r="C1081" s="21" t="s">
        <v>2223</v>
      </c>
      <c r="D1081" s="128"/>
      <c r="E1081" s="128"/>
      <c r="F1081" s="128"/>
      <c r="G1081" s="128"/>
      <c r="H1081" s="128"/>
      <c r="I1081" s="128"/>
      <c r="J1081" s="128"/>
      <c r="K1081" s="128"/>
      <c r="L1081" s="128"/>
      <c r="M1081" s="128"/>
      <c r="N1081" s="128">
        <v>0.44900000000000001</v>
      </c>
      <c r="O1081" s="128"/>
      <c r="P1081" s="128"/>
      <c r="Q1081" s="128"/>
      <c r="R1081" s="128"/>
      <c r="S1081" s="128"/>
      <c r="T1081" s="128"/>
      <c r="U1081" s="128"/>
      <c r="V1081" s="128">
        <f t="shared" si="147"/>
        <v>0.44900000000000001</v>
      </c>
      <c r="W1081" s="128">
        <f t="shared" si="147"/>
        <v>0</v>
      </c>
      <c r="X1081" s="128"/>
      <c r="Y1081" s="128"/>
      <c r="Z1081" s="128"/>
      <c r="AA1081" s="128"/>
      <c r="AB1081" s="128"/>
      <c r="AC1081" s="128"/>
      <c r="AD1081" s="128"/>
      <c r="AE1081" s="128"/>
      <c r="AF1081" s="128"/>
      <c r="AG1081" s="128"/>
      <c r="AH1081" s="128"/>
      <c r="AI1081" s="128"/>
      <c r="AJ1081" s="128"/>
      <c r="AK1081" s="128"/>
      <c r="AL1081" s="128"/>
      <c r="AM1081" s="128"/>
      <c r="AN1081" s="128"/>
      <c r="AO1081" s="128"/>
      <c r="AP1081" s="128">
        <f t="shared" si="144"/>
        <v>0</v>
      </c>
      <c r="AQ1081" s="128">
        <f t="shared" si="144"/>
        <v>0</v>
      </c>
      <c r="AR1081" s="128" t="e">
        <f>#REF!+#REF!+#REF!+#REF!</f>
        <v>#REF!</v>
      </c>
      <c r="AS1081" s="128">
        <f t="shared" si="145"/>
        <v>0</v>
      </c>
      <c r="AT1081" s="128" t="e">
        <f>#REF!+#REF!+#REF!+#REF!</f>
        <v>#REF!</v>
      </c>
      <c r="AU1081" s="128">
        <f t="shared" si="146"/>
        <v>0</v>
      </c>
    </row>
    <row r="1082" spans="1:47" ht="47.25" x14ac:dyDescent="0.25">
      <c r="A1082" s="381" t="s">
        <v>43</v>
      </c>
      <c r="B1082" s="127" t="s">
        <v>2224</v>
      </c>
      <c r="C1082" s="21" t="s">
        <v>2225</v>
      </c>
      <c r="D1082" s="128"/>
      <c r="E1082" s="128"/>
      <c r="F1082" s="128"/>
      <c r="G1082" s="128"/>
      <c r="H1082" s="128"/>
      <c r="I1082" s="128"/>
      <c r="J1082" s="128"/>
      <c r="K1082" s="128"/>
      <c r="L1082" s="128"/>
      <c r="M1082" s="128"/>
      <c r="N1082" s="128">
        <v>0.219</v>
      </c>
      <c r="O1082" s="128"/>
      <c r="P1082" s="128"/>
      <c r="Q1082" s="128"/>
      <c r="R1082" s="128"/>
      <c r="S1082" s="128"/>
      <c r="T1082" s="128"/>
      <c r="U1082" s="128"/>
      <c r="V1082" s="128">
        <f t="shared" si="147"/>
        <v>0.219</v>
      </c>
      <c r="W1082" s="128">
        <f t="shared" si="147"/>
        <v>0</v>
      </c>
      <c r="X1082" s="128"/>
      <c r="Y1082" s="128"/>
      <c r="Z1082" s="128"/>
      <c r="AA1082" s="128"/>
      <c r="AB1082" s="128"/>
      <c r="AC1082" s="128"/>
      <c r="AD1082" s="128"/>
      <c r="AE1082" s="128"/>
      <c r="AF1082" s="128"/>
      <c r="AG1082" s="128"/>
      <c r="AH1082" s="128"/>
      <c r="AI1082" s="128"/>
      <c r="AJ1082" s="128"/>
      <c r="AK1082" s="128"/>
      <c r="AL1082" s="128"/>
      <c r="AM1082" s="128"/>
      <c r="AN1082" s="128"/>
      <c r="AO1082" s="128"/>
      <c r="AP1082" s="128">
        <f t="shared" si="144"/>
        <v>0</v>
      </c>
      <c r="AQ1082" s="128">
        <f t="shared" si="144"/>
        <v>0</v>
      </c>
      <c r="AR1082" s="128" t="e">
        <f>#REF!+#REF!+#REF!+#REF!</f>
        <v>#REF!</v>
      </c>
      <c r="AS1082" s="128">
        <f t="shared" si="145"/>
        <v>0</v>
      </c>
      <c r="AT1082" s="128" t="e">
        <f>#REF!+#REF!+#REF!+#REF!</f>
        <v>#REF!</v>
      </c>
      <c r="AU1082" s="128">
        <f t="shared" si="146"/>
        <v>0</v>
      </c>
    </row>
    <row r="1083" spans="1:47" ht="47.25" x14ac:dyDescent="0.25">
      <c r="A1083" s="381" t="s">
        <v>43</v>
      </c>
      <c r="B1083" s="127" t="s">
        <v>2226</v>
      </c>
      <c r="C1083" s="21" t="s">
        <v>2227</v>
      </c>
      <c r="D1083" s="128"/>
      <c r="E1083" s="128"/>
      <c r="F1083" s="128"/>
      <c r="G1083" s="128"/>
      <c r="H1083" s="128"/>
      <c r="I1083" s="128"/>
      <c r="J1083" s="128"/>
      <c r="K1083" s="128"/>
      <c r="L1083" s="128"/>
      <c r="M1083" s="128"/>
      <c r="N1083" s="128">
        <v>0.24299999999999999</v>
      </c>
      <c r="O1083" s="128"/>
      <c r="P1083" s="128"/>
      <c r="Q1083" s="128"/>
      <c r="R1083" s="128"/>
      <c r="S1083" s="128"/>
      <c r="T1083" s="128"/>
      <c r="U1083" s="128"/>
      <c r="V1083" s="128">
        <f t="shared" si="147"/>
        <v>0.24299999999999999</v>
      </c>
      <c r="W1083" s="128">
        <f t="shared" si="147"/>
        <v>0</v>
      </c>
      <c r="X1083" s="128"/>
      <c r="Y1083" s="128"/>
      <c r="Z1083" s="128"/>
      <c r="AA1083" s="128"/>
      <c r="AB1083" s="128"/>
      <c r="AC1083" s="128"/>
      <c r="AD1083" s="128"/>
      <c r="AE1083" s="128"/>
      <c r="AF1083" s="128"/>
      <c r="AG1083" s="128"/>
      <c r="AH1083" s="128"/>
      <c r="AI1083" s="128"/>
      <c r="AJ1083" s="128"/>
      <c r="AK1083" s="128"/>
      <c r="AL1083" s="128"/>
      <c r="AM1083" s="128"/>
      <c r="AN1083" s="128"/>
      <c r="AO1083" s="128"/>
      <c r="AP1083" s="128">
        <f t="shared" ref="AP1083:AQ1146" si="148">AJ1083+AH1083+AL1083+AN1083</f>
        <v>0</v>
      </c>
      <c r="AQ1083" s="128">
        <f t="shared" si="148"/>
        <v>0</v>
      </c>
      <c r="AR1083" s="128" t="e">
        <f>#REF!+#REF!+#REF!+#REF!</f>
        <v>#REF!</v>
      </c>
      <c r="AS1083" s="128">
        <f t="shared" ref="AS1083:AS1146" si="149">AL1083+AJ1083+AN1083+AP1083</f>
        <v>0</v>
      </c>
      <c r="AT1083" s="128" t="e">
        <f>#REF!+#REF!+#REF!+#REF!</f>
        <v>#REF!</v>
      </c>
      <c r="AU1083" s="128">
        <f t="shared" ref="AU1083:AU1146" si="150">AM1083+AK1083+AO1083+AQ1083</f>
        <v>0</v>
      </c>
    </row>
    <row r="1084" spans="1:47" ht="47.25" x14ac:dyDescent="0.25">
      <c r="A1084" s="381" t="s">
        <v>43</v>
      </c>
      <c r="B1084" s="127" t="s">
        <v>2228</v>
      </c>
      <c r="C1084" s="21" t="s">
        <v>2229</v>
      </c>
      <c r="D1084" s="128"/>
      <c r="E1084" s="128"/>
      <c r="F1084" s="128"/>
      <c r="G1084" s="128"/>
      <c r="H1084" s="128"/>
      <c r="I1084" s="128"/>
      <c r="J1084" s="128"/>
      <c r="K1084" s="128"/>
      <c r="L1084" s="128"/>
      <c r="M1084" s="128"/>
      <c r="N1084" s="128">
        <v>0.71299999999999997</v>
      </c>
      <c r="O1084" s="128"/>
      <c r="P1084" s="128"/>
      <c r="Q1084" s="128"/>
      <c r="R1084" s="128"/>
      <c r="S1084" s="128"/>
      <c r="T1084" s="128"/>
      <c r="U1084" s="128"/>
      <c r="V1084" s="128">
        <f t="shared" si="147"/>
        <v>0.71299999999999997</v>
      </c>
      <c r="W1084" s="128">
        <f t="shared" si="147"/>
        <v>0</v>
      </c>
      <c r="X1084" s="128"/>
      <c r="Y1084" s="128"/>
      <c r="Z1084" s="128"/>
      <c r="AA1084" s="128"/>
      <c r="AB1084" s="128"/>
      <c r="AC1084" s="128"/>
      <c r="AD1084" s="128"/>
      <c r="AE1084" s="128"/>
      <c r="AF1084" s="128"/>
      <c r="AG1084" s="128"/>
      <c r="AH1084" s="128"/>
      <c r="AI1084" s="128"/>
      <c r="AJ1084" s="128"/>
      <c r="AK1084" s="128"/>
      <c r="AL1084" s="128"/>
      <c r="AM1084" s="128"/>
      <c r="AN1084" s="128"/>
      <c r="AO1084" s="128"/>
      <c r="AP1084" s="128">
        <f t="shared" si="148"/>
        <v>0</v>
      </c>
      <c r="AQ1084" s="128">
        <f t="shared" si="148"/>
        <v>0</v>
      </c>
      <c r="AR1084" s="128" t="e">
        <f>#REF!+#REF!+#REF!+#REF!</f>
        <v>#REF!</v>
      </c>
      <c r="AS1084" s="128">
        <f t="shared" si="149"/>
        <v>0</v>
      </c>
      <c r="AT1084" s="128" t="e">
        <f>#REF!+#REF!+#REF!+#REF!</f>
        <v>#REF!</v>
      </c>
      <c r="AU1084" s="128">
        <f t="shared" si="150"/>
        <v>0</v>
      </c>
    </row>
    <row r="1085" spans="1:47" ht="47.25" x14ac:dyDescent="0.25">
      <c r="A1085" s="381" t="s">
        <v>43</v>
      </c>
      <c r="B1085" s="127" t="s">
        <v>2230</v>
      </c>
      <c r="C1085" s="21" t="s">
        <v>2231</v>
      </c>
      <c r="D1085" s="128"/>
      <c r="E1085" s="128"/>
      <c r="F1085" s="128"/>
      <c r="G1085" s="128"/>
      <c r="H1085" s="128"/>
      <c r="I1085" s="128"/>
      <c r="J1085" s="128"/>
      <c r="K1085" s="128"/>
      <c r="L1085" s="128"/>
      <c r="M1085" s="128"/>
      <c r="N1085" s="128">
        <v>0.182</v>
      </c>
      <c r="O1085" s="128"/>
      <c r="P1085" s="128"/>
      <c r="Q1085" s="128"/>
      <c r="R1085" s="128"/>
      <c r="S1085" s="128"/>
      <c r="T1085" s="128"/>
      <c r="U1085" s="128"/>
      <c r="V1085" s="128">
        <f t="shared" si="147"/>
        <v>0.182</v>
      </c>
      <c r="W1085" s="128">
        <f t="shared" si="147"/>
        <v>0</v>
      </c>
      <c r="X1085" s="128"/>
      <c r="Y1085" s="128"/>
      <c r="Z1085" s="128"/>
      <c r="AA1085" s="128"/>
      <c r="AB1085" s="128"/>
      <c r="AC1085" s="128"/>
      <c r="AD1085" s="128"/>
      <c r="AE1085" s="128"/>
      <c r="AF1085" s="128"/>
      <c r="AG1085" s="128"/>
      <c r="AH1085" s="128"/>
      <c r="AI1085" s="128"/>
      <c r="AJ1085" s="128"/>
      <c r="AK1085" s="128"/>
      <c r="AL1085" s="128"/>
      <c r="AM1085" s="128"/>
      <c r="AN1085" s="128"/>
      <c r="AO1085" s="128"/>
      <c r="AP1085" s="128">
        <f t="shared" si="148"/>
        <v>0</v>
      </c>
      <c r="AQ1085" s="128">
        <f t="shared" si="148"/>
        <v>0</v>
      </c>
      <c r="AR1085" s="128" t="e">
        <f>#REF!+#REF!+#REF!+#REF!</f>
        <v>#REF!</v>
      </c>
      <c r="AS1085" s="128">
        <f t="shared" si="149"/>
        <v>0</v>
      </c>
      <c r="AT1085" s="128" t="e">
        <f>#REF!+#REF!+#REF!+#REF!</f>
        <v>#REF!</v>
      </c>
      <c r="AU1085" s="128">
        <f t="shared" si="150"/>
        <v>0</v>
      </c>
    </row>
    <row r="1086" spans="1:47" ht="47.25" x14ac:dyDescent="0.25">
      <c r="A1086" s="381" t="s">
        <v>43</v>
      </c>
      <c r="B1086" s="127" t="s">
        <v>2232</v>
      </c>
      <c r="C1086" s="21" t="s">
        <v>2233</v>
      </c>
      <c r="D1086" s="128"/>
      <c r="E1086" s="128"/>
      <c r="F1086" s="128"/>
      <c r="G1086" s="128"/>
      <c r="H1086" s="128"/>
      <c r="I1086" s="128"/>
      <c r="J1086" s="128"/>
      <c r="K1086" s="128"/>
      <c r="L1086" s="128"/>
      <c r="M1086" s="128"/>
      <c r="N1086" s="128">
        <v>0.14299999999999999</v>
      </c>
      <c r="O1086" s="128"/>
      <c r="P1086" s="128"/>
      <c r="Q1086" s="128"/>
      <c r="R1086" s="128"/>
      <c r="S1086" s="128"/>
      <c r="T1086" s="128"/>
      <c r="U1086" s="128"/>
      <c r="V1086" s="128">
        <f t="shared" si="147"/>
        <v>0.14299999999999999</v>
      </c>
      <c r="W1086" s="128">
        <f t="shared" si="147"/>
        <v>0</v>
      </c>
      <c r="X1086" s="128"/>
      <c r="Y1086" s="128"/>
      <c r="Z1086" s="128"/>
      <c r="AA1086" s="128"/>
      <c r="AB1086" s="128"/>
      <c r="AC1086" s="128"/>
      <c r="AD1086" s="128"/>
      <c r="AE1086" s="128"/>
      <c r="AF1086" s="128"/>
      <c r="AG1086" s="128"/>
      <c r="AH1086" s="128"/>
      <c r="AI1086" s="128"/>
      <c r="AJ1086" s="128"/>
      <c r="AK1086" s="128"/>
      <c r="AL1086" s="128"/>
      <c r="AM1086" s="128"/>
      <c r="AN1086" s="128"/>
      <c r="AO1086" s="128"/>
      <c r="AP1086" s="128">
        <f t="shared" si="148"/>
        <v>0</v>
      </c>
      <c r="AQ1086" s="128">
        <f t="shared" si="148"/>
        <v>0</v>
      </c>
      <c r="AR1086" s="128" t="e">
        <f>#REF!+#REF!+#REF!+#REF!</f>
        <v>#REF!</v>
      </c>
      <c r="AS1086" s="128">
        <f t="shared" si="149"/>
        <v>0</v>
      </c>
      <c r="AT1086" s="128" t="e">
        <f>#REF!+#REF!+#REF!+#REF!</f>
        <v>#REF!</v>
      </c>
      <c r="AU1086" s="128">
        <f t="shared" si="150"/>
        <v>0</v>
      </c>
    </row>
    <row r="1087" spans="1:47" ht="31.5" x14ac:dyDescent="0.25">
      <c r="A1087" s="381" t="s">
        <v>43</v>
      </c>
      <c r="B1087" s="127" t="s">
        <v>2234</v>
      </c>
      <c r="C1087" s="21" t="s">
        <v>2235</v>
      </c>
      <c r="D1087" s="128"/>
      <c r="E1087" s="128"/>
      <c r="F1087" s="128"/>
      <c r="G1087" s="128"/>
      <c r="H1087" s="128"/>
      <c r="I1087" s="128"/>
      <c r="J1087" s="128"/>
      <c r="K1087" s="128"/>
      <c r="L1087" s="128"/>
      <c r="M1087" s="128"/>
      <c r="N1087" s="128">
        <v>3.1800000000000002E-2</v>
      </c>
      <c r="O1087" s="128"/>
      <c r="P1087" s="128"/>
      <c r="Q1087" s="128"/>
      <c r="R1087" s="128"/>
      <c r="S1087" s="128"/>
      <c r="T1087" s="128"/>
      <c r="U1087" s="128"/>
      <c r="V1087" s="128">
        <f t="shared" si="147"/>
        <v>3.1800000000000002E-2</v>
      </c>
      <c r="W1087" s="128">
        <f t="shared" si="147"/>
        <v>0</v>
      </c>
      <c r="X1087" s="128"/>
      <c r="Y1087" s="128"/>
      <c r="Z1087" s="128"/>
      <c r="AA1087" s="128"/>
      <c r="AB1087" s="128"/>
      <c r="AC1087" s="128"/>
      <c r="AD1087" s="128"/>
      <c r="AE1087" s="128"/>
      <c r="AF1087" s="128"/>
      <c r="AG1087" s="128"/>
      <c r="AH1087" s="128"/>
      <c r="AI1087" s="128"/>
      <c r="AJ1087" s="128"/>
      <c r="AK1087" s="128"/>
      <c r="AL1087" s="128"/>
      <c r="AM1087" s="128"/>
      <c r="AN1087" s="128"/>
      <c r="AO1087" s="128"/>
      <c r="AP1087" s="128">
        <f t="shared" si="148"/>
        <v>0</v>
      </c>
      <c r="AQ1087" s="128">
        <f t="shared" si="148"/>
        <v>0</v>
      </c>
      <c r="AR1087" s="128" t="e">
        <f>#REF!+#REF!+#REF!+#REF!</f>
        <v>#REF!</v>
      </c>
      <c r="AS1087" s="128">
        <f t="shared" si="149"/>
        <v>0</v>
      </c>
      <c r="AT1087" s="128" t="e">
        <f>#REF!+#REF!+#REF!+#REF!</f>
        <v>#REF!</v>
      </c>
      <c r="AU1087" s="128">
        <f t="shared" si="150"/>
        <v>0</v>
      </c>
    </row>
    <row r="1088" spans="1:47" ht="31.5" x14ac:dyDescent="0.25">
      <c r="A1088" s="381" t="s">
        <v>43</v>
      </c>
      <c r="B1088" s="127" t="s">
        <v>2236</v>
      </c>
      <c r="C1088" s="21" t="s">
        <v>2235</v>
      </c>
      <c r="D1088" s="128"/>
      <c r="E1088" s="128"/>
      <c r="F1088" s="128"/>
      <c r="G1088" s="128"/>
      <c r="H1088" s="128"/>
      <c r="I1088" s="128"/>
      <c r="J1088" s="128"/>
      <c r="K1088" s="128"/>
      <c r="L1088" s="128"/>
      <c r="M1088" s="128"/>
      <c r="N1088" s="128">
        <v>0.45</v>
      </c>
      <c r="O1088" s="128"/>
      <c r="P1088" s="128"/>
      <c r="Q1088" s="128"/>
      <c r="R1088" s="128"/>
      <c r="S1088" s="128"/>
      <c r="T1088" s="128"/>
      <c r="U1088" s="128"/>
      <c r="V1088" s="128">
        <f t="shared" si="147"/>
        <v>0.45</v>
      </c>
      <c r="W1088" s="128">
        <f t="shared" si="147"/>
        <v>0</v>
      </c>
      <c r="X1088" s="128"/>
      <c r="Y1088" s="128"/>
      <c r="Z1088" s="128"/>
      <c r="AA1088" s="128"/>
      <c r="AB1088" s="128"/>
      <c r="AC1088" s="128"/>
      <c r="AD1088" s="128"/>
      <c r="AE1088" s="128"/>
      <c r="AF1088" s="128"/>
      <c r="AG1088" s="128"/>
      <c r="AH1088" s="128"/>
      <c r="AI1088" s="128"/>
      <c r="AJ1088" s="128"/>
      <c r="AK1088" s="128"/>
      <c r="AL1088" s="128"/>
      <c r="AM1088" s="128"/>
      <c r="AN1088" s="128"/>
      <c r="AO1088" s="128"/>
      <c r="AP1088" s="128">
        <f t="shared" si="148"/>
        <v>0</v>
      </c>
      <c r="AQ1088" s="128">
        <f t="shared" si="148"/>
        <v>0</v>
      </c>
      <c r="AR1088" s="128" t="e">
        <f>#REF!+#REF!+#REF!+#REF!</f>
        <v>#REF!</v>
      </c>
      <c r="AS1088" s="128">
        <f t="shared" si="149"/>
        <v>0</v>
      </c>
      <c r="AT1088" s="128" t="e">
        <f>#REF!+#REF!+#REF!+#REF!</f>
        <v>#REF!</v>
      </c>
      <c r="AU1088" s="128">
        <f t="shared" si="150"/>
        <v>0</v>
      </c>
    </row>
    <row r="1089" spans="1:47" ht="63" x14ac:dyDescent="0.25">
      <c r="A1089" s="381" t="s">
        <v>43</v>
      </c>
      <c r="B1089" s="127" t="s">
        <v>2237</v>
      </c>
      <c r="C1089" s="21" t="s">
        <v>2238</v>
      </c>
      <c r="D1089" s="128"/>
      <c r="E1089" s="128"/>
      <c r="F1089" s="128"/>
      <c r="G1089" s="128"/>
      <c r="H1089" s="128"/>
      <c r="I1089" s="128"/>
      <c r="J1089" s="128"/>
      <c r="K1089" s="128"/>
      <c r="L1089" s="128"/>
      <c r="M1089" s="128"/>
      <c r="N1089" s="128"/>
      <c r="O1089" s="128"/>
      <c r="P1089" s="128">
        <v>0.9</v>
      </c>
      <c r="Q1089" s="128"/>
      <c r="R1089" s="128"/>
      <c r="S1089" s="128"/>
      <c r="T1089" s="128"/>
      <c r="U1089" s="128"/>
      <c r="V1089" s="128">
        <f t="shared" si="147"/>
        <v>0.9</v>
      </c>
      <c r="W1089" s="128">
        <f t="shared" si="147"/>
        <v>0</v>
      </c>
      <c r="X1089" s="128"/>
      <c r="Y1089" s="128"/>
      <c r="Z1089" s="128"/>
      <c r="AA1089" s="128"/>
      <c r="AB1089" s="128"/>
      <c r="AC1089" s="128"/>
      <c r="AD1089" s="128"/>
      <c r="AE1089" s="128"/>
      <c r="AF1089" s="128"/>
      <c r="AG1089" s="128"/>
      <c r="AH1089" s="128"/>
      <c r="AI1089" s="128"/>
      <c r="AJ1089" s="128"/>
      <c r="AK1089" s="128"/>
      <c r="AL1089" s="128"/>
      <c r="AM1089" s="128"/>
      <c r="AN1089" s="128"/>
      <c r="AO1089" s="128"/>
      <c r="AP1089" s="128">
        <f t="shared" si="148"/>
        <v>0</v>
      </c>
      <c r="AQ1089" s="128">
        <f t="shared" si="148"/>
        <v>0</v>
      </c>
      <c r="AR1089" s="128" t="e">
        <f>#REF!+#REF!+#REF!+#REF!</f>
        <v>#REF!</v>
      </c>
      <c r="AS1089" s="128">
        <f t="shared" si="149"/>
        <v>0</v>
      </c>
      <c r="AT1089" s="128" t="e">
        <f>#REF!+#REF!+#REF!+#REF!</f>
        <v>#REF!</v>
      </c>
      <c r="AU1089" s="128">
        <f t="shared" si="150"/>
        <v>0</v>
      </c>
    </row>
    <row r="1090" spans="1:47" ht="47.25" x14ac:dyDescent="0.25">
      <c r="A1090" s="381" t="s">
        <v>43</v>
      </c>
      <c r="B1090" s="127" t="s">
        <v>2239</v>
      </c>
      <c r="C1090" s="21" t="s">
        <v>2240</v>
      </c>
      <c r="D1090" s="128"/>
      <c r="E1090" s="128"/>
      <c r="F1090" s="128"/>
      <c r="G1090" s="128"/>
      <c r="H1090" s="128"/>
      <c r="I1090" s="128"/>
      <c r="J1090" s="128"/>
      <c r="K1090" s="128"/>
      <c r="L1090" s="128"/>
      <c r="M1090" s="128"/>
      <c r="N1090" s="128"/>
      <c r="O1090" s="128"/>
      <c r="P1090" s="128">
        <v>0.08</v>
      </c>
      <c r="Q1090" s="128"/>
      <c r="R1090" s="128"/>
      <c r="S1090" s="128"/>
      <c r="T1090" s="128"/>
      <c r="U1090" s="128"/>
      <c r="V1090" s="128">
        <f t="shared" si="147"/>
        <v>0.08</v>
      </c>
      <c r="W1090" s="128">
        <f t="shared" si="147"/>
        <v>0</v>
      </c>
      <c r="X1090" s="128"/>
      <c r="Y1090" s="128"/>
      <c r="Z1090" s="128"/>
      <c r="AA1090" s="128"/>
      <c r="AB1090" s="128"/>
      <c r="AC1090" s="128"/>
      <c r="AD1090" s="128"/>
      <c r="AE1090" s="128"/>
      <c r="AF1090" s="128"/>
      <c r="AG1090" s="128"/>
      <c r="AH1090" s="128"/>
      <c r="AI1090" s="128"/>
      <c r="AJ1090" s="128"/>
      <c r="AK1090" s="128"/>
      <c r="AL1090" s="128"/>
      <c r="AM1090" s="128"/>
      <c r="AN1090" s="128"/>
      <c r="AO1090" s="128"/>
      <c r="AP1090" s="128">
        <f t="shared" si="148"/>
        <v>0</v>
      </c>
      <c r="AQ1090" s="128">
        <f t="shared" si="148"/>
        <v>0</v>
      </c>
      <c r="AR1090" s="128" t="e">
        <f>#REF!+#REF!+#REF!+#REF!</f>
        <v>#REF!</v>
      </c>
      <c r="AS1090" s="128">
        <f t="shared" si="149"/>
        <v>0</v>
      </c>
      <c r="AT1090" s="128" t="e">
        <f>#REF!+#REF!+#REF!+#REF!</f>
        <v>#REF!</v>
      </c>
      <c r="AU1090" s="128">
        <f t="shared" si="150"/>
        <v>0</v>
      </c>
    </row>
    <row r="1091" spans="1:47" ht="31.5" x14ac:dyDescent="0.25">
      <c r="A1091" s="381" t="s">
        <v>43</v>
      </c>
      <c r="B1091" s="127" t="s">
        <v>2241</v>
      </c>
      <c r="C1091" s="21" t="s">
        <v>2242</v>
      </c>
      <c r="D1091" s="128"/>
      <c r="E1091" s="128"/>
      <c r="F1091" s="128"/>
      <c r="G1091" s="128"/>
      <c r="H1091" s="128"/>
      <c r="I1091" s="128"/>
      <c r="J1091" s="128"/>
      <c r="K1091" s="128"/>
      <c r="L1091" s="128"/>
      <c r="M1091" s="128"/>
      <c r="N1091" s="128"/>
      <c r="O1091" s="128"/>
      <c r="P1091" s="128">
        <v>0.08</v>
      </c>
      <c r="Q1091" s="128">
        <v>0.16</v>
      </c>
      <c r="R1091" s="128"/>
      <c r="S1091" s="128"/>
      <c r="T1091" s="128"/>
      <c r="U1091" s="128"/>
      <c r="V1091" s="128">
        <f t="shared" si="147"/>
        <v>0.08</v>
      </c>
      <c r="W1091" s="128">
        <f t="shared" si="147"/>
        <v>0.16</v>
      </c>
      <c r="X1091" s="128"/>
      <c r="Y1091" s="128"/>
      <c r="Z1091" s="128"/>
      <c r="AA1091" s="128"/>
      <c r="AB1091" s="128"/>
      <c r="AC1091" s="128"/>
      <c r="AD1091" s="128"/>
      <c r="AE1091" s="128"/>
      <c r="AF1091" s="128"/>
      <c r="AG1091" s="128"/>
      <c r="AH1091" s="128"/>
      <c r="AI1091" s="128"/>
      <c r="AJ1091" s="128"/>
      <c r="AK1091" s="128"/>
      <c r="AL1091" s="128"/>
      <c r="AM1091" s="128"/>
      <c r="AN1091" s="128"/>
      <c r="AO1091" s="128"/>
      <c r="AP1091" s="128">
        <f t="shared" si="148"/>
        <v>0</v>
      </c>
      <c r="AQ1091" s="128">
        <f t="shared" si="148"/>
        <v>0</v>
      </c>
      <c r="AR1091" s="128" t="e">
        <f>#REF!+#REF!+#REF!+#REF!</f>
        <v>#REF!</v>
      </c>
      <c r="AS1091" s="128">
        <f t="shared" si="149"/>
        <v>0</v>
      </c>
      <c r="AT1091" s="128" t="e">
        <f>#REF!+#REF!+#REF!+#REF!</f>
        <v>#REF!</v>
      </c>
      <c r="AU1091" s="128">
        <f t="shared" si="150"/>
        <v>0</v>
      </c>
    </row>
    <row r="1092" spans="1:47" ht="63" x14ac:dyDescent="0.25">
      <c r="A1092" s="381" t="s">
        <v>43</v>
      </c>
      <c r="B1092" s="127" t="s">
        <v>2243</v>
      </c>
      <c r="C1092" s="21" t="s">
        <v>2244</v>
      </c>
      <c r="D1092" s="128"/>
      <c r="E1092" s="128"/>
      <c r="F1092" s="128"/>
      <c r="G1092" s="128"/>
      <c r="H1092" s="128"/>
      <c r="I1092" s="128"/>
      <c r="J1092" s="128"/>
      <c r="K1092" s="128"/>
      <c r="L1092" s="128"/>
      <c r="M1092" s="128"/>
      <c r="N1092" s="128"/>
      <c r="O1092" s="128"/>
      <c r="P1092" s="128">
        <v>0.05</v>
      </c>
      <c r="Q1092" s="128"/>
      <c r="R1092" s="128"/>
      <c r="S1092" s="128"/>
      <c r="T1092" s="128"/>
      <c r="U1092" s="128"/>
      <c r="V1092" s="128">
        <f t="shared" si="147"/>
        <v>0.05</v>
      </c>
      <c r="W1092" s="128">
        <f t="shared" si="147"/>
        <v>0</v>
      </c>
      <c r="X1092" s="128"/>
      <c r="Y1092" s="128"/>
      <c r="Z1092" s="128"/>
      <c r="AA1092" s="128"/>
      <c r="AB1092" s="128"/>
      <c r="AC1092" s="128"/>
      <c r="AD1092" s="128"/>
      <c r="AE1092" s="128"/>
      <c r="AF1092" s="128"/>
      <c r="AG1092" s="128"/>
      <c r="AH1092" s="128"/>
      <c r="AI1092" s="128"/>
      <c r="AJ1092" s="128"/>
      <c r="AK1092" s="128"/>
      <c r="AL1092" s="128"/>
      <c r="AM1092" s="128"/>
      <c r="AN1092" s="128"/>
      <c r="AO1092" s="128"/>
      <c r="AP1092" s="128">
        <f t="shared" si="148"/>
        <v>0</v>
      </c>
      <c r="AQ1092" s="128">
        <f t="shared" si="148"/>
        <v>0</v>
      </c>
      <c r="AR1092" s="128" t="e">
        <f>#REF!+#REF!+#REF!+#REF!</f>
        <v>#REF!</v>
      </c>
      <c r="AS1092" s="128">
        <f t="shared" si="149"/>
        <v>0</v>
      </c>
      <c r="AT1092" s="128" t="e">
        <f>#REF!+#REF!+#REF!+#REF!</f>
        <v>#REF!</v>
      </c>
      <c r="AU1092" s="128">
        <f t="shared" si="150"/>
        <v>0</v>
      </c>
    </row>
    <row r="1093" spans="1:47" ht="63" x14ac:dyDescent="0.25">
      <c r="A1093" s="381" t="s">
        <v>43</v>
      </c>
      <c r="B1093" s="127" t="s">
        <v>2245</v>
      </c>
      <c r="C1093" s="21" t="s">
        <v>2244</v>
      </c>
      <c r="D1093" s="128"/>
      <c r="E1093" s="128"/>
      <c r="F1093" s="128"/>
      <c r="G1093" s="128"/>
      <c r="H1093" s="128"/>
      <c r="I1093" s="128"/>
      <c r="J1093" s="128"/>
      <c r="K1093" s="128"/>
      <c r="L1093" s="128"/>
      <c r="M1093" s="128"/>
      <c r="N1093" s="128"/>
      <c r="O1093" s="128"/>
      <c r="P1093" s="128">
        <v>0.35</v>
      </c>
      <c r="Q1093" s="128"/>
      <c r="R1093" s="128"/>
      <c r="S1093" s="128"/>
      <c r="T1093" s="128"/>
      <c r="U1093" s="128"/>
      <c r="V1093" s="128">
        <f t="shared" si="147"/>
        <v>0.35</v>
      </c>
      <c r="W1093" s="128">
        <f t="shared" si="147"/>
        <v>0</v>
      </c>
      <c r="X1093" s="128"/>
      <c r="Y1093" s="128"/>
      <c r="Z1093" s="128"/>
      <c r="AA1093" s="128"/>
      <c r="AB1093" s="128"/>
      <c r="AC1093" s="128"/>
      <c r="AD1093" s="128"/>
      <c r="AE1093" s="128"/>
      <c r="AF1093" s="128"/>
      <c r="AG1093" s="128"/>
      <c r="AH1093" s="128"/>
      <c r="AI1093" s="128"/>
      <c r="AJ1093" s="128"/>
      <c r="AK1093" s="128"/>
      <c r="AL1093" s="128"/>
      <c r="AM1093" s="128"/>
      <c r="AN1093" s="128"/>
      <c r="AO1093" s="128"/>
      <c r="AP1093" s="128">
        <f t="shared" si="148"/>
        <v>0</v>
      </c>
      <c r="AQ1093" s="128">
        <f t="shared" si="148"/>
        <v>0</v>
      </c>
      <c r="AR1093" s="128" t="e">
        <f>#REF!+#REF!+#REF!+#REF!</f>
        <v>#REF!</v>
      </c>
      <c r="AS1093" s="128">
        <f t="shared" si="149"/>
        <v>0</v>
      </c>
      <c r="AT1093" s="128" t="e">
        <f>#REF!+#REF!+#REF!+#REF!</f>
        <v>#REF!</v>
      </c>
      <c r="AU1093" s="128">
        <f t="shared" si="150"/>
        <v>0</v>
      </c>
    </row>
    <row r="1094" spans="1:47" ht="78.75" x14ac:dyDescent="0.25">
      <c r="A1094" s="381" t="s">
        <v>43</v>
      </c>
      <c r="B1094" s="127" t="s">
        <v>2246</v>
      </c>
      <c r="C1094" s="21" t="s">
        <v>2247</v>
      </c>
      <c r="D1094" s="128"/>
      <c r="E1094" s="128"/>
      <c r="F1094" s="128"/>
      <c r="G1094" s="128"/>
      <c r="H1094" s="128"/>
      <c r="I1094" s="128"/>
      <c r="J1094" s="128"/>
      <c r="K1094" s="128"/>
      <c r="L1094" s="128"/>
      <c r="M1094" s="128"/>
      <c r="N1094" s="128"/>
      <c r="O1094" s="128"/>
      <c r="P1094" s="128">
        <v>0.79700000000000004</v>
      </c>
      <c r="Q1094" s="128"/>
      <c r="R1094" s="128"/>
      <c r="S1094" s="128"/>
      <c r="T1094" s="128"/>
      <c r="U1094" s="128"/>
      <c r="V1094" s="128">
        <f t="shared" si="147"/>
        <v>0.79700000000000004</v>
      </c>
      <c r="W1094" s="128">
        <f t="shared" si="147"/>
        <v>0</v>
      </c>
      <c r="X1094" s="128"/>
      <c r="Y1094" s="128"/>
      <c r="Z1094" s="128"/>
      <c r="AA1094" s="128"/>
      <c r="AB1094" s="128"/>
      <c r="AC1094" s="128"/>
      <c r="AD1094" s="128"/>
      <c r="AE1094" s="128"/>
      <c r="AF1094" s="128"/>
      <c r="AG1094" s="128"/>
      <c r="AH1094" s="128"/>
      <c r="AI1094" s="128"/>
      <c r="AJ1094" s="128"/>
      <c r="AK1094" s="128"/>
      <c r="AL1094" s="128"/>
      <c r="AM1094" s="128"/>
      <c r="AN1094" s="128"/>
      <c r="AO1094" s="128"/>
      <c r="AP1094" s="128">
        <f t="shared" si="148"/>
        <v>0</v>
      </c>
      <c r="AQ1094" s="128">
        <f t="shared" si="148"/>
        <v>0</v>
      </c>
      <c r="AR1094" s="128" t="e">
        <f>#REF!+#REF!+#REF!+#REF!</f>
        <v>#REF!</v>
      </c>
      <c r="AS1094" s="128">
        <f t="shared" si="149"/>
        <v>0</v>
      </c>
      <c r="AT1094" s="128" t="e">
        <f>#REF!+#REF!+#REF!+#REF!</f>
        <v>#REF!</v>
      </c>
      <c r="AU1094" s="128">
        <f t="shared" si="150"/>
        <v>0</v>
      </c>
    </row>
    <row r="1095" spans="1:47" ht="220.5" x14ac:dyDescent="0.25">
      <c r="A1095" s="381" t="s">
        <v>43</v>
      </c>
      <c r="B1095" s="127" t="s">
        <v>2248</v>
      </c>
      <c r="C1095" s="21" t="s">
        <v>2249</v>
      </c>
      <c r="D1095" s="128"/>
      <c r="E1095" s="128"/>
      <c r="F1095" s="128"/>
      <c r="G1095" s="128"/>
      <c r="H1095" s="128"/>
      <c r="I1095" s="128"/>
      <c r="J1095" s="128"/>
      <c r="K1095" s="128"/>
      <c r="L1095" s="128"/>
      <c r="M1095" s="128"/>
      <c r="N1095" s="128"/>
      <c r="O1095" s="128"/>
      <c r="P1095" s="128">
        <v>0.06</v>
      </c>
      <c r="Q1095" s="128">
        <v>0.25</v>
      </c>
      <c r="R1095" s="128"/>
      <c r="S1095" s="128"/>
      <c r="T1095" s="128"/>
      <c r="U1095" s="128"/>
      <c r="V1095" s="128">
        <f t="shared" si="147"/>
        <v>0.06</v>
      </c>
      <c r="W1095" s="128">
        <f t="shared" si="147"/>
        <v>0.25</v>
      </c>
      <c r="X1095" s="128"/>
      <c r="Y1095" s="128"/>
      <c r="Z1095" s="128"/>
      <c r="AA1095" s="128"/>
      <c r="AB1095" s="128"/>
      <c r="AC1095" s="128"/>
      <c r="AD1095" s="128"/>
      <c r="AE1095" s="128"/>
      <c r="AF1095" s="128"/>
      <c r="AG1095" s="128"/>
      <c r="AH1095" s="128"/>
      <c r="AI1095" s="128"/>
      <c r="AJ1095" s="128"/>
      <c r="AK1095" s="128"/>
      <c r="AL1095" s="128"/>
      <c r="AM1095" s="128"/>
      <c r="AN1095" s="128"/>
      <c r="AO1095" s="128"/>
      <c r="AP1095" s="128">
        <f t="shared" si="148"/>
        <v>0</v>
      </c>
      <c r="AQ1095" s="128">
        <f t="shared" si="148"/>
        <v>0</v>
      </c>
      <c r="AR1095" s="128" t="e">
        <f>#REF!+#REF!+#REF!+#REF!</f>
        <v>#REF!</v>
      </c>
      <c r="AS1095" s="128">
        <f t="shared" si="149"/>
        <v>0</v>
      </c>
      <c r="AT1095" s="128" t="e">
        <f>#REF!+#REF!+#REF!+#REF!</f>
        <v>#REF!</v>
      </c>
      <c r="AU1095" s="128">
        <f t="shared" si="150"/>
        <v>0</v>
      </c>
    </row>
    <row r="1096" spans="1:47" ht="220.5" x14ac:dyDescent="0.25">
      <c r="A1096" s="381" t="s">
        <v>43</v>
      </c>
      <c r="B1096" s="127" t="s">
        <v>2250</v>
      </c>
      <c r="C1096" s="21" t="s">
        <v>2249</v>
      </c>
      <c r="D1096" s="128"/>
      <c r="E1096" s="128"/>
      <c r="F1096" s="128"/>
      <c r="G1096" s="128"/>
      <c r="H1096" s="128"/>
      <c r="I1096" s="128"/>
      <c r="J1096" s="128"/>
      <c r="K1096" s="128"/>
      <c r="L1096" s="128"/>
      <c r="M1096" s="128"/>
      <c r="N1096" s="128"/>
      <c r="O1096" s="128"/>
      <c r="P1096" s="128">
        <v>0.63700000000000001</v>
      </c>
      <c r="Q1096" s="128"/>
      <c r="R1096" s="128"/>
      <c r="S1096" s="128"/>
      <c r="T1096" s="128"/>
      <c r="U1096" s="128"/>
      <c r="V1096" s="128">
        <f t="shared" si="147"/>
        <v>0.63700000000000001</v>
      </c>
      <c r="W1096" s="128">
        <f t="shared" si="147"/>
        <v>0</v>
      </c>
      <c r="X1096" s="128"/>
      <c r="Y1096" s="128"/>
      <c r="Z1096" s="128"/>
      <c r="AA1096" s="128"/>
      <c r="AB1096" s="128"/>
      <c r="AC1096" s="128"/>
      <c r="AD1096" s="128"/>
      <c r="AE1096" s="128"/>
      <c r="AF1096" s="128"/>
      <c r="AG1096" s="128"/>
      <c r="AH1096" s="128"/>
      <c r="AI1096" s="128"/>
      <c r="AJ1096" s="128"/>
      <c r="AK1096" s="128"/>
      <c r="AL1096" s="128"/>
      <c r="AM1096" s="128"/>
      <c r="AN1096" s="128"/>
      <c r="AO1096" s="128"/>
      <c r="AP1096" s="128">
        <f t="shared" si="148"/>
        <v>0</v>
      </c>
      <c r="AQ1096" s="128">
        <f t="shared" si="148"/>
        <v>0</v>
      </c>
      <c r="AR1096" s="128" t="e">
        <f>#REF!+#REF!+#REF!+#REF!</f>
        <v>#REF!</v>
      </c>
      <c r="AS1096" s="128">
        <f t="shared" si="149"/>
        <v>0</v>
      </c>
      <c r="AT1096" s="128" t="e">
        <f>#REF!+#REF!+#REF!+#REF!</f>
        <v>#REF!</v>
      </c>
      <c r="AU1096" s="128">
        <f t="shared" si="150"/>
        <v>0</v>
      </c>
    </row>
    <row r="1097" spans="1:47" ht="47.25" x14ac:dyDescent="0.25">
      <c r="A1097" s="381" t="s">
        <v>43</v>
      </c>
      <c r="B1097" s="127" t="s">
        <v>2251</v>
      </c>
      <c r="C1097" s="21" t="s">
        <v>2252</v>
      </c>
      <c r="D1097" s="128"/>
      <c r="E1097" s="128"/>
      <c r="F1097" s="128"/>
      <c r="G1097" s="128"/>
      <c r="H1097" s="128"/>
      <c r="I1097" s="128"/>
      <c r="J1097" s="128"/>
      <c r="K1097" s="128"/>
      <c r="L1097" s="128"/>
      <c r="M1097" s="128"/>
      <c r="N1097" s="128"/>
      <c r="O1097" s="128"/>
      <c r="P1097" s="128">
        <v>0.20100000000000001</v>
      </c>
      <c r="Q1097" s="128"/>
      <c r="R1097" s="128"/>
      <c r="S1097" s="128"/>
      <c r="T1097" s="128"/>
      <c r="U1097" s="128"/>
      <c r="V1097" s="128">
        <f t="shared" si="147"/>
        <v>0.20100000000000001</v>
      </c>
      <c r="W1097" s="128">
        <f t="shared" si="147"/>
        <v>0</v>
      </c>
      <c r="X1097" s="128"/>
      <c r="Y1097" s="128"/>
      <c r="Z1097" s="128"/>
      <c r="AA1097" s="128"/>
      <c r="AB1097" s="128"/>
      <c r="AC1097" s="128"/>
      <c r="AD1097" s="128"/>
      <c r="AE1097" s="128"/>
      <c r="AF1097" s="128"/>
      <c r="AG1097" s="128"/>
      <c r="AH1097" s="128"/>
      <c r="AI1097" s="128"/>
      <c r="AJ1097" s="128"/>
      <c r="AK1097" s="128"/>
      <c r="AL1097" s="128"/>
      <c r="AM1097" s="128"/>
      <c r="AN1097" s="128"/>
      <c r="AO1097" s="128"/>
      <c r="AP1097" s="128">
        <f t="shared" si="148"/>
        <v>0</v>
      </c>
      <c r="AQ1097" s="128">
        <f t="shared" si="148"/>
        <v>0</v>
      </c>
      <c r="AR1097" s="128" t="e">
        <f>#REF!+#REF!+#REF!+#REF!</f>
        <v>#REF!</v>
      </c>
      <c r="AS1097" s="128">
        <f t="shared" si="149"/>
        <v>0</v>
      </c>
      <c r="AT1097" s="128" t="e">
        <f>#REF!+#REF!+#REF!+#REF!</f>
        <v>#REF!</v>
      </c>
      <c r="AU1097" s="128">
        <f t="shared" si="150"/>
        <v>0</v>
      </c>
    </row>
    <row r="1098" spans="1:47" ht="47.25" x14ac:dyDescent="0.25">
      <c r="A1098" s="381" t="s">
        <v>43</v>
      </c>
      <c r="B1098" s="127" t="s">
        <v>2253</v>
      </c>
      <c r="C1098" s="21" t="s">
        <v>2254</v>
      </c>
      <c r="D1098" s="128"/>
      <c r="E1098" s="128"/>
      <c r="F1098" s="128"/>
      <c r="G1098" s="128"/>
      <c r="H1098" s="128"/>
      <c r="I1098" s="128"/>
      <c r="J1098" s="128"/>
      <c r="K1098" s="128"/>
      <c r="L1098" s="128"/>
      <c r="M1098" s="128"/>
      <c r="N1098" s="128"/>
      <c r="O1098" s="128"/>
      <c r="P1098" s="128">
        <v>0.26100000000000001</v>
      </c>
      <c r="Q1098" s="128"/>
      <c r="R1098" s="128"/>
      <c r="S1098" s="128"/>
      <c r="T1098" s="128"/>
      <c r="U1098" s="128"/>
      <c r="V1098" s="128">
        <f t="shared" si="147"/>
        <v>0.26100000000000001</v>
      </c>
      <c r="W1098" s="128">
        <f t="shared" si="147"/>
        <v>0</v>
      </c>
      <c r="X1098" s="128"/>
      <c r="Y1098" s="128"/>
      <c r="Z1098" s="128"/>
      <c r="AA1098" s="128"/>
      <c r="AB1098" s="128"/>
      <c r="AC1098" s="128"/>
      <c r="AD1098" s="128"/>
      <c r="AE1098" s="128"/>
      <c r="AF1098" s="128"/>
      <c r="AG1098" s="128"/>
      <c r="AH1098" s="128"/>
      <c r="AI1098" s="128"/>
      <c r="AJ1098" s="128"/>
      <c r="AK1098" s="128"/>
      <c r="AL1098" s="128"/>
      <c r="AM1098" s="128"/>
      <c r="AN1098" s="128"/>
      <c r="AO1098" s="128"/>
      <c r="AP1098" s="128">
        <f t="shared" si="148"/>
        <v>0</v>
      </c>
      <c r="AQ1098" s="128">
        <f t="shared" si="148"/>
        <v>0</v>
      </c>
      <c r="AR1098" s="128" t="e">
        <f>#REF!+#REF!+#REF!+#REF!</f>
        <v>#REF!</v>
      </c>
      <c r="AS1098" s="128">
        <f t="shared" si="149"/>
        <v>0</v>
      </c>
      <c r="AT1098" s="128" t="e">
        <f>#REF!+#REF!+#REF!+#REF!</f>
        <v>#REF!</v>
      </c>
      <c r="AU1098" s="128">
        <f t="shared" si="150"/>
        <v>0</v>
      </c>
    </row>
    <row r="1099" spans="1:47" ht="63" x14ac:dyDescent="0.25">
      <c r="A1099" s="381" t="s">
        <v>43</v>
      </c>
      <c r="B1099" s="127" t="s">
        <v>2255</v>
      </c>
      <c r="C1099" s="21" t="s">
        <v>2256</v>
      </c>
      <c r="D1099" s="128"/>
      <c r="E1099" s="128"/>
      <c r="F1099" s="128"/>
      <c r="G1099" s="128"/>
      <c r="H1099" s="128"/>
      <c r="I1099" s="128"/>
      <c r="J1099" s="128"/>
      <c r="K1099" s="128"/>
      <c r="L1099" s="128"/>
      <c r="M1099" s="128"/>
      <c r="N1099" s="128"/>
      <c r="O1099" s="128"/>
      <c r="P1099" s="128">
        <v>0.754</v>
      </c>
      <c r="Q1099" s="128"/>
      <c r="R1099" s="128"/>
      <c r="S1099" s="128"/>
      <c r="T1099" s="128"/>
      <c r="U1099" s="128"/>
      <c r="V1099" s="128">
        <f t="shared" si="147"/>
        <v>0.754</v>
      </c>
      <c r="W1099" s="128">
        <f t="shared" si="147"/>
        <v>0</v>
      </c>
      <c r="X1099" s="128"/>
      <c r="Y1099" s="128"/>
      <c r="Z1099" s="128"/>
      <c r="AA1099" s="128"/>
      <c r="AB1099" s="128"/>
      <c r="AC1099" s="128"/>
      <c r="AD1099" s="128"/>
      <c r="AE1099" s="128"/>
      <c r="AF1099" s="128"/>
      <c r="AG1099" s="128"/>
      <c r="AH1099" s="128"/>
      <c r="AI1099" s="128"/>
      <c r="AJ1099" s="128"/>
      <c r="AK1099" s="128"/>
      <c r="AL1099" s="128"/>
      <c r="AM1099" s="128"/>
      <c r="AN1099" s="128"/>
      <c r="AO1099" s="128"/>
      <c r="AP1099" s="128">
        <f t="shared" si="148"/>
        <v>0</v>
      </c>
      <c r="AQ1099" s="128">
        <f t="shared" si="148"/>
        <v>0</v>
      </c>
      <c r="AR1099" s="128" t="e">
        <f>#REF!+#REF!+#REF!+#REF!</f>
        <v>#REF!</v>
      </c>
      <c r="AS1099" s="128">
        <f t="shared" si="149"/>
        <v>0</v>
      </c>
      <c r="AT1099" s="128" t="e">
        <f>#REF!+#REF!+#REF!+#REF!</f>
        <v>#REF!</v>
      </c>
      <c r="AU1099" s="128">
        <f t="shared" si="150"/>
        <v>0</v>
      </c>
    </row>
    <row r="1100" spans="1:47" ht="47.25" x14ac:dyDescent="0.25">
      <c r="A1100" s="381" t="s">
        <v>43</v>
      </c>
      <c r="B1100" s="127" t="s">
        <v>2257</v>
      </c>
      <c r="C1100" s="21" t="s">
        <v>2258</v>
      </c>
      <c r="D1100" s="128"/>
      <c r="E1100" s="128"/>
      <c r="F1100" s="128"/>
      <c r="G1100" s="128"/>
      <c r="H1100" s="128"/>
      <c r="I1100" s="128"/>
      <c r="J1100" s="128"/>
      <c r="K1100" s="128"/>
      <c r="L1100" s="128"/>
      <c r="M1100" s="128"/>
      <c r="N1100" s="128"/>
      <c r="O1100" s="128"/>
      <c r="P1100" s="128">
        <v>0.14000000000000001</v>
      </c>
      <c r="Q1100" s="128"/>
      <c r="R1100" s="128"/>
      <c r="S1100" s="128"/>
      <c r="T1100" s="128"/>
      <c r="U1100" s="128"/>
      <c r="V1100" s="128">
        <f t="shared" si="147"/>
        <v>0.14000000000000001</v>
      </c>
      <c r="W1100" s="128">
        <f t="shared" si="147"/>
        <v>0</v>
      </c>
      <c r="X1100" s="128"/>
      <c r="Y1100" s="128"/>
      <c r="Z1100" s="128"/>
      <c r="AA1100" s="128"/>
      <c r="AB1100" s="128"/>
      <c r="AC1100" s="128"/>
      <c r="AD1100" s="128"/>
      <c r="AE1100" s="128"/>
      <c r="AF1100" s="128"/>
      <c r="AG1100" s="128"/>
      <c r="AH1100" s="128"/>
      <c r="AI1100" s="128"/>
      <c r="AJ1100" s="128"/>
      <c r="AK1100" s="128"/>
      <c r="AL1100" s="128"/>
      <c r="AM1100" s="128"/>
      <c r="AN1100" s="128"/>
      <c r="AO1100" s="128"/>
      <c r="AP1100" s="128">
        <f t="shared" si="148"/>
        <v>0</v>
      </c>
      <c r="AQ1100" s="128">
        <f t="shared" si="148"/>
        <v>0</v>
      </c>
      <c r="AR1100" s="128" t="e">
        <f>#REF!+#REF!+#REF!+#REF!</f>
        <v>#REF!</v>
      </c>
      <c r="AS1100" s="128">
        <f t="shared" si="149"/>
        <v>0</v>
      </c>
      <c r="AT1100" s="128" t="e">
        <f>#REF!+#REF!+#REF!+#REF!</f>
        <v>#REF!</v>
      </c>
      <c r="AU1100" s="128">
        <f t="shared" si="150"/>
        <v>0</v>
      </c>
    </row>
    <row r="1101" spans="1:47" ht="47.25" x14ac:dyDescent="0.25">
      <c r="A1101" s="381" t="s">
        <v>43</v>
      </c>
      <c r="B1101" s="127" t="s">
        <v>2259</v>
      </c>
      <c r="C1101" s="21" t="s">
        <v>2260</v>
      </c>
      <c r="D1101" s="128"/>
      <c r="E1101" s="128"/>
      <c r="F1101" s="128"/>
      <c r="G1101" s="128"/>
      <c r="H1101" s="128"/>
      <c r="I1101" s="128"/>
      <c r="J1101" s="128"/>
      <c r="K1101" s="128"/>
      <c r="L1101" s="128"/>
      <c r="M1101" s="128"/>
      <c r="N1101" s="128"/>
      <c r="O1101" s="128"/>
      <c r="P1101" s="128">
        <v>0.39600000000000002</v>
      </c>
      <c r="Q1101" s="128"/>
      <c r="R1101" s="128"/>
      <c r="S1101" s="128"/>
      <c r="T1101" s="128"/>
      <c r="U1101" s="128"/>
      <c r="V1101" s="128">
        <f t="shared" si="147"/>
        <v>0.39600000000000002</v>
      </c>
      <c r="W1101" s="128">
        <f t="shared" si="147"/>
        <v>0</v>
      </c>
      <c r="X1101" s="128"/>
      <c r="Y1101" s="128"/>
      <c r="Z1101" s="128"/>
      <c r="AA1101" s="128"/>
      <c r="AB1101" s="128"/>
      <c r="AC1101" s="128"/>
      <c r="AD1101" s="128"/>
      <c r="AE1101" s="128"/>
      <c r="AF1101" s="128"/>
      <c r="AG1101" s="128"/>
      <c r="AH1101" s="128"/>
      <c r="AI1101" s="128"/>
      <c r="AJ1101" s="128"/>
      <c r="AK1101" s="128"/>
      <c r="AL1101" s="128"/>
      <c r="AM1101" s="128"/>
      <c r="AN1101" s="128"/>
      <c r="AO1101" s="128"/>
      <c r="AP1101" s="128">
        <f t="shared" si="148"/>
        <v>0</v>
      </c>
      <c r="AQ1101" s="128">
        <f t="shared" si="148"/>
        <v>0</v>
      </c>
      <c r="AR1101" s="128" t="e">
        <f>#REF!+#REF!+#REF!+#REF!</f>
        <v>#REF!</v>
      </c>
      <c r="AS1101" s="128">
        <f t="shared" si="149"/>
        <v>0</v>
      </c>
      <c r="AT1101" s="128" t="e">
        <f>#REF!+#REF!+#REF!+#REF!</f>
        <v>#REF!</v>
      </c>
      <c r="AU1101" s="128">
        <f t="shared" si="150"/>
        <v>0</v>
      </c>
    </row>
    <row r="1102" spans="1:47" ht="47.25" x14ac:dyDescent="0.25">
      <c r="A1102" s="381" t="s">
        <v>43</v>
      </c>
      <c r="B1102" s="127" t="s">
        <v>2261</v>
      </c>
      <c r="C1102" s="21" t="s">
        <v>2262</v>
      </c>
      <c r="D1102" s="128"/>
      <c r="E1102" s="128"/>
      <c r="F1102" s="128"/>
      <c r="G1102" s="128"/>
      <c r="H1102" s="128"/>
      <c r="I1102" s="128"/>
      <c r="J1102" s="128"/>
      <c r="K1102" s="128"/>
      <c r="L1102" s="128"/>
      <c r="M1102" s="128"/>
      <c r="N1102" s="128"/>
      <c r="O1102" s="128"/>
      <c r="P1102" s="128">
        <v>0.66</v>
      </c>
      <c r="Q1102" s="128"/>
      <c r="R1102" s="128"/>
      <c r="S1102" s="128"/>
      <c r="T1102" s="128"/>
      <c r="U1102" s="128"/>
      <c r="V1102" s="128">
        <f t="shared" si="147"/>
        <v>0.66</v>
      </c>
      <c r="W1102" s="128">
        <f t="shared" si="147"/>
        <v>0</v>
      </c>
      <c r="X1102" s="128"/>
      <c r="Y1102" s="128"/>
      <c r="Z1102" s="128"/>
      <c r="AA1102" s="128"/>
      <c r="AB1102" s="128"/>
      <c r="AC1102" s="128"/>
      <c r="AD1102" s="128"/>
      <c r="AE1102" s="128"/>
      <c r="AF1102" s="128"/>
      <c r="AG1102" s="128"/>
      <c r="AH1102" s="128"/>
      <c r="AI1102" s="128"/>
      <c r="AJ1102" s="128"/>
      <c r="AK1102" s="128"/>
      <c r="AL1102" s="128"/>
      <c r="AM1102" s="128"/>
      <c r="AN1102" s="128"/>
      <c r="AO1102" s="128"/>
      <c r="AP1102" s="128">
        <f t="shared" si="148"/>
        <v>0</v>
      </c>
      <c r="AQ1102" s="128">
        <f t="shared" si="148"/>
        <v>0</v>
      </c>
      <c r="AR1102" s="128" t="e">
        <f>#REF!+#REF!+#REF!+#REF!</f>
        <v>#REF!</v>
      </c>
      <c r="AS1102" s="128">
        <f t="shared" si="149"/>
        <v>0</v>
      </c>
      <c r="AT1102" s="128" t="e">
        <f>#REF!+#REF!+#REF!+#REF!</f>
        <v>#REF!</v>
      </c>
      <c r="AU1102" s="128">
        <f t="shared" si="150"/>
        <v>0</v>
      </c>
    </row>
    <row r="1103" spans="1:47" ht="110.25" x14ac:dyDescent="0.25">
      <c r="A1103" s="381" t="s">
        <v>43</v>
      </c>
      <c r="B1103" s="127" t="s">
        <v>2263</v>
      </c>
      <c r="C1103" s="21" t="s">
        <v>2264</v>
      </c>
      <c r="D1103" s="128"/>
      <c r="E1103" s="128"/>
      <c r="F1103" s="128"/>
      <c r="G1103" s="128"/>
      <c r="H1103" s="128"/>
      <c r="I1103" s="128"/>
      <c r="J1103" s="128"/>
      <c r="K1103" s="128"/>
      <c r="L1103" s="128"/>
      <c r="M1103" s="128"/>
      <c r="N1103" s="128"/>
      <c r="O1103" s="128"/>
      <c r="P1103" s="128"/>
      <c r="Q1103" s="128">
        <v>0.25</v>
      </c>
      <c r="R1103" s="128"/>
      <c r="S1103" s="128"/>
      <c r="T1103" s="128"/>
      <c r="U1103" s="128"/>
      <c r="V1103" s="128">
        <f t="shared" si="147"/>
        <v>0</v>
      </c>
      <c r="W1103" s="128">
        <f t="shared" si="147"/>
        <v>0.25</v>
      </c>
      <c r="X1103" s="128"/>
      <c r="Y1103" s="128"/>
      <c r="Z1103" s="128"/>
      <c r="AA1103" s="128"/>
      <c r="AB1103" s="128"/>
      <c r="AC1103" s="128"/>
      <c r="AD1103" s="128"/>
      <c r="AE1103" s="128"/>
      <c r="AF1103" s="128"/>
      <c r="AG1103" s="128"/>
      <c r="AH1103" s="128"/>
      <c r="AI1103" s="128"/>
      <c r="AJ1103" s="128"/>
      <c r="AK1103" s="128"/>
      <c r="AL1103" s="128"/>
      <c r="AM1103" s="128"/>
      <c r="AN1103" s="128"/>
      <c r="AO1103" s="128"/>
      <c r="AP1103" s="128">
        <f t="shared" si="148"/>
        <v>0</v>
      </c>
      <c r="AQ1103" s="128">
        <f t="shared" si="148"/>
        <v>0</v>
      </c>
      <c r="AR1103" s="128" t="e">
        <f>#REF!+#REF!+#REF!+#REF!</f>
        <v>#REF!</v>
      </c>
      <c r="AS1103" s="128">
        <f t="shared" si="149"/>
        <v>0</v>
      </c>
      <c r="AT1103" s="128" t="e">
        <f>#REF!+#REF!+#REF!+#REF!</f>
        <v>#REF!</v>
      </c>
      <c r="AU1103" s="128">
        <f t="shared" si="150"/>
        <v>0</v>
      </c>
    </row>
    <row r="1104" spans="1:47" ht="63" x14ac:dyDescent="0.25">
      <c r="A1104" s="381" t="s">
        <v>43</v>
      </c>
      <c r="B1104" s="127" t="s">
        <v>2265</v>
      </c>
      <c r="C1104" s="21" t="s">
        <v>2266</v>
      </c>
      <c r="D1104" s="128"/>
      <c r="E1104" s="128"/>
      <c r="F1104" s="128"/>
      <c r="G1104" s="128"/>
      <c r="H1104" s="128"/>
      <c r="I1104" s="128"/>
      <c r="J1104" s="128"/>
      <c r="K1104" s="128"/>
      <c r="L1104" s="128"/>
      <c r="M1104" s="128"/>
      <c r="N1104" s="128"/>
      <c r="O1104" s="128"/>
      <c r="P1104" s="128">
        <v>0.14000000000000001</v>
      </c>
      <c r="Q1104" s="128"/>
      <c r="R1104" s="128"/>
      <c r="S1104" s="128"/>
      <c r="T1104" s="128"/>
      <c r="U1104" s="128"/>
      <c r="V1104" s="128">
        <f t="shared" si="147"/>
        <v>0.14000000000000001</v>
      </c>
      <c r="W1104" s="128">
        <f t="shared" si="147"/>
        <v>0</v>
      </c>
      <c r="X1104" s="128"/>
      <c r="Y1104" s="128"/>
      <c r="Z1104" s="128"/>
      <c r="AA1104" s="128"/>
      <c r="AB1104" s="128"/>
      <c r="AC1104" s="128"/>
      <c r="AD1104" s="128"/>
      <c r="AE1104" s="128"/>
      <c r="AF1104" s="128"/>
      <c r="AG1104" s="128"/>
      <c r="AH1104" s="128"/>
      <c r="AI1104" s="128"/>
      <c r="AJ1104" s="128"/>
      <c r="AK1104" s="128"/>
      <c r="AL1104" s="128"/>
      <c r="AM1104" s="128"/>
      <c r="AN1104" s="128"/>
      <c r="AO1104" s="128"/>
      <c r="AP1104" s="128">
        <f t="shared" si="148"/>
        <v>0</v>
      </c>
      <c r="AQ1104" s="128">
        <f t="shared" si="148"/>
        <v>0</v>
      </c>
      <c r="AR1104" s="128" t="e">
        <f>#REF!+#REF!+#REF!+#REF!</f>
        <v>#REF!</v>
      </c>
      <c r="AS1104" s="128">
        <f t="shared" si="149"/>
        <v>0</v>
      </c>
      <c r="AT1104" s="128" t="e">
        <f>#REF!+#REF!+#REF!+#REF!</f>
        <v>#REF!</v>
      </c>
      <c r="AU1104" s="128">
        <f t="shared" si="150"/>
        <v>0</v>
      </c>
    </row>
    <row r="1105" spans="1:47" ht="47.25" x14ac:dyDescent="0.25">
      <c r="A1105" s="381" t="s">
        <v>43</v>
      </c>
      <c r="B1105" s="127" t="s">
        <v>2267</v>
      </c>
      <c r="C1105" s="21" t="s">
        <v>2268</v>
      </c>
      <c r="D1105" s="128"/>
      <c r="E1105" s="128"/>
      <c r="F1105" s="128"/>
      <c r="G1105" s="128"/>
      <c r="H1105" s="128"/>
      <c r="I1105" s="128"/>
      <c r="J1105" s="128"/>
      <c r="K1105" s="128"/>
      <c r="L1105" s="128"/>
      <c r="M1105" s="128"/>
      <c r="N1105" s="128"/>
      <c r="O1105" s="128"/>
      <c r="P1105" s="128">
        <v>0.125</v>
      </c>
      <c r="Q1105" s="128"/>
      <c r="R1105" s="128"/>
      <c r="S1105" s="128"/>
      <c r="T1105" s="128"/>
      <c r="U1105" s="128"/>
      <c r="V1105" s="128">
        <f t="shared" si="147"/>
        <v>0.125</v>
      </c>
      <c r="W1105" s="128">
        <f t="shared" si="147"/>
        <v>0</v>
      </c>
      <c r="X1105" s="128"/>
      <c r="Y1105" s="128"/>
      <c r="Z1105" s="128"/>
      <c r="AA1105" s="128"/>
      <c r="AB1105" s="128"/>
      <c r="AC1105" s="128"/>
      <c r="AD1105" s="128"/>
      <c r="AE1105" s="128"/>
      <c r="AF1105" s="128"/>
      <c r="AG1105" s="128"/>
      <c r="AH1105" s="128"/>
      <c r="AI1105" s="128"/>
      <c r="AJ1105" s="128"/>
      <c r="AK1105" s="128"/>
      <c r="AL1105" s="128"/>
      <c r="AM1105" s="128"/>
      <c r="AN1105" s="128"/>
      <c r="AO1105" s="128"/>
      <c r="AP1105" s="128">
        <f t="shared" si="148"/>
        <v>0</v>
      </c>
      <c r="AQ1105" s="128">
        <f t="shared" si="148"/>
        <v>0</v>
      </c>
      <c r="AR1105" s="128" t="e">
        <f>#REF!+#REF!+#REF!+#REF!</f>
        <v>#REF!</v>
      </c>
      <c r="AS1105" s="128">
        <f t="shared" si="149"/>
        <v>0</v>
      </c>
      <c r="AT1105" s="128" t="e">
        <f>#REF!+#REF!+#REF!+#REF!</f>
        <v>#REF!</v>
      </c>
      <c r="AU1105" s="128">
        <f t="shared" si="150"/>
        <v>0</v>
      </c>
    </row>
    <row r="1106" spans="1:47" ht="47.25" x14ac:dyDescent="0.25">
      <c r="A1106" s="381" t="s">
        <v>43</v>
      </c>
      <c r="B1106" s="127" t="s">
        <v>2269</v>
      </c>
      <c r="C1106" s="21" t="s">
        <v>2270</v>
      </c>
      <c r="D1106" s="128"/>
      <c r="E1106" s="128"/>
      <c r="F1106" s="128"/>
      <c r="G1106" s="128"/>
      <c r="H1106" s="128"/>
      <c r="I1106" s="128"/>
      <c r="J1106" s="128"/>
      <c r="K1106" s="128"/>
      <c r="L1106" s="128"/>
      <c r="M1106" s="128"/>
      <c r="N1106" s="128"/>
      <c r="O1106" s="128"/>
      <c r="P1106" s="128">
        <v>0.2</v>
      </c>
      <c r="Q1106" s="128"/>
      <c r="R1106" s="128"/>
      <c r="S1106" s="128"/>
      <c r="T1106" s="128"/>
      <c r="U1106" s="128"/>
      <c r="V1106" s="128">
        <f t="shared" si="147"/>
        <v>0.2</v>
      </c>
      <c r="W1106" s="128">
        <f t="shared" si="147"/>
        <v>0</v>
      </c>
      <c r="X1106" s="128"/>
      <c r="Y1106" s="128"/>
      <c r="Z1106" s="128"/>
      <c r="AA1106" s="128"/>
      <c r="AB1106" s="128"/>
      <c r="AC1106" s="128"/>
      <c r="AD1106" s="128"/>
      <c r="AE1106" s="128"/>
      <c r="AF1106" s="128"/>
      <c r="AG1106" s="128"/>
      <c r="AH1106" s="128"/>
      <c r="AI1106" s="128"/>
      <c r="AJ1106" s="128"/>
      <c r="AK1106" s="128"/>
      <c r="AL1106" s="128"/>
      <c r="AM1106" s="128"/>
      <c r="AN1106" s="128"/>
      <c r="AO1106" s="128"/>
      <c r="AP1106" s="128">
        <f t="shared" si="148"/>
        <v>0</v>
      </c>
      <c r="AQ1106" s="128">
        <f t="shared" si="148"/>
        <v>0</v>
      </c>
      <c r="AR1106" s="128" t="e">
        <f>#REF!+#REF!+#REF!+#REF!</f>
        <v>#REF!</v>
      </c>
      <c r="AS1106" s="128">
        <f t="shared" si="149"/>
        <v>0</v>
      </c>
      <c r="AT1106" s="128" t="e">
        <f>#REF!+#REF!+#REF!+#REF!</f>
        <v>#REF!</v>
      </c>
      <c r="AU1106" s="128">
        <f t="shared" si="150"/>
        <v>0</v>
      </c>
    </row>
    <row r="1107" spans="1:47" ht="47.25" x14ac:dyDescent="0.25">
      <c r="A1107" s="381" t="s">
        <v>43</v>
      </c>
      <c r="B1107" s="127" t="s">
        <v>2271</v>
      </c>
      <c r="C1107" s="21" t="s">
        <v>2272</v>
      </c>
      <c r="D1107" s="128"/>
      <c r="E1107" s="128"/>
      <c r="F1107" s="128"/>
      <c r="G1107" s="128"/>
      <c r="H1107" s="128"/>
      <c r="I1107" s="128"/>
      <c r="J1107" s="128"/>
      <c r="K1107" s="128"/>
      <c r="L1107" s="128"/>
      <c r="M1107" s="128"/>
      <c r="N1107" s="128"/>
      <c r="O1107" s="128"/>
      <c r="P1107" s="128">
        <v>0.22</v>
      </c>
      <c r="Q1107" s="128"/>
      <c r="R1107" s="128"/>
      <c r="S1107" s="128"/>
      <c r="T1107" s="128"/>
      <c r="U1107" s="128"/>
      <c r="V1107" s="128">
        <f t="shared" si="147"/>
        <v>0.22</v>
      </c>
      <c r="W1107" s="128">
        <f t="shared" si="147"/>
        <v>0</v>
      </c>
      <c r="X1107" s="128"/>
      <c r="Y1107" s="128"/>
      <c r="Z1107" s="128"/>
      <c r="AA1107" s="128"/>
      <c r="AB1107" s="128"/>
      <c r="AC1107" s="128"/>
      <c r="AD1107" s="128"/>
      <c r="AE1107" s="128"/>
      <c r="AF1107" s="128"/>
      <c r="AG1107" s="128"/>
      <c r="AH1107" s="128"/>
      <c r="AI1107" s="128"/>
      <c r="AJ1107" s="128"/>
      <c r="AK1107" s="128"/>
      <c r="AL1107" s="128"/>
      <c r="AM1107" s="128"/>
      <c r="AN1107" s="128"/>
      <c r="AO1107" s="128"/>
      <c r="AP1107" s="128">
        <f t="shared" si="148"/>
        <v>0</v>
      </c>
      <c r="AQ1107" s="128">
        <f t="shared" si="148"/>
        <v>0</v>
      </c>
      <c r="AR1107" s="128" t="e">
        <f>#REF!+#REF!+#REF!+#REF!</f>
        <v>#REF!</v>
      </c>
      <c r="AS1107" s="128">
        <f t="shared" si="149"/>
        <v>0</v>
      </c>
      <c r="AT1107" s="128" t="e">
        <f>#REF!+#REF!+#REF!+#REF!</f>
        <v>#REF!</v>
      </c>
      <c r="AU1107" s="128">
        <f t="shared" si="150"/>
        <v>0</v>
      </c>
    </row>
    <row r="1108" spans="1:47" ht="63" x14ac:dyDescent="0.25">
      <c r="A1108" s="381" t="s">
        <v>43</v>
      </c>
      <c r="B1108" s="127" t="s">
        <v>2273</v>
      </c>
      <c r="C1108" s="21" t="s">
        <v>2274</v>
      </c>
      <c r="D1108" s="128"/>
      <c r="E1108" s="128"/>
      <c r="F1108" s="128"/>
      <c r="G1108" s="128"/>
      <c r="H1108" s="128"/>
      <c r="I1108" s="128"/>
      <c r="J1108" s="128"/>
      <c r="K1108" s="128"/>
      <c r="L1108" s="128"/>
      <c r="M1108" s="128"/>
      <c r="N1108" s="128"/>
      <c r="O1108" s="128"/>
      <c r="P1108" s="128">
        <v>0.03</v>
      </c>
      <c r="Q1108" s="128"/>
      <c r="R1108" s="128"/>
      <c r="S1108" s="128"/>
      <c r="T1108" s="128"/>
      <c r="U1108" s="128"/>
      <c r="V1108" s="128">
        <f t="shared" si="147"/>
        <v>0.03</v>
      </c>
      <c r="W1108" s="128">
        <f t="shared" si="147"/>
        <v>0</v>
      </c>
      <c r="X1108" s="128"/>
      <c r="Y1108" s="128"/>
      <c r="Z1108" s="128"/>
      <c r="AA1108" s="128"/>
      <c r="AB1108" s="128"/>
      <c r="AC1108" s="128"/>
      <c r="AD1108" s="128"/>
      <c r="AE1108" s="128"/>
      <c r="AF1108" s="128"/>
      <c r="AG1108" s="128"/>
      <c r="AH1108" s="128"/>
      <c r="AI1108" s="128"/>
      <c r="AJ1108" s="128"/>
      <c r="AK1108" s="128"/>
      <c r="AL1108" s="128"/>
      <c r="AM1108" s="128"/>
      <c r="AN1108" s="128"/>
      <c r="AO1108" s="128"/>
      <c r="AP1108" s="128">
        <f t="shared" si="148"/>
        <v>0</v>
      </c>
      <c r="AQ1108" s="128">
        <f t="shared" si="148"/>
        <v>0</v>
      </c>
      <c r="AR1108" s="128" t="e">
        <f>#REF!+#REF!+#REF!+#REF!</f>
        <v>#REF!</v>
      </c>
      <c r="AS1108" s="128">
        <f t="shared" si="149"/>
        <v>0</v>
      </c>
      <c r="AT1108" s="128" t="e">
        <f>#REF!+#REF!+#REF!+#REF!</f>
        <v>#REF!</v>
      </c>
      <c r="AU1108" s="128">
        <f t="shared" si="150"/>
        <v>0</v>
      </c>
    </row>
    <row r="1109" spans="1:47" ht="63" x14ac:dyDescent="0.25">
      <c r="A1109" s="381" t="s">
        <v>43</v>
      </c>
      <c r="B1109" s="127" t="s">
        <v>2275</v>
      </c>
      <c r="C1109" s="21" t="s">
        <v>2274</v>
      </c>
      <c r="D1109" s="128"/>
      <c r="E1109" s="128"/>
      <c r="F1109" s="128"/>
      <c r="G1109" s="128"/>
      <c r="H1109" s="128"/>
      <c r="I1109" s="128"/>
      <c r="J1109" s="128"/>
      <c r="K1109" s="128"/>
      <c r="L1109" s="128"/>
      <c r="M1109" s="128"/>
      <c r="N1109" s="128"/>
      <c r="O1109" s="128"/>
      <c r="P1109" s="128">
        <v>0.12</v>
      </c>
      <c r="Q1109" s="128"/>
      <c r="R1109" s="128"/>
      <c r="S1109" s="128"/>
      <c r="T1109" s="128"/>
      <c r="U1109" s="128"/>
      <c r="V1109" s="128">
        <f t="shared" si="147"/>
        <v>0.12</v>
      </c>
      <c r="W1109" s="128">
        <f t="shared" si="147"/>
        <v>0</v>
      </c>
      <c r="X1109" s="128"/>
      <c r="Y1109" s="128"/>
      <c r="Z1109" s="128"/>
      <c r="AA1109" s="128"/>
      <c r="AB1109" s="128"/>
      <c r="AC1109" s="128"/>
      <c r="AD1109" s="128"/>
      <c r="AE1109" s="128"/>
      <c r="AF1109" s="128"/>
      <c r="AG1109" s="128"/>
      <c r="AH1109" s="128"/>
      <c r="AI1109" s="128"/>
      <c r="AJ1109" s="128"/>
      <c r="AK1109" s="128"/>
      <c r="AL1109" s="128"/>
      <c r="AM1109" s="128"/>
      <c r="AN1109" s="128"/>
      <c r="AO1109" s="128"/>
      <c r="AP1109" s="128">
        <f t="shared" si="148"/>
        <v>0</v>
      </c>
      <c r="AQ1109" s="128">
        <f t="shared" si="148"/>
        <v>0</v>
      </c>
      <c r="AR1109" s="128" t="e">
        <f>#REF!+#REF!+#REF!+#REF!</f>
        <v>#REF!</v>
      </c>
      <c r="AS1109" s="128">
        <f t="shared" si="149"/>
        <v>0</v>
      </c>
      <c r="AT1109" s="128" t="e">
        <f>#REF!+#REF!+#REF!+#REF!</f>
        <v>#REF!</v>
      </c>
      <c r="AU1109" s="128">
        <f t="shared" si="150"/>
        <v>0</v>
      </c>
    </row>
    <row r="1110" spans="1:47" ht="63" x14ac:dyDescent="0.25">
      <c r="A1110" s="381" t="s">
        <v>43</v>
      </c>
      <c r="B1110" s="127" t="s">
        <v>2276</v>
      </c>
      <c r="C1110" s="21" t="s">
        <v>2277</v>
      </c>
      <c r="D1110" s="128"/>
      <c r="E1110" s="128"/>
      <c r="F1110" s="128"/>
      <c r="G1110" s="128"/>
      <c r="H1110" s="128"/>
      <c r="I1110" s="128"/>
      <c r="J1110" s="128"/>
      <c r="K1110" s="128"/>
      <c r="L1110" s="128"/>
      <c r="M1110" s="128"/>
      <c r="N1110" s="128"/>
      <c r="O1110" s="128"/>
      <c r="P1110" s="128">
        <v>0.32</v>
      </c>
      <c r="Q1110" s="128"/>
      <c r="R1110" s="128"/>
      <c r="S1110" s="128"/>
      <c r="T1110" s="128"/>
      <c r="U1110" s="128"/>
      <c r="V1110" s="128">
        <f t="shared" si="147"/>
        <v>0.32</v>
      </c>
      <c r="W1110" s="128">
        <f t="shared" si="147"/>
        <v>0</v>
      </c>
      <c r="X1110" s="128"/>
      <c r="Y1110" s="128"/>
      <c r="Z1110" s="128"/>
      <c r="AA1110" s="128"/>
      <c r="AB1110" s="128"/>
      <c r="AC1110" s="128"/>
      <c r="AD1110" s="128"/>
      <c r="AE1110" s="128"/>
      <c r="AF1110" s="128"/>
      <c r="AG1110" s="128"/>
      <c r="AH1110" s="128"/>
      <c r="AI1110" s="128"/>
      <c r="AJ1110" s="128"/>
      <c r="AK1110" s="128"/>
      <c r="AL1110" s="128"/>
      <c r="AM1110" s="128"/>
      <c r="AN1110" s="128"/>
      <c r="AO1110" s="128"/>
      <c r="AP1110" s="128">
        <f t="shared" si="148"/>
        <v>0</v>
      </c>
      <c r="AQ1110" s="128">
        <f t="shared" si="148"/>
        <v>0</v>
      </c>
      <c r="AR1110" s="128" t="e">
        <f>#REF!+#REF!+#REF!+#REF!</f>
        <v>#REF!</v>
      </c>
      <c r="AS1110" s="128">
        <f t="shared" si="149"/>
        <v>0</v>
      </c>
      <c r="AT1110" s="128" t="e">
        <f>#REF!+#REF!+#REF!+#REF!</f>
        <v>#REF!</v>
      </c>
      <c r="AU1110" s="128">
        <f t="shared" si="150"/>
        <v>0</v>
      </c>
    </row>
    <row r="1111" spans="1:47" ht="63" x14ac:dyDescent="0.25">
      <c r="A1111" s="381" t="s">
        <v>43</v>
      </c>
      <c r="B1111" s="127" t="s">
        <v>2278</v>
      </c>
      <c r="C1111" s="21" t="s">
        <v>2277</v>
      </c>
      <c r="D1111" s="128"/>
      <c r="E1111" s="128"/>
      <c r="F1111" s="128"/>
      <c r="G1111" s="128"/>
      <c r="H1111" s="128"/>
      <c r="I1111" s="128"/>
      <c r="J1111" s="128"/>
      <c r="K1111" s="128"/>
      <c r="L1111" s="128"/>
      <c r="M1111" s="128"/>
      <c r="N1111" s="128"/>
      <c r="O1111" s="128"/>
      <c r="P1111" s="128">
        <v>9.1999999999999998E-2</v>
      </c>
      <c r="Q1111" s="128"/>
      <c r="R1111" s="128"/>
      <c r="S1111" s="128"/>
      <c r="T1111" s="128"/>
      <c r="U1111" s="128"/>
      <c r="V1111" s="128">
        <f t="shared" si="147"/>
        <v>9.1999999999999998E-2</v>
      </c>
      <c r="W1111" s="128">
        <f t="shared" si="147"/>
        <v>0</v>
      </c>
      <c r="X1111" s="128"/>
      <c r="Y1111" s="128"/>
      <c r="Z1111" s="128"/>
      <c r="AA1111" s="128"/>
      <c r="AB1111" s="128"/>
      <c r="AC1111" s="128"/>
      <c r="AD1111" s="128"/>
      <c r="AE1111" s="128"/>
      <c r="AF1111" s="128"/>
      <c r="AG1111" s="128"/>
      <c r="AH1111" s="128"/>
      <c r="AI1111" s="128"/>
      <c r="AJ1111" s="128"/>
      <c r="AK1111" s="128"/>
      <c r="AL1111" s="128"/>
      <c r="AM1111" s="128"/>
      <c r="AN1111" s="128"/>
      <c r="AO1111" s="128"/>
      <c r="AP1111" s="128">
        <f t="shared" si="148"/>
        <v>0</v>
      </c>
      <c r="AQ1111" s="128">
        <f t="shared" si="148"/>
        <v>0</v>
      </c>
      <c r="AR1111" s="128" t="e">
        <f>#REF!+#REF!+#REF!+#REF!</f>
        <v>#REF!</v>
      </c>
      <c r="AS1111" s="128">
        <f t="shared" si="149"/>
        <v>0</v>
      </c>
      <c r="AT1111" s="128" t="e">
        <f>#REF!+#REF!+#REF!+#REF!</f>
        <v>#REF!</v>
      </c>
      <c r="AU1111" s="128">
        <f t="shared" si="150"/>
        <v>0</v>
      </c>
    </row>
    <row r="1112" spans="1:47" ht="31.5" x14ac:dyDescent="0.25">
      <c r="A1112" s="381" t="s">
        <v>43</v>
      </c>
      <c r="B1112" s="127" t="s">
        <v>2279</v>
      </c>
      <c r="C1112" s="21" t="s">
        <v>2280</v>
      </c>
      <c r="D1112" s="128"/>
      <c r="E1112" s="128"/>
      <c r="F1112" s="128"/>
      <c r="G1112" s="128"/>
      <c r="H1112" s="128"/>
      <c r="I1112" s="128"/>
      <c r="J1112" s="128"/>
      <c r="K1112" s="128"/>
      <c r="L1112" s="128"/>
      <c r="M1112" s="128"/>
      <c r="N1112" s="128"/>
      <c r="O1112" s="128"/>
      <c r="P1112" s="128">
        <v>0.253</v>
      </c>
      <c r="Q1112" s="128"/>
      <c r="R1112" s="128"/>
      <c r="S1112" s="128"/>
      <c r="T1112" s="128"/>
      <c r="U1112" s="128"/>
      <c r="V1112" s="128">
        <f t="shared" si="147"/>
        <v>0.253</v>
      </c>
      <c r="W1112" s="128">
        <f t="shared" si="147"/>
        <v>0</v>
      </c>
      <c r="X1112" s="128"/>
      <c r="Y1112" s="128"/>
      <c r="Z1112" s="128"/>
      <c r="AA1112" s="128"/>
      <c r="AB1112" s="128"/>
      <c r="AC1112" s="128"/>
      <c r="AD1112" s="128"/>
      <c r="AE1112" s="128"/>
      <c r="AF1112" s="128"/>
      <c r="AG1112" s="128"/>
      <c r="AH1112" s="128"/>
      <c r="AI1112" s="128"/>
      <c r="AJ1112" s="128"/>
      <c r="AK1112" s="128"/>
      <c r="AL1112" s="128"/>
      <c r="AM1112" s="128"/>
      <c r="AN1112" s="128"/>
      <c r="AO1112" s="128"/>
      <c r="AP1112" s="128">
        <f t="shared" si="148"/>
        <v>0</v>
      </c>
      <c r="AQ1112" s="128">
        <f t="shared" si="148"/>
        <v>0</v>
      </c>
      <c r="AR1112" s="128" t="e">
        <f>#REF!+#REF!+#REF!+#REF!</f>
        <v>#REF!</v>
      </c>
      <c r="AS1112" s="128">
        <f t="shared" si="149"/>
        <v>0</v>
      </c>
      <c r="AT1112" s="128" t="e">
        <f>#REF!+#REF!+#REF!+#REF!</f>
        <v>#REF!</v>
      </c>
      <c r="AU1112" s="128">
        <f t="shared" si="150"/>
        <v>0</v>
      </c>
    </row>
    <row r="1113" spans="1:47" ht="47.25" x14ac:dyDescent="0.25">
      <c r="A1113" s="381" t="s">
        <v>43</v>
      </c>
      <c r="B1113" s="127" t="s">
        <v>2281</v>
      </c>
      <c r="C1113" s="21" t="s">
        <v>2282</v>
      </c>
      <c r="D1113" s="128"/>
      <c r="E1113" s="128"/>
      <c r="F1113" s="128"/>
      <c r="G1113" s="128"/>
      <c r="H1113" s="128"/>
      <c r="I1113" s="128"/>
      <c r="J1113" s="128"/>
      <c r="K1113" s="128"/>
      <c r="L1113" s="128"/>
      <c r="M1113" s="128"/>
      <c r="N1113" s="128"/>
      <c r="O1113" s="128"/>
      <c r="P1113" s="128">
        <v>0.191</v>
      </c>
      <c r="Q1113" s="128"/>
      <c r="R1113" s="128"/>
      <c r="S1113" s="128"/>
      <c r="T1113" s="128"/>
      <c r="U1113" s="128"/>
      <c r="V1113" s="128">
        <f t="shared" ref="V1113:W1176" si="151">N1113+P1113+R1113+T1113</f>
        <v>0.191</v>
      </c>
      <c r="W1113" s="128">
        <f t="shared" si="151"/>
        <v>0</v>
      </c>
      <c r="X1113" s="128"/>
      <c r="Y1113" s="128"/>
      <c r="Z1113" s="128"/>
      <c r="AA1113" s="128"/>
      <c r="AB1113" s="128"/>
      <c r="AC1113" s="128"/>
      <c r="AD1113" s="128"/>
      <c r="AE1113" s="128"/>
      <c r="AF1113" s="128"/>
      <c r="AG1113" s="128"/>
      <c r="AH1113" s="128"/>
      <c r="AI1113" s="128"/>
      <c r="AJ1113" s="128"/>
      <c r="AK1113" s="128"/>
      <c r="AL1113" s="128"/>
      <c r="AM1113" s="128"/>
      <c r="AN1113" s="128"/>
      <c r="AO1113" s="128"/>
      <c r="AP1113" s="128">
        <f t="shared" si="148"/>
        <v>0</v>
      </c>
      <c r="AQ1113" s="128">
        <f t="shared" si="148"/>
        <v>0</v>
      </c>
      <c r="AR1113" s="128" t="e">
        <f>#REF!+#REF!+#REF!+#REF!</f>
        <v>#REF!</v>
      </c>
      <c r="AS1113" s="128">
        <f t="shared" si="149"/>
        <v>0</v>
      </c>
      <c r="AT1113" s="128" t="e">
        <f>#REF!+#REF!+#REF!+#REF!</f>
        <v>#REF!</v>
      </c>
      <c r="AU1113" s="128">
        <f t="shared" si="150"/>
        <v>0</v>
      </c>
    </row>
    <row r="1114" spans="1:47" ht="63" x14ac:dyDescent="0.25">
      <c r="A1114" s="381" t="s">
        <v>43</v>
      </c>
      <c r="B1114" s="127" t="s">
        <v>2283</v>
      </c>
      <c r="C1114" s="21" t="s">
        <v>2284</v>
      </c>
      <c r="D1114" s="128"/>
      <c r="E1114" s="128"/>
      <c r="F1114" s="128"/>
      <c r="G1114" s="128"/>
      <c r="H1114" s="128"/>
      <c r="I1114" s="128"/>
      <c r="J1114" s="128"/>
      <c r="K1114" s="128"/>
      <c r="L1114" s="128"/>
      <c r="M1114" s="128"/>
      <c r="N1114" s="128"/>
      <c r="O1114" s="128"/>
      <c r="P1114" s="128">
        <v>0.03</v>
      </c>
      <c r="Q1114" s="128">
        <v>0.25</v>
      </c>
      <c r="R1114" s="128"/>
      <c r="S1114" s="128"/>
      <c r="T1114" s="128"/>
      <c r="U1114" s="128"/>
      <c r="V1114" s="128">
        <f t="shared" si="151"/>
        <v>0.03</v>
      </c>
      <c r="W1114" s="128">
        <f t="shared" si="151"/>
        <v>0.25</v>
      </c>
      <c r="X1114" s="128"/>
      <c r="Y1114" s="128"/>
      <c r="Z1114" s="128"/>
      <c r="AA1114" s="128"/>
      <c r="AB1114" s="128"/>
      <c r="AC1114" s="128"/>
      <c r="AD1114" s="128"/>
      <c r="AE1114" s="128"/>
      <c r="AF1114" s="128"/>
      <c r="AG1114" s="128"/>
      <c r="AH1114" s="128"/>
      <c r="AI1114" s="128"/>
      <c r="AJ1114" s="128"/>
      <c r="AK1114" s="128"/>
      <c r="AL1114" s="128"/>
      <c r="AM1114" s="128"/>
      <c r="AN1114" s="128"/>
      <c r="AO1114" s="128"/>
      <c r="AP1114" s="128">
        <f t="shared" si="148"/>
        <v>0</v>
      </c>
      <c r="AQ1114" s="128">
        <f t="shared" si="148"/>
        <v>0</v>
      </c>
      <c r="AR1114" s="128" t="e">
        <f>#REF!+#REF!+#REF!+#REF!</f>
        <v>#REF!</v>
      </c>
      <c r="AS1114" s="128">
        <f t="shared" si="149"/>
        <v>0</v>
      </c>
      <c r="AT1114" s="128" t="e">
        <f>#REF!+#REF!+#REF!+#REF!</f>
        <v>#REF!</v>
      </c>
      <c r="AU1114" s="128">
        <f t="shared" si="150"/>
        <v>0</v>
      </c>
    </row>
    <row r="1115" spans="1:47" ht="47.25" x14ac:dyDescent="0.25">
      <c r="A1115" s="381" t="s">
        <v>43</v>
      </c>
      <c r="B1115" s="127" t="s">
        <v>2285</v>
      </c>
      <c r="C1115" s="21" t="s">
        <v>2286</v>
      </c>
      <c r="D1115" s="128"/>
      <c r="E1115" s="128"/>
      <c r="F1115" s="128"/>
      <c r="G1115" s="128"/>
      <c r="H1115" s="128"/>
      <c r="I1115" s="128"/>
      <c r="J1115" s="128"/>
      <c r="K1115" s="128"/>
      <c r="L1115" s="128"/>
      <c r="M1115" s="128"/>
      <c r="N1115" s="128"/>
      <c r="O1115" s="128"/>
      <c r="P1115" s="128">
        <v>0.28000000000000003</v>
      </c>
      <c r="Q1115" s="128"/>
      <c r="R1115" s="128"/>
      <c r="S1115" s="128"/>
      <c r="T1115" s="128"/>
      <c r="U1115" s="128"/>
      <c r="V1115" s="128">
        <f t="shared" si="151"/>
        <v>0.28000000000000003</v>
      </c>
      <c r="W1115" s="128">
        <f t="shared" si="151"/>
        <v>0</v>
      </c>
      <c r="X1115" s="128"/>
      <c r="Y1115" s="128"/>
      <c r="Z1115" s="128"/>
      <c r="AA1115" s="128"/>
      <c r="AB1115" s="128"/>
      <c r="AC1115" s="128"/>
      <c r="AD1115" s="128"/>
      <c r="AE1115" s="128"/>
      <c r="AF1115" s="128"/>
      <c r="AG1115" s="128"/>
      <c r="AH1115" s="128"/>
      <c r="AI1115" s="128"/>
      <c r="AJ1115" s="128"/>
      <c r="AK1115" s="128"/>
      <c r="AL1115" s="128"/>
      <c r="AM1115" s="128"/>
      <c r="AN1115" s="128"/>
      <c r="AO1115" s="128"/>
      <c r="AP1115" s="128">
        <f t="shared" si="148"/>
        <v>0</v>
      </c>
      <c r="AQ1115" s="128">
        <f t="shared" si="148"/>
        <v>0</v>
      </c>
      <c r="AR1115" s="128" t="e">
        <f>#REF!+#REF!+#REF!+#REF!</f>
        <v>#REF!</v>
      </c>
      <c r="AS1115" s="128">
        <f t="shared" si="149"/>
        <v>0</v>
      </c>
      <c r="AT1115" s="128" t="e">
        <f>#REF!+#REF!+#REF!+#REF!</f>
        <v>#REF!</v>
      </c>
      <c r="AU1115" s="128">
        <f t="shared" si="150"/>
        <v>0</v>
      </c>
    </row>
    <row r="1116" spans="1:47" x14ac:dyDescent="0.25">
      <c r="A1116" s="381"/>
      <c r="B1116" s="127" t="s">
        <v>2287</v>
      </c>
      <c r="C1116" s="130" t="s">
        <v>2288</v>
      </c>
      <c r="D1116" s="128">
        <v>0</v>
      </c>
      <c r="E1116" s="128">
        <v>0</v>
      </c>
      <c r="F1116" s="128">
        <v>0</v>
      </c>
      <c r="G1116" s="128">
        <v>0</v>
      </c>
      <c r="H1116" s="128">
        <v>0</v>
      </c>
      <c r="I1116" s="128">
        <v>0</v>
      </c>
      <c r="J1116" s="128">
        <v>0</v>
      </c>
      <c r="K1116" s="128">
        <v>0</v>
      </c>
      <c r="L1116" s="128">
        <f t="shared" ref="L1116:M1118" si="152">D1116+F1116+H1116+J1116</f>
        <v>0</v>
      </c>
      <c r="M1116" s="128">
        <f t="shared" si="152"/>
        <v>0</v>
      </c>
      <c r="N1116" s="128"/>
      <c r="O1116" s="128"/>
      <c r="P1116" s="128"/>
      <c r="Q1116" s="128"/>
      <c r="R1116" s="128"/>
      <c r="S1116" s="128"/>
      <c r="T1116" s="128"/>
      <c r="U1116" s="128"/>
      <c r="V1116" s="128">
        <f t="shared" si="151"/>
        <v>0</v>
      </c>
      <c r="W1116" s="128">
        <f t="shared" si="151"/>
        <v>0</v>
      </c>
      <c r="X1116" s="128">
        <v>0</v>
      </c>
      <c r="Y1116" s="128">
        <v>0</v>
      </c>
      <c r="Z1116" s="128">
        <v>0</v>
      </c>
      <c r="AA1116" s="128">
        <v>0</v>
      </c>
      <c r="AB1116" s="128">
        <v>0</v>
      </c>
      <c r="AC1116" s="128">
        <v>0</v>
      </c>
      <c r="AD1116" s="128">
        <v>0</v>
      </c>
      <c r="AE1116" s="128">
        <v>0</v>
      </c>
      <c r="AF1116" s="128">
        <v>0</v>
      </c>
      <c r="AG1116" s="128">
        <v>0</v>
      </c>
      <c r="AH1116" s="382"/>
      <c r="AI1116" s="382"/>
      <c r="AJ1116" s="382"/>
      <c r="AK1116" s="382"/>
      <c r="AL1116" s="382"/>
      <c r="AM1116" s="382"/>
      <c r="AN1116" s="382"/>
      <c r="AO1116" s="382"/>
      <c r="AP1116" s="128">
        <f t="shared" si="148"/>
        <v>0</v>
      </c>
      <c r="AQ1116" s="128">
        <f t="shared" si="148"/>
        <v>0</v>
      </c>
      <c r="AR1116" s="128" t="e">
        <f>#REF!+#REF!+#REF!+#REF!</f>
        <v>#REF!</v>
      </c>
      <c r="AS1116" s="128">
        <f t="shared" si="149"/>
        <v>0</v>
      </c>
      <c r="AT1116" s="128" t="e">
        <f>#REF!+#REF!+#REF!+#REF!</f>
        <v>#REF!</v>
      </c>
      <c r="AU1116" s="128">
        <f t="shared" si="150"/>
        <v>0</v>
      </c>
    </row>
    <row r="1117" spans="1:47" x14ac:dyDescent="0.25">
      <c r="A1117" s="381"/>
      <c r="B1117" s="127" t="s">
        <v>2289</v>
      </c>
      <c r="C1117" s="130" t="s">
        <v>1009</v>
      </c>
      <c r="D1117" s="128">
        <v>0</v>
      </c>
      <c r="E1117" s="128">
        <v>0</v>
      </c>
      <c r="F1117" s="128">
        <v>0</v>
      </c>
      <c r="G1117" s="128">
        <v>0</v>
      </c>
      <c r="H1117" s="128">
        <v>0</v>
      </c>
      <c r="I1117" s="128">
        <v>0</v>
      </c>
      <c r="J1117" s="128">
        <v>0</v>
      </c>
      <c r="K1117" s="128">
        <v>0</v>
      </c>
      <c r="L1117" s="128">
        <f t="shared" si="152"/>
        <v>0</v>
      </c>
      <c r="M1117" s="128">
        <f t="shared" si="152"/>
        <v>0</v>
      </c>
      <c r="N1117" s="128"/>
      <c r="O1117" s="128"/>
      <c r="P1117" s="128"/>
      <c r="Q1117" s="128"/>
      <c r="R1117" s="128"/>
      <c r="S1117" s="128"/>
      <c r="T1117" s="128"/>
      <c r="U1117" s="128"/>
      <c r="V1117" s="128">
        <f t="shared" si="151"/>
        <v>0</v>
      </c>
      <c r="W1117" s="128">
        <f t="shared" si="151"/>
        <v>0</v>
      </c>
      <c r="X1117" s="128">
        <v>0</v>
      </c>
      <c r="Y1117" s="128">
        <v>0</v>
      </c>
      <c r="Z1117" s="128">
        <v>0</v>
      </c>
      <c r="AA1117" s="128">
        <v>0</v>
      </c>
      <c r="AB1117" s="128">
        <v>0</v>
      </c>
      <c r="AC1117" s="128">
        <v>0</v>
      </c>
      <c r="AD1117" s="128">
        <v>0</v>
      </c>
      <c r="AE1117" s="128">
        <v>0</v>
      </c>
      <c r="AF1117" s="128">
        <v>0</v>
      </c>
      <c r="AG1117" s="128">
        <v>0</v>
      </c>
      <c r="AH1117" s="382"/>
      <c r="AI1117" s="382"/>
      <c r="AJ1117" s="382"/>
      <c r="AK1117" s="382"/>
      <c r="AL1117" s="382"/>
      <c r="AM1117" s="382"/>
      <c r="AN1117" s="382"/>
      <c r="AO1117" s="382"/>
      <c r="AP1117" s="128">
        <f t="shared" si="148"/>
        <v>0</v>
      </c>
      <c r="AQ1117" s="128">
        <f t="shared" si="148"/>
        <v>0</v>
      </c>
      <c r="AR1117" s="128" t="e">
        <f>#REF!+#REF!+#REF!+#REF!</f>
        <v>#REF!</v>
      </c>
      <c r="AS1117" s="128">
        <f t="shared" si="149"/>
        <v>0</v>
      </c>
      <c r="AT1117" s="128" t="e">
        <f>#REF!+#REF!+#REF!+#REF!</f>
        <v>#REF!</v>
      </c>
      <c r="AU1117" s="128">
        <f t="shared" si="150"/>
        <v>0</v>
      </c>
    </row>
    <row r="1118" spans="1:47" x14ac:dyDescent="0.25">
      <c r="A1118" s="381"/>
      <c r="B1118" s="127" t="s">
        <v>2290</v>
      </c>
      <c r="C1118" s="130" t="s">
        <v>1010</v>
      </c>
      <c r="D1118" s="128">
        <v>0</v>
      </c>
      <c r="E1118" s="128">
        <v>0</v>
      </c>
      <c r="F1118" s="128">
        <v>0</v>
      </c>
      <c r="G1118" s="128">
        <v>0</v>
      </c>
      <c r="H1118" s="128">
        <v>0</v>
      </c>
      <c r="I1118" s="128">
        <v>0</v>
      </c>
      <c r="J1118" s="128">
        <v>0</v>
      </c>
      <c r="K1118" s="128">
        <v>0</v>
      </c>
      <c r="L1118" s="128">
        <f t="shared" si="152"/>
        <v>0</v>
      </c>
      <c r="M1118" s="128">
        <f t="shared" si="152"/>
        <v>0</v>
      </c>
      <c r="N1118" s="128"/>
      <c r="O1118" s="128"/>
      <c r="P1118" s="128"/>
      <c r="Q1118" s="128"/>
      <c r="R1118" s="128"/>
      <c r="S1118" s="128"/>
      <c r="T1118" s="128"/>
      <c r="U1118" s="128"/>
      <c r="V1118" s="128">
        <f t="shared" si="151"/>
        <v>0</v>
      </c>
      <c r="W1118" s="128">
        <f t="shared" si="151"/>
        <v>0</v>
      </c>
      <c r="X1118" s="128">
        <v>0</v>
      </c>
      <c r="Y1118" s="128">
        <v>0</v>
      </c>
      <c r="Z1118" s="128">
        <v>0</v>
      </c>
      <c r="AA1118" s="128">
        <v>0</v>
      </c>
      <c r="AB1118" s="128">
        <v>0</v>
      </c>
      <c r="AC1118" s="128">
        <v>0</v>
      </c>
      <c r="AD1118" s="128">
        <v>0</v>
      </c>
      <c r="AE1118" s="128">
        <v>0</v>
      </c>
      <c r="AF1118" s="128">
        <v>0</v>
      </c>
      <c r="AG1118" s="128">
        <v>0</v>
      </c>
      <c r="AH1118" s="382"/>
      <c r="AI1118" s="382"/>
      <c r="AJ1118" s="382"/>
      <c r="AK1118" s="382"/>
      <c r="AL1118" s="382"/>
      <c r="AM1118" s="382"/>
      <c r="AN1118" s="382"/>
      <c r="AO1118" s="382"/>
      <c r="AP1118" s="128">
        <f t="shared" si="148"/>
        <v>0</v>
      </c>
      <c r="AQ1118" s="128">
        <f t="shared" si="148"/>
        <v>0</v>
      </c>
      <c r="AR1118" s="128" t="e">
        <f>#REF!+#REF!+#REF!+#REF!</f>
        <v>#REF!</v>
      </c>
      <c r="AS1118" s="128">
        <f t="shared" si="149"/>
        <v>0</v>
      </c>
      <c r="AT1118" s="128" t="e">
        <f>#REF!+#REF!+#REF!+#REF!</f>
        <v>#REF!</v>
      </c>
      <c r="AU1118" s="128">
        <f t="shared" si="150"/>
        <v>0</v>
      </c>
    </row>
    <row r="1119" spans="1:47" ht="31.5" x14ac:dyDescent="0.25">
      <c r="A1119" s="381"/>
      <c r="B1119" s="18">
        <v>5</v>
      </c>
      <c r="C1119" s="21" t="s">
        <v>2291</v>
      </c>
      <c r="D1119" s="128">
        <f t="shared" ref="D1119:U1119" si="153">D1120+D1149</f>
        <v>0</v>
      </c>
      <c r="E1119" s="128">
        <f t="shared" si="153"/>
        <v>0</v>
      </c>
      <c r="F1119" s="128">
        <f t="shared" si="153"/>
        <v>0</v>
      </c>
      <c r="G1119" s="128">
        <f t="shared" si="153"/>
        <v>0</v>
      </c>
      <c r="H1119" s="128">
        <f t="shared" si="153"/>
        <v>0</v>
      </c>
      <c r="I1119" s="128">
        <f t="shared" si="153"/>
        <v>0</v>
      </c>
      <c r="J1119" s="128">
        <f t="shared" si="153"/>
        <v>0</v>
      </c>
      <c r="K1119" s="128">
        <f t="shared" si="153"/>
        <v>0</v>
      </c>
      <c r="L1119" s="128">
        <f t="shared" si="153"/>
        <v>0</v>
      </c>
      <c r="M1119" s="128">
        <f t="shared" si="153"/>
        <v>0</v>
      </c>
      <c r="N1119" s="128">
        <f t="shared" si="153"/>
        <v>0</v>
      </c>
      <c r="O1119" s="128">
        <f t="shared" si="153"/>
        <v>0</v>
      </c>
      <c r="P1119" s="128">
        <f t="shared" si="153"/>
        <v>0.436</v>
      </c>
      <c r="Q1119" s="128">
        <f t="shared" si="153"/>
        <v>0</v>
      </c>
      <c r="R1119" s="128">
        <f t="shared" si="153"/>
        <v>1.61</v>
      </c>
      <c r="S1119" s="128">
        <f t="shared" si="153"/>
        <v>0.63</v>
      </c>
      <c r="T1119" s="128">
        <f t="shared" si="153"/>
        <v>21.138000000000002</v>
      </c>
      <c r="U1119" s="128">
        <f t="shared" si="153"/>
        <v>2.96</v>
      </c>
      <c r="V1119" s="128">
        <f t="shared" si="151"/>
        <v>23.184000000000001</v>
      </c>
      <c r="W1119" s="128">
        <f t="shared" si="151"/>
        <v>3.59</v>
      </c>
      <c r="X1119" s="128">
        <f t="shared" ref="X1119:AO1119" si="154">X1120+X1149</f>
        <v>0</v>
      </c>
      <c r="Y1119" s="128">
        <f t="shared" si="154"/>
        <v>0</v>
      </c>
      <c r="Z1119" s="128">
        <f t="shared" si="154"/>
        <v>0</v>
      </c>
      <c r="AA1119" s="128">
        <f t="shared" si="154"/>
        <v>0</v>
      </c>
      <c r="AB1119" s="128">
        <f t="shared" si="154"/>
        <v>0</v>
      </c>
      <c r="AC1119" s="128">
        <f t="shared" si="154"/>
        <v>0</v>
      </c>
      <c r="AD1119" s="128">
        <f t="shared" si="154"/>
        <v>0</v>
      </c>
      <c r="AE1119" s="128">
        <f t="shared" si="154"/>
        <v>0</v>
      </c>
      <c r="AF1119" s="128">
        <f t="shared" si="154"/>
        <v>0</v>
      </c>
      <c r="AG1119" s="128">
        <f t="shared" si="154"/>
        <v>0</v>
      </c>
      <c r="AH1119" s="128">
        <f t="shared" si="154"/>
        <v>8.9060000000000006</v>
      </c>
      <c r="AI1119" s="128">
        <f t="shared" si="154"/>
        <v>0</v>
      </c>
      <c r="AJ1119" s="128">
        <f t="shared" si="154"/>
        <v>6.6999999999999993</v>
      </c>
      <c r="AK1119" s="128">
        <f t="shared" si="154"/>
        <v>0</v>
      </c>
      <c r="AL1119" s="128">
        <f t="shared" si="154"/>
        <v>11.72</v>
      </c>
      <c r="AM1119" s="128">
        <f t="shared" si="154"/>
        <v>0.92900000000000005</v>
      </c>
      <c r="AN1119" s="128">
        <f t="shared" si="154"/>
        <v>0</v>
      </c>
      <c r="AO1119" s="128">
        <f t="shared" si="154"/>
        <v>0</v>
      </c>
      <c r="AP1119" s="128">
        <f t="shared" si="148"/>
        <v>27.326000000000001</v>
      </c>
      <c r="AQ1119" s="128">
        <f t="shared" si="148"/>
        <v>0.92900000000000005</v>
      </c>
      <c r="AR1119" s="128" t="e">
        <f>#REF!+#REF!+#REF!+#REF!</f>
        <v>#REF!</v>
      </c>
      <c r="AS1119" s="128">
        <f t="shared" si="149"/>
        <v>45.746000000000002</v>
      </c>
      <c r="AT1119" s="128" t="e">
        <f>#REF!+#REF!+#REF!+#REF!</f>
        <v>#REF!</v>
      </c>
      <c r="AU1119" s="128">
        <f t="shared" si="150"/>
        <v>1.8580000000000001</v>
      </c>
    </row>
    <row r="1120" spans="1:47" x14ac:dyDescent="0.25">
      <c r="A1120" s="381"/>
      <c r="B1120" s="127" t="s">
        <v>2292</v>
      </c>
      <c r="C1120" s="130" t="s">
        <v>1009</v>
      </c>
      <c r="D1120" s="128">
        <f t="shared" ref="D1120:U1120" si="155">D1121+D1129+D1142+D1143+D1145+D1146+D1147</f>
        <v>0</v>
      </c>
      <c r="E1120" s="128">
        <f t="shared" si="155"/>
        <v>0</v>
      </c>
      <c r="F1120" s="128">
        <f t="shared" si="155"/>
        <v>0</v>
      </c>
      <c r="G1120" s="128">
        <f t="shared" si="155"/>
        <v>0</v>
      </c>
      <c r="H1120" s="128">
        <f t="shared" si="155"/>
        <v>0</v>
      </c>
      <c r="I1120" s="128">
        <f t="shared" si="155"/>
        <v>0</v>
      </c>
      <c r="J1120" s="128">
        <f t="shared" si="155"/>
        <v>0</v>
      </c>
      <c r="K1120" s="128">
        <f t="shared" si="155"/>
        <v>0</v>
      </c>
      <c r="L1120" s="128">
        <f t="shared" si="155"/>
        <v>0</v>
      </c>
      <c r="M1120" s="128">
        <f t="shared" si="155"/>
        <v>0</v>
      </c>
      <c r="N1120" s="128">
        <f t="shared" si="155"/>
        <v>0</v>
      </c>
      <c r="O1120" s="128">
        <f t="shared" si="155"/>
        <v>0</v>
      </c>
      <c r="P1120" s="128">
        <f t="shared" si="155"/>
        <v>0.436</v>
      </c>
      <c r="Q1120" s="128">
        <f t="shared" si="155"/>
        <v>0</v>
      </c>
      <c r="R1120" s="128">
        <f t="shared" si="155"/>
        <v>1.61</v>
      </c>
      <c r="S1120" s="128">
        <f t="shared" si="155"/>
        <v>0.63</v>
      </c>
      <c r="T1120" s="128">
        <f t="shared" si="155"/>
        <v>21.138000000000002</v>
      </c>
      <c r="U1120" s="128">
        <f t="shared" si="155"/>
        <v>2.96</v>
      </c>
      <c r="V1120" s="128">
        <f t="shared" si="151"/>
        <v>23.184000000000001</v>
      </c>
      <c r="W1120" s="128">
        <f t="shared" si="151"/>
        <v>3.59</v>
      </c>
      <c r="X1120" s="128">
        <f t="shared" ref="X1120:AO1120" si="156">X1121+X1129+X1142+X1143+X1145+X1146+X1147</f>
        <v>0</v>
      </c>
      <c r="Y1120" s="128">
        <f t="shared" si="156"/>
        <v>0</v>
      </c>
      <c r="Z1120" s="128">
        <f t="shared" si="156"/>
        <v>0</v>
      </c>
      <c r="AA1120" s="128">
        <f t="shared" si="156"/>
        <v>0</v>
      </c>
      <c r="AB1120" s="128">
        <f t="shared" si="156"/>
        <v>0</v>
      </c>
      <c r="AC1120" s="128">
        <f t="shared" si="156"/>
        <v>0</v>
      </c>
      <c r="AD1120" s="128">
        <f t="shared" si="156"/>
        <v>0</v>
      </c>
      <c r="AE1120" s="128">
        <f t="shared" si="156"/>
        <v>0</v>
      </c>
      <c r="AF1120" s="128">
        <f t="shared" si="156"/>
        <v>0</v>
      </c>
      <c r="AG1120" s="128">
        <f t="shared" si="156"/>
        <v>0</v>
      </c>
      <c r="AH1120" s="128">
        <f t="shared" si="156"/>
        <v>8.9060000000000006</v>
      </c>
      <c r="AI1120" s="128">
        <f t="shared" si="156"/>
        <v>0</v>
      </c>
      <c r="AJ1120" s="128">
        <f t="shared" si="156"/>
        <v>6.6999999999999993</v>
      </c>
      <c r="AK1120" s="128">
        <f t="shared" si="156"/>
        <v>0</v>
      </c>
      <c r="AL1120" s="128">
        <f t="shared" si="156"/>
        <v>11.72</v>
      </c>
      <c r="AM1120" s="128">
        <f t="shared" si="156"/>
        <v>0.92900000000000005</v>
      </c>
      <c r="AN1120" s="128">
        <f t="shared" si="156"/>
        <v>0</v>
      </c>
      <c r="AO1120" s="128">
        <f t="shared" si="156"/>
        <v>0</v>
      </c>
      <c r="AP1120" s="128">
        <f t="shared" si="148"/>
        <v>27.326000000000001</v>
      </c>
      <c r="AQ1120" s="128">
        <f t="shared" si="148"/>
        <v>0.92900000000000005</v>
      </c>
      <c r="AR1120" s="128" t="e">
        <f>#REF!+#REF!+#REF!+#REF!</f>
        <v>#REF!</v>
      </c>
      <c r="AS1120" s="128">
        <f t="shared" si="149"/>
        <v>45.746000000000002</v>
      </c>
      <c r="AT1120" s="128" t="e">
        <f>#REF!+#REF!+#REF!+#REF!</f>
        <v>#REF!</v>
      </c>
      <c r="AU1120" s="128">
        <f t="shared" si="150"/>
        <v>1.8580000000000001</v>
      </c>
    </row>
    <row r="1121" spans="1:47" x14ac:dyDescent="0.25">
      <c r="A1121" s="381"/>
      <c r="B1121" s="384">
        <v>1</v>
      </c>
      <c r="C1121" s="21" t="s">
        <v>2293</v>
      </c>
      <c r="D1121" s="128">
        <v>0</v>
      </c>
      <c r="E1121" s="128">
        <v>0</v>
      </c>
      <c r="F1121" s="128">
        <v>0</v>
      </c>
      <c r="G1121" s="128">
        <v>0</v>
      </c>
      <c r="H1121" s="128">
        <v>0</v>
      </c>
      <c r="I1121" s="128">
        <v>0</v>
      </c>
      <c r="J1121" s="128">
        <v>0</v>
      </c>
      <c r="K1121" s="128">
        <v>0</v>
      </c>
      <c r="L1121" s="128">
        <v>0</v>
      </c>
      <c r="M1121" s="128">
        <v>0</v>
      </c>
      <c r="N1121" s="128">
        <v>0</v>
      </c>
      <c r="O1121" s="128">
        <v>0</v>
      </c>
      <c r="P1121" s="128">
        <v>0</v>
      </c>
      <c r="Q1121" s="128">
        <v>0</v>
      </c>
      <c r="R1121" s="128">
        <f>R1122+R1123</f>
        <v>0.55000000000000004</v>
      </c>
      <c r="S1121" s="128">
        <f t="shared" ref="S1121" si="157">S1122+S1123</f>
        <v>0</v>
      </c>
      <c r="T1121" s="128">
        <f>SUM(T1122:T1128)</f>
        <v>8.9009999999999998</v>
      </c>
      <c r="U1121" s="128">
        <f t="shared" ref="U1121" si="158">SUM(U1122:U1128)</f>
        <v>0.4</v>
      </c>
      <c r="V1121" s="128">
        <f t="shared" si="151"/>
        <v>9.4510000000000005</v>
      </c>
      <c r="W1121" s="128">
        <f t="shared" si="151"/>
        <v>0.4</v>
      </c>
      <c r="X1121" s="128">
        <v>0</v>
      </c>
      <c r="Y1121" s="128">
        <v>0</v>
      </c>
      <c r="Z1121" s="128">
        <v>0</v>
      </c>
      <c r="AA1121" s="128">
        <v>0</v>
      </c>
      <c r="AB1121" s="128">
        <v>0</v>
      </c>
      <c r="AC1121" s="128">
        <v>0</v>
      </c>
      <c r="AD1121" s="128">
        <v>0</v>
      </c>
      <c r="AE1121" s="128">
        <v>0</v>
      </c>
      <c r="AF1121" s="128">
        <v>0</v>
      </c>
      <c r="AG1121" s="128">
        <v>0</v>
      </c>
      <c r="AH1121" s="128">
        <v>0</v>
      </c>
      <c r="AI1121" s="128">
        <v>0</v>
      </c>
      <c r="AJ1121" s="128">
        <f>AJ1122</f>
        <v>6.1</v>
      </c>
      <c r="AK1121" s="128">
        <f t="shared" ref="AK1121:AO1121" si="159">AK1122</f>
        <v>0</v>
      </c>
      <c r="AL1121" s="128">
        <f t="shared" si="159"/>
        <v>0</v>
      </c>
      <c r="AM1121" s="128">
        <f t="shared" si="159"/>
        <v>0</v>
      </c>
      <c r="AN1121" s="128">
        <f t="shared" si="159"/>
        <v>0</v>
      </c>
      <c r="AO1121" s="128">
        <f t="shared" si="159"/>
        <v>0</v>
      </c>
      <c r="AP1121" s="128">
        <f t="shared" si="148"/>
        <v>6.1</v>
      </c>
      <c r="AQ1121" s="128">
        <f t="shared" si="148"/>
        <v>0</v>
      </c>
      <c r="AR1121" s="128" t="e">
        <f>#REF!+#REF!+#REF!+#REF!</f>
        <v>#REF!</v>
      </c>
      <c r="AS1121" s="128">
        <f t="shared" si="149"/>
        <v>12.2</v>
      </c>
      <c r="AT1121" s="128" t="e">
        <f>#REF!+#REF!+#REF!+#REF!</f>
        <v>#REF!</v>
      </c>
      <c r="AU1121" s="128">
        <f t="shared" si="150"/>
        <v>0</v>
      </c>
    </row>
    <row r="1122" spans="1:47" x14ac:dyDescent="0.25">
      <c r="A1122" s="381" t="s">
        <v>43</v>
      </c>
      <c r="B1122" s="127" t="s">
        <v>621</v>
      </c>
      <c r="C1122" s="21" t="s">
        <v>2294</v>
      </c>
      <c r="D1122" s="128"/>
      <c r="E1122" s="128"/>
      <c r="F1122" s="128"/>
      <c r="G1122" s="128"/>
      <c r="H1122" s="128"/>
      <c r="I1122" s="128"/>
      <c r="J1122" s="128"/>
      <c r="K1122" s="128"/>
      <c r="L1122" s="128"/>
      <c r="M1122" s="128"/>
      <c r="N1122" s="128"/>
      <c r="O1122" s="128"/>
      <c r="P1122" s="128"/>
      <c r="Q1122" s="128"/>
      <c r="R1122" s="128"/>
      <c r="S1122" s="128"/>
      <c r="T1122" s="128"/>
      <c r="U1122" s="128"/>
      <c r="V1122" s="128">
        <f t="shared" si="151"/>
        <v>0</v>
      </c>
      <c r="W1122" s="128">
        <f t="shared" si="151"/>
        <v>0</v>
      </c>
      <c r="X1122" s="128"/>
      <c r="Y1122" s="128"/>
      <c r="Z1122" s="128"/>
      <c r="AA1122" s="128"/>
      <c r="AB1122" s="128"/>
      <c r="AC1122" s="128"/>
      <c r="AD1122" s="128"/>
      <c r="AE1122" s="128"/>
      <c r="AF1122" s="128"/>
      <c r="AG1122" s="128"/>
      <c r="AH1122" s="128"/>
      <c r="AI1122" s="128"/>
      <c r="AJ1122" s="128">
        <v>6.1</v>
      </c>
      <c r="AK1122" s="128"/>
      <c r="AL1122" s="128"/>
      <c r="AM1122" s="128"/>
      <c r="AN1122" s="128"/>
      <c r="AO1122" s="128"/>
      <c r="AP1122" s="128">
        <f t="shared" si="148"/>
        <v>6.1</v>
      </c>
      <c r="AQ1122" s="128">
        <f t="shared" si="148"/>
        <v>0</v>
      </c>
      <c r="AR1122" s="128" t="e">
        <f>#REF!+#REF!+#REF!+#REF!</f>
        <v>#REF!</v>
      </c>
      <c r="AS1122" s="128">
        <f t="shared" si="149"/>
        <v>12.2</v>
      </c>
      <c r="AT1122" s="128" t="e">
        <f>#REF!+#REF!+#REF!+#REF!</f>
        <v>#REF!</v>
      </c>
      <c r="AU1122" s="128">
        <f t="shared" si="150"/>
        <v>0</v>
      </c>
    </row>
    <row r="1123" spans="1:47" x14ac:dyDescent="0.25">
      <c r="A1123" s="381" t="s">
        <v>891</v>
      </c>
      <c r="B1123" s="127" t="s">
        <v>73</v>
      </c>
      <c r="C1123" s="21" t="s">
        <v>389</v>
      </c>
      <c r="D1123" s="128"/>
      <c r="E1123" s="128"/>
      <c r="F1123" s="128"/>
      <c r="G1123" s="128"/>
      <c r="H1123" s="128"/>
      <c r="I1123" s="128"/>
      <c r="J1123" s="128"/>
      <c r="K1123" s="128"/>
      <c r="L1123" s="128"/>
      <c r="M1123" s="128"/>
      <c r="N1123" s="128"/>
      <c r="O1123" s="128"/>
      <c r="P1123" s="128"/>
      <c r="Q1123" s="128"/>
      <c r="R1123" s="128">
        <v>0.55000000000000004</v>
      </c>
      <c r="S1123" s="128"/>
      <c r="T1123" s="128"/>
      <c r="U1123" s="128"/>
      <c r="V1123" s="128">
        <f t="shared" si="151"/>
        <v>0.55000000000000004</v>
      </c>
      <c r="W1123" s="128">
        <f t="shared" si="151"/>
        <v>0</v>
      </c>
      <c r="X1123" s="128"/>
      <c r="Y1123" s="128"/>
      <c r="Z1123" s="128"/>
      <c r="AA1123" s="128"/>
      <c r="AB1123" s="128"/>
      <c r="AC1123" s="128"/>
      <c r="AD1123" s="128"/>
      <c r="AE1123" s="128"/>
      <c r="AF1123" s="128"/>
      <c r="AG1123" s="128"/>
      <c r="AH1123" s="128"/>
      <c r="AI1123" s="128"/>
      <c r="AJ1123" s="128"/>
      <c r="AK1123" s="128"/>
      <c r="AL1123" s="128"/>
      <c r="AM1123" s="128"/>
      <c r="AN1123" s="128"/>
      <c r="AO1123" s="128"/>
      <c r="AP1123" s="128">
        <f t="shared" si="148"/>
        <v>0</v>
      </c>
      <c r="AQ1123" s="128">
        <f t="shared" si="148"/>
        <v>0</v>
      </c>
      <c r="AR1123" s="128" t="e">
        <f>#REF!+#REF!+#REF!+#REF!</f>
        <v>#REF!</v>
      </c>
      <c r="AS1123" s="128">
        <f t="shared" si="149"/>
        <v>0</v>
      </c>
      <c r="AT1123" s="128" t="e">
        <f>#REF!+#REF!+#REF!+#REF!</f>
        <v>#REF!</v>
      </c>
      <c r="AU1123" s="128">
        <f t="shared" si="150"/>
        <v>0</v>
      </c>
    </row>
    <row r="1124" spans="1:47" ht="31.5" x14ac:dyDescent="0.25">
      <c r="A1124" s="381" t="s">
        <v>891</v>
      </c>
      <c r="B1124" s="127"/>
      <c r="C1124" s="21" t="s">
        <v>2295</v>
      </c>
      <c r="D1124" s="128"/>
      <c r="E1124" s="128"/>
      <c r="F1124" s="128"/>
      <c r="G1124" s="128"/>
      <c r="H1124" s="128"/>
      <c r="I1124" s="128"/>
      <c r="J1124" s="128"/>
      <c r="K1124" s="128"/>
      <c r="L1124" s="128"/>
      <c r="M1124" s="128"/>
      <c r="N1124" s="128"/>
      <c r="O1124" s="128"/>
      <c r="P1124" s="128"/>
      <c r="Q1124" s="128"/>
      <c r="R1124" s="128"/>
      <c r="S1124" s="128"/>
      <c r="T1124" s="128">
        <v>1.6830000000000001</v>
      </c>
      <c r="U1124" s="128"/>
      <c r="V1124" s="128">
        <f t="shared" si="151"/>
        <v>1.6830000000000001</v>
      </c>
      <c r="W1124" s="128">
        <f t="shared" si="151"/>
        <v>0</v>
      </c>
      <c r="X1124" s="128"/>
      <c r="Y1124" s="128"/>
      <c r="Z1124" s="128"/>
      <c r="AA1124" s="128"/>
      <c r="AB1124" s="128"/>
      <c r="AC1124" s="128"/>
      <c r="AD1124" s="128"/>
      <c r="AE1124" s="128"/>
      <c r="AF1124" s="128"/>
      <c r="AG1124" s="128"/>
      <c r="AH1124" s="128"/>
      <c r="AI1124" s="128"/>
      <c r="AJ1124" s="128"/>
      <c r="AK1124" s="128"/>
      <c r="AL1124" s="128"/>
      <c r="AM1124" s="128"/>
      <c r="AN1124" s="128"/>
      <c r="AO1124" s="128"/>
      <c r="AP1124" s="128">
        <f t="shared" si="148"/>
        <v>0</v>
      </c>
      <c r="AQ1124" s="128">
        <f t="shared" si="148"/>
        <v>0</v>
      </c>
      <c r="AR1124" s="128" t="e">
        <f>#REF!+#REF!+#REF!+#REF!</f>
        <v>#REF!</v>
      </c>
      <c r="AS1124" s="128">
        <f t="shared" si="149"/>
        <v>0</v>
      </c>
      <c r="AT1124" s="128" t="e">
        <f>#REF!+#REF!+#REF!+#REF!</f>
        <v>#REF!</v>
      </c>
      <c r="AU1124" s="128">
        <f t="shared" si="150"/>
        <v>0</v>
      </c>
    </row>
    <row r="1125" spans="1:47" x14ac:dyDescent="0.25">
      <c r="A1125" s="381" t="s">
        <v>891</v>
      </c>
      <c r="B1125" s="127"/>
      <c r="C1125" s="21" t="s">
        <v>2296</v>
      </c>
      <c r="D1125" s="128"/>
      <c r="E1125" s="128"/>
      <c r="F1125" s="128"/>
      <c r="G1125" s="128"/>
      <c r="H1125" s="128"/>
      <c r="I1125" s="128"/>
      <c r="J1125" s="128"/>
      <c r="K1125" s="128"/>
      <c r="L1125" s="128"/>
      <c r="M1125" s="128"/>
      <c r="N1125" s="128"/>
      <c r="O1125" s="128"/>
      <c r="P1125" s="128"/>
      <c r="Q1125" s="128"/>
      <c r="R1125" s="128"/>
      <c r="S1125" s="128"/>
      <c r="T1125" s="128">
        <v>1.425</v>
      </c>
      <c r="U1125" s="128"/>
      <c r="V1125" s="128">
        <f t="shared" si="151"/>
        <v>1.425</v>
      </c>
      <c r="W1125" s="128">
        <f t="shared" si="151"/>
        <v>0</v>
      </c>
      <c r="X1125" s="128"/>
      <c r="Y1125" s="128"/>
      <c r="Z1125" s="128"/>
      <c r="AA1125" s="128"/>
      <c r="AB1125" s="128"/>
      <c r="AC1125" s="128"/>
      <c r="AD1125" s="128"/>
      <c r="AE1125" s="128"/>
      <c r="AF1125" s="128"/>
      <c r="AG1125" s="128"/>
      <c r="AH1125" s="128"/>
      <c r="AI1125" s="128"/>
      <c r="AJ1125" s="128"/>
      <c r="AK1125" s="128"/>
      <c r="AL1125" s="128"/>
      <c r="AM1125" s="128"/>
      <c r="AN1125" s="128"/>
      <c r="AO1125" s="128"/>
      <c r="AP1125" s="128">
        <f t="shared" si="148"/>
        <v>0</v>
      </c>
      <c r="AQ1125" s="128">
        <f t="shared" si="148"/>
        <v>0</v>
      </c>
      <c r="AR1125" s="128" t="e">
        <f>#REF!+#REF!+#REF!+#REF!</f>
        <v>#REF!</v>
      </c>
      <c r="AS1125" s="128">
        <f t="shared" si="149"/>
        <v>0</v>
      </c>
      <c r="AT1125" s="128" t="e">
        <f>#REF!+#REF!+#REF!+#REF!</f>
        <v>#REF!</v>
      </c>
      <c r="AU1125" s="128">
        <f t="shared" si="150"/>
        <v>0</v>
      </c>
    </row>
    <row r="1126" spans="1:47" x14ac:dyDescent="0.25">
      <c r="A1126" s="381" t="s">
        <v>891</v>
      </c>
      <c r="B1126" s="127"/>
      <c r="C1126" s="21" t="s">
        <v>2297</v>
      </c>
      <c r="D1126" s="128"/>
      <c r="E1126" s="128"/>
      <c r="F1126" s="128"/>
      <c r="G1126" s="128"/>
      <c r="H1126" s="128"/>
      <c r="I1126" s="128"/>
      <c r="J1126" s="128"/>
      <c r="K1126" s="128"/>
      <c r="L1126" s="128"/>
      <c r="M1126" s="128"/>
      <c r="N1126" s="128"/>
      <c r="O1126" s="128"/>
      <c r="P1126" s="128"/>
      <c r="Q1126" s="128"/>
      <c r="R1126" s="128"/>
      <c r="S1126" s="128"/>
      <c r="T1126" s="128">
        <v>3.3820000000000001</v>
      </c>
      <c r="U1126" s="128"/>
      <c r="V1126" s="128">
        <f t="shared" si="151"/>
        <v>3.3820000000000001</v>
      </c>
      <c r="W1126" s="128">
        <f t="shared" si="151"/>
        <v>0</v>
      </c>
      <c r="X1126" s="128"/>
      <c r="Y1126" s="128"/>
      <c r="Z1126" s="128"/>
      <c r="AA1126" s="128"/>
      <c r="AB1126" s="128"/>
      <c r="AC1126" s="128"/>
      <c r="AD1126" s="128"/>
      <c r="AE1126" s="128"/>
      <c r="AF1126" s="128"/>
      <c r="AG1126" s="128"/>
      <c r="AH1126" s="128"/>
      <c r="AI1126" s="128"/>
      <c r="AJ1126" s="128"/>
      <c r="AK1126" s="128"/>
      <c r="AL1126" s="128"/>
      <c r="AM1126" s="128"/>
      <c r="AN1126" s="128"/>
      <c r="AO1126" s="128"/>
      <c r="AP1126" s="128">
        <f t="shared" si="148"/>
        <v>0</v>
      </c>
      <c r="AQ1126" s="128">
        <f t="shared" si="148"/>
        <v>0</v>
      </c>
      <c r="AR1126" s="128" t="e">
        <f>#REF!+#REF!+#REF!+#REF!</f>
        <v>#REF!</v>
      </c>
      <c r="AS1126" s="128">
        <f t="shared" si="149"/>
        <v>0</v>
      </c>
      <c r="AT1126" s="128" t="e">
        <f>#REF!+#REF!+#REF!+#REF!</f>
        <v>#REF!</v>
      </c>
      <c r="AU1126" s="128">
        <f t="shared" si="150"/>
        <v>0</v>
      </c>
    </row>
    <row r="1127" spans="1:47" ht="31.5" x14ac:dyDescent="0.25">
      <c r="A1127" s="381" t="s">
        <v>891</v>
      </c>
      <c r="B1127" s="127"/>
      <c r="C1127" s="21" t="s">
        <v>2298</v>
      </c>
      <c r="D1127" s="128"/>
      <c r="E1127" s="128"/>
      <c r="F1127" s="128"/>
      <c r="G1127" s="128"/>
      <c r="H1127" s="128"/>
      <c r="I1127" s="128"/>
      <c r="J1127" s="128"/>
      <c r="K1127" s="128"/>
      <c r="L1127" s="128"/>
      <c r="M1127" s="128"/>
      <c r="N1127" s="128"/>
      <c r="O1127" s="128"/>
      <c r="P1127" s="128"/>
      <c r="Q1127" s="128"/>
      <c r="R1127" s="128"/>
      <c r="S1127" s="128"/>
      <c r="T1127" s="128">
        <v>1.9319999999999999</v>
      </c>
      <c r="U1127" s="128"/>
      <c r="V1127" s="128">
        <f t="shared" si="151"/>
        <v>1.9319999999999999</v>
      </c>
      <c r="W1127" s="128">
        <f t="shared" si="151"/>
        <v>0</v>
      </c>
      <c r="X1127" s="128"/>
      <c r="Y1127" s="128"/>
      <c r="Z1127" s="128"/>
      <c r="AA1127" s="128"/>
      <c r="AB1127" s="128"/>
      <c r="AC1127" s="128"/>
      <c r="AD1127" s="128"/>
      <c r="AE1127" s="128"/>
      <c r="AF1127" s="128"/>
      <c r="AG1127" s="128"/>
      <c r="AH1127" s="128"/>
      <c r="AI1127" s="128"/>
      <c r="AJ1127" s="128"/>
      <c r="AK1127" s="128"/>
      <c r="AL1127" s="128"/>
      <c r="AM1127" s="128"/>
      <c r="AN1127" s="128"/>
      <c r="AO1127" s="128"/>
      <c r="AP1127" s="128">
        <f t="shared" si="148"/>
        <v>0</v>
      </c>
      <c r="AQ1127" s="128">
        <f t="shared" si="148"/>
        <v>0</v>
      </c>
      <c r="AR1127" s="128" t="e">
        <f>#REF!+#REF!+#REF!+#REF!</f>
        <v>#REF!</v>
      </c>
      <c r="AS1127" s="128">
        <f t="shared" si="149"/>
        <v>0</v>
      </c>
      <c r="AT1127" s="128" t="e">
        <f>#REF!+#REF!+#REF!+#REF!</f>
        <v>#REF!</v>
      </c>
      <c r="AU1127" s="128">
        <f t="shared" si="150"/>
        <v>0</v>
      </c>
    </row>
    <row r="1128" spans="1:47" ht="31.5" x14ac:dyDescent="0.25">
      <c r="A1128" s="381" t="s">
        <v>891</v>
      </c>
      <c r="B1128" s="127"/>
      <c r="C1128" s="21" t="s">
        <v>2299</v>
      </c>
      <c r="D1128" s="128"/>
      <c r="E1128" s="128"/>
      <c r="F1128" s="128"/>
      <c r="G1128" s="128"/>
      <c r="H1128" s="128"/>
      <c r="I1128" s="128"/>
      <c r="J1128" s="128"/>
      <c r="K1128" s="128"/>
      <c r="L1128" s="128"/>
      <c r="M1128" s="128"/>
      <c r="N1128" s="128"/>
      <c r="O1128" s="128"/>
      <c r="P1128" s="128"/>
      <c r="Q1128" s="128"/>
      <c r="R1128" s="128"/>
      <c r="S1128" s="128"/>
      <c r="T1128" s="128">
        <v>0.47899999999999998</v>
      </c>
      <c r="U1128" s="128">
        <v>0.4</v>
      </c>
      <c r="V1128" s="128">
        <f t="shared" si="151"/>
        <v>0.47899999999999998</v>
      </c>
      <c r="W1128" s="128">
        <f t="shared" si="151"/>
        <v>0.4</v>
      </c>
      <c r="X1128" s="128"/>
      <c r="Y1128" s="128"/>
      <c r="Z1128" s="128"/>
      <c r="AA1128" s="128"/>
      <c r="AB1128" s="128"/>
      <c r="AC1128" s="128"/>
      <c r="AD1128" s="128"/>
      <c r="AE1128" s="128"/>
      <c r="AF1128" s="128"/>
      <c r="AG1128" s="128"/>
      <c r="AH1128" s="128"/>
      <c r="AI1128" s="128"/>
      <c r="AJ1128" s="128"/>
      <c r="AK1128" s="128"/>
      <c r="AL1128" s="128"/>
      <c r="AM1128" s="128"/>
      <c r="AN1128" s="128"/>
      <c r="AO1128" s="128"/>
      <c r="AP1128" s="128">
        <f t="shared" si="148"/>
        <v>0</v>
      </c>
      <c r="AQ1128" s="128">
        <f t="shared" si="148"/>
        <v>0</v>
      </c>
      <c r="AR1128" s="128" t="e">
        <f>#REF!+#REF!+#REF!+#REF!</f>
        <v>#REF!</v>
      </c>
      <c r="AS1128" s="128">
        <f t="shared" si="149"/>
        <v>0</v>
      </c>
      <c r="AT1128" s="128" t="e">
        <f>#REF!+#REF!+#REF!+#REF!</f>
        <v>#REF!</v>
      </c>
      <c r="AU1128" s="128">
        <f t="shared" si="150"/>
        <v>0</v>
      </c>
    </row>
    <row r="1129" spans="1:47" x14ac:dyDescent="0.25">
      <c r="A1129" s="381"/>
      <c r="B1129" s="384">
        <v>2</v>
      </c>
      <c r="C1129" s="21" t="s">
        <v>2300</v>
      </c>
      <c r="D1129" s="128">
        <f>D1130</f>
        <v>0</v>
      </c>
      <c r="E1129" s="128">
        <f t="shared" ref="E1129:AI1129" si="160">E1130</f>
        <v>0</v>
      </c>
      <c r="F1129" s="128">
        <f t="shared" si="160"/>
        <v>0</v>
      </c>
      <c r="G1129" s="128">
        <f t="shared" si="160"/>
        <v>0</v>
      </c>
      <c r="H1129" s="128">
        <f t="shared" si="160"/>
        <v>0</v>
      </c>
      <c r="I1129" s="128">
        <f t="shared" si="160"/>
        <v>0</v>
      </c>
      <c r="J1129" s="128">
        <f t="shared" si="160"/>
        <v>0</v>
      </c>
      <c r="K1129" s="128">
        <f t="shared" si="160"/>
        <v>0</v>
      </c>
      <c r="L1129" s="128">
        <f t="shared" si="160"/>
        <v>0</v>
      </c>
      <c r="M1129" s="128">
        <f t="shared" si="160"/>
        <v>0</v>
      </c>
      <c r="N1129" s="128">
        <f t="shared" si="160"/>
        <v>0</v>
      </c>
      <c r="O1129" s="128">
        <f t="shared" si="160"/>
        <v>0</v>
      </c>
      <c r="P1129" s="128">
        <f t="shared" si="160"/>
        <v>0</v>
      </c>
      <c r="Q1129" s="128">
        <f t="shared" si="160"/>
        <v>0</v>
      </c>
      <c r="R1129" s="128">
        <f>R1130+R1131+R1132+R1133+R1140+R1141</f>
        <v>1.06</v>
      </c>
      <c r="S1129" s="128">
        <f t="shared" ref="S1129" si="161">S1130+S1131+S1132+S1133+S1140+S1141</f>
        <v>0.63</v>
      </c>
      <c r="T1129" s="128">
        <f>SUM(T1130:T1141)</f>
        <v>12.237000000000002</v>
      </c>
      <c r="U1129" s="128">
        <f t="shared" ref="U1129" si="162">SUM(U1130:U1141)</f>
        <v>2.56</v>
      </c>
      <c r="V1129" s="128">
        <f t="shared" si="151"/>
        <v>13.297000000000002</v>
      </c>
      <c r="W1129" s="128">
        <f t="shared" si="151"/>
        <v>3.19</v>
      </c>
      <c r="X1129" s="128">
        <f t="shared" si="160"/>
        <v>0</v>
      </c>
      <c r="Y1129" s="128">
        <f t="shared" si="160"/>
        <v>0</v>
      </c>
      <c r="Z1129" s="128">
        <f t="shared" si="160"/>
        <v>0</v>
      </c>
      <c r="AA1129" s="128">
        <f t="shared" si="160"/>
        <v>0</v>
      </c>
      <c r="AB1129" s="128">
        <f t="shared" si="160"/>
        <v>0</v>
      </c>
      <c r="AC1129" s="128">
        <f t="shared" si="160"/>
        <v>0</v>
      </c>
      <c r="AD1129" s="128">
        <f t="shared" si="160"/>
        <v>0</v>
      </c>
      <c r="AE1129" s="128">
        <f t="shared" si="160"/>
        <v>0</v>
      </c>
      <c r="AF1129" s="128">
        <f t="shared" si="160"/>
        <v>0</v>
      </c>
      <c r="AG1129" s="128">
        <f t="shared" si="160"/>
        <v>0</v>
      </c>
      <c r="AH1129" s="128">
        <f t="shared" si="160"/>
        <v>8.9060000000000006</v>
      </c>
      <c r="AI1129" s="128">
        <f t="shared" si="160"/>
        <v>0</v>
      </c>
      <c r="AJ1129" s="128">
        <f>AJ1130+AJ1140</f>
        <v>0.6</v>
      </c>
      <c r="AK1129" s="128">
        <f t="shared" ref="AK1129:AM1129" si="163">AK1130+AK1140</f>
        <v>0</v>
      </c>
      <c r="AL1129" s="128">
        <f>AL1130+AL1140+AL1141</f>
        <v>11.72</v>
      </c>
      <c r="AM1129" s="128">
        <f t="shared" si="163"/>
        <v>0</v>
      </c>
      <c r="AN1129" s="128">
        <f>AN1130+AN1140+AN1141</f>
        <v>0</v>
      </c>
      <c r="AO1129" s="128">
        <f t="shared" ref="AO1129" si="164">AO1130+AO1140</f>
        <v>0</v>
      </c>
      <c r="AP1129" s="128">
        <f t="shared" si="148"/>
        <v>21.225999999999999</v>
      </c>
      <c r="AQ1129" s="128">
        <f t="shared" si="148"/>
        <v>0</v>
      </c>
      <c r="AR1129" s="128" t="e">
        <f>#REF!+#REF!+#REF!+#REF!</f>
        <v>#REF!</v>
      </c>
      <c r="AS1129" s="128">
        <f t="shared" si="149"/>
        <v>33.545999999999999</v>
      </c>
      <c r="AT1129" s="128" t="e">
        <f>#REF!+#REF!+#REF!+#REF!</f>
        <v>#REF!</v>
      </c>
      <c r="AU1129" s="128">
        <f t="shared" si="150"/>
        <v>0</v>
      </c>
    </row>
    <row r="1130" spans="1:47" x14ac:dyDescent="0.25">
      <c r="A1130" s="381" t="s">
        <v>1100</v>
      </c>
      <c r="B1130" s="127" t="s">
        <v>632</v>
      </c>
      <c r="C1130" s="21" t="s">
        <v>1445</v>
      </c>
      <c r="D1130" s="128"/>
      <c r="E1130" s="128"/>
      <c r="F1130" s="128"/>
      <c r="G1130" s="128"/>
      <c r="H1130" s="128"/>
      <c r="I1130" s="128"/>
      <c r="J1130" s="128"/>
      <c r="K1130" s="128"/>
      <c r="L1130" s="128"/>
      <c r="M1130" s="128"/>
      <c r="N1130" s="128"/>
      <c r="O1130" s="128"/>
      <c r="P1130" s="128"/>
      <c r="Q1130" s="128"/>
      <c r="R1130" s="128"/>
      <c r="S1130" s="128"/>
      <c r="T1130" s="128"/>
      <c r="U1130" s="128"/>
      <c r="V1130" s="128">
        <f t="shared" si="151"/>
        <v>0</v>
      </c>
      <c r="W1130" s="128">
        <f t="shared" si="151"/>
        <v>0</v>
      </c>
      <c r="X1130" s="128"/>
      <c r="Y1130" s="128"/>
      <c r="Z1130" s="128"/>
      <c r="AA1130" s="128"/>
      <c r="AB1130" s="128"/>
      <c r="AC1130" s="128"/>
      <c r="AD1130" s="128"/>
      <c r="AE1130" s="128"/>
      <c r="AF1130" s="128"/>
      <c r="AG1130" s="128"/>
      <c r="AH1130" s="128">
        <v>8.9060000000000006</v>
      </c>
      <c r="AI1130" s="128"/>
      <c r="AJ1130" s="128"/>
      <c r="AK1130" s="128"/>
      <c r="AL1130" s="128"/>
      <c r="AM1130" s="128"/>
      <c r="AN1130" s="128"/>
      <c r="AO1130" s="128"/>
      <c r="AP1130" s="128">
        <f t="shared" si="148"/>
        <v>8.9060000000000006</v>
      </c>
      <c r="AQ1130" s="128">
        <f t="shared" si="148"/>
        <v>0</v>
      </c>
      <c r="AR1130" s="128" t="e">
        <f>#REF!+#REF!+#REF!+#REF!</f>
        <v>#REF!</v>
      </c>
      <c r="AS1130" s="128">
        <f t="shared" si="149"/>
        <v>8.9060000000000006</v>
      </c>
      <c r="AT1130" s="128" t="e">
        <f>#REF!+#REF!+#REF!+#REF!</f>
        <v>#REF!</v>
      </c>
      <c r="AU1130" s="128">
        <f t="shared" si="150"/>
        <v>0</v>
      </c>
    </row>
    <row r="1131" spans="1:47" x14ac:dyDescent="0.25">
      <c r="A1131" s="381" t="s">
        <v>891</v>
      </c>
      <c r="B1131" s="127"/>
      <c r="C1131" s="21" t="s">
        <v>2301</v>
      </c>
      <c r="D1131" s="128"/>
      <c r="E1131" s="128"/>
      <c r="F1131" s="128"/>
      <c r="G1131" s="128"/>
      <c r="H1131" s="128"/>
      <c r="I1131" s="128"/>
      <c r="J1131" s="128"/>
      <c r="K1131" s="128"/>
      <c r="L1131" s="128"/>
      <c r="M1131" s="128"/>
      <c r="N1131" s="128"/>
      <c r="O1131" s="128"/>
      <c r="P1131" s="128"/>
      <c r="Q1131" s="128"/>
      <c r="R1131" s="128">
        <v>0.74</v>
      </c>
      <c r="S1131" s="128"/>
      <c r="T1131" s="128"/>
      <c r="U1131" s="128"/>
      <c r="V1131" s="128">
        <f t="shared" si="151"/>
        <v>0.74</v>
      </c>
      <c r="W1131" s="128">
        <f t="shared" si="151"/>
        <v>0</v>
      </c>
      <c r="X1131" s="128"/>
      <c r="Y1131" s="128"/>
      <c r="Z1131" s="128"/>
      <c r="AA1131" s="128"/>
      <c r="AB1131" s="128"/>
      <c r="AC1131" s="128"/>
      <c r="AD1131" s="128"/>
      <c r="AE1131" s="128"/>
      <c r="AF1131" s="128"/>
      <c r="AG1131" s="128"/>
      <c r="AH1131" s="128"/>
      <c r="AI1131" s="128"/>
      <c r="AJ1131" s="128"/>
      <c r="AK1131" s="128"/>
      <c r="AL1131" s="128"/>
      <c r="AM1131" s="128"/>
      <c r="AN1131" s="128"/>
      <c r="AO1131" s="128"/>
      <c r="AP1131" s="128">
        <f t="shared" si="148"/>
        <v>0</v>
      </c>
      <c r="AQ1131" s="128">
        <f t="shared" si="148"/>
        <v>0</v>
      </c>
      <c r="AR1131" s="128" t="e">
        <f>#REF!+#REF!+#REF!+#REF!</f>
        <v>#REF!</v>
      </c>
      <c r="AS1131" s="128">
        <f t="shared" si="149"/>
        <v>0</v>
      </c>
      <c r="AT1131" s="128" t="e">
        <f>#REF!+#REF!+#REF!+#REF!</f>
        <v>#REF!</v>
      </c>
      <c r="AU1131" s="128">
        <f t="shared" si="150"/>
        <v>0</v>
      </c>
    </row>
    <row r="1132" spans="1:47" x14ac:dyDescent="0.25">
      <c r="A1132" s="381" t="s">
        <v>891</v>
      </c>
      <c r="B1132" s="127"/>
      <c r="C1132" s="21" t="s">
        <v>2301</v>
      </c>
      <c r="D1132" s="128"/>
      <c r="E1132" s="128"/>
      <c r="F1132" s="128"/>
      <c r="G1132" s="128"/>
      <c r="H1132" s="128"/>
      <c r="I1132" s="128"/>
      <c r="J1132" s="128"/>
      <c r="K1132" s="128"/>
      <c r="L1132" s="128"/>
      <c r="M1132" s="128"/>
      <c r="N1132" s="128"/>
      <c r="O1132" s="128"/>
      <c r="P1132" s="128"/>
      <c r="Q1132" s="128"/>
      <c r="R1132" s="128">
        <v>0.32</v>
      </c>
      <c r="S1132" s="128"/>
      <c r="T1132" s="128"/>
      <c r="U1132" s="128"/>
      <c r="V1132" s="128">
        <f t="shared" si="151"/>
        <v>0.32</v>
      </c>
      <c r="W1132" s="128">
        <f t="shared" si="151"/>
        <v>0</v>
      </c>
      <c r="X1132" s="128"/>
      <c r="Y1132" s="128"/>
      <c r="Z1132" s="128"/>
      <c r="AA1132" s="128"/>
      <c r="AB1132" s="128"/>
      <c r="AC1132" s="128"/>
      <c r="AD1132" s="128"/>
      <c r="AE1132" s="128"/>
      <c r="AF1132" s="128"/>
      <c r="AG1132" s="128"/>
      <c r="AH1132" s="128"/>
      <c r="AI1132" s="128"/>
      <c r="AJ1132" s="128"/>
      <c r="AK1132" s="128"/>
      <c r="AL1132" s="128"/>
      <c r="AM1132" s="128"/>
      <c r="AN1132" s="128"/>
      <c r="AO1132" s="128"/>
      <c r="AP1132" s="128">
        <f t="shared" si="148"/>
        <v>0</v>
      </c>
      <c r="AQ1132" s="128">
        <f t="shared" si="148"/>
        <v>0</v>
      </c>
      <c r="AR1132" s="128" t="e">
        <f>#REF!+#REF!+#REF!+#REF!</f>
        <v>#REF!</v>
      </c>
      <c r="AS1132" s="128">
        <f t="shared" si="149"/>
        <v>0</v>
      </c>
      <c r="AT1132" s="128" t="e">
        <f>#REF!+#REF!+#REF!+#REF!</f>
        <v>#REF!</v>
      </c>
      <c r="AU1132" s="128">
        <f t="shared" si="150"/>
        <v>0</v>
      </c>
    </row>
    <row r="1133" spans="1:47" x14ac:dyDescent="0.25">
      <c r="A1133" s="381" t="s">
        <v>891</v>
      </c>
      <c r="B1133" s="127"/>
      <c r="C1133" s="21" t="s">
        <v>2301</v>
      </c>
      <c r="D1133" s="128"/>
      <c r="E1133" s="128"/>
      <c r="F1133" s="128"/>
      <c r="G1133" s="128"/>
      <c r="H1133" s="128"/>
      <c r="I1133" s="128"/>
      <c r="J1133" s="128"/>
      <c r="K1133" s="128"/>
      <c r="L1133" s="128"/>
      <c r="M1133" s="128"/>
      <c r="N1133" s="128"/>
      <c r="O1133" s="128"/>
      <c r="P1133" s="128"/>
      <c r="Q1133" s="128"/>
      <c r="R1133" s="128"/>
      <c r="S1133" s="128">
        <v>0.63</v>
      </c>
      <c r="T1133" s="128"/>
      <c r="U1133" s="128"/>
      <c r="V1133" s="128">
        <f t="shared" si="151"/>
        <v>0</v>
      </c>
      <c r="W1133" s="128">
        <f t="shared" si="151"/>
        <v>0.63</v>
      </c>
      <c r="X1133" s="128"/>
      <c r="Y1133" s="128"/>
      <c r="Z1133" s="128"/>
      <c r="AA1133" s="128"/>
      <c r="AB1133" s="128"/>
      <c r="AC1133" s="128"/>
      <c r="AD1133" s="128"/>
      <c r="AE1133" s="128"/>
      <c r="AF1133" s="128"/>
      <c r="AG1133" s="128"/>
      <c r="AH1133" s="128"/>
      <c r="AI1133" s="128"/>
      <c r="AJ1133" s="128"/>
      <c r="AK1133" s="128"/>
      <c r="AL1133" s="128"/>
      <c r="AM1133" s="128"/>
      <c r="AN1133" s="128"/>
      <c r="AO1133" s="128"/>
      <c r="AP1133" s="128">
        <f t="shared" si="148"/>
        <v>0</v>
      </c>
      <c r="AQ1133" s="128">
        <f t="shared" si="148"/>
        <v>0</v>
      </c>
      <c r="AR1133" s="128" t="e">
        <f>#REF!+#REF!+#REF!+#REF!</f>
        <v>#REF!</v>
      </c>
      <c r="AS1133" s="128">
        <f t="shared" si="149"/>
        <v>0</v>
      </c>
      <c r="AT1133" s="128" t="e">
        <f>#REF!+#REF!+#REF!+#REF!</f>
        <v>#REF!</v>
      </c>
      <c r="AU1133" s="128">
        <f t="shared" si="150"/>
        <v>0</v>
      </c>
    </row>
    <row r="1134" spans="1:47" x14ac:dyDescent="0.25">
      <c r="A1134" s="381" t="s">
        <v>891</v>
      </c>
      <c r="B1134" s="127"/>
      <c r="C1134" s="21" t="s">
        <v>2302</v>
      </c>
      <c r="D1134" s="128"/>
      <c r="E1134" s="128"/>
      <c r="F1134" s="128"/>
      <c r="G1134" s="128"/>
      <c r="H1134" s="128"/>
      <c r="I1134" s="128"/>
      <c r="J1134" s="128"/>
      <c r="K1134" s="128"/>
      <c r="L1134" s="128"/>
      <c r="M1134" s="128"/>
      <c r="N1134" s="128"/>
      <c r="O1134" s="128"/>
      <c r="P1134" s="128"/>
      <c r="Q1134" s="128"/>
      <c r="R1134" s="128"/>
      <c r="S1134" s="128"/>
      <c r="T1134" s="128">
        <v>1.7070000000000001</v>
      </c>
      <c r="U1134" s="128">
        <v>0.4</v>
      </c>
      <c r="V1134" s="128">
        <f t="shared" si="151"/>
        <v>1.7070000000000001</v>
      </c>
      <c r="W1134" s="128">
        <f t="shared" si="151"/>
        <v>0.4</v>
      </c>
      <c r="X1134" s="128"/>
      <c r="Y1134" s="128"/>
      <c r="Z1134" s="128"/>
      <c r="AA1134" s="128"/>
      <c r="AB1134" s="128"/>
      <c r="AC1134" s="128"/>
      <c r="AD1134" s="128"/>
      <c r="AE1134" s="128"/>
      <c r="AF1134" s="128"/>
      <c r="AG1134" s="128"/>
      <c r="AH1134" s="128"/>
      <c r="AI1134" s="128"/>
      <c r="AJ1134" s="128"/>
      <c r="AK1134" s="128"/>
      <c r="AL1134" s="128"/>
      <c r="AM1134" s="128"/>
      <c r="AN1134" s="128"/>
      <c r="AO1134" s="128"/>
      <c r="AP1134" s="128">
        <f t="shared" si="148"/>
        <v>0</v>
      </c>
      <c r="AQ1134" s="128">
        <f t="shared" si="148"/>
        <v>0</v>
      </c>
      <c r="AR1134" s="128" t="e">
        <f>#REF!+#REF!+#REF!+#REF!</f>
        <v>#REF!</v>
      </c>
      <c r="AS1134" s="128">
        <f t="shared" si="149"/>
        <v>0</v>
      </c>
      <c r="AT1134" s="128" t="e">
        <f>#REF!+#REF!+#REF!+#REF!</f>
        <v>#REF!</v>
      </c>
      <c r="AU1134" s="128">
        <f t="shared" si="150"/>
        <v>0</v>
      </c>
    </row>
    <row r="1135" spans="1:47" x14ac:dyDescent="0.25">
      <c r="A1135" s="381" t="s">
        <v>891</v>
      </c>
      <c r="B1135" s="127"/>
      <c r="C1135" s="21" t="s">
        <v>2303</v>
      </c>
      <c r="D1135" s="128"/>
      <c r="E1135" s="128"/>
      <c r="F1135" s="128"/>
      <c r="G1135" s="128"/>
      <c r="H1135" s="128"/>
      <c r="I1135" s="128"/>
      <c r="J1135" s="128"/>
      <c r="K1135" s="128"/>
      <c r="L1135" s="128"/>
      <c r="M1135" s="128"/>
      <c r="N1135" s="128"/>
      <c r="O1135" s="128"/>
      <c r="P1135" s="128"/>
      <c r="Q1135" s="128"/>
      <c r="R1135" s="128"/>
      <c r="S1135" s="128"/>
      <c r="T1135" s="128">
        <v>7.109</v>
      </c>
      <c r="U1135" s="128">
        <v>0.5</v>
      </c>
      <c r="V1135" s="128">
        <f t="shared" si="151"/>
        <v>7.109</v>
      </c>
      <c r="W1135" s="128">
        <f t="shared" si="151"/>
        <v>0.5</v>
      </c>
      <c r="X1135" s="128"/>
      <c r="Y1135" s="128"/>
      <c r="Z1135" s="128"/>
      <c r="AA1135" s="128"/>
      <c r="AB1135" s="128"/>
      <c r="AC1135" s="128"/>
      <c r="AD1135" s="128"/>
      <c r="AE1135" s="128"/>
      <c r="AF1135" s="128"/>
      <c r="AG1135" s="128"/>
      <c r="AH1135" s="128"/>
      <c r="AI1135" s="128"/>
      <c r="AJ1135" s="128"/>
      <c r="AK1135" s="128"/>
      <c r="AL1135" s="128"/>
      <c r="AM1135" s="128"/>
      <c r="AN1135" s="128"/>
      <c r="AO1135" s="128"/>
      <c r="AP1135" s="128">
        <f t="shared" si="148"/>
        <v>0</v>
      </c>
      <c r="AQ1135" s="128">
        <f t="shared" si="148"/>
        <v>0</v>
      </c>
      <c r="AR1135" s="128" t="e">
        <f>#REF!+#REF!+#REF!+#REF!</f>
        <v>#REF!</v>
      </c>
      <c r="AS1135" s="128">
        <f t="shared" si="149"/>
        <v>0</v>
      </c>
      <c r="AT1135" s="128" t="e">
        <f>#REF!+#REF!+#REF!+#REF!</f>
        <v>#REF!</v>
      </c>
      <c r="AU1135" s="128">
        <f t="shared" si="150"/>
        <v>0</v>
      </c>
    </row>
    <row r="1136" spans="1:47" x14ac:dyDescent="0.25">
      <c r="A1136" s="381" t="s">
        <v>891</v>
      </c>
      <c r="B1136" s="127"/>
      <c r="C1136" s="21" t="s">
        <v>2304</v>
      </c>
      <c r="D1136" s="128"/>
      <c r="E1136" s="128"/>
      <c r="F1136" s="128"/>
      <c r="G1136" s="128"/>
      <c r="H1136" s="128"/>
      <c r="I1136" s="128"/>
      <c r="J1136" s="128"/>
      <c r="K1136" s="128"/>
      <c r="L1136" s="128"/>
      <c r="M1136" s="128"/>
      <c r="N1136" s="128"/>
      <c r="O1136" s="128"/>
      <c r="P1136" s="128"/>
      <c r="Q1136" s="128"/>
      <c r="R1136" s="128"/>
      <c r="S1136" s="128"/>
      <c r="T1136" s="128">
        <v>2.7</v>
      </c>
      <c r="U1136" s="128">
        <v>0.63</v>
      </c>
      <c r="V1136" s="128">
        <f t="shared" si="151"/>
        <v>2.7</v>
      </c>
      <c r="W1136" s="128">
        <f t="shared" si="151"/>
        <v>0.63</v>
      </c>
      <c r="X1136" s="128"/>
      <c r="Y1136" s="128"/>
      <c r="Z1136" s="128"/>
      <c r="AA1136" s="128"/>
      <c r="AB1136" s="128"/>
      <c r="AC1136" s="128"/>
      <c r="AD1136" s="128"/>
      <c r="AE1136" s="128"/>
      <c r="AF1136" s="128"/>
      <c r="AG1136" s="128"/>
      <c r="AH1136" s="128"/>
      <c r="AI1136" s="128"/>
      <c r="AJ1136" s="128"/>
      <c r="AK1136" s="128"/>
      <c r="AL1136" s="128"/>
      <c r="AM1136" s="128"/>
      <c r="AN1136" s="128"/>
      <c r="AO1136" s="128"/>
      <c r="AP1136" s="128">
        <f t="shared" si="148"/>
        <v>0</v>
      </c>
      <c r="AQ1136" s="128">
        <f t="shared" si="148"/>
        <v>0</v>
      </c>
      <c r="AR1136" s="128" t="e">
        <f>#REF!+#REF!+#REF!+#REF!</f>
        <v>#REF!</v>
      </c>
      <c r="AS1136" s="128">
        <f t="shared" si="149"/>
        <v>0</v>
      </c>
      <c r="AT1136" s="128" t="e">
        <f>#REF!+#REF!+#REF!+#REF!</f>
        <v>#REF!</v>
      </c>
      <c r="AU1136" s="128">
        <f t="shared" si="150"/>
        <v>0</v>
      </c>
    </row>
    <row r="1137" spans="1:47" ht="31.5" x14ac:dyDescent="0.25">
      <c r="A1137" s="381" t="s">
        <v>891</v>
      </c>
      <c r="B1137" s="127"/>
      <c r="C1137" s="21" t="s">
        <v>2305</v>
      </c>
      <c r="D1137" s="128"/>
      <c r="E1137" s="128"/>
      <c r="F1137" s="128"/>
      <c r="G1137" s="128"/>
      <c r="H1137" s="128"/>
      <c r="I1137" s="128"/>
      <c r="J1137" s="128"/>
      <c r="K1137" s="128"/>
      <c r="L1137" s="128"/>
      <c r="M1137" s="128"/>
      <c r="N1137" s="128"/>
      <c r="O1137" s="128"/>
      <c r="P1137" s="128"/>
      <c r="Q1137" s="128"/>
      <c r="R1137" s="128"/>
      <c r="S1137" s="128"/>
      <c r="T1137" s="128">
        <v>0.14799999999999999</v>
      </c>
      <c r="U1137" s="128">
        <v>0.4</v>
      </c>
      <c r="V1137" s="128">
        <f t="shared" si="151"/>
        <v>0.14799999999999999</v>
      </c>
      <c r="W1137" s="128">
        <f t="shared" si="151"/>
        <v>0.4</v>
      </c>
      <c r="X1137" s="128"/>
      <c r="Y1137" s="128"/>
      <c r="Z1137" s="128"/>
      <c r="AA1137" s="128"/>
      <c r="AB1137" s="128"/>
      <c r="AC1137" s="128"/>
      <c r="AD1137" s="128"/>
      <c r="AE1137" s="128"/>
      <c r="AF1137" s="128"/>
      <c r="AG1137" s="128"/>
      <c r="AH1137" s="128"/>
      <c r="AI1137" s="128"/>
      <c r="AJ1137" s="128"/>
      <c r="AK1137" s="128"/>
      <c r="AL1137" s="128"/>
      <c r="AM1137" s="128"/>
      <c r="AN1137" s="128"/>
      <c r="AO1137" s="128"/>
      <c r="AP1137" s="128">
        <f t="shared" si="148"/>
        <v>0</v>
      </c>
      <c r="AQ1137" s="128">
        <f t="shared" si="148"/>
        <v>0</v>
      </c>
      <c r="AR1137" s="128" t="e">
        <f>#REF!+#REF!+#REF!+#REF!</f>
        <v>#REF!</v>
      </c>
      <c r="AS1137" s="128">
        <f t="shared" si="149"/>
        <v>0</v>
      </c>
      <c r="AT1137" s="128" t="e">
        <f>#REF!+#REF!+#REF!+#REF!</f>
        <v>#REF!</v>
      </c>
      <c r="AU1137" s="128">
        <f t="shared" si="150"/>
        <v>0</v>
      </c>
    </row>
    <row r="1138" spans="1:47" x14ac:dyDescent="0.25">
      <c r="A1138" s="381" t="s">
        <v>891</v>
      </c>
      <c r="B1138" s="127"/>
      <c r="C1138" s="21" t="s">
        <v>2306</v>
      </c>
      <c r="D1138" s="128"/>
      <c r="E1138" s="128"/>
      <c r="F1138" s="128"/>
      <c r="G1138" s="128"/>
      <c r="H1138" s="128"/>
      <c r="I1138" s="128"/>
      <c r="J1138" s="128"/>
      <c r="K1138" s="128"/>
      <c r="L1138" s="128"/>
      <c r="M1138" s="128"/>
      <c r="N1138" s="128"/>
      <c r="O1138" s="128"/>
      <c r="P1138" s="128"/>
      <c r="Q1138" s="128"/>
      <c r="R1138" s="128"/>
      <c r="S1138" s="128"/>
      <c r="T1138" s="128">
        <v>0.503</v>
      </c>
      <c r="U1138" s="128">
        <v>0.63</v>
      </c>
      <c r="V1138" s="128">
        <f t="shared" si="151"/>
        <v>0.503</v>
      </c>
      <c r="W1138" s="128">
        <f t="shared" si="151"/>
        <v>0.63</v>
      </c>
      <c r="X1138" s="128"/>
      <c r="Y1138" s="128"/>
      <c r="Z1138" s="128"/>
      <c r="AA1138" s="128"/>
      <c r="AB1138" s="128"/>
      <c r="AC1138" s="128"/>
      <c r="AD1138" s="128"/>
      <c r="AE1138" s="128"/>
      <c r="AF1138" s="128"/>
      <c r="AG1138" s="128"/>
      <c r="AH1138" s="128"/>
      <c r="AI1138" s="128"/>
      <c r="AJ1138" s="128"/>
      <c r="AK1138" s="128"/>
      <c r="AL1138" s="128"/>
      <c r="AM1138" s="128"/>
      <c r="AN1138" s="128"/>
      <c r="AO1138" s="128"/>
      <c r="AP1138" s="128">
        <f t="shared" si="148"/>
        <v>0</v>
      </c>
      <c r="AQ1138" s="128">
        <f t="shared" si="148"/>
        <v>0</v>
      </c>
      <c r="AR1138" s="128" t="e">
        <f>#REF!+#REF!+#REF!+#REF!</f>
        <v>#REF!</v>
      </c>
      <c r="AS1138" s="128">
        <f t="shared" si="149"/>
        <v>0</v>
      </c>
      <c r="AT1138" s="128" t="e">
        <f>#REF!+#REF!+#REF!+#REF!</f>
        <v>#REF!</v>
      </c>
      <c r="AU1138" s="128">
        <f t="shared" si="150"/>
        <v>0</v>
      </c>
    </row>
    <row r="1139" spans="1:47" ht="47.25" x14ac:dyDescent="0.25">
      <c r="A1139" s="381" t="s">
        <v>43</v>
      </c>
      <c r="B1139" s="127"/>
      <c r="C1139" s="21" t="s">
        <v>2307</v>
      </c>
      <c r="D1139" s="128"/>
      <c r="E1139" s="128"/>
      <c r="F1139" s="128"/>
      <c r="G1139" s="128"/>
      <c r="H1139" s="128"/>
      <c r="I1139" s="128"/>
      <c r="J1139" s="128"/>
      <c r="K1139" s="128"/>
      <c r="L1139" s="128"/>
      <c r="M1139" s="128"/>
      <c r="N1139" s="128"/>
      <c r="O1139" s="128"/>
      <c r="P1139" s="128"/>
      <c r="Q1139" s="128"/>
      <c r="R1139" s="128"/>
      <c r="S1139" s="128"/>
      <c r="T1139" s="128">
        <v>7.0000000000000007E-2</v>
      </c>
      <c r="U1139" s="128"/>
      <c r="V1139" s="128">
        <f t="shared" si="151"/>
        <v>7.0000000000000007E-2</v>
      </c>
      <c r="W1139" s="128">
        <f t="shared" si="151"/>
        <v>0</v>
      </c>
      <c r="X1139" s="128"/>
      <c r="Y1139" s="128"/>
      <c r="Z1139" s="128"/>
      <c r="AA1139" s="128"/>
      <c r="AB1139" s="128"/>
      <c r="AC1139" s="128"/>
      <c r="AD1139" s="128"/>
      <c r="AE1139" s="128"/>
      <c r="AF1139" s="128"/>
      <c r="AG1139" s="128"/>
      <c r="AH1139" s="128"/>
      <c r="AI1139" s="128"/>
      <c r="AJ1139" s="128"/>
      <c r="AK1139" s="128"/>
      <c r="AL1139" s="128"/>
      <c r="AM1139" s="128"/>
      <c r="AN1139" s="128"/>
      <c r="AO1139" s="128"/>
      <c r="AP1139" s="128">
        <f t="shared" si="148"/>
        <v>0</v>
      </c>
      <c r="AQ1139" s="128">
        <f t="shared" si="148"/>
        <v>0</v>
      </c>
      <c r="AR1139" s="128" t="e">
        <f>#REF!+#REF!+#REF!+#REF!</f>
        <v>#REF!</v>
      </c>
      <c r="AS1139" s="128">
        <f t="shared" si="149"/>
        <v>0</v>
      </c>
      <c r="AT1139" s="128" t="e">
        <f>#REF!+#REF!+#REF!+#REF!</f>
        <v>#REF!</v>
      </c>
      <c r="AU1139" s="128">
        <f t="shared" si="150"/>
        <v>0</v>
      </c>
    </row>
    <row r="1140" spans="1:47" x14ac:dyDescent="0.25">
      <c r="A1140" s="381" t="s">
        <v>43</v>
      </c>
      <c r="B1140" s="127" t="s">
        <v>2308</v>
      </c>
      <c r="C1140" s="21" t="s">
        <v>1445</v>
      </c>
      <c r="D1140" s="128"/>
      <c r="E1140" s="128"/>
      <c r="F1140" s="128"/>
      <c r="G1140" s="128"/>
      <c r="H1140" s="128"/>
      <c r="I1140" s="128"/>
      <c r="J1140" s="128"/>
      <c r="K1140" s="128"/>
      <c r="L1140" s="128"/>
      <c r="M1140" s="128"/>
      <c r="N1140" s="128"/>
      <c r="O1140" s="128"/>
      <c r="P1140" s="128"/>
      <c r="Q1140" s="128"/>
      <c r="R1140" s="128"/>
      <c r="S1140" s="128"/>
      <c r="T1140" s="128"/>
      <c r="U1140" s="128"/>
      <c r="V1140" s="128">
        <f t="shared" si="151"/>
        <v>0</v>
      </c>
      <c r="W1140" s="128">
        <f t="shared" si="151"/>
        <v>0</v>
      </c>
      <c r="X1140" s="128"/>
      <c r="Y1140" s="128"/>
      <c r="Z1140" s="128"/>
      <c r="AA1140" s="128"/>
      <c r="AB1140" s="128"/>
      <c r="AC1140" s="128"/>
      <c r="AD1140" s="128"/>
      <c r="AE1140" s="128"/>
      <c r="AF1140" s="128"/>
      <c r="AG1140" s="128"/>
      <c r="AH1140" s="128"/>
      <c r="AI1140" s="128"/>
      <c r="AJ1140" s="128">
        <v>0.6</v>
      </c>
      <c r="AK1140" s="128"/>
      <c r="AL1140" s="128"/>
      <c r="AM1140" s="128"/>
      <c r="AN1140" s="128"/>
      <c r="AO1140" s="128"/>
      <c r="AP1140" s="128">
        <f t="shared" si="148"/>
        <v>0.6</v>
      </c>
      <c r="AQ1140" s="128">
        <f t="shared" si="148"/>
        <v>0</v>
      </c>
      <c r="AR1140" s="128" t="e">
        <f>#REF!+#REF!+#REF!+#REF!</f>
        <v>#REF!</v>
      </c>
      <c r="AS1140" s="128">
        <f t="shared" si="149"/>
        <v>1.2</v>
      </c>
      <c r="AT1140" s="128" t="e">
        <f>#REF!+#REF!+#REF!+#REF!</f>
        <v>#REF!</v>
      </c>
      <c r="AU1140" s="128">
        <f t="shared" si="150"/>
        <v>0</v>
      </c>
    </row>
    <row r="1141" spans="1:47" x14ac:dyDescent="0.25">
      <c r="A1141" s="381" t="s">
        <v>1023</v>
      </c>
      <c r="B1141" s="127" t="s">
        <v>2309</v>
      </c>
      <c r="C1141" s="21" t="s">
        <v>1445</v>
      </c>
      <c r="D1141" s="128"/>
      <c r="E1141" s="128"/>
      <c r="F1141" s="128"/>
      <c r="G1141" s="128"/>
      <c r="H1141" s="128"/>
      <c r="I1141" s="128"/>
      <c r="J1141" s="128"/>
      <c r="K1141" s="128"/>
      <c r="L1141" s="128"/>
      <c r="M1141" s="128"/>
      <c r="N1141" s="128"/>
      <c r="O1141" s="128"/>
      <c r="P1141" s="128"/>
      <c r="Q1141" s="128"/>
      <c r="R1141" s="128"/>
      <c r="S1141" s="128"/>
      <c r="T1141" s="128"/>
      <c r="U1141" s="128"/>
      <c r="V1141" s="128">
        <f t="shared" si="151"/>
        <v>0</v>
      </c>
      <c r="W1141" s="128">
        <f t="shared" si="151"/>
        <v>0</v>
      </c>
      <c r="X1141" s="128"/>
      <c r="Y1141" s="128"/>
      <c r="Z1141" s="128"/>
      <c r="AA1141" s="128"/>
      <c r="AB1141" s="128"/>
      <c r="AC1141" s="128"/>
      <c r="AD1141" s="128"/>
      <c r="AE1141" s="128"/>
      <c r="AF1141" s="128"/>
      <c r="AG1141" s="128"/>
      <c r="AH1141" s="128"/>
      <c r="AI1141" s="128"/>
      <c r="AJ1141" s="128"/>
      <c r="AK1141" s="128"/>
      <c r="AL1141" s="128">
        <v>11.72</v>
      </c>
      <c r="AM1141" s="128"/>
      <c r="AN1141" s="128"/>
      <c r="AO1141" s="128"/>
      <c r="AP1141" s="128">
        <f t="shared" si="148"/>
        <v>11.72</v>
      </c>
      <c r="AQ1141" s="128">
        <f t="shared" si="148"/>
        <v>0</v>
      </c>
      <c r="AR1141" s="128" t="e">
        <f>#REF!+#REF!+#REF!+#REF!</f>
        <v>#REF!</v>
      </c>
      <c r="AS1141" s="128">
        <f t="shared" si="149"/>
        <v>23.44</v>
      </c>
      <c r="AT1141" s="128" t="e">
        <f>#REF!+#REF!+#REF!+#REF!</f>
        <v>#REF!</v>
      </c>
      <c r="AU1141" s="128">
        <f t="shared" si="150"/>
        <v>0</v>
      </c>
    </row>
    <row r="1142" spans="1:47" x14ac:dyDescent="0.25">
      <c r="A1142" s="381"/>
      <c r="B1142" s="384">
        <v>3</v>
      </c>
      <c r="C1142" s="21" t="s">
        <v>2310</v>
      </c>
      <c r="D1142" s="128">
        <v>0</v>
      </c>
      <c r="E1142" s="128">
        <v>0</v>
      </c>
      <c r="F1142" s="128">
        <v>0</v>
      </c>
      <c r="G1142" s="128">
        <v>0</v>
      </c>
      <c r="H1142" s="128">
        <v>0</v>
      </c>
      <c r="I1142" s="128">
        <v>0</v>
      </c>
      <c r="J1142" s="128">
        <v>0</v>
      </c>
      <c r="K1142" s="128">
        <v>0</v>
      </c>
      <c r="L1142" s="128">
        <f t="shared" ref="L1142:M1179" si="165">D1142+F1142+H1142+J1142</f>
        <v>0</v>
      </c>
      <c r="M1142" s="128">
        <f t="shared" si="165"/>
        <v>0</v>
      </c>
      <c r="N1142" s="128"/>
      <c r="O1142" s="128"/>
      <c r="P1142" s="128"/>
      <c r="Q1142" s="128"/>
      <c r="R1142" s="128"/>
      <c r="S1142" s="128"/>
      <c r="T1142" s="128"/>
      <c r="U1142" s="128"/>
      <c r="V1142" s="128">
        <f t="shared" si="151"/>
        <v>0</v>
      </c>
      <c r="W1142" s="128">
        <f t="shared" si="151"/>
        <v>0</v>
      </c>
      <c r="X1142" s="128">
        <v>0</v>
      </c>
      <c r="Y1142" s="128">
        <v>0</v>
      </c>
      <c r="Z1142" s="128">
        <v>0</v>
      </c>
      <c r="AA1142" s="128">
        <v>0</v>
      </c>
      <c r="AB1142" s="128">
        <v>0</v>
      </c>
      <c r="AC1142" s="128">
        <v>0</v>
      </c>
      <c r="AD1142" s="128">
        <v>0</v>
      </c>
      <c r="AE1142" s="128">
        <v>0</v>
      </c>
      <c r="AF1142" s="128">
        <v>0</v>
      </c>
      <c r="AG1142" s="128">
        <v>0</v>
      </c>
      <c r="AH1142" s="382"/>
      <c r="AI1142" s="382"/>
      <c r="AJ1142" s="382"/>
      <c r="AK1142" s="382"/>
      <c r="AL1142" s="382"/>
      <c r="AM1142" s="382"/>
      <c r="AN1142" s="382"/>
      <c r="AO1142" s="382"/>
      <c r="AP1142" s="128">
        <f t="shared" si="148"/>
        <v>0</v>
      </c>
      <c r="AQ1142" s="128">
        <f t="shared" si="148"/>
        <v>0</v>
      </c>
      <c r="AR1142" s="128" t="e">
        <f>#REF!+#REF!+#REF!+#REF!</f>
        <v>#REF!</v>
      </c>
      <c r="AS1142" s="128">
        <f t="shared" si="149"/>
        <v>0</v>
      </c>
      <c r="AT1142" s="128" t="e">
        <f>#REF!+#REF!+#REF!+#REF!</f>
        <v>#REF!</v>
      </c>
      <c r="AU1142" s="128">
        <f t="shared" si="150"/>
        <v>0</v>
      </c>
    </row>
    <row r="1143" spans="1:47" x14ac:dyDescent="0.25">
      <c r="A1143" s="381"/>
      <c r="B1143" s="384">
        <v>4</v>
      </c>
      <c r="C1143" s="21" t="s">
        <v>2311</v>
      </c>
      <c r="D1143" s="128">
        <v>0</v>
      </c>
      <c r="E1143" s="128">
        <v>0</v>
      </c>
      <c r="F1143" s="128">
        <v>0</v>
      </c>
      <c r="G1143" s="128">
        <v>0</v>
      </c>
      <c r="H1143" s="128">
        <v>0</v>
      </c>
      <c r="I1143" s="128">
        <v>0</v>
      </c>
      <c r="J1143" s="128">
        <v>0</v>
      </c>
      <c r="K1143" s="128">
        <v>0</v>
      </c>
      <c r="L1143" s="128">
        <v>0</v>
      </c>
      <c r="M1143" s="128">
        <v>0</v>
      </c>
      <c r="N1143" s="128">
        <f>N1144</f>
        <v>0</v>
      </c>
      <c r="O1143" s="128">
        <f t="shared" ref="O1143:U1143" si="166">O1144</f>
        <v>0</v>
      </c>
      <c r="P1143" s="128">
        <f t="shared" si="166"/>
        <v>0.436</v>
      </c>
      <c r="Q1143" s="128">
        <f t="shared" si="166"/>
        <v>0</v>
      </c>
      <c r="R1143" s="128">
        <f t="shared" si="166"/>
        <v>0</v>
      </c>
      <c r="S1143" s="128">
        <f t="shared" si="166"/>
        <v>0</v>
      </c>
      <c r="T1143" s="128">
        <f t="shared" si="166"/>
        <v>0</v>
      </c>
      <c r="U1143" s="128">
        <f t="shared" si="166"/>
        <v>0</v>
      </c>
      <c r="V1143" s="128">
        <f t="shared" si="151"/>
        <v>0.436</v>
      </c>
      <c r="W1143" s="128">
        <f t="shared" si="151"/>
        <v>0</v>
      </c>
      <c r="X1143" s="128">
        <v>0</v>
      </c>
      <c r="Y1143" s="128">
        <v>0</v>
      </c>
      <c r="Z1143" s="128">
        <v>0</v>
      </c>
      <c r="AA1143" s="128">
        <v>0</v>
      </c>
      <c r="AB1143" s="128">
        <v>0</v>
      </c>
      <c r="AC1143" s="128">
        <v>0</v>
      </c>
      <c r="AD1143" s="128">
        <v>0</v>
      </c>
      <c r="AE1143" s="128">
        <v>0</v>
      </c>
      <c r="AF1143" s="128">
        <v>0</v>
      </c>
      <c r="AG1143" s="128">
        <v>0</v>
      </c>
      <c r="AH1143" s="128">
        <v>0</v>
      </c>
      <c r="AI1143" s="128">
        <v>0</v>
      </c>
      <c r="AJ1143" s="128">
        <v>0</v>
      </c>
      <c r="AK1143" s="128">
        <v>0</v>
      </c>
      <c r="AL1143" s="128">
        <v>0</v>
      </c>
      <c r="AM1143" s="128">
        <v>0</v>
      </c>
      <c r="AN1143" s="128">
        <v>0</v>
      </c>
      <c r="AO1143" s="128">
        <v>0</v>
      </c>
      <c r="AP1143" s="128">
        <f t="shared" si="148"/>
        <v>0</v>
      </c>
      <c r="AQ1143" s="128">
        <f t="shared" si="148"/>
        <v>0</v>
      </c>
      <c r="AR1143" s="128" t="e">
        <f>#REF!+#REF!+#REF!+#REF!</f>
        <v>#REF!</v>
      </c>
      <c r="AS1143" s="128">
        <f t="shared" si="149"/>
        <v>0</v>
      </c>
      <c r="AT1143" s="128" t="e">
        <f>#REF!+#REF!+#REF!+#REF!</f>
        <v>#REF!</v>
      </c>
      <c r="AU1143" s="128">
        <f t="shared" si="150"/>
        <v>0</v>
      </c>
    </row>
    <row r="1144" spans="1:47" ht="31.5" x14ac:dyDescent="0.25">
      <c r="A1144" s="381" t="s">
        <v>891</v>
      </c>
      <c r="B1144" s="127" t="s">
        <v>1012</v>
      </c>
      <c r="C1144" s="21" t="s">
        <v>411</v>
      </c>
      <c r="D1144" s="128"/>
      <c r="E1144" s="128"/>
      <c r="F1144" s="128"/>
      <c r="G1144" s="128"/>
      <c r="H1144" s="128"/>
      <c r="I1144" s="128"/>
      <c r="J1144" s="128"/>
      <c r="K1144" s="128"/>
      <c r="L1144" s="128"/>
      <c r="M1144" s="128"/>
      <c r="N1144" s="128"/>
      <c r="O1144" s="128"/>
      <c r="P1144" s="128">
        <v>0.436</v>
      </c>
      <c r="Q1144" s="128"/>
      <c r="R1144" s="128"/>
      <c r="S1144" s="128"/>
      <c r="T1144" s="128"/>
      <c r="U1144" s="128"/>
      <c r="V1144" s="128">
        <f t="shared" si="151"/>
        <v>0.436</v>
      </c>
      <c r="W1144" s="128">
        <f t="shared" si="151"/>
        <v>0</v>
      </c>
      <c r="X1144" s="128"/>
      <c r="Y1144" s="128"/>
      <c r="Z1144" s="128"/>
      <c r="AA1144" s="128"/>
      <c r="AB1144" s="128"/>
      <c r="AC1144" s="128"/>
      <c r="AD1144" s="128"/>
      <c r="AE1144" s="128"/>
      <c r="AF1144" s="128"/>
      <c r="AG1144" s="128"/>
      <c r="AH1144" s="128"/>
      <c r="AI1144" s="128"/>
      <c r="AJ1144" s="128"/>
      <c r="AK1144" s="128"/>
      <c r="AL1144" s="128"/>
      <c r="AM1144" s="128"/>
      <c r="AN1144" s="128"/>
      <c r="AO1144" s="128"/>
      <c r="AP1144" s="128">
        <f t="shared" si="148"/>
        <v>0</v>
      </c>
      <c r="AQ1144" s="128">
        <f t="shared" si="148"/>
        <v>0</v>
      </c>
      <c r="AR1144" s="128" t="e">
        <f>#REF!+#REF!+#REF!+#REF!</f>
        <v>#REF!</v>
      </c>
      <c r="AS1144" s="128">
        <f t="shared" si="149"/>
        <v>0</v>
      </c>
      <c r="AT1144" s="128" t="e">
        <f>#REF!+#REF!+#REF!+#REF!</f>
        <v>#REF!</v>
      </c>
      <c r="AU1144" s="128">
        <f t="shared" si="150"/>
        <v>0</v>
      </c>
    </row>
    <row r="1145" spans="1:47" x14ac:dyDescent="0.25">
      <c r="A1145" s="381"/>
      <c r="B1145" s="384">
        <v>5</v>
      </c>
      <c r="C1145" s="21" t="s">
        <v>2312</v>
      </c>
      <c r="D1145" s="128">
        <v>0</v>
      </c>
      <c r="E1145" s="128">
        <v>0</v>
      </c>
      <c r="F1145" s="128">
        <v>0</v>
      </c>
      <c r="G1145" s="128">
        <v>0</v>
      </c>
      <c r="H1145" s="128">
        <v>0</v>
      </c>
      <c r="I1145" s="128">
        <v>0</v>
      </c>
      <c r="J1145" s="128">
        <v>0</v>
      </c>
      <c r="K1145" s="128">
        <v>0</v>
      </c>
      <c r="L1145" s="128">
        <f t="shared" si="165"/>
        <v>0</v>
      </c>
      <c r="M1145" s="128">
        <f t="shared" si="165"/>
        <v>0</v>
      </c>
      <c r="N1145" s="128"/>
      <c r="O1145" s="128"/>
      <c r="P1145" s="128"/>
      <c r="Q1145" s="128"/>
      <c r="R1145" s="128"/>
      <c r="S1145" s="128"/>
      <c r="T1145" s="128"/>
      <c r="U1145" s="128"/>
      <c r="V1145" s="128">
        <f t="shared" si="151"/>
        <v>0</v>
      </c>
      <c r="W1145" s="128">
        <f t="shared" si="151"/>
        <v>0</v>
      </c>
      <c r="X1145" s="128">
        <v>0</v>
      </c>
      <c r="Y1145" s="128">
        <v>0</v>
      </c>
      <c r="Z1145" s="128">
        <v>0</v>
      </c>
      <c r="AA1145" s="128">
        <v>0</v>
      </c>
      <c r="AB1145" s="128">
        <v>0</v>
      </c>
      <c r="AC1145" s="128">
        <v>0</v>
      </c>
      <c r="AD1145" s="128">
        <v>0</v>
      </c>
      <c r="AE1145" s="128">
        <v>0</v>
      </c>
      <c r="AF1145" s="128">
        <v>0</v>
      </c>
      <c r="AG1145" s="128">
        <v>0</v>
      </c>
      <c r="AH1145" s="382"/>
      <c r="AI1145" s="382"/>
      <c r="AJ1145" s="382"/>
      <c r="AK1145" s="382"/>
      <c r="AL1145" s="382"/>
      <c r="AM1145" s="382"/>
      <c r="AN1145" s="382"/>
      <c r="AO1145" s="382"/>
      <c r="AP1145" s="128">
        <f t="shared" si="148"/>
        <v>0</v>
      </c>
      <c r="AQ1145" s="128">
        <f t="shared" si="148"/>
        <v>0</v>
      </c>
      <c r="AR1145" s="128" t="e">
        <f>#REF!+#REF!+#REF!+#REF!</f>
        <v>#REF!</v>
      </c>
      <c r="AS1145" s="128">
        <f t="shared" si="149"/>
        <v>0</v>
      </c>
      <c r="AT1145" s="128" t="e">
        <f>#REF!+#REF!+#REF!+#REF!</f>
        <v>#REF!</v>
      </c>
      <c r="AU1145" s="128">
        <f t="shared" si="150"/>
        <v>0</v>
      </c>
    </row>
    <row r="1146" spans="1:47" x14ac:dyDescent="0.25">
      <c r="A1146" s="381"/>
      <c r="B1146" s="384">
        <v>6</v>
      </c>
      <c r="C1146" s="21" t="s">
        <v>2313</v>
      </c>
      <c r="D1146" s="128">
        <v>0</v>
      </c>
      <c r="E1146" s="128">
        <v>0</v>
      </c>
      <c r="F1146" s="128">
        <v>0</v>
      </c>
      <c r="G1146" s="128">
        <v>0</v>
      </c>
      <c r="H1146" s="128">
        <v>0</v>
      </c>
      <c r="I1146" s="128">
        <v>0</v>
      </c>
      <c r="J1146" s="128">
        <v>0</v>
      </c>
      <c r="K1146" s="128">
        <v>0</v>
      </c>
      <c r="L1146" s="128">
        <f t="shared" si="165"/>
        <v>0</v>
      </c>
      <c r="M1146" s="128">
        <f t="shared" si="165"/>
        <v>0</v>
      </c>
      <c r="N1146" s="128"/>
      <c r="O1146" s="128"/>
      <c r="P1146" s="128"/>
      <c r="Q1146" s="128"/>
      <c r="R1146" s="128"/>
      <c r="S1146" s="128"/>
      <c r="T1146" s="128"/>
      <c r="U1146" s="128"/>
      <c r="V1146" s="128">
        <f t="shared" si="151"/>
        <v>0</v>
      </c>
      <c r="W1146" s="128">
        <f t="shared" si="151"/>
        <v>0</v>
      </c>
      <c r="X1146" s="128">
        <v>0</v>
      </c>
      <c r="Y1146" s="128">
        <v>0</v>
      </c>
      <c r="Z1146" s="128">
        <v>0</v>
      </c>
      <c r="AA1146" s="128">
        <v>0</v>
      </c>
      <c r="AB1146" s="128">
        <v>0</v>
      </c>
      <c r="AC1146" s="128">
        <v>0</v>
      </c>
      <c r="AD1146" s="128">
        <v>0</v>
      </c>
      <c r="AE1146" s="128">
        <v>0</v>
      </c>
      <c r="AF1146" s="128">
        <v>0</v>
      </c>
      <c r="AG1146" s="128">
        <v>0</v>
      </c>
      <c r="AH1146" s="382"/>
      <c r="AI1146" s="382"/>
      <c r="AJ1146" s="382"/>
      <c r="AK1146" s="382"/>
      <c r="AL1146" s="382"/>
      <c r="AM1146" s="382"/>
      <c r="AN1146" s="382"/>
      <c r="AO1146" s="382"/>
      <c r="AP1146" s="128">
        <f t="shared" si="148"/>
        <v>0</v>
      </c>
      <c r="AQ1146" s="128">
        <f t="shared" si="148"/>
        <v>0</v>
      </c>
      <c r="AR1146" s="128" t="e">
        <f>#REF!+#REF!+#REF!+#REF!</f>
        <v>#REF!</v>
      </c>
      <c r="AS1146" s="128">
        <f t="shared" si="149"/>
        <v>0</v>
      </c>
      <c r="AT1146" s="128" t="e">
        <f>#REF!+#REF!+#REF!+#REF!</f>
        <v>#REF!</v>
      </c>
      <c r="AU1146" s="128">
        <f t="shared" si="150"/>
        <v>0</v>
      </c>
    </row>
    <row r="1147" spans="1:47" x14ac:dyDescent="0.25">
      <c r="A1147" s="381"/>
      <c r="B1147" s="384">
        <v>7</v>
      </c>
      <c r="C1147" s="21" t="s">
        <v>2314</v>
      </c>
      <c r="D1147" s="128">
        <v>0</v>
      </c>
      <c r="E1147" s="128">
        <v>0</v>
      </c>
      <c r="F1147" s="128">
        <v>0</v>
      </c>
      <c r="G1147" s="128">
        <v>0</v>
      </c>
      <c r="H1147" s="128">
        <v>0</v>
      </c>
      <c r="I1147" s="128">
        <v>0</v>
      </c>
      <c r="J1147" s="128">
        <v>0</v>
      </c>
      <c r="K1147" s="128">
        <v>0</v>
      </c>
      <c r="L1147" s="128">
        <f t="shared" si="165"/>
        <v>0</v>
      </c>
      <c r="M1147" s="128">
        <f t="shared" si="165"/>
        <v>0</v>
      </c>
      <c r="N1147" s="128"/>
      <c r="O1147" s="128"/>
      <c r="P1147" s="128"/>
      <c r="Q1147" s="128"/>
      <c r="R1147" s="128"/>
      <c r="S1147" s="128"/>
      <c r="T1147" s="128"/>
      <c r="U1147" s="128"/>
      <c r="V1147" s="128">
        <f t="shared" si="151"/>
        <v>0</v>
      </c>
      <c r="W1147" s="128">
        <f t="shared" si="151"/>
        <v>0</v>
      </c>
      <c r="X1147" s="128">
        <v>0</v>
      </c>
      <c r="Y1147" s="128">
        <v>0</v>
      </c>
      <c r="Z1147" s="128">
        <v>0</v>
      </c>
      <c r="AA1147" s="128">
        <v>0</v>
      </c>
      <c r="AB1147" s="128">
        <v>0</v>
      </c>
      <c r="AC1147" s="128">
        <v>0</v>
      </c>
      <c r="AD1147" s="128">
        <v>0</v>
      </c>
      <c r="AE1147" s="128">
        <v>0</v>
      </c>
      <c r="AF1147" s="128">
        <v>0</v>
      </c>
      <c r="AG1147" s="128">
        <v>0</v>
      </c>
      <c r="AH1147" s="382"/>
      <c r="AI1147" s="382"/>
      <c r="AJ1147" s="382"/>
      <c r="AK1147" s="382"/>
      <c r="AL1147" s="382">
        <f>AL1148</f>
        <v>0</v>
      </c>
      <c r="AM1147" s="382">
        <f t="shared" ref="AM1147:AO1147" si="167">AM1148</f>
        <v>0.92900000000000005</v>
      </c>
      <c r="AN1147" s="382">
        <f>AN1148</f>
        <v>0</v>
      </c>
      <c r="AO1147" s="382">
        <f t="shared" si="167"/>
        <v>0</v>
      </c>
      <c r="AP1147" s="128">
        <f t="shared" ref="AP1147:AQ1182" si="168">AJ1147+AH1147+AL1147+AN1147</f>
        <v>0</v>
      </c>
      <c r="AQ1147" s="128">
        <f t="shared" si="168"/>
        <v>0.92900000000000005</v>
      </c>
      <c r="AR1147" s="128" t="e">
        <f>#REF!+#REF!+#REF!+#REF!</f>
        <v>#REF!</v>
      </c>
      <c r="AS1147" s="128">
        <f t="shared" ref="AS1147:AS1182" si="169">AL1147+AJ1147+AN1147+AP1147</f>
        <v>0</v>
      </c>
      <c r="AT1147" s="128" t="e">
        <f>#REF!+#REF!+#REF!+#REF!</f>
        <v>#REF!</v>
      </c>
      <c r="AU1147" s="128">
        <f t="shared" ref="AU1147:AU1182" si="170">AM1147+AK1147+AO1147+AQ1147</f>
        <v>1.8580000000000001</v>
      </c>
    </row>
    <row r="1148" spans="1:47" x14ac:dyDescent="0.25">
      <c r="A1148" s="381" t="s">
        <v>1023</v>
      </c>
      <c r="B1148" s="127" t="s">
        <v>1006</v>
      </c>
      <c r="C1148" s="21" t="s">
        <v>2315</v>
      </c>
      <c r="D1148" s="128"/>
      <c r="E1148" s="128"/>
      <c r="F1148" s="128"/>
      <c r="G1148" s="128"/>
      <c r="H1148" s="128"/>
      <c r="I1148" s="128"/>
      <c r="J1148" s="128"/>
      <c r="K1148" s="128"/>
      <c r="L1148" s="128"/>
      <c r="M1148" s="128"/>
      <c r="N1148" s="128"/>
      <c r="O1148" s="128"/>
      <c r="P1148" s="128"/>
      <c r="Q1148" s="128"/>
      <c r="R1148" s="128"/>
      <c r="S1148" s="128"/>
      <c r="T1148" s="128"/>
      <c r="U1148" s="128"/>
      <c r="V1148" s="128">
        <f t="shared" si="151"/>
        <v>0</v>
      </c>
      <c r="W1148" s="128">
        <f t="shared" si="151"/>
        <v>0</v>
      </c>
      <c r="X1148" s="128"/>
      <c r="Y1148" s="128"/>
      <c r="Z1148" s="128"/>
      <c r="AA1148" s="128"/>
      <c r="AB1148" s="128"/>
      <c r="AC1148" s="128"/>
      <c r="AD1148" s="128"/>
      <c r="AE1148" s="128"/>
      <c r="AF1148" s="128"/>
      <c r="AG1148" s="128"/>
      <c r="AH1148" s="382"/>
      <c r="AI1148" s="382"/>
      <c r="AJ1148" s="382"/>
      <c r="AK1148" s="382"/>
      <c r="AL1148" s="382"/>
      <c r="AM1148" s="382">
        <v>0.92900000000000005</v>
      </c>
      <c r="AN1148" s="382"/>
      <c r="AO1148" s="382"/>
      <c r="AP1148" s="128">
        <f t="shared" si="168"/>
        <v>0</v>
      </c>
      <c r="AQ1148" s="128">
        <f t="shared" si="168"/>
        <v>0.92900000000000005</v>
      </c>
      <c r="AR1148" s="128" t="e">
        <f>#REF!+#REF!+#REF!+#REF!</f>
        <v>#REF!</v>
      </c>
      <c r="AS1148" s="128">
        <f t="shared" si="169"/>
        <v>0</v>
      </c>
      <c r="AT1148" s="128" t="e">
        <f>#REF!+#REF!+#REF!+#REF!</f>
        <v>#REF!</v>
      </c>
      <c r="AU1148" s="128">
        <f t="shared" si="170"/>
        <v>1.8580000000000001</v>
      </c>
    </row>
    <row r="1149" spans="1:47" x14ac:dyDescent="0.25">
      <c r="A1149" s="381"/>
      <c r="B1149" s="127" t="s">
        <v>2316</v>
      </c>
      <c r="C1149" s="130" t="s">
        <v>1010</v>
      </c>
      <c r="D1149" s="128">
        <f>D1150+D1151+D1152+D1153+D1154+D1155+D1156</f>
        <v>0</v>
      </c>
      <c r="E1149" s="128">
        <f t="shared" ref="E1149:AO1149" si="171">E1150+E1151+E1152+E1153+E1154+E1155+E1156</f>
        <v>0</v>
      </c>
      <c r="F1149" s="128">
        <f t="shared" si="171"/>
        <v>0</v>
      </c>
      <c r="G1149" s="128">
        <f t="shared" si="171"/>
        <v>0</v>
      </c>
      <c r="H1149" s="128">
        <f t="shared" si="171"/>
        <v>0</v>
      </c>
      <c r="I1149" s="128">
        <f t="shared" si="171"/>
        <v>0</v>
      </c>
      <c r="J1149" s="128">
        <f t="shared" si="171"/>
        <v>0</v>
      </c>
      <c r="K1149" s="128">
        <f t="shared" si="171"/>
        <v>0</v>
      </c>
      <c r="L1149" s="128">
        <f t="shared" si="165"/>
        <v>0</v>
      </c>
      <c r="M1149" s="128">
        <f t="shared" si="165"/>
        <v>0</v>
      </c>
      <c r="N1149" s="128">
        <f t="shared" si="171"/>
        <v>0</v>
      </c>
      <c r="O1149" s="128">
        <f t="shared" si="171"/>
        <v>0</v>
      </c>
      <c r="P1149" s="128">
        <f t="shared" si="171"/>
        <v>0</v>
      </c>
      <c r="Q1149" s="128">
        <f t="shared" si="171"/>
        <v>0</v>
      </c>
      <c r="R1149" s="128">
        <f t="shared" si="171"/>
        <v>0</v>
      </c>
      <c r="S1149" s="128">
        <f t="shared" si="171"/>
        <v>0</v>
      </c>
      <c r="T1149" s="128">
        <f t="shared" si="171"/>
        <v>0</v>
      </c>
      <c r="U1149" s="128">
        <f t="shared" si="171"/>
        <v>0</v>
      </c>
      <c r="V1149" s="128">
        <f t="shared" si="151"/>
        <v>0</v>
      </c>
      <c r="W1149" s="128">
        <f t="shared" si="151"/>
        <v>0</v>
      </c>
      <c r="X1149" s="128">
        <f t="shared" si="171"/>
        <v>0</v>
      </c>
      <c r="Y1149" s="128">
        <f t="shared" si="171"/>
        <v>0</v>
      </c>
      <c r="Z1149" s="128">
        <f t="shared" si="171"/>
        <v>0</v>
      </c>
      <c r="AA1149" s="128">
        <f t="shared" si="171"/>
        <v>0</v>
      </c>
      <c r="AB1149" s="128">
        <f t="shared" si="171"/>
        <v>0</v>
      </c>
      <c r="AC1149" s="128">
        <f t="shared" si="171"/>
        <v>0</v>
      </c>
      <c r="AD1149" s="128">
        <f t="shared" si="171"/>
        <v>0</v>
      </c>
      <c r="AE1149" s="128">
        <f t="shared" si="171"/>
        <v>0</v>
      </c>
      <c r="AF1149" s="128">
        <f t="shared" si="171"/>
        <v>0</v>
      </c>
      <c r="AG1149" s="128">
        <f t="shared" si="171"/>
        <v>0</v>
      </c>
      <c r="AH1149" s="128">
        <f t="shared" si="171"/>
        <v>0</v>
      </c>
      <c r="AI1149" s="128">
        <f t="shared" si="171"/>
        <v>0</v>
      </c>
      <c r="AJ1149" s="128">
        <f t="shared" si="171"/>
        <v>0</v>
      </c>
      <c r="AK1149" s="128">
        <f t="shared" si="171"/>
        <v>0</v>
      </c>
      <c r="AL1149" s="128">
        <f t="shared" si="171"/>
        <v>0</v>
      </c>
      <c r="AM1149" s="128">
        <f t="shared" si="171"/>
        <v>0</v>
      </c>
      <c r="AN1149" s="128">
        <f t="shared" si="171"/>
        <v>0</v>
      </c>
      <c r="AO1149" s="128">
        <f t="shared" si="171"/>
        <v>0</v>
      </c>
      <c r="AP1149" s="128">
        <f t="shared" si="168"/>
        <v>0</v>
      </c>
      <c r="AQ1149" s="128">
        <f t="shared" si="168"/>
        <v>0</v>
      </c>
      <c r="AR1149" s="128" t="e">
        <f>#REF!+#REF!+#REF!+#REF!</f>
        <v>#REF!</v>
      </c>
      <c r="AS1149" s="128">
        <f t="shared" si="169"/>
        <v>0</v>
      </c>
      <c r="AT1149" s="128" t="e">
        <f>#REF!+#REF!+#REF!+#REF!</f>
        <v>#REF!</v>
      </c>
      <c r="AU1149" s="128">
        <f t="shared" si="170"/>
        <v>0</v>
      </c>
    </row>
    <row r="1150" spans="1:47" x14ac:dyDescent="0.25">
      <c r="A1150" s="381"/>
      <c r="B1150" s="384">
        <v>1</v>
      </c>
      <c r="C1150" s="21" t="s">
        <v>2293</v>
      </c>
      <c r="D1150" s="128">
        <v>0</v>
      </c>
      <c r="E1150" s="128">
        <v>0</v>
      </c>
      <c r="F1150" s="128">
        <v>0</v>
      </c>
      <c r="G1150" s="128">
        <v>0</v>
      </c>
      <c r="H1150" s="128">
        <v>0</v>
      </c>
      <c r="I1150" s="128">
        <v>0</v>
      </c>
      <c r="J1150" s="128">
        <v>0</v>
      </c>
      <c r="K1150" s="128">
        <v>0</v>
      </c>
      <c r="L1150" s="128">
        <f t="shared" si="165"/>
        <v>0</v>
      </c>
      <c r="M1150" s="128">
        <f t="shared" si="165"/>
        <v>0</v>
      </c>
      <c r="N1150" s="128"/>
      <c r="O1150" s="128"/>
      <c r="P1150" s="128"/>
      <c r="Q1150" s="128"/>
      <c r="R1150" s="128"/>
      <c r="S1150" s="128"/>
      <c r="T1150" s="128"/>
      <c r="U1150" s="128"/>
      <c r="V1150" s="128">
        <f t="shared" si="151"/>
        <v>0</v>
      </c>
      <c r="W1150" s="128">
        <f t="shared" si="151"/>
        <v>0</v>
      </c>
      <c r="X1150" s="128">
        <v>0</v>
      </c>
      <c r="Y1150" s="128">
        <v>0</v>
      </c>
      <c r="Z1150" s="128">
        <v>0</v>
      </c>
      <c r="AA1150" s="128">
        <v>0</v>
      </c>
      <c r="AB1150" s="128">
        <v>0</v>
      </c>
      <c r="AC1150" s="128">
        <v>0</v>
      </c>
      <c r="AD1150" s="128">
        <v>0</v>
      </c>
      <c r="AE1150" s="128">
        <v>0</v>
      </c>
      <c r="AF1150" s="128">
        <v>0</v>
      </c>
      <c r="AG1150" s="128">
        <v>0</v>
      </c>
      <c r="AH1150" s="382"/>
      <c r="AI1150" s="382"/>
      <c r="AJ1150" s="382"/>
      <c r="AK1150" s="382"/>
      <c r="AL1150" s="382"/>
      <c r="AM1150" s="382"/>
      <c r="AN1150" s="382"/>
      <c r="AO1150" s="382"/>
      <c r="AP1150" s="128">
        <f t="shared" si="168"/>
        <v>0</v>
      </c>
      <c r="AQ1150" s="128">
        <f t="shared" si="168"/>
        <v>0</v>
      </c>
      <c r="AR1150" s="128" t="e">
        <f>#REF!+#REF!+#REF!+#REF!</f>
        <v>#REF!</v>
      </c>
      <c r="AS1150" s="128">
        <f t="shared" si="169"/>
        <v>0</v>
      </c>
      <c r="AT1150" s="128" t="e">
        <f>#REF!+#REF!+#REF!+#REF!</f>
        <v>#REF!</v>
      </c>
      <c r="AU1150" s="128">
        <f t="shared" si="170"/>
        <v>0</v>
      </c>
    </row>
    <row r="1151" spans="1:47" x14ac:dyDescent="0.25">
      <c r="A1151" s="381"/>
      <c r="B1151" s="384">
        <v>2</v>
      </c>
      <c r="C1151" s="21" t="s">
        <v>2300</v>
      </c>
      <c r="D1151" s="128">
        <v>0</v>
      </c>
      <c r="E1151" s="128">
        <v>0</v>
      </c>
      <c r="F1151" s="128">
        <v>0</v>
      </c>
      <c r="G1151" s="128">
        <v>0</v>
      </c>
      <c r="H1151" s="128">
        <v>0</v>
      </c>
      <c r="I1151" s="128">
        <v>0</v>
      </c>
      <c r="J1151" s="128">
        <v>0</v>
      </c>
      <c r="K1151" s="128">
        <v>0</v>
      </c>
      <c r="L1151" s="128">
        <f t="shared" si="165"/>
        <v>0</v>
      </c>
      <c r="M1151" s="128">
        <f t="shared" si="165"/>
        <v>0</v>
      </c>
      <c r="N1151" s="128"/>
      <c r="O1151" s="128"/>
      <c r="P1151" s="128"/>
      <c r="Q1151" s="128"/>
      <c r="R1151" s="128"/>
      <c r="S1151" s="128"/>
      <c r="T1151" s="128"/>
      <c r="U1151" s="128"/>
      <c r="V1151" s="128">
        <f t="shared" si="151"/>
        <v>0</v>
      </c>
      <c r="W1151" s="128">
        <f t="shared" si="151"/>
        <v>0</v>
      </c>
      <c r="X1151" s="128">
        <v>0</v>
      </c>
      <c r="Y1151" s="128">
        <v>0</v>
      </c>
      <c r="Z1151" s="128">
        <v>0</v>
      </c>
      <c r="AA1151" s="128">
        <v>0</v>
      </c>
      <c r="AB1151" s="128">
        <v>0</v>
      </c>
      <c r="AC1151" s="128">
        <v>0</v>
      </c>
      <c r="AD1151" s="128">
        <v>0</v>
      </c>
      <c r="AE1151" s="128">
        <v>0</v>
      </c>
      <c r="AF1151" s="128">
        <v>0</v>
      </c>
      <c r="AG1151" s="128">
        <v>0</v>
      </c>
      <c r="AH1151" s="382"/>
      <c r="AI1151" s="382"/>
      <c r="AJ1151" s="382"/>
      <c r="AK1151" s="382"/>
      <c r="AL1151" s="382"/>
      <c r="AM1151" s="382"/>
      <c r="AN1151" s="382"/>
      <c r="AO1151" s="382"/>
      <c r="AP1151" s="128">
        <f t="shared" si="168"/>
        <v>0</v>
      </c>
      <c r="AQ1151" s="128">
        <f t="shared" si="168"/>
        <v>0</v>
      </c>
      <c r="AR1151" s="128" t="e">
        <f>#REF!+#REF!+#REF!+#REF!</f>
        <v>#REF!</v>
      </c>
      <c r="AS1151" s="128">
        <f t="shared" si="169"/>
        <v>0</v>
      </c>
      <c r="AT1151" s="128" t="e">
        <f>#REF!+#REF!+#REF!+#REF!</f>
        <v>#REF!</v>
      </c>
      <c r="AU1151" s="128">
        <f t="shared" si="170"/>
        <v>0</v>
      </c>
    </row>
    <row r="1152" spans="1:47" x14ac:dyDescent="0.25">
      <c r="A1152" s="381"/>
      <c r="B1152" s="384">
        <v>3</v>
      </c>
      <c r="C1152" s="21" t="s">
        <v>2310</v>
      </c>
      <c r="D1152" s="128">
        <v>0</v>
      </c>
      <c r="E1152" s="128">
        <v>0</v>
      </c>
      <c r="F1152" s="128">
        <v>0</v>
      </c>
      <c r="G1152" s="128">
        <v>0</v>
      </c>
      <c r="H1152" s="128">
        <v>0</v>
      </c>
      <c r="I1152" s="128">
        <v>0</v>
      </c>
      <c r="J1152" s="128">
        <v>0</v>
      </c>
      <c r="K1152" s="128">
        <v>0</v>
      </c>
      <c r="L1152" s="128">
        <f t="shared" si="165"/>
        <v>0</v>
      </c>
      <c r="M1152" s="128">
        <f t="shared" si="165"/>
        <v>0</v>
      </c>
      <c r="N1152" s="128"/>
      <c r="O1152" s="128"/>
      <c r="P1152" s="128"/>
      <c r="Q1152" s="128"/>
      <c r="R1152" s="128"/>
      <c r="S1152" s="128"/>
      <c r="T1152" s="128"/>
      <c r="U1152" s="128"/>
      <c r="V1152" s="128">
        <f t="shared" si="151"/>
        <v>0</v>
      </c>
      <c r="W1152" s="128">
        <f t="shared" si="151"/>
        <v>0</v>
      </c>
      <c r="X1152" s="128">
        <v>0</v>
      </c>
      <c r="Y1152" s="128">
        <v>0</v>
      </c>
      <c r="Z1152" s="128">
        <v>0</v>
      </c>
      <c r="AA1152" s="128">
        <v>0</v>
      </c>
      <c r="AB1152" s="128">
        <v>0</v>
      </c>
      <c r="AC1152" s="128">
        <v>0</v>
      </c>
      <c r="AD1152" s="128">
        <v>0</v>
      </c>
      <c r="AE1152" s="128">
        <v>0</v>
      </c>
      <c r="AF1152" s="128">
        <v>0</v>
      </c>
      <c r="AG1152" s="128">
        <v>0</v>
      </c>
      <c r="AH1152" s="382"/>
      <c r="AI1152" s="382"/>
      <c r="AJ1152" s="382"/>
      <c r="AK1152" s="382"/>
      <c r="AL1152" s="382"/>
      <c r="AM1152" s="382"/>
      <c r="AN1152" s="382"/>
      <c r="AO1152" s="382"/>
      <c r="AP1152" s="128">
        <f t="shared" si="168"/>
        <v>0</v>
      </c>
      <c r="AQ1152" s="128">
        <f t="shared" si="168"/>
        <v>0</v>
      </c>
      <c r="AR1152" s="128" t="e">
        <f>#REF!+#REF!+#REF!+#REF!</f>
        <v>#REF!</v>
      </c>
      <c r="AS1152" s="128">
        <f t="shared" si="169"/>
        <v>0</v>
      </c>
      <c r="AT1152" s="128" t="e">
        <f>#REF!+#REF!+#REF!+#REF!</f>
        <v>#REF!</v>
      </c>
      <c r="AU1152" s="128">
        <f t="shared" si="170"/>
        <v>0</v>
      </c>
    </row>
    <row r="1153" spans="1:47" x14ac:dyDescent="0.25">
      <c r="A1153" s="381"/>
      <c r="B1153" s="384">
        <v>4</v>
      </c>
      <c r="C1153" s="21" t="s">
        <v>2311</v>
      </c>
      <c r="D1153" s="128">
        <v>0</v>
      </c>
      <c r="E1153" s="128">
        <v>0</v>
      </c>
      <c r="F1153" s="128">
        <v>0</v>
      </c>
      <c r="G1153" s="128">
        <v>0</v>
      </c>
      <c r="H1153" s="128">
        <v>0</v>
      </c>
      <c r="I1153" s="128">
        <v>0</v>
      </c>
      <c r="J1153" s="128">
        <v>0</v>
      </c>
      <c r="K1153" s="128">
        <v>0</v>
      </c>
      <c r="L1153" s="128">
        <f t="shared" si="165"/>
        <v>0</v>
      </c>
      <c r="M1153" s="128">
        <f t="shared" si="165"/>
        <v>0</v>
      </c>
      <c r="N1153" s="128"/>
      <c r="O1153" s="128"/>
      <c r="P1153" s="128"/>
      <c r="Q1153" s="128"/>
      <c r="R1153" s="128"/>
      <c r="S1153" s="128"/>
      <c r="T1153" s="128"/>
      <c r="U1153" s="128"/>
      <c r="V1153" s="128">
        <f t="shared" si="151"/>
        <v>0</v>
      </c>
      <c r="W1153" s="128">
        <f t="shared" si="151"/>
        <v>0</v>
      </c>
      <c r="X1153" s="128">
        <v>0</v>
      </c>
      <c r="Y1153" s="128">
        <v>0</v>
      </c>
      <c r="Z1153" s="128">
        <v>0</v>
      </c>
      <c r="AA1153" s="128">
        <v>0</v>
      </c>
      <c r="AB1153" s="128">
        <v>0</v>
      </c>
      <c r="AC1153" s="128">
        <v>0</v>
      </c>
      <c r="AD1153" s="128">
        <v>0</v>
      </c>
      <c r="AE1153" s="128">
        <v>0</v>
      </c>
      <c r="AF1153" s="128">
        <v>0</v>
      </c>
      <c r="AG1153" s="128">
        <v>0</v>
      </c>
      <c r="AH1153" s="382"/>
      <c r="AI1153" s="382"/>
      <c r="AJ1153" s="382"/>
      <c r="AK1153" s="382"/>
      <c r="AL1153" s="382"/>
      <c r="AM1153" s="382"/>
      <c r="AN1153" s="382"/>
      <c r="AO1153" s="382"/>
      <c r="AP1153" s="128">
        <f t="shared" si="168"/>
        <v>0</v>
      </c>
      <c r="AQ1153" s="128">
        <f t="shared" si="168"/>
        <v>0</v>
      </c>
      <c r="AR1153" s="128" t="e">
        <f>#REF!+#REF!+#REF!+#REF!</f>
        <v>#REF!</v>
      </c>
      <c r="AS1153" s="128">
        <f t="shared" si="169"/>
        <v>0</v>
      </c>
      <c r="AT1153" s="128" t="e">
        <f>#REF!+#REF!+#REF!+#REF!</f>
        <v>#REF!</v>
      </c>
      <c r="AU1153" s="128">
        <f t="shared" si="170"/>
        <v>0</v>
      </c>
    </row>
    <row r="1154" spans="1:47" x14ac:dyDescent="0.25">
      <c r="A1154" s="381"/>
      <c r="B1154" s="384">
        <v>5</v>
      </c>
      <c r="C1154" s="21" t="s">
        <v>2312</v>
      </c>
      <c r="D1154" s="128">
        <v>0</v>
      </c>
      <c r="E1154" s="128">
        <v>0</v>
      </c>
      <c r="F1154" s="128">
        <v>0</v>
      </c>
      <c r="G1154" s="128">
        <v>0</v>
      </c>
      <c r="H1154" s="128">
        <v>0</v>
      </c>
      <c r="I1154" s="128">
        <v>0</v>
      </c>
      <c r="J1154" s="128">
        <v>0</v>
      </c>
      <c r="K1154" s="128">
        <v>0</v>
      </c>
      <c r="L1154" s="128">
        <f t="shared" si="165"/>
        <v>0</v>
      </c>
      <c r="M1154" s="128">
        <f t="shared" si="165"/>
        <v>0</v>
      </c>
      <c r="N1154" s="128"/>
      <c r="O1154" s="128"/>
      <c r="P1154" s="128"/>
      <c r="Q1154" s="128"/>
      <c r="R1154" s="128"/>
      <c r="S1154" s="128"/>
      <c r="T1154" s="128"/>
      <c r="U1154" s="128"/>
      <c r="V1154" s="128">
        <f t="shared" si="151"/>
        <v>0</v>
      </c>
      <c r="W1154" s="128">
        <f t="shared" si="151"/>
        <v>0</v>
      </c>
      <c r="X1154" s="128">
        <v>0</v>
      </c>
      <c r="Y1154" s="128">
        <v>0</v>
      </c>
      <c r="Z1154" s="128">
        <v>0</v>
      </c>
      <c r="AA1154" s="128">
        <v>0</v>
      </c>
      <c r="AB1154" s="128">
        <v>0</v>
      </c>
      <c r="AC1154" s="128">
        <v>0</v>
      </c>
      <c r="AD1154" s="128">
        <v>0</v>
      </c>
      <c r="AE1154" s="128">
        <v>0</v>
      </c>
      <c r="AF1154" s="128">
        <v>0</v>
      </c>
      <c r="AG1154" s="128">
        <v>0</v>
      </c>
      <c r="AH1154" s="382"/>
      <c r="AI1154" s="382"/>
      <c r="AJ1154" s="382"/>
      <c r="AK1154" s="382"/>
      <c r="AL1154" s="382"/>
      <c r="AM1154" s="382"/>
      <c r="AN1154" s="382"/>
      <c r="AO1154" s="382"/>
      <c r="AP1154" s="128">
        <f t="shared" si="168"/>
        <v>0</v>
      </c>
      <c r="AQ1154" s="128">
        <f t="shared" si="168"/>
        <v>0</v>
      </c>
      <c r="AR1154" s="128" t="e">
        <f>#REF!+#REF!+#REF!+#REF!</f>
        <v>#REF!</v>
      </c>
      <c r="AS1154" s="128">
        <f t="shared" si="169"/>
        <v>0</v>
      </c>
      <c r="AT1154" s="128" t="e">
        <f>#REF!+#REF!+#REF!+#REF!</f>
        <v>#REF!</v>
      </c>
      <c r="AU1154" s="128">
        <f t="shared" si="170"/>
        <v>0</v>
      </c>
    </row>
    <row r="1155" spans="1:47" x14ac:dyDescent="0.25">
      <c r="A1155" s="381"/>
      <c r="B1155" s="384">
        <v>6</v>
      </c>
      <c r="C1155" s="21" t="s">
        <v>2313</v>
      </c>
      <c r="D1155" s="128">
        <v>0</v>
      </c>
      <c r="E1155" s="128">
        <v>0</v>
      </c>
      <c r="F1155" s="128">
        <v>0</v>
      </c>
      <c r="G1155" s="128">
        <v>0</v>
      </c>
      <c r="H1155" s="128">
        <v>0</v>
      </c>
      <c r="I1155" s="128">
        <v>0</v>
      </c>
      <c r="J1155" s="128">
        <v>0</v>
      </c>
      <c r="K1155" s="128">
        <v>0</v>
      </c>
      <c r="L1155" s="128">
        <f t="shared" si="165"/>
        <v>0</v>
      </c>
      <c r="M1155" s="128">
        <f t="shared" si="165"/>
        <v>0</v>
      </c>
      <c r="N1155" s="128"/>
      <c r="O1155" s="128"/>
      <c r="P1155" s="128"/>
      <c r="Q1155" s="128"/>
      <c r="R1155" s="128"/>
      <c r="S1155" s="128"/>
      <c r="T1155" s="128"/>
      <c r="U1155" s="128"/>
      <c r="V1155" s="128">
        <f t="shared" si="151"/>
        <v>0</v>
      </c>
      <c r="W1155" s="128">
        <f t="shared" si="151"/>
        <v>0</v>
      </c>
      <c r="X1155" s="128">
        <v>0</v>
      </c>
      <c r="Y1155" s="128">
        <v>0</v>
      </c>
      <c r="Z1155" s="128">
        <v>0</v>
      </c>
      <c r="AA1155" s="128">
        <v>0</v>
      </c>
      <c r="AB1155" s="128">
        <v>0</v>
      </c>
      <c r="AC1155" s="128">
        <v>0</v>
      </c>
      <c r="AD1155" s="128">
        <v>0</v>
      </c>
      <c r="AE1155" s="128">
        <v>0</v>
      </c>
      <c r="AF1155" s="128">
        <v>0</v>
      </c>
      <c r="AG1155" s="128">
        <v>0</v>
      </c>
      <c r="AH1155" s="382"/>
      <c r="AI1155" s="382"/>
      <c r="AJ1155" s="382"/>
      <c r="AK1155" s="382"/>
      <c r="AL1155" s="382"/>
      <c r="AM1155" s="382"/>
      <c r="AN1155" s="382"/>
      <c r="AO1155" s="382"/>
      <c r="AP1155" s="128">
        <f t="shared" si="168"/>
        <v>0</v>
      </c>
      <c r="AQ1155" s="128">
        <f t="shared" si="168"/>
        <v>0</v>
      </c>
      <c r="AR1155" s="128" t="e">
        <f>#REF!+#REF!+#REF!+#REF!</f>
        <v>#REF!</v>
      </c>
      <c r="AS1155" s="128">
        <f t="shared" si="169"/>
        <v>0</v>
      </c>
      <c r="AT1155" s="128" t="e">
        <f>#REF!+#REF!+#REF!+#REF!</f>
        <v>#REF!</v>
      </c>
      <c r="AU1155" s="128">
        <f t="shared" si="170"/>
        <v>0</v>
      </c>
    </row>
    <row r="1156" spans="1:47" x14ac:dyDescent="0.25">
      <c r="A1156" s="381"/>
      <c r="B1156" s="384">
        <v>7</v>
      </c>
      <c r="C1156" s="21" t="s">
        <v>2314</v>
      </c>
      <c r="D1156" s="128">
        <v>0</v>
      </c>
      <c r="E1156" s="128">
        <v>0</v>
      </c>
      <c r="F1156" s="128">
        <v>0</v>
      </c>
      <c r="G1156" s="128">
        <v>0</v>
      </c>
      <c r="H1156" s="128">
        <v>0</v>
      </c>
      <c r="I1156" s="128">
        <v>0</v>
      </c>
      <c r="J1156" s="128">
        <v>0</v>
      </c>
      <c r="K1156" s="128">
        <v>0</v>
      </c>
      <c r="L1156" s="128">
        <f t="shared" si="165"/>
        <v>0</v>
      </c>
      <c r="M1156" s="128">
        <f t="shared" si="165"/>
        <v>0</v>
      </c>
      <c r="N1156" s="128"/>
      <c r="O1156" s="128"/>
      <c r="P1156" s="128"/>
      <c r="Q1156" s="128"/>
      <c r="R1156" s="128"/>
      <c r="S1156" s="128"/>
      <c r="T1156" s="128"/>
      <c r="U1156" s="128"/>
      <c r="V1156" s="128">
        <f t="shared" si="151"/>
        <v>0</v>
      </c>
      <c r="W1156" s="128">
        <f t="shared" si="151"/>
        <v>0</v>
      </c>
      <c r="X1156" s="128">
        <v>0</v>
      </c>
      <c r="Y1156" s="128">
        <v>0</v>
      </c>
      <c r="Z1156" s="128">
        <v>0</v>
      </c>
      <c r="AA1156" s="128">
        <v>0</v>
      </c>
      <c r="AB1156" s="128">
        <v>0</v>
      </c>
      <c r="AC1156" s="128">
        <v>0</v>
      </c>
      <c r="AD1156" s="128">
        <v>0</v>
      </c>
      <c r="AE1156" s="128">
        <v>0</v>
      </c>
      <c r="AF1156" s="128">
        <v>0</v>
      </c>
      <c r="AG1156" s="128">
        <v>0</v>
      </c>
      <c r="AH1156" s="382"/>
      <c r="AI1156" s="382"/>
      <c r="AJ1156" s="382"/>
      <c r="AK1156" s="382"/>
      <c r="AL1156" s="382"/>
      <c r="AM1156" s="382"/>
      <c r="AN1156" s="382"/>
      <c r="AO1156" s="382"/>
      <c r="AP1156" s="128">
        <f t="shared" si="168"/>
        <v>0</v>
      </c>
      <c r="AQ1156" s="128">
        <f t="shared" si="168"/>
        <v>0</v>
      </c>
      <c r="AR1156" s="128" t="e">
        <f>#REF!+#REF!+#REF!+#REF!</f>
        <v>#REF!</v>
      </c>
      <c r="AS1156" s="128">
        <f t="shared" si="169"/>
        <v>0</v>
      </c>
      <c r="AT1156" s="128" t="e">
        <f>#REF!+#REF!+#REF!+#REF!</f>
        <v>#REF!</v>
      </c>
      <c r="AU1156" s="128">
        <f t="shared" si="170"/>
        <v>0</v>
      </c>
    </row>
    <row r="1157" spans="1:47" x14ac:dyDescent="0.25">
      <c r="A1157" s="381"/>
      <c r="B1157" s="18">
        <v>6</v>
      </c>
      <c r="C1157" s="21" t="s">
        <v>2317</v>
      </c>
      <c r="D1157" s="128">
        <v>0</v>
      </c>
      <c r="E1157" s="128">
        <v>0</v>
      </c>
      <c r="F1157" s="128">
        <v>0</v>
      </c>
      <c r="G1157" s="128">
        <v>0</v>
      </c>
      <c r="H1157" s="128">
        <v>0</v>
      </c>
      <c r="I1157" s="128">
        <v>0</v>
      </c>
      <c r="J1157" s="128">
        <v>0</v>
      </c>
      <c r="K1157" s="128">
        <v>0</v>
      </c>
      <c r="L1157" s="128">
        <f t="shared" si="165"/>
        <v>0</v>
      </c>
      <c r="M1157" s="128">
        <f t="shared" si="165"/>
        <v>0</v>
      </c>
      <c r="N1157" s="128"/>
      <c r="O1157" s="128"/>
      <c r="P1157" s="128"/>
      <c r="Q1157" s="128"/>
      <c r="R1157" s="128"/>
      <c r="S1157" s="128"/>
      <c r="T1157" s="128"/>
      <c r="U1157" s="128"/>
      <c r="V1157" s="128">
        <f t="shared" si="151"/>
        <v>0</v>
      </c>
      <c r="W1157" s="128">
        <f t="shared" si="151"/>
        <v>0</v>
      </c>
      <c r="X1157" s="128">
        <v>0</v>
      </c>
      <c r="Y1157" s="128">
        <v>0</v>
      </c>
      <c r="Z1157" s="128">
        <v>0</v>
      </c>
      <c r="AA1157" s="128">
        <v>0</v>
      </c>
      <c r="AB1157" s="128">
        <v>0</v>
      </c>
      <c r="AC1157" s="128">
        <v>0</v>
      </c>
      <c r="AD1157" s="128">
        <v>0</v>
      </c>
      <c r="AE1157" s="128">
        <v>0</v>
      </c>
      <c r="AF1157" s="128">
        <v>0</v>
      </c>
      <c r="AG1157" s="128">
        <v>0</v>
      </c>
      <c r="AH1157" s="382"/>
      <c r="AI1157" s="382"/>
      <c r="AJ1157" s="382"/>
      <c r="AK1157" s="382"/>
      <c r="AL1157" s="382"/>
      <c r="AM1157" s="382"/>
      <c r="AN1157" s="382"/>
      <c r="AO1157" s="382"/>
      <c r="AP1157" s="128">
        <f t="shared" si="168"/>
        <v>0</v>
      </c>
      <c r="AQ1157" s="128">
        <f t="shared" si="168"/>
        <v>0</v>
      </c>
      <c r="AR1157" s="128" t="e">
        <f>#REF!+#REF!+#REF!+#REF!</f>
        <v>#REF!</v>
      </c>
      <c r="AS1157" s="128">
        <f t="shared" si="169"/>
        <v>0</v>
      </c>
      <c r="AT1157" s="128" t="e">
        <f>#REF!+#REF!+#REF!+#REF!</f>
        <v>#REF!</v>
      </c>
      <c r="AU1157" s="128">
        <f t="shared" si="170"/>
        <v>0</v>
      </c>
    </row>
    <row r="1158" spans="1:47" x14ac:dyDescent="0.25">
      <c r="A1158" s="381"/>
      <c r="B1158" s="18">
        <v>7</v>
      </c>
      <c r="C1158" s="21" t="s">
        <v>2318</v>
      </c>
      <c r="D1158" s="128">
        <v>0</v>
      </c>
      <c r="E1158" s="128">
        <v>0</v>
      </c>
      <c r="F1158" s="128">
        <v>0</v>
      </c>
      <c r="G1158" s="128">
        <v>0</v>
      </c>
      <c r="H1158" s="128">
        <v>0</v>
      </c>
      <c r="I1158" s="128">
        <v>0</v>
      </c>
      <c r="J1158" s="128">
        <v>0</v>
      </c>
      <c r="K1158" s="128">
        <v>0</v>
      </c>
      <c r="L1158" s="128">
        <f t="shared" si="165"/>
        <v>0</v>
      </c>
      <c r="M1158" s="128">
        <f t="shared" si="165"/>
        <v>0</v>
      </c>
      <c r="N1158" s="128"/>
      <c r="O1158" s="128"/>
      <c r="P1158" s="128"/>
      <c r="Q1158" s="128"/>
      <c r="R1158" s="128"/>
      <c r="S1158" s="128"/>
      <c r="T1158" s="128"/>
      <c r="U1158" s="128"/>
      <c r="V1158" s="128">
        <f t="shared" si="151"/>
        <v>0</v>
      </c>
      <c r="W1158" s="128">
        <f t="shared" si="151"/>
        <v>0</v>
      </c>
      <c r="X1158" s="128">
        <v>0</v>
      </c>
      <c r="Y1158" s="128">
        <v>0</v>
      </c>
      <c r="Z1158" s="128">
        <v>0</v>
      </c>
      <c r="AA1158" s="128">
        <v>0</v>
      </c>
      <c r="AB1158" s="128">
        <v>0</v>
      </c>
      <c r="AC1158" s="128">
        <v>0</v>
      </c>
      <c r="AD1158" s="128">
        <v>0</v>
      </c>
      <c r="AE1158" s="128">
        <v>0</v>
      </c>
      <c r="AF1158" s="128">
        <v>0</v>
      </c>
      <c r="AG1158" s="128">
        <v>0</v>
      </c>
      <c r="AH1158" s="382"/>
      <c r="AI1158" s="382"/>
      <c r="AJ1158" s="382"/>
      <c r="AK1158" s="382"/>
      <c r="AL1158" s="382"/>
      <c r="AM1158" s="382"/>
      <c r="AN1158" s="382"/>
      <c r="AO1158" s="382"/>
      <c r="AP1158" s="128">
        <f t="shared" si="168"/>
        <v>0</v>
      </c>
      <c r="AQ1158" s="128">
        <f t="shared" si="168"/>
        <v>0</v>
      </c>
      <c r="AR1158" s="128" t="e">
        <f>#REF!+#REF!+#REF!+#REF!</f>
        <v>#REF!</v>
      </c>
      <c r="AS1158" s="128">
        <f t="shared" si="169"/>
        <v>0</v>
      </c>
      <c r="AT1158" s="128" t="e">
        <f>#REF!+#REF!+#REF!+#REF!</f>
        <v>#REF!</v>
      </c>
      <c r="AU1158" s="128">
        <f t="shared" si="170"/>
        <v>0</v>
      </c>
    </row>
    <row r="1159" spans="1:47" x14ac:dyDescent="0.25">
      <c r="A1159" s="381"/>
      <c r="B1159" s="384">
        <v>1</v>
      </c>
      <c r="C1159" s="21" t="s">
        <v>2319</v>
      </c>
      <c r="D1159" s="128">
        <v>0</v>
      </c>
      <c r="E1159" s="128">
        <v>0</v>
      </c>
      <c r="F1159" s="128">
        <v>0</v>
      </c>
      <c r="G1159" s="128">
        <v>0</v>
      </c>
      <c r="H1159" s="128">
        <v>0</v>
      </c>
      <c r="I1159" s="128">
        <v>0</v>
      </c>
      <c r="J1159" s="128">
        <v>0</v>
      </c>
      <c r="K1159" s="128">
        <v>0</v>
      </c>
      <c r="L1159" s="128">
        <f t="shared" si="165"/>
        <v>0</v>
      </c>
      <c r="M1159" s="128">
        <f t="shared" si="165"/>
        <v>0</v>
      </c>
      <c r="N1159" s="128"/>
      <c r="O1159" s="128"/>
      <c r="P1159" s="128"/>
      <c r="Q1159" s="128"/>
      <c r="R1159" s="128"/>
      <c r="S1159" s="128"/>
      <c r="T1159" s="128"/>
      <c r="U1159" s="128"/>
      <c r="V1159" s="128">
        <f t="shared" si="151"/>
        <v>0</v>
      </c>
      <c r="W1159" s="128">
        <f t="shared" si="151"/>
        <v>0</v>
      </c>
      <c r="X1159" s="128">
        <v>0</v>
      </c>
      <c r="Y1159" s="128">
        <v>0</v>
      </c>
      <c r="Z1159" s="128">
        <v>0</v>
      </c>
      <c r="AA1159" s="128">
        <v>0</v>
      </c>
      <c r="AB1159" s="128">
        <v>0</v>
      </c>
      <c r="AC1159" s="128">
        <v>0</v>
      </c>
      <c r="AD1159" s="128">
        <v>0</v>
      </c>
      <c r="AE1159" s="128">
        <v>0</v>
      </c>
      <c r="AF1159" s="128">
        <v>0</v>
      </c>
      <c r="AG1159" s="128">
        <v>0</v>
      </c>
      <c r="AH1159" s="382"/>
      <c r="AI1159" s="382"/>
      <c r="AJ1159" s="382"/>
      <c r="AK1159" s="382"/>
      <c r="AL1159" s="382"/>
      <c r="AM1159" s="382"/>
      <c r="AN1159" s="382"/>
      <c r="AO1159" s="382"/>
      <c r="AP1159" s="128">
        <f t="shared" si="168"/>
        <v>0</v>
      </c>
      <c r="AQ1159" s="128">
        <f t="shared" si="168"/>
        <v>0</v>
      </c>
      <c r="AR1159" s="128" t="e">
        <f>#REF!+#REF!+#REF!+#REF!</f>
        <v>#REF!</v>
      </c>
      <c r="AS1159" s="128">
        <f t="shared" si="169"/>
        <v>0</v>
      </c>
      <c r="AT1159" s="128" t="e">
        <f>#REF!+#REF!+#REF!+#REF!</f>
        <v>#REF!</v>
      </c>
      <c r="AU1159" s="128">
        <f t="shared" si="170"/>
        <v>0</v>
      </c>
    </row>
    <row r="1160" spans="1:47" x14ac:dyDescent="0.25">
      <c r="A1160" s="381"/>
      <c r="B1160" s="146">
        <v>2</v>
      </c>
      <c r="C1160" s="21" t="s">
        <v>2320</v>
      </c>
      <c r="D1160" s="128">
        <v>0</v>
      </c>
      <c r="E1160" s="128">
        <v>0</v>
      </c>
      <c r="F1160" s="128">
        <v>0</v>
      </c>
      <c r="G1160" s="128">
        <v>0</v>
      </c>
      <c r="H1160" s="128">
        <v>0</v>
      </c>
      <c r="I1160" s="128">
        <v>0</v>
      </c>
      <c r="J1160" s="128">
        <v>0</v>
      </c>
      <c r="K1160" s="128">
        <v>0</v>
      </c>
      <c r="L1160" s="128">
        <f t="shared" si="165"/>
        <v>0</v>
      </c>
      <c r="M1160" s="128">
        <f t="shared" si="165"/>
        <v>0</v>
      </c>
      <c r="N1160" s="128"/>
      <c r="O1160" s="128"/>
      <c r="P1160" s="128"/>
      <c r="Q1160" s="128"/>
      <c r="R1160" s="128"/>
      <c r="S1160" s="128"/>
      <c r="T1160" s="128"/>
      <c r="U1160" s="128"/>
      <c r="V1160" s="128">
        <f t="shared" si="151"/>
        <v>0</v>
      </c>
      <c r="W1160" s="128">
        <f t="shared" si="151"/>
        <v>0</v>
      </c>
      <c r="X1160" s="128">
        <v>0</v>
      </c>
      <c r="Y1160" s="128">
        <v>0</v>
      </c>
      <c r="Z1160" s="128">
        <v>0</v>
      </c>
      <c r="AA1160" s="128">
        <v>0</v>
      </c>
      <c r="AB1160" s="128">
        <v>0</v>
      </c>
      <c r="AC1160" s="128">
        <v>0</v>
      </c>
      <c r="AD1160" s="128">
        <v>0</v>
      </c>
      <c r="AE1160" s="128">
        <v>0</v>
      </c>
      <c r="AF1160" s="128">
        <v>0</v>
      </c>
      <c r="AG1160" s="128">
        <v>0</v>
      </c>
      <c r="AH1160" s="382"/>
      <c r="AI1160" s="382"/>
      <c r="AJ1160" s="382"/>
      <c r="AK1160" s="382"/>
      <c r="AL1160" s="382"/>
      <c r="AM1160" s="382"/>
      <c r="AN1160" s="382"/>
      <c r="AO1160" s="382"/>
      <c r="AP1160" s="128">
        <f t="shared" si="168"/>
        <v>0</v>
      </c>
      <c r="AQ1160" s="128">
        <f t="shared" si="168"/>
        <v>0</v>
      </c>
      <c r="AR1160" s="128" t="e">
        <f>#REF!+#REF!+#REF!+#REF!</f>
        <v>#REF!</v>
      </c>
      <c r="AS1160" s="128">
        <f t="shared" si="169"/>
        <v>0</v>
      </c>
      <c r="AT1160" s="128" t="e">
        <f>#REF!+#REF!+#REF!+#REF!</f>
        <v>#REF!</v>
      </c>
      <c r="AU1160" s="128">
        <f t="shared" si="170"/>
        <v>0</v>
      </c>
    </row>
    <row r="1161" spans="1:47" x14ac:dyDescent="0.25">
      <c r="A1161" s="381"/>
      <c r="B1161" s="384">
        <v>3</v>
      </c>
      <c r="C1161" s="147" t="s">
        <v>2321</v>
      </c>
      <c r="D1161" s="128">
        <v>0</v>
      </c>
      <c r="E1161" s="128">
        <v>0</v>
      </c>
      <c r="F1161" s="128">
        <v>0</v>
      </c>
      <c r="G1161" s="128">
        <v>0</v>
      </c>
      <c r="H1161" s="128">
        <v>0</v>
      </c>
      <c r="I1161" s="128">
        <v>0</v>
      </c>
      <c r="J1161" s="128">
        <v>0</v>
      </c>
      <c r="K1161" s="128">
        <v>0</v>
      </c>
      <c r="L1161" s="128">
        <f t="shared" si="165"/>
        <v>0</v>
      </c>
      <c r="M1161" s="128">
        <f t="shared" si="165"/>
        <v>0</v>
      </c>
      <c r="N1161" s="128"/>
      <c r="O1161" s="128"/>
      <c r="P1161" s="128"/>
      <c r="Q1161" s="128"/>
      <c r="R1161" s="128"/>
      <c r="S1161" s="128"/>
      <c r="T1161" s="128"/>
      <c r="U1161" s="128"/>
      <c r="V1161" s="128">
        <f t="shared" si="151"/>
        <v>0</v>
      </c>
      <c r="W1161" s="128">
        <f t="shared" si="151"/>
        <v>0</v>
      </c>
      <c r="X1161" s="128">
        <v>0</v>
      </c>
      <c r="Y1161" s="128">
        <v>0</v>
      </c>
      <c r="Z1161" s="128">
        <v>0</v>
      </c>
      <c r="AA1161" s="128">
        <v>0</v>
      </c>
      <c r="AB1161" s="128">
        <v>0</v>
      </c>
      <c r="AC1161" s="128">
        <v>0</v>
      </c>
      <c r="AD1161" s="128">
        <v>0</v>
      </c>
      <c r="AE1161" s="128">
        <v>0</v>
      </c>
      <c r="AF1161" s="128">
        <v>0</v>
      </c>
      <c r="AG1161" s="128">
        <v>0</v>
      </c>
      <c r="AH1161" s="382"/>
      <c r="AI1161" s="382"/>
      <c r="AJ1161" s="382"/>
      <c r="AK1161" s="382"/>
      <c r="AL1161" s="382"/>
      <c r="AM1161" s="382"/>
      <c r="AN1161" s="382"/>
      <c r="AO1161" s="382"/>
      <c r="AP1161" s="128">
        <f t="shared" si="168"/>
        <v>0</v>
      </c>
      <c r="AQ1161" s="128">
        <f t="shared" si="168"/>
        <v>0</v>
      </c>
      <c r="AR1161" s="128" t="e">
        <f>#REF!+#REF!+#REF!+#REF!</f>
        <v>#REF!</v>
      </c>
      <c r="AS1161" s="128">
        <f t="shared" si="169"/>
        <v>0</v>
      </c>
      <c r="AT1161" s="128" t="e">
        <f>#REF!+#REF!+#REF!+#REF!</f>
        <v>#REF!</v>
      </c>
      <c r="AU1161" s="128">
        <f t="shared" si="170"/>
        <v>0</v>
      </c>
    </row>
    <row r="1162" spans="1:47" x14ac:dyDescent="0.25">
      <c r="A1162" s="381"/>
      <c r="B1162" s="384">
        <v>4</v>
      </c>
      <c r="C1162" s="147" t="s">
        <v>2322</v>
      </c>
      <c r="D1162" s="128">
        <v>0</v>
      </c>
      <c r="E1162" s="128">
        <v>0</v>
      </c>
      <c r="F1162" s="128">
        <v>0</v>
      </c>
      <c r="G1162" s="128">
        <v>0</v>
      </c>
      <c r="H1162" s="128">
        <v>0</v>
      </c>
      <c r="I1162" s="128">
        <v>0</v>
      </c>
      <c r="J1162" s="128">
        <v>0</v>
      </c>
      <c r="K1162" s="128">
        <v>0</v>
      </c>
      <c r="L1162" s="128">
        <f t="shared" si="165"/>
        <v>0</v>
      </c>
      <c r="M1162" s="128">
        <f t="shared" si="165"/>
        <v>0</v>
      </c>
      <c r="N1162" s="128"/>
      <c r="O1162" s="128"/>
      <c r="P1162" s="128"/>
      <c r="Q1162" s="128"/>
      <c r="R1162" s="128"/>
      <c r="S1162" s="128"/>
      <c r="T1162" s="128"/>
      <c r="U1162" s="128"/>
      <c r="V1162" s="128">
        <f t="shared" si="151"/>
        <v>0</v>
      </c>
      <c r="W1162" s="128">
        <f t="shared" si="151"/>
        <v>0</v>
      </c>
      <c r="X1162" s="128">
        <v>0</v>
      </c>
      <c r="Y1162" s="128">
        <v>0</v>
      </c>
      <c r="Z1162" s="128">
        <v>0</v>
      </c>
      <c r="AA1162" s="128">
        <v>0</v>
      </c>
      <c r="AB1162" s="128">
        <v>0</v>
      </c>
      <c r="AC1162" s="128">
        <v>0</v>
      </c>
      <c r="AD1162" s="128">
        <v>0</v>
      </c>
      <c r="AE1162" s="128">
        <v>0</v>
      </c>
      <c r="AF1162" s="128">
        <v>0</v>
      </c>
      <c r="AG1162" s="128">
        <v>0</v>
      </c>
      <c r="AH1162" s="382"/>
      <c r="AI1162" s="382"/>
      <c r="AJ1162" s="382"/>
      <c r="AK1162" s="382"/>
      <c r="AL1162" s="382"/>
      <c r="AM1162" s="382"/>
      <c r="AN1162" s="382"/>
      <c r="AO1162" s="382"/>
      <c r="AP1162" s="128">
        <f t="shared" si="168"/>
        <v>0</v>
      </c>
      <c r="AQ1162" s="128">
        <f t="shared" si="168"/>
        <v>0</v>
      </c>
      <c r="AR1162" s="128" t="e">
        <f>#REF!+#REF!+#REF!+#REF!</f>
        <v>#REF!</v>
      </c>
      <c r="AS1162" s="128">
        <f t="shared" si="169"/>
        <v>0</v>
      </c>
      <c r="AT1162" s="128" t="e">
        <f>#REF!+#REF!+#REF!+#REF!</f>
        <v>#REF!</v>
      </c>
      <c r="AU1162" s="128">
        <f t="shared" si="170"/>
        <v>0</v>
      </c>
    </row>
    <row r="1163" spans="1:47" x14ac:dyDescent="0.25">
      <c r="A1163" s="381"/>
      <c r="B1163" s="384">
        <v>5</v>
      </c>
      <c r="C1163" s="147" t="s">
        <v>2323</v>
      </c>
      <c r="D1163" s="128">
        <v>0</v>
      </c>
      <c r="E1163" s="128">
        <v>0</v>
      </c>
      <c r="F1163" s="128">
        <v>0</v>
      </c>
      <c r="G1163" s="128">
        <v>0</v>
      </c>
      <c r="H1163" s="128">
        <v>0</v>
      </c>
      <c r="I1163" s="128">
        <v>0</v>
      </c>
      <c r="J1163" s="128">
        <v>0</v>
      </c>
      <c r="K1163" s="128">
        <v>0</v>
      </c>
      <c r="L1163" s="128">
        <f t="shared" si="165"/>
        <v>0</v>
      </c>
      <c r="M1163" s="128">
        <f t="shared" si="165"/>
        <v>0</v>
      </c>
      <c r="N1163" s="128"/>
      <c r="O1163" s="128"/>
      <c r="P1163" s="128"/>
      <c r="Q1163" s="128"/>
      <c r="R1163" s="128"/>
      <c r="S1163" s="128"/>
      <c r="T1163" s="128"/>
      <c r="U1163" s="128"/>
      <c r="V1163" s="128">
        <f t="shared" si="151"/>
        <v>0</v>
      </c>
      <c r="W1163" s="128">
        <f t="shared" si="151"/>
        <v>0</v>
      </c>
      <c r="X1163" s="128">
        <v>0</v>
      </c>
      <c r="Y1163" s="128">
        <v>0</v>
      </c>
      <c r="Z1163" s="128">
        <v>0</v>
      </c>
      <c r="AA1163" s="128">
        <v>0</v>
      </c>
      <c r="AB1163" s="128">
        <v>0</v>
      </c>
      <c r="AC1163" s="128">
        <v>0</v>
      </c>
      <c r="AD1163" s="128">
        <v>0</v>
      </c>
      <c r="AE1163" s="128">
        <v>0</v>
      </c>
      <c r="AF1163" s="128">
        <v>0</v>
      </c>
      <c r="AG1163" s="128">
        <v>0</v>
      </c>
      <c r="AH1163" s="382"/>
      <c r="AI1163" s="382"/>
      <c r="AJ1163" s="382"/>
      <c r="AK1163" s="382"/>
      <c r="AL1163" s="382"/>
      <c r="AM1163" s="382"/>
      <c r="AN1163" s="382"/>
      <c r="AO1163" s="382"/>
      <c r="AP1163" s="128">
        <f t="shared" si="168"/>
        <v>0</v>
      </c>
      <c r="AQ1163" s="128">
        <f t="shared" si="168"/>
        <v>0</v>
      </c>
      <c r="AR1163" s="128" t="e">
        <f>#REF!+#REF!+#REF!+#REF!</f>
        <v>#REF!</v>
      </c>
      <c r="AS1163" s="128">
        <f t="shared" si="169"/>
        <v>0</v>
      </c>
      <c r="AT1163" s="128" t="e">
        <f>#REF!+#REF!+#REF!+#REF!</f>
        <v>#REF!</v>
      </c>
      <c r="AU1163" s="128">
        <f t="shared" si="170"/>
        <v>0</v>
      </c>
    </row>
    <row r="1164" spans="1:47" x14ac:dyDescent="0.25">
      <c r="A1164" s="381"/>
      <c r="B1164" s="18">
        <v>8</v>
      </c>
      <c r="C1164" s="21" t="s">
        <v>2324</v>
      </c>
      <c r="D1164" s="128">
        <v>0</v>
      </c>
      <c r="E1164" s="128">
        <v>0</v>
      </c>
      <c r="F1164" s="128">
        <v>0</v>
      </c>
      <c r="G1164" s="128">
        <v>0</v>
      </c>
      <c r="H1164" s="128">
        <v>0</v>
      </c>
      <c r="I1164" s="128">
        <v>0</v>
      </c>
      <c r="J1164" s="128">
        <v>0</v>
      </c>
      <c r="K1164" s="128">
        <v>0</v>
      </c>
      <c r="L1164" s="128">
        <f t="shared" si="165"/>
        <v>0</v>
      </c>
      <c r="M1164" s="128">
        <f t="shared" si="165"/>
        <v>0</v>
      </c>
      <c r="N1164" s="128"/>
      <c r="O1164" s="128"/>
      <c r="P1164" s="128"/>
      <c r="Q1164" s="128"/>
      <c r="R1164" s="128"/>
      <c r="S1164" s="128"/>
      <c r="T1164" s="128"/>
      <c r="U1164" s="128"/>
      <c r="V1164" s="128">
        <f t="shared" si="151"/>
        <v>0</v>
      </c>
      <c r="W1164" s="128">
        <f t="shared" si="151"/>
        <v>0</v>
      </c>
      <c r="X1164" s="128">
        <v>0</v>
      </c>
      <c r="Y1164" s="128">
        <v>0</v>
      </c>
      <c r="Z1164" s="128">
        <v>0</v>
      </c>
      <c r="AA1164" s="128">
        <v>0</v>
      </c>
      <c r="AB1164" s="128">
        <v>0</v>
      </c>
      <c r="AC1164" s="128">
        <v>0</v>
      </c>
      <c r="AD1164" s="128">
        <v>0</v>
      </c>
      <c r="AE1164" s="128">
        <v>0</v>
      </c>
      <c r="AF1164" s="128">
        <v>0</v>
      </c>
      <c r="AG1164" s="128">
        <v>0</v>
      </c>
      <c r="AH1164" s="382"/>
      <c r="AI1164" s="382"/>
      <c r="AJ1164" s="382"/>
      <c r="AK1164" s="382"/>
      <c r="AL1164" s="382"/>
      <c r="AM1164" s="382"/>
      <c r="AN1164" s="382"/>
      <c r="AO1164" s="382"/>
      <c r="AP1164" s="128">
        <f t="shared" si="168"/>
        <v>0</v>
      </c>
      <c r="AQ1164" s="128">
        <f t="shared" si="168"/>
        <v>0</v>
      </c>
      <c r="AR1164" s="128" t="e">
        <f>#REF!+#REF!+#REF!+#REF!</f>
        <v>#REF!</v>
      </c>
      <c r="AS1164" s="128">
        <f t="shared" si="169"/>
        <v>0</v>
      </c>
      <c r="AT1164" s="128" t="e">
        <f>#REF!+#REF!+#REF!+#REF!</f>
        <v>#REF!</v>
      </c>
      <c r="AU1164" s="128">
        <f t="shared" si="170"/>
        <v>0</v>
      </c>
    </row>
    <row r="1165" spans="1:47" x14ac:dyDescent="0.25">
      <c r="A1165" s="381"/>
      <c r="B1165" s="384">
        <v>1</v>
      </c>
      <c r="C1165" s="21" t="s">
        <v>2325</v>
      </c>
      <c r="D1165" s="128">
        <v>0</v>
      </c>
      <c r="E1165" s="128">
        <v>0</v>
      </c>
      <c r="F1165" s="128">
        <v>0</v>
      </c>
      <c r="G1165" s="128">
        <v>0</v>
      </c>
      <c r="H1165" s="128">
        <v>0</v>
      </c>
      <c r="I1165" s="128">
        <v>0</v>
      </c>
      <c r="J1165" s="128">
        <v>0</v>
      </c>
      <c r="K1165" s="128">
        <v>0</v>
      </c>
      <c r="L1165" s="128">
        <f t="shared" si="165"/>
        <v>0</v>
      </c>
      <c r="M1165" s="128">
        <f t="shared" si="165"/>
        <v>0</v>
      </c>
      <c r="N1165" s="128"/>
      <c r="O1165" s="128"/>
      <c r="P1165" s="128"/>
      <c r="Q1165" s="128"/>
      <c r="R1165" s="128"/>
      <c r="S1165" s="128"/>
      <c r="T1165" s="128"/>
      <c r="U1165" s="128"/>
      <c r="V1165" s="128">
        <f t="shared" si="151"/>
        <v>0</v>
      </c>
      <c r="W1165" s="128">
        <f t="shared" si="151"/>
        <v>0</v>
      </c>
      <c r="X1165" s="128">
        <v>0</v>
      </c>
      <c r="Y1165" s="128">
        <v>0</v>
      </c>
      <c r="Z1165" s="128">
        <v>0</v>
      </c>
      <c r="AA1165" s="128">
        <v>0</v>
      </c>
      <c r="AB1165" s="128">
        <v>0</v>
      </c>
      <c r="AC1165" s="128">
        <v>0</v>
      </c>
      <c r="AD1165" s="128">
        <v>0</v>
      </c>
      <c r="AE1165" s="128">
        <v>0</v>
      </c>
      <c r="AF1165" s="128">
        <v>0</v>
      </c>
      <c r="AG1165" s="128">
        <v>0</v>
      </c>
      <c r="AH1165" s="382"/>
      <c r="AI1165" s="382"/>
      <c r="AJ1165" s="382"/>
      <c r="AK1165" s="382"/>
      <c r="AL1165" s="382"/>
      <c r="AM1165" s="382"/>
      <c r="AN1165" s="382"/>
      <c r="AO1165" s="382"/>
      <c r="AP1165" s="128">
        <f t="shared" si="168"/>
        <v>0</v>
      </c>
      <c r="AQ1165" s="128">
        <f t="shared" si="168"/>
        <v>0</v>
      </c>
      <c r="AR1165" s="128" t="e">
        <f>#REF!+#REF!+#REF!+#REF!</f>
        <v>#REF!</v>
      </c>
      <c r="AS1165" s="128">
        <f t="shared" si="169"/>
        <v>0</v>
      </c>
      <c r="AT1165" s="128" t="e">
        <f>#REF!+#REF!+#REF!+#REF!</f>
        <v>#REF!</v>
      </c>
      <c r="AU1165" s="128">
        <f t="shared" si="170"/>
        <v>0</v>
      </c>
    </row>
    <row r="1166" spans="1:47" x14ac:dyDescent="0.25">
      <c r="A1166" s="381"/>
      <c r="B1166" s="384">
        <v>2</v>
      </c>
      <c r="C1166" s="21" t="s">
        <v>2326</v>
      </c>
      <c r="D1166" s="128">
        <v>0</v>
      </c>
      <c r="E1166" s="128">
        <v>0</v>
      </c>
      <c r="F1166" s="128">
        <v>0</v>
      </c>
      <c r="G1166" s="128">
        <v>0</v>
      </c>
      <c r="H1166" s="128">
        <v>0</v>
      </c>
      <c r="I1166" s="128">
        <v>0</v>
      </c>
      <c r="J1166" s="128">
        <v>0</v>
      </c>
      <c r="K1166" s="128">
        <v>0</v>
      </c>
      <c r="L1166" s="128">
        <f t="shared" si="165"/>
        <v>0</v>
      </c>
      <c r="M1166" s="128">
        <f t="shared" si="165"/>
        <v>0</v>
      </c>
      <c r="N1166" s="128"/>
      <c r="O1166" s="128"/>
      <c r="P1166" s="128"/>
      <c r="Q1166" s="128"/>
      <c r="R1166" s="128"/>
      <c r="S1166" s="128"/>
      <c r="T1166" s="128"/>
      <c r="U1166" s="128"/>
      <c r="V1166" s="128">
        <f t="shared" si="151"/>
        <v>0</v>
      </c>
      <c r="W1166" s="128">
        <f t="shared" si="151"/>
        <v>0</v>
      </c>
      <c r="X1166" s="128">
        <v>0</v>
      </c>
      <c r="Y1166" s="128">
        <v>0</v>
      </c>
      <c r="Z1166" s="128">
        <v>0</v>
      </c>
      <c r="AA1166" s="128">
        <v>0</v>
      </c>
      <c r="AB1166" s="128">
        <v>0</v>
      </c>
      <c r="AC1166" s="128">
        <v>0</v>
      </c>
      <c r="AD1166" s="128">
        <v>0</v>
      </c>
      <c r="AE1166" s="128">
        <v>0</v>
      </c>
      <c r="AF1166" s="128">
        <v>0</v>
      </c>
      <c r="AG1166" s="128">
        <v>0</v>
      </c>
      <c r="AH1166" s="382"/>
      <c r="AI1166" s="382"/>
      <c r="AJ1166" s="382"/>
      <c r="AK1166" s="382"/>
      <c r="AL1166" s="382"/>
      <c r="AM1166" s="382"/>
      <c r="AN1166" s="382"/>
      <c r="AO1166" s="382"/>
      <c r="AP1166" s="128">
        <f t="shared" si="168"/>
        <v>0</v>
      </c>
      <c r="AQ1166" s="128">
        <f t="shared" si="168"/>
        <v>0</v>
      </c>
      <c r="AR1166" s="128" t="e">
        <f>#REF!+#REF!+#REF!+#REF!</f>
        <v>#REF!</v>
      </c>
      <c r="AS1166" s="128">
        <f t="shared" si="169"/>
        <v>0</v>
      </c>
      <c r="AT1166" s="128" t="e">
        <f>#REF!+#REF!+#REF!+#REF!</f>
        <v>#REF!</v>
      </c>
      <c r="AU1166" s="128">
        <f t="shared" si="170"/>
        <v>0</v>
      </c>
    </row>
    <row r="1167" spans="1:47" x14ac:dyDescent="0.25">
      <c r="A1167" s="381"/>
      <c r="B1167" s="384">
        <v>3</v>
      </c>
      <c r="C1167" s="21" t="s">
        <v>2327</v>
      </c>
      <c r="D1167" s="128">
        <v>0</v>
      </c>
      <c r="E1167" s="128">
        <v>0</v>
      </c>
      <c r="F1167" s="128">
        <v>0</v>
      </c>
      <c r="G1167" s="128">
        <v>0</v>
      </c>
      <c r="H1167" s="128">
        <v>0</v>
      </c>
      <c r="I1167" s="128">
        <v>0</v>
      </c>
      <c r="J1167" s="128">
        <v>0</v>
      </c>
      <c r="K1167" s="128">
        <v>0</v>
      </c>
      <c r="L1167" s="128">
        <f t="shared" si="165"/>
        <v>0</v>
      </c>
      <c r="M1167" s="128">
        <f t="shared" si="165"/>
        <v>0</v>
      </c>
      <c r="N1167" s="128"/>
      <c r="O1167" s="128"/>
      <c r="P1167" s="128"/>
      <c r="Q1167" s="128"/>
      <c r="R1167" s="128"/>
      <c r="S1167" s="128"/>
      <c r="T1167" s="128"/>
      <c r="U1167" s="128"/>
      <c r="V1167" s="128">
        <f t="shared" si="151"/>
        <v>0</v>
      </c>
      <c r="W1167" s="128">
        <f t="shared" si="151"/>
        <v>0</v>
      </c>
      <c r="X1167" s="128">
        <v>0</v>
      </c>
      <c r="Y1167" s="128">
        <v>0</v>
      </c>
      <c r="Z1167" s="128">
        <v>0</v>
      </c>
      <c r="AA1167" s="128">
        <v>0</v>
      </c>
      <c r="AB1167" s="128">
        <v>0</v>
      </c>
      <c r="AC1167" s="128">
        <v>0</v>
      </c>
      <c r="AD1167" s="128">
        <v>0</v>
      </c>
      <c r="AE1167" s="128">
        <v>0</v>
      </c>
      <c r="AF1167" s="128">
        <v>0</v>
      </c>
      <c r="AG1167" s="128">
        <v>0</v>
      </c>
      <c r="AH1167" s="382"/>
      <c r="AI1167" s="382"/>
      <c r="AJ1167" s="382"/>
      <c r="AK1167" s="382"/>
      <c r="AL1167" s="382"/>
      <c r="AM1167" s="382"/>
      <c r="AN1167" s="382"/>
      <c r="AO1167" s="382"/>
      <c r="AP1167" s="128">
        <f t="shared" si="168"/>
        <v>0</v>
      </c>
      <c r="AQ1167" s="128">
        <f t="shared" si="168"/>
        <v>0</v>
      </c>
      <c r="AR1167" s="128" t="e">
        <f>#REF!+#REF!+#REF!+#REF!</f>
        <v>#REF!</v>
      </c>
      <c r="AS1167" s="128">
        <f t="shared" si="169"/>
        <v>0</v>
      </c>
      <c r="AT1167" s="128" t="e">
        <f>#REF!+#REF!+#REF!+#REF!</f>
        <v>#REF!</v>
      </c>
      <c r="AU1167" s="128">
        <f t="shared" si="170"/>
        <v>0</v>
      </c>
    </row>
    <row r="1168" spans="1:47" x14ac:dyDescent="0.25">
      <c r="A1168" s="381"/>
      <c r="B1168" s="18">
        <v>9</v>
      </c>
      <c r="C1168" s="21" t="s">
        <v>2328</v>
      </c>
      <c r="D1168" s="128">
        <v>0</v>
      </c>
      <c r="E1168" s="128">
        <v>0</v>
      </c>
      <c r="F1168" s="128">
        <v>0</v>
      </c>
      <c r="G1168" s="128">
        <v>0</v>
      </c>
      <c r="H1168" s="128">
        <v>0</v>
      </c>
      <c r="I1168" s="128">
        <v>0</v>
      </c>
      <c r="J1168" s="128">
        <v>0</v>
      </c>
      <c r="K1168" s="128">
        <v>0</v>
      </c>
      <c r="L1168" s="128">
        <f t="shared" si="165"/>
        <v>0</v>
      </c>
      <c r="M1168" s="128">
        <f t="shared" si="165"/>
        <v>0</v>
      </c>
      <c r="N1168" s="128"/>
      <c r="O1168" s="128"/>
      <c r="P1168" s="128"/>
      <c r="Q1168" s="128"/>
      <c r="R1168" s="128"/>
      <c r="S1168" s="128"/>
      <c r="T1168" s="128"/>
      <c r="U1168" s="128"/>
      <c r="V1168" s="128">
        <f t="shared" si="151"/>
        <v>0</v>
      </c>
      <c r="W1168" s="128">
        <f t="shared" si="151"/>
        <v>0</v>
      </c>
      <c r="X1168" s="128">
        <v>0</v>
      </c>
      <c r="Y1168" s="128">
        <v>0</v>
      </c>
      <c r="Z1168" s="128">
        <v>0</v>
      </c>
      <c r="AA1168" s="128">
        <v>0</v>
      </c>
      <c r="AB1168" s="128">
        <v>0</v>
      </c>
      <c r="AC1168" s="128">
        <v>0</v>
      </c>
      <c r="AD1168" s="128">
        <v>0</v>
      </c>
      <c r="AE1168" s="128">
        <v>0</v>
      </c>
      <c r="AF1168" s="128">
        <v>0</v>
      </c>
      <c r="AG1168" s="128">
        <v>0</v>
      </c>
      <c r="AH1168" s="382"/>
      <c r="AI1168" s="382"/>
      <c r="AJ1168" s="382"/>
      <c r="AK1168" s="382"/>
      <c r="AL1168" s="382"/>
      <c r="AM1168" s="382"/>
      <c r="AN1168" s="382"/>
      <c r="AO1168" s="382"/>
      <c r="AP1168" s="128">
        <f t="shared" si="168"/>
        <v>0</v>
      </c>
      <c r="AQ1168" s="128">
        <f t="shared" si="168"/>
        <v>0</v>
      </c>
      <c r="AR1168" s="128" t="e">
        <f>#REF!+#REF!+#REF!+#REF!</f>
        <v>#REF!</v>
      </c>
      <c r="AS1168" s="128">
        <f t="shared" si="169"/>
        <v>0</v>
      </c>
      <c r="AT1168" s="128" t="e">
        <f>#REF!+#REF!+#REF!+#REF!</f>
        <v>#REF!</v>
      </c>
      <c r="AU1168" s="128">
        <f t="shared" si="170"/>
        <v>0</v>
      </c>
    </row>
    <row r="1169" spans="1:47" x14ac:dyDescent="0.25">
      <c r="A1169" s="381"/>
      <c r="B1169" s="384">
        <v>1</v>
      </c>
      <c r="C1169" s="21" t="s">
        <v>2329</v>
      </c>
      <c r="D1169" s="128">
        <v>0</v>
      </c>
      <c r="E1169" s="128">
        <v>0</v>
      </c>
      <c r="F1169" s="128">
        <v>0</v>
      </c>
      <c r="G1169" s="128">
        <v>0</v>
      </c>
      <c r="H1169" s="128">
        <v>0</v>
      </c>
      <c r="I1169" s="128">
        <v>0</v>
      </c>
      <c r="J1169" s="128">
        <v>0</v>
      </c>
      <c r="K1169" s="128">
        <v>0</v>
      </c>
      <c r="L1169" s="128">
        <f t="shared" si="165"/>
        <v>0</v>
      </c>
      <c r="M1169" s="128">
        <f t="shared" si="165"/>
        <v>0</v>
      </c>
      <c r="N1169" s="128"/>
      <c r="O1169" s="128"/>
      <c r="P1169" s="128"/>
      <c r="Q1169" s="128"/>
      <c r="R1169" s="128"/>
      <c r="S1169" s="128"/>
      <c r="T1169" s="128"/>
      <c r="U1169" s="128"/>
      <c r="V1169" s="128">
        <f t="shared" si="151"/>
        <v>0</v>
      </c>
      <c r="W1169" s="128">
        <f t="shared" si="151"/>
        <v>0</v>
      </c>
      <c r="X1169" s="128">
        <v>0</v>
      </c>
      <c r="Y1169" s="128">
        <v>0</v>
      </c>
      <c r="Z1169" s="128">
        <v>0</v>
      </c>
      <c r="AA1169" s="128">
        <v>0</v>
      </c>
      <c r="AB1169" s="128">
        <v>0</v>
      </c>
      <c r="AC1169" s="128">
        <v>0</v>
      </c>
      <c r="AD1169" s="128">
        <v>0</v>
      </c>
      <c r="AE1169" s="128">
        <v>0</v>
      </c>
      <c r="AF1169" s="128">
        <v>0</v>
      </c>
      <c r="AG1169" s="128">
        <v>0</v>
      </c>
      <c r="AH1169" s="382"/>
      <c r="AI1169" s="382"/>
      <c r="AJ1169" s="382"/>
      <c r="AK1169" s="382"/>
      <c r="AL1169" s="382"/>
      <c r="AM1169" s="382"/>
      <c r="AN1169" s="382"/>
      <c r="AO1169" s="382"/>
      <c r="AP1169" s="128">
        <f t="shared" si="168"/>
        <v>0</v>
      </c>
      <c r="AQ1169" s="128">
        <f t="shared" si="168"/>
        <v>0</v>
      </c>
      <c r="AR1169" s="128" t="e">
        <f>#REF!+#REF!+#REF!+#REF!</f>
        <v>#REF!</v>
      </c>
      <c r="AS1169" s="128">
        <f t="shared" si="169"/>
        <v>0</v>
      </c>
      <c r="AT1169" s="128" t="e">
        <f>#REF!+#REF!+#REF!+#REF!</f>
        <v>#REF!</v>
      </c>
      <c r="AU1169" s="128">
        <f t="shared" si="170"/>
        <v>0</v>
      </c>
    </row>
    <row r="1170" spans="1:47" x14ac:dyDescent="0.25">
      <c r="A1170" s="381"/>
      <c r="B1170" s="384">
        <v>2</v>
      </c>
      <c r="C1170" s="21" t="s">
        <v>2330</v>
      </c>
      <c r="D1170" s="128">
        <v>0</v>
      </c>
      <c r="E1170" s="128">
        <v>0</v>
      </c>
      <c r="F1170" s="128">
        <v>0</v>
      </c>
      <c r="G1170" s="128">
        <v>0</v>
      </c>
      <c r="H1170" s="128">
        <v>0</v>
      </c>
      <c r="I1170" s="128">
        <v>0</v>
      </c>
      <c r="J1170" s="128">
        <v>0</v>
      </c>
      <c r="K1170" s="128">
        <v>0</v>
      </c>
      <c r="L1170" s="128">
        <f t="shared" si="165"/>
        <v>0</v>
      </c>
      <c r="M1170" s="128">
        <f t="shared" si="165"/>
        <v>0</v>
      </c>
      <c r="N1170" s="128"/>
      <c r="O1170" s="128"/>
      <c r="P1170" s="128"/>
      <c r="Q1170" s="128"/>
      <c r="R1170" s="128"/>
      <c r="S1170" s="128"/>
      <c r="T1170" s="128"/>
      <c r="U1170" s="128"/>
      <c r="V1170" s="128">
        <f t="shared" si="151"/>
        <v>0</v>
      </c>
      <c r="W1170" s="128">
        <f t="shared" si="151"/>
        <v>0</v>
      </c>
      <c r="X1170" s="128">
        <v>0</v>
      </c>
      <c r="Y1170" s="128">
        <v>0</v>
      </c>
      <c r="Z1170" s="128">
        <v>0</v>
      </c>
      <c r="AA1170" s="128">
        <v>0</v>
      </c>
      <c r="AB1170" s="128">
        <v>0</v>
      </c>
      <c r="AC1170" s="128">
        <v>0</v>
      </c>
      <c r="AD1170" s="128">
        <v>0</v>
      </c>
      <c r="AE1170" s="128">
        <v>0</v>
      </c>
      <c r="AF1170" s="128">
        <v>0</v>
      </c>
      <c r="AG1170" s="128">
        <v>0</v>
      </c>
      <c r="AH1170" s="382"/>
      <c r="AI1170" s="382"/>
      <c r="AJ1170" s="382"/>
      <c r="AK1170" s="382"/>
      <c r="AL1170" s="382"/>
      <c r="AM1170" s="382"/>
      <c r="AN1170" s="382"/>
      <c r="AO1170" s="382"/>
      <c r="AP1170" s="128">
        <f t="shared" si="168"/>
        <v>0</v>
      </c>
      <c r="AQ1170" s="128">
        <f t="shared" si="168"/>
        <v>0</v>
      </c>
      <c r="AR1170" s="128" t="e">
        <f>#REF!+#REF!+#REF!+#REF!</f>
        <v>#REF!</v>
      </c>
      <c r="AS1170" s="128">
        <f t="shared" si="169"/>
        <v>0</v>
      </c>
      <c r="AT1170" s="128" t="e">
        <f>#REF!+#REF!+#REF!+#REF!</f>
        <v>#REF!</v>
      </c>
      <c r="AU1170" s="128">
        <f t="shared" si="170"/>
        <v>0</v>
      </c>
    </row>
    <row r="1171" spans="1:47" x14ac:dyDescent="0.25">
      <c r="A1171" s="381"/>
      <c r="B1171" s="18">
        <v>10</v>
      </c>
      <c r="C1171" s="21" t="s">
        <v>2331</v>
      </c>
      <c r="D1171" s="128">
        <f>D1172+D1173+D1174</f>
        <v>0</v>
      </c>
      <c r="E1171" s="128">
        <f t="shared" ref="E1171:AI1171" si="172">E1172+E1173+E1174</f>
        <v>0</v>
      </c>
      <c r="F1171" s="128">
        <f t="shared" si="172"/>
        <v>0</v>
      </c>
      <c r="G1171" s="128">
        <f t="shared" si="172"/>
        <v>0</v>
      </c>
      <c r="H1171" s="128">
        <f t="shared" si="172"/>
        <v>0</v>
      </c>
      <c r="I1171" s="128">
        <f t="shared" si="172"/>
        <v>0</v>
      </c>
      <c r="J1171" s="128">
        <f t="shared" si="172"/>
        <v>0</v>
      </c>
      <c r="K1171" s="128">
        <f t="shared" si="172"/>
        <v>0</v>
      </c>
      <c r="L1171" s="128">
        <f t="shared" si="165"/>
        <v>0</v>
      </c>
      <c r="M1171" s="128">
        <f t="shared" si="165"/>
        <v>0</v>
      </c>
      <c r="N1171" s="128">
        <f t="shared" si="172"/>
        <v>0</v>
      </c>
      <c r="O1171" s="128">
        <f t="shared" si="172"/>
        <v>0</v>
      </c>
      <c r="P1171" s="128">
        <f t="shared" si="172"/>
        <v>0</v>
      </c>
      <c r="Q1171" s="128">
        <f t="shared" si="172"/>
        <v>0</v>
      </c>
      <c r="R1171" s="128">
        <f t="shared" si="172"/>
        <v>0</v>
      </c>
      <c r="S1171" s="128">
        <f t="shared" si="172"/>
        <v>0</v>
      </c>
      <c r="T1171" s="128">
        <f t="shared" si="172"/>
        <v>0</v>
      </c>
      <c r="U1171" s="128">
        <f t="shared" si="172"/>
        <v>0</v>
      </c>
      <c r="V1171" s="128">
        <f t="shared" si="151"/>
        <v>0</v>
      </c>
      <c r="W1171" s="128">
        <f t="shared" si="151"/>
        <v>0</v>
      </c>
      <c r="X1171" s="128">
        <f t="shared" si="172"/>
        <v>0</v>
      </c>
      <c r="Y1171" s="128">
        <f t="shared" si="172"/>
        <v>0</v>
      </c>
      <c r="Z1171" s="128">
        <f t="shared" si="172"/>
        <v>0</v>
      </c>
      <c r="AA1171" s="128">
        <f t="shared" si="172"/>
        <v>0</v>
      </c>
      <c r="AB1171" s="128">
        <f t="shared" si="172"/>
        <v>0</v>
      </c>
      <c r="AC1171" s="128">
        <f t="shared" si="172"/>
        <v>0</v>
      </c>
      <c r="AD1171" s="128">
        <f t="shared" si="172"/>
        <v>0</v>
      </c>
      <c r="AE1171" s="128">
        <f t="shared" si="172"/>
        <v>0</v>
      </c>
      <c r="AF1171" s="128">
        <f t="shared" si="172"/>
        <v>0</v>
      </c>
      <c r="AG1171" s="128">
        <f t="shared" si="172"/>
        <v>0</v>
      </c>
      <c r="AH1171" s="128">
        <f t="shared" si="172"/>
        <v>0</v>
      </c>
      <c r="AI1171" s="128">
        <f t="shared" si="172"/>
        <v>0</v>
      </c>
      <c r="AJ1171" s="128"/>
      <c r="AK1171" s="128"/>
      <c r="AL1171" s="128"/>
      <c r="AM1171" s="128"/>
      <c r="AN1171" s="128"/>
      <c r="AO1171" s="128"/>
      <c r="AP1171" s="128">
        <f t="shared" si="168"/>
        <v>0</v>
      </c>
      <c r="AQ1171" s="128">
        <f t="shared" si="168"/>
        <v>0</v>
      </c>
      <c r="AR1171" s="128" t="e">
        <f>#REF!+#REF!+#REF!+#REF!</f>
        <v>#REF!</v>
      </c>
      <c r="AS1171" s="128">
        <f t="shared" si="169"/>
        <v>0</v>
      </c>
      <c r="AT1171" s="128" t="e">
        <f>#REF!+#REF!+#REF!+#REF!</f>
        <v>#REF!</v>
      </c>
      <c r="AU1171" s="128">
        <f t="shared" si="170"/>
        <v>0</v>
      </c>
    </row>
    <row r="1172" spans="1:47" x14ac:dyDescent="0.25">
      <c r="A1172" s="381"/>
      <c r="B1172" s="143" t="s">
        <v>2332</v>
      </c>
      <c r="C1172" s="21" t="s">
        <v>2333</v>
      </c>
      <c r="D1172" s="128">
        <v>0</v>
      </c>
      <c r="E1172" s="128">
        <v>0</v>
      </c>
      <c r="F1172" s="128">
        <v>0</v>
      </c>
      <c r="G1172" s="128">
        <v>0</v>
      </c>
      <c r="H1172" s="128">
        <v>0</v>
      </c>
      <c r="I1172" s="128">
        <v>0</v>
      </c>
      <c r="J1172" s="128">
        <v>0</v>
      </c>
      <c r="K1172" s="128">
        <v>0</v>
      </c>
      <c r="L1172" s="128">
        <f t="shared" si="165"/>
        <v>0</v>
      </c>
      <c r="M1172" s="128">
        <f t="shared" si="165"/>
        <v>0</v>
      </c>
      <c r="N1172" s="128"/>
      <c r="O1172" s="128"/>
      <c r="P1172" s="128"/>
      <c r="Q1172" s="128"/>
      <c r="R1172" s="128"/>
      <c r="S1172" s="128"/>
      <c r="T1172" s="128"/>
      <c r="U1172" s="128"/>
      <c r="V1172" s="128">
        <f t="shared" si="151"/>
        <v>0</v>
      </c>
      <c r="W1172" s="128">
        <f t="shared" si="151"/>
        <v>0</v>
      </c>
      <c r="X1172" s="128">
        <v>0</v>
      </c>
      <c r="Y1172" s="128">
        <v>0</v>
      </c>
      <c r="Z1172" s="128">
        <v>0</v>
      </c>
      <c r="AA1172" s="128">
        <v>0</v>
      </c>
      <c r="AB1172" s="128">
        <v>0</v>
      </c>
      <c r="AC1172" s="128">
        <v>0</v>
      </c>
      <c r="AD1172" s="128">
        <v>0</v>
      </c>
      <c r="AE1172" s="128">
        <v>0</v>
      </c>
      <c r="AF1172" s="128">
        <v>0</v>
      </c>
      <c r="AG1172" s="128">
        <v>0</v>
      </c>
      <c r="AH1172" s="382"/>
      <c r="AI1172" s="382"/>
      <c r="AJ1172" s="382"/>
      <c r="AK1172" s="382"/>
      <c r="AL1172" s="382"/>
      <c r="AM1172" s="382"/>
      <c r="AN1172" s="382"/>
      <c r="AO1172" s="382"/>
      <c r="AP1172" s="128">
        <f t="shared" si="168"/>
        <v>0</v>
      </c>
      <c r="AQ1172" s="128">
        <f t="shared" si="168"/>
        <v>0</v>
      </c>
      <c r="AR1172" s="128" t="e">
        <f>#REF!+#REF!+#REF!+#REF!</f>
        <v>#REF!</v>
      </c>
      <c r="AS1172" s="128">
        <f t="shared" si="169"/>
        <v>0</v>
      </c>
      <c r="AT1172" s="128" t="e">
        <f>#REF!+#REF!+#REF!+#REF!</f>
        <v>#REF!</v>
      </c>
      <c r="AU1172" s="128">
        <f t="shared" si="170"/>
        <v>0</v>
      </c>
    </row>
    <row r="1173" spans="1:47" x14ac:dyDescent="0.25">
      <c r="A1173" s="381"/>
      <c r="B1173" s="143" t="s">
        <v>631</v>
      </c>
      <c r="C1173" s="21" t="s">
        <v>2334</v>
      </c>
      <c r="D1173" s="128">
        <v>0</v>
      </c>
      <c r="E1173" s="128">
        <v>0</v>
      </c>
      <c r="F1173" s="128">
        <v>0</v>
      </c>
      <c r="G1173" s="128">
        <v>0</v>
      </c>
      <c r="H1173" s="128">
        <v>0</v>
      </c>
      <c r="I1173" s="128">
        <v>0</v>
      </c>
      <c r="J1173" s="128">
        <v>0</v>
      </c>
      <c r="K1173" s="128">
        <v>0</v>
      </c>
      <c r="L1173" s="128">
        <f t="shared" si="165"/>
        <v>0</v>
      </c>
      <c r="M1173" s="128">
        <f t="shared" si="165"/>
        <v>0</v>
      </c>
      <c r="N1173" s="128"/>
      <c r="O1173" s="128"/>
      <c r="P1173" s="128"/>
      <c r="Q1173" s="128"/>
      <c r="R1173" s="128"/>
      <c r="S1173" s="128"/>
      <c r="T1173" s="128"/>
      <c r="U1173" s="128"/>
      <c r="V1173" s="128">
        <f t="shared" si="151"/>
        <v>0</v>
      </c>
      <c r="W1173" s="128">
        <f t="shared" si="151"/>
        <v>0</v>
      </c>
      <c r="X1173" s="128">
        <v>0</v>
      </c>
      <c r="Y1173" s="128">
        <v>0</v>
      </c>
      <c r="Z1173" s="128">
        <v>0</v>
      </c>
      <c r="AA1173" s="128">
        <v>0</v>
      </c>
      <c r="AB1173" s="128">
        <v>0</v>
      </c>
      <c r="AC1173" s="128">
        <v>0</v>
      </c>
      <c r="AD1173" s="128">
        <v>0</v>
      </c>
      <c r="AE1173" s="128">
        <v>0</v>
      </c>
      <c r="AF1173" s="128">
        <v>0</v>
      </c>
      <c r="AG1173" s="128">
        <v>0</v>
      </c>
      <c r="AH1173" s="382"/>
      <c r="AI1173" s="382"/>
      <c r="AJ1173" s="382"/>
      <c r="AK1173" s="382"/>
      <c r="AL1173" s="382"/>
      <c r="AM1173" s="382"/>
      <c r="AN1173" s="382"/>
      <c r="AO1173" s="382"/>
      <c r="AP1173" s="128">
        <f t="shared" si="168"/>
        <v>0</v>
      </c>
      <c r="AQ1173" s="128">
        <f t="shared" si="168"/>
        <v>0</v>
      </c>
      <c r="AR1173" s="128" t="e">
        <f>#REF!+#REF!+#REF!+#REF!</f>
        <v>#REF!</v>
      </c>
      <c r="AS1173" s="128">
        <f t="shared" si="169"/>
        <v>0</v>
      </c>
      <c r="AT1173" s="128" t="e">
        <f>#REF!+#REF!+#REF!+#REF!</f>
        <v>#REF!</v>
      </c>
      <c r="AU1173" s="128">
        <f t="shared" si="170"/>
        <v>0</v>
      </c>
    </row>
    <row r="1174" spans="1:47" x14ac:dyDescent="0.25">
      <c r="A1174" s="381"/>
      <c r="B1174" s="143" t="s">
        <v>2335</v>
      </c>
      <c r="C1174" s="21" t="s">
        <v>2336</v>
      </c>
      <c r="D1174" s="128">
        <v>0</v>
      </c>
      <c r="E1174" s="128">
        <v>0</v>
      </c>
      <c r="F1174" s="128">
        <v>0</v>
      </c>
      <c r="G1174" s="128">
        <v>0</v>
      </c>
      <c r="H1174" s="128">
        <v>0</v>
      </c>
      <c r="I1174" s="128">
        <v>0</v>
      </c>
      <c r="J1174" s="128">
        <v>0</v>
      </c>
      <c r="K1174" s="128">
        <v>0</v>
      </c>
      <c r="L1174" s="128">
        <f t="shared" si="165"/>
        <v>0</v>
      </c>
      <c r="M1174" s="128">
        <f t="shared" si="165"/>
        <v>0</v>
      </c>
      <c r="N1174" s="128"/>
      <c r="O1174" s="128"/>
      <c r="P1174" s="128"/>
      <c r="Q1174" s="128"/>
      <c r="R1174" s="128"/>
      <c r="S1174" s="128"/>
      <c r="T1174" s="128"/>
      <c r="U1174" s="128"/>
      <c r="V1174" s="128">
        <f t="shared" si="151"/>
        <v>0</v>
      </c>
      <c r="W1174" s="128">
        <f t="shared" si="151"/>
        <v>0</v>
      </c>
      <c r="X1174" s="128">
        <v>0</v>
      </c>
      <c r="Y1174" s="128">
        <v>0</v>
      </c>
      <c r="Z1174" s="128">
        <v>0</v>
      </c>
      <c r="AA1174" s="128">
        <v>0</v>
      </c>
      <c r="AB1174" s="128">
        <v>0</v>
      </c>
      <c r="AC1174" s="128">
        <v>0</v>
      </c>
      <c r="AD1174" s="128">
        <v>0</v>
      </c>
      <c r="AE1174" s="128">
        <v>0</v>
      </c>
      <c r="AF1174" s="128">
        <v>0</v>
      </c>
      <c r="AG1174" s="128">
        <v>0</v>
      </c>
      <c r="AH1174" s="382"/>
      <c r="AI1174" s="382"/>
      <c r="AJ1174" s="382"/>
      <c r="AK1174" s="382"/>
      <c r="AL1174" s="382"/>
      <c r="AM1174" s="382"/>
      <c r="AN1174" s="382"/>
      <c r="AO1174" s="382"/>
      <c r="AP1174" s="128">
        <f t="shared" si="168"/>
        <v>0</v>
      </c>
      <c r="AQ1174" s="128">
        <f t="shared" si="168"/>
        <v>0</v>
      </c>
      <c r="AR1174" s="128" t="e">
        <f>#REF!+#REF!+#REF!+#REF!</f>
        <v>#REF!</v>
      </c>
      <c r="AS1174" s="128">
        <f t="shared" si="169"/>
        <v>0</v>
      </c>
      <c r="AT1174" s="128" t="e">
        <f>#REF!+#REF!+#REF!+#REF!</f>
        <v>#REF!</v>
      </c>
      <c r="AU1174" s="128">
        <f t="shared" si="170"/>
        <v>0</v>
      </c>
    </row>
    <row r="1175" spans="1:47" x14ac:dyDescent="0.25">
      <c r="A1175" s="381"/>
      <c r="B1175" s="18">
        <v>11</v>
      </c>
      <c r="C1175" s="21" t="s">
        <v>2337</v>
      </c>
      <c r="D1175" s="128">
        <f>D1176+D1177+D1178+D1179+D1180</f>
        <v>0</v>
      </c>
      <c r="E1175" s="128">
        <f t="shared" ref="E1175:AI1175" si="173">E1176+E1177+E1178+E1179+E1180</f>
        <v>0</v>
      </c>
      <c r="F1175" s="128">
        <f t="shared" si="173"/>
        <v>0</v>
      </c>
      <c r="G1175" s="128">
        <f t="shared" si="173"/>
        <v>0</v>
      </c>
      <c r="H1175" s="128">
        <f t="shared" si="173"/>
        <v>0</v>
      </c>
      <c r="I1175" s="128">
        <f t="shared" si="173"/>
        <v>0</v>
      </c>
      <c r="J1175" s="128">
        <f t="shared" si="173"/>
        <v>0</v>
      </c>
      <c r="K1175" s="128">
        <f t="shared" si="173"/>
        <v>0</v>
      </c>
      <c r="L1175" s="128">
        <f t="shared" si="165"/>
        <v>0</v>
      </c>
      <c r="M1175" s="128">
        <f t="shared" si="165"/>
        <v>0</v>
      </c>
      <c r="N1175" s="128">
        <f t="shared" si="173"/>
        <v>0</v>
      </c>
      <c r="O1175" s="128">
        <f t="shared" si="173"/>
        <v>0</v>
      </c>
      <c r="P1175" s="128">
        <f t="shared" si="173"/>
        <v>0</v>
      </c>
      <c r="Q1175" s="128">
        <f t="shared" si="173"/>
        <v>0</v>
      </c>
      <c r="R1175" s="128">
        <f t="shared" si="173"/>
        <v>0</v>
      </c>
      <c r="S1175" s="128">
        <f t="shared" si="173"/>
        <v>0</v>
      </c>
      <c r="T1175" s="128">
        <f t="shared" si="173"/>
        <v>0</v>
      </c>
      <c r="U1175" s="128">
        <f t="shared" si="173"/>
        <v>0</v>
      </c>
      <c r="V1175" s="128">
        <f t="shared" si="151"/>
        <v>0</v>
      </c>
      <c r="W1175" s="128">
        <f t="shared" si="151"/>
        <v>0</v>
      </c>
      <c r="X1175" s="128">
        <f t="shared" si="173"/>
        <v>0</v>
      </c>
      <c r="Y1175" s="128">
        <f t="shared" si="173"/>
        <v>0</v>
      </c>
      <c r="Z1175" s="128">
        <f t="shared" si="173"/>
        <v>0</v>
      </c>
      <c r="AA1175" s="128">
        <f t="shared" si="173"/>
        <v>0</v>
      </c>
      <c r="AB1175" s="128">
        <f t="shared" si="173"/>
        <v>0</v>
      </c>
      <c r="AC1175" s="128">
        <f t="shared" si="173"/>
        <v>0</v>
      </c>
      <c r="AD1175" s="128">
        <f t="shared" si="173"/>
        <v>0</v>
      </c>
      <c r="AE1175" s="128">
        <f t="shared" si="173"/>
        <v>0</v>
      </c>
      <c r="AF1175" s="128">
        <f t="shared" si="173"/>
        <v>0</v>
      </c>
      <c r="AG1175" s="128">
        <f t="shared" si="173"/>
        <v>0</v>
      </c>
      <c r="AH1175" s="128">
        <f t="shared" si="173"/>
        <v>0</v>
      </c>
      <c r="AI1175" s="128">
        <f t="shared" si="173"/>
        <v>0</v>
      </c>
      <c r="AJ1175" s="128"/>
      <c r="AK1175" s="128"/>
      <c r="AL1175" s="128"/>
      <c r="AM1175" s="128"/>
      <c r="AN1175" s="128"/>
      <c r="AO1175" s="128"/>
      <c r="AP1175" s="128">
        <f t="shared" si="168"/>
        <v>0</v>
      </c>
      <c r="AQ1175" s="128">
        <f t="shared" si="168"/>
        <v>0</v>
      </c>
      <c r="AR1175" s="128" t="e">
        <f>#REF!+#REF!+#REF!+#REF!</f>
        <v>#REF!</v>
      </c>
      <c r="AS1175" s="128">
        <f t="shared" si="169"/>
        <v>0</v>
      </c>
      <c r="AT1175" s="128" t="e">
        <f>#REF!+#REF!+#REF!+#REF!</f>
        <v>#REF!</v>
      </c>
      <c r="AU1175" s="128">
        <f t="shared" si="170"/>
        <v>0</v>
      </c>
    </row>
    <row r="1176" spans="1:47" x14ac:dyDescent="0.25">
      <c r="A1176" s="381"/>
      <c r="B1176" s="384">
        <v>1</v>
      </c>
      <c r="C1176" s="21" t="s">
        <v>2338</v>
      </c>
      <c r="D1176" s="128">
        <v>0</v>
      </c>
      <c r="E1176" s="128">
        <v>0</v>
      </c>
      <c r="F1176" s="128">
        <v>0</v>
      </c>
      <c r="G1176" s="128">
        <v>0</v>
      </c>
      <c r="H1176" s="128">
        <v>0</v>
      </c>
      <c r="I1176" s="128">
        <v>0</v>
      </c>
      <c r="J1176" s="128">
        <v>0</v>
      </c>
      <c r="K1176" s="128">
        <v>0</v>
      </c>
      <c r="L1176" s="128">
        <f t="shared" si="165"/>
        <v>0</v>
      </c>
      <c r="M1176" s="128">
        <f t="shared" si="165"/>
        <v>0</v>
      </c>
      <c r="N1176" s="128"/>
      <c r="O1176" s="128"/>
      <c r="P1176" s="128"/>
      <c r="Q1176" s="128"/>
      <c r="R1176" s="128"/>
      <c r="S1176" s="128"/>
      <c r="T1176" s="128"/>
      <c r="U1176" s="128"/>
      <c r="V1176" s="128">
        <f t="shared" si="151"/>
        <v>0</v>
      </c>
      <c r="W1176" s="128">
        <f t="shared" si="151"/>
        <v>0</v>
      </c>
      <c r="X1176" s="128">
        <v>0</v>
      </c>
      <c r="Y1176" s="128">
        <v>0</v>
      </c>
      <c r="Z1176" s="128">
        <v>0</v>
      </c>
      <c r="AA1176" s="128">
        <v>0</v>
      </c>
      <c r="AB1176" s="128">
        <v>0</v>
      </c>
      <c r="AC1176" s="128">
        <v>0</v>
      </c>
      <c r="AD1176" s="128">
        <v>0</v>
      </c>
      <c r="AE1176" s="128">
        <v>0</v>
      </c>
      <c r="AF1176" s="128">
        <v>0</v>
      </c>
      <c r="AG1176" s="128">
        <v>0</v>
      </c>
      <c r="AH1176" s="382"/>
      <c r="AI1176" s="382"/>
      <c r="AJ1176" s="382"/>
      <c r="AK1176" s="382"/>
      <c r="AL1176" s="382"/>
      <c r="AM1176" s="382"/>
      <c r="AN1176" s="382"/>
      <c r="AO1176" s="382"/>
      <c r="AP1176" s="128">
        <f t="shared" si="168"/>
        <v>0</v>
      </c>
      <c r="AQ1176" s="128">
        <f t="shared" si="168"/>
        <v>0</v>
      </c>
      <c r="AR1176" s="128" t="e">
        <f>#REF!+#REF!+#REF!+#REF!</f>
        <v>#REF!</v>
      </c>
      <c r="AS1176" s="128">
        <f t="shared" si="169"/>
        <v>0</v>
      </c>
      <c r="AT1176" s="128" t="e">
        <f>#REF!+#REF!+#REF!+#REF!</f>
        <v>#REF!</v>
      </c>
      <c r="AU1176" s="128">
        <f t="shared" si="170"/>
        <v>0</v>
      </c>
    </row>
    <row r="1177" spans="1:47" x14ac:dyDescent="0.25">
      <c r="A1177" s="381"/>
      <c r="B1177" s="384">
        <v>2</v>
      </c>
      <c r="C1177" s="21" t="s">
        <v>2339</v>
      </c>
      <c r="D1177" s="128">
        <v>0</v>
      </c>
      <c r="E1177" s="128">
        <v>0</v>
      </c>
      <c r="F1177" s="128">
        <v>0</v>
      </c>
      <c r="G1177" s="128">
        <v>0</v>
      </c>
      <c r="H1177" s="128">
        <v>0</v>
      </c>
      <c r="I1177" s="128">
        <v>0</v>
      </c>
      <c r="J1177" s="128">
        <v>0</v>
      </c>
      <c r="K1177" s="128">
        <v>0</v>
      </c>
      <c r="L1177" s="128">
        <f t="shared" si="165"/>
        <v>0</v>
      </c>
      <c r="M1177" s="128">
        <f t="shared" si="165"/>
        <v>0</v>
      </c>
      <c r="N1177" s="128"/>
      <c r="O1177" s="128"/>
      <c r="P1177" s="128"/>
      <c r="Q1177" s="128"/>
      <c r="R1177" s="128"/>
      <c r="S1177" s="128"/>
      <c r="T1177" s="128"/>
      <c r="U1177" s="128"/>
      <c r="V1177" s="128">
        <f t="shared" ref="V1177:W1182" si="174">N1177+P1177+R1177+T1177</f>
        <v>0</v>
      </c>
      <c r="W1177" s="128">
        <f t="shared" si="174"/>
        <v>0</v>
      </c>
      <c r="X1177" s="128">
        <v>0</v>
      </c>
      <c r="Y1177" s="128">
        <v>0</v>
      </c>
      <c r="Z1177" s="128">
        <v>0</v>
      </c>
      <c r="AA1177" s="128">
        <v>0</v>
      </c>
      <c r="AB1177" s="128">
        <v>0</v>
      </c>
      <c r="AC1177" s="128">
        <v>0</v>
      </c>
      <c r="AD1177" s="128">
        <v>0</v>
      </c>
      <c r="AE1177" s="128">
        <v>0</v>
      </c>
      <c r="AF1177" s="128">
        <v>0</v>
      </c>
      <c r="AG1177" s="128">
        <v>0</v>
      </c>
      <c r="AH1177" s="382"/>
      <c r="AI1177" s="382"/>
      <c r="AJ1177" s="382"/>
      <c r="AK1177" s="382"/>
      <c r="AL1177" s="382"/>
      <c r="AM1177" s="382"/>
      <c r="AN1177" s="382"/>
      <c r="AO1177" s="382"/>
      <c r="AP1177" s="128">
        <f t="shared" si="168"/>
        <v>0</v>
      </c>
      <c r="AQ1177" s="128">
        <f t="shared" si="168"/>
        <v>0</v>
      </c>
      <c r="AR1177" s="128" t="e">
        <f>#REF!+#REF!+#REF!+#REF!</f>
        <v>#REF!</v>
      </c>
      <c r="AS1177" s="128">
        <f t="shared" si="169"/>
        <v>0</v>
      </c>
      <c r="AT1177" s="128" t="e">
        <f>#REF!+#REF!+#REF!+#REF!</f>
        <v>#REF!</v>
      </c>
      <c r="AU1177" s="128">
        <f t="shared" si="170"/>
        <v>0</v>
      </c>
    </row>
    <row r="1178" spans="1:47" x14ac:dyDescent="0.25">
      <c r="A1178" s="381"/>
      <c r="B1178" s="384">
        <v>3</v>
      </c>
      <c r="C1178" s="21" t="s">
        <v>2340</v>
      </c>
      <c r="D1178" s="128">
        <v>0</v>
      </c>
      <c r="E1178" s="128">
        <v>0</v>
      </c>
      <c r="F1178" s="128">
        <v>0</v>
      </c>
      <c r="G1178" s="128">
        <v>0</v>
      </c>
      <c r="H1178" s="128">
        <v>0</v>
      </c>
      <c r="I1178" s="128">
        <v>0</v>
      </c>
      <c r="J1178" s="128">
        <v>0</v>
      </c>
      <c r="K1178" s="128">
        <v>0</v>
      </c>
      <c r="L1178" s="128">
        <f t="shared" si="165"/>
        <v>0</v>
      </c>
      <c r="M1178" s="128">
        <f t="shared" si="165"/>
        <v>0</v>
      </c>
      <c r="N1178" s="128"/>
      <c r="O1178" s="128"/>
      <c r="P1178" s="128"/>
      <c r="Q1178" s="128"/>
      <c r="R1178" s="128"/>
      <c r="S1178" s="128"/>
      <c r="T1178" s="128"/>
      <c r="U1178" s="128"/>
      <c r="V1178" s="128">
        <f t="shared" si="174"/>
        <v>0</v>
      </c>
      <c r="W1178" s="128">
        <f t="shared" si="174"/>
        <v>0</v>
      </c>
      <c r="X1178" s="128">
        <v>0</v>
      </c>
      <c r="Y1178" s="128">
        <v>0</v>
      </c>
      <c r="Z1178" s="128">
        <v>0</v>
      </c>
      <c r="AA1178" s="128">
        <v>0</v>
      </c>
      <c r="AB1178" s="128">
        <v>0</v>
      </c>
      <c r="AC1178" s="128">
        <v>0</v>
      </c>
      <c r="AD1178" s="128">
        <v>0</v>
      </c>
      <c r="AE1178" s="128">
        <v>0</v>
      </c>
      <c r="AF1178" s="128">
        <v>0</v>
      </c>
      <c r="AG1178" s="128">
        <v>0</v>
      </c>
      <c r="AH1178" s="382"/>
      <c r="AI1178" s="382"/>
      <c r="AJ1178" s="382"/>
      <c r="AK1178" s="382"/>
      <c r="AL1178" s="382"/>
      <c r="AM1178" s="382"/>
      <c r="AN1178" s="382"/>
      <c r="AO1178" s="382"/>
      <c r="AP1178" s="128">
        <f t="shared" si="168"/>
        <v>0</v>
      </c>
      <c r="AQ1178" s="128">
        <f t="shared" si="168"/>
        <v>0</v>
      </c>
      <c r="AR1178" s="128" t="e">
        <f>#REF!+#REF!+#REF!+#REF!</f>
        <v>#REF!</v>
      </c>
      <c r="AS1178" s="128">
        <f t="shared" si="169"/>
        <v>0</v>
      </c>
      <c r="AT1178" s="128" t="e">
        <f>#REF!+#REF!+#REF!+#REF!</f>
        <v>#REF!</v>
      </c>
      <c r="AU1178" s="128">
        <f t="shared" si="170"/>
        <v>0</v>
      </c>
    </row>
    <row r="1179" spans="1:47" x14ac:dyDescent="0.25">
      <c r="A1179" s="381"/>
      <c r="B1179" s="384">
        <v>4</v>
      </c>
      <c r="C1179" s="21" t="s">
        <v>2341</v>
      </c>
      <c r="D1179" s="128">
        <v>0</v>
      </c>
      <c r="E1179" s="128">
        <v>0</v>
      </c>
      <c r="F1179" s="128">
        <v>0</v>
      </c>
      <c r="G1179" s="128">
        <v>0</v>
      </c>
      <c r="H1179" s="128">
        <v>0</v>
      </c>
      <c r="I1179" s="128">
        <v>0</v>
      </c>
      <c r="J1179" s="128">
        <v>0</v>
      </c>
      <c r="K1179" s="128">
        <v>0</v>
      </c>
      <c r="L1179" s="128">
        <f t="shared" si="165"/>
        <v>0</v>
      </c>
      <c r="M1179" s="128">
        <f t="shared" si="165"/>
        <v>0</v>
      </c>
      <c r="N1179" s="128"/>
      <c r="O1179" s="128"/>
      <c r="P1179" s="128"/>
      <c r="Q1179" s="128"/>
      <c r="R1179" s="128"/>
      <c r="S1179" s="128"/>
      <c r="T1179" s="128"/>
      <c r="U1179" s="128"/>
      <c r="V1179" s="128">
        <f t="shared" si="174"/>
        <v>0</v>
      </c>
      <c r="W1179" s="128">
        <f t="shared" si="174"/>
        <v>0</v>
      </c>
      <c r="X1179" s="128">
        <v>0</v>
      </c>
      <c r="Y1179" s="128">
        <v>0</v>
      </c>
      <c r="Z1179" s="128">
        <v>0</v>
      </c>
      <c r="AA1179" s="128">
        <v>0</v>
      </c>
      <c r="AB1179" s="128">
        <v>0</v>
      </c>
      <c r="AC1179" s="128">
        <v>0</v>
      </c>
      <c r="AD1179" s="128">
        <v>0</v>
      </c>
      <c r="AE1179" s="128">
        <v>0</v>
      </c>
      <c r="AF1179" s="128">
        <v>0</v>
      </c>
      <c r="AG1179" s="128">
        <v>0</v>
      </c>
      <c r="AH1179" s="382"/>
      <c r="AI1179" s="382"/>
      <c r="AJ1179" s="382"/>
      <c r="AK1179" s="382"/>
      <c r="AL1179" s="382"/>
      <c r="AM1179" s="382"/>
      <c r="AN1179" s="382"/>
      <c r="AO1179" s="382"/>
      <c r="AP1179" s="128">
        <f t="shared" si="168"/>
        <v>0</v>
      </c>
      <c r="AQ1179" s="128">
        <f t="shared" si="168"/>
        <v>0</v>
      </c>
      <c r="AR1179" s="128" t="e">
        <f>#REF!+#REF!+#REF!+#REF!</f>
        <v>#REF!</v>
      </c>
      <c r="AS1179" s="128">
        <f t="shared" si="169"/>
        <v>0</v>
      </c>
      <c r="AT1179" s="128" t="e">
        <f>#REF!+#REF!+#REF!+#REF!</f>
        <v>#REF!</v>
      </c>
      <c r="AU1179" s="128">
        <f t="shared" si="170"/>
        <v>0</v>
      </c>
    </row>
    <row r="1180" spans="1:47" x14ac:dyDescent="0.25">
      <c r="A1180" s="381"/>
      <c r="B1180" s="384">
        <v>5</v>
      </c>
      <c r="C1180" s="21" t="s">
        <v>2342</v>
      </c>
      <c r="D1180" s="128">
        <f t="shared" ref="D1180:AI1180" si="175">SUM(D1181:D1182)</f>
        <v>0</v>
      </c>
      <c r="E1180" s="128">
        <f t="shared" si="175"/>
        <v>0</v>
      </c>
      <c r="F1180" s="128">
        <f t="shared" si="175"/>
        <v>0</v>
      </c>
      <c r="G1180" s="128">
        <f t="shared" si="175"/>
        <v>0</v>
      </c>
      <c r="H1180" s="128">
        <f t="shared" si="175"/>
        <v>0</v>
      </c>
      <c r="I1180" s="128">
        <f t="shared" si="175"/>
        <v>0</v>
      </c>
      <c r="J1180" s="128">
        <f t="shared" si="175"/>
        <v>0</v>
      </c>
      <c r="K1180" s="128">
        <f t="shared" si="175"/>
        <v>0</v>
      </c>
      <c r="L1180" s="128">
        <f t="shared" si="175"/>
        <v>0</v>
      </c>
      <c r="M1180" s="128">
        <f t="shared" si="175"/>
        <v>0</v>
      </c>
      <c r="N1180" s="128">
        <f t="shared" si="175"/>
        <v>0</v>
      </c>
      <c r="O1180" s="128">
        <f t="shared" si="175"/>
        <v>0</v>
      </c>
      <c r="P1180" s="128">
        <f t="shared" si="175"/>
        <v>0</v>
      </c>
      <c r="Q1180" s="128">
        <f t="shared" si="175"/>
        <v>0</v>
      </c>
      <c r="R1180" s="128">
        <f t="shared" si="175"/>
        <v>0</v>
      </c>
      <c r="S1180" s="128">
        <f t="shared" si="175"/>
        <v>0</v>
      </c>
      <c r="T1180" s="128">
        <v>0</v>
      </c>
      <c r="U1180" s="128">
        <v>0</v>
      </c>
      <c r="V1180" s="128">
        <f t="shared" si="174"/>
        <v>0</v>
      </c>
      <c r="W1180" s="128">
        <f t="shared" si="174"/>
        <v>0</v>
      </c>
      <c r="X1180" s="128">
        <f t="shared" si="175"/>
        <v>0</v>
      </c>
      <c r="Y1180" s="128">
        <f t="shared" si="175"/>
        <v>0</v>
      </c>
      <c r="Z1180" s="128">
        <f t="shared" si="175"/>
        <v>0</v>
      </c>
      <c r="AA1180" s="128">
        <f t="shared" si="175"/>
        <v>0</v>
      </c>
      <c r="AB1180" s="128">
        <f t="shared" si="175"/>
        <v>0</v>
      </c>
      <c r="AC1180" s="128">
        <f t="shared" si="175"/>
        <v>0</v>
      </c>
      <c r="AD1180" s="128">
        <f t="shared" si="175"/>
        <v>0</v>
      </c>
      <c r="AE1180" s="128">
        <f t="shared" si="175"/>
        <v>0</v>
      </c>
      <c r="AF1180" s="128">
        <f t="shared" si="175"/>
        <v>0</v>
      </c>
      <c r="AG1180" s="128">
        <f t="shared" si="175"/>
        <v>0</v>
      </c>
      <c r="AH1180" s="128">
        <f t="shared" si="175"/>
        <v>0</v>
      </c>
      <c r="AI1180" s="128">
        <f t="shared" si="175"/>
        <v>0</v>
      </c>
      <c r="AJ1180" s="128"/>
      <c r="AK1180" s="128"/>
      <c r="AL1180" s="128"/>
      <c r="AM1180" s="128"/>
      <c r="AN1180" s="128"/>
      <c r="AO1180" s="128"/>
      <c r="AP1180" s="128">
        <f t="shared" si="168"/>
        <v>0</v>
      </c>
      <c r="AQ1180" s="128">
        <f t="shared" si="168"/>
        <v>0</v>
      </c>
      <c r="AR1180" s="128" t="e">
        <f>#REF!+#REF!+#REF!+#REF!</f>
        <v>#REF!</v>
      </c>
      <c r="AS1180" s="128">
        <f t="shared" si="169"/>
        <v>0</v>
      </c>
      <c r="AT1180" s="128" t="e">
        <f>#REF!+#REF!+#REF!+#REF!</f>
        <v>#REF!</v>
      </c>
      <c r="AU1180" s="128">
        <f t="shared" si="170"/>
        <v>0</v>
      </c>
    </row>
    <row r="1181" spans="1:47" s="131" customFormat="1" ht="31.5" x14ac:dyDescent="0.25">
      <c r="A1181" s="381" t="s">
        <v>47</v>
      </c>
      <c r="B1181" s="127" t="s">
        <v>2343</v>
      </c>
      <c r="C1181" s="21" t="s">
        <v>129</v>
      </c>
      <c r="D1181" s="128"/>
      <c r="E1181" s="128"/>
      <c r="F1181" s="128"/>
      <c r="G1181" s="128"/>
      <c r="H1181" s="128"/>
      <c r="I1181" s="128"/>
      <c r="J1181" s="128"/>
      <c r="K1181" s="128"/>
      <c r="L1181" s="128"/>
      <c r="M1181" s="128"/>
      <c r="N1181" s="128"/>
      <c r="O1181" s="128"/>
      <c r="P1181" s="128"/>
      <c r="Q1181" s="128"/>
      <c r="R1181" s="128"/>
      <c r="S1181" s="128"/>
      <c r="T1181" s="128"/>
      <c r="U1181" s="128"/>
      <c r="V1181" s="128">
        <f t="shared" si="174"/>
        <v>0</v>
      </c>
      <c r="W1181" s="128">
        <f t="shared" si="174"/>
        <v>0</v>
      </c>
      <c r="X1181" s="128"/>
      <c r="Y1181" s="128"/>
      <c r="Z1181" s="128"/>
      <c r="AA1181" s="128"/>
      <c r="AB1181" s="128"/>
      <c r="AC1181" s="128"/>
      <c r="AD1181" s="128"/>
      <c r="AE1181" s="128"/>
      <c r="AF1181" s="128"/>
      <c r="AG1181" s="128"/>
      <c r="AH1181" s="382"/>
      <c r="AI1181" s="382"/>
      <c r="AJ1181" s="382"/>
      <c r="AK1181" s="382"/>
      <c r="AL1181" s="382"/>
      <c r="AM1181" s="382"/>
      <c r="AN1181" s="382"/>
      <c r="AO1181" s="382"/>
      <c r="AP1181" s="128">
        <f t="shared" si="168"/>
        <v>0</v>
      </c>
      <c r="AQ1181" s="128">
        <f t="shared" si="168"/>
        <v>0</v>
      </c>
      <c r="AR1181" s="128" t="e">
        <f>#REF!+#REF!+#REF!+#REF!</f>
        <v>#REF!</v>
      </c>
      <c r="AS1181" s="128">
        <f t="shared" si="169"/>
        <v>0</v>
      </c>
      <c r="AT1181" s="128" t="e">
        <f>#REF!+#REF!+#REF!+#REF!</f>
        <v>#REF!</v>
      </c>
      <c r="AU1181" s="128">
        <f t="shared" si="170"/>
        <v>0</v>
      </c>
    </row>
    <row r="1182" spans="1:47" s="131" customFormat="1" ht="31.5" x14ac:dyDescent="0.25">
      <c r="A1182" s="381" t="s">
        <v>47</v>
      </c>
      <c r="B1182" s="127" t="s">
        <v>2316</v>
      </c>
      <c r="C1182" s="21" t="s">
        <v>132</v>
      </c>
      <c r="D1182" s="128"/>
      <c r="E1182" s="128"/>
      <c r="F1182" s="128"/>
      <c r="G1182" s="128"/>
      <c r="H1182" s="128"/>
      <c r="I1182" s="128"/>
      <c r="J1182" s="128"/>
      <c r="K1182" s="128"/>
      <c r="L1182" s="128"/>
      <c r="M1182" s="128"/>
      <c r="N1182" s="128"/>
      <c r="O1182" s="128"/>
      <c r="P1182" s="128"/>
      <c r="Q1182" s="128"/>
      <c r="R1182" s="128"/>
      <c r="S1182" s="128"/>
      <c r="T1182" s="128"/>
      <c r="U1182" s="128"/>
      <c r="V1182" s="128">
        <f t="shared" si="174"/>
        <v>0</v>
      </c>
      <c r="W1182" s="128">
        <f t="shared" si="174"/>
        <v>0</v>
      </c>
      <c r="X1182" s="128"/>
      <c r="Y1182" s="128"/>
      <c r="Z1182" s="128"/>
      <c r="AA1182" s="128"/>
      <c r="AB1182" s="128"/>
      <c r="AC1182" s="128"/>
      <c r="AD1182" s="128"/>
      <c r="AE1182" s="128"/>
      <c r="AF1182" s="128"/>
      <c r="AG1182" s="128"/>
      <c r="AH1182" s="382"/>
      <c r="AI1182" s="382"/>
      <c r="AJ1182" s="382"/>
      <c r="AK1182" s="382"/>
      <c r="AL1182" s="382"/>
      <c r="AM1182" s="382"/>
      <c r="AN1182" s="382"/>
      <c r="AO1182" s="382"/>
      <c r="AP1182" s="128">
        <f t="shared" si="168"/>
        <v>0</v>
      </c>
      <c r="AQ1182" s="128">
        <f t="shared" si="168"/>
        <v>0</v>
      </c>
      <c r="AR1182" s="128" t="e">
        <f>#REF!+#REF!+#REF!+#REF!</f>
        <v>#REF!</v>
      </c>
      <c r="AS1182" s="128">
        <f t="shared" si="169"/>
        <v>0</v>
      </c>
      <c r="AT1182" s="128" t="e">
        <f>#REF!+#REF!+#REF!+#REF!</f>
        <v>#REF!</v>
      </c>
      <c r="AU1182" s="128">
        <f t="shared" si="170"/>
        <v>0</v>
      </c>
    </row>
    <row r="1183" spans="1:47" x14ac:dyDescent="0.25">
      <c r="B1183" s="133"/>
      <c r="C1183" s="134"/>
      <c r="D1183" s="134"/>
      <c r="E1183" s="134"/>
      <c r="F1183" s="134"/>
      <c r="G1183" s="134"/>
      <c r="H1183" s="134"/>
      <c r="I1183" s="134"/>
      <c r="J1183" s="134"/>
      <c r="K1183" s="134"/>
      <c r="L1183" s="134"/>
      <c r="M1183" s="134"/>
      <c r="N1183" s="134"/>
      <c r="O1183" s="134"/>
      <c r="P1183" s="135"/>
      <c r="Q1183" s="135"/>
      <c r="R1183" s="135"/>
      <c r="S1183" s="135"/>
      <c r="T1183" s="135"/>
      <c r="U1183" s="135"/>
      <c r="V1183" s="134"/>
      <c r="W1183" s="134"/>
      <c r="X1183" s="134"/>
      <c r="Y1183" s="134"/>
      <c r="Z1183" s="134"/>
      <c r="AA1183" s="134"/>
      <c r="AR1183" s="123"/>
      <c r="AS1183" s="123"/>
    </row>
    <row r="1184" spans="1:47" x14ac:dyDescent="0.25">
      <c r="B1184" s="123" t="s">
        <v>852</v>
      </c>
      <c r="AR1184" s="123"/>
      <c r="AS1184" s="123"/>
    </row>
    <row r="1185" spans="16:45" x14ac:dyDescent="0.25">
      <c r="P1185" s="123"/>
      <c r="Q1185" s="123"/>
      <c r="R1185" s="123"/>
      <c r="S1185" s="123"/>
      <c r="T1185" s="123"/>
      <c r="U1185" s="123"/>
      <c r="AR1185" s="123"/>
      <c r="AS1185" s="123"/>
    </row>
  </sheetData>
  <mergeCells count="39">
    <mergeCell ref="D23:E23"/>
    <mergeCell ref="F23:G23"/>
    <mergeCell ref="AN12:AP12"/>
    <mergeCell ref="AN13:AP13"/>
    <mergeCell ref="AN14:AP14"/>
    <mergeCell ref="B16:AG16"/>
    <mergeCell ref="C17:C18"/>
    <mergeCell ref="H23:I23"/>
    <mergeCell ref="J23:K23"/>
    <mergeCell ref="L23:M23"/>
    <mergeCell ref="AL23:AM23"/>
    <mergeCell ref="P23:Q23"/>
    <mergeCell ref="R23:S23"/>
    <mergeCell ref="T23:U23"/>
    <mergeCell ref="N23:O23"/>
    <mergeCell ref="AJ23:AK23"/>
    <mergeCell ref="AN23:AO23"/>
    <mergeCell ref="Z23:AA23"/>
    <mergeCell ref="AN6:AP6"/>
    <mergeCell ref="AN7:AP7"/>
    <mergeCell ref="AN8:AP8"/>
    <mergeCell ref="AN10:AP10"/>
    <mergeCell ref="AN11:AP11"/>
    <mergeCell ref="V23:W23"/>
    <mergeCell ref="X23:Y23"/>
    <mergeCell ref="A21:A24"/>
    <mergeCell ref="B21:B24"/>
    <mergeCell ref="C21:C24"/>
    <mergeCell ref="D21:W21"/>
    <mergeCell ref="X21:AU21"/>
    <mergeCell ref="D22:M22"/>
    <mergeCell ref="N22:W22"/>
    <mergeCell ref="X22:AG22"/>
    <mergeCell ref="AH22:AU22"/>
    <mergeCell ref="AP23:AU23"/>
    <mergeCell ref="AB23:AC23"/>
    <mergeCell ref="AD23:AE23"/>
    <mergeCell ref="AF23:AG23"/>
    <mergeCell ref="AH23:AI2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0"/>
  <sheetViews>
    <sheetView view="pageBreakPreview" zoomScale="60" workbookViewId="0">
      <selection sqref="A1:XFD1048576"/>
    </sheetView>
  </sheetViews>
  <sheetFormatPr defaultRowHeight="12.75" x14ac:dyDescent="0.2"/>
  <cols>
    <col min="1" max="1" width="15.625" style="385" customWidth="1"/>
    <col min="2" max="2" width="44.875" style="386" customWidth="1"/>
    <col min="3" max="3" width="12.75" style="386" customWidth="1"/>
    <col min="4" max="4" width="13.875" style="386" customWidth="1"/>
    <col min="5" max="5" width="13" style="386" customWidth="1"/>
    <col min="6" max="6" width="12.375" style="386" customWidth="1"/>
    <col min="7" max="7" width="12.875" style="386" customWidth="1"/>
    <col min="8" max="8" width="12.5" style="386" customWidth="1"/>
    <col min="9" max="9" width="21.5" style="386" customWidth="1"/>
    <col min="10" max="13" width="7.875" style="386" customWidth="1"/>
    <col min="14" max="14" width="14" style="386" customWidth="1"/>
    <col min="15" max="15" width="9" style="386"/>
    <col min="16" max="16384" width="9" style="385"/>
  </cols>
  <sheetData>
    <row r="2" spans="1:15" ht="15" x14ac:dyDescent="0.2">
      <c r="N2" s="387" t="s">
        <v>2564</v>
      </c>
    </row>
    <row r="3" spans="1:15" ht="15" x14ac:dyDescent="0.2">
      <c r="N3" s="387" t="s">
        <v>1</v>
      </c>
    </row>
    <row r="4" spans="1:15" ht="15" x14ac:dyDescent="0.2">
      <c r="N4" s="387" t="s">
        <v>2565</v>
      </c>
    </row>
    <row r="7" spans="1:15" ht="15.75" x14ac:dyDescent="0.25">
      <c r="A7" s="520" t="s">
        <v>2443</v>
      </c>
      <c r="B7" s="520"/>
      <c r="C7" s="520"/>
      <c r="D7" s="520"/>
      <c r="E7" s="520"/>
      <c r="F7" s="520"/>
      <c r="G7" s="520"/>
      <c r="H7" s="520"/>
      <c r="I7" s="520"/>
      <c r="J7" s="520"/>
      <c r="K7" s="520"/>
      <c r="L7" s="520"/>
      <c r="M7" s="520"/>
      <c r="N7" s="520"/>
      <c r="O7" s="385"/>
    </row>
    <row r="8" spans="1:15" ht="15" x14ac:dyDescent="0.2">
      <c r="A8" s="386"/>
      <c r="B8" s="388"/>
      <c r="C8" s="388"/>
      <c r="D8" s="388"/>
      <c r="E8" s="388"/>
      <c r="F8" s="388"/>
      <c r="G8" s="388"/>
      <c r="H8" s="388"/>
      <c r="I8" s="389"/>
      <c r="N8" s="387" t="s">
        <v>3</v>
      </c>
      <c r="O8" s="385"/>
    </row>
    <row r="9" spans="1:15" ht="15" x14ac:dyDescent="0.2">
      <c r="A9" s="521" t="s">
        <v>2444</v>
      </c>
      <c r="B9" s="521"/>
      <c r="C9" s="521"/>
      <c r="D9" s="521"/>
      <c r="E9" s="521"/>
      <c r="F9" s="521"/>
      <c r="G9" s="521"/>
      <c r="H9" s="521"/>
      <c r="I9" s="521"/>
      <c r="N9" s="387" t="s">
        <v>2500</v>
      </c>
      <c r="O9" s="385"/>
    </row>
    <row r="10" spans="1:15" ht="15" x14ac:dyDescent="0.2">
      <c r="A10" s="388"/>
      <c r="B10" s="388"/>
      <c r="C10" s="388"/>
      <c r="D10" s="388"/>
      <c r="E10" s="388"/>
      <c r="F10" s="388"/>
      <c r="G10" s="388"/>
      <c r="H10" s="388"/>
      <c r="I10" s="389"/>
      <c r="N10" s="387"/>
      <c r="O10" s="385"/>
    </row>
    <row r="11" spans="1:15" ht="15" x14ac:dyDescent="0.2">
      <c r="A11" s="518" t="s">
        <v>2445</v>
      </c>
      <c r="B11" s="518"/>
      <c r="C11" s="519"/>
      <c r="D11" s="519"/>
      <c r="E11" s="519"/>
      <c r="F11" s="519"/>
      <c r="G11" s="519"/>
      <c r="H11" s="519"/>
      <c r="I11" s="519"/>
      <c r="N11" s="390" t="s">
        <v>2501</v>
      </c>
      <c r="O11" s="385"/>
    </row>
    <row r="12" spans="1:15" ht="15" x14ac:dyDescent="0.2">
      <c r="A12" s="391"/>
      <c r="B12" s="391"/>
      <c r="C12" s="392"/>
      <c r="D12" s="392"/>
      <c r="E12" s="392"/>
      <c r="F12" s="392"/>
      <c r="G12" s="392"/>
      <c r="H12" s="392"/>
      <c r="I12" s="392"/>
      <c r="N12" s="387" t="s">
        <v>6</v>
      </c>
      <c r="O12" s="385"/>
    </row>
    <row r="13" spans="1:15" ht="15" x14ac:dyDescent="0.2">
      <c r="A13" s="391"/>
      <c r="B13" s="391"/>
      <c r="C13" s="392"/>
      <c r="D13" s="392"/>
      <c r="E13" s="392"/>
      <c r="F13" s="392"/>
      <c r="G13" s="392"/>
      <c r="H13" s="392"/>
      <c r="I13" s="392"/>
      <c r="N13" s="387" t="s">
        <v>7</v>
      </c>
      <c r="O13" s="385"/>
    </row>
    <row r="14" spans="1:15" x14ac:dyDescent="0.2">
      <c r="A14" s="516" t="s">
        <v>2446</v>
      </c>
      <c r="B14" s="513" t="s">
        <v>2447</v>
      </c>
      <c r="C14" s="513" t="s">
        <v>2448</v>
      </c>
      <c r="D14" s="513"/>
      <c r="E14" s="513"/>
      <c r="F14" s="513"/>
      <c r="G14" s="513" t="s">
        <v>2449</v>
      </c>
      <c r="H14" s="513" t="s">
        <v>2450</v>
      </c>
      <c r="I14" s="512" t="s">
        <v>2451</v>
      </c>
      <c r="J14" s="513" t="s">
        <v>2452</v>
      </c>
      <c r="K14" s="513"/>
      <c r="L14" s="513"/>
      <c r="M14" s="513"/>
      <c r="N14" s="513"/>
      <c r="O14" s="385"/>
    </row>
    <row r="15" spans="1:15" x14ac:dyDescent="0.2">
      <c r="A15" s="516"/>
      <c r="B15" s="513"/>
      <c r="C15" s="513" t="s">
        <v>2453</v>
      </c>
      <c r="D15" s="513"/>
      <c r="E15" s="513" t="s">
        <v>2454</v>
      </c>
      <c r="F15" s="513"/>
      <c r="G15" s="513"/>
      <c r="H15" s="513"/>
      <c r="I15" s="512"/>
      <c r="J15" s="513"/>
      <c r="K15" s="513"/>
      <c r="L15" s="513"/>
      <c r="M15" s="513"/>
      <c r="N15" s="513"/>
      <c r="O15" s="385"/>
    </row>
    <row r="16" spans="1:15" x14ac:dyDescent="0.2">
      <c r="A16" s="516"/>
      <c r="B16" s="513"/>
      <c r="C16" s="515" t="s">
        <v>2455</v>
      </c>
      <c r="D16" s="515" t="s">
        <v>2456</v>
      </c>
      <c r="E16" s="515" t="s">
        <v>2455</v>
      </c>
      <c r="F16" s="515" t="s">
        <v>2456</v>
      </c>
      <c r="G16" s="513"/>
      <c r="H16" s="513"/>
      <c r="I16" s="512"/>
      <c r="J16" s="514"/>
      <c r="K16" s="514"/>
      <c r="L16" s="514"/>
      <c r="M16" s="514"/>
      <c r="N16" s="514"/>
      <c r="O16" s="385"/>
    </row>
    <row r="17" spans="1:15" x14ac:dyDescent="0.2">
      <c r="A17" s="516"/>
      <c r="B17" s="517"/>
      <c r="C17" s="515"/>
      <c r="D17" s="515"/>
      <c r="E17" s="515"/>
      <c r="F17" s="515"/>
      <c r="G17" s="513"/>
      <c r="H17" s="513"/>
      <c r="I17" s="512"/>
      <c r="J17" s="514"/>
      <c r="K17" s="514"/>
      <c r="L17" s="514"/>
      <c r="M17" s="514"/>
      <c r="N17" s="514"/>
      <c r="O17" s="385"/>
    </row>
    <row r="18" spans="1:15" x14ac:dyDescent="0.2">
      <c r="A18" s="516"/>
      <c r="B18" s="513"/>
      <c r="C18" s="515"/>
      <c r="D18" s="515"/>
      <c r="E18" s="515"/>
      <c r="F18" s="515"/>
      <c r="G18" s="513"/>
      <c r="H18" s="513"/>
      <c r="I18" s="512"/>
      <c r="J18" s="514"/>
      <c r="K18" s="514"/>
      <c r="L18" s="514"/>
      <c r="M18" s="514"/>
      <c r="N18" s="514"/>
      <c r="O18" s="385"/>
    </row>
    <row r="19" spans="1:15" x14ac:dyDescent="0.2">
      <c r="A19" s="393">
        <v>1</v>
      </c>
      <c r="B19" s="394">
        <v>2</v>
      </c>
      <c r="C19" s="394">
        <v>3</v>
      </c>
      <c r="D19" s="394">
        <v>4</v>
      </c>
      <c r="E19" s="394">
        <v>5</v>
      </c>
      <c r="F19" s="394">
        <v>6</v>
      </c>
      <c r="G19" s="394">
        <v>8</v>
      </c>
      <c r="H19" s="394">
        <v>9</v>
      </c>
      <c r="I19" s="395">
        <v>10</v>
      </c>
      <c r="J19" s="522">
        <v>11</v>
      </c>
      <c r="K19" s="523"/>
      <c r="L19" s="523"/>
      <c r="M19" s="523"/>
      <c r="N19" s="523"/>
      <c r="O19" s="385"/>
    </row>
    <row r="20" spans="1:15" x14ac:dyDescent="0.2">
      <c r="A20" s="524" t="s">
        <v>42</v>
      </c>
      <c r="B20" s="524"/>
      <c r="C20" s="524"/>
      <c r="D20" s="524"/>
      <c r="E20" s="524"/>
      <c r="F20" s="524"/>
      <c r="G20" s="524"/>
      <c r="H20" s="524"/>
      <c r="I20" s="524"/>
      <c r="J20" s="524"/>
      <c r="K20" s="524"/>
      <c r="L20" s="524"/>
      <c r="M20" s="524"/>
      <c r="N20" s="524"/>
    </row>
    <row r="21" spans="1:15" x14ac:dyDescent="0.2">
      <c r="A21" s="511" t="s">
        <v>2457</v>
      </c>
      <c r="B21" s="511"/>
      <c r="C21" s="511"/>
      <c r="D21" s="511"/>
      <c r="E21" s="511"/>
      <c r="F21" s="511"/>
      <c r="G21" s="511"/>
      <c r="H21" s="511"/>
      <c r="I21" s="511"/>
      <c r="J21" s="511"/>
      <c r="K21" s="511"/>
      <c r="L21" s="511"/>
      <c r="M21" s="511"/>
      <c r="N21" s="511"/>
    </row>
    <row r="22" spans="1:15" x14ac:dyDescent="0.2">
      <c r="A22" s="396">
        <v>1</v>
      </c>
      <c r="B22" s="397" t="s">
        <v>2458</v>
      </c>
      <c r="C22" s="398"/>
      <c r="D22" s="398"/>
      <c r="E22" s="398"/>
      <c r="F22" s="398"/>
      <c r="G22" s="398"/>
      <c r="H22" s="398"/>
      <c r="I22" s="398"/>
      <c r="J22" s="399"/>
      <c r="K22" s="399"/>
      <c r="L22" s="399"/>
      <c r="M22" s="399"/>
      <c r="N22" s="399"/>
    </row>
    <row r="23" spans="1:15" x14ac:dyDescent="0.2">
      <c r="A23" s="400" t="s">
        <v>39</v>
      </c>
      <c r="B23" s="401" t="s">
        <v>2459</v>
      </c>
      <c r="C23" s="402">
        <v>39346</v>
      </c>
      <c r="D23" s="402">
        <v>39737</v>
      </c>
      <c r="E23" s="403">
        <v>39243</v>
      </c>
      <c r="F23" s="403">
        <v>39273</v>
      </c>
      <c r="G23" s="400">
        <v>100</v>
      </c>
      <c r="H23" s="400"/>
      <c r="I23" s="400"/>
      <c r="J23" s="399"/>
      <c r="K23" s="399"/>
      <c r="L23" s="399"/>
      <c r="M23" s="399"/>
      <c r="N23" s="399"/>
    </row>
    <row r="24" spans="1:15" x14ac:dyDescent="0.2">
      <c r="A24" s="396">
        <v>2</v>
      </c>
      <c r="B24" s="397" t="s">
        <v>2460</v>
      </c>
      <c r="C24" s="402"/>
      <c r="D24" s="402"/>
      <c r="E24" s="404"/>
      <c r="F24" s="404"/>
      <c r="G24" s="398"/>
      <c r="H24" s="398"/>
      <c r="I24" s="398"/>
      <c r="J24" s="399"/>
      <c r="K24" s="399"/>
      <c r="L24" s="399"/>
      <c r="M24" s="399"/>
      <c r="N24" s="399"/>
    </row>
    <row r="25" spans="1:15" x14ac:dyDescent="0.2">
      <c r="A25" s="400" t="s">
        <v>118</v>
      </c>
      <c r="B25" s="401" t="s">
        <v>2461</v>
      </c>
      <c r="C25" s="402">
        <v>41284</v>
      </c>
      <c r="D25" s="402">
        <v>41331</v>
      </c>
      <c r="E25" s="405">
        <v>41284</v>
      </c>
      <c r="F25" s="405">
        <v>41608</v>
      </c>
      <c r="G25" s="406">
        <v>100</v>
      </c>
      <c r="H25" s="403"/>
      <c r="I25" s="400"/>
      <c r="J25" s="399"/>
      <c r="K25" s="399"/>
      <c r="L25" s="399"/>
      <c r="M25" s="399"/>
      <c r="N25" s="399"/>
    </row>
    <row r="26" spans="1:15" x14ac:dyDescent="0.2">
      <c r="A26" s="400">
        <v>3</v>
      </c>
      <c r="B26" s="397" t="s">
        <v>2462</v>
      </c>
      <c r="C26" s="402"/>
      <c r="D26" s="402"/>
      <c r="E26" s="407"/>
      <c r="F26" s="407"/>
      <c r="G26" s="400"/>
      <c r="H26" s="400"/>
      <c r="I26" s="400"/>
      <c r="J26" s="399"/>
      <c r="K26" s="399"/>
      <c r="L26" s="399"/>
      <c r="M26" s="399"/>
      <c r="N26" s="399"/>
    </row>
    <row r="27" spans="1:15" ht="25.5" x14ac:dyDescent="0.2">
      <c r="A27" s="408" t="s">
        <v>2463</v>
      </c>
      <c r="B27" s="409" t="s">
        <v>2464</v>
      </c>
      <c r="C27" s="402">
        <v>41306</v>
      </c>
      <c r="D27" s="402">
        <v>41395</v>
      </c>
      <c r="E27" s="402">
        <v>41285</v>
      </c>
      <c r="F27" s="402">
        <v>41353</v>
      </c>
      <c r="G27" s="400">
        <v>100</v>
      </c>
      <c r="H27" s="400"/>
      <c r="I27" s="400"/>
      <c r="J27" s="399"/>
      <c r="K27" s="399"/>
      <c r="L27" s="399"/>
      <c r="M27" s="399"/>
      <c r="N27" s="399"/>
    </row>
    <row r="28" spans="1:15" x14ac:dyDescent="0.2">
      <c r="A28" s="408" t="s">
        <v>2465</v>
      </c>
      <c r="B28" s="409" t="s">
        <v>2466</v>
      </c>
      <c r="C28" s="402">
        <v>41395</v>
      </c>
      <c r="D28" s="402">
        <v>41487</v>
      </c>
      <c r="E28" s="402">
        <v>41577</v>
      </c>
      <c r="F28" s="402">
        <v>41988</v>
      </c>
      <c r="G28" s="400">
        <v>100</v>
      </c>
      <c r="H28" s="400">
        <v>100</v>
      </c>
      <c r="I28" s="400"/>
      <c r="J28" s="399"/>
      <c r="K28" s="399"/>
      <c r="L28" s="399"/>
      <c r="M28" s="399"/>
      <c r="N28" s="399"/>
    </row>
    <row r="29" spans="1:15" ht="25.5" x14ac:dyDescent="0.2">
      <c r="A29" s="408" t="s">
        <v>2467</v>
      </c>
      <c r="B29" s="409" t="s">
        <v>2468</v>
      </c>
      <c r="C29" s="402">
        <v>41518</v>
      </c>
      <c r="D29" s="402">
        <v>41548</v>
      </c>
      <c r="E29" s="402">
        <v>41518</v>
      </c>
      <c r="F29" s="402">
        <v>41548</v>
      </c>
      <c r="G29" s="400">
        <v>100</v>
      </c>
      <c r="H29" s="400"/>
      <c r="I29" s="400"/>
      <c r="J29" s="399"/>
      <c r="K29" s="399"/>
      <c r="L29" s="399"/>
      <c r="M29" s="399"/>
      <c r="N29" s="399"/>
    </row>
    <row r="30" spans="1:15" ht="63.75" x14ac:dyDescent="0.2">
      <c r="A30" s="408" t="s">
        <v>2469</v>
      </c>
      <c r="B30" s="409" t="s">
        <v>2470</v>
      </c>
      <c r="C30" s="402">
        <v>41548</v>
      </c>
      <c r="D30" s="402">
        <v>41579</v>
      </c>
      <c r="E30" s="402">
        <v>41548</v>
      </c>
      <c r="F30" s="402">
        <v>41579</v>
      </c>
      <c r="G30" s="400">
        <v>100</v>
      </c>
      <c r="H30" s="400"/>
      <c r="I30" s="400"/>
      <c r="J30" s="399"/>
      <c r="K30" s="399"/>
      <c r="L30" s="399"/>
      <c r="M30" s="399"/>
      <c r="N30" s="399"/>
    </row>
    <row r="31" spans="1:15" ht="51" x14ac:dyDescent="0.2">
      <c r="A31" s="408" t="s">
        <v>2471</v>
      </c>
      <c r="B31" s="409" t="s">
        <v>2472</v>
      </c>
      <c r="C31" s="402">
        <v>41548</v>
      </c>
      <c r="D31" s="402">
        <v>41579</v>
      </c>
      <c r="E31" s="402">
        <v>41548</v>
      </c>
      <c r="F31" s="402">
        <v>41579</v>
      </c>
      <c r="G31" s="400">
        <v>100</v>
      </c>
      <c r="H31" s="400"/>
      <c r="I31" s="400"/>
      <c r="J31" s="399"/>
      <c r="K31" s="399"/>
      <c r="L31" s="399"/>
      <c r="M31" s="399"/>
      <c r="N31" s="399"/>
    </row>
    <row r="32" spans="1:15" ht="38.25" x14ac:dyDescent="0.2">
      <c r="A32" s="408" t="s">
        <v>2473</v>
      </c>
      <c r="B32" s="409" t="s">
        <v>2474</v>
      </c>
      <c r="C32" s="402">
        <v>41579</v>
      </c>
      <c r="D32" s="402">
        <v>41609</v>
      </c>
      <c r="E32" s="402">
        <v>41579</v>
      </c>
      <c r="F32" s="402">
        <v>41609</v>
      </c>
      <c r="G32" s="400">
        <v>100</v>
      </c>
      <c r="H32" s="400"/>
      <c r="I32" s="400"/>
      <c r="J32" s="399"/>
      <c r="K32" s="399"/>
      <c r="L32" s="399"/>
      <c r="M32" s="399"/>
      <c r="N32" s="399"/>
    </row>
    <row r="33" spans="1:15" ht="25.5" x14ac:dyDescent="0.2">
      <c r="A33" s="408" t="s">
        <v>2475</v>
      </c>
      <c r="B33" s="409" t="s">
        <v>2476</v>
      </c>
      <c r="C33" s="402">
        <v>41609</v>
      </c>
      <c r="D33" s="402">
        <v>41671</v>
      </c>
      <c r="E33" s="402">
        <v>41609</v>
      </c>
      <c r="F33" s="402">
        <v>41671</v>
      </c>
      <c r="G33" s="400">
        <v>100</v>
      </c>
      <c r="H33" s="400">
        <v>100</v>
      </c>
      <c r="I33" s="400"/>
      <c r="J33" s="399"/>
      <c r="K33" s="399"/>
      <c r="L33" s="399"/>
      <c r="M33" s="399"/>
      <c r="N33" s="399"/>
      <c r="O33" s="385"/>
    </row>
    <row r="34" spans="1:15" ht="38.25" x14ac:dyDescent="0.2">
      <c r="A34" s="408" t="s">
        <v>2477</v>
      </c>
      <c r="B34" s="410" t="s">
        <v>2478</v>
      </c>
      <c r="C34" s="402">
        <v>41671</v>
      </c>
      <c r="D34" s="402">
        <v>41699</v>
      </c>
      <c r="E34" s="402">
        <v>41671</v>
      </c>
      <c r="F34" s="402">
        <v>41699</v>
      </c>
      <c r="G34" s="400">
        <v>100</v>
      </c>
      <c r="H34" s="400">
        <v>100</v>
      </c>
      <c r="I34" s="400"/>
      <c r="J34" s="399"/>
      <c r="K34" s="399"/>
      <c r="L34" s="399"/>
      <c r="M34" s="399"/>
      <c r="N34" s="399"/>
      <c r="O34" s="385"/>
    </row>
    <row r="35" spans="1:15" x14ac:dyDescent="0.2">
      <c r="A35" s="408" t="s">
        <v>2479</v>
      </c>
      <c r="B35" s="410" t="s">
        <v>2480</v>
      </c>
      <c r="C35" s="402">
        <v>41699</v>
      </c>
      <c r="D35" s="402">
        <v>41730</v>
      </c>
      <c r="E35" s="402">
        <v>41699</v>
      </c>
      <c r="F35" s="402">
        <v>41730</v>
      </c>
      <c r="G35" s="400">
        <v>100</v>
      </c>
      <c r="H35" s="400">
        <v>100</v>
      </c>
      <c r="I35" s="400"/>
      <c r="J35" s="399"/>
      <c r="K35" s="399"/>
      <c r="L35" s="399"/>
      <c r="M35" s="399"/>
      <c r="N35" s="399"/>
      <c r="O35" s="385"/>
    </row>
    <row r="36" spans="1:15" x14ac:dyDescent="0.2">
      <c r="A36" s="408" t="s">
        <v>2481</v>
      </c>
      <c r="B36" s="409" t="s">
        <v>2482</v>
      </c>
      <c r="C36" s="402">
        <v>41730</v>
      </c>
      <c r="D36" s="402">
        <v>41791</v>
      </c>
      <c r="E36" s="402">
        <v>41764</v>
      </c>
      <c r="F36" s="402">
        <v>41992</v>
      </c>
      <c r="G36" s="400">
        <v>100</v>
      </c>
      <c r="H36" s="400">
        <v>100</v>
      </c>
      <c r="I36" s="400"/>
      <c r="J36" s="399"/>
      <c r="K36" s="399"/>
      <c r="L36" s="399"/>
      <c r="M36" s="399"/>
      <c r="N36" s="399"/>
      <c r="O36" s="385"/>
    </row>
    <row r="37" spans="1:15" x14ac:dyDescent="0.2">
      <c r="A37" s="408" t="s">
        <v>2483</v>
      </c>
      <c r="B37" s="409" t="s">
        <v>2484</v>
      </c>
      <c r="C37" s="402">
        <v>41791</v>
      </c>
      <c r="D37" s="402">
        <v>41820</v>
      </c>
      <c r="E37" s="402">
        <v>41795</v>
      </c>
      <c r="F37" s="402">
        <v>41993</v>
      </c>
      <c r="G37" s="400">
        <v>100</v>
      </c>
      <c r="H37" s="400">
        <v>100</v>
      </c>
      <c r="I37" s="400"/>
      <c r="J37" s="399"/>
      <c r="K37" s="399"/>
      <c r="L37" s="399"/>
      <c r="M37" s="399"/>
      <c r="N37" s="399"/>
      <c r="O37" s="385"/>
    </row>
    <row r="38" spans="1:15" x14ac:dyDescent="0.2">
      <c r="A38" s="396">
        <v>4</v>
      </c>
      <c r="B38" s="397" t="s">
        <v>2485</v>
      </c>
      <c r="C38" s="402"/>
      <c r="D38" s="402"/>
      <c r="E38" s="402"/>
      <c r="F38" s="402"/>
      <c r="G38" s="398"/>
      <c r="H38" s="398"/>
      <c r="I38" s="400"/>
      <c r="J38" s="399"/>
      <c r="K38" s="399"/>
      <c r="L38" s="399"/>
      <c r="M38" s="399"/>
      <c r="N38" s="399"/>
      <c r="O38" s="385"/>
    </row>
    <row r="39" spans="1:15" ht="25.5" x14ac:dyDescent="0.2">
      <c r="A39" s="411" t="s">
        <v>2486</v>
      </c>
      <c r="B39" s="401" t="s">
        <v>2487</v>
      </c>
      <c r="C39" s="402">
        <v>41821</v>
      </c>
      <c r="D39" s="402">
        <v>41850</v>
      </c>
      <c r="E39" s="402">
        <v>41894</v>
      </c>
      <c r="F39" s="412">
        <v>42004</v>
      </c>
      <c r="G39" s="400">
        <v>100</v>
      </c>
      <c r="H39" s="400">
        <v>100</v>
      </c>
      <c r="I39" s="413"/>
      <c r="J39" s="414"/>
      <c r="K39" s="414"/>
      <c r="L39" s="414"/>
      <c r="M39" s="414"/>
      <c r="N39" s="414"/>
      <c r="O39" s="385"/>
    </row>
    <row r="40" spans="1:15" x14ac:dyDescent="0.2">
      <c r="A40" s="401" t="s">
        <v>2488</v>
      </c>
      <c r="B40" s="401" t="s">
        <v>2489</v>
      </c>
      <c r="C40" s="402">
        <v>41852</v>
      </c>
      <c r="D40" s="402">
        <v>41883</v>
      </c>
      <c r="E40" s="402">
        <v>41948</v>
      </c>
      <c r="F40" s="402">
        <v>42003</v>
      </c>
      <c r="G40" s="400">
        <v>100</v>
      </c>
      <c r="H40" s="400">
        <v>100</v>
      </c>
      <c r="I40" s="415"/>
      <c r="J40" s="399"/>
      <c r="K40" s="399"/>
      <c r="L40" s="399"/>
      <c r="M40" s="399"/>
      <c r="N40" s="399"/>
      <c r="O40" s="385"/>
    </row>
  </sheetData>
  <mergeCells count="19">
    <mergeCell ref="A11:I11"/>
    <mergeCell ref="A7:N7"/>
    <mergeCell ref="A9:I9"/>
    <mergeCell ref="J19:N19"/>
    <mergeCell ref="A20:N20"/>
    <mergeCell ref="A21:N21"/>
    <mergeCell ref="I14:I18"/>
    <mergeCell ref="J14:N18"/>
    <mergeCell ref="C15:D15"/>
    <mergeCell ref="E15:F15"/>
    <mergeCell ref="C16:C18"/>
    <mergeCell ref="D16:D18"/>
    <mergeCell ref="E16:E18"/>
    <mergeCell ref="F16:F18"/>
    <mergeCell ref="A14:A18"/>
    <mergeCell ref="B14:B18"/>
    <mergeCell ref="C14:F14"/>
    <mergeCell ref="G14:G18"/>
    <mergeCell ref="H14:H18"/>
  </mergeCells>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5</vt:i4>
      </vt:variant>
    </vt:vector>
  </HeadingPairs>
  <TitlesOfParts>
    <vt:vector size="17" baseType="lpstr">
      <vt:lpstr>приложение 5</vt:lpstr>
      <vt:lpstr>приложение 6.1</vt:lpstr>
      <vt:lpstr>приложение 6.2</vt:lpstr>
      <vt:lpstr>приложение 6.3</vt:lpstr>
      <vt:lpstr>приложение  7.1 </vt:lpstr>
      <vt:lpstr>приложение  7.2</vt:lpstr>
      <vt:lpstr>приложение 8</vt:lpstr>
      <vt:lpstr>приложение 9</vt:lpstr>
      <vt:lpstr>приложение 11.1</vt:lpstr>
      <vt:lpstr>приложение 11.2</vt:lpstr>
      <vt:lpstr>приложение 12</vt:lpstr>
      <vt:lpstr>приложение 13</vt:lpstr>
      <vt:lpstr>'приложение  7.1 '!Заголовки_для_печати</vt:lpstr>
      <vt:lpstr>'приложение  7.2'!Заголовки_для_печати</vt:lpstr>
      <vt:lpstr>'приложение  7.1 '!Область_печати</vt:lpstr>
      <vt:lpstr>'приложение  7.2'!Область_печати</vt:lpstr>
      <vt:lpstr>'приложение 5'!Область_печати</vt:lpstr>
    </vt:vector>
  </TitlesOfParts>
  <Company>OAO Kubanenergo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Чернова И.Н.</dc:creator>
  <cp:lastModifiedBy>obuhovavs</cp:lastModifiedBy>
  <dcterms:created xsi:type="dcterms:W3CDTF">2015-01-30T12:55:47Z</dcterms:created>
  <dcterms:modified xsi:type="dcterms:W3CDTF">2015-04-21T08:46:50Z</dcterms:modified>
</cp:coreProperties>
</file>